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asejberowicz/Library/CloudStorage/Dropbox/Inflation Inequality/Excels/"/>
    </mc:Choice>
  </mc:AlternateContent>
  <xr:revisionPtr revIDLastSave="0" documentId="13_ncr:1_{E59FC22E-1EC3-ED4F-B375-11CA9FB335D7}" xr6:coauthVersionLast="47" xr6:coauthVersionMax="47" xr10:uidLastSave="{00000000-0000-0000-0000-000000000000}"/>
  <bookViews>
    <workbookView xWindow="0" yWindow="660" windowWidth="29400" windowHeight="18460" tabRatio="898" firstSheet="8" activeTab="22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3" i="33" l="1"/>
  <c r="B123" i="33"/>
  <c r="F123" i="33" s="1"/>
  <c r="J123" i="33" s="1"/>
  <c r="AB122" i="23"/>
  <c r="A122" i="23"/>
  <c r="AH122" i="23" s="1"/>
  <c r="BI122" i="23" s="1"/>
  <c r="R122" i="26"/>
  <c r="U122" i="26" s="1"/>
  <c r="A122" i="26"/>
  <c r="I122" i="26" s="1"/>
  <c r="C136" i="32"/>
  <c r="AC136" i="32" s="1"/>
  <c r="B136" i="32"/>
  <c r="B121" i="22"/>
  <c r="AL121" i="20"/>
  <c r="AX121" i="20" s="1"/>
  <c r="B121" i="20"/>
  <c r="AG121" i="19"/>
  <c r="AB121" i="19"/>
  <c r="W121" i="19"/>
  <c r="R121" i="19"/>
  <c r="M121" i="19"/>
  <c r="H121" i="19"/>
  <c r="B121" i="19"/>
  <c r="AL121" i="19" s="1"/>
  <c r="AY121" i="19" s="1"/>
  <c r="A121" i="19"/>
  <c r="O122" i="37"/>
  <c r="H122" i="37"/>
  <c r="A122" i="37"/>
  <c r="DE122" i="18"/>
  <c r="B122" i="18"/>
  <c r="CG122" i="18" s="1"/>
  <c r="CS122" i="18" s="1"/>
  <c r="A122" i="18"/>
  <c r="AO149" i="17"/>
  <c r="AB149" i="17"/>
  <c r="V149" i="17"/>
  <c r="N149" i="17"/>
  <c r="AU149" i="17" s="1"/>
  <c r="M149" i="17"/>
  <c r="Y149" i="17" s="1"/>
  <c r="L149" i="17"/>
  <c r="K149" i="17"/>
  <c r="J149" i="17"/>
  <c r="I149" i="17"/>
  <c r="H149" i="17"/>
  <c r="G149" i="17"/>
  <c r="F149" i="17"/>
  <c r="E149" i="17"/>
  <c r="D149" i="17"/>
  <c r="AS149" i="17" s="1"/>
  <c r="AS149" i="16"/>
  <c r="AO149" i="16"/>
  <c r="AB149" i="16"/>
  <c r="N149" i="16"/>
  <c r="Z149" i="16" s="1"/>
  <c r="AD121" i="19" s="1"/>
  <c r="M149" i="16"/>
  <c r="L149" i="16"/>
  <c r="K149" i="16"/>
  <c r="J149" i="16"/>
  <c r="I149" i="16"/>
  <c r="U149" i="16" s="1"/>
  <c r="H149" i="16"/>
  <c r="G149" i="16"/>
  <c r="F149" i="16"/>
  <c r="E149" i="16"/>
  <c r="AT149" i="16" s="1"/>
  <c r="D149" i="16"/>
  <c r="AO149" i="15"/>
  <c r="AB149" i="15"/>
  <c r="S149" i="15"/>
  <c r="N149" i="15"/>
  <c r="M149" i="15"/>
  <c r="Y149" i="15" s="1"/>
  <c r="L149" i="15"/>
  <c r="K149" i="15"/>
  <c r="J149" i="15"/>
  <c r="V149" i="15" s="1"/>
  <c r="I149" i="15"/>
  <c r="H149" i="15"/>
  <c r="G149" i="15"/>
  <c r="F149" i="15"/>
  <c r="R149" i="15" s="1"/>
  <c r="E149" i="15"/>
  <c r="F121" i="22" s="1"/>
  <c r="D149" i="15"/>
  <c r="AS149" i="15" s="1"/>
  <c r="AO149" i="14"/>
  <c r="AB149" i="14"/>
  <c r="X149" i="14"/>
  <c r="N149" i="14"/>
  <c r="M149" i="14"/>
  <c r="L149" i="14"/>
  <c r="K149" i="14"/>
  <c r="J149" i="14"/>
  <c r="I149" i="14"/>
  <c r="H149" i="14"/>
  <c r="G149" i="14"/>
  <c r="F149" i="14"/>
  <c r="E149" i="14"/>
  <c r="D149" i="14"/>
  <c r="AS149" i="14" s="1"/>
  <c r="AT149" i="5"/>
  <c r="AO149" i="5"/>
  <c r="AB149" i="5"/>
  <c r="Q149" i="5"/>
  <c r="N121" i="19" s="1"/>
  <c r="N149" i="5"/>
  <c r="M149" i="5"/>
  <c r="L149" i="5"/>
  <c r="X149" i="5" s="1"/>
  <c r="K149" i="5"/>
  <c r="W149" i="5" s="1"/>
  <c r="J149" i="5"/>
  <c r="I149" i="5"/>
  <c r="H149" i="5"/>
  <c r="G149" i="5"/>
  <c r="F149" i="5"/>
  <c r="E149" i="5"/>
  <c r="D149" i="5"/>
  <c r="AS149" i="5" s="1"/>
  <c r="AO149" i="4"/>
  <c r="AB149" i="4"/>
  <c r="X149" i="4"/>
  <c r="N149" i="4"/>
  <c r="M149" i="4"/>
  <c r="L149" i="4"/>
  <c r="K149" i="4"/>
  <c r="J149" i="4"/>
  <c r="I149" i="4"/>
  <c r="U149" i="4" s="1"/>
  <c r="H149" i="4"/>
  <c r="G149" i="4"/>
  <c r="F149" i="4"/>
  <c r="E149" i="4"/>
  <c r="D149" i="4"/>
  <c r="AS149" i="4" s="1"/>
  <c r="B149" i="4"/>
  <c r="AR121" i="35"/>
  <c r="AP121" i="35"/>
  <c r="AL121" i="35"/>
  <c r="AK121" i="35"/>
  <c r="AJ121" i="35"/>
  <c r="BF121" i="35" s="1"/>
  <c r="AH121" i="35"/>
  <c r="AD121" i="35"/>
  <c r="AC121" i="35"/>
  <c r="AB121" i="35"/>
  <c r="Z121" i="35"/>
  <c r="V121" i="35"/>
  <c r="U121" i="35"/>
  <c r="AQ121" i="35" s="1"/>
  <c r="T121" i="35"/>
  <c r="S121" i="35"/>
  <c r="AO121" i="35" s="1"/>
  <c r="R121" i="35"/>
  <c r="AN121" i="35" s="1"/>
  <c r="Q121" i="35"/>
  <c r="AM121" i="35" s="1"/>
  <c r="P121" i="35"/>
  <c r="O121" i="35"/>
  <c r="N121" i="35"/>
  <c r="M121" i="35"/>
  <c r="AI121" i="35" s="1"/>
  <c r="L121" i="35"/>
  <c r="K121" i="35"/>
  <c r="AG121" i="35" s="1"/>
  <c r="J121" i="35"/>
  <c r="AF121" i="35" s="1"/>
  <c r="I121" i="35"/>
  <c r="AE121" i="35" s="1"/>
  <c r="H121" i="35"/>
  <c r="G121" i="35"/>
  <c r="F121" i="35"/>
  <c r="E121" i="35"/>
  <c r="AA121" i="35" s="1"/>
  <c r="D121" i="35"/>
  <c r="C121" i="35"/>
  <c r="Y121" i="35" s="1"/>
  <c r="B121" i="35"/>
  <c r="X121" i="35" s="1"/>
  <c r="A121" i="35"/>
  <c r="CB122" i="13"/>
  <c r="BY122" i="13"/>
  <c r="BT122" i="13"/>
  <c r="BP122" i="13"/>
  <c r="BJ122" i="13"/>
  <c r="BI122" i="13"/>
  <c r="BH122" i="13"/>
  <c r="BE122" i="13"/>
  <c r="BB122" i="13"/>
  <c r="BA122" i="13"/>
  <c r="AZ122" i="13"/>
  <c r="AW122" i="13"/>
  <c r="AS122" i="13"/>
  <c r="AQ122" i="13"/>
  <c r="AM122" i="13"/>
  <c r="AL122" i="13"/>
  <c r="AJ122" i="13"/>
  <c r="AI122" i="13"/>
  <c r="AE122" i="13"/>
  <c r="AD122" i="13"/>
  <c r="AB122" i="13"/>
  <c r="AA122" i="13"/>
  <c r="T122" i="13"/>
  <c r="BN122" i="13" s="1"/>
  <c r="Q122" i="13"/>
  <c r="AN122" i="13" s="1"/>
  <c r="P122" i="13"/>
  <c r="O122" i="13"/>
  <c r="N122" i="13"/>
  <c r="CE122" i="13" s="1"/>
  <c r="M122" i="13"/>
  <c r="BG122" i="13" s="1"/>
  <c r="L122" i="13"/>
  <c r="BF122" i="13" s="1"/>
  <c r="K122" i="13"/>
  <c r="AH122" i="13" s="1"/>
  <c r="J122" i="13"/>
  <c r="AG122" i="13" s="1"/>
  <c r="I122" i="13"/>
  <c r="AF122" i="13" s="1"/>
  <c r="H122" i="13"/>
  <c r="G122" i="13"/>
  <c r="BX122" i="13" s="1"/>
  <c r="F122" i="13"/>
  <c r="BW122" i="13" s="1"/>
  <c r="E122" i="13"/>
  <c r="AY122" i="13" s="1"/>
  <c r="D122" i="13"/>
  <c r="AX122" i="13" s="1"/>
  <c r="C122" i="13"/>
  <c r="Z122" i="13" s="1"/>
  <c r="B122" i="13"/>
  <c r="Y122" i="13" s="1"/>
  <c r="A122" i="13"/>
  <c r="BS122" i="13" s="1"/>
  <c r="CA122" i="12"/>
  <c r="BY122" i="12"/>
  <c r="BP122" i="12"/>
  <c r="BJ122" i="12"/>
  <c r="BH122" i="12"/>
  <c r="BD122" i="12"/>
  <c r="BB122" i="12"/>
  <c r="AZ122" i="12"/>
  <c r="AV122" i="12"/>
  <c r="AS122" i="12"/>
  <c r="AM122" i="12"/>
  <c r="AL122" i="12"/>
  <c r="AK122" i="12"/>
  <c r="AI122" i="12"/>
  <c r="AE122" i="12"/>
  <c r="AD122" i="12"/>
  <c r="AC122" i="12"/>
  <c r="AA122" i="12"/>
  <c r="Q122" i="12"/>
  <c r="AN122" i="12" s="1"/>
  <c r="P122" i="12"/>
  <c r="O122" i="12"/>
  <c r="BI122" i="12" s="1"/>
  <c r="N122" i="12"/>
  <c r="CE122" i="12" s="1"/>
  <c r="M122" i="12"/>
  <c r="BG122" i="12" s="1"/>
  <c r="L122" i="12"/>
  <c r="BF122" i="12" s="1"/>
  <c r="K122" i="12"/>
  <c r="AH122" i="12" s="1"/>
  <c r="J122" i="12"/>
  <c r="AG122" i="12" s="1"/>
  <c r="I122" i="12"/>
  <c r="AF122" i="12" s="1"/>
  <c r="H122" i="12"/>
  <c r="G122" i="12"/>
  <c r="BX122" i="12" s="1"/>
  <c r="F122" i="12"/>
  <c r="BW122" i="12" s="1"/>
  <c r="E122" i="12"/>
  <c r="AY122" i="12" s="1"/>
  <c r="D122" i="12"/>
  <c r="AX122" i="12" s="1"/>
  <c r="C122" i="12"/>
  <c r="Z122" i="12" s="1"/>
  <c r="B122" i="12"/>
  <c r="Y122" i="12" s="1"/>
  <c r="A122" i="12"/>
  <c r="BS122" i="12" s="1"/>
  <c r="CB122" i="11"/>
  <c r="BY122" i="11"/>
  <c r="BT122" i="11"/>
  <c r="BP122" i="11"/>
  <c r="BI122" i="11"/>
  <c r="BH122" i="11"/>
  <c r="BE122" i="11"/>
  <c r="BA122" i="11"/>
  <c r="AZ122" i="11"/>
  <c r="AW122" i="11"/>
  <c r="AS122" i="11"/>
  <c r="AM122" i="11"/>
  <c r="AL122" i="11"/>
  <c r="AJ122" i="11"/>
  <c r="AI122" i="11"/>
  <c r="AE122" i="11"/>
  <c r="AD122" i="11"/>
  <c r="AB122" i="11"/>
  <c r="AA122" i="11"/>
  <c r="Q122" i="11"/>
  <c r="AN122" i="11" s="1"/>
  <c r="P122" i="11"/>
  <c r="BJ122" i="11" s="1"/>
  <c r="O122" i="11"/>
  <c r="N122" i="11"/>
  <c r="CE122" i="11" s="1"/>
  <c r="M122" i="11"/>
  <c r="BG122" i="11" s="1"/>
  <c r="L122" i="11"/>
  <c r="BF122" i="11" s="1"/>
  <c r="K122" i="11"/>
  <c r="AH122" i="11" s="1"/>
  <c r="J122" i="11"/>
  <c r="AG122" i="11" s="1"/>
  <c r="I122" i="11"/>
  <c r="AF122" i="11" s="1"/>
  <c r="H122" i="11"/>
  <c r="BB122" i="11" s="1"/>
  <c r="G122" i="11"/>
  <c r="BX122" i="11" s="1"/>
  <c r="F122" i="11"/>
  <c r="BW122" i="11" s="1"/>
  <c r="E122" i="11"/>
  <c r="AY122" i="11" s="1"/>
  <c r="D122" i="11"/>
  <c r="AX122" i="11" s="1"/>
  <c r="C122" i="11"/>
  <c r="Z122" i="11" s="1"/>
  <c r="B122" i="11"/>
  <c r="Y122" i="11" s="1"/>
  <c r="A122" i="11"/>
  <c r="BS122" i="11" s="1"/>
  <c r="CA122" i="10"/>
  <c r="BY122" i="10"/>
  <c r="BP122" i="10"/>
  <c r="BJ122" i="10"/>
  <c r="BI122" i="10"/>
  <c r="BH122" i="10"/>
  <c r="BD122" i="10"/>
  <c r="BB122" i="10"/>
  <c r="BA122" i="10"/>
  <c r="AZ122" i="10"/>
  <c r="AV122" i="10"/>
  <c r="AS122" i="10"/>
  <c r="AM122" i="10"/>
  <c r="AL122" i="10"/>
  <c r="AK122" i="10"/>
  <c r="AI122" i="10"/>
  <c r="AE122" i="10"/>
  <c r="AD122" i="10"/>
  <c r="AC122" i="10"/>
  <c r="AA122" i="10"/>
  <c r="Q122" i="10"/>
  <c r="AN122" i="10" s="1"/>
  <c r="P122" i="10"/>
  <c r="O122" i="10"/>
  <c r="N122" i="10"/>
  <c r="CE122" i="10" s="1"/>
  <c r="M122" i="10"/>
  <c r="BG122" i="10" s="1"/>
  <c r="L122" i="10"/>
  <c r="BF122" i="10" s="1"/>
  <c r="K122" i="10"/>
  <c r="AH122" i="10" s="1"/>
  <c r="J122" i="10"/>
  <c r="AG122" i="10" s="1"/>
  <c r="I122" i="10"/>
  <c r="AF122" i="10" s="1"/>
  <c r="H122" i="10"/>
  <c r="G122" i="10"/>
  <c r="BX122" i="10" s="1"/>
  <c r="F122" i="10"/>
  <c r="BW122" i="10" s="1"/>
  <c r="E122" i="10"/>
  <c r="AY122" i="10" s="1"/>
  <c r="D122" i="10"/>
  <c r="AX122" i="10" s="1"/>
  <c r="C122" i="10"/>
  <c r="Z122" i="10" s="1"/>
  <c r="B122" i="10"/>
  <c r="Y122" i="10" s="1"/>
  <c r="A122" i="10"/>
  <c r="BS122" i="10" s="1"/>
  <c r="CA122" i="8"/>
  <c r="BY122" i="8"/>
  <c r="BP122" i="8"/>
  <c r="BJ122" i="8"/>
  <c r="BH122" i="8"/>
  <c r="BD122" i="8"/>
  <c r="BB122" i="8"/>
  <c r="AZ122" i="8"/>
  <c r="AV122" i="8"/>
  <c r="AS122" i="8"/>
  <c r="AM122" i="8"/>
  <c r="AL122" i="8"/>
  <c r="AK122" i="8"/>
  <c r="AI122" i="8"/>
  <c r="AE122" i="8"/>
  <c r="AD122" i="8"/>
  <c r="AC122" i="8"/>
  <c r="AA122" i="8"/>
  <c r="Q122" i="8"/>
  <c r="AN122" i="8" s="1"/>
  <c r="P122" i="8"/>
  <c r="O122" i="8"/>
  <c r="BI122" i="8" s="1"/>
  <c r="N122" i="8"/>
  <c r="CE122" i="8" s="1"/>
  <c r="M122" i="8"/>
  <c r="BG122" i="8" s="1"/>
  <c r="L122" i="8"/>
  <c r="BF122" i="8" s="1"/>
  <c r="K122" i="8"/>
  <c r="AH122" i="8" s="1"/>
  <c r="J122" i="8"/>
  <c r="AG122" i="8" s="1"/>
  <c r="I122" i="8"/>
  <c r="AF122" i="8" s="1"/>
  <c r="H122" i="8"/>
  <c r="G122" i="8"/>
  <c r="BX122" i="8" s="1"/>
  <c r="F122" i="8"/>
  <c r="BW122" i="8" s="1"/>
  <c r="E122" i="8"/>
  <c r="AY122" i="8" s="1"/>
  <c r="D122" i="8"/>
  <c r="AX122" i="8" s="1"/>
  <c r="C122" i="8"/>
  <c r="Z122" i="8" s="1"/>
  <c r="B122" i="8"/>
  <c r="Y122" i="8" s="1"/>
  <c r="A122" i="8"/>
  <c r="BS122" i="8" s="1"/>
  <c r="CC122" i="6"/>
  <c r="CA122" i="6"/>
  <c r="BY122" i="6"/>
  <c r="BU122" i="6"/>
  <c r="BP122" i="6"/>
  <c r="BJ122" i="6"/>
  <c r="BH122" i="6"/>
  <c r="BD122" i="6"/>
  <c r="BB122" i="6"/>
  <c r="AZ122" i="6"/>
  <c r="AV122" i="6"/>
  <c r="AS122" i="6"/>
  <c r="AM122" i="6"/>
  <c r="AL122" i="6"/>
  <c r="AK122" i="6"/>
  <c r="AI122" i="6"/>
  <c r="AE122" i="6"/>
  <c r="AD122" i="6"/>
  <c r="AC122" i="6"/>
  <c r="AA122" i="6"/>
  <c r="Q122" i="6"/>
  <c r="AN122" i="6" s="1"/>
  <c r="P122" i="6"/>
  <c r="O122" i="6"/>
  <c r="BI122" i="6" s="1"/>
  <c r="N122" i="6"/>
  <c r="CE122" i="6" s="1"/>
  <c r="M122" i="6"/>
  <c r="BG122" i="6" s="1"/>
  <c r="L122" i="6"/>
  <c r="BF122" i="6" s="1"/>
  <c r="K122" i="6"/>
  <c r="AH122" i="6" s="1"/>
  <c r="J122" i="6"/>
  <c r="AG122" i="6" s="1"/>
  <c r="I122" i="6"/>
  <c r="AF122" i="6" s="1"/>
  <c r="H122" i="6"/>
  <c r="G122" i="6"/>
  <c r="BX122" i="6" s="1"/>
  <c r="F122" i="6"/>
  <c r="BW122" i="6" s="1"/>
  <c r="E122" i="6"/>
  <c r="AY122" i="6" s="1"/>
  <c r="D122" i="6"/>
  <c r="AX122" i="6" s="1"/>
  <c r="C122" i="6"/>
  <c r="Z122" i="6" s="1"/>
  <c r="B122" i="6"/>
  <c r="Y122" i="6" s="1"/>
  <c r="A122" i="6"/>
  <c r="BS122" i="6" s="1"/>
  <c r="BP122" i="1"/>
  <c r="BJ122" i="1"/>
  <c r="BF122" i="1"/>
  <c r="BD122" i="1"/>
  <c r="BC122" i="1"/>
  <c r="BB122" i="1"/>
  <c r="AX122" i="1"/>
  <c r="AV122" i="1"/>
  <c r="AS122" i="1"/>
  <c r="AN122" i="1"/>
  <c r="AK122" i="1"/>
  <c r="AG122" i="1"/>
  <c r="AF122" i="1"/>
  <c r="AC122" i="1"/>
  <c r="Y122" i="1"/>
  <c r="Q122" i="1"/>
  <c r="BK122" i="1" s="1"/>
  <c r="P122" i="1"/>
  <c r="AM122" i="1" s="1"/>
  <c r="O122" i="1"/>
  <c r="BI122" i="1" s="1"/>
  <c r="N122" i="1"/>
  <c r="BH122" i="1" s="1"/>
  <c r="M122" i="1"/>
  <c r="AJ122" i="1" s="1"/>
  <c r="L122" i="1"/>
  <c r="AI122" i="1" s="1"/>
  <c r="K122" i="1"/>
  <c r="AH122" i="1" s="1"/>
  <c r="J122" i="1"/>
  <c r="I122" i="1"/>
  <c r="H122" i="1"/>
  <c r="AE122" i="1" s="1"/>
  <c r="G122" i="1"/>
  <c r="BA122" i="1" s="1"/>
  <c r="F122" i="1"/>
  <c r="AZ122" i="1" s="1"/>
  <c r="E122" i="1"/>
  <c r="AB122" i="1" s="1"/>
  <c r="D122" i="1"/>
  <c r="AA122" i="1" s="1"/>
  <c r="C122" i="1"/>
  <c r="R122" i="1" s="1"/>
  <c r="B122" i="1"/>
  <c r="A122" i="1"/>
  <c r="B135" i="32"/>
  <c r="A120" i="19"/>
  <c r="DE121" i="18"/>
  <c r="A121" i="18"/>
  <c r="N148" i="17"/>
  <c r="AU148" i="17" s="1"/>
  <c r="M148" i="17"/>
  <c r="L148" i="17"/>
  <c r="K148" i="17"/>
  <c r="J148" i="17"/>
  <c r="I148" i="17"/>
  <c r="H148" i="17"/>
  <c r="G148" i="17"/>
  <c r="F148" i="17"/>
  <c r="E148" i="17"/>
  <c r="N148" i="16"/>
  <c r="M148" i="16"/>
  <c r="L148" i="16"/>
  <c r="K148" i="16"/>
  <c r="J148" i="16"/>
  <c r="I148" i="16"/>
  <c r="H148" i="16"/>
  <c r="G148" i="16"/>
  <c r="S149" i="16" s="1"/>
  <c r="F148" i="16"/>
  <c r="E148" i="16"/>
  <c r="N148" i="15"/>
  <c r="Z149" i="15" s="1"/>
  <c r="Y121" i="19" s="1"/>
  <c r="M148" i="15"/>
  <c r="L148" i="15"/>
  <c r="X149" i="15" s="1"/>
  <c r="K148" i="15"/>
  <c r="J148" i="15"/>
  <c r="I148" i="15"/>
  <c r="H148" i="15"/>
  <c r="G148" i="15"/>
  <c r="F148" i="15"/>
  <c r="E148" i="15"/>
  <c r="N148" i="14"/>
  <c r="M148" i="14"/>
  <c r="Y149" i="14" s="1"/>
  <c r="L148" i="14"/>
  <c r="K148" i="14"/>
  <c r="J148" i="14"/>
  <c r="I148" i="14"/>
  <c r="H148" i="14"/>
  <c r="G148" i="14"/>
  <c r="F148" i="14"/>
  <c r="E148" i="14"/>
  <c r="Q149" i="14" s="1"/>
  <c r="N148" i="5"/>
  <c r="Z149" i="5" s="1"/>
  <c r="O121" i="19" s="1"/>
  <c r="M148" i="5"/>
  <c r="Y149" i="5" s="1"/>
  <c r="L148" i="5"/>
  <c r="K148" i="5"/>
  <c r="J148" i="5"/>
  <c r="I148" i="5"/>
  <c r="H148" i="5"/>
  <c r="G148" i="5"/>
  <c r="F148" i="5"/>
  <c r="E148" i="5"/>
  <c r="N148" i="4"/>
  <c r="M148" i="4"/>
  <c r="L148" i="4"/>
  <c r="K148" i="4"/>
  <c r="J148" i="4"/>
  <c r="I148" i="4"/>
  <c r="H148" i="4"/>
  <c r="G148" i="4"/>
  <c r="S149" i="4" s="1"/>
  <c r="F148" i="4"/>
  <c r="E148" i="4"/>
  <c r="B148" i="4"/>
  <c r="V120" i="35"/>
  <c r="S120" i="35"/>
  <c r="P120" i="35"/>
  <c r="AL120" i="35" s="1"/>
  <c r="M120" i="35"/>
  <c r="AI120" i="35" s="1"/>
  <c r="J120" i="35"/>
  <c r="G120" i="35"/>
  <c r="D120" i="35"/>
  <c r="BP121" i="13"/>
  <c r="AS121" i="13"/>
  <c r="Q121" i="13"/>
  <c r="P121" i="13"/>
  <c r="T120" i="35" s="1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A121" i="13"/>
  <c r="D148" i="17" s="1"/>
  <c r="AS148" i="17" s="1"/>
  <c r="BP121" i="12"/>
  <c r="AS121" i="12"/>
  <c r="Q121" i="12"/>
  <c r="P121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C121" i="12"/>
  <c r="B121" i="12"/>
  <c r="A121" i="12"/>
  <c r="BS121" i="12" s="1"/>
  <c r="BP121" i="11"/>
  <c r="AS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C121" i="11"/>
  <c r="B121" i="11"/>
  <c r="A121" i="11"/>
  <c r="BS121" i="11" s="1"/>
  <c r="BP121" i="10"/>
  <c r="BK121" i="10"/>
  <c r="AS121" i="10"/>
  <c r="Q121" i="10"/>
  <c r="P121" i="10"/>
  <c r="K120" i="35" s="1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A121" i="10"/>
  <c r="D148" i="14" s="1"/>
  <c r="AS148" i="14" s="1"/>
  <c r="BP121" i="8"/>
  <c r="AS121" i="8"/>
  <c r="Q12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A121" i="8"/>
  <c r="BS121" i="8" s="1"/>
  <c r="BP121" i="6"/>
  <c r="AS121" i="6"/>
  <c r="Q121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T121" i="6" s="1"/>
  <c r="D121" i="6"/>
  <c r="C121" i="6"/>
  <c r="B121" i="6"/>
  <c r="A121" i="6"/>
  <c r="BS121" i="6" s="1"/>
  <c r="BP121" i="1"/>
  <c r="AS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121" i="23" s="1"/>
  <c r="AH121" i="23" s="1"/>
  <c r="BI121" i="23" s="1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J5" i="35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32" i="35"/>
  <c r="J33" i="35"/>
  <c r="J34" i="35"/>
  <c r="J35" i="35"/>
  <c r="J36" i="35"/>
  <c r="J37" i="35"/>
  <c r="J38" i="35"/>
  <c r="J39" i="35"/>
  <c r="J40" i="35"/>
  <c r="J41" i="35"/>
  <c r="J42" i="35"/>
  <c r="J43" i="35"/>
  <c r="J44" i="35"/>
  <c r="J45" i="35"/>
  <c r="J46" i="35"/>
  <c r="J47" i="35"/>
  <c r="J48" i="35"/>
  <c r="J49" i="35"/>
  <c r="J50" i="35"/>
  <c r="J51" i="35"/>
  <c r="J52" i="35"/>
  <c r="J53" i="35"/>
  <c r="J54" i="35"/>
  <c r="J55" i="35"/>
  <c r="J56" i="35"/>
  <c r="J57" i="35"/>
  <c r="J58" i="35"/>
  <c r="J59" i="35"/>
  <c r="J60" i="35"/>
  <c r="J61" i="35"/>
  <c r="J62" i="35"/>
  <c r="J63" i="35"/>
  <c r="J64" i="35"/>
  <c r="J65" i="35"/>
  <c r="J66" i="35"/>
  <c r="J67" i="35"/>
  <c r="J68" i="35"/>
  <c r="J69" i="35"/>
  <c r="J70" i="35"/>
  <c r="J71" i="35"/>
  <c r="J72" i="35"/>
  <c r="J73" i="35"/>
  <c r="J74" i="35"/>
  <c r="J75" i="35"/>
  <c r="J76" i="35"/>
  <c r="J77" i="35"/>
  <c r="J78" i="35"/>
  <c r="J79" i="35"/>
  <c r="J80" i="35"/>
  <c r="J81" i="35"/>
  <c r="J82" i="35"/>
  <c r="J83" i="35"/>
  <c r="J84" i="35"/>
  <c r="J85" i="35"/>
  <c r="J86" i="35"/>
  <c r="J87" i="35"/>
  <c r="J88" i="35"/>
  <c r="J89" i="35"/>
  <c r="J90" i="35"/>
  <c r="J91" i="35"/>
  <c r="J92" i="35"/>
  <c r="J93" i="35"/>
  <c r="J94" i="35"/>
  <c r="J95" i="35"/>
  <c r="J96" i="35"/>
  <c r="J97" i="35"/>
  <c r="J98" i="35"/>
  <c r="J99" i="35"/>
  <c r="J100" i="35"/>
  <c r="J101" i="35"/>
  <c r="J102" i="35"/>
  <c r="J103" i="35"/>
  <c r="J104" i="35"/>
  <c r="J105" i="35"/>
  <c r="J106" i="35"/>
  <c r="J107" i="35"/>
  <c r="J108" i="35"/>
  <c r="J109" i="35"/>
  <c r="J110" i="35"/>
  <c r="J111" i="35"/>
  <c r="J112" i="35"/>
  <c r="J113" i="35"/>
  <c r="J114" i="35"/>
  <c r="J115" i="35"/>
  <c r="J116" i="35"/>
  <c r="J117" i="35"/>
  <c r="J118" i="35"/>
  <c r="J119" i="35"/>
  <c r="J4" i="35"/>
  <c r="V5" i="35"/>
  <c r="V6" i="35"/>
  <c r="V7" i="35"/>
  <c r="V8" i="35"/>
  <c r="V9" i="35"/>
  <c r="V10" i="35"/>
  <c r="V11" i="35"/>
  <c r="V12" i="35"/>
  <c r="V13" i="35"/>
  <c r="V14" i="35"/>
  <c r="V15" i="35"/>
  <c r="V16" i="35"/>
  <c r="V17" i="35"/>
  <c r="V18" i="35"/>
  <c r="V19" i="35"/>
  <c r="V20" i="35"/>
  <c r="V21" i="35"/>
  <c r="V22" i="35"/>
  <c r="V23" i="35"/>
  <c r="V24" i="35"/>
  <c r="V25" i="35"/>
  <c r="V26" i="35"/>
  <c r="V27" i="35"/>
  <c r="V28" i="35"/>
  <c r="V29" i="35"/>
  <c r="V30" i="35"/>
  <c r="V31" i="35"/>
  <c r="V32" i="35"/>
  <c r="V33" i="35"/>
  <c r="V34" i="35"/>
  <c r="V35" i="35"/>
  <c r="V36" i="35"/>
  <c r="V37" i="35"/>
  <c r="V38" i="35"/>
  <c r="V39" i="35"/>
  <c r="V40" i="35"/>
  <c r="V41" i="35"/>
  <c r="V42" i="35"/>
  <c r="V43" i="35"/>
  <c r="V44" i="35"/>
  <c r="V45" i="35"/>
  <c r="V46" i="35"/>
  <c r="V47" i="35"/>
  <c r="V48" i="35"/>
  <c r="V49" i="35"/>
  <c r="V50" i="35"/>
  <c r="V51" i="35"/>
  <c r="V52" i="35"/>
  <c r="V53" i="35"/>
  <c r="V54" i="35"/>
  <c r="V55" i="35"/>
  <c r="V56" i="35"/>
  <c r="V57" i="35"/>
  <c r="V58" i="35"/>
  <c r="V59" i="35"/>
  <c r="V60" i="35"/>
  <c r="V61" i="35"/>
  <c r="V62" i="35"/>
  <c r="V63" i="35"/>
  <c r="V64" i="35"/>
  <c r="V65" i="35"/>
  <c r="V66" i="35"/>
  <c r="V67" i="35"/>
  <c r="V68" i="35"/>
  <c r="V69" i="35"/>
  <c r="V70" i="35"/>
  <c r="V71" i="35"/>
  <c r="V72" i="35"/>
  <c r="V73" i="35"/>
  <c r="V74" i="35"/>
  <c r="V75" i="35"/>
  <c r="V76" i="35"/>
  <c r="V77" i="35"/>
  <c r="V78" i="35"/>
  <c r="V79" i="35"/>
  <c r="V80" i="35"/>
  <c r="V81" i="35"/>
  <c r="V82" i="35"/>
  <c r="V83" i="35"/>
  <c r="V84" i="35"/>
  <c r="V85" i="35"/>
  <c r="V86" i="35"/>
  <c r="V87" i="35"/>
  <c r="V88" i="35"/>
  <c r="V89" i="35"/>
  <c r="V90" i="35"/>
  <c r="V91" i="35"/>
  <c r="V92" i="35"/>
  <c r="V93" i="35"/>
  <c r="V94" i="35"/>
  <c r="V95" i="35"/>
  <c r="V96" i="35"/>
  <c r="V97" i="35"/>
  <c r="V98" i="35"/>
  <c r="V99" i="35"/>
  <c r="V100" i="35"/>
  <c r="V101" i="35"/>
  <c r="V102" i="35"/>
  <c r="V103" i="35"/>
  <c r="V104" i="35"/>
  <c r="V105" i="35"/>
  <c r="V106" i="35"/>
  <c r="V107" i="35"/>
  <c r="V108" i="35"/>
  <c r="V109" i="35"/>
  <c r="V110" i="35"/>
  <c r="V111" i="35"/>
  <c r="V112" i="35"/>
  <c r="V113" i="35"/>
  <c r="V114" i="35"/>
  <c r="V115" i="35"/>
  <c r="V116" i="35"/>
  <c r="V117" i="35"/>
  <c r="V118" i="35"/>
  <c r="V119" i="35"/>
  <c r="V4" i="35"/>
  <c r="S5" i="35"/>
  <c r="S6" i="35"/>
  <c r="S7" i="35"/>
  <c r="S8" i="35"/>
  <c r="S9" i="35"/>
  <c r="S10" i="35"/>
  <c r="S11" i="35"/>
  <c r="S12" i="35"/>
  <c r="S13" i="35"/>
  <c r="S14" i="35"/>
  <c r="S15" i="35"/>
  <c r="S16" i="35"/>
  <c r="S17" i="35"/>
  <c r="S18" i="35"/>
  <c r="S19" i="35"/>
  <c r="S20" i="35"/>
  <c r="S21" i="35"/>
  <c r="S22" i="35"/>
  <c r="S23" i="35"/>
  <c r="S24" i="35"/>
  <c r="S25" i="35"/>
  <c r="S26" i="35"/>
  <c r="S27" i="35"/>
  <c r="S28" i="35"/>
  <c r="S29" i="35"/>
  <c r="S30" i="35"/>
  <c r="S31" i="35"/>
  <c r="S32" i="35"/>
  <c r="S33" i="35"/>
  <c r="S34" i="35"/>
  <c r="S35" i="35"/>
  <c r="S36" i="35"/>
  <c r="S37" i="35"/>
  <c r="S38" i="35"/>
  <c r="S39" i="35"/>
  <c r="S40" i="35"/>
  <c r="S41" i="35"/>
  <c r="S42" i="35"/>
  <c r="S43" i="35"/>
  <c r="S44" i="35"/>
  <c r="S45" i="35"/>
  <c r="S46" i="35"/>
  <c r="S47" i="35"/>
  <c r="S48" i="35"/>
  <c r="S49" i="35"/>
  <c r="S50" i="35"/>
  <c r="S51" i="35"/>
  <c r="S52" i="35"/>
  <c r="S53" i="35"/>
  <c r="S54" i="35"/>
  <c r="S55" i="35"/>
  <c r="S56" i="35"/>
  <c r="S57" i="35"/>
  <c r="S58" i="35"/>
  <c r="S59" i="35"/>
  <c r="S60" i="35"/>
  <c r="S61" i="35"/>
  <c r="S62" i="35"/>
  <c r="S63" i="35"/>
  <c r="S64" i="35"/>
  <c r="S65" i="35"/>
  <c r="S66" i="35"/>
  <c r="S67" i="35"/>
  <c r="S68" i="35"/>
  <c r="S69" i="35"/>
  <c r="S70" i="35"/>
  <c r="S71" i="35"/>
  <c r="S72" i="35"/>
  <c r="S73" i="35"/>
  <c r="S74" i="35"/>
  <c r="S75" i="35"/>
  <c r="S76" i="35"/>
  <c r="S77" i="35"/>
  <c r="S78" i="35"/>
  <c r="S79" i="35"/>
  <c r="S80" i="35"/>
  <c r="S81" i="35"/>
  <c r="S82" i="35"/>
  <c r="S83" i="35"/>
  <c r="S84" i="35"/>
  <c r="S85" i="35"/>
  <c r="S86" i="35"/>
  <c r="S87" i="35"/>
  <c r="S88" i="35"/>
  <c r="S89" i="35"/>
  <c r="S90" i="35"/>
  <c r="S91" i="35"/>
  <c r="S92" i="35"/>
  <c r="S93" i="35"/>
  <c r="S94" i="35"/>
  <c r="S95" i="35"/>
  <c r="S96" i="35"/>
  <c r="S97" i="35"/>
  <c r="S98" i="35"/>
  <c r="S99" i="35"/>
  <c r="S100" i="35"/>
  <c r="S101" i="35"/>
  <c r="S102" i="35"/>
  <c r="S103" i="35"/>
  <c r="S104" i="35"/>
  <c r="S105" i="35"/>
  <c r="S106" i="35"/>
  <c r="S107" i="35"/>
  <c r="S108" i="35"/>
  <c r="S109" i="35"/>
  <c r="S110" i="35"/>
  <c r="S111" i="35"/>
  <c r="S112" i="35"/>
  <c r="S113" i="35"/>
  <c r="S114" i="35"/>
  <c r="S115" i="35"/>
  <c r="S116" i="35"/>
  <c r="S117" i="35"/>
  <c r="S118" i="35"/>
  <c r="S119" i="35"/>
  <c r="S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4" i="35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D81" i="35"/>
  <c r="D82" i="35"/>
  <c r="D83" i="35"/>
  <c r="D84" i="35"/>
  <c r="D85" i="35"/>
  <c r="D86" i="35"/>
  <c r="D87" i="35"/>
  <c r="D88" i="35"/>
  <c r="D89" i="35"/>
  <c r="D90" i="35"/>
  <c r="D91" i="35"/>
  <c r="D92" i="35"/>
  <c r="D93" i="35"/>
  <c r="D94" i="35"/>
  <c r="D95" i="35"/>
  <c r="D96" i="35"/>
  <c r="D97" i="35"/>
  <c r="D98" i="35"/>
  <c r="D99" i="35"/>
  <c r="D100" i="35"/>
  <c r="D101" i="35"/>
  <c r="D102" i="35"/>
  <c r="D103" i="35"/>
  <c r="D104" i="35"/>
  <c r="D105" i="35"/>
  <c r="D106" i="35"/>
  <c r="D107" i="35"/>
  <c r="D108" i="35"/>
  <c r="D109" i="35"/>
  <c r="D110" i="35"/>
  <c r="D111" i="35"/>
  <c r="D112" i="35"/>
  <c r="D113" i="35"/>
  <c r="D114" i="35"/>
  <c r="D115" i="35"/>
  <c r="D116" i="35"/>
  <c r="D117" i="35"/>
  <c r="D118" i="35"/>
  <c r="D119" i="35"/>
  <c r="D4" i="35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109" i="13"/>
  <c r="P110" i="13"/>
  <c r="P111" i="13"/>
  <c r="P112" i="13"/>
  <c r="P113" i="13"/>
  <c r="P114" i="13"/>
  <c r="P115" i="13"/>
  <c r="P116" i="13"/>
  <c r="P117" i="13"/>
  <c r="P118" i="13"/>
  <c r="P119" i="13"/>
  <c r="P120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Q5" i="13"/>
  <c r="P5" i="13"/>
  <c r="O5" i="13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BI121" i="12" s="1"/>
  <c r="O110" i="12"/>
  <c r="O111" i="12"/>
  <c r="O112" i="12"/>
  <c r="O113" i="12"/>
  <c r="O114" i="12"/>
  <c r="O115" i="12"/>
  <c r="O116" i="12"/>
  <c r="O117" i="12"/>
  <c r="O118" i="12"/>
  <c r="O119" i="12"/>
  <c r="O120" i="12"/>
  <c r="Q5" i="12"/>
  <c r="P5" i="12"/>
  <c r="O5" i="12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O91" i="1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Q5" i="11"/>
  <c r="P5" i="11"/>
  <c r="O5" i="11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AL121" i="10" s="1"/>
  <c r="O5" i="10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BK121" i="8" s="1"/>
  <c r="Q110" i="8"/>
  <c r="Q111" i="8"/>
  <c r="Q112" i="8"/>
  <c r="Q113" i="8"/>
  <c r="Q114" i="8"/>
  <c r="Q115" i="8"/>
  <c r="Q116" i="8"/>
  <c r="Q117" i="8"/>
  <c r="Q118" i="8"/>
  <c r="Q119" i="8"/>
  <c r="Q120" i="8"/>
  <c r="Q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5" i="8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5" i="6"/>
  <c r="P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BI121" i="6" s="1"/>
  <c r="O110" i="6"/>
  <c r="O111" i="6"/>
  <c r="O112" i="6"/>
  <c r="O113" i="6"/>
  <c r="O114" i="6"/>
  <c r="O115" i="6"/>
  <c r="O116" i="6"/>
  <c r="O117" i="6"/>
  <c r="O118" i="6"/>
  <c r="O119" i="6"/>
  <c r="O120" i="6"/>
  <c r="O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AM121" i="6" s="1"/>
  <c r="N120" i="13"/>
  <c r="AK121" i="13" s="1"/>
  <c r="M120" i="13"/>
  <c r="L120" i="13"/>
  <c r="K120" i="13"/>
  <c r="J120" i="13"/>
  <c r="I120" i="13"/>
  <c r="H120" i="13"/>
  <c r="G120" i="13"/>
  <c r="AD121" i="13" s="1"/>
  <c r="F120" i="13"/>
  <c r="AC121" i="13" s="1"/>
  <c r="E120" i="13"/>
  <c r="D120" i="13"/>
  <c r="C120" i="13"/>
  <c r="B120" i="13"/>
  <c r="A120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A119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A118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A117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A116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A115" i="13"/>
  <c r="N114" i="13"/>
  <c r="M114" i="13"/>
  <c r="L114" i="13"/>
  <c r="K114" i="13"/>
  <c r="J114" i="13"/>
  <c r="I114" i="13"/>
  <c r="H114" i="13"/>
  <c r="G114" i="13"/>
  <c r="F114" i="13"/>
  <c r="E114" i="13"/>
  <c r="D114" i="13"/>
  <c r="C114" i="13"/>
  <c r="B114" i="13"/>
  <c r="A114" i="13"/>
  <c r="N113" i="13"/>
  <c r="M113" i="13"/>
  <c r="L113" i="13"/>
  <c r="K113" i="13"/>
  <c r="J113" i="13"/>
  <c r="I113" i="13"/>
  <c r="H113" i="13"/>
  <c r="G113" i="13"/>
  <c r="F113" i="13"/>
  <c r="E113" i="13"/>
  <c r="D113" i="13"/>
  <c r="C113" i="13"/>
  <c r="B113" i="13"/>
  <c r="A113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A111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A110" i="13"/>
  <c r="N109" i="13"/>
  <c r="BH121" i="13" s="1"/>
  <c r="M109" i="13"/>
  <c r="L109" i="13"/>
  <c r="K109" i="13"/>
  <c r="J109" i="13"/>
  <c r="I109" i="13"/>
  <c r="H109" i="13"/>
  <c r="G109" i="13"/>
  <c r="BA121" i="13" s="1"/>
  <c r="F109" i="13"/>
  <c r="AZ121" i="13" s="1"/>
  <c r="E109" i="13"/>
  <c r="D109" i="13"/>
  <c r="C109" i="13"/>
  <c r="B109" i="13"/>
  <c r="A109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A108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A106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A98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A95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3"/>
  <c r="N120" i="12"/>
  <c r="M120" i="12"/>
  <c r="AJ121" i="12" s="1"/>
  <c r="L120" i="12"/>
  <c r="AI121" i="12" s="1"/>
  <c r="K120" i="12"/>
  <c r="J120" i="12"/>
  <c r="I120" i="12"/>
  <c r="H120" i="12"/>
  <c r="G120" i="12"/>
  <c r="F120" i="12"/>
  <c r="E120" i="12"/>
  <c r="AB121" i="12" s="1"/>
  <c r="D120" i="12"/>
  <c r="AA121" i="12" s="1"/>
  <c r="C120" i="12"/>
  <c r="B120" i="12"/>
  <c r="A120" i="12"/>
  <c r="BS120" i="12" s="1"/>
  <c r="N119" i="12"/>
  <c r="M119" i="12"/>
  <c r="L119" i="12"/>
  <c r="K119" i="12"/>
  <c r="J119" i="12"/>
  <c r="I119" i="12"/>
  <c r="H119" i="12"/>
  <c r="G119" i="12"/>
  <c r="F119" i="12"/>
  <c r="E119" i="12"/>
  <c r="D119" i="12"/>
  <c r="C119" i="12"/>
  <c r="B119" i="12"/>
  <c r="A119" i="12"/>
  <c r="N118" i="12"/>
  <c r="M118" i="12"/>
  <c r="L118" i="12"/>
  <c r="K118" i="12"/>
  <c r="J118" i="12"/>
  <c r="I118" i="12"/>
  <c r="H118" i="12"/>
  <c r="G118" i="12"/>
  <c r="F118" i="12"/>
  <c r="E118" i="12"/>
  <c r="D118" i="12"/>
  <c r="C118" i="12"/>
  <c r="B118" i="12"/>
  <c r="A118" i="12"/>
  <c r="N117" i="12"/>
  <c r="M117" i="12"/>
  <c r="L117" i="12"/>
  <c r="K117" i="12"/>
  <c r="J117" i="12"/>
  <c r="I117" i="12"/>
  <c r="H117" i="12"/>
  <c r="G117" i="12"/>
  <c r="F117" i="12"/>
  <c r="E117" i="12"/>
  <c r="D117" i="12"/>
  <c r="C117" i="12"/>
  <c r="B117" i="12"/>
  <c r="A117" i="12"/>
  <c r="N116" i="12"/>
  <c r="M116" i="12"/>
  <c r="L116" i="12"/>
  <c r="K116" i="12"/>
  <c r="J116" i="12"/>
  <c r="I116" i="12"/>
  <c r="H116" i="12"/>
  <c r="G116" i="12"/>
  <c r="F116" i="12"/>
  <c r="E116" i="12"/>
  <c r="D116" i="12"/>
  <c r="C116" i="12"/>
  <c r="B116" i="12"/>
  <c r="A116" i="12"/>
  <c r="N115" i="12"/>
  <c r="M115" i="12"/>
  <c r="L115" i="12"/>
  <c r="K115" i="12"/>
  <c r="J115" i="12"/>
  <c r="I115" i="12"/>
  <c r="H115" i="12"/>
  <c r="G115" i="12"/>
  <c r="F115" i="12"/>
  <c r="E115" i="12"/>
  <c r="D115" i="12"/>
  <c r="C115" i="12"/>
  <c r="B115" i="12"/>
  <c r="A115" i="12"/>
  <c r="N114" i="12"/>
  <c r="M114" i="12"/>
  <c r="L114" i="12"/>
  <c r="K114" i="12"/>
  <c r="J114" i="12"/>
  <c r="I114" i="12"/>
  <c r="H114" i="12"/>
  <c r="G114" i="12"/>
  <c r="F114" i="12"/>
  <c r="E114" i="12"/>
  <c r="D114" i="12"/>
  <c r="C114" i="12"/>
  <c r="B114" i="12"/>
  <c r="A114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N112" i="12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A111" i="12"/>
  <c r="N110" i="12"/>
  <c r="M110" i="12"/>
  <c r="L110" i="12"/>
  <c r="K110" i="12"/>
  <c r="J110" i="12"/>
  <c r="I110" i="12"/>
  <c r="H110" i="12"/>
  <c r="G110" i="12"/>
  <c r="F110" i="12"/>
  <c r="E110" i="12"/>
  <c r="D110" i="12"/>
  <c r="C110" i="12"/>
  <c r="B110" i="12"/>
  <c r="A110" i="12"/>
  <c r="N109" i="12"/>
  <c r="BH121" i="12" s="1"/>
  <c r="M109" i="12"/>
  <c r="L109" i="12"/>
  <c r="K109" i="12"/>
  <c r="J109" i="12"/>
  <c r="I109" i="12"/>
  <c r="H109" i="12"/>
  <c r="G109" i="12"/>
  <c r="F109" i="12"/>
  <c r="AZ121" i="12" s="1"/>
  <c r="E109" i="12"/>
  <c r="D109" i="12"/>
  <c r="C109" i="12"/>
  <c r="B109" i="12"/>
  <c r="A109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A108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B106" i="12"/>
  <c r="A106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B98" i="12"/>
  <c r="A98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B95" i="12"/>
  <c r="A95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B89" i="12"/>
  <c r="A89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B78" i="12"/>
  <c r="A78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B77" i="12"/>
  <c r="A77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B76" i="12"/>
  <c r="A76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B75" i="12"/>
  <c r="A75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B70" i="12"/>
  <c r="A70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50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38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37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30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25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10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N120" i="11"/>
  <c r="AK121" i="11" s="1"/>
  <c r="M120" i="11"/>
  <c r="L120" i="11"/>
  <c r="K120" i="11"/>
  <c r="J120" i="11"/>
  <c r="I120" i="11"/>
  <c r="H120" i="11"/>
  <c r="G120" i="11"/>
  <c r="AD121" i="11" s="1"/>
  <c r="F120" i="11"/>
  <c r="AC121" i="11" s="1"/>
  <c r="E120" i="11"/>
  <c r="D120" i="11"/>
  <c r="C120" i="11"/>
  <c r="B120" i="11"/>
  <c r="A120" i="1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A119" i="11"/>
  <c r="N118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A118" i="11"/>
  <c r="N116" i="35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N116" i="11"/>
  <c r="M116" i="11"/>
  <c r="L116" i="11"/>
  <c r="K116" i="11"/>
  <c r="J116" i="11"/>
  <c r="I116" i="11"/>
  <c r="H116" i="11"/>
  <c r="G116" i="11"/>
  <c r="F116" i="11"/>
  <c r="E116" i="11"/>
  <c r="D116" i="11"/>
  <c r="C116" i="11"/>
  <c r="B116" i="11"/>
  <c r="A116" i="11"/>
  <c r="N115" i="11"/>
  <c r="M115" i="11"/>
  <c r="L115" i="11"/>
  <c r="K115" i="11"/>
  <c r="J115" i="11"/>
  <c r="I115" i="11"/>
  <c r="H115" i="11"/>
  <c r="G115" i="11"/>
  <c r="F115" i="11"/>
  <c r="E115" i="11"/>
  <c r="D115" i="11"/>
  <c r="C115" i="11"/>
  <c r="B115" i="11"/>
  <c r="A115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N109" i="11"/>
  <c r="M109" i="11"/>
  <c r="L109" i="11"/>
  <c r="K109" i="11"/>
  <c r="J109" i="11"/>
  <c r="I109" i="11"/>
  <c r="H109" i="11"/>
  <c r="G109" i="11"/>
  <c r="BA121" i="11" s="1"/>
  <c r="F109" i="11"/>
  <c r="AZ121" i="11" s="1"/>
  <c r="E109" i="11"/>
  <c r="D109" i="11"/>
  <c r="C109" i="11"/>
  <c r="B109" i="11"/>
  <c r="A109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Y120" i="10" s="1"/>
  <c r="A120" i="10"/>
  <c r="N119" i="10"/>
  <c r="M119" i="10"/>
  <c r="L119" i="10"/>
  <c r="K119" i="10"/>
  <c r="J119" i="10"/>
  <c r="I119" i="10"/>
  <c r="H119" i="10"/>
  <c r="AE120" i="10" s="1"/>
  <c r="G119" i="10"/>
  <c r="F119" i="10"/>
  <c r="E119" i="10"/>
  <c r="D119" i="10"/>
  <c r="AA119" i="10" s="1"/>
  <c r="C119" i="10"/>
  <c r="B119" i="10"/>
  <c r="A119" i="10"/>
  <c r="N118" i="10"/>
  <c r="AK118" i="10" s="1"/>
  <c r="M118" i="10"/>
  <c r="L118" i="10"/>
  <c r="K118" i="10"/>
  <c r="J118" i="10"/>
  <c r="I118" i="10"/>
  <c r="H118" i="10"/>
  <c r="G118" i="10"/>
  <c r="F118" i="10"/>
  <c r="AC118" i="10" s="1"/>
  <c r="E118" i="10"/>
  <c r="D118" i="10"/>
  <c r="C118" i="10"/>
  <c r="B118" i="10"/>
  <c r="Y118" i="10" s="1"/>
  <c r="A118" i="10"/>
  <c r="N117" i="10"/>
  <c r="M117" i="10"/>
  <c r="L117" i="10"/>
  <c r="K117" i="10"/>
  <c r="J117" i="10"/>
  <c r="I117" i="10"/>
  <c r="H117" i="10"/>
  <c r="G117" i="10"/>
  <c r="F117" i="10"/>
  <c r="E117" i="10"/>
  <c r="D117" i="10"/>
  <c r="AA117" i="10" s="1"/>
  <c r="C117" i="10"/>
  <c r="B117" i="10"/>
  <c r="A117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Y116" i="10" s="1"/>
  <c r="A116" i="10"/>
  <c r="BS116" i="10" s="1"/>
  <c r="N115" i="10"/>
  <c r="M115" i="10"/>
  <c r="L115" i="10"/>
  <c r="K115" i="10"/>
  <c r="J115" i="10"/>
  <c r="I115" i="10"/>
  <c r="H115" i="10"/>
  <c r="G115" i="10"/>
  <c r="F115" i="10"/>
  <c r="E115" i="10"/>
  <c r="D115" i="10"/>
  <c r="AA115" i="10" s="1"/>
  <c r="C115" i="10"/>
  <c r="B115" i="10"/>
  <c r="A115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Y114" i="10" s="1"/>
  <c r="A114" i="10"/>
  <c r="N113" i="10"/>
  <c r="M113" i="10"/>
  <c r="L113" i="10"/>
  <c r="K113" i="10"/>
  <c r="J113" i="10"/>
  <c r="I113" i="10"/>
  <c r="H113" i="10"/>
  <c r="G113" i="10"/>
  <c r="F113" i="10"/>
  <c r="E113" i="10"/>
  <c r="D113" i="10"/>
  <c r="AA113" i="10" s="1"/>
  <c r="C113" i="10"/>
  <c r="B113" i="10"/>
  <c r="A113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Y112" i="10" s="1"/>
  <c r="A112" i="10"/>
  <c r="N111" i="10"/>
  <c r="M111" i="10"/>
  <c r="L111" i="10"/>
  <c r="K111" i="10"/>
  <c r="J111" i="10"/>
  <c r="I111" i="10"/>
  <c r="H111" i="10"/>
  <c r="G111" i="10"/>
  <c r="F111" i="10"/>
  <c r="E111" i="10"/>
  <c r="D111" i="10"/>
  <c r="AA111" i="10" s="1"/>
  <c r="C111" i="10"/>
  <c r="B111" i="10"/>
  <c r="A111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Y110" i="10" s="1"/>
  <c r="A110" i="10"/>
  <c r="N109" i="10"/>
  <c r="M109" i="10"/>
  <c r="L109" i="10"/>
  <c r="K109" i="10"/>
  <c r="J109" i="10"/>
  <c r="I109" i="10"/>
  <c r="H109" i="10"/>
  <c r="G109" i="10"/>
  <c r="F109" i="10"/>
  <c r="E109" i="10"/>
  <c r="D109" i="10"/>
  <c r="AA109" i="10" s="1"/>
  <c r="C109" i="10"/>
  <c r="B109" i="10"/>
  <c r="A109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Y108" i="10" s="1"/>
  <c r="A108" i="10"/>
  <c r="N107" i="10"/>
  <c r="M107" i="10"/>
  <c r="L107" i="10"/>
  <c r="K107" i="10"/>
  <c r="J107" i="10"/>
  <c r="I107" i="10"/>
  <c r="H107" i="10"/>
  <c r="G107" i="10"/>
  <c r="F107" i="10"/>
  <c r="E107" i="10"/>
  <c r="D107" i="10"/>
  <c r="AA107" i="10" s="1"/>
  <c r="C107" i="10"/>
  <c r="B107" i="10"/>
  <c r="A107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Y106" i="10" s="1"/>
  <c r="A106" i="10"/>
  <c r="N105" i="10"/>
  <c r="M105" i="10"/>
  <c r="L105" i="10"/>
  <c r="K105" i="10"/>
  <c r="J105" i="10"/>
  <c r="I105" i="10"/>
  <c r="H105" i="10"/>
  <c r="G105" i="10"/>
  <c r="F105" i="10"/>
  <c r="E105" i="10"/>
  <c r="D105" i="10"/>
  <c r="AA105" i="10" s="1"/>
  <c r="C105" i="10"/>
  <c r="B105" i="10"/>
  <c r="A105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Y104" i="10" s="1"/>
  <c r="A104" i="10"/>
  <c r="N103" i="10"/>
  <c r="M103" i="10"/>
  <c r="L103" i="10"/>
  <c r="K103" i="10"/>
  <c r="J103" i="10"/>
  <c r="I103" i="10"/>
  <c r="H103" i="10"/>
  <c r="G103" i="10"/>
  <c r="F103" i="10"/>
  <c r="E103" i="10"/>
  <c r="D103" i="10"/>
  <c r="AA103" i="10" s="1"/>
  <c r="C103" i="10"/>
  <c r="B103" i="10"/>
  <c r="A103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Y102" i="10" s="1"/>
  <c r="A102" i="10"/>
  <c r="N101" i="10"/>
  <c r="M101" i="10"/>
  <c r="L101" i="10"/>
  <c r="K101" i="10"/>
  <c r="J101" i="10"/>
  <c r="I101" i="10"/>
  <c r="H101" i="10"/>
  <c r="G101" i="10"/>
  <c r="F101" i="10"/>
  <c r="E101" i="10"/>
  <c r="D101" i="10"/>
  <c r="AA101" i="10" s="1"/>
  <c r="C101" i="10"/>
  <c r="B101" i="10"/>
  <c r="A101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Y100" i="10" s="1"/>
  <c r="A100" i="10"/>
  <c r="N99" i="10"/>
  <c r="M99" i="10"/>
  <c r="L99" i="10"/>
  <c r="K99" i="10"/>
  <c r="J99" i="10"/>
  <c r="I99" i="10"/>
  <c r="H99" i="10"/>
  <c r="G99" i="10"/>
  <c r="F99" i="10"/>
  <c r="E99" i="10"/>
  <c r="D99" i="10"/>
  <c r="AA99" i="10" s="1"/>
  <c r="C99" i="10"/>
  <c r="B99" i="10"/>
  <c r="A99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Y98" i="10" s="1"/>
  <c r="A98" i="10"/>
  <c r="N97" i="10"/>
  <c r="M97" i="10"/>
  <c r="L97" i="10"/>
  <c r="K97" i="10"/>
  <c r="J97" i="10"/>
  <c r="I97" i="10"/>
  <c r="H97" i="10"/>
  <c r="G97" i="10"/>
  <c r="F97" i="10"/>
  <c r="E97" i="10"/>
  <c r="D97" i="10"/>
  <c r="AA97" i="10" s="1"/>
  <c r="C97" i="10"/>
  <c r="B97" i="10"/>
  <c r="A97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Y96" i="10" s="1"/>
  <c r="A96" i="10"/>
  <c r="N95" i="10"/>
  <c r="M95" i="10"/>
  <c r="L95" i="10"/>
  <c r="K95" i="10"/>
  <c r="J95" i="10"/>
  <c r="I95" i="10"/>
  <c r="H95" i="10"/>
  <c r="G95" i="10"/>
  <c r="F95" i="10"/>
  <c r="E95" i="10"/>
  <c r="D95" i="10"/>
  <c r="AA95" i="10" s="1"/>
  <c r="C95" i="10"/>
  <c r="B95" i="10"/>
  <c r="A95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Y94" i="10" s="1"/>
  <c r="A94" i="10"/>
  <c r="N93" i="10"/>
  <c r="M93" i="10"/>
  <c r="L93" i="10"/>
  <c r="K93" i="10"/>
  <c r="J93" i="10"/>
  <c r="I93" i="10"/>
  <c r="H93" i="10"/>
  <c r="G93" i="10"/>
  <c r="F93" i="10"/>
  <c r="E93" i="10"/>
  <c r="D93" i="10"/>
  <c r="AA93" i="10" s="1"/>
  <c r="C93" i="10"/>
  <c r="B93" i="10"/>
  <c r="A93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Y92" i="10" s="1"/>
  <c r="A92" i="10"/>
  <c r="N91" i="10"/>
  <c r="M91" i="10"/>
  <c r="L91" i="10"/>
  <c r="K91" i="10"/>
  <c r="J91" i="10"/>
  <c r="I91" i="10"/>
  <c r="H91" i="10"/>
  <c r="G91" i="10"/>
  <c r="F91" i="10"/>
  <c r="E91" i="10"/>
  <c r="D91" i="10"/>
  <c r="AA91" i="10" s="1"/>
  <c r="C91" i="10"/>
  <c r="B91" i="10"/>
  <c r="A91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Y90" i="10" s="1"/>
  <c r="A90" i="10"/>
  <c r="N89" i="10"/>
  <c r="M89" i="10"/>
  <c r="L89" i="10"/>
  <c r="K89" i="10"/>
  <c r="J89" i="10"/>
  <c r="I89" i="10"/>
  <c r="H89" i="10"/>
  <c r="G89" i="10"/>
  <c r="F89" i="10"/>
  <c r="E89" i="10"/>
  <c r="D89" i="10"/>
  <c r="AA89" i="10" s="1"/>
  <c r="C89" i="10"/>
  <c r="B89" i="10"/>
  <c r="A89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Y88" i="10" s="1"/>
  <c r="A88" i="10"/>
  <c r="N87" i="10"/>
  <c r="M87" i="10"/>
  <c r="L87" i="10"/>
  <c r="K87" i="10"/>
  <c r="J87" i="10"/>
  <c r="I87" i="10"/>
  <c r="H87" i="10"/>
  <c r="G87" i="10"/>
  <c r="F87" i="10"/>
  <c r="E87" i="10"/>
  <c r="D87" i="10"/>
  <c r="AA87" i="10" s="1"/>
  <c r="C87" i="10"/>
  <c r="B87" i="10"/>
  <c r="A87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Y86" i="10" s="1"/>
  <c r="A86" i="10"/>
  <c r="N85" i="10"/>
  <c r="M85" i="10"/>
  <c r="L85" i="10"/>
  <c r="K85" i="10"/>
  <c r="J85" i="10"/>
  <c r="I85" i="10"/>
  <c r="H85" i="10"/>
  <c r="G85" i="10"/>
  <c r="F85" i="10"/>
  <c r="E85" i="10"/>
  <c r="D85" i="10"/>
  <c r="AA85" i="10" s="1"/>
  <c r="C85" i="10"/>
  <c r="B85" i="10"/>
  <c r="A85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Y84" i="10" s="1"/>
  <c r="A84" i="10"/>
  <c r="N83" i="10"/>
  <c r="M83" i="10"/>
  <c r="L83" i="10"/>
  <c r="K83" i="10"/>
  <c r="J83" i="10"/>
  <c r="I83" i="10"/>
  <c r="H83" i="10"/>
  <c r="G83" i="10"/>
  <c r="F83" i="10"/>
  <c r="E83" i="10"/>
  <c r="D83" i="10"/>
  <c r="AA83" i="10" s="1"/>
  <c r="C83" i="10"/>
  <c r="B83" i="10"/>
  <c r="A83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Y82" i="10" s="1"/>
  <c r="A82" i="10"/>
  <c r="N81" i="10"/>
  <c r="M81" i="10"/>
  <c r="L81" i="10"/>
  <c r="K81" i="10"/>
  <c r="J81" i="10"/>
  <c r="I81" i="10"/>
  <c r="H81" i="10"/>
  <c r="G81" i="10"/>
  <c r="F81" i="10"/>
  <c r="E81" i="10"/>
  <c r="D81" i="10"/>
  <c r="AA81" i="10" s="1"/>
  <c r="C81" i="10"/>
  <c r="B81" i="10"/>
  <c r="A81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Y80" i="10" s="1"/>
  <c r="A80" i="10"/>
  <c r="N79" i="10"/>
  <c r="M79" i="10"/>
  <c r="L79" i="10"/>
  <c r="K79" i="10"/>
  <c r="J79" i="10"/>
  <c r="I79" i="10"/>
  <c r="H79" i="10"/>
  <c r="G79" i="10"/>
  <c r="F79" i="10"/>
  <c r="E79" i="10"/>
  <c r="D79" i="10"/>
  <c r="AA79" i="10" s="1"/>
  <c r="C79" i="10"/>
  <c r="B79" i="10"/>
  <c r="A79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Y78" i="10" s="1"/>
  <c r="A78" i="10"/>
  <c r="N77" i="10"/>
  <c r="M77" i="10"/>
  <c r="L77" i="10"/>
  <c r="K77" i="10"/>
  <c r="J77" i="10"/>
  <c r="I77" i="10"/>
  <c r="H77" i="10"/>
  <c r="G77" i="10"/>
  <c r="F77" i="10"/>
  <c r="E77" i="10"/>
  <c r="D77" i="10"/>
  <c r="AA77" i="10" s="1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Y76" i="10" s="1"/>
  <c r="A76" i="10"/>
  <c r="N75" i="10"/>
  <c r="M75" i="10"/>
  <c r="L75" i="10"/>
  <c r="K75" i="10"/>
  <c r="J75" i="10"/>
  <c r="I75" i="10"/>
  <c r="H75" i="10"/>
  <c r="G75" i="10"/>
  <c r="F75" i="10"/>
  <c r="E75" i="10"/>
  <c r="D75" i="10"/>
  <c r="AA75" i="10" s="1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Y74" i="10" s="1"/>
  <c r="A74" i="10"/>
  <c r="N73" i="10"/>
  <c r="M73" i="10"/>
  <c r="L73" i="10"/>
  <c r="K73" i="10"/>
  <c r="J73" i="10"/>
  <c r="I73" i="10"/>
  <c r="H73" i="10"/>
  <c r="G73" i="10"/>
  <c r="F73" i="10"/>
  <c r="E73" i="10"/>
  <c r="D73" i="10"/>
  <c r="AA73" i="10" s="1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Y72" i="10" s="1"/>
  <c r="A72" i="10"/>
  <c r="N71" i="10"/>
  <c r="M71" i="10"/>
  <c r="L71" i="10"/>
  <c r="K71" i="10"/>
  <c r="J71" i="10"/>
  <c r="I71" i="10"/>
  <c r="H71" i="10"/>
  <c r="G71" i="10"/>
  <c r="F71" i="10"/>
  <c r="E71" i="10"/>
  <c r="D71" i="10"/>
  <c r="AA71" i="10" s="1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Y70" i="10" s="1"/>
  <c r="A70" i="10"/>
  <c r="N69" i="10"/>
  <c r="M69" i="10"/>
  <c r="L69" i="10"/>
  <c r="K69" i="10"/>
  <c r="J69" i="10"/>
  <c r="I69" i="10"/>
  <c r="H69" i="10"/>
  <c r="G69" i="10"/>
  <c r="F69" i="10"/>
  <c r="E69" i="10"/>
  <c r="D69" i="10"/>
  <c r="AA69" i="10" s="1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Y68" i="10" s="1"/>
  <c r="A68" i="10"/>
  <c r="N67" i="10"/>
  <c r="M67" i="10"/>
  <c r="L67" i="10"/>
  <c r="K67" i="10"/>
  <c r="J67" i="10"/>
  <c r="I67" i="10"/>
  <c r="H67" i="10"/>
  <c r="G67" i="10"/>
  <c r="F67" i="10"/>
  <c r="E67" i="10"/>
  <c r="D67" i="10"/>
  <c r="AA67" i="10" s="1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Y66" i="10" s="1"/>
  <c r="A66" i="10"/>
  <c r="N65" i="10"/>
  <c r="M65" i="10"/>
  <c r="L65" i="10"/>
  <c r="K65" i="10"/>
  <c r="J65" i="10"/>
  <c r="I65" i="10"/>
  <c r="H65" i="10"/>
  <c r="G65" i="10"/>
  <c r="F65" i="10"/>
  <c r="E65" i="10"/>
  <c r="D65" i="10"/>
  <c r="AA65" i="10" s="1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Y64" i="10" s="1"/>
  <c r="A64" i="10"/>
  <c r="N63" i="10"/>
  <c r="M63" i="10"/>
  <c r="L63" i="10"/>
  <c r="K63" i="10"/>
  <c r="J63" i="10"/>
  <c r="I63" i="10"/>
  <c r="H63" i="10"/>
  <c r="G63" i="10"/>
  <c r="F63" i="10"/>
  <c r="E63" i="10"/>
  <c r="D63" i="10"/>
  <c r="AA63" i="10" s="1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Y62" i="10" s="1"/>
  <c r="A62" i="10"/>
  <c r="N61" i="10"/>
  <c r="M61" i="10"/>
  <c r="L61" i="10"/>
  <c r="K61" i="10"/>
  <c r="J61" i="10"/>
  <c r="I61" i="10"/>
  <c r="H61" i="10"/>
  <c r="G61" i="10"/>
  <c r="F61" i="10"/>
  <c r="E61" i="10"/>
  <c r="D61" i="10"/>
  <c r="AA61" i="10" s="1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Y60" i="10" s="1"/>
  <c r="A60" i="10"/>
  <c r="N59" i="10"/>
  <c r="M59" i="10"/>
  <c r="L59" i="10"/>
  <c r="K59" i="10"/>
  <c r="J59" i="10"/>
  <c r="I59" i="10"/>
  <c r="H59" i="10"/>
  <c r="G59" i="10"/>
  <c r="F59" i="10"/>
  <c r="E59" i="10"/>
  <c r="D59" i="10"/>
  <c r="AA59" i="10" s="1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Y58" i="10" s="1"/>
  <c r="A58" i="10"/>
  <c r="N57" i="10"/>
  <c r="M57" i="10"/>
  <c r="L57" i="10"/>
  <c r="K57" i="10"/>
  <c r="J57" i="10"/>
  <c r="I57" i="10"/>
  <c r="H57" i="10"/>
  <c r="G57" i="10"/>
  <c r="F57" i="10"/>
  <c r="E57" i="10"/>
  <c r="D57" i="10"/>
  <c r="AA57" i="10" s="1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Y56" i="10" s="1"/>
  <c r="A56" i="10"/>
  <c r="N55" i="10"/>
  <c r="M55" i="10"/>
  <c r="L55" i="10"/>
  <c r="K55" i="10"/>
  <c r="J55" i="10"/>
  <c r="I55" i="10"/>
  <c r="H55" i="10"/>
  <c r="G55" i="10"/>
  <c r="F55" i="10"/>
  <c r="E55" i="10"/>
  <c r="D55" i="10"/>
  <c r="AA55" i="10" s="1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Y54" i="10" s="1"/>
  <c r="A54" i="10"/>
  <c r="N53" i="10"/>
  <c r="M53" i="10"/>
  <c r="L53" i="10"/>
  <c r="K53" i="10"/>
  <c r="J53" i="10"/>
  <c r="I53" i="10"/>
  <c r="H53" i="10"/>
  <c r="G53" i="10"/>
  <c r="F53" i="10"/>
  <c r="E53" i="10"/>
  <c r="D53" i="10"/>
  <c r="AA53" i="10" s="1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Y52" i="10" s="1"/>
  <c r="A52" i="10"/>
  <c r="N51" i="10"/>
  <c r="M51" i="10"/>
  <c r="L51" i="10"/>
  <c r="K51" i="10"/>
  <c r="J51" i="10"/>
  <c r="I51" i="10"/>
  <c r="H51" i="10"/>
  <c r="G51" i="10"/>
  <c r="F51" i="10"/>
  <c r="E51" i="10"/>
  <c r="D51" i="10"/>
  <c r="AA51" i="10" s="1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Y50" i="10" s="1"/>
  <c r="A50" i="10"/>
  <c r="N49" i="10"/>
  <c r="M49" i="10"/>
  <c r="L49" i="10"/>
  <c r="K49" i="10"/>
  <c r="J49" i="10"/>
  <c r="I49" i="10"/>
  <c r="H49" i="10"/>
  <c r="G49" i="10"/>
  <c r="F49" i="10"/>
  <c r="E49" i="10"/>
  <c r="D49" i="10"/>
  <c r="AA49" i="10" s="1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Y48" i="10" s="1"/>
  <c r="A48" i="10"/>
  <c r="N47" i="10"/>
  <c r="M47" i="10"/>
  <c r="L47" i="10"/>
  <c r="K47" i="10"/>
  <c r="J47" i="10"/>
  <c r="I47" i="10"/>
  <c r="H47" i="10"/>
  <c r="G47" i="10"/>
  <c r="F47" i="10"/>
  <c r="E47" i="10"/>
  <c r="D47" i="10"/>
  <c r="AA47" i="10" s="1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Y46" i="10" s="1"/>
  <c r="A46" i="10"/>
  <c r="N45" i="10"/>
  <c r="M45" i="10"/>
  <c r="L45" i="10"/>
  <c r="K45" i="10"/>
  <c r="J45" i="10"/>
  <c r="I45" i="10"/>
  <c r="H45" i="10"/>
  <c r="G45" i="10"/>
  <c r="F45" i="10"/>
  <c r="E45" i="10"/>
  <c r="D45" i="10"/>
  <c r="AA45" i="10" s="1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Y44" i="10" s="1"/>
  <c r="A44" i="10"/>
  <c r="N43" i="10"/>
  <c r="M43" i="10"/>
  <c r="L43" i="10"/>
  <c r="K43" i="10"/>
  <c r="J43" i="10"/>
  <c r="I43" i="10"/>
  <c r="H43" i="10"/>
  <c r="G43" i="10"/>
  <c r="F43" i="10"/>
  <c r="E43" i="10"/>
  <c r="D43" i="10"/>
  <c r="AA43" i="10" s="1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Y42" i="10" s="1"/>
  <c r="A42" i="10"/>
  <c r="N41" i="10"/>
  <c r="M41" i="10"/>
  <c r="L41" i="10"/>
  <c r="K41" i="10"/>
  <c r="J41" i="10"/>
  <c r="I41" i="10"/>
  <c r="H41" i="10"/>
  <c r="G41" i="10"/>
  <c r="F41" i="10"/>
  <c r="E41" i="10"/>
  <c r="D41" i="10"/>
  <c r="AA41" i="10" s="1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Y40" i="10" s="1"/>
  <c r="A40" i="10"/>
  <c r="N39" i="10"/>
  <c r="M39" i="10"/>
  <c r="L39" i="10"/>
  <c r="K39" i="10"/>
  <c r="J39" i="10"/>
  <c r="I39" i="10"/>
  <c r="H39" i="10"/>
  <c r="G39" i="10"/>
  <c r="F39" i="10"/>
  <c r="E39" i="10"/>
  <c r="D39" i="10"/>
  <c r="AA39" i="10" s="1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Y38" i="10" s="1"/>
  <c r="A38" i="10"/>
  <c r="N37" i="10"/>
  <c r="M37" i="10"/>
  <c r="L37" i="10"/>
  <c r="K37" i="10"/>
  <c r="J37" i="10"/>
  <c r="I37" i="10"/>
  <c r="H37" i="10"/>
  <c r="G37" i="10"/>
  <c r="F37" i="10"/>
  <c r="E37" i="10"/>
  <c r="D37" i="10"/>
  <c r="AA37" i="10" s="1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Y36" i="10" s="1"/>
  <c r="A36" i="10"/>
  <c r="N35" i="10"/>
  <c r="M35" i="10"/>
  <c r="L35" i="10"/>
  <c r="K35" i="10"/>
  <c r="J35" i="10"/>
  <c r="I35" i="10"/>
  <c r="H35" i="10"/>
  <c r="G35" i="10"/>
  <c r="F35" i="10"/>
  <c r="E35" i="10"/>
  <c r="D35" i="10"/>
  <c r="AA35" i="10" s="1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Y34" i="10" s="1"/>
  <c r="A34" i="10"/>
  <c r="N33" i="10"/>
  <c r="M33" i="10"/>
  <c r="L33" i="10"/>
  <c r="K33" i="10"/>
  <c r="J33" i="10"/>
  <c r="I33" i="10"/>
  <c r="H33" i="10"/>
  <c r="G33" i="10"/>
  <c r="F33" i="10"/>
  <c r="E33" i="10"/>
  <c r="D33" i="10"/>
  <c r="AA33" i="10" s="1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Y32" i="10" s="1"/>
  <c r="A32" i="10"/>
  <c r="N31" i="10"/>
  <c r="M31" i="10"/>
  <c r="L31" i="10"/>
  <c r="K31" i="10"/>
  <c r="J31" i="10"/>
  <c r="I31" i="10"/>
  <c r="H31" i="10"/>
  <c r="G31" i="10"/>
  <c r="F31" i="10"/>
  <c r="E31" i="10"/>
  <c r="D31" i="10"/>
  <c r="AA31" i="10" s="1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Y30" i="10" s="1"/>
  <c r="A30" i="10"/>
  <c r="N29" i="10"/>
  <c r="M29" i="10"/>
  <c r="L29" i="10"/>
  <c r="K29" i="10"/>
  <c r="J29" i="10"/>
  <c r="I29" i="10"/>
  <c r="H29" i="10"/>
  <c r="G29" i="10"/>
  <c r="F29" i="10"/>
  <c r="E29" i="10"/>
  <c r="D29" i="10"/>
  <c r="AA29" i="10" s="1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Y28" i="10" s="1"/>
  <c r="A28" i="10"/>
  <c r="N27" i="10"/>
  <c r="M27" i="10"/>
  <c r="L27" i="10"/>
  <c r="K27" i="10"/>
  <c r="J27" i="10"/>
  <c r="I27" i="10"/>
  <c r="H27" i="10"/>
  <c r="G27" i="10"/>
  <c r="F27" i="10"/>
  <c r="E27" i="10"/>
  <c r="D27" i="10"/>
  <c r="AA27" i="10" s="1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Y26" i="10" s="1"/>
  <c r="A26" i="10"/>
  <c r="N25" i="10"/>
  <c r="M25" i="10"/>
  <c r="L25" i="10"/>
  <c r="K25" i="10"/>
  <c r="J25" i="10"/>
  <c r="I25" i="10"/>
  <c r="H25" i="10"/>
  <c r="G25" i="10"/>
  <c r="F25" i="10"/>
  <c r="E25" i="10"/>
  <c r="D25" i="10"/>
  <c r="AA25" i="10" s="1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Y24" i="10" s="1"/>
  <c r="A24" i="10"/>
  <c r="N23" i="10"/>
  <c r="M23" i="10"/>
  <c r="L23" i="10"/>
  <c r="K23" i="10"/>
  <c r="J23" i="10"/>
  <c r="I23" i="10"/>
  <c r="H23" i="10"/>
  <c r="G23" i="10"/>
  <c r="F23" i="10"/>
  <c r="E23" i="10"/>
  <c r="D23" i="10"/>
  <c r="AA23" i="10" s="1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Y22" i="10" s="1"/>
  <c r="A22" i="10"/>
  <c r="N21" i="10"/>
  <c r="M21" i="10"/>
  <c r="L21" i="10"/>
  <c r="K21" i="10"/>
  <c r="J21" i="10"/>
  <c r="I21" i="10"/>
  <c r="H21" i="10"/>
  <c r="G21" i="10"/>
  <c r="F21" i="10"/>
  <c r="E21" i="10"/>
  <c r="D21" i="10"/>
  <c r="AA21" i="10" s="1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Y20" i="10" s="1"/>
  <c r="A20" i="10"/>
  <c r="N19" i="10"/>
  <c r="M19" i="10"/>
  <c r="L19" i="10"/>
  <c r="K19" i="10"/>
  <c r="J19" i="10"/>
  <c r="I19" i="10"/>
  <c r="H19" i="10"/>
  <c r="G19" i="10"/>
  <c r="F19" i="10"/>
  <c r="E19" i="10"/>
  <c r="D19" i="10"/>
  <c r="AA19" i="10" s="1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Y18" i="10" s="1"/>
  <c r="A18" i="10"/>
  <c r="N17" i="10"/>
  <c r="M17" i="10"/>
  <c r="L17" i="10"/>
  <c r="K17" i="10"/>
  <c r="J17" i="10"/>
  <c r="I17" i="10"/>
  <c r="H17" i="10"/>
  <c r="G17" i="10"/>
  <c r="F17" i="10"/>
  <c r="E17" i="10"/>
  <c r="D17" i="10"/>
  <c r="AA17" i="10" s="1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Y16" i="10" s="1"/>
  <c r="A16" i="10"/>
  <c r="N15" i="10"/>
  <c r="M15" i="10"/>
  <c r="L15" i="10"/>
  <c r="K15" i="10"/>
  <c r="J15" i="10"/>
  <c r="I15" i="10"/>
  <c r="H15" i="10"/>
  <c r="G15" i="10"/>
  <c r="F15" i="10"/>
  <c r="E15" i="10"/>
  <c r="D15" i="10"/>
  <c r="AA15" i="10" s="1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Y14" i="10" s="1"/>
  <c r="A14" i="10"/>
  <c r="N13" i="10"/>
  <c r="M13" i="10"/>
  <c r="L13" i="10"/>
  <c r="K13" i="10"/>
  <c r="J13" i="10"/>
  <c r="I13" i="10"/>
  <c r="H13" i="10"/>
  <c r="G13" i="10"/>
  <c r="F13" i="10"/>
  <c r="E13" i="10"/>
  <c r="D13" i="10"/>
  <c r="AA13" i="10" s="1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Y12" i="10" s="1"/>
  <c r="A12" i="10"/>
  <c r="N11" i="10"/>
  <c r="M11" i="10"/>
  <c r="L11" i="10"/>
  <c r="K11" i="10"/>
  <c r="J11" i="10"/>
  <c r="I11" i="10"/>
  <c r="H11" i="10"/>
  <c r="G11" i="10"/>
  <c r="F11" i="10"/>
  <c r="E11" i="10"/>
  <c r="D11" i="10"/>
  <c r="AA11" i="10" s="1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Y10" i="10" s="1"/>
  <c r="A10" i="10"/>
  <c r="N9" i="10"/>
  <c r="M9" i="10"/>
  <c r="L9" i="10"/>
  <c r="K9" i="10"/>
  <c r="J9" i="10"/>
  <c r="I9" i="10"/>
  <c r="H9" i="10"/>
  <c r="G9" i="10"/>
  <c r="F9" i="10"/>
  <c r="E9" i="10"/>
  <c r="D9" i="10"/>
  <c r="AA9" i="10" s="1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AA7" i="10" s="1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N120" i="8"/>
  <c r="M120" i="8"/>
  <c r="AJ121" i="8" s="1"/>
  <c r="L120" i="8"/>
  <c r="K120" i="8"/>
  <c r="J120" i="8"/>
  <c r="I120" i="8"/>
  <c r="H120" i="8"/>
  <c r="G120" i="8"/>
  <c r="F120" i="8"/>
  <c r="AC121" i="8" s="1"/>
  <c r="E120" i="8"/>
  <c r="AB121" i="8" s="1"/>
  <c r="D120" i="8"/>
  <c r="C120" i="8"/>
  <c r="B120" i="8"/>
  <c r="A120" i="8"/>
  <c r="N119" i="8"/>
  <c r="M119" i="8"/>
  <c r="L119" i="8"/>
  <c r="K119" i="8"/>
  <c r="J119" i="8"/>
  <c r="I119" i="8"/>
  <c r="H119" i="8"/>
  <c r="AE120" i="8" s="1"/>
  <c r="G119" i="8"/>
  <c r="F119" i="8"/>
  <c r="E119" i="8"/>
  <c r="D119" i="8"/>
  <c r="C119" i="8"/>
  <c r="B119" i="8"/>
  <c r="A119" i="8"/>
  <c r="N118" i="8"/>
  <c r="M118" i="8"/>
  <c r="L118" i="8"/>
  <c r="K118" i="8"/>
  <c r="J118" i="8"/>
  <c r="I118" i="8"/>
  <c r="H118" i="8"/>
  <c r="G118" i="8"/>
  <c r="F118" i="8"/>
  <c r="E118" i="8"/>
  <c r="D118" i="8"/>
  <c r="C118" i="8"/>
  <c r="B118" i="8"/>
  <c r="A118" i="8"/>
  <c r="N117" i="8"/>
  <c r="M117" i="8"/>
  <c r="L117" i="8"/>
  <c r="K117" i="8"/>
  <c r="J117" i="8"/>
  <c r="I117" i="8"/>
  <c r="H117" i="8"/>
  <c r="G117" i="8"/>
  <c r="F117" i="8"/>
  <c r="E117" i="8"/>
  <c r="D117" i="8"/>
  <c r="C117" i="8"/>
  <c r="B117" i="8"/>
  <c r="A117" i="8"/>
  <c r="N116" i="8"/>
  <c r="M116" i="8"/>
  <c r="L116" i="8"/>
  <c r="K116" i="8"/>
  <c r="J116" i="8"/>
  <c r="I116" i="8"/>
  <c r="H116" i="8"/>
  <c r="G116" i="8"/>
  <c r="F116" i="8"/>
  <c r="E116" i="8"/>
  <c r="D116" i="8"/>
  <c r="C116" i="8"/>
  <c r="B116" i="8"/>
  <c r="A116" i="8"/>
  <c r="D143" i="5" s="1"/>
  <c r="AS143" i="5" s="1"/>
  <c r="N115" i="8"/>
  <c r="M115" i="8"/>
  <c r="L115" i="8"/>
  <c r="K115" i="8"/>
  <c r="J115" i="8"/>
  <c r="I115" i="8"/>
  <c r="H115" i="8"/>
  <c r="G115" i="8"/>
  <c r="F115" i="8"/>
  <c r="E115" i="8"/>
  <c r="D115" i="8"/>
  <c r="C115" i="8"/>
  <c r="B115" i="8"/>
  <c r="A115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N113" i="8"/>
  <c r="M113" i="8"/>
  <c r="L113" i="8"/>
  <c r="K113" i="8"/>
  <c r="J113" i="8"/>
  <c r="I113" i="8"/>
  <c r="H113" i="8"/>
  <c r="G113" i="8"/>
  <c r="F113" i="8"/>
  <c r="E113" i="8"/>
  <c r="D113" i="8"/>
  <c r="C113" i="8"/>
  <c r="B113" i="8"/>
  <c r="A113" i="8"/>
  <c r="N112" i="8"/>
  <c r="M112" i="8"/>
  <c r="L112" i="8"/>
  <c r="K112" i="8"/>
  <c r="J112" i="8"/>
  <c r="I112" i="8"/>
  <c r="H112" i="8"/>
  <c r="G112" i="8"/>
  <c r="F112" i="8"/>
  <c r="E112" i="8"/>
  <c r="D112" i="8"/>
  <c r="C112" i="8"/>
  <c r="B112" i="8"/>
  <c r="A112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A111" i="8"/>
  <c r="N110" i="8"/>
  <c r="M110" i="8"/>
  <c r="L110" i="8"/>
  <c r="K110" i="8"/>
  <c r="J110" i="8"/>
  <c r="I110" i="8"/>
  <c r="H110" i="8"/>
  <c r="G110" i="8"/>
  <c r="F110" i="8"/>
  <c r="E110" i="8"/>
  <c r="D110" i="8"/>
  <c r="C110" i="8"/>
  <c r="B110" i="8"/>
  <c r="A110" i="8"/>
  <c r="N109" i="8"/>
  <c r="M109" i="8"/>
  <c r="L109" i="8"/>
  <c r="K109" i="8"/>
  <c r="J109" i="8"/>
  <c r="I109" i="8"/>
  <c r="BC121" i="8" s="1"/>
  <c r="H109" i="8"/>
  <c r="G109" i="8"/>
  <c r="F109" i="8"/>
  <c r="AZ121" i="8" s="1"/>
  <c r="E109" i="8"/>
  <c r="D109" i="8"/>
  <c r="C109" i="8"/>
  <c r="B109" i="8"/>
  <c r="A109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A108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N106" i="8"/>
  <c r="M106" i="8"/>
  <c r="L106" i="8"/>
  <c r="K106" i="8"/>
  <c r="J106" i="8"/>
  <c r="I106" i="8"/>
  <c r="H106" i="8"/>
  <c r="G106" i="8"/>
  <c r="F106" i="8"/>
  <c r="E106" i="8"/>
  <c r="D106" i="8"/>
  <c r="C106" i="8"/>
  <c r="B106" i="8"/>
  <c r="A106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A101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N98" i="8"/>
  <c r="M98" i="8"/>
  <c r="L98" i="8"/>
  <c r="K98" i="8"/>
  <c r="J98" i="8"/>
  <c r="I98" i="8"/>
  <c r="H98" i="8"/>
  <c r="G98" i="8"/>
  <c r="F98" i="8"/>
  <c r="E98" i="8"/>
  <c r="D98" i="8"/>
  <c r="C98" i="8"/>
  <c r="B98" i="8"/>
  <c r="A98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N95" i="8"/>
  <c r="M95" i="8"/>
  <c r="L95" i="8"/>
  <c r="K95" i="8"/>
  <c r="J95" i="8"/>
  <c r="I95" i="8"/>
  <c r="H95" i="8"/>
  <c r="G95" i="8"/>
  <c r="F95" i="8"/>
  <c r="E95" i="8"/>
  <c r="D95" i="8"/>
  <c r="C95" i="8"/>
  <c r="B95" i="8"/>
  <c r="A95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A91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N89" i="8"/>
  <c r="M89" i="8"/>
  <c r="L89" i="8"/>
  <c r="K89" i="8"/>
  <c r="J89" i="8"/>
  <c r="I89" i="8"/>
  <c r="H89" i="8"/>
  <c r="G89" i="8"/>
  <c r="F89" i="8"/>
  <c r="E89" i="8"/>
  <c r="D89" i="8"/>
  <c r="C89" i="8"/>
  <c r="B89" i="8"/>
  <c r="A89" i="8"/>
  <c r="N88" i="8"/>
  <c r="M88" i="8"/>
  <c r="L88" i="8"/>
  <c r="K88" i="8"/>
  <c r="J88" i="8"/>
  <c r="I88" i="8"/>
  <c r="H88" i="8"/>
  <c r="G88" i="8"/>
  <c r="F88" i="8"/>
  <c r="E88" i="8"/>
  <c r="D88" i="8"/>
  <c r="C88" i="8"/>
  <c r="B88" i="8"/>
  <c r="A88" i="8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A87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A86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83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81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79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78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N120" i="6"/>
  <c r="AK120" i="6" s="1"/>
  <c r="M120" i="6"/>
  <c r="AJ121" i="6" s="1"/>
  <c r="L120" i="6"/>
  <c r="K120" i="6"/>
  <c r="J120" i="6"/>
  <c r="I120" i="6"/>
  <c r="H120" i="6"/>
  <c r="G120" i="6"/>
  <c r="AD121" i="6" s="1"/>
  <c r="F120" i="6"/>
  <c r="E120" i="6"/>
  <c r="AB121" i="6" s="1"/>
  <c r="D120" i="6"/>
  <c r="C120" i="6"/>
  <c r="B120" i="6"/>
  <c r="N119" i="6"/>
  <c r="M119" i="6"/>
  <c r="L119" i="6"/>
  <c r="K119" i="6"/>
  <c r="J119" i="6"/>
  <c r="I119" i="6"/>
  <c r="H119" i="6"/>
  <c r="G119" i="6"/>
  <c r="F119" i="6"/>
  <c r="E119" i="6"/>
  <c r="D119" i="6"/>
  <c r="C119" i="6"/>
  <c r="B119" i="6"/>
  <c r="N118" i="6"/>
  <c r="M118" i="6"/>
  <c r="L118" i="6"/>
  <c r="K118" i="6"/>
  <c r="J118" i="6"/>
  <c r="I118" i="6"/>
  <c r="H118" i="6"/>
  <c r="G118" i="6"/>
  <c r="F118" i="6"/>
  <c r="E118" i="6"/>
  <c r="D118" i="6"/>
  <c r="C118" i="6"/>
  <c r="B118" i="6"/>
  <c r="N117" i="6"/>
  <c r="M117" i="6"/>
  <c r="AJ117" i="6" s="1"/>
  <c r="L117" i="6"/>
  <c r="K117" i="6"/>
  <c r="J117" i="6"/>
  <c r="I117" i="6"/>
  <c r="H117" i="6"/>
  <c r="G117" i="6"/>
  <c r="F117" i="6"/>
  <c r="E117" i="6"/>
  <c r="D117" i="6"/>
  <c r="C117" i="6"/>
  <c r="B117" i="6"/>
  <c r="N116" i="6"/>
  <c r="M116" i="6"/>
  <c r="L116" i="6"/>
  <c r="K116" i="6"/>
  <c r="J116" i="6"/>
  <c r="I116" i="6"/>
  <c r="H116" i="6"/>
  <c r="G116" i="6"/>
  <c r="F116" i="6"/>
  <c r="E116" i="6"/>
  <c r="D116" i="6"/>
  <c r="C116" i="6"/>
  <c r="B116" i="6"/>
  <c r="N115" i="6"/>
  <c r="M115" i="6"/>
  <c r="L115" i="6"/>
  <c r="K115" i="6"/>
  <c r="J115" i="6"/>
  <c r="I115" i="6"/>
  <c r="H115" i="6"/>
  <c r="G115" i="6"/>
  <c r="F115" i="6"/>
  <c r="E115" i="6"/>
  <c r="D115" i="6"/>
  <c r="C115" i="6"/>
  <c r="B115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N109" i="6"/>
  <c r="BH121" i="6" s="1"/>
  <c r="M109" i="6"/>
  <c r="L109" i="6"/>
  <c r="K109" i="6"/>
  <c r="J109" i="6"/>
  <c r="I109" i="6"/>
  <c r="H109" i="6"/>
  <c r="G109" i="6"/>
  <c r="BA121" i="6" s="1"/>
  <c r="F109" i="6"/>
  <c r="E109" i="6"/>
  <c r="D109" i="6"/>
  <c r="C109" i="6"/>
  <c r="B109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DF95" i="21"/>
  <c r="DF94" i="21"/>
  <c r="DF93" i="21"/>
  <c r="DF92" i="21"/>
  <c r="DF91" i="21"/>
  <c r="DF90" i="21"/>
  <c r="DF89" i="21"/>
  <c r="DF88" i="21"/>
  <c r="DF87" i="21"/>
  <c r="DF86" i="21"/>
  <c r="DF85" i="21"/>
  <c r="DF84" i="21"/>
  <c r="DF83" i="21"/>
  <c r="DF82" i="21"/>
  <c r="DF81" i="21"/>
  <c r="DF80" i="21"/>
  <c r="DF79" i="21"/>
  <c r="DF78" i="21"/>
  <c r="DF77" i="21"/>
  <c r="DF76" i="21"/>
  <c r="DF75" i="21"/>
  <c r="DF74" i="21"/>
  <c r="DF73" i="21"/>
  <c r="DF72" i="21"/>
  <c r="DF71" i="21"/>
  <c r="DF70" i="21"/>
  <c r="DF69" i="21"/>
  <c r="DF68" i="21"/>
  <c r="DF67" i="21"/>
  <c r="DF66" i="21"/>
  <c r="DF65" i="21"/>
  <c r="DF64" i="21"/>
  <c r="DF63" i="21"/>
  <c r="DF62" i="21"/>
  <c r="DF61" i="21"/>
  <c r="DF60" i="21"/>
  <c r="DF59" i="21"/>
  <c r="DF58" i="21"/>
  <c r="DF57" i="21"/>
  <c r="DF56" i="21"/>
  <c r="DF55" i="21"/>
  <c r="DF54" i="21"/>
  <c r="DF53" i="21"/>
  <c r="DF52" i="21"/>
  <c r="DF51" i="21"/>
  <c r="DF50" i="21"/>
  <c r="DF49" i="21"/>
  <c r="DF48" i="21"/>
  <c r="DF47" i="21"/>
  <c r="DF46" i="21"/>
  <c r="DF45" i="21"/>
  <c r="DF44" i="21"/>
  <c r="DF43" i="21"/>
  <c r="DF42" i="21"/>
  <c r="DF41" i="21"/>
  <c r="DF40" i="21"/>
  <c r="DF39" i="21"/>
  <c r="DF38" i="21"/>
  <c r="DF37" i="21"/>
  <c r="DF36" i="21"/>
  <c r="DF35" i="21"/>
  <c r="DF34" i="21"/>
  <c r="DF33" i="21"/>
  <c r="DF32" i="21"/>
  <c r="DF31" i="21"/>
  <c r="DF30" i="21"/>
  <c r="DF29" i="21"/>
  <c r="DF28" i="21"/>
  <c r="DF27" i="21"/>
  <c r="DF26" i="21"/>
  <c r="DF25" i="21"/>
  <c r="DF24" i="21"/>
  <c r="DF23" i="21"/>
  <c r="DF22" i="21"/>
  <c r="DF21" i="21"/>
  <c r="DF20" i="21"/>
  <c r="DF19" i="21"/>
  <c r="DF18" i="21"/>
  <c r="DF17" i="21"/>
  <c r="CS95" i="21"/>
  <c r="CS94" i="21"/>
  <c r="CS93" i="21"/>
  <c r="CS92" i="21"/>
  <c r="CS91" i="21"/>
  <c r="CS90" i="21"/>
  <c r="CS89" i="21"/>
  <c r="CS88" i="21"/>
  <c r="CS87" i="21"/>
  <c r="CS86" i="21"/>
  <c r="CS85" i="21"/>
  <c r="CS84" i="21"/>
  <c r="CS83" i="21"/>
  <c r="CS82" i="21"/>
  <c r="CS81" i="21"/>
  <c r="CS80" i="21"/>
  <c r="CS79" i="21"/>
  <c r="CS78" i="21"/>
  <c r="CS77" i="21"/>
  <c r="CS76" i="21"/>
  <c r="CS75" i="21"/>
  <c r="CS74" i="21"/>
  <c r="CS73" i="21"/>
  <c r="CS72" i="21"/>
  <c r="CS71" i="21"/>
  <c r="CS70" i="21"/>
  <c r="CS69" i="21"/>
  <c r="CS68" i="21"/>
  <c r="CS67" i="21"/>
  <c r="CS66" i="21"/>
  <c r="CS65" i="21"/>
  <c r="CS64" i="21"/>
  <c r="CS63" i="21"/>
  <c r="CS62" i="21"/>
  <c r="CS61" i="21"/>
  <c r="CS60" i="21"/>
  <c r="CS59" i="21"/>
  <c r="CS58" i="21"/>
  <c r="CS57" i="21"/>
  <c r="CS56" i="21"/>
  <c r="CS55" i="21"/>
  <c r="CS54" i="21"/>
  <c r="CS53" i="21"/>
  <c r="CS52" i="21"/>
  <c r="CS51" i="21"/>
  <c r="CS50" i="21"/>
  <c r="CS49" i="21"/>
  <c r="CS48" i="21"/>
  <c r="CS47" i="21"/>
  <c r="CS46" i="21"/>
  <c r="CS45" i="21"/>
  <c r="CS44" i="21"/>
  <c r="CS43" i="21"/>
  <c r="CS42" i="21"/>
  <c r="CS41" i="21"/>
  <c r="CS40" i="21"/>
  <c r="CS39" i="21"/>
  <c r="CS38" i="21"/>
  <c r="CS37" i="21"/>
  <c r="CS36" i="21"/>
  <c r="CS35" i="21"/>
  <c r="CS34" i="21"/>
  <c r="CS33" i="21"/>
  <c r="CS32" i="21"/>
  <c r="CS31" i="21"/>
  <c r="CS30" i="21"/>
  <c r="CS29" i="21"/>
  <c r="CS28" i="21"/>
  <c r="CS27" i="21"/>
  <c r="CS26" i="21"/>
  <c r="CS25" i="21"/>
  <c r="CS24" i="21"/>
  <c r="CS23" i="21"/>
  <c r="CS22" i="21"/>
  <c r="CS21" i="21"/>
  <c r="CS20" i="21"/>
  <c r="CS19" i="21"/>
  <c r="CS18" i="21"/>
  <c r="CS17" i="21"/>
  <c r="CS16" i="21"/>
  <c r="CS15" i="21"/>
  <c r="CS14" i="21"/>
  <c r="CS13" i="21"/>
  <c r="CS12" i="21"/>
  <c r="CS11" i="21"/>
  <c r="CS10" i="21"/>
  <c r="CS9" i="21"/>
  <c r="CS8" i="21"/>
  <c r="CS7" i="21"/>
  <c r="CS6" i="21"/>
  <c r="DE120" i="18"/>
  <c r="DE119" i="18"/>
  <c r="DE118" i="18"/>
  <c r="DE117" i="18"/>
  <c r="DE116" i="18"/>
  <c r="DE115" i="18"/>
  <c r="DE114" i="18"/>
  <c r="DE113" i="18"/>
  <c r="DE112" i="18"/>
  <c r="DE111" i="18"/>
  <c r="DE110" i="18"/>
  <c r="DE109" i="18"/>
  <c r="DE108" i="18"/>
  <c r="DE107" i="18"/>
  <c r="DE106" i="18"/>
  <c r="DE105" i="18"/>
  <c r="DE104" i="18"/>
  <c r="DE103" i="18"/>
  <c r="DE102" i="18"/>
  <c r="DE101" i="18"/>
  <c r="DE100" i="18"/>
  <c r="DE99" i="18"/>
  <c r="DE98" i="18"/>
  <c r="DE97" i="18"/>
  <c r="DE96" i="18"/>
  <c r="DE95" i="18"/>
  <c r="DE94" i="18"/>
  <c r="DE93" i="18"/>
  <c r="DE92" i="18"/>
  <c r="DE91" i="18"/>
  <c r="DE90" i="18"/>
  <c r="DE89" i="18"/>
  <c r="DE88" i="18"/>
  <c r="DE87" i="18"/>
  <c r="DE86" i="18"/>
  <c r="DE85" i="18"/>
  <c r="DE84" i="18"/>
  <c r="DE83" i="18"/>
  <c r="DE82" i="18"/>
  <c r="DE81" i="18"/>
  <c r="DE80" i="18"/>
  <c r="DE79" i="18"/>
  <c r="DE78" i="18"/>
  <c r="DE77" i="18"/>
  <c r="DE76" i="18"/>
  <c r="DE75" i="18"/>
  <c r="DE74" i="18"/>
  <c r="DE73" i="18"/>
  <c r="DE72" i="18"/>
  <c r="DE71" i="18"/>
  <c r="DE70" i="18"/>
  <c r="DE69" i="18"/>
  <c r="DE68" i="18"/>
  <c r="DE67" i="18"/>
  <c r="DE66" i="18"/>
  <c r="DE65" i="18"/>
  <c r="DE64" i="18"/>
  <c r="DE63" i="18"/>
  <c r="DE62" i="18"/>
  <c r="DE61" i="18"/>
  <c r="DE60" i="18"/>
  <c r="DE59" i="18"/>
  <c r="DE58" i="18"/>
  <c r="DE57" i="18"/>
  <c r="DE56" i="18"/>
  <c r="DE55" i="18"/>
  <c r="DE54" i="18"/>
  <c r="DE53" i="18"/>
  <c r="DE52" i="18"/>
  <c r="DE51" i="18"/>
  <c r="DE50" i="18"/>
  <c r="DE49" i="18"/>
  <c r="DE48" i="18"/>
  <c r="DE47" i="18"/>
  <c r="DE46" i="18"/>
  <c r="DE45" i="18"/>
  <c r="DE44" i="18"/>
  <c r="DE43" i="18"/>
  <c r="DE42" i="18"/>
  <c r="DE41" i="18"/>
  <c r="DE40" i="18"/>
  <c r="DE39" i="18"/>
  <c r="DE38" i="18"/>
  <c r="DE37" i="18"/>
  <c r="DE36" i="18"/>
  <c r="DE35" i="18"/>
  <c r="DE34" i="18"/>
  <c r="DE33" i="18"/>
  <c r="DE32" i="18"/>
  <c r="DE31" i="18"/>
  <c r="DE30" i="18"/>
  <c r="DE29" i="18"/>
  <c r="DE28" i="18"/>
  <c r="DE27" i="18"/>
  <c r="DE26" i="18"/>
  <c r="DE25" i="18"/>
  <c r="DE24" i="18"/>
  <c r="DE23" i="18"/>
  <c r="DE22" i="18"/>
  <c r="DE21" i="18"/>
  <c r="DE20" i="18"/>
  <c r="DE19" i="18"/>
  <c r="DE18" i="18"/>
  <c r="DE17" i="18"/>
  <c r="A120" i="6"/>
  <c r="BS120" i="6" s="1"/>
  <c r="A119" i="6"/>
  <c r="BS119" i="6" s="1"/>
  <c r="A118" i="6"/>
  <c r="BS118" i="6" s="1"/>
  <c r="A117" i="6"/>
  <c r="BS117" i="6" s="1"/>
  <c r="A116" i="6"/>
  <c r="BS116" i="6" s="1"/>
  <c r="A115" i="6"/>
  <c r="D142" i="4" s="1"/>
  <c r="AS142" i="4" s="1"/>
  <c r="A114" i="6"/>
  <c r="A113" i="6"/>
  <c r="BS113" i="6" s="1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Q120" i="1"/>
  <c r="AN121" i="1" s="1"/>
  <c r="P120" i="1"/>
  <c r="O120" i="1"/>
  <c r="N120" i="1"/>
  <c r="AK121" i="1" s="1"/>
  <c r="M120" i="1"/>
  <c r="L120" i="1"/>
  <c r="K120" i="1"/>
  <c r="J120" i="1"/>
  <c r="AG121" i="1" s="1"/>
  <c r="I120" i="1"/>
  <c r="H120" i="1"/>
  <c r="G120" i="1"/>
  <c r="F120" i="1"/>
  <c r="AC121" i="1" s="1"/>
  <c r="E120" i="1"/>
  <c r="D120" i="1"/>
  <c r="C120" i="1"/>
  <c r="B120" i="1"/>
  <c r="A120" i="1"/>
  <c r="A120" i="23" s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B119" i="18" s="1"/>
  <c r="CG119" i="18" s="1"/>
  <c r="CS119" i="18" s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131" i="32" s="1"/>
  <c r="AC131" i="32" s="1"/>
  <c r="Q116" i="1"/>
  <c r="P116" i="1"/>
  <c r="B115" i="35" s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B114" i="20" s="1"/>
  <c r="AL114" i="20" s="1"/>
  <c r="AX114" i="20" s="1"/>
  <c r="Q114" i="1"/>
  <c r="P114" i="1"/>
  <c r="B113" i="35" s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113" i="35" s="1"/>
  <c r="Q113" i="1"/>
  <c r="P113" i="1"/>
  <c r="B112" i="35" s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B112" i="20" s="1"/>
  <c r="AL112" i="20" s="1"/>
  <c r="AX112" i="20" s="1"/>
  <c r="Q112" i="1"/>
  <c r="P112" i="1"/>
  <c r="B111" i="35" s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1" i="20" s="1"/>
  <c r="AL111" i="20" s="1"/>
  <c r="AX111" i="20" s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Q109" i="1"/>
  <c r="P109" i="1"/>
  <c r="O109" i="1"/>
  <c r="N109" i="1"/>
  <c r="M109" i="1"/>
  <c r="L109" i="1"/>
  <c r="K109" i="1"/>
  <c r="J109" i="1"/>
  <c r="BD121" i="1" s="1"/>
  <c r="I109" i="1"/>
  <c r="H109" i="1"/>
  <c r="BB121" i="1" s="1"/>
  <c r="G109" i="1"/>
  <c r="F109" i="1"/>
  <c r="E109" i="1"/>
  <c r="D109" i="1"/>
  <c r="C109" i="1"/>
  <c r="B109" i="1"/>
  <c r="AV121" i="1" s="1"/>
  <c r="A109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B134" i="32"/>
  <c r="A119" i="19"/>
  <c r="A120" i="18"/>
  <c r="N147" i="17"/>
  <c r="AU147" i="17" s="1"/>
  <c r="M147" i="17"/>
  <c r="L147" i="17"/>
  <c r="X148" i="17" s="1"/>
  <c r="K147" i="17"/>
  <c r="W148" i="17" s="1"/>
  <c r="J147" i="17"/>
  <c r="I147" i="17"/>
  <c r="H147" i="17"/>
  <c r="G147" i="17"/>
  <c r="F147" i="17"/>
  <c r="E147" i="17"/>
  <c r="H119" i="22" s="1"/>
  <c r="N147" i="16"/>
  <c r="M147" i="16"/>
  <c r="L147" i="16"/>
  <c r="K147" i="16"/>
  <c r="J147" i="16"/>
  <c r="I147" i="16"/>
  <c r="H147" i="16"/>
  <c r="G147" i="16"/>
  <c r="F147" i="16"/>
  <c r="E147" i="16"/>
  <c r="AT147" i="15"/>
  <c r="N147" i="15"/>
  <c r="M147" i="15"/>
  <c r="L147" i="15"/>
  <c r="K147" i="15"/>
  <c r="J147" i="15"/>
  <c r="I147" i="15"/>
  <c r="H147" i="15"/>
  <c r="G147" i="15"/>
  <c r="F147" i="15"/>
  <c r="E147" i="15"/>
  <c r="N147" i="14"/>
  <c r="M147" i="14"/>
  <c r="L147" i="14"/>
  <c r="X148" i="14" s="1"/>
  <c r="K147" i="14"/>
  <c r="J147" i="14"/>
  <c r="I147" i="14"/>
  <c r="H147" i="14"/>
  <c r="G147" i="14"/>
  <c r="F147" i="14"/>
  <c r="E147" i="14"/>
  <c r="AT147" i="14" s="1"/>
  <c r="N147" i="5"/>
  <c r="M147" i="5"/>
  <c r="L147" i="5"/>
  <c r="K147" i="5"/>
  <c r="J147" i="5"/>
  <c r="I147" i="5"/>
  <c r="H147" i="5"/>
  <c r="G147" i="5"/>
  <c r="F147" i="5"/>
  <c r="E147" i="5"/>
  <c r="N147" i="4"/>
  <c r="Z148" i="4" s="1"/>
  <c r="J120" i="19" s="1"/>
  <c r="M147" i="4"/>
  <c r="L147" i="4"/>
  <c r="K147" i="4"/>
  <c r="J147" i="4"/>
  <c r="I147" i="4"/>
  <c r="H147" i="4"/>
  <c r="G147" i="4"/>
  <c r="F147" i="4"/>
  <c r="E147" i="4"/>
  <c r="AT147" i="4" s="1"/>
  <c r="B147" i="4"/>
  <c r="AR119" i="35"/>
  <c r="AL119" i="35"/>
  <c r="AC119" i="35"/>
  <c r="BP120" i="13"/>
  <c r="AS120" i="13"/>
  <c r="T119" i="35"/>
  <c r="AE120" i="13"/>
  <c r="AD120" i="13"/>
  <c r="D147" i="17"/>
  <c r="AS147" i="17" s="1"/>
  <c r="BP120" i="12"/>
  <c r="AS120" i="12"/>
  <c r="Q119" i="35"/>
  <c r="BP120" i="11"/>
  <c r="AS120" i="11"/>
  <c r="AL120" i="11"/>
  <c r="AM120" i="11"/>
  <c r="AA120" i="11"/>
  <c r="BS120" i="11"/>
  <c r="BP120" i="10"/>
  <c r="AS120" i="10"/>
  <c r="K119" i="35"/>
  <c r="AB147" i="14"/>
  <c r="R119" i="19" s="1"/>
  <c r="BS120" i="10"/>
  <c r="BP120" i="8"/>
  <c r="AS120" i="8"/>
  <c r="AM120" i="8"/>
  <c r="BS120" i="8"/>
  <c r="BP120" i="6"/>
  <c r="AS120" i="6"/>
  <c r="AM120" i="6"/>
  <c r="E119" i="35"/>
  <c r="BP120" i="1"/>
  <c r="AS120" i="1"/>
  <c r="B133" i="32"/>
  <c r="A118" i="19"/>
  <c r="A119" i="18"/>
  <c r="N146" i="17"/>
  <c r="AU146" i="17" s="1"/>
  <c r="M146" i="17"/>
  <c r="L146" i="17"/>
  <c r="K146" i="17"/>
  <c r="J146" i="17"/>
  <c r="I146" i="17"/>
  <c r="H146" i="17"/>
  <c r="G146" i="17"/>
  <c r="F146" i="17"/>
  <c r="E146" i="17"/>
  <c r="N146" i="16"/>
  <c r="M146" i="16"/>
  <c r="L146" i="16"/>
  <c r="K146" i="16"/>
  <c r="J146" i="16"/>
  <c r="I146" i="16"/>
  <c r="H146" i="16"/>
  <c r="G146" i="16"/>
  <c r="F146" i="16"/>
  <c r="E146" i="16"/>
  <c r="N146" i="15"/>
  <c r="AU146" i="15" s="1"/>
  <c r="M146" i="15"/>
  <c r="L146" i="15"/>
  <c r="K146" i="15"/>
  <c r="J146" i="15"/>
  <c r="I146" i="15"/>
  <c r="H146" i="15"/>
  <c r="G146" i="15"/>
  <c r="F146" i="15"/>
  <c r="E146" i="15"/>
  <c r="N146" i="14"/>
  <c r="M146" i="14"/>
  <c r="L146" i="14"/>
  <c r="K146" i="14"/>
  <c r="J146" i="14"/>
  <c r="I146" i="14"/>
  <c r="H146" i="14"/>
  <c r="G146" i="14"/>
  <c r="F146" i="14"/>
  <c r="E146" i="14"/>
  <c r="N146" i="5"/>
  <c r="M146" i="5"/>
  <c r="L146" i="5"/>
  <c r="X147" i="5" s="1"/>
  <c r="K146" i="5"/>
  <c r="J146" i="5"/>
  <c r="I146" i="5"/>
  <c r="H146" i="5"/>
  <c r="G146" i="5"/>
  <c r="F146" i="5"/>
  <c r="E146" i="5"/>
  <c r="N146" i="4"/>
  <c r="M146" i="4"/>
  <c r="L146" i="4"/>
  <c r="K146" i="4"/>
  <c r="J146" i="4"/>
  <c r="I146" i="4"/>
  <c r="H146" i="4"/>
  <c r="G146" i="4"/>
  <c r="F146" i="4"/>
  <c r="E146" i="4"/>
  <c r="B146" i="4"/>
  <c r="BP119" i="13"/>
  <c r="AS119" i="13"/>
  <c r="AM120" i="13"/>
  <c r="AL120" i="13"/>
  <c r="BS119" i="13"/>
  <c r="BP119" i="12"/>
  <c r="AS119" i="12"/>
  <c r="Q118" i="35"/>
  <c r="AL120" i="12"/>
  <c r="AE120" i="12"/>
  <c r="AD120" i="12"/>
  <c r="BS119" i="12"/>
  <c r="BP119" i="11"/>
  <c r="AS119" i="11"/>
  <c r="N118" i="35"/>
  <c r="AI120" i="11"/>
  <c r="AD120" i="11"/>
  <c r="BS119" i="11"/>
  <c r="BP119" i="10"/>
  <c r="AS119" i="10"/>
  <c r="K118" i="35"/>
  <c r="AL120" i="10"/>
  <c r="AD120" i="10"/>
  <c r="BS119" i="10"/>
  <c r="BP119" i="8"/>
  <c r="AS119" i="8"/>
  <c r="AL120" i="8"/>
  <c r="AD120" i="8"/>
  <c r="BS119" i="8"/>
  <c r="BP119" i="6"/>
  <c r="AS119" i="6"/>
  <c r="BP119" i="1"/>
  <c r="AS119" i="1"/>
  <c r="B132" i="32"/>
  <c r="A117" i="19"/>
  <c r="A118" i="18"/>
  <c r="N145" i="17"/>
  <c r="AU145" i="17" s="1"/>
  <c r="M145" i="17"/>
  <c r="L145" i="17"/>
  <c r="K145" i="17"/>
  <c r="J145" i="17"/>
  <c r="I145" i="17"/>
  <c r="H145" i="17"/>
  <c r="G145" i="17"/>
  <c r="F145" i="17"/>
  <c r="E145" i="17"/>
  <c r="N145" i="16"/>
  <c r="M145" i="16"/>
  <c r="L145" i="16"/>
  <c r="K145" i="16"/>
  <c r="J145" i="16"/>
  <c r="I145" i="16"/>
  <c r="H145" i="16"/>
  <c r="G145" i="16"/>
  <c r="F145" i="16"/>
  <c r="E145" i="16"/>
  <c r="G117" i="22" s="1"/>
  <c r="N145" i="15"/>
  <c r="M145" i="15"/>
  <c r="L145" i="15"/>
  <c r="K145" i="15"/>
  <c r="J145" i="15"/>
  <c r="I145" i="15"/>
  <c r="H145" i="15"/>
  <c r="G145" i="15"/>
  <c r="F145" i="15"/>
  <c r="E145" i="15"/>
  <c r="N145" i="14"/>
  <c r="M145" i="14"/>
  <c r="L145" i="14"/>
  <c r="K145" i="14"/>
  <c r="J145" i="14"/>
  <c r="I145" i="14"/>
  <c r="H145" i="14"/>
  <c r="G145" i="14"/>
  <c r="F145" i="14"/>
  <c r="E145" i="14"/>
  <c r="AT145" i="14" s="1"/>
  <c r="N145" i="5"/>
  <c r="M145" i="5"/>
  <c r="Y146" i="5" s="1"/>
  <c r="L145" i="5"/>
  <c r="K145" i="5"/>
  <c r="J145" i="5"/>
  <c r="I145" i="5"/>
  <c r="H145" i="5"/>
  <c r="G145" i="5"/>
  <c r="F145" i="5"/>
  <c r="E145" i="5"/>
  <c r="AT145" i="5" s="1"/>
  <c r="N145" i="4"/>
  <c r="M145" i="4"/>
  <c r="L145" i="4"/>
  <c r="K145" i="4"/>
  <c r="J145" i="4"/>
  <c r="I145" i="4"/>
  <c r="H145" i="4"/>
  <c r="G145" i="4"/>
  <c r="F145" i="4"/>
  <c r="E145" i="4"/>
  <c r="B145" i="4"/>
  <c r="AR118" i="35"/>
  <c r="BP118" i="13"/>
  <c r="AS118" i="13"/>
  <c r="T117" i="35"/>
  <c r="BS118" i="13"/>
  <c r="BP118" i="12"/>
  <c r="AS118" i="12"/>
  <c r="Q117" i="35"/>
  <c r="BS118" i="12"/>
  <c r="BP118" i="11"/>
  <c r="AS118" i="11"/>
  <c r="AL119" i="11"/>
  <c r="BS118" i="11"/>
  <c r="BP118" i="10"/>
  <c r="AS118" i="10"/>
  <c r="AN119" i="10"/>
  <c r="BS118" i="10"/>
  <c r="BP118" i="8"/>
  <c r="AS118" i="8"/>
  <c r="H117" i="35"/>
  <c r="AB119" i="8"/>
  <c r="BS118" i="8"/>
  <c r="BP118" i="6"/>
  <c r="AS118" i="6"/>
  <c r="E117" i="35"/>
  <c r="BP118" i="1"/>
  <c r="AS118" i="1"/>
  <c r="B117" i="20"/>
  <c r="AL117" i="20" s="1"/>
  <c r="AX117" i="20" s="1"/>
  <c r="B131" i="32"/>
  <c r="A116" i="19"/>
  <c r="A117" i="18"/>
  <c r="N144" i="17"/>
  <c r="M144" i="17"/>
  <c r="L144" i="17"/>
  <c r="K144" i="17"/>
  <c r="J144" i="17"/>
  <c r="I144" i="17"/>
  <c r="H144" i="17"/>
  <c r="G144" i="17"/>
  <c r="F144" i="17"/>
  <c r="E144" i="17"/>
  <c r="N144" i="16"/>
  <c r="Z145" i="16" s="1"/>
  <c r="AD117" i="19" s="1"/>
  <c r="M144" i="16"/>
  <c r="L144" i="16"/>
  <c r="X145" i="16" s="1"/>
  <c r="K144" i="16"/>
  <c r="J144" i="16"/>
  <c r="I144" i="16"/>
  <c r="H144" i="16"/>
  <c r="G144" i="16"/>
  <c r="F144" i="16"/>
  <c r="R145" i="16" s="1"/>
  <c r="E144" i="16"/>
  <c r="AT144" i="16" s="1"/>
  <c r="N144" i="15"/>
  <c r="M144" i="15"/>
  <c r="L144" i="15"/>
  <c r="K144" i="15"/>
  <c r="J144" i="15"/>
  <c r="I144" i="15"/>
  <c r="H144" i="15"/>
  <c r="G144" i="15"/>
  <c r="F144" i="15"/>
  <c r="E144" i="15"/>
  <c r="N144" i="14"/>
  <c r="AU144" i="14" s="1"/>
  <c r="M144" i="14"/>
  <c r="L144" i="14"/>
  <c r="K144" i="14"/>
  <c r="J144" i="14"/>
  <c r="I144" i="14"/>
  <c r="H144" i="14"/>
  <c r="T145" i="14" s="1"/>
  <c r="G144" i="14"/>
  <c r="F144" i="14"/>
  <c r="E144" i="14"/>
  <c r="N144" i="5"/>
  <c r="M144" i="5"/>
  <c r="L144" i="5"/>
  <c r="K144" i="5"/>
  <c r="J144" i="5"/>
  <c r="I144" i="5"/>
  <c r="H144" i="5"/>
  <c r="G144" i="5"/>
  <c r="F144" i="5"/>
  <c r="E144" i="5"/>
  <c r="N144" i="4"/>
  <c r="M144" i="4"/>
  <c r="L144" i="4"/>
  <c r="K144" i="4"/>
  <c r="J144" i="4"/>
  <c r="I144" i="4"/>
  <c r="H144" i="4"/>
  <c r="G144" i="4"/>
  <c r="F144" i="4"/>
  <c r="E144" i="4"/>
  <c r="AT144" i="4" s="1"/>
  <c r="B144" i="4"/>
  <c r="BP117" i="13"/>
  <c r="AS117" i="13"/>
  <c r="AI118" i="13"/>
  <c r="AB118" i="13"/>
  <c r="BS117" i="13"/>
  <c r="BP117" i="12"/>
  <c r="AS117" i="12"/>
  <c r="AH118" i="12"/>
  <c r="D144" i="16"/>
  <c r="AS144" i="16" s="1"/>
  <c r="BP117" i="11"/>
  <c r="AS117" i="11"/>
  <c r="BS117" i="11"/>
  <c r="BP117" i="10"/>
  <c r="AS117" i="10"/>
  <c r="BS117" i="10"/>
  <c r="BP117" i="8"/>
  <c r="AS117" i="8"/>
  <c r="BS117" i="8"/>
  <c r="BP117" i="6"/>
  <c r="AS117" i="6"/>
  <c r="BP117" i="1"/>
  <c r="AS117" i="1"/>
  <c r="B116" i="35"/>
  <c r="B130" i="32"/>
  <c r="A115" i="19"/>
  <c r="A116" i="18"/>
  <c r="N143" i="17"/>
  <c r="AU143" i="17" s="1"/>
  <c r="M143" i="17"/>
  <c r="L143" i="17"/>
  <c r="K143" i="17"/>
  <c r="J143" i="17"/>
  <c r="I143" i="17"/>
  <c r="H143" i="17"/>
  <c r="G143" i="17"/>
  <c r="F143" i="17"/>
  <c r="E143" i="17"/>
  <c r="AT143" i="17" s="1"/>
  <c r="N143" i="16"/>
  <c r="M143" i="16"/>
  <c r="L143" i="16"/>
  <c r="K143" i="16"/>
  <c r="J143" i="16"/>
  <c r="I143" i="16"/>
  <c r="H143" i="16"/>
  <c r="G143" i="16"/>
  <c r="F143" i="16"/>
  <c r="E143" i="16"/>
  <c r="N143" i="15"/>
  <c r="M143" i="15"/>
  <c r="L143" i="15"/>
  <c r="K143" i="15"/>
  <c r="J143" i="15"/>
  <c r="I143" i="15"/>
  <c r="H143" i="15"/>
  <c r="G143" i="15"/>
  <c r="F143" i="15"/>
  <c r="E143" i="15"/>
  <c r="N143" i="14"/>
  <c r="Z144" i="14" s="1"/>
  <c r="T116" i="19" s="1"/>
  <c r="M143" i="14"/>
  <c r="L143" i="14"/>
  <c r="K143" i="14"/>
  <c r="J143" i="14"/>
  <c r="I143" i="14"/>
  <c r="H143" i="14"/>
  <c r="G143" i="14"/>
  <c r="F143" i="14"/>
  <c r="E143" i="14"/>
  <c r="N143" i="5"/>
  <c r="M143" i="5"/>
  <c r="L143" i="5"/>
  <c r="K143" i="5"/>
  <c r="J143" i="5"/>
  <c r="I143" i="5"/>
  <c r="H143" i="5"/>
  <c r="G143" i="5"/>
  <c r="F143" i="5"/>
  <c r="E143" i="5"/>
  <c r="N143" i="4"/>
  <c r="M143" i="4"/>
  <c r="L143" i="4"/>
  <c r="K143" i="4"/>
  <c r="J143" i="4"/>
  <c r="I143" i="4"/>
  <c r="H143" i="4"/>
  <c r="G143" i="4"/>
  <c r="F143" i="4"/>
  <c r="E143" i="4"/>
  <c r="B143" i="4"/>
  <c r="BP116" i="13"/>
  <c r="AS116" i="13"/>
  <c r="T115" i="35"/>
  <c r="BS116" i="13"/>
  <c r="BP116" i="12"/>
  <c r="AS116" i="12"/>
  <c r="BS116" i="12"/>
  <c r="BP116" i="11"/>
  <c r="AS116" i="11"/>
  <c r="BS116" i="11"/>
  <c r="BP116" i="10"/>
  <c r="AS116" i="10"/>
  <c r="K115" i="35"/>
  <c r="BP116" i="8"/>
  <c r="AS116" i="8"/>
  <c r="BP116" i="6"/>
  <c r="AS116" i="6"/>
  <c r="BP116" i="1"/>
  <c r="AS116" i="1"/>
  <c r="B115" i="20"/>
  <c r="AL115" i="20" s="1"/>
  <c r="AX115" i="20" s="1"/>
  <c r="B129" i="32"/>
  <c r="A114" i="19"/>
  <c r="A115" i="18"/>
  <c r="N142" i="17"/>
  <c r="AU142" i="17" s="1"/>
  <c r="M142" i="17"/>
  <c r="L142" i="17"/>
  <c r="K142" i="17"/>
  <c r="J142" i="17"/>
  <c r="V143" i="17" s="1"/>
  <c r="I142" i="17"/>
  <c r="H142" i="17"/>
  <c r="G142" i="17"/>
  <c r="F142" i="17"/>
  <c r="E142" i="17"/>
  <c r="N142" i="16"/>
  <c r="M142" i="16"/>
  <c r="Y143" i="16" s="1"/>
  <c r="L142" i="16"/>
  <c r="K142" i="16"/>
  <c r="J142" i="16"/>
  <c r="I142" i="16"/>
  <c r="H142" i="16"/>
  <c r="G142" i="16"/>
  <c r="F142" i="16"/>
  <c r="E142" i="16"/>
  <c r="Q143" i="16" s="1"/>
  <c r="N142" i="15"/>
  <c r="M142" i="15"/>
  <c r="Y143" i="15" s="1"/>
  <c r="L142" i="15"/>
  <c r="K142" i="15"/>
  <c r="J142" i="15"/>
  <c r="I142" i="15"/>
  <c r="H142" i="15"/>
  <c r="G142" i="15"/>
  <c r="F142" i="15"/>
  <c r="E142" i="15"/>
  <c r="AT142" i="15" s="1"/>
  <c r="N142" i="14"/>
  <c r="M142" i="14"/>
  <c r="L142" i="14"/>
  <c r="K142" i="14"/>
  <c r="J142" i="14"/>
  <c r="I142" i="14"/>
  <c r="H142" i="14"/>
  <c r="G142" i="14"/>
  <c r="F142" i="14"/>
  <c r="E142" i="14"/>
  <c r="N142" i="5"/>
  <c r="M142" i="5"/>
  <c r="L142" i="5"/>
  <c r="K142" i="5"/>
  <c r="J142" i="5"/>
  <c r="I142" i="5"/>
  <c r="H142" i="5"/>
  <c r="G142" i="5"/>
  <c r="F142" i="5"/>
  <c r="E142" i="5"/>
  <c r="N142" i="4"/>
  <c r="M142" i="4"/>
  <c r="L142" i="4"/>
  <c r="K142" i="4"/>
  <c r="J142" i="4"/>
  <c r="I142" i="4"/>
  <c r="H142" i="4"/>
  <c r="G142" i="4"/>
  <c r="F142" i="4"/>
  <c r="E142" i="4"/>
  <c r="B142" i="4"/>
  <c r="BP115" i="13"/>
  <c r="AS115" i="13"/>
  <c r="T114" i="35"/>
  <c r="BS115" i="13"/>
  <c r="BP115" i="12"/>
  <c r="AS115" i="12"/>
  <c r="Q114" i="35"/>
  <c r="BS115" i="12"/>
  <c r="BP115" i="11"/>
  <c r="AS115" i="11"/>
  <c r="N114" i="35"/>
  <c r="AI116" i="11"/>
  <c r="BS115" i="11"/>
  <c r="BP115" i="10"/>
  <c r="AS115" i="10"/>
  <c r="K114" i="35"/>
  <c r="BS115" i="10"/>
  <c r="BP115" i="8"/>
  <c r="AS115" i="8"/>
  <c r="H114" i="35"/>
  <c r="D142" i="5"/>
  <c r="AS142" i="5" s="1"/>
  <c r="BP115" i="6"/>
  <c r="AS115" i="6"/>
  <c r="E114" i="35"/>
  <c r="BP115" i="1"/>
  <c r="AS115" i="1"/>
  <c r="B128" i="32"/>
  <c r="A113" i="19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N141" i="4"/>
  <c r="M141" i="17"/>
  <c r="M141" i="16"/>
  <c r="M141" i="15"/>
  <c r="M141" i="14"/>
  <c r="M141" i="5"/>
  <c r="M141" i="4"/>
  <c r="L141" i="17"/>
  <c r="L141" i="16"/>
  <c r="L141" i="15"/>
  <c r="L141" i="14"/>
  <c r="L141" i="5"/>
  <c r="L141" i="4"/>
  <c r="K141" i="17"/>
  <c r="W142" i="17" s="1"/>
  <c r="K141" i="16"/>
  <c r="K141" i="14"/>
  <c r="K141" i="5"/>
  <c r="K141" i="4"/>
  <c r="J141" i="17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AH143" i="17" s="1"/>
  <c r="K131" i="5"/>
  <c r="K131" i="16"/>
  <c r="AJ143" i="16" s="1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AG147" i="15" s="1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AG149" i="16" s="1"/>
  <c r="H137" i="17"/>
  <c r="I137" i="15"/>
  <c r="J137" i="16"/>
  <c r="AI149" i="16" s="1"/>
  <c r="J137" i="17"/>
  <c r="K137" i="14"/>
  <c r="K137" i="16"/>
  <c r="AJ149" i="16" s="1"/>
  <c r="L137" i="4"/>
  <c r="L137" i="5"/>
  <c r="L137" i="16"/>
  <c r="L137" i="17"/>
  <c r="M137" i="15"/>
  <c r="N137" i="17"/>
  <c r="AM149" i="17" s="1"/>
  <c r="E138" i="4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BP114" i="13"/>
  <c r="AS114" i="13"/>
  <c r="T113" i="35"/>
  <c r="BP114" i="12"/>
  <c r="AS114" i="12"/>
  <c r="D141" i="16"/>
  <c r="AS141" i="16" s="1"/>
  <c r="BP114" i="11"/>
  <c r="AS114" i="11"/>
  <c r="N113" i="35"/>
  <c r="BP114" i="10"/>
  <c r="AS114" i="10"/>
  <c r="K113" i="35"/>
  <c r="BP114" i="8"/>
  <c r="AS114" i="8"/>
  <c r="BP114" i="6"/>
  <c r="AS114" i="6"/>
  <c r="BP114" i="1"/>
  <c r="AS114" i="1"/>
  <c r="B127" i="32"/>
  <c r="A112" i="19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BP113" i="13"/>
  <c r="AS113" i="13"/>
  <c r="BS113" i="13"/>
  <c r="BP113" i="12"/>
  <c r="AS113" i="12"/>
  <c r="Q112" i="35"/>
  <c r="BS113" i="12"/>
  <c r="BP113" i="11"/>
  <c r="AS113" i="11"/>
  <c r="BS113" i="11"/>
  <c r="BP113" i="10"/>
  <c r="AS113" i="10"/>
  <c r="K112" i="35"/>
  <c r="BS113" i="10"/>
  <c r="BP113" i="8"/>
  <c r="AS113" i="8"/>
  <c r="BS113" i="8"/>
  <c r="BP113" i="6"/>
  <c r="AS113" i="6"/>
  <c r="BP113" i="1"/>
  <c r="AS113" i="1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AI143" i="17" s="1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AG149" i="14" s="1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AI144" i="14" s="1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AI144" i="5" s="1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AH149" i="5" s="1"/>
  <c r="I136" i="5"/>
  <c r="I134" i="5"/>
  <c r="I133" i="5"/>
  <c r="I132" i="5"/>
  <c r="AH144" i="5" s="1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BP112" i="13"/>
  <c r="AS112" i="13"/>
  <c r="BS112" i="13"/>
  <c r="BP112" i="12"/>
  <c r="AS112" i="12"/>
  <c r="Q111" i="35"/>
  <c r="BS112" i="12"/>
  <c r="BP112" i="11"/>
  <c r="AS112" i="11"/>
  <c r="BS112" i="11"/>
  <c r="BP112" i="10"/>
  <c r="AS112" i="10"/>
  <c r="K111" i="35"/>
  <c r="BS112" i="10"/>
  <c r="BP112" i="8"/>
  <c r="AS112" i="8"/>
  <c r="H111" i="35"/>
  <c r="BS112" i="8"/>
  <c r="BP112" i="6"/>
  <c r="AS112" i="6"/>
  <c r="BS112" i="6"/>
  <c r="BP112" i="1"/>
  <c r="AS112" i="1"/>
  <c r="J136" i="32" a="1"/>
  <c r="F136" i="32" a="1"/>
  <c r="I136" i="32" a="1"/>
  <c r="X122" i="18" a="1"/>
  <c r="AO122" i="18" a="1"/>
  <c r="O122" i="18" a="1"/>
  <c r="BI122" i="18" a="1"/>
  <c r="AV122" i="18" a="1"/>
  <c r="AI122" i="18" a="1"/>
  <c r="AE122" i="18" a="1"/>
  <c r="V122" i="18" a="1"/>
  <c r="R122" i="18" a="1"/>
  <c r="E122" i="18" a="1"/>
  <c r="BQ122" i="18" a="1"/>
  <c r="BD122" i="18" a="1"/>
  <c r="AZ122" i="18" a="1"/>
  <c r="AQ122" i="18" a="1"/>
  <c r="AM122" i="18" a="1"/>
  <c r="Z122" i="18" a="1"/>
  <c r="M122" i="18" a="1"/>
  <c r="BO122" i="18" a="1"/>
  <c r="BL122" i="18" a="1"/>
  <c r="BH122" i="18" a="1"/>
  <c r="AU122" i="18" a="1"/>
  <c r="AH122" i="18" a="1"/>
  <c r="U122" i="18" a="1"/>
  <c r="Q122" i="18" a="1"/>
  <c r="H122" i="18" a="1"/>
  <c r="D122" i="18" a="1"/>
  <c r="BS122" i="18" a="1"/>
  <c r="Y122" i="18" a="1"/>
  <c r="L122" i="18" a="1"/>
  <c r="BB122" i="18" a="1"/>
  <c r="AB122" i="18" a="1"/>
  <c r="K122" i="18" a="1"/>
  <c r="BK122" i="18" a="1"/>
  <c r="BG122" i="18" a="1"/>
  <c r="AX122" i="18" a="1"/>
  <c r="AT122" i="18" a="1"/>
  <c r="AG122" i="18" a="1"/>
  <c r="T122" i="18" a="1"/>
  <c r="G122" i="18" a="1"/>
  <c r="C122" i="18" a="1"/>
  <c r="BJ122" i="18" a="1"/>
  <c r="C121" i="18" a="1"/>
  <c r="AQ116" i="18" a="1"/>
  <c r="D119" i="18" a="1"/>
  <c r="BH115" i="18" a="1"/>
  <c r="H115" i="18" a="1"/>
  <c r="AH120" i="18" a="1"/>
  <c r="L116" i="18" a="1"/>
  <c r="AU115" i="18" a="1"/>
  <c r="BA112" i="18" a="1"/>
  <c r="D121" i="18" a="1"/>
  <c r="AZ120" i="18" a="1"/>
  <c r="F128" i="32" a="1"/>
  <c r="J129" i="32" a="1"/>
  <c r="BC116" i="18" a="1"/>
  <c r="BP121" i="18" a="1"/>
  <c r="J131" i="32" a="1"/>
  <c r="D120" i="18" a="1"/>
  <c r="AL112" i="18" a="1"/>
  <c r="T121" i="18" a="1"/>
  <c r="AM121" i="18" a="1"/>
  <c r="AQ119" i="18" a="1"/>
  <c r="K116" i="18" a="1"/>
  <c r="BN112" i="18" a="1"/>
  <c r="BG116" i="18" a="1"/>
  <c r="BP119" i="18" a="1"/>
  <c r="BE112" i="18" a="1"/>
  <c r="AT121" i="18" a="1"/>
  <c r="AO112" i="18" a="1"/>
  <c r="BO113" i="18" a="1"/>
  <c r="K112" i="18" a="1"/>
  <c r="AB112" i="18" a="1"/>
  <c r="BB113" i="18" a="1"/>
  <c r="BJ118" i="18" a="1"/>
  <c r="Z113" i="18" a="1"/>
  <c r="AG112" i="18" a="1"/>
  <c r="F126" i="32" a="1"/>
  <c r="BO119" i="18" a="1"/>
  <c r="AL116" i="18" a="1"/>
  <c r="D112" i="18" a="1"/>
  <c r="L112" i="18" a="1"/>
  <c r="O117" i="18" a="1"/>
  <c r="AP119" i="18" a="1"/>
  <c r="D128" i="32" a="1"/>
  <c r="V119" i="18" a="1"/>
  <c r="R119" i="18" a="1"/>
  <c r="BB114" i="18" a="1"/>
  <c r="Q120" i="18" a="1"/>
  <c r="BK121" i="18" a="1"/>
  <c r="I134" i="32" a="1"/>
  <c r="U112" i="18" a="1"/>
  <c r="BD116" i="18" a="1"/>
  <c r="X120" i="18" a="1"/>
  <c r="BG121" i="18" a="1"/>
  <c r="J127" i="32" a="1"/>
  <c r="F130" i="32" a="1"/>
  <c r="BK113" i="18" a="1"/>
  <c r="AZ119" i="18" a="1"/>
  <c r="Q121" i="18" a="1"/>
  <c r="D115" i="18" a="1"/>
  <c r="BQ121" i="18" a="1"/>
  <c r="BB116" i="18" a="1"/>
  <c r="O119" i="18" a="1"/>
  <c r="BH120" i="18" a="1"/>
  <c r="Q112" i="18" a="1"/>
  <c r="H112" i="18" a="1"/>
  <c r="BO112" i="18" a="1"/>
  <c r="AT112" i="18" a="1"/>
  <c r="AC113" i="18" a="1"/>
  <c r="AQ112" i="18" a="1"/>
  <c r="BO114" i="18" a="1"/>
  <c r="BS115" i="18" a="1"/>
  <c r="I127" i="32" a="1"/>
  <c r="BR112" i="18" a="1"/>
  <c r="H113" i="18" a="1"/>
  <c r="AP113" i="18" a="1"/>
  <c r="BJ120" i="18" a="1"/>
  <c r="BD113" i="18" a="1"/>
  <c r="BP113" i="18" a="1"/>
  <c r="AX112" i="18" a="1"/>
  <c r="BB120" i="18" a="1"/>
  <c r="AO119" i="18" a="1"/>
  <c r="Z112" i="18" a="1"/>
  <c r="BL120" i="18" a="1"/>
  <c r="AH119" i="18" a="1"/>
  <c r="BK112" i="18" a="1"/>
  <c r="BS116" i="18" a="1"/>
  <c r="BQ116" i="18" a="1"/>
  <c r="AG116" i="18" a="1"/>
  <c r="AB119" i="18" a="1"/>
  <c r="D116" i="18" a="1"/>
  <c r="AX121" i="18" a="1"/>
  <c r="K119" i="18" a="1"/>
  <c r="AC116" i="18" a="1"/>
  <c r="AL119" i="18" a="1"/>
  <c r="AZ121" i="18" a="1"/>
  <c r="U121" i="18" a="1"/>
  <c r="AV119" i="18" a="1"/>
  <c r="AP118" i="18" a="1"/>
  <c r="AC121" i="18" a="1"/>
  <c r="AH116" i="18" a="1"/>
  <c r="T116" i="18" a="1"/>
  <c r="K113" i="18" a="1"/>
  <c r="U120" i="18" a="1"/>
  <c r="BJ119" i="18" a="1"/>
  <c r="AM119" i="18" a="1"/>
  <c r="AQ113" i="18" a="1"/>
  <c r="AQ121" i="18" a="1"/>
  <c r="BH112" i="18" a="1"/>
  <c r="BJ113" i="18" a="1"/>
  <c r="BP118" i="18" a="1"/>
  <c r="U113" i="18" a="1"/>
  <c r="BC112" i="18" a="1"/>
  <c r="AH113" i="18" a="1"/>
  <c r="AT113" i="18" a="1"/>
  <c r="X116" i="18" a="1"/>
  <c r="AP116" i="18" a="1"/>
  <c r="AX115" i="18" a="1"/>
  <c r="AU112" i="18" a="1"/>
  <c r="C119" i="18" a="1"/>
  <c r="Y112" i="18" a="1"/>
  <c r="J112" i="18" a="1"/>
  <c r="AX116" i="18" a="1"/>
  <c r="Q119" i="18" a="1"/>
  <c r="AU116" i="18" a="1"/>
  <c r="BB121" i="18" a="1"/>
  <c r="AO116" i="18" a="1"/>
  <c r="L120" i="18" a="1"/>
  <c r="AB116" i="18" a="1"/>
  <c r="K114" i="18" a="1"/>
  <c r="AO121" i="18" a="1"/>
  <c r="K115" i="18" a="1"/>
  <c r="X114" i="18" a="1"/>
  <c r="BH113" i="18" a="1"/>
  <c r="Q113" i="18" a="1"/>
  <c r="G121" i="18" a="1"/>
  <c r="O116" i="18" a="1"/>
  <c r="BH121" i="18" a="1"/>
  <c r="Q115" i="18" a="1"/>
  <c r="BB117" i="18" a="1"/>
  <c r="AO117" i="18" a="1"/>
  <c r="J128" i="32" a="1"/>
  <c r="AU113" i="18" a="1"/>
  <c r="T113" i="18" a="1"/>
  <c r="M120" i="18" a="1"/>
  <c r="AC120" i="18" a="1"/>
  <c r="AL120" i="18" a="1"/>
  <c r="H131" i="32" a="1"/>
  <c r="BG115" i="18" a="1"/>
  <c r="BB119" i="18" a="1"/>
  <c r="AN112" i="18" a="1"/>
  <c r="AB114" i="18" a="1"/>
  <c r="AT116" i="18" a="1"/>
  <c r="Y120" i="18" a="1"/>
  <c r="J133" i="32" a="1"/>
  <c r="BH116" i="18" a="1"/>
  <c r="M119" i="18" a="1"/>
  <c r="BQ120" i="18" a="1"/>
  <c r="BD119" i="18" a="1"/>
  <c r="BI119" i="18" a="1"/>
  <c r="BK116" i="18" a="1"/>
  <c r="BO120" i="18" a="1"/>
  <c r="BQ119" i="18" a="1"/>
  <c r="I128" i="32" a="1"/>
  <c r="U119" i="18" a="1"/>
  <c r="BK115" i="18" a="1"/>
  <c r="AQ120" i="18" a="1"/>
  <c r="AZ116" i="18" a="1"/>
  <c r="AU120" i="18" a="1"/>
  <c r="BO115" i="18" a="1"/>
  <c r="C115" i="18" a="1"/>
  <c r="BO116" i="18" a="1"/>
  <c r="AO115" i="18" a="1"/>
  <c r="AE119" i="18" a="1"/>
  <c r="BJ121" i="18" a="1"/>
  <c r="AL118" i="18" a="1"/>
  <c r="BC121" i="18" a="1"/>
  <c r="AM116" i="18" a="1"/>
  <c r="H133" i="32" a="1"/>
  <c r="AM112" i="18" a="1"/>
  <c r="M112" i="18" a="1"/>
  <c r="BQ113" i="18" a="1"/>
  <c r="AB113" i="18" a="1"/>
  <c r="Z120" i="18" a="1"/>
  <c r="X119" i="18" a="1"/>
  <c r="J130" i="32" a="1"/>
  <c r="X113" i="18" a="1"/>
  <c r="BD121" i="18" a="1"/>
  <c r="L113" i="18" a="1"/>
  <c r="D113" i="18" a="1"/>
  <c r="M113" i="18" a="1"/>
  <c r="M116" i="18" a="1"/>
  <c r="Q116" i="18" a="1"/>
  <c r="O113" i="18" a="1"/>
  <c r="Y113" i="18" a="1"/>
  <c r="BG113" i="18" a="1"/>
  <c r="BD120" i="18" a="1"/>
  <c r="J126" i="32" a="1"/>
  <c r="AO120" i="18" a="1"/>
  <c r="F133" i="32" a="1"/>
  <c r="BC120" i="18" a="1"/>
  <c r="BL116" i="18" a="1"/>
  <c r="N112" i="18" a="1"/>
  <c r="H116" i="18" a="1"/>
  <c r="BC118" i="18" a="1"/>
  <c r="Y121" i="18" a="1"/>
  <c r="AU121" i="18" a="1"/>
  <c r="BD112" i="18" a="1"/>
  <c r="T115" i="18" a="1"/>
  <c r="L121" i="18" a="1"/>
  <c r="F129" i="32" a="1"/>
  <c r="I133" i="32" a="1"/>
  <c r="O120" i="18" a="1"/>
  <c r="BL121" i="18" a="1"/>
  <c r="BC119" i="18" a="1"/>
  <c r="AP112" i="18" a="1"/>
  <c r="AP120" i="18" a="1"/>
  <c r="BB112" i="18" a="1"/>
  <c r="G112" i="18" a="1"/>
  <c r="O121" i="18" a="1"/>
  <c r="F117" i="18" a="1"/>
  <c r="D127" i="32" a="1"/>
  <c r="BS114" i="18" a="1"/>
  <c r="Y116" i="18" a="1"/>
  <c r="Z121" i="18" a="1"/>
  <c r="T112" i="18" a="1"/>
  <c r="Y118" i="18" a="1"/>
  <c r="X112" i="18" a="1"/>
  <c r="AI119" i="18" a="1"/>
  <c r="F132" i="32" a="1"/>
  <c r="L118" i="18" a="1"/>
  <c r="Y119" i="18" a="1"/>
  <c r="AM120" i="18" a="1"/>
  <c r="AO114" i="18" a="1"/>
  <c r="BS119" i="18" a="1"/>
  <c r="E119" i="18" a="1"/>
  <c r="BQ112" i="18" a="1"/>
  <c r="G113" i="18" a="1"/>
  <c r="H128" i="32" a="1"/>
  <c r="BG112" i="18" a="1"/>
  <c r="BP116" i="18" a="1"/>
  <c r="AC119" i="18" a="1"/>
  <c r="O114" i="18" a="1"/>
  <c r="G116" i="18" a="1"/>
  <c r="X115" i="18" a="1"/>
  <c r="I129" i="32" a="1"/>
  <c r="AB121" i="18" a="1"/>
  <c r="BJ112" i="18" a="1"/>
  <c r="BS112" i="18" a="1"/>
  <c r="AL113" i="18" a="1"/>
  <c r="AZ112" i="18" a="1"/>
  <c r="BL112" i="18" a="1"/>
  <c r="C116" i="18" a="1"/>
  <c r="AH121" i="18" a="1"/>
  <c r="H120" i="18" a="1"/>
  <c r="K121" i="18" a="1"/>
  <c r="J132" i="32" a="1"/>
  <c r="H119" i="18" a="1"/>
  <c r="AP121" i="18" a="1"/>
  <c r="BJ114" i="18" a="1"/>
  <c r="C113" i="18" a="1"/>
  <c r="AG115" i="18" a="1"/>
  <c r="BL113" i="18" a="1"/>
  <c r="AC118" i="18" a="1"/>
  <c r="H121" i="18" a="1"/>
  <c r="O115" i="18" a="1"/>
  <c r="BP120" i="18" a="1"/>
  <c r="G115" i="18" a="1"/>
  <c r="U116" i="18" a="1"/>
  <c r="BS120" i="18" a="1"/>
  <c r="F131" i="32" a="1"/>
  <c r="AG113" i="18" a="1"/>
  <c r="G119" i="18" a="1"/>
  <c r="AB120" i="18" a="1"/>
  <c r="BJ116" i="18" a="1"/>
  <c r="F127" i="32" a="1"/>
  <c r="AA112" i="18" a="1"/>
  <c r="L119" i="18" a="1"/>
  <c r="I135" i="32" a="1"/>
  <c r="AT115" i="18" a="1"/>
  <c r="I126" i="32" a="1"/>
  <c r="BL115" i="18" a="1"/>
  <c r="AC112" i="18" a="1"/>
  <c r="C112" i="18" a="1"/>
  <c r="O112" i="18" a="1"/>
  <c r="AB115" i="18" a="1"/>
  <c r="Z116" i="18" a="1"/>
  <c r="BC113" i="18" a="1"/>
  <c r="I132" i="32" a="1"/>
  <c r="AM113" i="18" a="1"/>
  <c r="AX113" i="18" a="1"/>
  <c r="K120" i="18" a="1"/>
  <c r="BP112" i="18" a="1"/>
  <c r="AL121" i="18" a="1"/>
  <c r="BJ115" i="18" a="1"/>
  <c r="AO113" i="18" a="1"/>
  <c r="H127" i="32" a="1"/>
  <c r="BS113" i="18" a="1"/>
  <c r="X121" i="18" a="1"/>
  <c r="AU119" i="18" a="1"/>
  <c r="AG121" i="18" a="1"/>
  <c r="BH119" i="18" a="1"/>
  <c r="U115" i="18" a="1"/>
  <c r="AH115" i="18" a="1"/>
  <c r="M121" i="18" a="1"/>
  <c r="AZ113" i="18" a="1"/>
  <c r="X117" i="18" a="1"/>
  <c r="H130" i="32" a="1"/>
  <c r="BL119" i="18" a="1"/>
  <c r="AH112" i="18" a="1"/>
  <c r="D133" i="32" a="1"/>
  <c r="Z119" i="18" a="1"/>
  <c r="BB115" i="18" a="1"/>
  <c r="S121" i="19" l="1"/>
  <c r="P121" i="19"/>
  <c r="AO121" i="19" s="1"/>
  <c r="AG121" i="20"/>
  <c r="AI121" i="20"/>
  <c r="AK149" i="4"/>
  <c r="V149" i="5"/>
  <c r="AD149" i="14"/>
  <c r="AL149" i="14"/>
  <c r="T149" i="15"/>
  <c r="AK149" i="16"/>
  <c r="AJ149" i="17"/>
  <c r="E121" i="22"/>
  <c r="Z144" i="15"/>
  <c r="Y116" i="19" s="1"/>
  <c r="AD149" i="4"/>
  <c r="I121" i="20" s="1"/>
  <c r="AL149" i="4"/>
  <c r="AT149" i="4"/>
  <c r="AE149" i="14"/>
  <c r="AM149" i="14"/>
  <c r="U149" i="15"/>
  <c r="AD149" i="16"/>
  <c r="AL149" i="16"/>
  <c r="AK149" i="17"/>
  <c r="AE149" i="4"/>
  <c r="AM149" i="4"/>
  <c r="AK149" i="5"/>
  <c r="AF149" i="14"/>
  <c r="AE149" i="16"/>
  <c r="AM149" i="16"/>
  <c r="AD149" i="17"/>
  <c r="AL149" i="17"/>
  <c r="G121" i="22"/>
  <c r="X145" i="15"/>
  <c r="S147" i="16"/>
  <c r="R148" i="17"/>
  <c r="AF149" i="4"/>
  <c r="R149" i="4"/>
  <c r="AD149" i="5"/>
  <c r="AL149" i="5"/>
  <c r="T149" i="14"/>
  <c r="R149" i="14"/>
  <c r="AT149" i="14"/>
  <c r="W149" i="15"/>
  <c r="AF149" i="16"/>
  <c r="Q149" i="16"/>
  <c r="AH149" i="16"/>
  <c r="AE149" i="17"/>
  <c r="H121" i="22"/>
  <c r="T149" i="4"/>
  <c r="AE149" i="5"/>
  <c r="AM149" i="5"/>
  <c r="U149" i="14"/>
  <c r="S149" i="14"/>
  <c r="AK149" i="15"/>
  <c r="T149" i="16"/>
  <c r="R149" i="16"/>
  <c r="S149" i="17"/>
  <c r="Q149" i="17"/>
  <c r="AH121" i="19" s="1"/>
  <c r="AF149" i="5"/>
  <c r="AQ149" i="5"/>
  <c r="V149" i="14"/>
  <c r="AD149" i="15"/>
  <c r="AL149" i="15"/>
  <c r="T149" i="17"/>
  <c r="R147" i="15"/>
  <c r="F119" i="22"/>
  <c r="Y148" i="15"/>
  <c r="V149" i="4"/>
  <c r="Z149" i="4"/>
  <c r="J121" i="19" s="1"/>
  <c r="AG149" i="5"/>
  <c r="R149" i="5"/>
  <c r="W149" i="14"/>
  <c r="AE149" i="15"/>
  <c r="AM149" i="15"/>
  <c r="V149" i="16"/>
  <c r="X149" i="16"/>
  <c r="U149" i="17"/>
  <c r="W149" i="17"/>
  <c r="C121" i="22"/>
  <c r="W149" i="4"/>
  <c r="U149" i="5"/>
  <c r="S149" i="5"/>
  <c r="AK149" i="14"/>
  <c r="Z149" i="14"/>
  <c r="T121" i="19" s="1"/>
  <c r="AF149" i="15"/>
  <c r="Q149" i="15"/>
  <c r="AT149" i="15"/>
  <c r="W149" i="16"/>
  <c r="Y149" i="16"/>
  <c r="AI149" i="17"/>
  <c r="X149" i="17"/>
  <c r="D121" i="22"/>
  <c r="I136" i="32"/>
  <c r="F136" i="32"/>
  <c r="J136" i="32"/>
  <c r="I121" i="22"/>
  <c r="BJ122" i="18"/>
  <c r="C122" i="18"/>
  <c r="G122" i="18"/>
  <c r="T122" i="18"/>
  <c r="AG122" i="18"/>
  <c r="AT122" i="18"/>
  <c r="AX122" i="18"/>
  <c r="BG122" i="18"/>
  <c r="BK122" i="18"/>
  <c r="K122" i="18"/>
  <c r="AB122" i="18"/>
  <c r="BB122" i="18"/>
  <c r="L122" i="18"/>
  <c r="Y122" i="18"/>
  <c r="BS122" i="18"/>
  <c r="D122" i="18"/>
  <c r="H122" i="18"/>
  <c r="Q122" i="18"/>
  <c r="U122" i="18"/>
  <c r="AH122" i="18"/>
  <c r="AU122" i="18"/>
  <c r="BH122" i="18"/>
  <c r="BL122" i="18"/>
  <c r="BO122" i="18"/>
  <c r="M122" i="18"/>
  <c r="Z122" i="18"/>
  <c r="AM122" i="18"/>
  <c r="AQ122" i="18"/>
  <c r="AZ122" i="18"/>
  <c r="BD122" i="18"/>
  <c r="BQ122" i="18"/>
  <c r="E122" i="18"/>
  <c r="R122" i="18"/>
  <c r="V122" i="18"/>
  <c r="AE122" i="18"/>
  <c r="AI122" i="18"/>
  <c r="AV122" i="18"/>
  <c r="BI122" i="18"/>
  <c r="O122" i="18"/>
  <c r="AO122" i="18"/>
  <c r="X122" i="18"/>
  <c r="O149" i="17" a="1"/>
  <c r="O149" i="17" s="1"/>
  <c r="G122" i="26" s="1"/>
  <c r="AF149" i="17"/>
  <c r="AG149" i="17"/>
  <c r="AH149" i="17"/>
  <c r="R149" i="17"/>
  <c r="Z149" i="17"/>
  <c r="AT149" i="17"/>
  <c r="AU149" i="16"/>
  <c r="O149" i="16" a="1"/>
  <c r="O149" i="16" s="1"/>
  <c r="F122" i="26" s="1"/>
  <c r="AG149" i="15"/>
  <c r="AH149" i="15"/>
  <c r="AI149" i="15"/>
  <c r="AJ149" i="15"/>
  <c r="AU149" i="15"/>
  <c r="O149" i="15" a="1"/>
  <c r="O149" i="15" s="1"/>
  <c r="E122" i="26" s="1"/>
  <c r="AH149" i="14"/>
  <c r="AI149" i="14"/>
  <c r="AJ149" i="14"/>
  <c r="AU149" i="14"/>
  <c r="O149" i="14" a="1"/>
  <c r="O149" i="14" s="1"/>
  <c r="D122" i="26" s="1"/>
  <c r="AI149" i="5"/>
  <c r="AJ149" i="5"/>
  <c r="T149" i="5"/>
  <c r="AU149" i="5"/>
  <c r="O149" i="5" a="1"/>
  <c r="O149" i="5" s="1"/>
  <c r="C122" i="26" s="1"/>
  <c r="AR149" i="4"/>
  <c r="AG149" i="4"/>
  <c r="Q149" i="4"/>
  <c r="Y149" i="4"/>
  <c r="AH149" i="4"/>
  <c r="AI149" i="4"/>
  <c r="AJ149" i="4"/>
  <c r="AU149" i="4"/>
  <c r="O149" i="4" a="1"/>
  <c r="O149" i="4" s="1"/>
  <c r="B122" i="26" s="1"/>
  <c r="H122" i="26" s="1"/>
  <c r="BA121" i="35"/>
  <c r="BI121" i="35"/>
  <c r="BJ121" i="35"/>
  <c r="AU121" i="35"/>
  <c r="AT121" i="35"/>
  <c r="AZ121" i="35"/>
  <c r="BB121" i="35" s="1"/>
  <c r="BD121" i="35"/>
  <c r="BC121" i="35"/>
  <c r="BE121" i="35" s="1"/>
  <c r="AX121" i="35"/>
  <c r="AW121" i="35"/>
  <c r="AY121" i="35" s="1"/>
  <c r="BM121" i="35"/>
  <c r="BG121" i="35"/>
  <c r="BH121" i="35" s="1"/>
  <c r="BL121" i="35"/>
  <c r="R122" i="13"/>
  <c r="BZ122" i="13"/>
  <c r="S122" i="13"/>
  <c r="AC122" i="13"/>
  <c r="AK122" i="13"/>
  <c r="CA122" i="13"/>
  <c r="BC122" i="13"/>
  <c r="BK122" i="13"/>
  <c r="U122" i="13"/>
  <c r="AV122" i="13"/>
  <c r="BD122" i="13"/>
  <c r="BU122" i="13"/>
  <c r="CF122" i="13" s="1"/>
  <c r="CC122" i="13"/>
  <c r="W122" i="13"/>
  <c r="BV122" i="13"/>
  <c r="CD122" i="13"/>
  <c r="R122" i="12"/>
  <c r="AB122" i="12"/>
  <c r="AJ122" i="12"/>
  <c r="BA122" i="12"/>
  <c r="BZ122" i="12"/>
  <c r="S122" i="12"/>
  <c r="T122" i="12"/>
  <c r="BC122" i="12"/>
  <c r="BK122" i="12"/>
  <c r="BT122" i="12"/>
  <c r="CB122" i="12"/>
  <c r="U122" i="12"/>
  <c r="BU122" i="12"/>
  <c r="CC122" i="12"/>
  <c r="W122" i="12"/>
  <c r="AW122" i="12"/>
  <c r="BE122" i="12"/>
  <c r="BV122" i="12"/>
  <c r="CD122" i="12"/>
  <c r="R122" i="11"/>
  <c r="BZ122" i="11"/>
  <c r="S122" i="11"/>
  <c r="AC122" i="11"/>
  <c r="AK122" i="11"/>
  <c r="CA122" i="11"/>
  <c r="T122" i="11"/>
  <c r="BC122" i="11"/>
  <c r="BK122" i="11"/>
  <c r="U122" i="11"/>
  <c r="AV122" i="11"/>
  <c r="BD122" i="11"/>
  <c r="BU122" i="11"/>
  <c r="CF122" i="11" s="1"/>
  <c r="CC122" i="11"/>
  <c r="W122" i="11"/>
  <c r="BV122" i="11"/>
  <c r="CD122" i="11"/>
  <c r="R122" i="10"/>
  <c r="AB122" i="10"/>
  <c r="AJ122" i="10"/>
  <c r="BZ122" i="10"/>
  <c r="S122" i="10"/>
  <c r="T122" i="10"/>
  <c r="BC122" i="10"/>
  <c r="BK122" i="10"/>
  <c r="BT122" i="10"/>
  <c r="CB122" i="10"/>
  <c r="U122" i="10"/>
  <c r="BU122" i="10"/>
  <c r="CC122" i="10"/>
  <c r="W122" i="10"/>
  <c r="AW122" i="10"/>
  <c r="BE122" i="10"/>
  <c r="BV122" i="10"/>
  <c r="CD122" i="10"/>
  <c r="R122" i="8"/>
  <c r="AB122" i="8"/>
  <c r="AJ122" i="8"/>
  <c r="BA122" i="8"/>
  <c r="BZ122" i="8"/>
  <c r="S122" i="8"/>
  <c r="T122" i="8"/>
  <c r="BC122" i="8"/>
  <c r="BK122" i="8"/>
  <c r="BT122" i="8"/>
  <c r="CB122" i="8"/>
  <c r="U122" i="8"/>
  <c r="BU122" i="8"/>
  <c r="CC122" i="8"/>
  <c r="W122" i="8"/>
  <c r="AW122" i="8"/>
  <c r="BE122" i="8"/>
  <c r="BV122" i="8"/>
  <c r="CD122" i="8"/>
  <c r="R122" i="6"/>
  <c r="AB122" i="6"/>
  <c r="AJ122" i="6"/>
  <c r="BA122" i="6"/>
  <c r="BZ122" i="6"/>
  <c r="S122" i="6"/>
  <c r="T122" i="6"/>
  <c r="BC122" i="6"/>
  <c r="BK122" i="6"/>
  <c r="BT122" i="6"/>
  <c r="CB122" i="6"/>
  <c r="W122" i="6"/>
  <c r="AW122" i="6"/>
  <c r="BE122" i="6"/>
  <c r="BV122" i="6"/>
  <c r="CD122" i="6"/>
  <c r="U122" i="6"/>
  <c r="AO122" i="1"/>
  <c r="BL122" i="1"/>
  <c r="T122" i="1"/>
  <c r="AD122" i="1"/>
  <c r="AL122" i="1"/>
  <c r="U122" i="1"/>
  <c r="W122" i="1"/>
  <c r="AW122" i="1"/>
  <c r="BE122" i="1"/>
  <c r="S122" i="1"/>
  <c r="Z122" i="1"/>
  <c r="AY122" i="1"/>
  <c r="BG122" i="1"/>
  <c r="D148" i="5"/>
  <c r="AS148" i="5" s="1"/>
  <c r="B120" i="20"/>
  <c r="AL120" i="20" s="1"/>
  <c r="AX120" i="20" s="1"/>
  <c r="BT121" i="6"/>
  <c r="CB121" i="6"/>
  <c r="AL121" i="12"/>
  <c r="BS121" i="13"/>
  <c r="AO120" i="35"/>
  <c r="BJ121" i="12"/>
  <c r="AR120" i="35"/>
  <c r="AL121" i="6"/>
  <c r="AC120" i="35"/>
  <c r="AN121" i="10"/>
  <c r="BI121" i="13"/>
  <c r="AF120" i="35"/>
  <c r="AH120" i="1"/>
  <c r="BX121" i="10"/>
  <c r="AV121" i="10"/>
  <c r="AO148" i="14" s="1"/>
  <c r="BT121" i="12"/>
  <c r="BB121" i="13"/>
  <c r="B121" i="18"/>
  <c r="AD118" i="1"/>
  <c r="BI121" i="8"/>
  <c r="AL121" i="11"/>
  <c r="BC121" i="13"/>
  <c r="BY121" i="11"/>
  <c r="BJ121" i="8"/>
  <c r="BB121" i="11"/>
  <c r="AM121" i="11"/>
  <c r="T121" i="12"/>
  <c r="N120" i="35"/>
  <c r="D148" i="16"/>
  <c r="AS148" i="16" s="1"/>
  <c r="BB121" i="8"/>
  <c r="AA121" i="6"/>
  <c r="AI121" i="6"/>
  <c r="BZ121" i="8"/>
  <c r="AE121" i="1"/>
  <c r="BJ121" i="1"/>
  <c r="BH121" i="10"/>
  <c r="AK118" i="8"/>
  <c r="AF121" i="1"/>
  <c r="AK121" i="6"/>
  <c r="Y121" i="1"/>
  <c r="AC120" i="6"/>
  <c r="AC121" i="6"/>
  <c r="AB79" i="10"/>
  <c r="AB91" i="10"/>
  <c r="Z110" i="10"/>
  <c r="AB111" i="10"/>
  <c r="Z114" i="10"/>
  <c r="AB115" i="10"/>
  <c r="Z118" i="10"/>
  <c r="AB119" i="10"/>
  <c r="AX121" i="1"/>
  <c r="BF121" i="1"/>
  <c r="AP120" i="35"/>
  <c r="AA6" i="10"/>
  <c r="Y9" i="10"/>
  <c r="AA10" i="10"/>
  <c r="Y13" i="10"/>
  <c r="AA14" i="10"/>
  <c r="Y17" i="10"/>
  <c r="AA18" i="10"/>
  <c r="Y21" i="10"/>
  <c r="BA121" i="8"/>
  <c r="AL119" i="8"/>
  <c r="R121" i="1"/>
  <c r="AH121" i="1"/>
  <c r="AA121" i="1"/>
  <c r="BB121" i="6"/>
  <c r="BJ121" i="6"/>
  <c r="Y121" i="8"/>
  <c r="AB148" i="5" s="1"/>
  <c r="M120" i="19" s="1"/>
  <c r="AG121" i="8"/>
  <c r="BV121" i="10"/>
  <c r="CD121" i="10"/>
  <c r="Z121" i="11"/>
  <c r="AH121" i="11"/>
  <c r="BX121" i="12"/>
  <c r="Z121" i="13"/>
  <c r="AH121" i="13"/>
  <c r="AF121" i="6"/>
  <c r="AN121" i="6"/>
  <c r="Z121" i="8"/>
  <c r="AH121" i="8"/>
  <c r="BW121" i="10"/>
  <c r="CE121" i="10"/>
  <c r="AX121" i="11"/>
  <c r="BF121" i="11"/>
  <c r="CC121" i="11"/>
  <c r="BB121" i="12"/>
  <c r="AX121" i="13"/>
  <c r="BF121" i="13"/>
  <c r="AA22" i="10"/>
  <c r="Y25" i="10"/>
  <c r="AA26" i="10"/>
  <c r="Y29" i="10"/>
  <c r="AA30" i="10"/>
  <c r="Y33" i="10"/>
  <c r="AA34" i="10"/>
  <c r="Y37" i="10"/>
  <c r="AA38" i="10"/>
  <c r="Y41" i="10"/>
  <c r="AA42" i="10"/>
  <c r="Y45" i="10"/>
  <c r="AA46" i="10"/>
  <c r="Y49" i="10"/>
  <c r="AA50" i="10"/>
  <c r="Y53" i="10"/>
  <c r="AA54" i="10"/>
  <c r="Y57" i="10"/>
  <c r="AA58" i="10"/>
  <c r="Y61" i="10"/>
  <c r="AA62" i="10"/>
  <c r="Y65" i="10"/>
  <c r="AA66" i="10"/>
  <c r="Y69" i="10"/>
  <c r="AA70" i="10"/>
  <c r="Y73" i="10"/>
  <c r="AA74" i="10"/>
  <c r="Y77" i="10"/>
  <c r="AA78" i="10"/>
  <c r="Y81" i="10"/>
  <c r="AA82" i="10"/>
  <c r="Y85" i="10"/>
  <c r="AA86" i="10"/>
  <c r="Y89" i="10"/>
  <c r="AA90" i="10"/>
  <c r="Y93" i="10"/>
  <c r="AA94" i="10"/>
  <c r="Y97" i="10"/>
  <c r="AA98" i="10"/>
  <c r="Y101" i="10"/>
  <c r="AA102" i="10"/>
  <c r="Y105" i="10"/>
  <c r="AA106" i="10"/>
  <c r="Y109" i="10"/>
  <c r="AA110" i="10"/>
  <c r="Y113" i="10"/>
  <c r="AA114" i="10"/>
  <c r="Y117" i="10"/>
  <c r="AA118" i="10"/>
  <c r="AB121" i="1"/>
  <c r="AJ121" i="1"/>
  <c r="Y121" i="6"/>
  <c r="AB148" i="4" s="1"/>
  <c r="H120" i="19" s="1"/>
  <c r="AG121" i="6"/>
  <c r="AX121" i="8"/>
  <c r="BF121" i="8"/>
  <c r="AD121" i="8"/>
  <c r="BA121" i="10"/>
  <c r="BI121" i="10"/>
  <c r="AY121" i="11"/>
  <c r="BG121" i="11"/>
  <c r="AE121" i="11"/>
  <c r="AF121" i="12"/>
  <c r="AN121" i="12"/>
  <c r="AY121" i="13"/>
  <c r="BG121" i="13"/>
  <c r="AE121" i="13"/>
  <c r="BZ121" i="13"/>
  <c r="H120" i="35"/>
  <c r="B120" i="19"/>
  <c r="AL120" i="19" s="1"/>
  <c r="AY120" i="19" s="1"/>
  <c r="AZ121" i="1"/>
  <c r="BH121" i="1"/>
  <c r="Z121" i="6"/>
  <c r="AH121" i="6"/>
  <c r="AY121" i="8"/>
  <c r="BG121" i="8"/>
  <c r="AE121" i="8"/>
  <c r="AE121" i="10"/>
  <c r="AM121" i="10"/>
  <c r="AY121" i="10"/>
  <c r="BS121" i="10"/>
  <c r="BW121" i="11"/>
  <c r="CE121" i="11"/>
  <c r="AI121" i="11"/>
  <c r="BH121" i="11"/>
  <c r="Y121" i="12"/>
  <c r="AB148" i="16" s="1"/>
  <c r="AB120" i="19" s="1"/>
  <c r="AG121" i="12"/>
  <c r="AM121" i="12"/>
  <c r="BW121" i="13"/>
  <c r="CE121" i="13"/>
  <c r="AJ121" i="13"/>
  <c r="A120" i="35"/>
  <c r="Q120" i="35"/>
  <c r="AM120" i="35" s="1"/>
  <c r="D148" i="15"/>
  <c r="AS148" i="15" s="1"/>
  <c r="B120" i="22"/>
  <c r="BA121" i="1"/>
  <c r="BI121" i="1"/>
  <c r="AX121" i="6"/>
  <c r="BF121" i="6"/>
  <c r="BW121" i="8"/>
  <c r="CE121" i="8"/>
  <c r="AF121" i="10"/>
  <c r="AZ121" i="10"/>
  <c r="BX121" i="11"/>
  <c r="BI121" i="11"/>
  <c r="Z121" i="12"/>
  <c r="AH121" i="12"/>
  <c r="BY121" i="12"/>
  <c r="BX121" i="13"/>
  <c r="B120" i="35"/>
  <c r="D148" i="4"/>
  <c r="AS148" i="4" s="1"/>
  <c r="AI121" i="1"/>
  <c r="AY121" i="6"/>
  <c r="BG121" i="6"/>
  <c r="BY121" i="6"/>
  <c r="BX121" i="8"/>
  <c r="AK121" i="8"/>
  <c r="BH121" i="8"/>
  <c r="Y121" i="10"/>
  <c r="AB148" i="14" s="1"/>
  <c r="R120" i="19" s="1"/>
  <c r="AG121" i="10"/>
  <c r="AC121" i="10"/>
  <c r="BC121" i="10"/>
  <c r="CA121" i="10"/>
  <c r="BJ121" i="11"/>
  <c r="AX121" i="12"/>
  <c r="BF121" i="12"/>
  <c r="CB121" i="12"/>
  <c r="BY121" i="13"/>
  <c r="AL121" i="13"/>
  <c r="AG120" i="35"/>
  <c r="C135" i="32"/>
  <c r="AC135" i="32" s="1"/>
  <c r="BC121" i="1"/>
  <c r="BK121" i="1"/>
  <c r="BW121" i="6"/>
  <c r="CE121" i="6"/>
  <c r="BY121" i="8"/>
  <c r="AL121" i="8"/>
  <c r="Z121" i="10"/>
  <c r="AH121" i="10"/>
  <c r="AD121" i="10"/>
  <c r="BD121" i="10"/>
  <c r="AF121" i="11"/>
  <c r="AN121" i="11"/>
  <c r="AY121" i="12"/>
  <c r="BG121" i="12"/>
  <c r="AD121" i="12"/>
  <c r="AF121" i="13"/>
  <c r="AN121" i="13"/>
  <c r="AM121" i="13"/>
  <c r="BJ121" i="13"/>
  <c r="Z120" i="35"/>
  <c r="A121" i="26"/>
  <c r="I121" i="26" s="1"/>
  <c r="AM121" i="1"/>
  <c r="BX121" i="6"/>
  <c r="AE121" i="6"/>
  <c r="AZ121" i="6"/>
  <c r="AF121" i="8"/>
  <c r="AN121" i="8"/>
  <c r="AM121" i="8"/>
  <c r="AX121" i="10"/>
  <c r="BF121" i="10"/>
  <c r="AK121" i="10"/>
  <c r="BG121" i="10"/>
  <c r="Y121" i="11"/>
  <c r="AB148" i="15" s="1"/>
  <c r="W120" i="19" s="1"/>
  <c r="AG121" i="11"/>
  <c r="AA121" i="11"/>
  <c r="BU121" i="11"/>
  <c r="BW121" i="12"/>
  <c r="CE121" i="12"/>
  <c r="AE121" i="12"/>
  <c r="BA121" i="12"/>
  <c r="Y121" i="13"/>
  <c r="AB148" i="17" s="1"/>
  <c r="AG120" i="19" s="1"/>
  <c r="AG121" i="13"/>
  <c r="AB121" i="13"/>
  <c r="BK121" i="13"/>
  <c r="E120" i="35"/>
  <c r="AA120" i="35" s="1"/>
  <c r="E115" i="22"/>
  <c r="Y144" i="14"/>
  <c r="W148" i="4"/>
  <c r="V148" i="5"/>
  <c r="AK148" i="14"/>
  <c r="AE148" i="15"/>
  <c r="AM148" i="15"/>
  <c r="AD148" i="16"/>
  <c r="AL148" i="16"/>
  <c r="S148" i="17"/>
  <c r="AK148" i="4"/>
  <c r="W148" i="5"/>
  <c r="AD148" i="14"/>
  <c r="S120" i="20" s="1"/>
  <c r="AL148" i="14"/>
  <c r="AF148" i="15"/>
  <c r="S148" i="15"/>
  <c r="AE148" i="16"/>
  <c r="AM148" i="16"/>
  <c r="T148" i="17"/>
  <c r="Y147" i="16"/>
  <c r="W147" i="17"/>
  <c r="AD148" i="4"/>
  <c r="AL148" i="4"/>
  <c r="AK148" i="5"/>
  <c r="AE148" i="14"/>
  <c r="AM148" i="14"/>
  <c r="T120" i="20" s="1"/>
  <c r="AG148" i="15"/>
  <c r="T148" i="15"/>
  <c r="AF148" i="16"/>
  <c r="S148" i="16"/>
  <c r="U148" i="17"/>
  <c r="S147" i="4"/>
  <c r="Z147" i="16"/>
  <c r="AD119" i="19" s="1"/>
  <c r="X147" i="17"/>
  <c r="AE148" i="4"/>
  <c r="AM148" i="4"/>
  <c r="J120" i="20" s="1"/>
  <c r="AD148" i="5"/>
  <c r="N120" i="20" s="1"/>
  <c r="BA120" i="20" s="1"/>
  <c r="AL148" i="5"/>
  <c r="AF148" i="14"/>
  <c r="U148" i="15"/>
  <c r="AG148" i="16"/>
  <c r="AI148" i="17"/>
  <c r="Z148" i="17"/>
  <c r="AI120" i="19" s="1"/>
  <c r="H120" i="22"/>
  <c r="P120" i="22" s="1"/>
  <c r="Q146" i="15"/>
  <c r="X118" i="19" s="1"/>
  <c r="Z118" i="19" s="1"/>
  <c r="AQ118" i="19" s="1"/>
  <c r="Y146" i="15"/>
  <c r="Z147" i="5"/>
  <c r="O119" i="19" s="1"/>
  <c r="Y147" i="17"/>
  <c r="AF148" i="4"/>
  <c r="S148" i="4"/>
  <c r="AE148" i="5"/>
  <c r="AM148" i="5"/>
  <c r="O120" i="20" s="1"/>
  <c r="T148" i="14"/>
  <c r="V148" i="15"/>
  <c r="U148" i="16"/>
  <c r="AJ148" i="17"/>
  <c r="U147" i="4"/>
  <c r="S147" i="5"/>
  <c r="W147" i="15"/>
  <c r="T148" i="4"/>
  <c r="X148" i="4"/>
  <c r="AF148" i="5"/>
  <c r="X148" i="5"/>
  <c r="U148" i="14"/>
  <c r="W148" i="15"/>
  <c r="V148" i="16"/>
  <c r="AK148" i="17"/>
  <c r="Y144" i="16"/>
  <c r="W144" i="17"/>
  <c r="U148" i="4"/>
  <c r="Y148" i="4"/>
  <c r="T148" i="5"/>
  <c r="V148" i="14"/>
  <c r="AK148" i="15"/>
  <c r="W148" i="16"/>
  <c r="AD148" i="17"/>
  <c r="AH120" i="20" s="1"/>
  <c r="AL148" i="17"/>
  <c r="Y143" i="4"/>
  <c r="W144" i="14"/>
  <c r="V145" i="4"/>
  <c r="T145" i="5"/>
  <c r="Z145" i="14"/>
  <c r="T117" i="19" s="1"/>
  <c r="V148" i="4"/>
  <c r="U148" i="5"/>
  <c r="W148" i="14"/>
  <c r="AD148" i="15"/>
  <c r="AL148" i="15"/>
  <c r="AK148" i="16"/>
  <c r="AE148" i="17"/>
  <c r="AR148" i="14"/>
  <c r="Z148" i="16"/>
  <c r="AD120" i="19" s="1"/>
  <c r="M120" i="20"/>
  <c r="G120" i="22"/>
  <c r="R148" i="5"/>
  <c r="Q148" i="14"/>
  <c r="AT148" i="14"/>
  <c r="AC120" i="20"/>
  <c r="R148" i="14"/>
  <c r="Z148" i="15"/>
  <c r="Y120" i="19" s="1"/>
  <c r="Q148" i="16"/>
  <c r="AT148" i="16"/>
  <c r="Y148" i="17"/>
  <c r="Z148" i="5"/>
  <c r="O120" i="19" s="1"/>
  <c r="S148" i="14"/>
  <c r="R148" i="16"/>
  <c r="C120" i="22"/>
  <c r="D120" i="22"/>
  <c r="Q148" i="4"/>
  <c r="AT148" i="4"/>
  <c r="Y148" i="14"/>
  <c r="Q148" i="15"/>
  <c r="T148" i="16"/>
  <c r="I120" i="20"/>
  <c r="E120" i="22"/>
  <c r="R148" i="4"/>
  <c r="Z148" i="14"/>
  <c r="T120" i="19" s="1"/>
  <c r="R148" i="15"/>
  <c r="AT148" i="15"/>
  <c r="Y148" i="16"/>
  <c r="Q148" i="17"/>
  <c r="X120" i="20"/>
  <c r="F120" i="22"/>
  <c r="N121" i="22" s="1"/>
  <c r="AB121" i="23"/>
  <c r="B122" i="33" s="1"/>
  <c r="F122" i="33" s="1"/>
  <c r="J122" i="33" s="1"/>
  <c r="R121" i="26"/>
  <c r="I135" i="32"/>
  <c r="BJ121" i="18"/>
  <c r="K121" i="18"/>
  <c r="O121" i="18"/>
  <c r="X121" i="18"/>
  <c r="AB121" i="18"/>
  <c r="AO121" i="18"/>
  <c r="BB121" i="18"/>
  <c r="C121" i="18"/>
  <c r="G121" i="18"/>
  <c r="T121" i="18"/>
  <c r="AG121" i="18"/>
  <c r="AT121" i="18"/>
  <c r="AX121" i="18"/>
  <c r="BG121" i="18"/>
  <c r="BK121" i="18"/>
  <c r="L121" i="18"/>
  <c r="Y121" i="18"/>
  <c r="AC121" i="18"/>
  <c r="AL121" i="18"/>
  <c r="AP121" i="18"/>
  <c r="BC121" i="18"/>
  <c r="BP121" i="18"/>
  <c r="D121" i="18"/>
  <c r="H121" i="18"/>
  <c r="Q121" i="18"/>
  <c r="U121" i="18"/>
  <c r="AH121" i="18"/>
  <c r="AU121" i="18"/>
  <c r="BH121" i="18"/>
  <c r="BL121" i="18"/>
  <c r="M121" i="18"/>
  <c r="Z121" i="18"/>
  <c r="AM121" i="18"/>
  <c r="AQ121" i="18"/>
  <c r="AZ121" i="18"/>
  <c r="BD121" i="18"/>
  <c r="BQ121" i="18"/>
  <c r="V148" i="17"/>
  <c r="AM148" i="17"/>
  <c r="O148" i="17" a="1"/>
  <c r="O148" i="17" s="1"/>
  <c r="G121" i="26" s="1"/>
  <c r="AF148" i="17"/>
  <c r="AG148" i="17"/>
  <c r="AH148" i="17"/>
  <c r="AT148" i="17"/>
  <c r="X148" i="16"/>
  <c r="AH148" i="16"/>
  <c r="AI148" i="16"/>
  <c r="AJ148" i="16"/>
  <c r="AU148" i="16"/>
  <c r="O148" i="16" a="1"/>
  <c r="O148" i="16" s="1"/>
  <c r="F121" i="26" s="1"/>
  <c r="X148" i="15"/>
  <c r="AH148" i="15"/>
  <c r="AI148" i="15"/>
  <c r="AJ148" i="15"/>
  <c r="AU148" i="15"/>
  <c r="O148" i="15" a="1"/>
  <c r="O148" i="15" s="1"/>
  <c r="E121" i="26" s="1"/>
  <c r="AG148" i="14"/>
  <c r="AH148" i="14"/>
  <c r="AI148" i="14"/>
  <c r="AJ148" i="14"/>
  <c r="AU148" i="14"/>
  <c r="O148" i="14" a="1"/>
  <c r="O148" i="14" s="1"/>
  <c r="D121" i="26" s="1"/>
  <c r="AG148" i="5"/>
  <c r="Q148" i="5"/>
  <c r="Y148" i="5"/>
  <c r="AH148" i="5"/>
  <c r="AI148" i="5"/>
  <c r="S148" i="5"/>
  <c r="AJ148" i="5"/>
  <c r="AT148" i="5"/>
  <c r="AU148" i="5"/>
  <c r="O148" i="5" a="1"/>
  <c r="O148" i="5" s="1"/>
  <c r="C121" i="26" s="1"/>
  <c r="AG148" i="4"/>
  <c r="AH148" i="4"/>
  <c r="AI148" i="4"/>
  <c r="AJ148" i="4"/>
  <c r="AU148" i="4"/>
  <c r="O148" i="4" a="1"/>
  <c r="O148" i="4" s="1"/>
  <c r="B121" i="26" s="1"/>
  <c r="S143" i="4"/>
  <c r="D115" i="22"/>
  <c r="X146" i="15"/>
  <c r="X147" i="16"/>
  <c r="D119" i="22"/>
  <c r="G119" i="22"/>
  <c r="V147" i="17"/>
  <c r="O145" i="14" a="1"/>
  <c r="O145" i="14" s="1"/>
  <c r="D118" i="26" s="1"/>
  <c r="Q147" i="5"/>
  <c r="N119" i="19" s="1"/>
  <c r="Q147" i="16"/>
  <c r="AC119" i="19" s="1"/>
  <c r="AE119" i="19" s="1"/>
  <c r="AR119" i="19" s="1"/>
  <c r="R143" i="5"/>
  <c r="Z143" i="5"/>
  <c r="O115" i="19" s="1"/>
  <c r="X143" i="14"/>
  <c r="AU143" i="14"/>
  <c r="V142" i="17"/>
  <c r="Y145" i="4"/>
  <c r="R146" i="15"/>
  <c r="Z146" i="15"/>
  <c r="Y118" i="19" s="1"/>
  <c r="Y147" i="5"/>
  <c r="Z147" i="14"/>
  <c r="T119" i="19" s="1"/>
  <c r="X147" i="15"/>
  <c r="R147" i="17"/>
  <c r="X143" i="16"/>
  <c r="S147" i="14"/>
  <c r="R146" i="16"/>
  <c r="Z146" i="16"/>
  <c r="AD118" i="19" s="1"/>
  <c r="O147" i="4" a="1"/>
  <c r="O147" i="4" s="1"/>
  <c r="B120" i="26" s="1"/>
  <c r="Z147" i="4"/>
  <c r="J119" i="19" s="1"/>
  <c r="Z147" i="15"/>
  <c r="Y119" i="19" s="1"/>
  <c r="AA121" i="13"/>
  <c r="AI121" i="13"/>
  <c r="R121" i="13"/>
  <c r="S121" i="13"/>
  <c r="U120" i="35" s="1"/>
  <c r="CA121" i="13"/>
  <c r="T121" i="13"/>
  <c r="BT121" i="13"/>
  <c r="CB121" i="13"/>
  <c r="U121" i="13"/>
  <c r="AV121" i="13"/>
  <c r="AO148" i="17" s="1"/>
  <c r="BD121" i="13"/>
  <c r="BU121" i="13"/>
  <c r="CC121" i="13"/>
  <c r="W121" i="13"/>
  <c r="AW121" i="13"/>
  <c r="BE121" i="13"/>
  <c r="BV121" i="13"/>
  <c r="CD121" i="13"/>
  <c r="R121" i="12"/>
  <c r="BZ121" i="12"/>
  <c r="S121" i="12"/>
  <c r="R120" i="35" s="1"/>
  <c r="AC121" i="12"/>
  <c r="AK121" i="12"/>
  <c r="CA121" i="12"/>
  <c r="BC121" i="12"/>
  <c r="BK121" i="12"/>
  <c r="U121" i="12"/>
  <c r="AV121" i="12"/>
  <c r="AO148" i="16" s="1"/>
  <c r="BD121" i="12"/>
  <c r="BU121" i="12"/>
  <c r="CC121" i="12"/>
  <c r="W121" i="12"/>
  <c r="AW121" i="12"/>
  <c r="BE121" i="12"/>
  <c r="BV121" i="12"/>
  <c r="CD121" i="12"/>
  <c r="R121" i="11"/>
  <c r="AB121" i="11"/>
  <c r="AJ121" i="11"/>
  <c r="BZ121" i="11"/>
  <c r="S121" i="11"/>
  <c r="O120" i="35" s="1"/>
  <c r="CA121" i="11"/>
  <c r="T121" i="11"/>
  <c r="BC121" i="11"/>
  <c r="BK121" i="11"/>
  <c r="BT121" i="11"/>
  <c r="CB121" i="11"/>
  <c r="U121" i="11"/>
  <c r="AV121" i="11"/>
  <c r="AO148" i="15" s="1"/>
  <c r="BD121" i="11"/>
  <c r="W121" i="11"/>
  <c r="AW121" i="11"/>
  <c r="BE121" i="11"/>
  <c r="BV121" i="11"/>
  <c r="CD121" i="11"/>
  <c r="AA121" i="10"/>
  <c r="AI121" i="10"/>
  <c r="BY121" i="10"/>
  <c r="R121" i="10"/>
  <c r="AB121" i="10"/>
  <c r="AJ121" i="10"/>
  <c r="BZ121" i="10"/>
  <c r="S121" i="10"/>
  <c r="L120" i="35" s="1"/>
  <c r="BB121" i="10"/>
  <c r="BJ121" i="10"/>
  <c r="T121" i="10"/>
  <c r="BT121" i="10"/>
  <c r="CB121" i="10"/>
  <c r="U121" i="10"/>
  <c r="BU121" i="10"/>
  <c r="CC121" i="10"/>
  <c r="W121" i="10"/>
  <c r="AW121" i="10"/>
  <c r="BE121" i="10"/>
  <c r="AA121" i="8"/>
  <c r="AI121" i="8"/>
  <c r="R121" i="8"/>
  <c r="S121" i="8"/>
  <c r="I120" i="35" s="1"/>
  <c r="CA121" i="8"/>
  <c r="T121" i="8"/>
  <c r="BT121" i="8"/>
  <c r="CB121" i="8"/>
  <c r="U121" i="8"/>
  <c r="AV121" i="8"/>
  <c r="AO148" i="5" s="1"/>
  <c r="BD121" i="8"/>
  <c r="BU121" i="8"/>
  <c r="CC121" i="8"/>
  <c r="W121" i="8"/>
  <c r="AW121" i="8"/>
  <c r="BE121" i="8"/>
  <c r="BV121" i="8"/>
  <c r="CD121" i="8"/>
  <c r="R121" i="6"/>
  <c r="BZ121" i="6"/>
  <c r="S121" i="6"/>
  <c r="F120" i="35" s="1"/>
  <c r="CA121" i="6"/>
  <c r="BC121" i="6"/>
  <c r="BK121" i="6"/>
  <c r="U121" i="6"/>
  <c r="AV121" i="6"/>
  <c r="AO148" i="4" s="1"/>
  <c r="BD121" i="6"/>
  <c r="BU121" i="6"/>
  <c r="CC121" i="6"/>
  <c r="W121" i="6"/>
  <c r="AW121" i="6"/>
  <c r="BE121" i="6"/>
  <c r="BV121" i="6"/>
  <c r="CD121" i="6"/>
  <c r="S121" i="1"/>
  <c r="C120" i="35" s="1"/>
  <c r="T121" i="1"/>
  <c r="AD121" i="1"/>
  <c r="AL121" i="1"/>
  <c r="U121" i="1"/>
  <c r="W121" i="1"/>
  <c r="AW121" i="1"/>
  <c r="BE121" i="1"/>
  <c r="Z121" i="1"/>
  <c r="AY121" i="1"/>
  <c r="BG121" i="1"/>
  <c r="Y7" i="10"/>
  <c r="Y15" i="10"/>
  <c r="Y23" i="10"/>
  <c r="Y27" i="10"/>
  <c r="Y31" i="10"/>
  <c r="AA32" i="10"/>
  <c r="Y35" i="10"/>
  <c r="AA36" i="10"/>
  <c r="AA40" i="10"/>
  <c r="Y43" i="10"/>
  <c r="AA48" i="10"/>
  <c r="Y59" i="10"/>
  <c r="Y63" i="10"/>
  <c r="AA64" i="10"/>
  <c r="Y67" i="10"/>
  <c r="AA68" i="10"/>
  <c r="AA76" i="10"/>
  <c r="AA80" i="10"/>
  <c r="AA84" i="10"/>
  <c r="AA88" i="10"/>
  <c r="AA92" i="10"/>
  <c r="AA96" i="10"/>
  <c r="AA100" i="10"/>
  <c r="AA104" i="10"/>
  <c r="AA108" i="10"/>
  <c r="Y111" i="10"/>
  <c r="AA112" i="10"/>
  <c r="Y115" i="10"/>
  <c r="AA116" i="10"/>
  <c r="Y119" i="10"/>
  <c r="AA120" i="10"/>
  <c r="R7" i="10"/>
  <c r="S7" i="10"/>
  <c r="Z7" i="10"/>
  <c r="AB8" i="10"/>
  <c r="T8" i="10"/>
  <c r="W8" i="10"/>
  <c r="U8" i="10"/>
  <c r="R11" i="10"/>
  <c r="Z11" i="10"/>
  <c r="S11" i="10"/>
  <c r="AB12" i="10"/>
  <c r="T12" i="10"/>
  <c r="W12" i="10"/>
  <c r="U12" i="10"/>
  <c r="R15" i="10"/>
  <c r="Z15" i="10"/>
  <c r="S15" i="10"/>
  <c r="AB16" i="10"/>
  <c r="T16" i="10"/>
  <c r="W16" i="10"/>
  <c r="U16" i="10"/>
  <c r="R19" i="10"/>
  <c r="Z19" i="10"/>
  <c r="S19" i="10"/>
  <c r="AB20" i="10"/>
  <c r="T20" i="10"/>
  <c r="W20" i="10"/>
  <c r="U20" i="10"/>
  <c r="R23" i="10"/>
  <c r="Z23" i="10"/>
  <c r="S23" i="10"/>
  <c r="AB24" i="10"/>
  <c r="T24" i="10"/>
  <c r="W24" i="10"/>
  <c r="U24" i="10"/>
  <c r="R27" i="10"/>
  <c r="Z27" i="10"/>
  <c r="S27" i="10"/>
  <c r="T28" i="10"/>
  <c r="W28" i="10"/>
  <c r="U28" i="10"/>
  <c r="AB28" i="10"/>
  <c r="R31" i="10"/>
  <c r="Z31" i="10"/>
  <c r="S31" i="10"/>
  <c r="T32" i="10"/>
  <c r="W32" i="10"/>
  <c r="U32" i="10"/>
  <c r="AB32" i="10"/>
  <c r="R35" i="10"/>
  <c r="Z35" i="10"/>
  <c r="S35" i="10"/>
  <c r="T36" i="10"/>
  <c r="W36" i="10"/>
  <c r="U36" i="10"/>
  <c r="AB36" i="10"/>
  <c r="R39" i="10"/>
  <c r="Z39" i="10"/>
  <c r="S39" i="10"/>
  <c r="T40" i="10"/>
  <c r="W40" i="10"/>
  <c r="AB40" i="10"/>
  <c r="U40" i="10"/>
  <c r="R43" i="10"/>
  <c r="Z43" i="10"/>
  <c r="S43" i="10"/>
  <c r="T44" i="10"/>
  <c r="W44" i="10"/>
  <c r="AB44" i="10"/>
  <c r="U44" i="10"/>
  <c r="R47" i="10"/>
  <c r="Z47" i="10"/>
  <c r="S47" i="10"/>
  <c r="T48" i="10"/>
  <c r="W48" i="10"/>
  <c r="AB48" i="10"/>
  <c r="U48" i="10"/>
  <c r="R51" i="10"/>
  <c r="Z51" i="10"/>
  <c r="S51" i="10"/>
  <c r="T52" i="10"/>
  <c r="W52" i="10"/>
  <c r="AB52" i="10"/>
  <c r="U52" i="10"/>
  <c r="R55" i="10"/>
  <c r="Z55" i="10"/>
  <c r="S55" i="10"/>
  <c r="T56" i="10"/>
  <c r="W56" i="10"/>
  <c r="AB56" i="10"/>
  <c r="U56" i="10"/>
  <c r="R59" i="10"/>
  <c r="Z59" i="10"/>
  <c r="S59" i="10"/>
  <c r="T60" i="10"/>
  <c r="W60" i="10"/>
  <c r="U60" i="10"/>
  <c r="AB60" i="10"/>
  <c r="R63" i="10"/>
  <c r="Z63" i="10"/>
  <c r="S63" i="10"/>
  <c r="T64" i="10"/>
  <c r="W64" i="10"/>
  <c r="U64" i="10"/>
  <c r="AB64" i="10"/>
  <c r="R67" i="10"/>
  <c r="Z67" i="10"/>
  <c r="S67" i="10"/>
  <c r="T68" i="10"/>
  <c r="W68" i="10"/>
  <c r="U68" i="10"/>
  <c r="AB68" i="10"/>
  <c r="R71" i="10"/>
  <c r="Z71" i="10"/>
  <c r="S71" i="10"/>
  <c r="T72" i="10"/>
  <c r="AB72" i="10"/>
  <c r="U72" i="10"/>
  <c r="W72" i="10"/>
  <c r="Z75" i="10"/>
  <c r="R75" i="10"/>
  <c r="S75" i="10"/>
  <c r="T76" i="10"/>
  <c r="U76" i="10"/>
  <c r="W76" i="10"/>
  <c r="AB76" i="10"/>
  <c r="Z79" i="10"/>
  <c r="R79" i="10"/>
  <c r="S79" i="10"/>
  <c r="T80" i="10"/>
  <c r="U80" i="10"/>
  <c r="W80" i="10"/>
  <c r="AB80" i="10"/>
  <c r="Z83" i="10"/>
  <c r="R83" i="10"/>
  <c r="S83" i="10"/>
  <c r="T84" i="10"/>
  <c r="U84" i="10"/>
  <c r="W84" i="10"/>
  <c r="AB84" i="10"/>
  <c r="Z87" i="10"/>
  <c r="R87" i="10"/>
  <c r="S87" i="10"/>
  <c r="T88" i="10"/>
  <c r="U88" i="10"/>
  <c r="W88" i="10"/>
  <c r="AB88" i="10"/>
  <c r="Z91" i="10"/>
  <c r="R91" i="10"/>
  <c r="S91" i="10"/>
  <c r="T92" i="10"/>
  <c r="U92" i="10"/>
  <c r="W92" i="10"/>
  <c r="AB92" i="10"/>
  <c r="Z95" i="10"/>
  <c r="R95" i="10"/>
  <c r="S95" i="10"/>
  <c r="T96" i="10"/>
  <c r="U96" i="10"/>
  <c r="W96" i="10"/>
  <c r="AB96" i="10"/>
  <c r="Z99" i="10"/>
  <c r="R99" i="10"/>
  <c r="S99" i="10"/>
  <c r="T100" i="10"/>
  <c r="U100" i="10"/>
  <c r="W100" i="10"/>
  <c r="AB100" i="10"/>
  <c r="Z103" i="10"/>
  <c r="S103" i="10"/>
  <c r="R103" i="10"/>
  <c r="T104" i="10"/>
  <c r="U104" i="10"/>
  <c r="W104" i="10"/>
  <c r="AB104" i="10"/>
  <c r="Z107" i="10"/>
  <c r="R107" i="10"/>
  <c r="S107" i="10"/>
  <c r="T108" i="10"/>
  <c r="AB108" i="10"/>
  <c r="U108" i="10"/>
  <c r="W108" i="10"/>
  <c r="R111" i="10"/>
  <c r="S111" i="10"/>
  <c r="Z111" i="10"/>
  <c r="AB112" i="10"/>
  <c r="T112" i="10"/>
  <c r="U112" i="10"/>
  <c r="W112" i="10"/>
  <c r="R115" i="10"/>
  <c r="S115" i="10"/>
  <c r="Z115" i="10"/>
  <c r="AB116" i="10"/>
  <c r="T116" i="10"/>
  <c r="U116" i="10"/>
  <c r="W116" i="10"/>
  <c r="R119" i="10"/>
  <c r="S119" i="10"/>
  <c r="Z119" i="10"/>
  <c r="AB120" i="10"/>
  <c r="T120" i="10"/>
  <c r="U120" i="10"/>
  <c r="W120" i="10"/>
  <c r="U11" i="10"/>
  <c r="U23" i="10"/>
  <c r="T35" i="10"/>
  <c r="T39" i="10"/>
  <c r="S46" i="10"/>
  <c r="S62" i="10"/>
  <c r="U63" i="10"/>
  <c r="S66" i="10"/>
  <c r="S70" i="10"/>
  <c r="S74" i="10"/>
  <c r="U75" i="10"/>
  <c r="S78" i="10"/>
  <c r="S86" i="10"/>
  <c r="U87" i="10"/>
  <c r="U95" i="10"/>
  <c r="S98" i="10"/>
  <c r="U99" i="10"/>
  <c r="S106" i="10"/>
  <c r="U107" i="10"/>
  <c r="AA120" i="1"/>
  <c r="R5" i="10"/>
  <c r="S5" i="10"/>
  <c r="T6" i="10"/>
  <c r="U6" i="10"/>
  <c r="W6" i="10"/>
  <c r="AB6" i="10"/>
  <c r="Z9" i="10"/>
  <c r="R9" i="10"/>
  <c r="S9" i="10"/>
  <c r="T10" i="10"/>
  <c r="W10" i="10"/>
  <c r="AB10" i="10"/>
  <c r="U10" i="10"/>
  <c r="Z13" i="10"/>
  <c r="R13" i="10"/>
  <c r="S13" i="10"/>
  <c r="T14" i="10"/>
  <c r="W14" i="10"/>
  <c r="AB14" i="10"/>
  <c r="U14" i="10"/>
  <c r="Z17" i="10"/>
  <c r="R17" i="10"/>
  <c r="S17" i="10"/>
  <c r="T18" i="10"/>
  <c r="W18" i="10"/>
  <c r="AB18" i="10"/>
  <c r="U18" i="10"/>
  <c r="Z21" i="10"/>
  <c r="R21" i="10"/>
  <c r="S21" i="10"/>
  <c r="T22" i="10"/>
  <c r="W22" i="10"/>
  <c r="AB22" i="10"/>
  <c r="U22" i="10"/>
  <c r="R25" i="10"/>
  <c r="S25" i="10"/>
  <c r="Z25" i="10"/>
  <c r="T26" i="10"/>
  <c r="AB26" i="10"/>
  <c r="U26" i="10"/>
  <c r="W26" i="10"/>
  <c r="R29" i="10"/>
  <c r="Z29" i="10"/>
  <c r="S29" i="10"/>
  <c r="T30" i="10"/>
  <c r="AB30" i="10"/>
  <c r="U30" i="10"/>
  <c r="W30" i="10"/>
  <c r="R33" i="10"/>
  <c r="Z33" i="10"/>
  <c r="S33" i="10"/>
  <c r="T34" i="10"/>
  <c r="AB34" i="10"/>
  <c r="W34" i="10"/>
  <c r="U34" i="10"/>
  <c r="R37" i="10"/>
  <c r="Z37" i="10"/>
  <c r="S37" i="10"/>
  <c r="T38" i="10"/>
  <c r="AB38" i="10"/>
  <c r="U38" i="10"/>
  <c r="W38" i="10"/>
  <c r="R41" i="10"/>
  <c r="S41" i="10"/>
  <c r="Z41" i="10"/>
  <c r="T42" i="10"/>
  <c r="AB42" i="10"/>
  <c r="W42" i="10"/>
  <c r="U42" i="10"/>
  <c r="R45" i="10"/>
  <c r="S45" i="10"/>
  <c r="Z45" i="10"/>
  <c r="T46" i="10"/>
  <c r="AB46" i="10"/>
  <c r="U46" i="10"/>
  <c r="W46" i="10"/>
  <c r="R49" i="10"/>
  <c r="S49" i="10"/>
  <c r="Z49" i="10"/>
  <c r="T50" i="10"/>
  <c r="AB50" i="10"/>
  <c r="U50" i="10"/>
  <c r="W50" i="10"/>
  <c r="R53" i="10"/>
  <c r="Z53" i="10"/>
  <c r="S53" i="10"/>
  <c r="T54" i="10"/>
  <c r="AB54" i="10"/>
  <c r="U54" i="10"/>
  <c r="W54" i="10"/>
  <c r="R57" i="10"/>
  <c r="Z57" i="10"/>
  <c r="S57" i="10"/>
  <c r="T58" i="10"/>
  <c r="AB58" i="10"/>
  <c r="U58" i="10"/>
  <c r="W58" i="10"/>
  <c r="R61" i="10"/>
  <c r="Z61" i="10"/>
  <c r="S61" i="10"/>
  <c r="T62" i="10"/>
  <c r="AB62" i="10"/>
  <c r="U62" i="10"/>
  <c r="W62" i="10"/>
  <c r="R65" i="10"/>
  <c r="Z65" i="10"/>
  <c r="S65" i="10"/>
  <c r="T66" i="10"/>
  <c r="AB66" i="10"/>
  <c r="W66" i="10"/>
  <c r="U66" i="10"/>
  <c r="R69" i="10"/>
  <c r="Z69" i="10"/>
  <c r="S69" i="10"/>
  <c r="T70" i="10"/>
  <c r="AB70" i="10"/>
  <c r="U70" i="10"/>
  <c r="W70" i="10"/>
  <c r="R73" i="10"/>
  <c r="S73" i="10"/>
  <c r="Z73" i="10"/>
  <c r="AB74" i="10"/>
  <c r="W74" i="10"/>
  <c r="T74" i="10"/>
  <c r="U74" i="10"/>
  <c r="R77" i="10"/>
  <c r="S77" i="10"/>
  <c r="Z77" i="10"/>
  <c r="AB78" i="10"/>
  <c r="W78" i="10"/>
  <c r="T78" i="10"/>
  <c r="U78" i="10"/>
  <c r="R81" i="10"/>
  <c r="S81" i="10"/>
  <c r="Z81" i="10"/>
  <c r="AB82" i="10"/>
  <c r="W82" i="10"/>
  <c r="T82" i="10"/>
  <c r="U82" i="10"/>
  <c r="R85" i="10"/>
  <c r="S85" i="10"/>
  <c r="Z85" i="10"/>
  <c r="AB86" i="10"/>
  <c r="W86" i="10"/>
  <c r="U86" i="10"/>
  <c r="T86" i="10"/>
  <c r="R89" i="10"/>
  <c r="S89" i="10"/>
  <c r="Z89" i="10"/>
  <c r="AB90" i="10"/>
  <c r="W90" i="10"/>
  <c r="T90" i="10"/>
  <c r="U90" i="10"/>
  <c r="R93" i="10"/>
  <c r="S93" i="10"/>
  <c r="Z93" i="10"/>
  <c r="AB94" i="10"/>
  <c r="W94" i="10"/>
  <c r="T94" i="10"/>
  <c r="U94" i="10"/>
  <c r="R97" i="10"/>
  <c r="S97" i="10"/>
  <c r="Z97" i="10"/>
  <c r="AB98" i="10"/>
  <c r="W98" i="10"/>
  <c r="T98" i="10"/>
  <c r="U98" i="10"/>
  <c r="R101" i="10"/>
  <c r="S101" i="10"/>
  <c r="Z101" i="10"/>
  <c r="AB102" i="10"/>
  <c r="W102" i="10"/>
  <c r="T102" i="10"/>
  <c r="U102" i="10"/>
  <c r="R105" i="10"/>
  <c r="S105" i="10"/>
  <c r="Z105" i="10"/>
  <c r="W106" i="10"/>
  <c r="T106" i="10"/>
  <c r="U106" i="10"/>
  <c r="AB106" i="10"/>
  <c r="R109" i="10"/>
  <c r="Z109" i="10"/>
  <c r="S109" i="10"/>
  <c r="T110" i="10"/>
  <c r="U110" i="10"/>
  <c r="W110" i="10"/>
  <c r="AB110" i="10"/>
  <c r="Z113" i="10"/>
  <c r="R113" i="10"/>
  <c r="S113" i="10"/>
  <c r="T114" i="10"/>
  <c r="U114" i="10"/>
  <c r="W114" i="10"/>
  <c r="AB114" i="10"/>
  <c r="Z117" i="10"/>
  <c r="R117" i="10"/>
  <c r="S117" i="10"/>
  <c r="T118" i="10"/>
  <c r="U118" i="10"/>
  <c r="W118" i="10"/>
  <c r="AB118" i="10"/>
  <c r="Y8" i="10"/>
  <c r="T5" i="10"/>
  <c r="U5" i="10"/>
  <c r="W5" i="10"/>
  <c r="Z8" i="10"/>
  <c r="R8" i="10"/>
  <c r="S8" i="10"/>
  <c r="W9" i="10"/>
  <c r="AB9" i="10"/>
  <c r="T9" i="10"/>
  <c r="U9" i="10"/>
  <c r="Z12" i="10"/>
  <c r="R12" i="10"/>
  <c r="S12" i="10"/>
  <c r="W13" i="10"/>
  <c r="AB13" i="10"/>
  <c r="T13" i="10"/>
  <c r="U13" i="10"/>
  <c r="Z16" i="10"/>
  <c r="R16" i="10"/>
  <c r="S16" i="10"/>
  <c r="W17" i="10"/>
  <c r="AB17" i="10"/>
  <c r="T17" i="10"/>
  <c r="U17" i="10"/>
  <c r="Z20" i="10"/>
  <c r="R20" i="10"/>
  <c r="S20" i="10"/>
  <c r="W21" i="10"/>
  <c r="AB21" i="10"/>
  <c r="T21" i="10"/>
  <c r="U21" i="10"/>
  <c r="Z24" i="10"/>
  <c r="R24" i="10"/>
  <c r="S24" i="10"/>
  <c r="W25" i="10"/>
  <c r="AB25" i="10"/>
  <c r="T25" i="10"/>
  <c r="U25" i="10"/>
  <c r="Z28" i="10"/>
  <c r="R28" i="10"/>
  <c r="S28" i="10"/>
  <c r="W29" i="10"/>
  <c r="AB29" i="10"/>
  <c r="T29" i="10"/>
  <c r="U29" i="10"/>
  <c r="Z32" i="10"/>
  <c r="S32" i="10"/>
  <c r="R32" i="10"/>
  <c r="W33" i="10"/>
  <c r="AB33" i="10"/>
  <c r="T33" i="10"/>
  <c r="U33" i="10"/>
  <c r="Z36" i="10"/>
  <c r="R36" i="10"/>
  <c r="S36" i="10"/>
  <c r="W37" i="10"/>
  <c r="AB37" i="10"/>
  <c r="T37" i="10"/>
  <c r="U37" i="10"/>
  <c r="Z40" i="10"/>
  <c r="R40" i="10"/>
  <c r="S40" i="10"/>
  <c r="W41" i="10"/>
  <c r="AB41" i="10"/>
  <c r="T41" i="10"/>
  <c r="U41" i="10"/>
  <c r="Z44" i="10"/>
  <c r="R44" i="10"/>
  <c r="S44" i="10"/>
  <c r="W45" i="10"/>
  <c r="AB45" i="10"/>
  <c r="T45" i="10"/>
  <c r="U45" i="10"/>
  <c r="Z48" i="10"/>
  <c r="R48" i="10"/>
  <c r="S48" i="10"/>
  <c r="W49" i="10"/>
  <c r="AB49" i="10"/>
  <c r="T49" i="10"/>
  <c r="U49" i="10"/>
  <c r="Z52" i="10"/>
  <c r="R52" i="10"/>
  <c r="S52" i="10"/>
  <c r="W53" i="10"/>
  <c r="AB53" i="10"/>
  <c r="T53" i="10"/>
  <c r="U53" i="10"/>
  <c r="Z56" i="10"/>
  <c r="S56" i="10"/>
  <c r="R56" i="10"/>
  <c r="W57" i="10"/>
  <c r="AB57" i="10"/>
  <c r="T57" i="10"/>
  <c r="U57" i="10"/>
  <c r="Z60" i="10"/>
  <c r="R60" i="10"/>
  <c r="S60" i="10"/>
  <c r="W61" i="10"/>
  <c r="AB61" i="10"/>
  <c r="T61" i="10"/>
  <c r="U61" i="10"/>
  <c r="Z64" i="10"/>
  <c r="S64" i="10"/>
  <c r="R64" i="10"/>
  <c r="W65" i="10"/>
  <c r="AB65" i="10"/>
  <c r="T65" i="10"/>
  <c r="U65" i="10"/>
  <c r="Z68" i="10"/>
  <c r="R68" i="10"/>
  <c r="S68" i="10"/>
  <c r="W69" i="10"/>
  <c r="AB69" i="10"/>
  <c r="T69" i="10"/>
  <c r="U69" i="10"/>
  <c r="Z72" i="10"/>
  <c r="R72" i="10"/>
  <c r="S72" i="10"/>
  <c r="AB73" i="10"/>
  <c r="T73" i="10"/>
  <c r="U73" i="10"/>
  <c r="W73" i="10"/>
  <c r="R76" i="10"/>
  <c r="S76" i="10"/>
  <c r="Z76" i="10"/>
  <c r="AB77" i="10"/>
  <c r="T77" i="10"/>
  <c r="W77" i="10"/>
  <c r="U77" i="10"/>
  <c r="R80" i="10"/>
  <c r="Z80" i="10"/>
  <c r="S80" i="10"/>
  <c r="AB81" i="10"/>
  <c r="T81" i="10"/>
  <c r="U81" i="10"/>
  <c r="W81" i="10"/>
  <c r="R84" i="10"/>
  <c r="S84" i="10"/>
  <c r="Z84" i="10"/>
  <c r="AB85" i="10"/>
  <c r="T85" i="10"/>
  <c r="U85" i="10"/>
  <c r="W85" i="10"/>
  <c r="R88" i="10"/>
  <c r="S88" i="10"/>
  <c r="Z88" i="10"/>
  <c r="AB89" i="10"/>
  <c r="T89" i="10"/>
  <c r="U89" i="10"/>
  <c r="W89" i="10"/>
  <c r="R92" i="10"/>
  <c r="Z92" i="10"/>
  <c r="S92" i="10"/>
  <c r="AB93" i="10"/>
  <c r="T93" i="10"/>
  <c r="U93" i="10"/>
  <c r="W93" i="10"/>
  <c r="R96" i="10"/>
  <c r="S96" i="10"/>
  <c r="Z96" i="10"/>
  <c r="AB97" i="10"/>
  <c r="T97" i="10"/>
  <c r="U97" i="10"/>
  <c r="W97" i="10"/>
  <c r="R100" i="10"/>
  <c r="S100" i="10"/>
  <c r="Z100" i="10"/>
  <c r="AB101" i="10"/>
  <c r="T101" i="10"/>
  <c r="U101" i="10"/>
  <c r="W101" i="10"/>
  <c r="R104" i="10"/>
  <c r="S104" i="10"/>
  <c r="Z104" i="10"/>
  <c r="AB105" i="10"/>
  <c r="T105" i="10"/>
  <c r="U105" i="10"/>
  <c r="W105" i="10"/>
  <c r="Z108" i="10"/>
  <c r="R108" i="10"/>
  <c r="S108" i="10"/>
  <c r="W109" i="10"/>
  <c r="AB109" i="10"/>
  <c r="T109" i="10"/>
  <c r="U109" i="10"/>
  <c r="Z112" i="10"/>
  <c r="R112" i="10"/>
  <c r="S112" i="10"/>
  <c r="W113" i="10"/>
  <c r="AB113" i="10"/>
  <c r="T113" i="10"/>
  <c r="U113" i="10"/>
  <c r="Z116" i="10"/>
  <c r="R116" i="10"/>
  <c r="S116" i="10"/>
  <c r="W117" i="10"/>
  <c r="AB117" i="10"/>
  <c r="T117" i="10"/>
  <c r="U117" i="10"/>
  <c r="Z120" i="10"/>
  <c r="R120" i="10"/>
  <c r="S120" i="10"/>
  <c r="S118" i="10"/>
  <c r="S114" i="10"/>
  <c r="S110" i="10"/>
  <c r="AB87" i="10"/>
  <c r="U35" i="10"/>
  <c r="AA8" i="10"/>
  <c r="Y11" i="10"/>
  <c r="AA12" i="10"/>
  <c r="AA16" i="10"/>
  <c r="Y19" i="10"/>
  <c r="AA20" i="10"/>
  <c r="AA24" i="10"/>
  <c r="AA28" i="10"/>
  <c r="Y39" i="10"/>
  <c r="AA44" i="10"/>
  <c r="Y47" i="10"/>
  <c r="Y51" i="10"/>
  <c r="AA52" i="10"/>
  <c r="Y55" i="10"/>
  <c r="AA56" i="10"/>
  <c r="AA60" i="10"/>
  <c r="Y71" i="10"/>
  <c r="AA72" i="10"/>
  <c r="Y75" i="10"/>
  <c r="Y79" i="10"/>
  <c r="Y83" i="10"/>
  <c r="Y87" i="10"/>
  <c r="Y91" i="10"/>
  <c r="Y95" i="10"/>
  <c r="Y99" i="10"/>
  <c r="Y103" i="10"/>
  <c r="Y107" i="10"/>
  <c r="R118" i="10"/>
  <c r="R114" i="10"/>
  <c r="R110" i="10"/>
  <c r="AB99" i="10"/>
  <c r="U39" i="10"/>
  <c r="W119" i="10"/>
  <c r="W115" i="10"/>
  <c r="W111" i="10"/>
  <c r="Z6" i="10"/>
  <c r="R6" i="10"/>
  <c r="S6" i="10"/>
  <c r="AB7" i="10"/>
  <c r="T7" i="10"/>
  <c r="U7" i="10"/>
  <c r="W7" i="10"/>
  <c r="Z10" i="10"/>
  <c r="R10" i="10"/>
  <c r="S10" i="10"/>
  <c r="AB11" i="10"/>
  <c r="T11" i="10"/>
  <c r="W11" i="10"/>
  <c r="Z14" i="10"/>
  <c r="R14" i="10"/>
  <c r="AB15" i="10"/>
  <c r="T15" i="10"/>
  <c r="W15" i="10"/>
  <c r="U15" i="10"/>
  <c r="Z18" i="10"/>
  <c r="R18" i="10"/>
  <c r="S18" i="10"/>
  <c r="AB19" i="10"/>
  <c r="T19" i="10"/>
  <c r="W19" i="10"/>
  <c r="Z22" i="10"/>
  <c r="R22" i="10"/>
  <c r="AB23" i="10"/>
  <c r="T23" i="10"/>
  <c r="W23" i="10"/>
  <c r="Z26" i="10"/>
  <c r="R26" i="10"/>
  <c r="S26" i="10"/>
  <c r="AB27" i="10"/>
  <c r="W27" i="10"/>
  <c r="T27" i="10"/>
  <c r="U27" i="10"/>
  <c r="Z30" i="10"/>
  <c r="R30" i="10"/>
  <c r="AB31" i="10"/>
  <c r="W31" i="10"/>
  <c r="T31" i="10"/>
  <c r="Z34" i="10"/>
  <c r="R34" i="10"/>
  <c r="AB35" i="10"/>
  <c r="W35" i="10"/>
  <c r="Z38" i="10"/>
  <c r="R38" i="10"/>
  <c r="AB39" i="10"/>
  <c r="W39" i="10"/>
  <c r="Z42" i="10"/>
  <c r="R42" i="10"/>
  <c r="S42" i="10"/>
  <c r="AB43" i="10"/>
  <c r="W43" i="10"/>
  <c r="U43" i="10"/>
  <c r="Z46" i="10"/>
  <c r="R46" i="10"/>
  <c r="AB47" i="10"/>
  <c r="W47" i="10"/>
  <c r="T47" i="10"/>
  <c r="Z50" i="10"/>
  <c r="R50" i="10"/>
  <c r="S50" i="10"/>
  <c r="AB51" i="10"/>
  <c r="W51" i="10"/>
  <c r="U51" i="10"/>
  <c r="Z54" i="10"/>
  <c r="R54" i="10"/>
  <c r="S54" i="10"/>
  <c r="AB55" i="10"/>
  <c r="W55" i="10"/>
  <c r="T55" i="10"/>
  <c r="U55" i="10"/>
  <c r="Z58" i="10"/>
  <c r="R58" i="10"/>
  <c r="S58" i="10"/>
  <c r="AB59" i="10"/>
  <c r="W59" i="10"/>
  <c r="T59" i="10"/>
  <c r="U59" i="10"/>
  <c r="Z62" i="10"/>
  <c r="R62" i="10"/>
  <c r="AB63" i="10"/>
  <c r="W63" i="10"/>
  <c r="T63" i="10"/>
  <c r="Z66" i="10"/>
  <c r="R66" i="10"/>
  <c r="AB67" i="10"/>
  <c r="W67" i="10"/>
  <c r="Z70" i="10"/>
  <c r="R70" i="10"/>
  <c r="AB71" i="10"/>
  <c r="W71" i="10"/>
  <c r="Z74" i="10"/>
  <c r="R74" i="10"/>
  <c r="W75" i="10"/>
  <c r="T75" i="10"/>
  <c r="Z78" i="10"/>
  <c r="R78" i="10"/>
  <c r="W79" i="10"/>
  <c r="T79" i="10"/>
  <c r="Z82" i="10"/>
  <c r="R82" i="10"/>
  <c r="W83" i="10"/>
  <c r="T83" i="10"/>
  <c r="Z86" i="10"/>
  <c r="R86" i="10"/>
  <c r="W87" i="10"/>
  <c r="T87" i="10"/>
  <c r="Z90" i="10"/>
  <c r="R90" i="10"/>
  <c r="W91" i="10"/>
  <c r="T91" i="10"/>
  <c r="Z94" i="10"/>
  <c r="R94" i="10"/>
  <c r="W95" i="10"/>
  <c r="T95" i="10"/>
  <c r="Z98" i="10"/>
  <c r="R98" i="10"/>
  <c r="W99" i="10"/>
  <c r="T99" i="10"/>
  <c r="Z102" i="10"/>
  <c r="R102" i="10"/>
  <c r="W103" i="10"/>
  <c r="T103" i="10"/>
  <c r="Z106" i="10"/>
  <c r="R106" i="10"/>
  <c r="W107" i="10"/>
  <c r="T107" i="10"/>
  <c r="U119" i="10"/>
  <c r="U115" i="10"/>
  <c r="U111" i="10"/>
  <c r="AB103" i="10"/>
  <c r="S90" i="10"/>
  <c r="U79" i="10"/>
  <c r="U67" i="10"/>
  <c r="U47" i="10"/>
  <c r="T43" i="10"/>
  <c r="S30" i="10"/>
  <c r="T119" i="10"/>
  <c r="T115" i="10"/>
  <c r="T111" i="10"/>
  <c r="AB107" i="10"/>
  <c r="S102" i="10"/>
  <c r="U91" i="10"/>
  <c r="AB83" i="10"/>
  <c r="U71" i="10"/>
  <c r="T67" i="10"/>
  <c r="S34" i="10"/>
  <c r="S14" i="10"/>
  <c r="U103" i="10"/>
  <c r="AB95" i="10"/>
  <c r="S82" i="10"/>
  <c r="T71" i="10"/>
  <c r="T51" i="10"/>
  <c r="S38" i="10"/>
  <c r="S22" i="10"/>
  <c r="U19" i="10"/>
  <c r="S94" i="10"/>
  <c r="U83" i="10"/>
  <c r="AB75" i="10"/>
  <c r="U31" i="10"/>
  <c r="AJ120" i="6"/>
  <c r="AE120" i="6"/>
  <c r="AA120" i="8"/>
  <c r="AI120" i="8"/>
  <c r="AA116" i="11"/>
  <c r="AI120" i="1"/>
  <c r="AA120" i="6"/>
  <c r="AI120" i="6"/>
  <c r="AD120" i="6"/>
  <c r="AA119" i="12"/>
  <c r="AC120" i="12"/>
  <c r="AD119" i="8"/>
  <c r="AG120" i="10"/>
  <c r="AC120" i="13"/>
  <c r="R120" i="1"/>
  <c r="AO121" i="1" s="1"/>
  <c r="AA118" i="13"/>
  <c r="AB120" i="6"/>
  <c r="AC120" i="10"/>
  <c r="AL120" i="6"/>
  <c r="W145" i="5"/>
  <c r="AG147" i="4"/>
  <c r="U147" i="5"/>
  <c r="AG147" i="14"/>
  <c r="U147" i="15"/>
  <c r="U147" i="16"/>
  <c r="T147" i="17"/>
  <c r="AK145" i="5"/>
  <c r="F117" i="22"/>
  <c r="T147" i="4"/>
  <c r="V147" i="5"/>
  <c r="U147" i="14"/>
  <c r="T147" i="14"/>
  <c r="V147" i="15"/>
  <c r="V147" i="16"/>
  <c r="U147" i="17"/>
  <c r="E119" i="22"/>
  <c r="Z143" i="15"/>
  <c r="Y115" i="19" s="1"/>
  <c r="H115" i="22"/>
  <c r="AF144" i="17"/>
  <c r="V147" i="4"/>
  <c r="W147" i="5"/>
  <c r="V147" i="14"/>
  <c r="W147" i="16"/>
  <c r="AI147" i="17"/>
  <c r="Z143" i="4"/>
  <c r="J115" i="19" s="1"/>
  <c r="U145" i="4"/>
  <c r="W147" i="4"/>
  <c r="AK147" i="5"/>
  <c r="W147" i="14"/>
  <c r="AK147" i="15"/>
  <c r="AK147" i="16"/>
  <c r="AJ147" i="17"/>
  <c r="AK147" i="4"/>
  <c r="AD147" i="5"/>
  <c r="AL147" i="5"/>
  <c r="AT147" i="5"/>
  <c r="AK147" i="14"/>
  <c r="AD147" i="15"/>
  <c r="AL147" i="15"/>
  <c r="AD147" i="16"/>
  <c r="AC119" i="20" s="1"/>
  <c r="AL147" i="16"/>
  <c r="AT147" i="16"/>
  <c r="AK147" i="17"/>
  <c r="X143" i="17"/>
  <c r="AE144" i="4"/>
  <c r="AM144" i="4"/>
  <c r="J116" i="20" s="1"/>
  <c r="W145" i="4"/>
  <c r="E117" i="22"/>
  <c r="V145" i="17"/>
  <c r="AD147" i="4"/>
  <c r="I119" i="20" s="1"/>
  <c r="AL147" i="4"/>
  <c r="AE147" i="5"/>
  <c r="AM147" i="5"/>
  <c r="AD147" i="14"/>
  <c r="S119" i="20" s="1"/>
  <c r="AL147" i="14"/>
  <c r="AE147" i="15"/>
  <c r="AM147" i="15"/>
  <c r="AE147" i="16"/>
  <c r="AM147" i="16"/>
  <c r="AD147" i="17"/>
  <c r="AH119" i="20" s="1"/>
  <c r="AL147" i="17"/>
  <c r="AM147" i="4"/>
  <c r="AF147" i="5"/>
  <c r="AQ147" i="5"/>
  <c r="AE147" i="14"/>
  <c r="AM147" i="14"/>
  <c r="AF147" i="15"/>
  <c r="AF147" i="16"/>
  <c r="AQ147" i="16"/>
  <c r="V145" i="5"/>
  <c r="AF147" i="4"/>
  <c r="R147" i="4"/>
  <c r="T147" i="5"/>
  <c r="R147" i="5"/>
  <c r="AF147" i="14"/>
  <c r="R147" i="14"/>
  <c r="T147" i="15"/>
  <c r="S147" i="15"/>
  <c r="T147" i="16"/>
  <c r="R147" i="16"/>
  <c r="S147" i="17"/>
  <c r="Q147" i="17"/>
  <c r="AH119" i="19" s="1"/>
  <c r="C119" i="22"/>
  <c r="AG119" i="35"/>
  <c r="AM119" i="35"/>
  <c r="AH120" i="23"/>
  <c r="BI120" i="23" s="1"/>
  <c r="AB120" i="23"/>
  <c r="B121" i="33" s="1"/>
  <c r="F121" i="33" s="1"/>
  <c r="J121" i="33" s="1"/>
  <c r="AD119" i="10"/>
  <c r="AL119" i="10"/>
  <c r="AI119" i="11"/>
  <c r="AB120" i="1"/>
  <c r="AJ120" i="1"/>
  <c r="Y120" i="8"/>
  <c r="AB147" i="5" s="1"/>
  <c r="M119" i="19" s="1"/>
  <c r="AG120" i="8"/>
  <c r="AK120" i="10"/>
  <c r="Y120" i="11"/>
  <c r="AB147" i="15" s="1"/>
  <c r="W119" i="19" s="1"/>
  <c r="AG120" i="11"/>
  <c r="Z120" i="12"/>
  <c r="AH120" i="12"/>
  <c r="Z119" i="35"/>
  <c r="C134" i="32"/>
  <c r="AC134" i="32" s="1"/>
  <c r="AF119" i="1"/>
  <c r="AN119" i="1"/>
  <c r="AM119" i="10"/>
  <c r="AC120" i="1"/>
  <c r="AK120" i="1"/>
  <c r="Z120" i="8"/>
  <c r="AH120" i="8"/>
  <c r="AC120" i="8"/>
  <c r="Z120" i="11"/>
  <c r="AH120" i="11"/>
  <c r="AC120" i="11"/>
  <c r="AF120" i="13"/>
  <c r="AN120" i="13"/>
  <c r="AI119" i="35"/>
  <c r="D147" i="14"/>
  <c r="AS147" i="14" s="1"/>
  <c r="B119" i="20"/>
  <c r="AL119" i="20" s="1"/>
  <c r="AX119" i="20" s="1"/>
  <c r="AF120" i="10"/>
  <c r="AN120" i="10"/>
  <c r="AM120" i="10"/>
  <c r="Y120" i="13"/>
  <c r="AB147" i="17" s="1"/>
  <c r="AG119" i="19" s="1"/>
  <c r="AG120" i="13"/>
  <c r="BS120" i="13"/>
  <c r="N119" i="35"/>
  <c r="AJ119" i="35" s="1"/>
  <c r="AE120" i="1"/>
  <c r="AM120" i="1"/>
  <c r="AF120" i="6"/>
  <c r="AN120" i="6"/>
  <c r="AE120" i="11"/>
  <c r="AI120" i="12"/>
  <c r="Z120" i="13"/>
  <c r="AH120" i="13"/>
  <c r="D147" i="4"/>
  <c r="AS147" i="4" s="1"/>
  <c r="D147" i="15"/>
  <c r="AS147" i="15" s="1"/>
  <c r="B119" i="19"/>
  <c r="AL119" i="19" s="1"/>
  <c r="AY119" i="19" s="1"/>
  <c r="AF120" i="1"/>
  <c r="AN120" i="1"/>
  <c r="Y120" i="6"/>
  <c r="AB147" i="4" s="1"/>
  <c r="H119" i="19" s="1"/>
  <c r="AG120" i="6"/>
  <c r="AH120" i="10"/>
  <c r="AK120" i="12"/>
  <c r="H119" i="35"/>
  <c r="B119" i="22"/>
  <c r="A120" i="26"/>
  <c r="Y120" i="1"/>
  <c r="AG120" i="1"/>
  <c r="Z120" i="6"/>
  <c r="AH120" i="6"/>
  <c r="AK120" i="8"/>
  <c r="AK120" i="11"/>
  <c r="AK120" i="13"/>
  <c r="A119" i="35"/>
  <c r="D147" i="5"/>
  <c r="AS147" i="5" s="1"/>
  <c r="B120" i="18"/>
  <c r="AF120" i="12"/>
  <c r="AN120" i="12"/>
  <c r="AM120" i="12"/>
  <c r="B119" i="35"/>
  <c r="AF119" i="35"/>
  <c r="D147" i="16"/>
  <c r="AS147" i="16" s="1"/>
  <c r="AF120" i="8"/>
  <c r="AN120" i="8"/>
  <c r="AJ120" i="10"/>
  <c r="AF120" i="11"/>
  <c r="AN120" i="11"/>
  <c r="Y120" i="12"/>
  <c r="AB147" i="16" s="1"/>
  <c r="AB119" i="19" s="1"/>
  <c r="AG120" i="12"/>
  <c r="AA120" i="12"/>
  <c r="AO119" i="35"/>
  <c r="I134" i="32"/>
  <c r="BJ120" i="18"/>
  <c r="K120" i="18"/>
  <c r="O120" i="18"/>
  <c r="X120" i="18"/>
  <c r="AB120" i="18"/>
  <c r="AO120" i="18"/>
  <c r="BB120" i="18"/>
  <c r="BO120" i="18"/>
  <c r="BS120" i="18"/>
  <c r="L120" i="18"/>
  <c r="Y120" i="18"/>
  <c r="AC120" i="18"/>
  <c r="AL120" i="18"/>
  <c r="AP120" i="18"/>
  <c r="BC120" i="18"/>
  <c r="BP120" i="18"/>
  <c r="D120" i="18"/>
  <c r="H120" i="18"/>
  <c r="Q120" i="18"/>
  <c r="U120" i="18"/>
  <c r="AH120" i="18"/>
  <c r="AU120" i="18"/>
  <c r="BH120" i="18"/>
  <c r="BL120" i="18"/>
  <c r="M120" i="18"/>
  <c r="Z120" i="18"/>
  <c r="AM120" i="18"/>
  <c r="AQ120" i="18"/>
  <c r="AZ120" i="18"/>
  <c r="BD120" i="18"/>
  <c r="BQ120" i="18"/>
  <c r="AE147" i="17"/>
  <c r="AM147" i="17"/>
  <c r="O147" i="17" a="1"/>
  <c r="O147" i="17" s="1"/>
  <c r="G120" i="26" s="1"/>
  <c r="AF147" i="17"/>
  <c r="AG147" i="17"/>
  <c r="AH147" i="17"/>
  <c r="Z147" i="17"/>
  <c r="AT147" i="17"/>
  <c r="AG147" i="16"/>
  <c r="AH147" i="16"/>
  <c r="AI147" i="16"/>
  <c r="AJ147" i="16"/>
  <c r="AU147" i="16"/>
  <c r="O147" i="16" a="1"/>
  <c r="O147" i="16" s="1"/>
  <c r="F120" i="26" s="1"/>
  <c r="Q147" i="15"/>
  <c r="Y147" i="15"/>
  <c r="AH147" i="15"/>
  <c r="AI147" i="15"/>
  <c r="AJ147" i="15"/>
  <c r="AU147" i="15"/>
  <c r="O147" i="15" a="1"/>
  <c r="O147" i="15" s="1"/>
  <c r="E120" i="26" s="1"/>
  <c r="AR147" i="14"/>
  <c r="X147" i="14"/>
  <c r="Q147" i="14"/>
  <c r="Y147" i="14"/>
  <c r="AH147" i="14"/>
  <c r="AI147" i="14"/>
  <c r="AJ147" i="14"/>
  <c r="AU147" i="14"/>
  <c r="O147" i="14" a="1"/>
  <c r="O147" i="14" s="1"/>
  <c r="D120" i="26" s="1"/>
  <c r="AG147" i="5"/>
  <c r="AH147" i="5"/>
  <c r="AI147" i="5"/>
  <c r="AJ147" i="5"/>
  <c r="AU147" i="5"/>
  <c r="O147" i="5" a="1"/>
  <c r="O147" i="5" s="1"/>
  <c r="C120" i="26" s="1"/>
  <c r="X147" i="4"/>
  <c r="Q147" i="4"/>
  <c r="Y147" i="4"/>
  <c r="AH147" i="4"/>
  <c r="AI147" i="4"/>
  <c r="AJ147" i="4"/>
  <c r="AU147" i="4"/>
  <c r="AE147" i="4"/>
  <c r="AA120" i="13"/>
  <c r="AI120" i="13"/>
  <c r="AB120" i="13"/>
  <c r="AJ120" i="13"/>
  <c r="AB120" i="12"/>
  <c r="AJ120" i="12"/>
  <c r="AB120" i="11"/>
  <c r="AJ120" i="11"/>
  <c r="AI120" i="10"/>
  <c r="AB120" i="8"/>
  <c r="AJ120" i="8"/>
  <c r="S120" i="1"/>
  <c r="C119" i="35" s="1"/>
  <c r="T120" i="1"/>
  <c r="AD120" i="1"/>
  <c r="AL120" i="1"/>
  <c r="U120" i="1"/>
  <c r="W120" i="1"/>
  <c r="Z120" i="1"/>
  <c r="AI119" i="6"/>
  <c r="AC118" i="1"/>
  <c r="AL118" i="35"/>
  <c r="AM119" i="6"/>
  <c r="AD119" i="13"/>
  <c r="Z119" i="12"/>
  <c r="AH119" i="12"/>
  <c r="AM119" i="13"/>
  <c r="AE119" i="11"/>
  <c r="AB119" i="12"/>
  <c r="AM119" i="12"/>
  <c r="AC118" i="35"/>
  <c r="AF119" i="8"/>
  <c r="AN119" i="8"/>
  <c r="AL119" i="12"/>
  <c r="AA116" i="13"/>
  <c r="AD118" i="6"/>
  <c r="AA118" i="8"/>
  <c r="AI118" i="8"/>
  <c r="AC118" i="11"/>
  <c r="AK118" i="6"/>
  <c r="D145" i="15"/>
  <c r="AS145" i="15" s="1"/>
  <c r="AD118" i="13"/>
  <c r="AH119" i="10"/>
  <c r="AG119" i="1"/>
  <c r="Y119" i="8"/>
  <c r="AB146" i="5" s="1"/>
  <c r="M118" i="19" s="1"/>
  <c r="AG119" i="8"/>
  <c r="AD119" i="11"/>
  <c r="AL118" i="6"/>
  <c r="AH119" i="1"/>
  <c r="B118" i="19"/>
  <c r="AL118" i="19" s="1"/>
  <c r="AY118" i="19" s="1"/>
  <c r="Y119" i="13"/>
  <c r="AB146" i="17" s="1"/>
  <c r="AG118" i="19" s="1"/>
  <c r="AG119" i="13"/>
  <c r="D146" i="5"/>
  <c r="AS146" i="5" s="1"/>
  <c r="B118" i="20"/>
  <c r="AL118" i="20" s="1"/>
  <c r="AX118" i="20" s="1"/>
  <c r="AM118" i="35"/>
  <c r="AA119" i="13"/>
  <c r="A119" i="37"/>
  <c r="AD119" i="12"/>
  <c r="AF119" i="10"/>
  <c r="H119" i="37"/>
  <c r="Y119" i="12"/>
  <c r="AB146" i="16" s="1"/>
  <c r="AB118" i="19" s="1"/>
  <c r="AG119" i="12"/>
  <c r="O119" i="37"/>
  <c r="AK143" i="5"/>
  <c r="V143" i="16"/>
  <c r="S143" i="17"/>
  <c r="AM143" i="17"/>
  <c r="AI115" i="20" s="1"/>
  <c r="AG144" i="15"/>
  <c r="AI144" i="17"/>
  <c r="AK145" i="4"/>
  <c r="AF145" i="5"/>
  <c r="AH145" i="14"/>
  <c r="T145" i="15"/>
  <c r="W145" i="16"/>
  <c r="AK145" i="17"/>
  <c r="T146" i="4"/>
  <c r="AK146" i="5"/>
  <c r="AG146" i="14"/>
  <c r="AE146" i="15"/>
  <c r="AM146" i="15"/>
  <c r="AE146" i="16"/>
  <c r="AM146" i="16"/>
  <c r="AD118" i="20" s="1"/>
  <c r="AI146" i="17"/>
  <c r="AL144" i="14"/>
  <c r="AD145" i="4"/>
  <c r="AL145" i="4"/>
  <c r="AG145" i="5"/>
  <c r="V145" i="14"/>
  <c r="U145" i="14"/>
  <c r="U145" i="15"/>
  <c r="Z145" i="15"/>
  <c r="Y117" i="19" s="1"/>
  <c r="AK145" i="16"/>
  <c r="AD145" i="17"/>
  <c r="AH117" i="20" s="1"/>
  <c r="AL145" i="17"/>
  <c r="C117" i="22"/>
  <c r="U146" i="4"/>
  <c r="AL146" i="5"/>
  <c r="AH146" i="14"/>
  <c r="AF146" i="15"/>
  <c r="AF146" i="16"/>
  <c r="AJ146" i="17"/>
  <c r="X142" i="15"/>
  <c r="Q143" i="5"/>
  <c r="N115" i="19" s="1"/>
  <c r="P115" i="19" s="1"/>
  <c r="AO115" i="19" s="1"/>
  <c r="Y143" i="5"/>
  <c r="AI143" i="14"/>
  <c r="X144" i="16"/>
  <c r="X144" i="17"/>
  <c r="AE145" i="4"/>
  <c r="AM145" i="4"/>
  <c r="U145" i="5"/>
  <c r="W145" i="14"/>
  <c r="V145" i="15"/>
  <c r="AD145" i="16"/>
  <c r="AC117" i="20" s="1"/>
  <c r="AL145" i="16"/>
  <c r="R145" i="17"/>
  <c r="D117" i="22"/>
  <c r="V146" i="4"/>
  <c r="AE146" i="5"/>
  <c r="AM146" i="5"/>
  <c r="M118" i="20" s="1"/>
  <c r="V146" i="14"/>
  <c r="T146" i="15"/>
  <c r="T146" i="16"/>
  <c r="AK146" i="17"/>
  <c r="AJ142" i="15"/>
  <c r="AH144" i="14"/>
  <c r="Z142" i="4"/>
  <c r="J114" i="19" s="1"/>
  <c r="S143" i="16"/>
  <c r="AD142" i="17"/>
  <c r="AH114" i="20" s="1"/>
  <c r="Y143" i="17"/>
  <c r="AI143" i="4"/>
  <c r="Y144" i="17"/>
  <c r="AF145" i="4"/>
  <c r="Q145" i="4"/>
  <c r="I117" i="19" s="1"/>
  <c r="AI145" i="5"/>
  <c r="AK145" i="14"/>
  <c r="W145" i="15"/>
  <c r="AE145" i="16"/>
  <c r="AM145" i="16"/>
  <c r="AR145" i="16" s="1"/>
  <c r="S145" i="17"/>
  <c r="W146" i="4"/>
  <c r="AF146" i="5"/>
  <c r="X146" i="5"/>
  <c r="W146" i="14"/>
  <c r="U146" i="15"/>
  <c r="U146" i="16"/>
  <c r="AD146" i="17"/>
  <c r="AH118" i="20" s="1"/>
  <c r="AL146" i="17"/>
  <c r="AI142" i="4"/>
  <c r="Z142" i="5"/>
  <c r="O114" i="19" s="1"/>
  <c r="Y142" i="5"/>
  <c r="T143" i="5"/>
  <c r="Z143" i="16"/>
  <c r="AD115" i="19" s="1"/>
  <c r="W143" i="17"/>
  <c r="Y144" i="4"/>
  <c r="AG144" i="14"/>
  <c r="X144" i="15"/>
  <c r="U144" i="16"/>
  <c r="Z144" i="17"/>
  <c r="AI116" i="19" s="1"/>
  <c r="AG145" i="4"/>
  <c r="X145" i="4"/>
  <c r="AJ145" i="5"/>
  <c r="AD145" i="14"/>
  <c r="AL145" i="14"/>
  <c r="AK145" i="15"/>
  <c r="AF145" i="16"/>
  <c r="Q145" i="16"/>
  <c r="T145" i="17"/>
  <c r="X145" i="17"/>
  <c r="AK146" i="4"/>
  <c r="T146" i="5"/>
  <c r="AK146" i="14"/>
  <c r="V146" i="15"/>
  <c r="V146" i="16"/>
  <c r="R146" i="17"/>
  <c r="AM145" i="14"/>
  <c r="AD145" i="15"/>
  <c r="AL145" i="15"/>
  <c r="T145" i="16"/>
  <c r="U145" i="17"/>
  <c r="AL146" i="4"/>
  <c r="U146" i="5"/>
  <c r="AL146" i="14"/>
  <c r="W146" i="15"/>
  <c r="W146" i="16"/>
  <c r="S146" i="17"/>
  <c r="V146" i="17"/>
  <c r="Q142" i="15"/>
  <c r="X114" i="19" s="1"/>
  <c r="C115" i="22"/>
  <c r="AJ143" i="15"/>
  <c r="D116" i="22"/>
  <c r="AG144" i="17"/>
  <c r="AD145" i="5"/>
  <c r="AL145" i="5"/>
  <c r="AF145" i="14"/>
  <c r="R145" i="14"/>
  <c r="AE145" i="15"/>
  <c r="AM145" i="15"/>
  <c r="U145" i="16"/>
  <c r="AI145" i="17"/>
  <c r="H117" i="22"/>
  <c r="AE146" i="4"/>
  <c r="AM146" i="4"/>
  <c r="J118" i="20" s="1"/>
  <c r="V146" i="5"/>
  <c r="AE146" i="14"/>
  <c r="AM146" i="14"/>
  <c r="T118" i="20" s="1"/>
  <c r="AK146" i="15"/>
  <c r="AK146" i="16"/>
  <c r="T146" i="17"/>
  <c r="W146" i="17"/>
  <c r="W142" i="16"/>
  <c r="AJ143" i="5"/>
  <c r="AK143" i="15"/>
  <c r="AH143" i="16"/>
  <c r="AE143" i="17"/>
  <c r="AH144" i="17"/>
  <c r="AE145" i="5"/>
  <c r="AM145" i="5"/>
  <c r="AG145" i="14"/>
  <c r="S145" i="14"/>
  <c r="AF145" i="15"/>
  <c r="R145" i="15"/>
  <c r="V145" i="16"/>
  <c r="Y145" i="16"/>
  <c r="AJ145" i="17"/>
  <c r="AF146" i="4"/>
  <c r="Z146" i="4"/>
  <c r="J118" i="19" s="1"/>
  <c r="W146" i="5"/>
  <c r="AF146" i="14"/>
  <c r="AL146" i="15"/>
  <c r="AL146" i="16"/>
  <c r="U146" i="17"/>
  <c r="AN116" i="8"/>
  <c r="R117" i="1"/>
  <c r="AD118" i="11"/>
  <c r="AA118" i="12"/>
  <c r="AE118" i="1"/>
  <c r="AM118" i="1"/>
  <c r="Z118" i="12"/>
  <c r="Z117" i="35"/>
  <c r="AR117" i="35"/>
  <c r="B118" i="18"/>
  <c r="H118" i="37" s="1"/>
  <c r="AB119" i="1"/>
  <c r="AJ119" i="1"/>
  <c r="AL119" i="6"/>
  <c r="AM119" i="8"/>
  <c r="AB146" i="14"/>
  <c r="R118" i="19" s="1"/>
  <c r="AG119" i="10"/>
  <c r="AN119" i="12"/>
  <c r="AK119" i="12"/>
  <c r="Z119" i="13"/>
  <c r="AH119" i="13"/>
  <c r="Z118" i="35"/>
  <c r="T118" i="35"/>
  <c r="AP118" i="35" s="1"/>
  <c r="D146" i="14"/>
  <c r="AS146" i="14" s="1"/>
  <c r="D146" i="16"/>
  <c r="AS146" i="16" s="1"/>
  <c r="AK119" i="1"/>
  <c r="E118" i="35"/>
  <c r="AA118" i="35" s="1"/>
  <c r="AI118" i="35"/>
  <c r="Y118" i="1"/>
  <c r="AG118" i="1"/>
  <c r="AH118" i="10"/>
  <c r="AE118" i="11"/>
  <c r="AM118" i="11"/>
  <c r="AJ118" i="12"/>
  <c r="D145" i="17"/>
  <c r="AS145" i="17" s="1"/>
  <c r="Z119" i="8"/>
  <c r="AH119" i="8"/>
  <c r="AE119" i="13"/>
  <c r="A119" i="26"/>
  <c r="AC117" i="8"/>
  <c r="AE117" i="11"/>
  <c r="AK118" i="1"/>
  <c r="AJ118" i="10"/>
  <c r="Y118" i="13"/>
  <c r="AB145" i="17" s="1"/>
  <c r="AG117" i="19" s="1"/>
  <c r="AG118" i="13"/>
  <c r="AF117" i="35"/>
  <c r="AE119" i="1"/>
  <c r="AM119" i="1"/>
  <c r="AF119" i="6"/>
  <c r="AN119" i="6"/>
  <c r="AE119" i="10"/>
  <c r="AK119" i="11"/>
  <c r="AC119" i="12"/>
  <c r="AI119" i="13"/>
  <c r="D146" i="4"/>
  <c r="AS146" i="4" s="1"/>
  <c r="A119" i="23"/>
  <c r="AE116" i="6"/>
  <c r="AI117" i="10"/>
  <c r="AA118" i="1"/>
  <c r="AI118" i="1"/>
  <c r="Y118" i="8"/>
  <c r="AB145" i="5" s="1"/>
  <c r="M117" i="19" s="1"/>
  <c r="AG118" i="8"/>
  <c r="AM118" i="13"/>
  <c r="B117" i="19"/>
  <c r="AL117" i="19" s="1"/>
  <c r="AY117" i="19" s="1"/>
  <c r="A118" i="26"/>
  <c r="I118" i="26" s="1"/>
  <c r="A118" i="23"/>
  <c r="AH118" i="23" s="1"/>
  <c r="BI118" i="23" s="1"/>
  <c r="Y119" i="6"/>
  <c r="AB146" i="4" s="1"/>
  <c r="H118" i="19" s="1"/>
  <c r="AG119" i="6"/>
  <c r="AA119" i="6"/>
  <c r="AE119" i="8"/>
  <c r="AL119" i="13"/>
  <c r="H118" i="35"/>
  <c r="AD118" i="35" s="1"/>
  <c r="B118" i="22"/>
  <c r="AE114" i="1"/>
  <c r="AG114" i="8"/>
  <c r="AF118" i="6"/>
  <c r="AN118" i="6"/>
  <c r="Z118" i="8"/>
  <c r="AH118" i="8"/>
  <c r="AL117" i="35"/>
  <c r="Y119" i="1"/>
  <c r="Z119" i="6"/>
  <c r="AH119" i="6"/>
  <c r="AD119" i="6"/>
  <c r="AI119" i="10"/>
  <c r="AF119" i="11"/>
  <c r="AN119" i="11"/>
  <c r="AM119" i="11"/>
  <c r="AE119" i="12"/>
  <c r="A118" i="35"/>
  <c r="D146" i="15"/>
  <c r="AS146" i="15" s="1"/>
  <c r="AA118" i="11"/>
  <c r="AN118" i="12"/>
  <c r="B117" i="22"/>
  <c r="R119" i="1"/>
  <c r="AC119" i="1"/>
  <c r="AE119" i="6"/>
  <c r="AJ119" i="8"/>
  <c r="AJ119" i="10"/>
  <c r="Y119" i="11"/>
  <c r="AB146" i="15" s="1"/>
  <c r="W118" i="19" s="1"/>
  <c r="AG119" i="11"/>
  <c r="AA119" i="11"/>
  <c r="AI119" i="12"/>
  <c r="AF119" i="13"/>
  <c r="AN119" i="13"/>
  <c r="B118" i="35"/>
  <c r="AF118" i="35"/>
  <c r="C133" i="32"/>
  <c r="AC133" i="32" s="1"/>
  <c r="AE118" i="13"/>
  <c r="AE118" i="10"/>
  <c r="AM118" i="10"/>
  <c r="AC118" i="13"/>
  <c r="A117" i="35"/>
  <c r="AA119" i="1"/>
  <c r="AI119" i="1"/>
  <c r="Z119" i="11"/>
  <c r="AH119" i="11"/>
  <c r="AC119" i="11"/>
  <c r="AJ119" i="12"/>
  <c r="AO118" i="35"/>
  <c r="D146" i="17"/>
  <c r="AS146" i="17" s="1"/>
  <c r="I133" i="32"/>
  <c r="J133" i="32"/>
  <c r="D133" i="32"/>
  <c r="H133" i="32"/>
  <c r="F133" i="32"/>
  <c r="R146" i="5"/>
  <c r="O146" i="14" a="1"/>
  <c r="O146" i="14" s="1"/>
  <c r="D119" i="26" s="1"/>
  <c r="S146" i="5"/>
  <c r="S146" i="15"/>
  <c r="Z146" i="5"/>
  <c r="O118" i="19" s="1"/>
  <c r="D118" i="22"/>
  <c r="L118" i="22" s="1"/>
  <c r="H118" i="22"/>
  <c r="P119" i="22" s="1"/>
  <c r="Z146" i="14"/>
  <c r="T118" i="19" s="1"/>
  <c r="Y146" i="16"/>
  <c r="O146" i="4" a="1"/>
  <c r="O146" i="4" s="1"/>
  <c r="O146" i="16" a="1"/>
  <c r="O146" i="16" s="1"/>
  <c r="X146" i="17"/>
  <c r="AU146" i="4"/>
  <c r="Q146" i="14"/>
  <c r="AT146" i="14"/>
  <c r="Y146" i="17"/>
  <c r="C118" i="22"/>
  <c r="Q146" i="4"/>
  <c r="R146" i="14"/>
  <c r="AU146" i="14"/>
  <c r="Q146" i="16"/>
  <c r="R146" i="4"/>
  <c r="O146" i="5" a="1"/>
  <c r="O146" i="5" s="1"/>
  <c r="S146" i="14"/>
  <c r="E118" i="22"/>
  <c r="M118" i="22" s="1"/>
  <c r="X146" i="4"/>
  <c r="X146" i="14"/>
  <c r="O146" i="15" a="1"/>
  <c r="O146" i="15" s="1"/>
  <c r="S146" i="16"/>
  <c r="AT146" i="17"/>
  <c r="F118" i="22"/>
  <c r="N118" i="22" s="1"/>
  <c r="Y146" i="4"/>
  <c r="Q146" i="5"/>
  <c r="AU146" i="5"/>
  <c r="Y146" i="14"/>
  <c r="X146" i="16"/>
  <c r="Q146" i="17"/>
  <c r="AH118" i="19" s="1"/>
  <c r="G118" i="22"/>
  <c r="O119" i="22" s="1"/>
  <c r="BJ119" i="18"/>
  <c r="K119" i="18"/>
  <c r="O119" i="18"/>
  <c r="X119" i="18"/>
  <c r="AB119" i="18"/>
  <c r="AO119" i="18"/>
  <c r="BB119" i="18"/>
  <c r="C119" i="18"/>
  <c r="G119" i="18"/>
  <c r="L119" i="18"/>
  <c r="Y119" i="18"/>
  <c r="AC119" i="18"/>
  <c r="AL119" i="18"/>
  <c r="AP119" i="18"/>
  <c r="BC119" i="18"/>
  <c r="BP119" i="18"/>
  <c r="D119" i="18"/>
  <c r="H119" i="18"/>
  <c r="Q119" i="18"/>
  <c r="U119" i="18"/>
  <c r="AH119" i="18"/>
  <c r="AU119" i="18"/>
  <c r="BH119" i="18"/>
  <c r="BL119" i="18"/>
  <c r="BS119" i="18"/>
  <c r="M119" i="18"/>
  <c r="Z119" i="18"/>
  <c r="AM119" i="18"/>
  <c r="AQ119" i="18"/>
  <c r="AZ119" i="18"/>
  <c r="BD119" i="18"/>
  <c r="BQ119" i="18"/>
  <c r="BO119" i="18"/>
  <c r="E119" i="18"/>
  <c r="R119" i="18"/>
  <c r="V119" i="18"/>
  <c r="AE119" i="18"/>
  <c r="AI119" i="18"/>
  <c r="AV119" i="18"/>
  <c r="BI119" i="18"/>
  <c r="O146" i="17" a="1"/>
  <c r="O146" i="17" s="1"/>
  <c r="G119" i="26" s="1"/>
  <c r="AF146" i="17"/>
  <c r="AG146" i="17"/>
  <c r="AH146" i="17"/>
  <c r="AE146" i="17"/>
  <c r="Z146" i="17"/>
  <c r="AI118" i="19" s="1"/>
  <c r="AM146" i="17"/>
  <c r="AH146" i="16"/>
  <c r="AI146" i="16"/>
  <c r="AJ146" i="16"/>
  <c r="AG146" i="16"/>
  <c r="AT146" i="16"/>
  <c r="AD146" i="16"/>
  <c r="AU146" i="16"/>
  <c r="AG146" i="15"/>
  <c r="AH146" i="15"/>
  <c r="AI146" i="15"/>
  <c r="AJ146" i="15"/>
  <c r="AT146" i="15"/>
  <c r="AD146" i="15"/>
  <c r="AI146" i="14"/>
  <c r="AJ146" i="14"/>
  <c r="T146" i="14"/>
  <c r="U146" i="14"/>
  <c r="AD146" i="14"/>
  <c r="AH146" i="5"/>
  <c r="AI146" i="5"/>
  <c r="AJ146" i="5"/>
  <c r="AG146" i="5"/>
  <c r="AT146" i="5"/>
  <c r="AD146" i="5"/>
  <c r="AG146" i="4"/>
  <c r="AH146" i="4"/>
  <c r="AI146" i="4"/>
  <c r="S146" i="4"/>
  <c r="AJ146" i="4"/>
  <c r="AT146" i="4"/>
  <c r="AD146" i="4"/>
  <c r="AB119" i="13"/>
  <c r="AJ119" i="13"/>
  <c r="AC119" i="13"/>
  <c r="AK119" i="13"/>
  <c r="AF119" i="12"/>
  <c r="AB119" i="11"/>
  <c r="AJ119" i="11"/>
  <c r="AC119" i="10"/>
  <c r="AK119" i="10"/>
  <c r="AA119" i="8"/>
  <c r="AI119" i="8"/>
  <c r="AC119" i="8"/>
  <c r="AK119" i="8"/>
  <c r="AB119" i="6"/>
  <c r="AJ119" i="6"/>
  <c r="AC119" i="6"/>
  <c r="AK119" i="6"/>
  <c r="S119" i="1"/>
  <c r="C118" i="35" s="1"/>
  <c r="T119" i="1"/>
  <c r="AD119" i="1"/>
  <c r="AL119" i="1"/>
  <c r="U119" i="1"/>
  <c r="W119" i="1"/>
  <c r="Z119" i="1"/>
  <c r="AC118" i="6"/>
  <c r="AL118" i="10"/>
  <c r="AL118" i="11"/>
  <c r="AE118" i="12"/>
  <c r="AM118" i="12"/>
  <c r="AL118" i="13"/>
  <c r="AI117" i="35"/>
  <c r="C132" i="32"/>
  <c r="AC132" i="32" s="1"/>
  <c r="AE117" i="6"/>
  <c r="AM117" i="6"/>
  <c r="AB117" i="8"/>
  <c r="AL118" i="8"/>
  <c r="Z118" i="13"/>
  <c r="AH118" i="13"/>
  <c r="N117" i="35"/>
  <c r="AJ117" i="35" s="1"/>
  <c r="AF118" i="1"/>
  <c r="AN118" i="1"/>
  <c r="AI118" i="6"/>
  <c r="AE118" i="8"/>
  <c r="AM118" i="8"/>
  <c r="AF118" i="10"/>
  <c r="AN118" i="10"/>
  <c r="AF118" i="11"/>
  <c r="AN118" i="11"/>
  <c r="Y118" i="12"/>
  <c r="AB145" i="16" s="1"/>
  <c r="AB117" i="19" s="1"/>
  <c r="AG118" i="12"/>
  <c r="AC117" i="35"/>
  <c r="AJ118" i="6"/>
  <c r="AF118" i="8"/>
  <c r="AN118" i="8"/>
  <c r="AB145" i="14"/>
  <c r="R117" i="19" s="1"/>
  <c r="AG118" i="10"/>
  <c r="Y118" i="11"/>
  <c r="AB145" i="15" s="1"/>
  <c r="W117" i="19" s="1"/>
  <c r="AG118" i="11"/>
  <c r="D145" i="16"/>
  <c r="AS145" i="16" s="1"/>
  <c r="R118" i="1"/>
  <c r="AH118" i="1"/>
  <c r="AE118" i="6"/>
  <c r="AM118" i="6"/>
  <c r="Z118" i="11"/>
  <c r="AH118" i="11"/>
  <c r="AB118" i="12"/>
  <c r="B117" i="35"/>
  <c r="X117" i="35" s="1"/>
  <c r="AB118" i="1"/>
  <c r="AJ118" i="1"/>
  <c r="AL118" i="1"/>
  <c r="Y118" i="6"/>
  <c r="AB145" i="4" s="1"/>
  <c r="H117" i="19" s="1"/>
  <c r="AG118" i="6"/>
  <c r="AA118" i="6"/>
  <c r="AC118" i="8"/>
  <c r="AI118" i="10"/>
  <c r="AI118" i="11"/>
  <c r="AI118" i="12"/>
  <c r="AJ118" i="13"/>
  <c r="K117" i="35"/>
  <c r="AG118" i="35" s="1"/>
  <c r="AO117" i="35"/>
  <c r="D145" i="4"/>
  <c r="AS145" i="4" s="1"/>
  <c r="D145" i="5"/>
  <c r="AS145" i="5" s="1"/>
  <c r="AA116" i="6"/>
  <c r="AK116" i="10"/>
  <c r="AM116" i="12"/>
  <c r="AF117" i="1"/>
  <c r="AN117" i="1"/>
  <c r="Z118" i="6"/>
  <c r="AH118" i="6"/>
  <c r="AB118" i="6"/>
  <c r="AK118" i="11"/>
  <c r="AL118" i="12"/>
  <c r="AN118" i="13"/>
  <c r="AK118" i="13"/>
  <c r="D145" i="14"/>
  <c r="AS145" i="14" s="1"/>
  <c r="I132" i="32"/>
  <c r="J132" i="32"/>
  <c r="F132" i="32"/>
  <c r="BJ118" i="18"/>
  <c r="BP118" i="18"/>
  <c r="BC118" i="18"/>
  <c r="AP118" i="18"/>
  <c r="Y118" i="18"/>
  <c r="L118" i="18"/>
  <c r="AC118" i="18"/>
  <c r="AL118" i="18"/>
  <c r="AE145" i="17"/>
  <c r="AM145" i="17"/>
  <c r="O145" i="17" a="1"/>
  <c r="O145" i="17" s="1"/>
  <c r="G118" i="26" s="1"/>
  <c r="W145" i="17"/>
  <c r="AF145" i="17"/>
  <c r="AG145" i="17"/>
  <c r="Q145" i="17"/>
  <c r="Y145" i="17"/>
  <c r="AH145" i="17"/>
  <c r="Z145" i="17"/>
  <c r="AI117" i="19" s="1"/>
  <c r="AT145" i="17"/>
  <c r="AI145" i="16"/>
  <c r="AG145" i="16"/>
  <c r="S145" i="16"/>
  <c r="AJ145" i="16"/>
  <c r="AT145" i="16"/>
  <c r="AH145" i="16"/>
  <c r="AU145" i="16"/>
  <c r="O145" i="16" a="1"/>
  <c r="O145" i="16" s="1"/>
  <c r="F118" i="26" s="1"/>
  <c r="AG145" i="15"/>
  <c r="Q145" i="15"/>
  <c r="Y145" i="15"/>
  <c r="AH145" i="15"/>
  <c r="S145" i="15"/>
  <c r="AJ145" i="15"/>
  <c r="AT145" i="15"/>
  <c r="AI145" i="15"/>
  <c r="AU145" i="15"/>
  <c r="O145" i="15" a="1"/>
  <c r="O145" i="15" s="1"/>
  <c r="E118" i="26" s="1"/>
  <c r="X145" i="14"/>
  <c r="Q145" i="14"/>
  <c r="Y145" i="14"/>
  <c r="AJ145" i="14"/>
  <c r="AI145" i="14"/>
  <c r="AU145" i="14"/>
  <c r="AE145" i="14"/>
  <c r="X145" i="5"/>
  <c r="Q145" i="5"/>
  <c r="N117" i="19" s="1"/>
  <c r="Y145" i="5"/>
  <c r="AH145" i="5"/>
  <c r="R145" i="5"/>
  <c r="Z145" i="5"/>
  <c r="O117" i="19" s="1"/>
  <c r="S145" i="5"/>
  <c r="AU145" i="5"/>
  <c r="O145" i="5" a="1"/>
  <c r="O145" i="5" s="1"/>
  <c r="C118" i="26" s="1"/>
  <c r="R145" i="4"/>
  <c r="Z145" i="4"/>
  <c r="AI145" i="4"/>
  <c r="AH145" i="4"/>
  <c r="S145" i="4"/>
  <c r="AJ145" i="4"/>
  <c r="T145" i="4"/>
  <c r="AT145" i="4"/>
  <c r="AU145" i="4"/>
  <c r="O145" i="4" a="1"/>
  <c r="O145" i="4" s="1"/>
  <c r="B118" i="26" s="1"/>
  <c r="AC115" i="19"/>
  <c r="AQ143" i="16"/>
  <c r="AG142" i="5"/>
  <c r="AL142" i="14"/>
  <c r="O143" i="5" a="1"/>
  <c r="O143" i="5" s="1"/>
  <c r="C116" i="26" s="1"/>
  <c r="AL143" i="5"/>
  <c r="W143" i="14"/>
  <c r="AD143" i="15"/>
  <c r="AL143" i="15"/>
  <c r="W143" i="16"/>
  <c r="T143" i="17"/>
  <c r="AG115" i="20"/>
  <c r="AF144" i="4"/>
  <c r="Q144" i="4"/>
  <c r="AF144" i="5"/>
  <c r="Q144" i="5"/>
  <c r="AK144" i="14"/>
  <c r="O144" i="15" a="1"/>
  <c r="O144" i="15" s="1"/>
  <c r="E117" i="26" s="1"/>
  <c r="AL144" i="15"/>
  <c r="V144" i="16"/>
  <c r="AJ144" i="17"/>
  <c r="C116" i="22"/>
  <c r="AE144" i="5"/>
  <c r="H116" i="20"/>
  <c r="AK143" i="4"/>
  <c r="AE143" i="5"/>
  <c r="AM143" i="5"/>
  <c r="AU143" i="5"/>
  <c r="AK143" i="14"/>
  <c r="AE143" i="15"/>
  <c r="AM143" i="15"/>
  <c r="AT143" i="15"/>
  <c r="AK143" i="16"/>
  <c r="U143" i="17"/>
  <c r="F115" i="22"/>
  <c r="AG144" i="4"/>
  <c r="R144" i="4"/>
  <c r="T144" i="5"/>
  <c r="R144" i="5"/>
  <c r="O144" i="14" a="1"/>
  <c r="O144" i="14" s="1"/>
  <c r="D117" i="26" s="1"/>
  <c r="AE144" i="15"/>
  <c r="AM144" i="15"/>
  <c r="AK144" i="15"/>
  <c r="W144" i="16"/>
  <c r="AK144" i="17"/>
  <c r="AK142" i="4"/>
  <c r="V142" i="5"/>
  <c r="S142" i="14"/>
  <c r="O143" i="14" a="1"/>
  <c r="O143" i="14" s="1"/>
  <c r="D116" i="26" s="1"/>
  <c r="AL143" i="14"/>
  <c r="AF143" i="15"/>
  <c r="Q143" i="15"/>
  <c r="O143" i="16" a="1"/>
  <c r="O143" i="16" s="1"/>
  <c r="F116" i="26" s="1"/>
  <c r="AL143" i="16"/>
  <c r="G115" i="22"/>
  <c r="U144" i="4"/>
  <c r="T144" i="4"/>
  <c r="U144" i="5"/>
  <c r="S144" i="5"/>
  <c r="AE144" i="14"/>
  <c r="AM144" i="14"/>
  <c r="AF144" i="15"/>
  <c r="Q144" i="15"/>
  <c r="AT144" i="15"/>
  <c r="AK144" i="16"/>
  <c r="AD144" i="17"/>
  <c r="AL144" i="17"/>
  <c r="E116" i="22"/>
  <c r="M117" i="22" s="1"/>
  <c r="AE142" i="15"/>
  <c r="AM142" i="15"/>
  <c r="Y114" i="20" s="1"/>
  <c r="AE143" i="14"/>
  <c r="AM143" i="14"/>
  <c r="AG143" i="15"/>
  <c r="R143" i="15"/>
  <c r="AE143" i="16"/>
  <c r="AM143" i="16"/>
  <c r="AJ143" i="17"/>
  <c r="V144" i="4"/>
  <c r="V144" i="5"/>
  <c r="X144" i="5"/>
  <c r="AF144" i="14"/>
  <c r="Q144" i="14"/>
  <c r="T144" i="15"/>
  <c r="R144" i="15"/>
  <c r="AD144" i="16"/>
  <c r="AL144" i="16"/>
  <c r="AE144" i="17"/>
  <c r="AM144" i="17"/>
  <c r="F116" i="22"/>
  <c r="N117" i="22" s="1"/>
  <c r="U143" i="5"/>
  <c r="S143" i="5"/>
  <c r="AF143" i="14"/>
  <c r="V143" i="14"/>
  <c r="AH143" i="15"/>
  <c r="S143" i="15"/>
  <c r="AF143" i="16"/>
  <c r="AK143" i="17"/>
  <c r="W144" i="4"/>
  <c r="Z144" i="4"/>
  <c r="J116" i="19" s="1"/>
  <c r="W144" i="5"/>
  <c r="Y144" i="5"/>
  <c r="T144" i="14"/>
  <c r="R144" i="14"/>
  <c r="AJ144" i="14"/>
  <c r="U144" i="15"/>
  <c r="S144" i="15"/>
  <c r="AE144" i="16"/>
  <c r="AM144" i="16"/>
  <c r="S144" i="17"/>
  <c r="O144" i="17" a="1"/>
  <c r="O144" i="17" s="1"/>
  <c r="G117" i="26" s="1"/>
  <c r="G116" i="22"/>
  <c r="O116" i="22" s="1"/>
  <c r="Q143" i="17"/>
  <c r="AH115" i="19" s="1"/>
  <c r="AM144" i="5"/>
  <c r="Y142" i="16"/>
  <c r="X143" i="4"/>
  <c r="V143" i="5"/>
  <c r="X143" i="5"/>
  <c r="T143" i="14"/>
  <c r="AI143" i="15"/>
  <c r="X143" i="15"/>
  <c r="T143" i="16"/>
  <c r="R143" i="16"/>
  <c r="AD143" i="17"/>
  <c r="AL143" i="17"/>
  <c r="AK144" i="4"/>
  <c r="AK144" i="5"/>
  <c r="Z144" i="5"/>
  <c r="O116" i="19" s="1"/>
  <c r="U144" i="14"/>
  <c r="S144" i="14"/>
  <c r="V144" i="15"/>
  <c r="AF144" i="16"/>
  <c r="Q144" i="16"/>
  <c r="AC116" i="19" s="1"/>
  <c r="T144" i="17"/>
  <c r="Q144" i="17"/>
  <c r="H116" i="22"/>
  <c r="P116" i="22" s="1"/>
  <c r="W143" i="5"/>
  <c r="U143" i="14"/>
  <c r="W143" i="15"/>
  <c r="U143" i="16"/>
  <c r="R143" i="17"/>
  <c r="AD144" i="4"/>
  <c r="AL144" i="4"/>
  <c r="AD144" i="5"/>
  <c r="AL144" i="5"/>
  <c r="AG144" i="5"/>
  <c r="V144" i="14"/>
  <c r="X144" i="14"/>
  <c r="AT144" i="14"/>
  <c r="W144" i="15"/>
  <c r="Y144" i="15"/>
  <c r="AG144" i="16"/>
  <c r="S144" i="16"/>
  <c r="U144" i="17"/>
  <c r="R144" i="17"/>
  <c r="AU144" i="17"/>
  <c r="AF118" i="13"/>
  <c r="AC118" i="12"/>
  <c r="AK118" i="12"/>
  <c r="AD118" i="12"/>
  <c r="AF118" i="12"/>
  <c r="AB118" i="11"/>
  <c r="AJ118" i="11"/>
  <c r="AD118" i="10"/>
  <c r="AB118" i="8"/>
  <c r="AJ118" i="8"/>
  <c r="AD118" i="8"/>
  <c r="T118" i="1"/>
  <c r="U118" i="1"/>
  <c r="W118" i="1"/>
  <c r="Z118" i="1"/>
  <c r="S118" i="1"/>
  <c r="C117" i="35" s="1"/>
  <c r="BS116" i="8"/>
  <c r="AC117" i="1"/>
  <c r="AL116" i="8"/>
  <c r="AJ116" i="6"/>
  <c r="AK116" i="8"/>
  <c r="AI116" i="12"/>
  <c r="AN116" i="13"/>
  <c r="AA117" i="13"/>
  <c r="AE117" i="1"/>
  <c r="AD117" i="10"/>
  <c r="AH117" i="8"/>
  <c r="AL117" i="6"/>
  <c r="AA117" i="8"/>
  <c r="AI117" i="8"/>
  <c r="BS117" i="12"/>
  <c r="AH117" i="10"/>
  <c r="AJ113" i="1"/>
  <c r="AK113" i="12"/>
  <c r="AD117" i="6"/>
  <c r="AR116" i="35"/>
  <c r="Z116" i="35"/>
  <c r="AC116" i="1"/>
  <c r="Z114" i="35"/>
  <c r="AD117" i="1"/>
  <c r="AL117" i="1"/>
  <c r="AM116" i="11"/>
  <c r="X116" i="35"/>
  <c r="AJ117" i="8"/>
  <c r="AA117" i="11"/>
  <c r="AC116" i="35"/>
  <c r="AC116" i="10"/>
  <c r="AE115" i="12"/>
  <c r="AK116" i="12"/>
  <c r="Y117" i="12"/>
  <c r="AB144" i="16" s="1"/>
  <c r="AB116" i="19" s="1"/>
  <c r="AG117" i="12"/>
  <c r="AL116" i="12"/>
  <c r="Y117" i="1"/>
  <c r="AD117" i="8"/>
  <c r="AL117" i="8"/>
  <c r="AC117" i="11"/>
  <c r="AI116" i="35"/>
  <c r="AH117" i="1"/>
  <c r="AL117" i="11"/>
  <c r="AL116" i="6"/>
  <c r="AC116" i="11"/>
  <c r="AE116" i="13"/>
  <c r="AP114" i="35"/>
  <c r="Z117" i="8"/>
  <c r="AL116" i="10"/>
  <c r="AL116" i="35"/>
  <c r="AB115" i="11"/>
  <c r="AJ115" i="11"/>
  <c r="AD115" i="13"/>
  <c r="AL115" i="13"/>
  <c r="AB116" i="8"/>
  <c r="AJ116" i="8"/>
  <c r="AG115" i="35"/>
  <c r="AD116" i="13"/>
  <c r="AL116" i="13"/>
  <c r="AI115" i="35"/>
  <c r="AC117" i="6"/>
  <c r="AA113" i="8"/>
  <c r="AC113" i="11"/>
  <c r="AJ115" i="6"/>
  <c r="AD116" i="10"/>
  <c r="AB116" i="6"/>
  <c r="Z116" i="11"/>
  <c r="AH116" i="11"/>
  <c r="AE116" i="12"/>
  <c r="AL115" i="35"/>
  <c r="Z117" i="6"/>
  <c r="AH117" i="6"/>
  <c r="AB117" i="6"/>
  <c r="AE117" i="10"/>
  <c r="AM117" i="10"/>
  <c r="AM117" i="11"/>
  <c r="AD117" i="12"/>
  <c r="D144" i="4"/>
  <c r="AS144" i="4" s="1"/>
  <c r="B117" i="18"/>
  <c r="AN116" i="1"/>
  <c r="AK116" i="6"/>
  <c r="AE116" i="8"/>
  <c r="AM116" i="8"/>
  <c r="AI116" i="10"/>
  <c r="Z116" i="13"/>
  <c r="AH116" i="13"/>
  <c r="AO115" i="35"/>
  <c r="AG117" i="1"/>
  <c r="AE117" i="8"/>
  <c r="AM117" i="8"/>
  <c r="AF117" i="10"/>
  <c r="AN117" i="10"/>
  <c r="AJ117" i="12"/>
  <c r="AL117" i="13"/>
  <c r="B116" i="20"/>
  <c r="AL116" i="20" s="1"/>
  <c r="AX116" i="20" s="1"/>
  <c r="AB116" i="11"/>
  <c r="AI116" i="13"/>
  <c r="AR115" i="35"/>
  <c r="AK117" i="1"/>
  <c r="AF117" i="8"/>
  <c r="AN117" i="8"/>
  <c r="AB144" i="14"/>
  <c r="R116" i="19" s="1"/>
  <c r="AG117" i="10"/>
  <c r="AF117" i="11"/>
  <c r="AN117" i="11"/>
  <c r="AK117" i="12"/>
  <c r="H116" i="35"/>
  <c r="AD117" i="35" s="1"/>
  <c r="D144" i="14"/>
  <c r="AS144" i="14" s="1"/>
  <c r="R116" i="1"/>
  <c r="AM116" i="6"/>
  <c r="Y116" i="8"/>
  <c r="AB143" i="5" s="1"/>
  <c r="M115" i="19" s="1"/>
  <c r="AG116" i="8"/>
  <c r="AC116" i="8"/>
  <c r="AM116" i="10"/>
  <c r="AB116" i="13"/>
  <c r="AJ116" i="13"/>
  <c r="Z115" i="35"/>
  <c r="Y117" i="8"/>
  <c r="AB144" i="5" s="1"/>
  <c r="M116" i="19" s="1"/>
  <c r="AG117" i="8"/>
  <c r="AK117" i="8"/>
  <c r="AE117" i="12"/>
  <c r="AM117" i="12"/>
  <c r="AL117" i="12"/>
  <c r="AF117" i="13"/>
  <c r="AN117" i="13"/>
  <c r="A116" i="35"/>
  <c r="Q116" i="35"/>
  <c r="AM117" i="35" s="1"/>
  <c r="D144" i="5"/>
  <c r="AS144" i="5" s="1"/>
  <c r="B116" i="22"/>
  <c r="A117" i="26"/>
  <c r="I117" i="26" s="1"/>
  <c r="A117" i="23"/>
  <c r="AA115" i="12"/>
  <c r="AI115" i="12"/>
  <c r="BS114" i="12"/>
  <c r="AL113" i="35"/>
  <c r="AA115" i="1"/>
  <c r="AI115" i="1"/>
  <c r="AE116" i="11"/>
  <c r="AJ114" i="35"/>
  <c r="AB116" i="12"/>
  <c r="AD116" i="11"/>
  <c r="AA116" i="12"/>
  <c r="AC115" i="35"/>
  <c r="AM117" i="1"/>
  <c r="AK117" i="6"/>
  <c r="Z117" i="11"/>
  <c r="AH117" i="11"/>
  <c r="AF117" i="12"/>
  <c r="AN117" i="12"/>
  <c r="Y117" i="13"/>
  <c r="AB144" i="17" s="1"/>
  <c r="AG116" i="19" s="1"/>
  <c r="AG117" i="13"/>
  <c r="AF116" i="35"/>
  <c r="AB116" i="1"/>
  <c r="AJ116" i="1"/>
  <c r="Y116" i="6"/>
  <c r="AB143" i="4" s="1"/>
  <c r="H115" i="19" s="1"/>
  <c r="Z117" i="13"/>
  <c r="AH117" i="13"/>
  <c r="AE117" i="13"/>
  <c r="K116" i="35"/>
  <c r="AG116" i="35" s="1"/>
  <c r="AO116" i="35"/>
  <c r="D144" i="15"/>
  <c r="AS144" i="15" s="1"/>
  <c r="AE116" i="10"/>
  <c r="AF116" i="11"/>
  <c r="AP115" i="35"/>
  <c r="AA117" i="1"/>
  <c r="AI117" i="1"/>
  <c r="AF117" i="6"/>
  <c r="AN117" i="6"/>
  <c r="AI117" i="11"/>
  <c r="Z117" i="12"/>
  <c r="AH117" i="12"/>
  <c r="AB117" i="12"/>
  <c r="AI117" i="13"/>
  <c r="T116" i="35"/>
  <c r="AP116" i="35" s="1"/>
  <c r="D144" i="17"/>
  <c r="AS144" i="17" s="1"/>
  <c r="B116" i="19"/>
  <c r="AL116" i="19" s="1"/>
  <c r="AY116" i="19" s="1"/>
  <c r="AI116" i="6"/>
  <c r="AB117" i="1"/>
  <c r="AJ117" i="1"/>
  <c r="Y117" i="6"/>
  <c r="AB144" i="4" s="1"/>
  <c r="H116" i="19" s="1"/>
  <c r="AG117" i="6"/>
  <c r="AL117" i="10"/>
  <c r="AK117" i="11"/>
  <c r="AC117" i="12"/>
  <c r="AM117" i="13"/>
  <c r="E116" i="35"/>
  <c r="AA117" i="35" s="1"/>
  <c r="H131" i="32"/>
  <c r="J131" i="32"/>
  <c r="F131" i="32"/>
  <c r="O117" i="18"/>
  <c r="AO117" i="18"/>
  <c r="BB117" i="18"/>
  <c r="F117" i="18"/>
  <c r="X117" i="18"/>
  <c r="V144" i="17"/>
  <c r="AT144" i="17"/>
  <c r="AH144" i="16"/>
  <c r="R144" i="16"/>
  <c r="Z144" i="16"/>
  <c r="AD116" i="19" s="1"/>
  <c r="AI144" i="16"/>
  <c r="T144" i="16"/>
  <c r="AJ144" i="16"/>
  <c r="AU144" i="16"/>
  <c r="O144" i="16" a="1"/>
  <c r="O144" i="16" s="1"/>
  <c r="F117" i="26" s="1"/>
  <c r="AH144" i="15"/>
  <c r="AI144" i="15"/>
  <c r="AJ144" i="15"/>
  <c r="AD144" i="15"/>
  <c r="AU144" i="15"/>
  <c r="AD144" i="14"/>
  <c r="AJ144" i="5"/>
  <c r="AT144" i="5"/>
  <c r="AU144" i="5"/>
  <c r="O144" i="5" a="1"/>
  <c r="O144" i="5" s="1"/>
  <c r="C117" i="26" s="1"/>
  <c r="X144" i="4"/>
  <c r="AH144" i="4"/>
  <c r="AI144" i="4"/>
  <c r="S144" i="4"/>
  <c r="AJ144" i="4"/>
  <c r="AU144" i="4"/>
  <c r="O144" i="4" a="1"/>
  <c r="O144" i="4" s="1"/>
  <c r="B117" i="26" s="1"/>
  <c r="AB117" i="13"/>
  <c r="AJ117" i="13"/>
  <c r="AC117" i="13"/>
  <c r="AK117" i="13"/>
  <c r="AD117" i="13"/>
  <c r="AA117" i="12"/>
  <c r="AI117" i="12"/>
  <c r="AB117" i="11"/>
  <c r="AJ117" i="11"/>
  <c r="AD117" i="11"/>
  <c r="Y117" i="11"/>
  <c r="AB144" i="15" s="1"/>
  <c r="W116" i="19" s="1"/>
  <c r="AG117" i="11"/>
  <c r="AJ117" i="10"/>
  <c r="AC117" i="10"/>
  <c r="AK117" i="10"/>
  <c r="AA117" i="6"/>
  <c r="AI117" i="6"/>
  <c r="S117" i="1"/>
  <c r="C116" i="35" s="1"/>
  <c r="T117" i="1"/>
  <c r="U117" i="1"/>
  <c r="Z117" i="1"/>
  <c r="W117" i="1"/>
  <c r="AL116" i="1"/>
  <c r="AL116" i="11"/>
  <c r="AD116" i="12"/>
  <c r="A115" i="35"/>
  <c r="Q115" i="35"/>
  <c r="AM115" i="35" s="1"/>
  <c r="AL115" i="6"/>
  <c r="AC115" i="11"/>
  <c r="BS115" i="8"/>
  <c r="AE115" i="10"/>
  <c r="AG114" i="35"/>
  <c r="Y115" i="12"/>
  <c r="AB142" i="16" s="1"/>
  <c r="AB114" i="19" s="1"/>
  <c r="AG115" i="12"/>
  <c r="AB115" i="12"/>
  <c r="AM116" i="1"/>
  <c r="AG116" i="10"/>
  <c r="AF115" i="35"/>
  <c r="A116" i="26"/>
  <c r="I116" i="26" s="1"/>
  <c r="AK115" i="13"/>
  <c r="AH116" i="10"/>
  <c r="AK116" i="13"/>
  <c r="B115" i="19"/>
  <c r="AL115" i="19" s="1"/>
  <c r="AY115" i="19" s="1"/>
  <c r="AJ115" i="12"/>
  <c r="Y115" i="6"/>
  <c r="AB142" i="4" s="1"/>
  <c r="H114" i="19" s="1"/>
  <c r="AG115" i="6"/>
  <c r="AK115" i="8"/>
  <c r="Y116" i="1"/>
  <c r="AG116" i="1"/>
  <c r="AJ116" i="12"/>
  <c r="D143" i="17"/>
  <c r="AS143" i="17" s="1"/>
  <c r="AD116" i="1"/>
  <c r="AM116" i="13"/>
  <c r="E115" i="35"/>
  <c r="AA115" i="35" s="1"/>
  <c r="D143" i="16"/>
  <c r="AS143" i="16" s="1"/>
  <c r="B116" i="18"/>
  <c r="B115" i="22"/>
  <c r="C130" i="32"/>
  <c r="AC130" i="32" s="1"/>
  <c r="A116" i="23"/>
  <c r="AJ115" i="10"/>
  <c r="AI115" i="10"/>
  <c r="AA116" i="1"/>
  <c r="AI116" i="1"/>
  <c r="AE116" i="1"/>
  <c r="Z116" i="6"/>
  <c r="AH116" i="6"/>
  <c r="AD116" i="8"/>
  <c r="Y116" i="12"/>
  <c r="AB143" i="16" s="1"/>
  <c r="AB115" i="19" s="1"/>
  <c r="AC116" i="13"/>
  <c r="N115" i="35"/>
  <c r="AJ115" i="35" s="1"/>
  <c r="D143" i="4"/>
  <c r="AS143" i="4" s="1"/>
  <c r="D143" i="14"/>
  <c r="AS143" i="14" s="1"/>
  <c r="AR114" i="35"/>
  <c r="AF116" i="1"/>
  <c r="AC116" i="6"/>
  <c r="AF116" i="8"/>
  <c r="AJ116" i="11"/>
  <c r="Z116" i="12"/>
  <c r="AH116" i="12"/>
  <c r="D143" i="15"/>
  <c r="AS143" i="15" s="1"/>
  <c r="AA114" i="13"/>
  <c r="AE115" i="1"/>
  <c r="AB115" i="6"/>
  <c r="AI115" i="11"/>
  <c r="AC115" i="10"/>
  <c r="AK115" i="10"/>
  <c r="AK116" i="1"/>
  <c r="AD116" i="6"/>
  <c r="AH116" i="8"/>
  <c r="AJ116" i="10"/>
  <c r="Y116" i="11"/>
  <c r="AB143" i="15" s="1"/>
  <c r="W115" i="19" s="1"/>
  <c r="AG116" i="11"/>
  <c r="AK116" i="11"/>
  <c r="AC116" i="12"/>
  <c r="H115" i="35"/>
  <c r="AD115" i="35" s="1"/>
  <c r="H130" i="32"/>
  <c r="F130" i="32"/>
  <c r="J130" i="32"/>
  <c r="BJ116" i="18"/>
  <c r="K116" i="18"/>
  <c r="X116" i="18"/>
  <c r="AO116" i="18"/>
  <c r="BB116" i="18"/>
  <c r="BS116" i="18"/>
  <c r="T116" i="18"/>
  <c r="AX116" i="18"/>
  <c r="BG116" i="18"/>
  <c r="AC116" i="18"/>
  <c r="AP116" i="18"/>
  <c r="BP116" i="18"/>
  <c r="D116" i="18"/>
  <c r="Q116" i="18"/>
  <c r="AH116" i="18"/>
  <c r="AU116" i="18"/>
  <c r="BH116" i="18"/>
  <c r="AQ116" i="18"/>
  <c r="BD116" i="18"/>
  <c r="O116" i="18"/>
  <c r="AB116" i="18"/>
  <c r="BO116" i="18"/>
  <c r="C116" i="18"/>
  <c r="G116" i="18"/>
  <c r="AG116" i="18"/>
  <c r="AT116" i="18"/>
  <c r="BK116" i="18"/>
  <c r="L116" i="18"/>
  <c r="Y116" i="18"/>
  <c r="AL116" i="18"/>
  <c r="BC116" i="18"/>
  <c r="H116" i="18"/>
  <c r="U116" i="18"/>
  <c r="BL116" i="18"/>
  <c r="M116" i="18"/>
  <c r="Z116" i="18"/>
  <c r="AM116" i="18"/>
  <c r="AZ116" i="18"/>
  <c r="BQ116" i="18"/>
  <c r="O143" i="17" a="1"/>
  <c r="O143" i="17" s="1"/>
  <c r="G116" i="26" s="1"/>
  <c r="AF143" i="17"/>
  <c r="AG143" i="17"/>
  <c r="Z143" i="17"/>
  <c r="AI115" i="19" s="1"/>
  <c r="AG143" i="16"/>
  <c r="AI143" i="16"/>
  <c r="AT143" i="16"/>
  <c r="AD143" i="16"/>
  <c r="AU143" i="16"/>
  <c r="T143" i="15"/>
  <c r="U143" i="15"/>
  <c r="AU143" i="15"/>
  <c r="V143" i="15"/>
  <c r="O143" i="15" a="1"/>
  <c r="O143" i="15" s="1"/>
  <c r="E116" i="26" s="1"/>
  <c r="R143" i="14"/>
  <c r="Z143" i="14"/>
  <c r="T115" i="19" s="1"/>
  <c r="S143" i="14"/>
  <c r="AJ143" i="14"/>
  <c r="AG143" i="14"/>
  <c r="Q143" i="14"/>
  <c r="Y143" i="14"/>
  <c r="AH143" i="14"/>
  <c r="AT143" i="14"/>
  <c r="AD143" i="14"/>
  <c r="AH143" i="5"/>
  <c r="AI143" i="5"/>
  <c r="AG143" i="5"/>
  <c r="AT143" i="5"/>
  <c r="AD143" i="5"/>
  <c r="AK142" i="14"/>
  <c r="V142" i="16"/>
  <c r="S142" i="17"/>
  <c r="W143" i="4"/>
  <c r="U143" i="4"/>
  <c r="AL142" i="4"/>
  <c r="AD143" i="4"/>
  <c r="I115" i="20" s="1"/>
  <c r="AL143" i="4"/>
  <c r="Z142" i="14"/>
  <c r="T114" i="19" s="1"/>
  <c r="R142" i="4"/>
  <c r="AM142" i="4"/>
  <c r="AK142" i="5"/>
  <c r="X142" i="14"/>
  <c r="AD142" i="16"/>
  <c r="AC114" i="20" s="1"/>
  <c r="O143" i="4" a="1"/>
  <c r="O143" i="4" s="1"/>
  <c r="B116" i="26" s="1"/>
  <c r="AM143" i="4"/>
  <c r="S142" i="4"/>
  <c r="AD142" i="5"/>
  <c r="N114" i="20" s="1"/>
  <c r="U142" i="14"/>
  <c r="Y142" i="14"/>
  <c r="AE142" i="16"/>
  <c r="AF143" i="4"/>
  <c r="Q143" i="4"/>
  <c r="AE142" i="5"/>
  <c r="V142" i="14"/>
  <c r="F114" i="22"/>
  <c r="Y142" i="15"/>
  <c r="AF142" i="16"/>
  <c r="AK142" i="17"/>
  <c r="T143" i="4"/>
  <c r="R143" i="4"/>
  <c r="AT143" i="4"/>
  <c r="AH143" i="4"/>
  <c r="AJ143" i="4"/>
  <c r="AU143" i="4"/>
  <c r="V143" i="4"/>
  <c r="AE143" i="4"/>
  <c r="AG143" i="4"/>
  <c r="AD142" i="4"/>
  <c r="AF142" i="15"/>
  <c r="AT142" i="4"/>
  <c r="W142" i="14"/>
  <c r="R142" i="15"/>
  <c r="AL142" i="16"/>
  <c r="Q142" i="4"/>
  <c r="AL142" i="5"/>
  <c r="AT142" i="5"/>
  <c r="U142" i="15"/>
  <c r="AM142" i="16"/>
  <c r="D114" i="22"/>
  <c r="L115" i="22" s="1"/>
  <c r="O142" i="14" a="1"/>
  <c r="O142" i="14" s="1"/>
  <c r="D115" i="26" s="1"/>
  <c r="V142" i="15"/>
  <c r="T142" i="17"/>
  <c r="AH142" i="4"/>
  <c r="AF142" i="5"/>
  <c r="Q142" i="5"/>
  <c r="AE142" i="14"/>
  <c r="AM142" i="14"/>
  <c r="AT142" i="14"/>
  <c r="W142" i="15"/>
  <c r="T142" i="16"/>
  <c r="S142" i="16"/>
  <c r="U142" i="17"/>
  <c r="X142" i="17"/>
  <c r="W142" i="5"/>
  <c r="AK142" i="16"/>
  <c r="O142" i="17" a="1"/>
  <c r="O142" i="17" s="1"/>
  <c r="G115" i="26" s="1"/>
  <c r="S142" i="15"/>
  <c r="T142" i="4"/>
  <c r="AM142" i="5"/>
  <c r="Z140" i="14"/>
  <c r="T112" i="19" s="1"/>
  <c r="V142" i="4"/>
  <c r="X142" i="4"/>
  <c r="T142" i="5"/>
  <c r="R142" i="5"/>
  <c r="AF142" i="14"/>
  <c r="Q142" i="14"/>
  <c r="AU142" i="14"/>
  <c r="AK142" i="15"/>
  <c r="Z142" i="15"/>
  <c r="Y114" i="19" s="1"/>
  <c r="Z114" i="19" s="1"/>
  <c r="AQ114" i="19" s="1"/>
  <c r="U142" i="16"/>
  <c r="AI142" i="17"/>
  <c r="AF142" i="17"/>
  <c r="G114" i="22"/>
  <c r="AL142" i="17"/>
  <c r="AE142" i="4"/>
  <c r="T142" i="15"/>
  <c r="C114" i="22"/>
  <c r="K115" i="22" s="1"/>
  <c r="Q142" i="16"/>
  <c r="AC114" i="19" s="1"/>
  <c r="E114" i="22"/>
  <c r="M115" i="22" s="1"/>
  <c r="T139" i="16"/>
  <c r="W142" i="4"/>
  <c r="Y142" i="4"/>
  <c r="U142" i="5"/>
  <c r="X142" i="5"/>
  <c r="T142" i="14"/>
  <c r="R142" i="14"/>
  <c r="AD142" i="15"/>
  <c r="X114" i="20" s="1"/>
  <c r="BC114" i="20" s="1"/>
  <c r="AL142" i="15"/>
  <c r="AG142" i="15"/>
  <c r="AI142" i="16"/>
  <c r="X142" i="16"/>
  <c r="AJ142" i="17"/>
  <c r="AG142" i="17"/>
  <c r="H114" i="22"/>
  <c r="P115" i="22" s="1"/>
  <c r="AF116" i="13"/>
  <c r="Y116" i="13"/>
  <c r="AB143" i="17" s="1"/>
  <c r="AG115" i="19" s="1"/>
  <c r="AG116" i="13"/>
  <c r="AF116" i="12"/>
  <c r="AN116" i="12"/>
  <c r="AG116" i="12"/>
  <c r="AN116" i="11"/>
  <c r="AF116" i="10"/>
  <c r="AN116" i="10"/>
  <c r="AB143" i="14"/>
  <c r="R115" i="19" s="1"/>
  <c r="Z116" i="8"/>
  <c r="AA116" i="8"/>
  <c r="AI116" i="8"/>
  <c r="AF116" i="6"/>
  <c r="AN116" i="6"/>
  <c r="AG116" i="6"/>
  <c r="U116" i="1"/>
  <c r="T116" i="1"/>
  <c r="W116" i="1"/>
  <c r="Z116" i="1"/>
  <c r="AH116" i="1"/>
  <c r="S116" i="1"/>
  <c r="C115" i="35" s="1"/>
  <c r="AO113" i="35"/>
  <c r="AC115" i="1"/>
  <c r="AC115" i="8"/>
  <c r="AC114" i="35"/>
  <c r="AD115" i="1"/>
  <c r="AL115" i="8"/>
  <c r="Z115" i="11"/>
  <c r="AH115" i="11"/>
  <c r="D142" i="16"/>
  <c r="AS142" i="16" s="1"/>
  <c r="AA115" i="13"/>
  <c r="AM115" i="1"/>
  <c r="BS115" i="6"/>
  <c r="AH115" i="10"/>
  <c r="AA115" i="11"/>
  <c r="AM115" i="11"/>
  <c r="AK115" i="12"/>
  <c r="AI114" i="35"/>
  <c r="AB115" i="13"/>
  <c r="AN115" i="1"/>
  <c r="AC115" i="6"/>
  <c r="AF115" i="8"/>
  <c r="AN115" i="8"/>
  <c r="AD115" i="12"/>
  <c r="AL115" i="12"/>
  <c r="AF115" i="13"/>
  <c r="AL114" i="35"/>
  <c r="AD115" i="6"/>
  <c r="AM115" i="10"/>
  <c r="Y115" i="13"/>
  <c r="AB142" i="17" s="1"/>
  <c r="AG114" i="19" s="1"/>
  <c r="AG115" i="13"/>
  <c r="Z115" i="8"/>
  <c r="AH115" i="8"/>
  <c r="AD115" i="11"/>
  <c r="AL115" i="11"/>
  <c r="AR112" i="35"/>
  <c r="AD114" i="1"/>
  <c r="AA114" i="6"/>
  <c r="Y115" i="1"/>
  <c r="AG115" i="1"/>
  <c r="AN115" i="6"/>
  <c r="Y115" i="8"/>
  <c r="AB142" i="5" s="1"/>
  <c r="M114" i="19" s="1"/>
  <c r="AG115" i="8"/>
  <c r="AB142" i="14"/>
  <c r="R114" i="19" s="1"/>
  <c r="AG115" i="10"/>
  <c r="AL115" i="10"/>
  <c r="AE115" i="11"/>
  <c r="AC115" i="13"/>
  <c r="C129" i="32"/>
  <c r="AC129" i="32" s="1"/>
  <c r="R115" i="1"/>
  <c r="AH115" i="1"/>
  <c r="AD115" i="8"/>
  <c r="D142" i="14"/>
  <c r="AS142" i="14" s="1"/>
  <c r="D142" i="17"/>
  <c r="AS142" i="17" s="1"/>
  <c r="Z115" i="6"/>
  <c r="AH115" i="6"/>
  <c r="Z115" i="12"/>
  <c r="AH115" i="12"/>
  <c r="AM115" i="12"/>
  <c r="AE115" i="13"/>
  <c r="A114" i="35"/>
  <c r="AK114" i="11"/>
  <c r="AB114" i="12"/>
  <c r="AJ114" i="12"/>
  <c r="AB115" i="1"/>
  <c r="AJ115" i="1"/>
  <c r="AF115" i="1"/>
  <c r="AD115" i="10"/>
  <c r="AK115" i="11"/>
  <c r="AC115" i="12"/>
  <c r="AI115" i="13"/>
  <c r="B114" i="35"/>
  <c r="X114" i="35" s="1"/>
  <c r="AF114" i="35"/>
  <c r="B114" i="19"/>
  <c r="AL114" i="19" s="1"/>
  <c r="AY114" i="19" s="1"/>
  <c r="AG114" i="13"/>
  <c r="AR113" i="35"/>
  <c r="AK115" i="1"/>
  <c r="AF115" i="6"/>
  <c r="Y115" i="11"/>
  <c r="AB142" i="15" s="1"/>
  <c r="W114" i="19" s="1"/>
  <c r="AG115" i="11"/>
  <c r="AJ115" i="13"/>
  <c r="AO114" i="35"/>
  <c r="B114" i="22"/>
  <c r="A115" i="26"/>
  <c r="I115" i="26" s="1"/>
  <c r="A115" i="23"/>
  <c r="AL115" i="1"/>
  <c r="B115" i="18"/>
  <c r="AK115" i="6"/>
  <c r="AE115" i="8"/>
  <c r="AM115" i="8"/>
  <c r="AE115" i="6"/>
  <c r="AM115" i="6"/>
  <c r="AF115" i="10"/>
  <c r="AN115" i="10"/>
  <c r="Z115" i="13"/>
  <c r="AH115" i="13"/>
  <c r="AM115" i="13"/>
  <c r="D142" i="15"/>
  <c r="AS142" i="15" s="1"/>
  <c r="I129" i="32"/>
  <c r="F129" i="32"/>
  <c r="J129" i="32"/>
  <c r="BJ115" i="18"/>
  <c r="O115" i="18"/>
  <c r="AO115" i="18"/>
  <c r="AT115" i="18"/>
  <c r="BS115" i="18"/>
  <c r="D115" i="18"/>
  <c r="H115" i="18"/>
  <c r="Q115" i="18"/>
  <c r="U115" i="18"/>
  <c r="AH115" i="18"/>
  <c r="AU115" i="18"/>
  <c r="BH115" i="18"/>
  <c r="BL115" i="18"/>
  <c r="K115" i="18"/>
  <c r="T115" i="18"/>
  <c r="AX115" i="18"/>
  <c r="X115" i="18"/>
  <c r="G115" i="18"/>
  <c r="BK115" i="18"/>
  <c r="AB115" i="18"/>
  <c r="BB115" i="18"/>
  <c r="C115" i="18"/>
  <c r="AG115" i="18"/>
  <c r="BG115" i="18"/>
  <c r="BO115" i="18"/>
  <c r="AE142" i="17"/>
  <c r="Q142" i="17"/>
  <c r="Y142" i="17"/>
  <c r="AH142" i="17"/>
  <c r="AM142" i="17"/>
  <c r="R142" i="17"/>
  <c r="Z142" i="17"/>
  <c r="AI114" i="19" s="1"/>
  <c r="AT142" i="17"/>
  <c r="AG142" i="16"/>
  <c r="AH142" i="16"/>
  <c r="R142" i="16"/>
  <c r="Z142" i="16"/>
  <c r="AJ142" i="16"/>
  <c r="AT142" i="16"/>
  <c r="AU142" i="16"/>
  <c r="O142" i="16" a="1"/>
  <c r="O142" i="16" s="1"/>
  <c r="F115" i="26" s="1"/>
  <c r="AH142" i="15"/>
  <c r="AI142" i="15"/>
  <c r="AU142" i="15"/>
  <c r="O142" i="15" a="1"/>
  <c r="O142" i="15" s="1"/>
  <c r="E115" i="26" s="1"/>
  <c r="AG142" i="14"/>
  <c r="AJ142" i="14"/>
  <c r="AI142" i="14"/>
  <c r="AH142" i="14"/>
  <c r="AD142" i="14"/>
  <c r="AH142" i="5"/>
  <c r="AI142" i="5"/>
  <c r="AJ142" i="5"/>
  <c r="AU142" i="5"/>
  <c r="O142" i="5" a="1"/>
  <c r="O142" i="5" s="1"/>
  <c r="C115" i="26" s="1"/>
  <c r="AJ142" i="4"/>
  <c r="AG142" i="4"/>
  <c r="U142" i="4"/>
  <c r="AU142" i="4"/>
  <c r="O142" i="4" a="1"/>
  <c r="O142" i="4" s="1"/>
  <c r="B115" i="26" s="1"/>
  <c r="Z140" i="15"/>
  <c r="Y112" i="19" s="1"/>
  <c r="Q139" i="4"/>
  <c r="Y139" i="16"/>
  <c r="AN115" i="13"/>
  <c r="AF115" i="12"/>
  <c r="AN115" i="12"/>
  <c r="AF115" i="11"/>
  <c r="AN115" i="11"/>
  <c r="AA115" i="8"/>
  <c r="AI115" i="8"/>
  <c r="AB115" i="8"/>
  <c r="AJ115" i="8"/>
  <c r="AA115" i="6"/>
  <c r="AI115" i="6"/>
  <c r="W115" i="1"/>
  <c r="T115" i="1"/>
  <c r="U115" i="1"/>
  <c r="Z115" i="1"/>
  <c r="S115" i="1"/>
  <c r="C114" i="35" s="1"/>
  <c r="AI113" i="13"/>
  <c r="AA114" i="11"/>
  <c r="AG113" i="35"/>
  <c r="AB114" i="11"/>
  <c r="AK114" i="13"/>
  <c r="AG114" i="1"/>
  <c r="AL114" i="6"/>
  <c r="AI113" i="35"/>
  <c r="AG114" i="10"/>
  <c r="AB114" i="1"/>
  <c r="AJ114" i="1"/>
  <c r="AI114" i="10"/>
  <c r="AC114" i="12"/>
  <c r="AH114" i="11"/>
  <c r="AE114" i="12"/>
  <c r="AD113" i="10"/>
  <c r="AL113" i="10"/>
  <c r="AD113" i="11"/>
  <c r="AA113" i="12"/>
  <c r="Z114" i="6"/>
  <c r="AH114" i="6"/>
  <c r="AE114" i="8"/>
  <c r="AF114" i="11"/>
  <c r="AN114" i="11"/>
  <c r="AL114" i="10"/>
  <c r="AC112" i="35"/>
  <c r="Z114" i="13"/>
  <c r="AH114" i="13"/>
  <c r="W139" i="17"/>
  <c r="Z140" i="16"/>
  <c r="AD112" i="19" s="1"/>
  <c r="Y139" i="4"/>
  <c r="E112" i="22"/>
  <c r="Q139" i="16"/>
  <c r="AC111" i="19" s="1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A114" i="35" s="1"/>
  <c r="AM114" i="8"/>
  <c r="H113" i="35"/>
  <c r="AD114" i="35" s="1"/>
  <c r="AJ114" i="13"/>
  <c r="G118" i="4"/>
  <c r="G131" i="5"/>
  <c r="AF143" i="5" s="1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AB141" i="14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Q141" i="15"/>
  <c r="X113" i="19" s="1"/>
  <c r="R141" i="17"/>
  <c r="U141" i="15"/>
  <c r="AI141" i="17"/>
  <c r="AK141" i="5"/>
  <c r="X141" i="5"/>
  <c r="AL141" i="15"/>
  <c r="Y141" i="15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AF142" i="4" s="1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AB140" i="14"/>
  <c r="R112" i="19" s="1"/>
  <c r="AG113" i="10"/>
  <c r="AB113" i="11"/>
  <c r="AC113" i="1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W112" i="1"/>
  <c r="S112" i="1"/>
  <c r="C111" i="35" s="1"/>
  <c r="T112" i="1"/>
  <c r="G136" i="32" a="1"/>
  <c r="D136" i="32" a="1"/>
  <c r="H136" i="32" a="1"/>
  <c r="E136" i="32" a="1"/>
  <c r="AA122" i="18" a="1"/>
  <c r="AF122" i="18" a="1"/>
  <c r="AC122" i="18" a="1"/>
  <c r="AN122" i="18" a="1"/>
  <c r="AJ122" i="18" a="1"/>
  <c r="AL122" i="18" a="1"/>
  <c r="BA122" i="18" a="1"/>
  <c r="AS122" i="18" a="1"/>
  <c r="AP122" i="18" a="1"/>
  <c r="BE122" i="18" a="1"/>
  <c r="AW122" i="18" a="1"/>
  <c r="BC122" i="18" a="1"/>
  <c r="BN122" i="18" a="1"/>
  <c r="BP122" i="18" a="1"/>
  <c r="BR122" i="18" a="1"/>
  <c r="J122" i="18" a="1"/>
  <c r="F122" i="18" a="1"/>
  <c r="N122" i="18" a="1"/>
  <c r="S122" i="18" a="1"/>
  <c r="BN115" i="18" a="1"/>
  <c r="AZ114" i="18" a="1"/>
  <c r="AE117" i="18" a="1"/>
  <c r="Z115" i="18" a="1"/>
  <c r="Q117" i="18" a="1"/>
  <c r="C114" i="18" a="1"/>
  <c r="F120" i="18" a="1"/>
  <c r="S121" i="18" a="1"/>
  <c r="BH114" i="18" a="1"/>
  <c r="BJ117" i="18" a="1"/>
  <c r="AS115" i="18" a="1"/>
  <c r="AI114" i="18" a="1"/>
  <c r="BN116" i="18" a="1"/>
  <c r="M118" i="18" a="1"/>
  <c r="N119" i="18" a="1"/>
  <c r="D130" i="32" a="1"/>
  <c r="BN113" i="18" a="1"/>
  <c r="BR118" i="18" a="1"/>
  <c r="E117" i="18" a="1"/>
  <c r="BE113" i="18" a="1"/>
  <c r="E129" i="32" a="1"/>
  <c r="AZ117" i="18" a="1"/>
  <c r="L114" i="18" a="1"/>
  <c r="AA116" i="18" a="1"/>
  <c r="AE115" i="18" a="1"/>
  <c r="AW113" i="18" a="1"/>
  <c r="G114" i="18" a="1"/>
  <c r="AJ117" i="18" a="1"/>
  <c r="BR115" i="18" a="1"/>
  <c r="BA118" i="18" a="1"/>
  <c r="J119" i="18" a="1"/>
  <c r="BL117" i="18" a="1"/>
  <c r="AI117" i="18" a="1"/>
  <c r="AX120" i="18" a="1"/>
  <c r="N114" i="18" a="1"/>
  <c r="AG119" i="18" a="1"/>
  <c r="AJ118" i="18" a="1"/>
  <c r="AO118" i="18" a="1"/>
  <c r="AX119" i="18" a="1"/>
  <c r="K117" i="18" a="1"/>
  <c r="BQ115" i="18" a="1"/>
  <c r="AW115" i="18" a="1"/>
  <c r="AP114" i="18" a="1"/>
  <c r="AV118" i="18" a="1"/>
  <c r="AV117" i="18" a="1"/>
  <c r="N116" i="18" a="1"/>
  <c r="E135" i="32" a="1"/>
  <c r="BR113" i="18" a="1"/>
  <c r="BA117" i="18" a="1"/>
  <c r="BG120" i="18" a="1"/>
  <c r="G130" i="32" a="1"/>
  <c r="D134" i="32" a="1"/>
  <c r="AS113" i="18" a="1"/>
  <c r="U118" i="18" a="1"/>
  <c r="R113" i="18" a="1"/>
  <c r="AN113" i="18" a="1"/>
  <c r="V115" i="18" a="1"/>
  <c r="BN114" i="18" a="1"/>
  <c r="D132" i="32" a="1"/>
  <c r="F135" i="32" a="1"/>
  <c r="S114" i="18" a="1"/>
  <c r="M117" i="18" a="1"/>
  <c r="BE119" i="18" a="1"/>
  <c r="Q118" i="18" a="1"/>
  <c r="G129" i="32" a="1"/>
  <c r="T119" i="18" a="1"/>
  <c r="J135" i="32" a="1"/>
  <c r="BG118" i="18" a="1"/>
  <c r="BN120" i="18" a="1"/>
  <c r="BD114" i="18" a="1"/>
  <c r="E118" i="18" a="1"/>
  <c r="AM115" i="18" a="1"/>
  <c r="D135" i="32" a="1"/>
  <c r="H134" i="32" a="1"/>
  <c r="BC117" i="18" a="1"/>
  <c r="AI121" i="18" a="1"/>
  <c r="AL117" i="18" a="1"/>
  <c r="K118" i="18" a="1"/>
  <c r="R115" i="18" a="1"/>
  <c r="BD118" i="18" a="1"/>
  <c r="D114" i="18" a="1"/>
  <c r="AF116" i="18" a="1"/>
  <c r="AC114" i="18" a="1"/>
  <c r="AA114" i="18" a="1"/>
  <c r="BA121" i="18" a="1"/>
  <c r="AF117" i="18" a="1"/>
  <c r="AZ115" i="18" a="1"/>
  <c r="BR116" i="18" a="1"/>
  <c r="G132" i="32" a="1"/>
  <c r="AN115" i="18" a="1"/>
  <c r="H132" i="32" a="1"/>
  <c r="Y115" i="18" a="1"/>
  <c r="AW121" i="18" a="1"/>
  <c r="AW119" i="18" a="1"/>
  <c r="BN121" i="18" a="1"/>
  <c r="D129" i="32" a="1"/>
  <c r="AI120" i="18" a="1"/>
  <c r="S113" i="18" a="1"/>
  <c r="AI115" i="18" a="1"/>
  <c r="J116" i="18" a="1"/>
  <c r="AX117" i="18" a="1"/>
  <c r="AG114" i="18" a="1"/>
  <c r="BE117" i="18" a="1"/>
  <c r="BA116" i="18" a="1"/>
  <c r="BN119" i="18" a="1"/>
  <c r="AN117" i="18" a="1"/>
  <c r="BR121" i="18" a="1"/>
  <c r="AA121" i="18" a="1"/>
  <c r="E128" i="32" a="1"/>
  <c r="AJ114" i="18" a="1"/>
  <c r="V113" i="18" a="1"/>
  <c r="BI120" i="18" a="1"/>
  <c r="AC115" i="18" a="1"/>
  <c r="BG117" i="18" a="1"/>
  <c r="BK120" i="18" a="1"/>
  <c r="BR119" i="18" a="1"/>
  <c r="S120" i="18" a="1"/>
  <c r="V118" i="18" a="1"/>
  <c r="AH118" i="18" a="1"/>
  <c r="J134" i="32" a="1"/>
  <c r="I130" i="32" a="1"/>
  <c r="I131" i="32" a="1"/>
  <c r="R121" i="18" a="1"/>
  <c r="BR117" i="18" a="1"/>
  <c r="AM117" i="18" a="1"/>
  <c r="AA115" i="18" a="1"/>
  <c r="BE121" i="18" a="1"/>
  <c r="J113" i="18" a="1"/>
  <c r="AE114" i="18" a="1"/>
  <c r="AM114" i="18" a="1"/>
  <c r="AG117" i="18" a="1"/>
  <c r="BA115" i="18" a="1"/>
  <c r="BE118" i="18" a="1"/>
  <c r="AI118" i="18" a="1"/>
  <c r="AJ119" i="18" a="1"/>
  <c r="F116" i="18" a="1"/>
  <c r="G134" i="32" a="1"/>
  <c r="V114" i="18" a="1"/>
  <c r="J121" i="18" a="1"/>
  <c r="S119" i="18" a="1"/>
  <c r="C117" i="18" a="1"/>
  <c r="AS120" i="18" a="1"/>
  <c r="AC117" i="18" a="1"/>
  <c r="N120" i="18" a="1"/>
  <c r="G135" i="32" a="1"/>
  <c r="G120" i="18" a="1"/>
  <c r="AT114" i="18" a="1"/>
  <c r="C120" i="18" a="1"/>
  <c r="AF119" i="18" a="1"/>
  <c r="BQ117" i="18" a="1"/>
  <c r="AS116" i="18" a="1"/>
  <c r="BN118" i="18" a="1"/>
  <c r="AF121" i="18" a="1"/>
  <c r="S118" i="18" a="1"/>
  <c r="U117" i="18" a="1"/>
  <c r="BH118" i="18" a="1"/>
  <c r="BO118" i="18" a="1"/>
  <c r="AH117" i="18" a="1"/>
  <c r="AA113" i="18" a="1"/>
  <c r="V121" i="18" a="1"/>
  <c r="M114" i="18" a="1"/>
  <c r="D131" i="32" a="1"/>
  <c r="BE116" i="18" a="1"/>
  <c r="BK119" i="18" a="1"/>
  <c r="AW114" i="18" a="1"/>
  <c r="AJ121" i="18" a="1"/>
  <c r="AI113" i="18" a="1"/>
  <c r="AE113" i="18" a="1"/>
  <c r="AT117" i="18" a="1"/>
  <c r="AN118" i="18" a="1"/>
  <c r="BK114" i="18" a="1"/>
  <c r="BG119" i="18" a="1"/>
  <c r="BI116" i="18" a="1"/>
  <c r="BS121" i="18" a="1"/>
  <c r="H117" i="18" a="1"/>
  <c r="E113" i="18" a="1"/>
  <c r="Z117" i="18" a="1"/>
  <c r="J118" i="18" a="1"/>
  <c r="AP115" i="18" a="1"/>
  <c r="R120" i="18" a="1"/>
  <c r="V117" i="18" a="1"/>
  <c r="BE114" i="18" a="1"/>
  <c r="BI121" i="18" a="1"/>
  <c r="AU114" i="18" a="1"/>
  <c r="AB118" i="18" a="1"/>
  <c r="X118" i="18" a="1"/>
  <c r="AL114" i="18" a="1"/>
  <c r="AT119" i="18" a="1"/>
  <c r="BS118" i="18" a="1"/>
  <c r="AT118" i="18" a="1"/>
  <c r="AS121" i="18" a="1"/>
  <c r="R118" i="18" a="1"/>
  <c r="AU118" i="18" a="1"/>
  <c r="BQ114" i="18" a="1"/>
  <c r="U114" i="18" a="1"/>
  <c r="N118" i="18" a="1"/>
  <c r="BS117" i="18" a="1"/>
  <c r="AF114" i="18" a="1"/>
  <c r="BA113" i="18" a="1"/>
  <c r="AW116" i="18" a="1"/>
  <c r="AP117" i="18" a="1"/>
  <c r="BP115" i="18" a="1"/>
  <c r="R116" i="18" a="1"/>
  <c r="Y114" i="18" a="1"/>
  <c r="E134" i="32" a="1"/>
  <c r="N117" i="18" a="1"/>
  <c r="E127" i="32" a="1"/>
  <c r="AW117" i="18" a="1"/>
  <c r="BH117" i="18" a="1"/>
  <c r="AX118" i="18" a="1"/>
  <c r="L117" i="18" a="1"/>
  <c r="AE118" i="18" a="1"/>
  <c r="F121" i="18" a="1"/>
  <c r="AS119" i="18" a="1"/>
  <c r="N121" i="18" a="1"/>
  <c r="AT120" i="18" a="1"/>
  <c r="AW118" i="18" a="1"/>
  <c r="AS117" i="18" a="1"/>
  <c r="H135" i="32" a="1"/>
  <c r="E132" i="32" a="1"/>
  <c r="J120" i="18" a="1"/>
  <c r="AH114" i="18" a="1"/>
  <c r="AN121" i="18" a="1"/>
  <c r="AL115" i="18" a="1"/>
  <c r="AG120" i="18" a="1"/>
  <c r="BI113" i="18" a="1"/>
  <c r="R114" i="18" a="1"/>
  <c r="BI118" i="18" a="1"/>
  <c r="F119" i="18" a="1"/>
  <c r="BN117" i="18" a="1"/>
  <c r="BA114" i="18" a="1"/>
  <c r="H118" i="18" a="1"/>
  <c r="AF113" i="18" a="1"/>
  <c r="AZ118" i="18" a="1"/>
  <c r="BE120" i="18" a="1"/>
  <c r="F114" i="18" a="1"/>
  <c r="G127" i="32" a="1"/>
  <c r="BI115" i="18" a="1"/>
  <c r="AE116" i="18" a="1"/>
  <c r="M115" i="18" a="1"/>
  <c r="AX114" i="18" a="1"/>
  <c r="BP114" i="18" a="1"/>
  <c r="BI114" i="18" a="1"/>
  <c r="BR114" i="18" a="1"/>
  <c r="BO117" i="18" a="1"/>
  <c r="AJ113" i="18" a="1"/>
  <c r="AN120" i="18" a="1"/>
  <c r="AN116" i="18" a="1"/>
  <c r="AV115" i="18" a="1"/>
  <c r="C118" i="18" a="1"/>
  <c r="L115" i="18" a="1"/>
  <c r="G118" i="18" a="1"/>
  <c r="O118" i="18" a="1"/>
  <c r="F118" i="18" a="1"/>
  <c r="D117" i="18" a="1"/>
  <c r="AS114" i="18" a="1"/>
  <c r="AV116" i="18" a="1"/>
  <c r="AV121" i="18" a="1"/>
  <c r="BA119" i="18" a="1"/>
  <c r="AA117" i="18" a="1"/>
  <c r="BB118" i="18" a="1"/>
  <c r="AQ118" i="18" a="1"/>
  <c r="J115" i="18" a="1"/>
  <c r="AE121" i="18" a="1"/>
  <c r="E130" i="32" a="1"/>
  <c r="AQ117" i="18" a="1"/>
  <c r="G133" i="32" a="1"/>
  <c r="E114" i="18" a="1"/>
  <c r="E121" i="18" a="1"/>
  <c r="V116" i="18" a="1"/>
  <c r="V120" i="18" a="1"/>
  <c r="AA120" i="18" a="1"/>
  <c r="AJ120" i="18" a="1"/>
  <c r="E115" i="18" a="1"/>
  <c r="AF120" i="18" a="1"/>
  <c r="AQ114" i="18" a="1"/>
  <c r="H114" i="18" a="1"/>
  <c r="G117" i="18" a="1"/>
  <c r="AQ115" i="18" a="1"/>
  <c r="BP117" i="18" a="1"/>
  <c r="BI117" i="18" a="1"/>
  <c r="T120" i="18" a="1"/>
  <c r="N115" i="18" a="1"/>
  <c r="H129" i="32" a="1"/>
  <c r="S116" i="18" a="1"/>
  <c r="BG114" i="18" a="1"/>
  <c r="S115" i="18" a="1"/>
  <c r="AA119" i="18" a="1"/>
  <c r="BQ118" i="18" a="1"/>
  <c r="AM118" i="18" a="1"/>
  <c r="AV120" i="18" a="1"/>
  <c r="AV114" i="18" a="1"/>
  <c r="BK117" i="18" a="1"/>
  <c r="AN119" i="18" a="1"/>
  <c r="E131" i="32" a="1"/>
  <c r="Z114" i="18" a="1"/>
  <c r="E116" i="18" a="1"/>
  <c r="F115" i="18" a="1"/>
  <c r="Q114" i="18" a="1"/>
  <c r="G128" i="32" a="1"/>
  <c r="S117" i="18" a="1"/>
  <c r="Y117" i="18" a="1"/>
  <c r="AS118" i="18" a="1"/>
  <c r="AV113" i="18" a="1"/>
  <c r="AB117" i="18" a="1"/>
  <c r="AF118" i="18" a="1"/>
  <c r="BL114" i="18" a="1"/>
  <c r="BD117" i="18" a="1"/>
  <c r="AJ115" i="18" a="1"/>
  <c r="D118" i="18" a="1"/>
  <c r="AF115" i="18" a="1"/>
  <c r="BC115" i="18" a="1"/>
  <c r="J114" i="18" a="1"/>
  <c r="BR120" i="18" a="1"/>
  <c r="T114" i="18" a="1"/>
  <c r="T117" i="18" a="1"/>
  <c r="AW120" i="18" a="1"/>
  <c r="AE120" i="18" a="1"/>
  <c r="AG118" i="18" a="1"/>
  <c r="N113" i="18" a="1"/>
  <c r="AN114" i="18" a="1"/>
  <c r="J117" i="18" a="1"/>
  <c r="E120" i="18" a="1"/>
  <c r="BO121" i="18" a="1"/>
  <c r="R117" i="18" a="1"/>
  <c r="E133" i="32" a="1"/>
  <c r="AA118" i="18" a="1"/>
  <c r="BL118" i="18" a="1"/>
  <c r="AJ116" i="18" a="1"/>
  <c r="AU117" i="18" a="1"/>
  <c r="F134" i="32" a="1"/>
  <c r="AI116" i="18" a="1"/>
  <c r="BD115" i="18" a="1"/>
  <c r="BA120" i="18" a="1"/>
  <c r="BK118" i="18" a="1"/>
  <c r="F113" i="18" a="1"/>
  <c r="BE115" i="18" a="1"/>
  <c r="BC114" i="18" a="1"/>
  <c r="T118" i="18" a="1"/>
  <c r="G131" i="32" a="1"/>
  <c r="Z118" i="18" a="1"/>
  <c r="AQ143" i="5" l="1"/>
  <c r="L116" i="22"/>
  <c r="R120" i="20"/>
  <c r="AR148" i="16"/>
  <c r="AQ149" i="16"/>
  <c r="AC121" i="19"/>
  <c r="AE121" i="19" s="1"/>
  <c r="AR121" i="19" s="1"/>
  <c r="AD121" i="20"/>
  <c r="AB121" i="20"/>
  <c r="AR149" i="16"/>
  <c r="AC121" i="20"/>
  <c r="M121" i="22"/>
  <c r="T122" i="26"/>
  <c r="W123" i="33" s="1"/>
  <c r="AJ136" i="32"/>
  <c r="L121" i="22"/>
  <c r="AE115" i="19"/>
  <c r="AR115" i="19" s="1"/>
  <c r="I120" i="22"/>
  <c r="Q121" i="22" s="1"/>
  <c r="AB136" i="32" s="1"/>
  <c r="H120" i="20"/>
  <c r="P120" i="20"/>
  <c r="AO120" i="20" s="1"/>
  <c r="AR148" i="15"/>
  <c r="O121" i="20"/>
  <c r="M121" i="20"/>
  <c r="T121" i="20"/>
  <c r="R121" i="20"/>
  <c r="S122" i="26"/>
  <c r="V123" i="33" s="1"/>
  <c r="Y121" i="20"/>
  <c r="W121" i="20"/>
  <c r="AJ121" i="19"/>
  <c r="AS121" i="19" s="1"/>
  <c r="H121" i="20"/>
  <c r="J121" i="20"/>
  <c r="W114" i="20"/>
  <c r="AR147" i="4"/>
  <c r="AQ149" i="4"/>
  <c r="I121" i="19"/>
  <c r="K121" i="19" s="1"/>
  <c r="AN121" i="19" s="1"/>
  <c r="P121" i="22"/>
  <c r="O121" i="22"/>
  <c r="AR149" i="14"/>
  <c r="S121" i="20"/>
  <c r="K121" i="22"/>
  <c r="K121" i="20"/>
  <c r="AN121" i="20" s="1"/>
  <c r="AZ121" i="20"/>
  <c r="U121" i="19"/>
  <c r="AP121" i="19" s="1"/>
  <c r="AB118" i="20"/>
  <c r="AQ149" i="17"/>
  <c r="AI121" i="19"/>
  <c r="AQ149" i="15"/>
  <c r="X121" i="19"/>
  <c r="Z121" i="19" s="1"/>
  <c r="AQ121" i="19" s="1"/>
  <c r="AR149" i="15"/>
  <c r="X121" i="20"/>
  <c r="Z121" i="20" s="1"/>
  <c r="AQ121" i="20" s="1"/>
  <c r="AR149" i="5"/>
  <c r="N121" i="20"/>
  <c r="BA121" i="20" s="1"/>
  <c r="AR149" i="17"/>
  <c r="AH121" i="20"/>
  <c r="BE121" i="20" s="1"/>
  <c r="AQ149" i="14"/>
  <c r="E136" i="32"/>
  <c r="H136" i="32"/>
  <c r="V122" i="26" s="1"/>
  <c r="X123" i="33" s="1"/>
  <c r="D136" i="32"/>
  <c r="G136" i="32"/>
  <c r="BM122" i="18"/>
  <c r="CD122" i="18" s="1"/>
  <c r="S122" i="18"/>
  <c r="W122" i="18" s="1"/>
  <c r="BX122" i="18" s="1"/>
  <c r="N122" i="18"/>
  <c r="F122" i="18"/>
  <c r="I122" i="18" s="1"/>
  <c r="BV122" i="18" s="1"/>
  <c r="J122" i="18"/>
  <c r="BR122" i="18"/>
  <c r="BP122" i="18"/>
  <c r="BN122" i="18"/>
  <c r="BC122" i="18"/>
  <c r="AW122" i="18"/>
  <c r="BE122" i="18"/>
  <c r="AP122" i="18"/>
  <c r="AS122" i="18"/>
  <c r="BA122" i="18"/>
  <c r="AL122" i="18"/>
  <c r="AJ122" i="18"/>
  <c r="AN122" i="18"/>
  <c r="AC122" i="18"/>
  <c r="AF122" i="18"/>
  <c r="AA122" i="18"/>
  <c r="AD122" i="18" s="1"/>
  <c r="BY122" i="18" s="1"/>
  <c r="AA149" i="17"/>
  <c r="G122" i="23" s="1"/>
  <c r="AA149" i="16"/>
  <c r="F122" i="23" s="1"/>
  <c r="AA149" i="15"/>
  <c r="E122" i="23" s="1"/>
  <c r="AA149" i="14"/>
  <c r="D122" i="23" s="1"/>
  <c r="AA149" i="5"/>
  <c r="C122" i="23" s="1"/>
  <c r="AA149" i="4"/>
  <c r="B122" i="23" s="1"/>
  <c r="BN121" i="35"/>
  <c r="AV121" i="35"/>
  <c r="BK121" i="35"/>
  <c r="AT122" i="13"/>
  <c r="BQ122" i="13"/>
  <c r="AP122" i="13"/>
  <c r="BM122" i="13"/>
  <c r="BO122" i="13"/>
  <c r="AR122" i="13"/>
  <c r="AO122" i="13"/>
  <c r="BL122" i="13"/>
  <c r="AT122" i="12"/>
  <c r="BQ122" i="12"/>
  <c r="BN122" i="12"/>
  <c r="AQ122" i="12"/>
  <c r="AP122" i="12"/>
  <c r="BM122" i="12"/>
  <c r="BO122" i="12"/>
  <c r="AR122" i="12"/>
  <c r="CF122" i="12"/>
  <c r="AO122" i="12"/>
  <c r="BL122" i="12"/>
  <c r="AT122" i="11"/>
  <c r="BQ122" i="11"/>
  <c r="BN122" i="11"/>
  <c r="AQ122" i="11"/>
  <c r="AP122" i="11"/>
  <c r="BM122" i="11"/>
  <c r="BO122" i="11"/>
  <c r="AR122" i="11"/>
  <c r="AO122" i="11"/>
  <c r="BL122" i="11"/>
  <c r="AT122" i="10"/>
  <c r="BQ122" i="10"/>
  <c r="BN122" i="10"/>
  <c r="AQ122" i="10"/>
  <c r="AP122" i="10"/>
  <c r="BM122" i="10"/>
  <c r="BO122" i="10"/>
  <c r="AR122" i="10"/>
  <c r="CF122" i="10"/>
  <c r="AO122" i="10"/>
  <c r="BL122" i="10"/>
  <c r="AT122" i="8"/>
  <c r="BQ122" i="8"/>
  <c r="BN122" i="8"/>
  <c r="AQ122" i="8"/>
  <c r="AP122" i="8"/>
  <c r="BM122" i="8"/>
  <c r="BO122" i="8"/>
  <c r="AR122" i="8"/>
  <c r="CF122" i="8"/>
  <c r="AO122" i="8"/>
  <c r="BL122" i="8"/>
  <c r="BN122" i="6"/>
  <c r="AQ122" i="6"/>
  <c r="AP122" i="6"/>
  <c r="BM122" i="6"/>
  <c r="AT122" i="6"/>
  <c r="BQ122" i="6"/>
  <c r="CF122" i="6"/>
  <c r="BO122" i="6"/>
  <c r="AR122" i="6"/>
  <c r="AO122" i="6"/>
  <c r="BL122" i="6"/>
  <c r="BQ122" i="1"/>
  <c r="AT122" i="1"/>
  <c r="AR122" i="1"/>
  <c r="BO122" i="1"/>
  <c r="AQ122" i="1"/>
  <c r="BN122" i="1"/>
  <c r="AP122" i="1"/>
  <c r="BM122" i="1"/>
  <c r="CG121" i="18"/>
  <c r="CS121" i="18" s="1"/>
  <c r="O121" i="37"/>
  <c r="H121" i="37"/>
  <c r="A121" i="37"/>
  <c r="CF121" i="6"/>
  <c r="CF121" i="12"/>
  <c r="X120" i="35"/>
  <c r="AD120" i="35"/>
  <c r="AJ120" i="35"/>
  <c r="U121" i="26"/>
  <c r="U122" i="33"/>
  <c r="Y120" i="35"/>
  <c r="L120" i="22"/>
  <c r="W120" i="20"/>
  <c r="Y120" i="20"/>
  <c r="Z120" i="20" s="1"/>
  <c r="AQ120" i="20" s="1"/>
  <c r="AA146" i="4"/>
  <c r="B119" i="23" s="1"/>
  <c r="AR147" i="16"/>
  <c r="K120" i="22"/>
  <c r="O120" i="22"/>
  <c r="AR148" i="4"/>
  <c r="AQ146" i="15"/>
  <c r="P119" i="19"/>
  <c r="AO119" i="19" s="1"/>
  <c r="AR148" i="5"/>
  <c r="AD120" i="20"/>
  <c r="AB120" i="20"/>
  <c r="N120" i="22"/>
  <c r="M120" i="22"/>
  <c r="AJ135" i="32"/>
  <c r="K120" i="20"/>
  <c r="AN120" i="20" s="1"/>
  <c r="AZ120" i="20"/>
  <c r="AQ148" i="16"/>
  <c r="AC120" i="19"/>
  <c r="AE120" i="19" s="1"/>
  <c r="AR120" i="19" s="1"/>
  <c r="AQ148" i="5"/>
  <c r="N120" i="19"/>
  <c r="P120" i="19" s="1"/>
  <c r="AO120" i="19" s="1"/>
  <c r="AQ148" i="17"/>
  <c r="AH120" i="19"/>
  <c r="AJ120" i="19" s="1"/>
  <c r="AS120" i="19" s="1"/>
  <c r="U120" i="20"/>
  <c r="AP120" i="20" s="1"/>
  <c r="BB120" i="20"/>
  <c r="AQ148" i="15"/>
  <c r="X120" i="19"/>
  <c r="Z120" i="19" s="1"/>
  <c r="AQ120" i="19" s="1"/>
  <c r="S121" i="26"/>
  <c r="V122" i="33" s="1"/>
  <c r="H121" i="26"/>
  <c r="AE120" i="20"/>
  <c r="AR120" i="20" s="1"/>
  <c r="BD120" i="20"/>
  <c r="AR148" i="17"/>
  <c r="AI120" i="20"/>
  <c r="AG120" i="20"/>
  <c r="AQ148" i="4"/>
  <c r="I120" i="19"/>
  <c r="K120" i="19" s="1"/>
  <c r="AN120" i="19" s="1"/>
  <c r="AQ148" i="14"/>
  <c r="S120" i="19"/>
  <c r="U120" i="19" s="1"/>
  <c r="AP120" i="19" s="1"/>
  <c r="E135" i="32"/>
  <c r="H135" i="32"/>
  <c r="V121" i="26" s="1"/>
  <c r="X122" i="33" s="1"/>
  <c r="D135" i="32"/>
  <c r="G135" i="32"/>
  <c r="J135" i="32"/>
  <c r="F135" i="32"/>
  <c r="S121" i="18"/>
  <c r="N121" i="18"/>
  <c r="E121" i="18"/>
  <c r="F121" i="18"/>
  <c r="J121" i="18"/>
  <c r="BS121" i="18"/>
  <c r="BR121" i="18"/>
  <c r="BI121" i="18"/>
  <c r="BM121" i="18" s="1"/>
  <c r="CD121" i="18" s="1"/>
  <c r="BO121" i="18"/>
  <c r="BN121" i="18"/>
  <c r="AV121" i="18"/>
  <c r="AW121" i="18"/>
  <c r="BE121" i="18"/>
  <c r="AI121" i="18"/>
  <c r="AS121" i="18"/>
  <c r="BA121" i="18"/>
  <c r="AE121" i="18"/>
  <c r="AJ121" i="18"/>
  <c r="AN121" i="18"/>
  <c r="AR121" i="18" s="1"/>
  <c r="CA121" i="18" s="1"/>
  <c r="V121" i="18"/>
  <c r="AF121" i="18"/>
  <c r="AA121" i="18"/>
  <c r="AD121" i="18" s="1"/>
  <c r="BY121" i="18" s="1"/>
  <c r="R121" i="18"/>
  <c r="AA148" i="17"/>
  <c r="G121" i="23" s="1"/>
  <c r="AA148" i="16"/>
  <c r="F121" i="23" s="1"/>
  <c r="AA148" i="15"/>
  <c r="E121" i="23" s="1"/>
  <c r="AA148" i="14"/>
  <c r="D121" i="23" s="1"/>
  <c r="AA148" i="5"/>
  <c r="C121" i="23" s="1"/>
  <c r="AA148" i="4"/>
  <c r="B121" i="23" s="1"/>
  <c r="AA146" i="14"/>
  <c r="D119" i="23" s="1"/>
  <c r="R118" i="20"/>
  <c r="H118" i="20"/>
  <c r="AA147" i="4"/>
  <c r="B120" i="23" s="1"/>
  <c r="I117" i="22"/>
  <c r="CF121" i="13"/>
  <c r="CF121" i="11"/>
  <c r="AP121" i="10"/>
  <c r="BM121" i="10"/>
  <c r="BO121" i="10"/>
  <c r="AR121" i="10"/>
  <c r="CF121" i="10"/>
  <c r="AO121" i="10"/>
  <c r="BL121" i="10"/>
  <c r="BN121" i="10"/>
  <c r="AQ121" i="10"/>
  <c r="AT121" i="10"/>
  <c r="BQ121" i="10"/>
  <c r="CF121" i="8"/>
  <c r="AT121" i="1"/>
  <c r="AR121" i="1"/>
  <c r="AQ121" i="1"/>
  <c r="AP121" i="1"/>
  <c r="AO120" i="1"/>
  <c r="S142" i="5"/>
  <c r="AQ147" i="15"/>
  <c r="X119" i="19"/>
  <c r="Z119" i="19" s="1"/>
  <c r="AQ119" i="19" s="1"/>
  <c r="H120" i="26"/>
  <c r="J119" i="20"/>
  <c r="AZ119" i="20" s="1"/>
  <c r="H119" i="20"/>
  <c r="AR147" i="15"/>
  <c r="X119" i="20"/>
  <c r="AQ147" i="4"/>
  <c r="I119" i="19"/>
  <c r="K119" i="19" s="1"/>
  <c r="AN119" i="19" s="1"/>
  <c r="AQ147" i="17"/>
  <c r="AI119" i="19"/>
  <c r="AJ119" i="19" s="1"/>
  <c r="AS119" i="19" s="1"/>
  <c r="O119" i="20"/>
  <c r="M119" i="20"/>
  <c r="O118" i="20"/>
  <c r="K119" i="22"/>
  <c r="I119" i="22"/>
  <c r="Q120" i="22" s="1"/>
  <c r="AB135" i="32" s="1"/>
  <c r="AD119" i="20"/>
  <c r="BD119" i="20" s="1"/>
  <c r="AB119" i="20"/>
  <c r="L119" i="22"/>
  <c r="AQ147" i="14"/>
  <c r="S119" i="19"/>
  <c r="U119" i="19" s="1"/>
  <c r="AP119" i="19" s="1"/>
  <c r="T119" i="20"/>
  <c r="BB119" i="20" s="1"/>
  <c r="R119" i="20"/>
  <c r="AR147" i="5"/>
  <c r="N119" i="20"/>
  <c r="N114" i="22"/>
  <c r="AQ139" i="4"/>
  <c r="I115" i="22"/>
  <c r="S120" i="26"/>
  <c r="V121" i="33" s="1"/>
  <c r="W119" i="20"/>
  <c r="Y119" i="20"/>
  <c r="AR147" i="17"/>
  <c r="AI119" i="20"/>
  <c r="AJ119" i="20" s="1"/>
  <c r="AS119" i="20" s="1"/>
  <c r="AG119" i="20"/>
  <c r="M119" i="22"/>
  <c r="N119" i="22"/>
  <c r="AD119" i="35"/>
  <c r="CG120" i="18"/>
  <c r="CS120" i="18" s="1"/>
  <c r="A120" i="37"/>
  <c r="O120" i="37"/>
  <c r="H120" i="37"/>
  <c r="AA119" i="35"/>
  <c r="Y119" i="35"/>
  <c r="AP119" i="35"/>
  <c r="X119" i="35"/>
  <c r="I120" i="26"/>
  <c r="R120" i="26"/>
  <c r="E134" i="32"/>
  <c r="H134" i="32"/>
  <c r="V120" i="26" s="1"/>
  <c r="X121" i="33" s="1"/>
  <c r="D134" i="32"/>
  <c r="G134" i="32"/>
  <c r="J134" i="32"/>
  <c r="F134" i="32"/>
  <c r="S120" i="18"/>
  <c r="N120" i="18"/>
  <c r="E120" i="18"/>
  <c r="C120" i="18"/>
  <c r="F120" i="18"/>
  <c r="J120" i="18"/>
  <c r="BK120" i="18"/>
  <c r="BR120" i="18"/>
  <c r="BI120" i="18"/>
  <c r="BG120" i="18"/>
  <c r="BN120" i="18"/>
  <c r="AV120" i="18"/>
  <c r="AX120" i="18"/>
  <c r="AW120" i="18"/>
  <c r="BE120" i="18"/>
  <c r="AI120" i="18"/>
  <c r="AT120" i="18"/>
  <c r="AS120" i="18"/>
  <c r="BA120" i="18"/>
  <c r="AE120" i="18"/>
  <c r="AG120" i="18"/>
  <c r="AJ120" i="18"/>
  <c r="AN120" i="18"/>
  <c r="AR120" i="18" s="1"/>
  <c r="CA120" i="18" s="1"/>
  <c r="V120" i="18"/>
  <c r="T120" i="18"/>
  <c r="AF120" i="18"/>
  <c r="AA120" i="18"/>
  <c r="AD120" i="18" s="1"/>
  <c r="BY120" i="18" s="1"/>
  <c r="R120" i="18"/>
  <c r="G120" i="18"/>
  <c r="AA147" i="17"/>
  <c r="G120" i="23" s="1"/>
  <c r="AA147" i="16"/>
  <c r="F120" i="23" s="1"/>
  <c r="AA147" i="15"/>
  <c r="E120" i="23" s="1"/>
  <c r="AA147" i="14"/>
  <c r="D120" i="23" s="1"/>
  <c r="AA147" i="5"/>
  <c r="C120" i="23" s="1"/>
  <c r="AT120" i="1"/>
  <c r="AQ120" i="1"/>
  <c r="AR120" i="1"/>
  <c r="AP120" i="1"/>
  <c r="A118" i="37"/>
  <c r="AO118" i="1"/>
  <c r="AO117" i="1"/>
  <c r="AB118" i="23"/>
  <c r="B119" i="33" s="1"/>
  <c r="F119" i="33" s="1"/>
  <c r="J119" i="33" s="1"/>
  <c r="R118" i="26"/>
  <c r="U118" i="26" s="1"/>
  <c r="AO119" i="1"/>
  <c r="B119" i="26"/>
  <c r="P117" i="22"/>
  <c r="AR145" i="5"/>
  <c r="N117" i="20"/>
  <c r="S118" i="26"/>
  <c r="V119" i="33" s="1"/>
  <c r="AA146" i="5"/>
  <c r="C119" i="23" s="1"/>
  <c r="C119" i="26"/>
  <c r="AR145" i="15"/>
  <c r="X117" i="20"/>
  <c r="W118" i="20"/>
  <c r="Y118" i="20"/>
  <c r="AQ145" i="4"/>
  <c r="J117" i="19"/>
  <c r="K117" i="19" s="1"/>
  <c r="AN117" i="19" s="1"/>
  <c r="AQ145" i="14"/>
  <c r="S117" i="19"/>
  <c r="U117" i="19" s="1"/>
  <c r="AP117" i="19" s="1"/>
  <c r="AJ132" i="32"/>
  <c r="T118" i="26"/>
  <c r="W119" i="33" s="1"/>
  <c r="T117" i="20"/>
  <c r="R117" i="20"/>
  <c r="K117" i="22"/>
  <c r="S117" i="26"/>
  <c r="V118" i="33" s="1"/>
  <c r="P117" i="19"/>
  <c r="AO117" i="19" s="1"/>
  <c r="AR145" i="17"/>
  <c r="AI117" i="20"/>
  <c r="AJ117" i="20" s="1"/>
  <c r="AS117" i="20" s="1"/>
  <c r="AG117" i="20"/>
  <c r="AJ118" i="19"/>
  <c r="AS118" i="19" s="1"/>
  <c r="Y117" i="20"/>
  <c r="W117" i="20"/>
  <c r="AQ145" i="16"/>
  <c r="AC117" i="19"/>
  <c r="AE117" i="19" s="1"/>
  <c r="AR117" i="19" s="1"/>
  <c r="E119" i="26"/>
  <c r="J117" i="20"/>
  <c r="H117" i="20"/>
  <c r="AR145" i="4"/>
  <c r="I117" i="20"/>
  <c r="AA144" i="14"/>
  <c r="D117" i="23" s="1"/>
  <c r="AA145" i="14"/>
  <c r="D118" i="23" s="1"/>
  <c r="P118" i="22"/>
  <c r="L117" i="22"/>
  <c r="O117" i="22"/>
  <c r="N116" i="22"/>
  <c r="AQ145" i="17"/>
  <c r="AH117" i="19"/>
  <c r="AJ117" i="19" s="1"/>
  <c r="AS117" i="19" s="1"/>
  <c r="H118" i="26"/>
  <c r="AQ145" i="15"/>
  <c r="X117" i="19"/>
  <c r="Z117" i="19" s="1"/>
  <c r="AQ117" i="19" s="1"/>
  <c r="AA146" i="16"/>
  <c r="F119" i="23" s="1"/>
  <c r="F119" i="26"/>
  <c r="M117" i="20"/>
  <c r="O117" i="20"/>
  <c r="AR145" i="14"/>
  <c r="S117" i="20"/>
  <c r="AD117" i="20"/>
  <c r="BD117" i="20" s="1"/>
  <c r="AB117" i="20"/>
  <c r="X118" i="35"/>
  <c r="CG118" i="18"/>
  <c r="CS118" i="18" s="1"/>
  <c r="O118" i="37"/>
  <c r="Y118" i="35"/>
  <c r="AJ118" i="35"/>
  <c r="V119" i="26"/>
  <c r="X120" i="33" s="1"/>
  <c r="AH119" i="23"/>
  <c r="BI119" i="23" s="1"/>
  <c r="AB119" i="23"/>
  <c r="B120" i="33" s="1"/>
  <c r="F120" i="33" s="1"/>
  <c r="J120" i="33" s="1"/>
  <c r="I119" i="26"/>
  <c r="R119" i="26"/>
  <c r="E133" i="32"/>
  <c r="G133" i="32"/>
  <c r="AQ146" i="17"/>
  <c r="AA146" i="15"/>
  <c r="E119" i="23" s="1"/>
  <c r="AR146" i="5"/>
  <c r="N118" i="20"/>
  <c r="AR146" i="15"/>
  <c r="X118" i="20"/>
  <c r="O118" i="22"/>
  <c r="AR146" i="16"/>
  <c r="AC118" i="20"/>
  <c r="AR146" i="17"/>
  <c r="AI118" i="20"/>
  <c r="AG118" i="20"/>
  <c r="AQ146" i="16"/>
  <c r="AC118" i="19"/>
  <c r="AE118" i="19" s="1"/>
  <c r="AR118" i="19" s="1"/>
  <c r="AQ146" i="14"/>
  <c r="S118" i="19"/>
  <c r="U118" i="19" s="1"/>
  <c r="AP118" i="19" s="1"/>
  <c r="AR146" i="14"/>
  <c r="S118" i="20"/>
  <c r="AQ146" i="4"/>
  <c r="I118" i="19"/>
  <c r="K118" i="19" s="1"/>
  <c r="AN118" i="19" s="1"/>
  <c r="AQ146" i="5"/>
  <c r="N118" i="19"/>
  <c r="P118" i="19" s="1"/>
  <c r="AO118" i="19" s="1"/>
  <c r="K118" i="22"/>
  <c r="I118" i="22"/>
  <c r="AR146" i="4"/>
  <c r="I118" i="20"/>
  <c r="S119" i="18"/>
  <c r="N119" i="18"/>
  <c r="F119" i="18"/>
  <c r="I119" i="18" s="1"/>
  <c r="BV119" i="18" s="1"/>
  <c r="J119" i="18"/>
  <c r="BR119" i="18"/>
  <c r="BK119" i="18"/>
  <c r="BN119" i="18"/>
  <c r="BG119" i="18"/>
  <c r="AW119" i="18"/>
  <c r="BE119" i="18"/>
  <c r="AX119" i="18"/>
  <c r="AS119" i="18"/>
  <c r="BA119" i="18"/>
  <c r="AT119" i="18"/>
  <c r="AJ119" i="18"/>
  <c r="AN119" i="18"/>
  <c r="AR119" i="18" s="1"/>
  <c r="CA119" i="18" s="1"/>
  <c r="AG119" i="18"/>
  <c r="AF119" i="18"/>
  <c r="AA119" i="18"/>
  <c r="AD119" i="18" s="1"/>
  <c r="BY119" i="18" s="1"/>
  <c r="T119" i="18"/>
  <c r="AA146" i="17"/>
  <c r="G119" i="23" s="1"/>
  <c r="AT119" i="1"/>
  <c r="AR119" i="1"/>
  <c r="AQ119" i="1"/>
  <c r="AP119" i="1"/>
  <c r="AO116" i="1"/>
  <c r="AP117" i="35"/>
  <c r="R117" i="26"/>
  <c r="U117" i="26" s="1"/>
  <c r="Y117" i="35"/>
  <c r="AG117" i="35"/>
  <c r="E132" i="32"/>
  <c r="H132" i="32"/>
  <c r="V118" i="26" s="1"/>
  <c r="X119" i="33" s="1"/>
  <c r="D132" i="32"/>
  <c r="G132" i="32"/>
  <c r="F118" i="18"/>
  <c r="J118" i="18"/>
  <c r="BQ118" i="18"/>
  <c r="BH118" i="18"/>
  <c r="BG118" i="18"/>
  <c r="BO118" i="18"/>
  <c r="BK118" i="18"/>
  <c r="BD118" i="18"/>
  <c r="BN118" i="18"/>
  <c r="AV118" i="18"/>
  <c r="AZ118" i="18"/>
  <c r="AH118" i="18"/>
  <c r="AT118" i="18"/>
  <c r="AO118" i="18"/>
  <c r="BS118" i="18"/>
  <c r="BB118" i="18"/>
  <c r="AW118" i="18"/>
  <c r="BE118" i="18"/>
  <c r="AI118" i="18"/>
  <c r="AQ118" i="18"/>
  <c r="U118" i="18"/>
  <c r="AG118" i="18"/>
  <c r="AB118" i="18"/>
  <c r="BL118" i="18"/>
  <c r="BI118" i="18"/>
  <c r="AS118" i="18"/>
  <c r="BA118" i="18"/>
  <c r="AE118" i="18"/>
  <c r="AM118" i="18"/>
  <c r="Q118" i="18"/>
  <c r="T118" i="18"/>
  <c r="X118" i="18"/>
  <c r="N118" i="18"/>
  <c r="AX118" i="18"/>
  <c r="AJ118" i="18"/>
  <c r="AN118" i="18"/>
  <c r="V118" i="18"/>
  <c r="Z118" i="18"/>
  <c r="H118" i="18"/>
  <c r="G118" i="18"/>
  <c r="O118" i="18"/>
  <c r="S118" i="18"/>
  <c r="E118" i="18"/>
  <c r="BR118" i="18"/>
  <c r="AU118" i="18"/>
  <c r="AF118" i="18"/>
  <c r="AA118" i="18"/>
  <c r="R118" i="18"/>
  <c r="M118" i="18"/>
  <c r="D118" i="18"/>
  <c r="C118" i="18"/>
  <c r="K118" i="18"/>
  <c r="AA145" i="17"/>
  <c r="G118" i="23" s="1"/>
  <c r="AA145" i="16"/>
  <c r="F118" i="23" s="1"/>
  <c r="AA145" i="15"/>
  <c r="E118" i="23" s="1"/>
  <c r="AA145" i="5"/>
  <c r="C118" i="23" s="1"/>
  <c r="AQ145" i="5"/>
  <c r="AA145" i="4"/>
  <c r="B118" i="23" s="1"/>
  <c r="AR143" i="16"/>
  <c r="AC115" i="20"/>
  <c r="O116" i="20"/>
  <c r="M116" i="20"/>
  <c r="AR144" i="17"/>
  <c r="AH116" i="20"/>
  <c r="AR142" i="5"/>
  <c r="AQ143" i="14"/>
  <c r="S115" i="19"/>
  <c r="U115" i="19" s="1"/>
  <c r="AP115" i="19" s="1"/>
  <c r="T116" i="26"/>
  <c r="W117" i="33" s="1"/>
  <c r="AJ130" i="32"/>
  <c r="AJ115" i="19"/>
  <c r="AS115" i="19" s="1"/>
  <c r="AI116" i="20"/>
  <c r="AG116" i="20"/>
  <c r="Y116" i="20"/>
  <c r="W116" i="20"/>
  <c r="N115" i="22"/>
  <c r="O115" i="20"/>
  <c r="M115" i="20"/>
  <c r="AR144" i="15"/>
  <c r="X116" i="20"/>
  <c r="AQ144" i="16"/>
  <c r="AR144" i="5"/>
  <c r="N116" i="20"/>
  <c r="T115" i="20"/>
  <c r="R115" i="20"/>
  <c r="AA143" i="5"/>
  <c r="C116" i="23" s="1"/>
  <c r="AQ143" i="17"/>
  <c r="AQ144" i="17"/>
  <c r="AH116" i="19"/>
  <c r="AJ116" i="19" s="1"/>
  <c r="AS116" i="19" s="1"/>
  <c r="AQ144" i="15"/>
  <c r="X116" i="19"/>
  <c r="Z116" i="19" s="1"/>
  <c r="AQ116" i="19" s="1"/>
  <c r="O115" i="22"/>
  <c r="AE111" i="19"/>
  <c r="AR111" i="19" s="1"/>
  <c r="AA143" i="16"/>
  <c r="F116" i="23" s="1"/>
  <c r="AR144" i="4"/>
  <c r="I116" i="20"/>
  <c r="AR144" i="16"/>
  <c r="AC116" i="20"/>
  <c r="AQ144" i="5"/>
  <c r="N116" i="19"/>
  <c r="P116" i="19" s="1"/>
  <c r="AO116" i="19" s="1"/>
  <c r="AR143" i="15"/>
  <c r="X115" i="20"/>
  <c r="I111" i="19"/>
  <c r="K111" i="19" s="1"/>
  <c r="AN111" i="19" s="1"/>
  <c r="AR143" i="14"/>
  <c r="S115" i="20"/>
  <c r="AR144" i="14"/>
  <c r="S116" i="20"/>
  <c r="AB116" i="20"/>
  <c r="AD116" i="20"/>
  <c r="R116" i="20"/>
  <c r="T116" i="20"/>
  <c r="S116" i="26"/>
  <c r="V117" i="33" s="1"/>
  <c r="Y115" i="20"/>
  <c r="W115" i="20"/>
  <c r="J115" i="20"/>
  <c r="K115" i="20" s="1"/>
  <c r="AN115" i="20" s="1"/>
  <c r="H115" i="20"/>
  <c r="AR143" i="5"/>
  <c r="N115" i="20"/>
  <c r="AA144" i="15"/>
  <c r="E117" i="23" s="1"/>
  <c r="AE116" i="19"/>
  <c r="AR116" i="19" s="1"/>
  <c r="AA144" i="17"/>
  <c r="G117" i="23" s="1"/>
  <c r="H117" i="26"/>
  <c r="AR143" i="17"/>
  <c r="AH115" i="20"/>
  <c r="AB115" i="20"/>
  <c r="AD115" i="20"/>
  <c r="M116" i="22"/>
  <c r="AQ143" i="15"/>
  <c r="X115" i="19"/>
  <c r="Z115" i="19" s="1"/>
  <c r="AQ115" i="19" s="1"/>
  <c r="I116" i="22"/>
  <c r="Q117" i="22" s="1"/>
  <c r="AB132" i="32" s="1"/>
  <c r="K116" i="22"/>
  <c r="AQ144" i="4"/>
  <c r="I116" i="19"/>
  <c r="K116" i="19" s="1"/>
  <c r="AN116" i="19" s="1"/>
  <c r="AQ143" i="4"/>
  <c r="I115" i="19"/>
  <c r="K115" i="19" s="1"/>
  <c r="AN115" i="19" s="1"/>
  <c r="H116" i="26"/>
  <c r="AA143" i="14"/>
  <c r="D116" i="23" s="1"/>
  <c r="AQ144" i="14"/>
  <c r="S116" i="19"/>
  <c r="U116" i="19" s="1"/>
  <c r="AP116" i="19" s="1"/>
  <c r="AP118" i="1"/>
  <c r="AT118" i="1"/>
  <c r="AR118" i="1"/>
  <c r="AQ118" i="1"/>
  <c r="AO115" i="1"/>
  <c r="AA116" i="35"/>
  <c r="AH117" i="23"/>
  <c r="BI117" i="23" s="1"/>
  <c r="AB117" i="23"/>
  <c r="B118" i="33" s="1"/>
  <c r="F118" i="33" s="1"/>
  <c r="J118" i="33" s="1"/>
  <c r="X115" i="35"/>
  <c r="Y116" i="35"/>
  <c r="R116" i="26"/>
  <c r="U116" i="26" s="1"/>
  <c r="CG117" i="18"/>
  <c r="CS117" i="18" s="1"/>
  <c r="O117" i="37"/>
  <c r="H117" i="37"/>
  <c r="A117" i="37"/>
  <c r="AM116" i="35"/>
  <c r="AD116" i="35"/>
  <c r="AJ116" i="35"/>
  <c r="D131" i="32"/>
  <c r="I131" i="32"/>
  <c r="V117" i="26" s="1"/>
  <c r="X118" i="33" s="1"/>
  <c r="E131" i="32"/>
  <c r="G131" i="32"/>
  <c r="K117" i="18"/>
  <c r="BN117" i="18"/>
  <c r="BG117" i="18"/>
  <c r="AJ117" i="18"/>
  <c r="BQ117" i="18"/>
  <c r="BS117" i="18"/>
  <c r="BK117" i="18"/>
  <c r="D117" i="18"/>
  <c r="J117" i="18"/>
  <c r="BJ117" i="18"/>
  <c r="BC117" i="18"/>
  <c r="BP117" i="18"/>
  <c r="M117" i="18"/>
  <c r="G117" i="18"/>
  <c r="AA117" i="18"/>
  <c r="AF117" i="18"/>
  <c r="Z117" i="18"/>
  <c r="V117" i="18"/>
  <c r="T117" i="18"/>
  <c r="AC117" i="18"/>
  <c r="U117" i="18"/>
  <c r="AN117" i="18"/>
  <c r="AZ117" i="18"/>
  <c r="AV117" i="18"/>
  <c r="BH117" i="18"/>
  <c r="BD117" i="18"/>
  <c r="BI117" i="18"/>
  <c r="BR117" i="18"/>
  <c r="E117" i="18"/>
  <c r="L117" i="18"/>
  <c r="H117" i="18"/>
  <c r="AW117" i="18"/>
  <c r="Y117" i="18"/>
  <c r="BO117" i="18"/>
  <c r="AM117" i="18"/>
  <c r="AE117" i="18"/>
  <c r="AG117" i="18"/>
  <c r="AL117" i="18"/>
  <c r="AH117" i="18"/>
  <c r="BA117" i="18"/>
  <c r="AX117" i="18"/>
  <c r="AS117" i="18"/>
  <c r="BL117" i="18"/>
  <c r="S117" i="18"/>
  <c r="C117" i="18"/>
  <c r="N117" i="18"/>
  <c r="R117" i="18"/>
  <c r="Q117" i="18"/>
  <c r="AB117" i="18"/>
  <c r="AQ117" i="18"/>
  <c r="AI117" i="18"/>
  <c r="AT117" i="18"/>
  <c r="AP117" i="18"/>
  <c r="AU117" i="18"/>
  <c r="BE117" i="18"/>
  <c r="AA144" i="16"/>
  <c r="F117" i="23" s="1"/>
  <c r="AA144" i="5"/>
  <c r="C117" i="23" s="1"/>
  <c r="AA144" i="4"/>
  <c r="B117" i="23" s="1"/>
  <c r="AQ117" i="1"/>
  <c r="AT117" i="1"/>
  <c r="AP117" i="1"/>
  <c r="AR117" i="1"/>
  <c r="Y115" i="35"/>
  <c r="CG116" i="18"/>
  <c r="CS116" i="18" s="1"/>
  <c r="H116" i="37"/>
  <c r="A116" i="37"/>
  <c r="O116" i="37"/>
  <c r="Y114" i="35"/>
  <c r="AU114" i="35" s="1"/>
  <c r="R115" i="26"/>
  <c r="U115" i="26" s="1"/>
  <c r="AH116" i="23"/>
  <c r="BI116" i="23" s="1"/>
  <c r="AB116" i="23"/>
  <c r="B117" i="33" s="1"/>
  <c r="F117" i="33" s="1"/>
  <c r="J117" i="33" s="1"/>
  <c r="D130" i="32"/>
  <c r="G130" i="32"/>
  <c r="I130" i="32"/>
  <c r="V116" i="26" s="1"/>
  <c r="X117" i="33" s="1"/>
  <c r="E130" i="32"/>
  <c r="E116" i="18"/>
  <c r="F116" i="18"/>
  <c r="BI116" i="18"/>
  <c r="BM116" i="18" s="1"/>
  <c r="CD116" i="18" s="1"/>
  <c r="AV116" i="18"/>
  <c r="BE116" i="18"/>
  <c r="AS116" i="18"/>
  <c r="BA116" i="18"/>
  <c r="AE116" i="18"/>
  <c r="S116" i="18"/>
  <c r="N116" i="18"/>
  <c r="J116" i="18"/>
  <c r="BR116" i="18"/>
  <c r="BN116" i="18"/>
  <c r="AW116" i="18"/>
  <c r="AI116" i="18"/>
  <c r="AJ116" i="18"/>
  <c r="AN116" i="18"/>
  <c r="AR116" i="18" s="1"/>
  <c r="CA116" i="18" s="1"/>
  <c r="V116" i="18"/>
  <c r="AF116" i="18"/>
  <c r="AA116" i="18"/>
  <c r="AD116" i="18" s="1"/>
  <c r="BY116" i="18" s="1"/>
  <c r="R116" i="18"/>
  <c r="AA143" i="17"/>
  <c r="G116" i="23" s="1"/>
  <c r="AA143" i="15"/>
  <c r="E116" i="23" s="1"/>
  <c r="AR143" i="4"/>
  <c r="AR142" i="15"/>
  <c r="M114" i="22"/>
  <c r="S115" i="26"/>
  <c r="V116" i="33" s="1"/>
  <c r="AR142" i="16"/>
  <c r="H114" i="20"/>
  <c r="J114" i="20"/>
  <c r="AQ142" i="15"/>
  <c r="AA143" i="4"/>
  <c r="B116" i="23" s="1"/>
  <c r="AA142" i="14"/>
  <c r="D115" i="23" s="1"/>
  <c r="Z114" i="20"/>
  <c r="AQ114" i="20" s="1"/>
  <c r="T114" i="20"/>
  <c r="R114" i="20"/>
  <c r="AR142" i="14"/>
  <c r="S114" i="20"/>
  <c r="AA142" i="17"/>
  <c r="G115" i="23" s="1"/>
  <c r="AD114" i="20"/>
  <c r="AB114" i="20"/>
  <c r="AQ142" i="17"/>
  <c r="AH114" i="19"/>
  <c r="AJ114" i="19" s="1"/>
  <c r="AS114" i="19" s="1"/>
  <c r="O114" i="22"/>
  <c r="AQ142" i="4"/>
  <c r="I114" i="19"/>
  <c r="K114" i="19" s="1"/>
  <c r="AN114" i="19" s="1"/>
  <c r="P114" i="22"/>
  <c r="K114" i="22"/>
  <c r="L114" i="22"/>
  <c r="AQ142" i="16"/>
  <c r="AD114" i="19"/>
  <c r="AE114" i="19" s="1"/>
  <c r="AR114" i="19" s="1"/>
  <c r="AR142" i="17"/>
  <c r="AG114" i="20"/>
  <c r="AI114" i="20"/>
  <c r="AQ142" i="5"/>
  <c r="N114" i="19"/>
  <c r="P114" i="19" s="1"/>
  <c r="AO114" i="19" s="1"/>
  <c r="O114" i="20"/>
  <c r="M114" i="20"/>
  <c r="I114" i="22"/>
  <c r="Q115" i="22" s="1"/>
  <c r="AB130" i="32" s="1"/>
  <c r="H115" i="26"/>
  <c r="AQ142" i="14"/>
  <c r="S114" i="19"/>
  <c r="U114" i="19" s="1"/>
  <c r="AP114" i="19" s="1"/>
  <c r="AR142" i="4"/>
  <c r="I114" i="20"/>
  <c r="AP116" i="1"/>
  <c r="AT116" i="1"/>
  <c r="AQ116" i="1"/>
  <c r="AR116" i="1"/>
  <c r="AO114" i="1"/>
  <c r="AR113" i="1"/>
  <c r="CG115" i="18"/>
  <c r="CS115" i="18" s="1"/>
  <c r="A115" i="37"/>
  <c r="O115" i="37"/>
  <c r="H115" i="37"/>
  <c r="AH115" i="23"/>
  <c r="BI115" i="23" s="1"/>
  <c r="AB115" i="23"/>
  <c r="B116" i="33" s="1"/>
  <c r="F116" i="33" s="1"/>
  <c r="J116" i="33" s="1"/>
  <c r="AM114" i="35"/>
  <c r="H129" i="32"/>
  <c r="V115" i="26" s="1"/>
  <c r="X116" i="33" s="1"/>
  <c r="E129" i="32"/>
  <c r="D129" i="32"/>
  <c r="G129" i="32"/>
  <c r="N115" i="18"/>
  <c r="J115" i="18"/>
  <c r="BI115" i="18"/>
  <c r="BM115" i="18" s="1"/>
  <c r="CD115" i="18" s="1"/>
  <c r="AP115" i="18"/>
  <c r="BN115" i="18"/>
  <c r="AV115" i="18"/>
  <c r="AZ115" i="18"/>
  <c r="AL115" i="18"/>
  <c r="AW115" i="18"/>
  <c r="BE115" i="18"/>
  <c r="AI115" i="18"/>
  <c r="AQ115" i="18"/>
  <c r="AC115" i="18"/>
  <c r="S115" i="18"/>
  <c r="E115" i="18"/>
  <c r="AS115" i="18"/>
  <c r="AE115" i="18"/>
  <c r="AM115" i="18"/>
  <c r="Y115" i="18"/>
  <c r="F115" i="18"/>
  <c r="BQ115" i="18"/>
  <c r="BR115" i="18"/>
  <c r="BD115" i="18"/>
  <c r="BA115" i="18"/>
  <c r="AJ115" i="18"/>
  <c r="AN115" i="18"/>
  <c r="V115" i="18"/>
  <c r="Z115" i="18"/>
  <c r="L115" i="18"/>
  <c r="BP115" i="18"/>
  <c r="BC115" i="18"/>
  <c r="AF115" i="18"/>
  <c r="AA115" i="18"/>
  <c r="R115" i="18"/>
  <c r="M115" i="18"/>
  <c r="AA142" i="16"/>
  <c r="F115" i="23" s="1"/>
  <c r="AA142" i="15"/>
  <c r="E115" i="23" s="1"/>
  <c r="AA142" i="5"/>
  <c r="C115" i="23" s="1"/>
  <c r="AA142" i="4"/>
  <c r="B115" i="23" s="1"/>
  <c r="AR115" i="1"/>
  <c r="AQ115" i="1"/>
  <c r="AT115" i="1"/>
  <c r="AP115" i="1"/>
  <c r="Y112" i="35"/>
  <c r="AT112" i="35" s="1"/>
  <c r="S114" i="26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K113" i="19" s="1"/>
  <c r="AN113" i="19" s="1"/>
  <c r="S112" i="26"/>
  <c r="V113" i="33" s="1"/>
  <c r="W113" i="20"/>
  <c r="Y113" i="20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P112" i="19" s="1"/>
  <c r="AO112" i="19" s="1"/>
  <c r="T112" i="20"/>
  <c r="R112" i="20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M111" i="20"/>
  <c r="AQ140" i="17"/>
  <c r="I112" i="22"/>
  <c r="O112" i="20"/>
  <c r="M112" i="20"/>
  <c r="Y112" i="20"/>
  <c r="BC112" i="20" s="1"/>
  <c r="W112" i="20"/>
  <c r="AR139" i="15"/>
  <c r="X111" i="20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AY122" i="18" l="1"/>
  <c r="CB122" i="18" s="1"/>
  <c r="P122" i="18"/>
  <c r="BW122" i="18" s="1"/>
  <c r="T121" i="26"/>
  <c r="W122" i="33" s="1"/>
  <c r="U121" i="20"/>
  <c r="AP121" i="20" s="1"/>
  <c r="BB121" i="20"/>
  <c r="BG121" i="20" s="1"/>
  <c r="BC121" i="20"/>
  <c r="AE121" i="20"/>
  <c r="AR121" i="20" s="1"/>
  <c r="BD121" i="20"/>
  <c r="I122" i="23"/>
  <c r="H122" i="23"/>
  <c r="AV121" i="19"/>
  <c r="AU121" i="19"/>
  <c r="AJ121" i="20"/>
  <c r="AS121" i="20" s="1"/>
  <c r="P121" i="20"/>
  <c r="AO121" i="20" s="1"/>
  <c r="CP122" i="18"/>
  <c r="U122" i="23" s="1"/>
  <c r="Q136" i="32"/>
  <c r="P136" i="32"/>
  <c r="O136" i="32"/>
  <c r="N136" i="32"/>
  <c r="R136" i="32"/>
  <c r="U136" i="32"/>
  <c r="M136" i="32"/>
  <c r="T136" i="32"/>
  <c r="L136" i="32"/>
  <c r="S136" i="32"/>
  <c r="B122" i="37"/>
  <c r="AK122" i="18"/>
  <c r="BZ122" i="18" s="1"/>
  <c r="BT122" i="18"/>
  <c r="CE122" i="18" s="1"/>
  <c r="C122" i="37"/>
  <c r="BF122" i="18"/>
  <c r="CC122" i="18" s="1"/>
  <c r="E122" i="37" s="1"/>
  <c r="CK122" i="18"/>
  <c r="P122" i="23" s="1"/>
  <c r="AR122" i="18"/>
  <c r="CA122" i="18" s="1"/>
  <c r="AU120" i="35"/>
  <c r="AT120" i="35"/>
  <c r="AV120" i="35" s="1"/>
  <c r="P121" i="18"/>
  <c r="BW121" i="18" s="1"/>
  <c r="CI122" i="18" s="1"/>
  <c r="N122" i="23" s="1"/>
  <c r="BC120" i="20"/>
  <c r="BH120" i="20" s="1"/>
  <c r="AV120" i="19"/>
  <c r="AU120" i="19"/>
  <c r="H121" i="23"/>
  <c r="I121" i="23"/>
  <c r="BE120" i="20"/>
  <c r="AJ120" i="20"/>
  <c r="AS120" i="20" s="1"/>
  <c r="AU120" i="20" s="1"/>
  <c r="AV120" i="20"/>
  <c r="Q135" i="32"/>
  <c r="P135" i="32"/>
  <c r="O135" i="32"/>
  <c r="N135" i="32"/>
  <c r="U135" i="32"/>
  <c r="M135" i="32"/>
  <c r="S135" i="32"/>
  <c r="T135" i="32"/>
  <c r="L135" i="32"/>
  <c r="R135" i="32"/>
  <c r="I121" i="18"/>
  <c r="BV121" i="18" s="1"/>
  <c r="CH122" i="18" s="1"/>
  <c r="W121" i="18"/>
  <c r="BX121" i="18" s="1"/>
  <c r="C121" i="37" s="1"/>
  <c r="AY121" i="18"/>
  <c r="CB121" i="18" s="1"/>
  <c r="CN122" i="18" s="1"/>
  <c r="S122" i="23" s="1"/>
  <c r="BF121" i="18"/>
  <c r="CC121" i="18" s="1"/>
  <c r="CK121" i="18"/>
  <c r="P121" i="23" s="1"/>
  <c r="CM121" i="18"/>
  <c r="R121" i="23" s="1"/>
  <c r="BT121" i="18"/>
  <c r="CE121" i="18" s="1"/>
  <c r="F121" i="37" s="1"/>
  <c r="AK121" i="18"/>
  <c r="BZ121" i="18" s="1"/>
  <c r="D121" i="37" s="1"/>
  <c r="I120" i="23"/>
  <c r="I119" i="23"/>
  <c r="J119" i="23" s="1"/>
  <c r="H119" i="23"/>
  <c r="BC119" i="20"/>
  <c r="Z119" i="20"/>
  <c r="AQ119" i="20" s="1"/>
  <c r="P119" i="20"/>
  <c r="AO119" i="20" s="1"/>
  <c r="BA119" i="20"/>
  <c r="U119" i="20"/>
  <c r="AP119" i="20" s="1"/>
  <c r="K119" i="20"/>
  <c r="AN119" i="20" s="1"/>
  <c r="AE117" i="20"/>
  <c r="AR117" i="20" s="1"/>
  <c r="AJ134" i="32"/>
  <c r="T120" i="26"/>
  <c r="W121" i="33" s="1"/>
  <c r="Q119" i="22"/>
  <c r="AB134" i="32" s="1"/>
  <c r="AE119" i="20"/>
  <c r="AR119" i="20" s="1"/>
  <c r="AV119" i="19"/>
  <c r="AU119" i="19"/>
  <c r="H120" i="23"/>
  <c r="J120" i="23" s="1"/>
  <c r="BE119" i="20"/>
  <c r="U120" i="26"/>
  <c r="U121" i="33"/>
  <c r="AU119" i="35"/>
  <c r="AT119" i="35"/>
  <c r="I120" i="18"/>
  <c r="BV120" i="18" s="1"/>
  <c r="CH120" i="18" s="1"/>
  <c r="BF120" i="18"/>
  <c r="CC120" i="18" s="1"/>
  <c r="P120" i="18"/>
  <c r="BW120" i="18" s="1"/>
  <c r="W120" i="18"/>
  <c r="BX120" i="18" s="1"/>
  <c r="C120" i="37" s="1"/>
  <c r="CK120" i="18"/>
  <c r="P120" i="23" s="1"/>
  <c r="CM120" i="18"/>
  <c r="R120" i="23" s="1"/>
  <c r="BT120" i="18"/>
  <c r="CE120" i="18" s="1"/>
  <c r="AK120" i="18"/>
  <c r="BZ120" i="18" s="1"/>
  <c r="D120" i="37" s="1"/>
  <c r="AY120" i="18"/>
  <c r="CB120" i="18" s="1"/>
  <c r="BM120" i="18"/>
  <c r="CD120" i="18" s="1"/>
  <c r="CP121" i="18" s="1"/>
  <c r="U121" i="23" s="1"/>
  <c r="U119" i="33"/>
  <c r="AJ133" i="32"/>
  <c r="T119" i="26"/>
  <c r="W120" i="33" s="1"/>
  <c r="U117" i="20"/>
  <c r="AP117" i="20" s="1"/>
  <c r="BB117" i="20"/>
  <c r="BE117" i="20"/>
  <c r="BA117" i="20"/>
  <c r="P117" i="20"/>
  <c r="AO117" i="20" s="1"/>
  <c r="BC117" i="20"/>
  <c r="Z117" i="20"/>
  <c r="AQ117" i="20" s="1"/>
  <c r="AZ115" i="20"/>
  <c r="S119" i="26"/>
  <c r="V120" i="33" s="1"/>
  <c r="Z111" i="20"/>
  <c r="AQ111" i="20" s="1"/>
  <c r="U114" i="20"/>
  <c r="AP114" i="20" s="1"/>
  <c r="I118" i="23"/>
  <c r="H118" i="23"/>
  <c r="H119" i="26"/>
  <c r="K117" i="20"/>
  <c r="AN117" i="20" s="1"/>
  <c r="AZ117" i="20"/>
  <c r="AV117" i="19"/>
  <c r="AU117" i="19"/>
  <c r="AU115" i="35"/>
  <c r="U119" i="26"/>
  <c r="U120" i="33"/>
  <c r="AU118" i="35"/>
  <c r="AT118" i="35"/>
  <c r="U118" i="33"/>
  <c r="BF119" i="18"/>
  <c r="CC119" i="18" s="1"/>
  <c r="K118" i="20"/>
  <c r="AN118" i="20" s="1"/>
  <c r="AZ118" i="20"/>
  <c r="W119" i="18"/>
  <c r="BX119" i="18" s="1"/>
  <c r="C119" i="37" s="1"/>
  <c r="P119" i="18"/>
  <c r="BW119" i="18" s="1"/>
  <c r="B119" i="37" s="1"/>
  <c r="Q118" i="22"/>
  <c r="AB133" i="32" s="1"/>
  <c r="BE118" i="20"/>
  <c r="AJ118" i="20"/>
  <c r="AS118" i="20" s="1"/>
  <c r="BB118" i="20"/>
  <c r="U118" i="20"/>
  <c r="AP118" i="20" s="1"/>
  <c r="BD118" i="20"/>
  <c r="AE118" i="20"/>
  <c r="AR118" i="20" s="1"/>
  <c r="BC118" i="20"/>
  <c r="Z118" i="20"/>
  <c r="AQ118" i="20" s="1"/>
  <c r="P118" i="20"/>
  <c r="AO118" i="20" s="1"/>
  <c r="BA118" i="20"/>
  <c r="AK119" i="18"/>
  <c r="BZ119" i="18" s="1"/>
  <c r="D119" i="37" s="1"/>
  <c r="BT119" i="18"/>
  <c r="CE119" i="18" s="1"/>
  <c r="AU118" i="19"/>
  <c r="AV118" i="19"/>
  <c r="BM119" i="18"/>
  <c r="CD119" i="18" s="1"/>
  <c r="AY119" i="18"/>
  <c r="CB119" i="18" s="1"/>
  <c r="U117" i="33"/>
  <c r="AU117" i="35"/>
  <c r="AT117" i="35"/>
  <c r="AR118" i="18"/>
  <c r="CA118" i="18" s="1"/>
  <c r="CM119" i="18" s="1"/>
  <c r="R119" i="23" s="1"/>
  <c r="W118" i="18"/>
  <c r="BX118" i="18" s="1"/>
  <c r="BM118" i="18"/>
  <c r="CD118" i="18" s="1"/>
  <c r="AD118" i="18"/>
  <c r="BY118" i="18" s="1"/>
  <c r="CK119" i="18" s="1"/>
  <c r="P119" i="23" s="1"/>
  <c r="AK118" i="18"/>
  <c r="BZ118" i="18" s="1"/>
  <c r="I118" i="18"/>
  <c r="BV118" i="18" s="1"/>
  <c r="CH119" i="18" s="1"/>
  <c r="BF118" i="18"/>
  <c r="CC118" i="18" s="1"/>
  <c r="AY118" i="18"/>
  <c r="CB118" i="18" s="1"/>
  <c r="P118" i="18"/>
  <c r="BW118" i="18" s="1"/>
  <c r="BT118" i="18"/>
  <c r="CE118" i="18" s="1"/>
  <c r="AV116" i="19"/>
  <c r="AU116" i="19"/>
  <c r="U116" i="20"/>
  <c r="AP116" i="20" s="1"/>
  <c r="BB116" i="20"/>
  <c r="P116" i="20"/>
  <c r="AO116" i="20" s="1"/>
  <c r="BA116" i="20"/>
  <c r="AJ131" i="32"/>
  <c r="T117" i="26"/>
  <c r="W118" i="33" s="1"/>
  <c r="Q116" i="22"/>
  <c r="AB131" i="32" s="1"/>
  <c r="AJ115" i="20"/>
  <c r="AS115" i="20" s="1"/>
  <c r="BE115" i="20"/>
  <c r="AJ116" i="20"/>
  <c r="AS116" i="20" s="1"/>
  <c r="BE116" i="20"/>
  <c r="P115" i="20"/>
  <c r="AO115" i="20" s="1"/>
  <c r="BA115" i="20"/>
  <c r="U115" i="20"/>
  <c r="AP115" i="20" s="1"/>
  <c r="BB115" i="20"/>
  <c r="BD116" i="20"/>
  <c r="AE116" i="20"/>
  <c r="AR116" i="20" s="1"/>
  <c r="I117" i="23"/>
  <c r="H117" i="23"/>
  <c r="AV115" i="19"/>
  <c r="AU115" i="19"/>
  <c r="Z116" i="20"/>
  <c r="AQ116" i="20" s="1"/>
  <c r="BC116" i="20"/>
  <c r="AZ116" i="20"/>
  <c r="K116" i="20"/>
  <c r="AN116" i="20" s="1"/>
  <c r="AE115" i="20"/>
  <c r="AR115" i="20" s="1"/>
  <c r="BD115" i="20"/>
  <c r="I116" i="23"/>
  <c r="H116" i="23"/>
  <c r="Z115" i="20"/>
  <c r="AQ115" i="20" s="1"/>
  <c r="BC115" i="20"/>
  <c r="U116" i="33"/>
  <c r="AU112" i="35"/>
  <c r="AV112" i="35" s="1"/>
  <c r="AT116" i="35"/>
  <c r="AU116" i="35"/>
  <c r="AT115" i="35"/>
  <c r="AD117" i="18"/>
  <c r="BY117" i="18" s="1"/>
  <c r="CK117" i="18" s="1"/>
  <c r="P117" i="23" s="1"/>
  <c r="W117" i="18"/>
  <c r="BX117" i="18" s="1"/>
  <c r="AR117" i="18"/>
  <c r="CA117" i="18" s="1"/>
  <c r="CM117" i="18" s="1"/>
  <c r="R117" i="23" s="1"/>
  <c r="AK117" i="18"/>
  <c r="BZ117" i="18" s="1"/>
  <c r="I117" i="18"/>
  <c r="BV117" i="18" s="1"/>
  <c r="BM117" i="18"/>
  <c r="CD117" i="18" s="1"/>
  <c r="AY117" i="18"/>
  <c r="CB117" i="18" s="1"/>
  <c r="BT117" i="18"/>
  <c r="CE117" i="18" s="1"/>
  <c r="BF117" i="18"/>
  <c r="CC117" i="18" s="1"/>
  <c r="P117" i="18"/>
  <c r="BW117" i="18" s="1"/>
  <c r="AT114" i="35"/>
  <c r="AV114" i="35" s="1"/>
  <c r="I116" i="18"/>
  <c r="BV116" i="18" s="1"/>
  <c r="W116" i="18"/>
  <c r="BX116" i="18" s="1"/>
  <c r="C116" i="37" s="1"/>
  <c r="BF116" i="18"/>
  <c r="CC116" i="18" s="1"/>
  <c r="BT116" i="18"/>
  <c r="CE116" i="18" s="1"/>
  <c r="F116" i="37" s="1"/>
  <c r="P116" i="18"/>
  <c r="BW116" i="18" s="1"/>
  <c r="AK116" i="18"/>
  <c r="BZ116" i="18" s="1"/>
  <c r="D116" i="37" s="1"/>
  <c r="AY116" i="18"/>
  <c r="CB116" i="18" s="1"/>
  <c r="CP116" i="18"/>
  <c r="U116" i="23" s="1"/>
  <c r="AJ129" i="32"/>
  <c r="T115" i="26"/>
  <c r="W116" i="33" s="1"/>
  <c r="AV114" i="19"/>
  <c r="AU114" i="19"/>
  <c r="AJ114" i="20"/>
  <c r="AS114" i="20" s="1"/>
  <c r="BE114" i="20"/>
  <c r="I115" i="23"/>
  <c r="H115" i="23"/>
  <c r="AE114" i="20"/>
  <c r="AR114" i="20" s="1"/>
  <c r="BD114" i="20"/>
  <c r="Q114" i="22"/>
  <c r="AB129" i="32" s="1"/>
  <c r="P114" i="20"/>
  <c r="AO114" i="20" s="1"/>
  <c r="BA114" i="20"/>
  <c r="BB114" i="20"/>
  <c r="K114" i="20"/>
  <c r="AN114" i="20" s="1"/>
  <c r="AZ114" i="20"/>
  <c r="AD115" i="18"/>
  <c r="BY115" i="18" s="1"/>
  <c r="CK116" i="18" s="1"/>
  <c r="P116" i="23" s="1"/>
  <c r="W115" i="18"/>
  <c r="BX115" i="18" s="1"/>
  <c r="AY115" i="18"/>
  <c r="CB115" i="18" s="1"/>
  <c r="AR115" i="18"/>
  <c r="CA115" i="18" s="1"/>
  <c r="CM116" i="18" s="1"/>
  <c r="R116" i="23" s="1"/>
  <c r="I115" i="18"/>
  <c r="BV115" i="18" s="1"/>
  <c r="BT115" i="18"/>
  <c r="CE115" i="18" s="1"/>
  <c r="P115" i="18"/>
  <c r="BW115" i="18" s="1"/>
  <c r="BF115" i="18"/>
  <c r="CC115" i="18" s="1"/>
  <c r="AK115" i="18"/>
  <c r="BZ115" i="18" s="1"/>
  <c r="P111" i="20"/>
  <c r="AO111" i="20" s="1"/>
  <c r="BC113" i="20"/>
  <c r="I114" i="23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I113" i="23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W114" i="18"/>
  <c r="BX114" i="18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A111" i="18"/>
  <c r="B138" i="4"/>
  <c r="AR111" i="35"/>
  <c r="AO111" i="35"/>
  <c r="AL111" i="35"/>
  <c r="AI111" i="35"/>
  <c r="AF111" i="35"/>
  <c r="AC111" i="35"/>
  <c r="Z111" i="35"/>
  <c r="BP111" i="13"/>
  <c r="AS111" i="13"/>
  <c r="AN112" i="13"/>
  <c r="AL112" i="13"/>
  <c r="Y112" i="13"/>
  <c r="AB139" i="17" s="1"/>
  <c r="AG111" i="19" s="1"/>
  <c r="BS111" i="13"/>
  <c r="BP111" i="12"/>
  <c r="AS111" i="12"/>
  <c r="AN112" i="12"/>
  <c r="AL112" i="12"/>
  <c r="Y112" i="12"/>
  <c r="AB139" i="16" s="1"/>
  <c r="AB111" i="19" s="1"/>
  <c r="BS111" i="12"/>
  <c r="BP111" i="11"/>
  <c r="AS111" i="11"/>
  <c r="AN112" i="11"/>
  <c r="AL112" i="11"/>
  <c r="Y112" i="11"/>
  <c r="AB139" i="15" s="1"/>
  <c r="W111" i="19" s="1"/>
  <c r="BS111" i="11"/>
  <c r="BP111" i="10"/>
  <c r="AS111" i="10"/>
  <c r="AN112" i="10"/>
  <c r="AM112" i="10"/>
  <c r="AL112" i="10"/>
  <c r="AB139" i="14"/>
  <c r="R111" i="19" s="1"/>
  <c r="BS111" i="10"/>
  <c r="BP111" i="8"/>
  <c r="AS111" i="8"/>
  <c r="AN112" i="8"/>
  <c r="AL112" i="8"/>
  <c r="Y112" i="8"/>
  <c r="AB139" i="5" s="1"/>
  <c r="M111" i="19" s="1"/>
  <c r="BS111" i="8"/>
  <c r="BP111" i="6"/>
  <c r="AS111" i="6"/>
  <c r="AN112" i="6"/>
  <c r="AL112" i="6"/>
  <c r="Y112" i="6"/>
  <c r="AB139" i="4" s="1"/>
  <c r="H111" i="19" s="1"/>
  <c r="BS111" i="6"/>
  <c r="BP111" i="1"/>
  <c r="AS111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C125" i="32"/>
  <c r="AC125" i="32" s="1"/>
  <c r="B124" i="32"/>
  <c r="A109" i="19"/>
  <c r="X55" i="37"/>
  <c r="X42" i="37"/>
  <c r="X29" i="37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 s="1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3" i="37"/>
  <c r="W4" i="37" s="1"/>
  <c r="BH121" i="20" l="1"/>
  <c r="AU121" i="20"/>
  <c r="AV121" i="20"/>
  <c r="J122" i="23"/>
  <c r="D121" i="19"/>
  <c r="M122" i="23"/>
  <c r="CO122" i="18"/>
  <c r="T122" i="23" s="1"/>
  <c r="F122" i="37"/>
  <c r="M122" i="37" s="1"/>
  <c r="D122" i="37"/>
  <c r="K122" i="37" s="1"/>
  <c r="V136" i="32" a="1"/>
  <c r="V136" i="32" s="1"/>
  <c r="Z136" i="32"/>
  <c r="W122" i="26" s="1"/>
  <c r="Y123" i="33" s="1"/>
  <c r="J122" i="37"/>
  <c r="CJ122" i="18"/>
  <c r="O122" i="23" s="1"/>
  <c r="CM122" i="18"/>
  <c r="R122" i="23" s="1"/>
  <c r="CQ122" i="18"/>
  <c r="CL122" i="18"/>
  <c r="Q122" i="23" s="1"/>
  <c r="E121" i="37"/>
  <c r="L122" i="37" s="1"/>
  <c r="CI121" i="18"/>
  <c r="N121" i="23" s="1"/>
  <c r="B121" i="37"/>
  <c r="I122" i="37" s="1"/>
  <c r="J121" i="37"/>
  <c r="K121" i="37"/>
  <c r="BG120" i="20"/>
  <c r="J121" i="23"/>
  <c r="J114" i="23"/>
  <c r="CN121" i="18"/>
  <c r="S121" i="23" s="1"/>
  <c r="V135" i="32" a="1"/>
  <c r="V135" i="32" s="1"/>
  <c r="Z135" i="32"/>
  <c r="W121" i="26" s="1"/>
  <c r="Y122" i="33" s="1"/>
  <c r="CO121" i="18"/>
  <c r="T121" i="23" s="1"/>
  <c r="CJ121" i="18"/>
  <c r="O121" i="23" s="1"/>
  <c r="CH121" i="18"/>
  <c r="CL121" i="18"/>
  <c r="Q121" i="23" s="1"/>
  <c r="CQ121" i="18"/>
  <c r="J115" i="23"/>
  <c r="BG119" i="20"/>
  <c r="AU117" i="20"/>
  <c r="AU119" i="20"/>
  <c r="AV117" i="35"/>
  <c r="AV119" i="35"/>
  <c r="E120" i="37"/>
  <c r="AV119" i="20"/>
  <c r="B120" i="37"/>
  <c r="BH119" i="20"/>
  <c r="AV118" i="35"/>
  <c r="D119" i="19"/>
  <c r="M120" i="23"/>
  <c r="CO120" i="18"/>
  <c r="T120" i="23" s="1"/>
  <c r="K120" i="37"/>
  <c r="J120" i="37"/>
  <c r="F120" i="37"/>
  <c r="M121" i="37" s="1"/>
  <c r="CP120" i="18"/>
  <c r="U120" i="23" s="1"/>
  <c r="CN120" i="18"/>
  <c r="S120" i="23" s="1"/>
  <c r="CL120" i="18"/>
  <c r="Q120" i="23" s="1"/>
  <c r="CQ120" i="18"/>
  <c r="CI120" i="18"/>
  <c r="N120" i="23" s="1"/>
  <c r="CJ120" i="18"/>
  <c r="O120" i="23" s="1"/>
  <c r="AV115" i="35"/>
  <c r="E119" i="37"/>
  <c r="F119" i="37"/>
  <c r="BH117" i="20"/>
  <c r="BG117" i="20"/>
  <c r="AV118" i="20"/>
  <c r="AU115" i="20"/>
  <c r="BG115" i="20"/>
  <c r="AV117" i="20"/>
  <c r="J118" i="23"/>
  <c r="CQ119" i="18"/>
  <c r="E118" i="19" s="1"/>
  <c r="CJ119" i="18"/>
  <c r="O119" i="23" s="1"/>
  <c r="D118" i="19"/>
  <c r="M119" i="23"/>
  <c r="CL119" i="18"/>
  <c r="Q119" i="23" s="1"/>
  <c r="CI119" i="18"/>
  <c r="N119" i="23" s="1"/>
  <c r="CO119" i="18"/>
  <c r="T119" i="23" s="1"/>
  <c r="CP119" i="18"/>
  <c r="U119" i="23" s="1"/>
  <c r="BG118" i="20"/>
  <c r="BH118" i="20"/>
  <c r="AU118" i="20"/>
  <c r="CN119" i="18"/>
  <c r="S119" i="23" s="1"/>
  <c r="CJ118" i="18"/>
  <c r="O118" i="23" s="1"/>
  <c r="E118" i="37"/>
  <c r="CP118" i="18"/>
  <c r="U118" i="23" s="1"/>
  <c r="B118" i="37"/>
  <c r="I119" i="37" s="1"/>
  <c r="D118" i="37"/>
  <c r="K119" i="37" s="1"/>
  <c r="F118" i="37"/>
  <c r="C118" i="37"/>
  <c r="J119" i="37" s="1"/>
  <c r="CQ118" i="18"/>
  <c r="CI118" i="18"/>
  <c r="N118" i="23" s="1"/>
  <c r="CL118" i="18"/>
  <c r="Q118" i="23" s="1"/>
  <c r="CN118" i="18"/>
  <c r="S118" i="23" s="1"/>
  <c r="CK118" i="18"/>
  <c r="P118" i="23" s="1"/>
  <c r="CO118" i="18"/>
  <c r="T118" i="23" s="1"/>
  <c r="CH118" i="18"/>
  <c r="CM118" i="18"/>
  <c r="R118" i="23" s="1"/>
  <c r="AV116" i="20"/>
  <c r="AU116" i="20"/>
  <c r="J117" i="23"/>
  <c r="BH115" i="20"/>
  <c r="BG116" i="20"/>
  <c r="BH116" i="20"/>
  <c r="J116" i="23"/>
  <c r="AV115" i="20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C117" i="37"/>
  <c r="J117" i="37" s="1"/>
  <c r="AV116" i="35"/>
  <c r="D117" i="37"/>
  <c r="K117" i="37" s="1"/>
  <c r="F117" i="37"/>
  <c r="M117" i="37" s="1"/>
  <c r="B117" i="37"/>
  <c r="E117" i="37"/>
  <c r="CN117" i="18"/>
  <c r="S117" i="23" s="1"/>
  <c r="CH117" i="18"/>
  <c r="CP117" i="18"/>
  <c r="U117" i="23" s="1"/>
  <c r="CJ117" i="18"/>
  <c r="O117" i="23" s="1"/>
  <c r="CI117" i="18"/>
  <c r="N117" i="23" s="1"/>
  <c r="CO117" i="18"/>
  <c r="T117" i="23" s="1"/>
  <c r="CQ117" i="18"/>
  <c r="CL117" i="18"/>
  <c r="Q117" i="23" s="1"/>
  <c r="CJ116" i="18"/>
  <c r="O116" i="23" s="1"/>
  <c r="CH116" i="18"/>
  <c r="D115" i="19" s="1"/>
  <c r="E116" i="37"/>
  <c r="CO116" i="18"/>
  <c r="T116" i="23" s="1"/>
  <c r="CQ116" i="18"/>
  <c r="CI116" i="18"/>
  <c r="N116" i="23" s="1"/>
  <c r="B116" i="37"/>
  <c r="CL116" i="18"/>
  <c r="Q116" i="23" s="1"/>
  <c r="CN116" i="18"/>
  <c r="S116" i="23" s="1"/>
  <c r="AV114" i="20"/>
  <c r="J113" i="23"/>
  <c r="BG114" i="20"/>
  <c r="BH114" i="20"/>
  <c r="AU114" i="20"/>
  <c r="CJ115" i="18"/>
  <c r="O115" i="23" s="1"/>
  <c r="C115" i="37"/>
  <c r="J116" i="37" s="1"/>
  <c r="CM115" i="18"/>
  <c r="R115" i="23" s="1"/>
  <c r="B115" i="37"/>
  <c r="D115" i="37"/>
  <c r="K116" i="37" s="1"/>
  <c r="CH115" i="18"/>
  <c r="F115" i="37"/>
  <c r="M116" i="37" s="1"/>
  <c r="CN115" i="18"/>
  <c r="S115" i="23" s="1"/>
  <c r="E115" i="37"/>
  <c r="CK115" i="18"/>
  <c r="P115" i="23" s="1"/>
  <c r="CQ115" i="18"/>
  <c r="CL115" i="18"/>
  <c r="Q115" i="23" s="1"/>
  <c r="CO115" i="18"/>
  <c r="T115" i="23" s="1"/>
  <c r="CP115" i="18"/>
  <c r="U115" i="23" s="1"/>
  <c r="CI115" i="18"/>
  <c r="N115" i="23" s="1"/>
  <c r="Y3" i="37"/>
  <c r="X4" i="37"/>
  <c r="Y4" i="37" s="1"/>
  <c r="AV113" i="35"/>
  <c r="AU112" i="20"/>
  <c r="BG113" i="20"/>
  <c r="BH113" i="20"/>
  <c r="BH112" i="20"/>
  <c r="AV113" i="20"/>
  <c r="AU113" i="20"/>
  <c r="BH111" i="20"/>
  <c r="C114" i="37"/>
  <c r="CN114" i="18"/>
  <c r="S114" i="23" s="1"/>
  <c r="CQ114" i="18"/>
  <c r="B114" i="37"/>
  <c r="D114" i="37"/>
  <c r="K114" i="37" s="1"/>
  <c r="F114" i="37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A110" i="18"/>
  <c r="B137" i="4"/>
  <c r="AR110" i="35"/>
  <c r="AO110" i="35"/>
  <c r="AL110" i="35"/>
  <c r="AI110" i="35"/>
  <c r="AF110" i="35"/>
  <c r="AC110" i="35"/>
  <c r="Z110" i="35"/>
  <c r="BP110" i="13"/>
  <c r="AS110" i="13"/>
  <c r="AN111" i="13"/>
  <c r="AM111" i="13"/>
  <c r="AL111" i="13"/>
  <c r="AJ111" i="13"/>
  <c r="AI111" i="13"/>
  <c r="AH111" i="13"/>
  <c r="AG111" i="13"/>
  <c r="AF111" i="13"/>
  <c r="AC111" i="13"/>
  <c r="AB111" i="13"/>
  <c r="AA111" i="13"/>
  <c r="Y111" i="13"/>
  <c r="AB138" i="17" s="1"/>
  <c r="AG110" i="19" s="1"/>
  <c r="BS110" i="13"/>
  <c r="BP110" i="12"/>
  <c r="AS110" i="12"/>
  <c r="AN111" i="12"/>
  <c r="Q109" i="35"/>
  <c r="AL111" i="12"/>
  <c r="AK111" i="12"/>
  <c r="AI111" i="12"/>
  <c r="AH111" i="12"/>
  <c r="AG111" i="12"/>
  <c r="AF111" i="12"/>
  <c r="AD111" i="12"/>
  <c r="AC111" i="12"/>
  <c r="AB111" i="12"/>
  <c r="AA111" i="12"/>
  <c r="Z111" i="12"/>
  <c r="BS110" i="12"/>
  <c r="BP110" i="11"/>
  <c r="AS110" i="11"/>
  <c r="AN111" i="11"/>
  <c r="AL111" i="11"/>
  <c r="AK111" i="11"/>
  <c r="AJ111" i="11"/>
  <c r="AH111" i="11"/>
  <c r="AF111" i="11"/>
  <c r="AE111" i="11"/>
  <c r="AD111" i="11"/>
  <c r="AB111" i="11"/>
  <c r="AA111" i="11"/>
  <c r="Y111" i="11"/>
  <c r="AB138" i="15" s="1"/>
  <c r="W110" i="19" s="1"/>
  <c r="BS110" i="11"/>
  <c r="BP110" i="10"/>
  <c r="AS110" i="10"/>
  <c r="AN111" i="10"/>
  <c r="AM111" i="10"/>
  <c r="AL111" i="10"/>
  <c r="AJ111" i="10"/>
  <c r="AI111" i="10"/>
  <c r="AH111" i="10"/>
  <c r="AG111" i="10"/>
  <c r="AF111" i="10"/>
  <c r="AE111" i="10"/>
  <c r="AD111" i="10"/>
  <c r="AC111" i="10"/>
  <c r="AB138" i="14"/>
  <c r="R110" i="19" s="1"/>
  <c r="BS110" i="10"/>
  <c r="BP110" i="8"/>
  <c r="AS110" i="8"/>
  <c r="AN111" i="8"/>
  <c r="AL111" i="8"/>
  <c r="AK111" i="8"/>
  <c r="AJ111" i="8"/>
  <c r="AI111" i="8"/>
  <c r="AG111" i="8"/>
  <c r="AE111" i="8"/>
  <c r="AC111" i="8"/>
  <c r="AB111" i="8"/>
  <c r="AA111" i="8"/>
  <c r="Y111" i="8"/>
  <c r="AB138" i="5" s="1"/>
  <c r="M110" i="19" s="1"/>
  <c r="BS110" i="8"/>
  <c r="BP110" i="6"/>
  <c r="AS110" i="6"/>
  <c r="AN111" i="6"/>
  <c r="AM111" i="6"/>
  <c r="AL111" i="6"/>
  <c r="AJ111" i="6"/>
  <c r="AH111" i="6"/>
  <c r="AG111" i="6"/>
  <c r="AE111" i="6"/>
  <c r="AD111" i="6"/>
  <c r="AC111" i="6"/>
  <c r="AB111" i="6"/>
  <c r="Z111" i="6"/>
  <c r="BS110" i="6"/>
  <c r="BP110" i="1"/>
  <c r="AS110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E121" i="19" l="1"/>
  <c r="F121" i="19" s="1"/>
  <c r="AM121" i="19" s="1"/>
  <c r="V122" i="23"/>
  <c r="X122" i="23" s="1"/>
  <c r="L121" i="37"/>
  <c r="AK136" i="32"/>
  <c r="AA136" i="32"/>
  <c r="I121" i="37"/>
  <c r="E120" i="19"/>
  <c r="V121" i="23"/>
  <c r="D120" i="19"/>
  <c r="M121" i="23"/>
  <c r="AK135" i="32"/>
  <c r="I120" i="37"/>
  <c r="L120" i="37"/>
  <c r="E119" i="19"/>
  <c r="F119" i="19" s="1"/>
  <c r="AM119" i="19" s="1"/>
  <c r="V120" i="23"/>
  <c r="X120" i="23" s="1"/>
  <c r="M120" i="37"/>
  <c r="M119" i="37"/>
  <c r="L119" i="37"/>
  <c r="F118" i="19"/>
  <c r="AM118" i="19" s="1"/>
  <c r="V119" i="23"/>
  <c r="X119" i="23" s="1"/>
  <c r="L118" i="37"/>
  <c r="I118" i="37"/>
  <c r="D117" i="19"/>
  <c r="M118" i="23"/>
  <c r="E117" i="19"/>
  <c r="V118" i="23"/>
  <c r="J118" i="37"/>
  <c r="M118" i="37"/>
  <c r="K118" i="37"/>
  <c r="E116" i="19"/>
  <c r="V117" i="23"/>
  <c r="D116" i="19"/>
  <c r="M117" i="23"/>
  <c r="I117" i="37"/>
  <c r="L117" i="37"/>
  <c r="M116" i="23"/>
  <c r="L116" i="37"/>
  <c r="E115" i="19"/>
  <c r="F115" i="19" s="1"/>
  <c r="AM115" i="19" s="1"/>
  <c r="V116" i="23"/>
  <c r="M115" i="37"/>
  <c r="I116" i="37"/>
  <c r="I115" i="37"/>
  <c r="D114" i="19"/>
  <c r="M115" i="23"/>
  <c r="E114" i="19"/>
  <c r="V115" i="23"/>
  <c r="L115" i="37"/>
  <c r="X44" i="37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K115" i="37"/>
  <c r="J114" i="37"/>
  <c r="J115" i="37"/>
  <c r="D113" i="19"/>
  <c r="M114" i="23"/>
  <c r="E113" i="19"/>
  <c r="V114" i="23"/>
  <c r="M114" i="37"/>
  <c r="I114" i="37"/>
  <c r="L114" i="37"/>
  <c r="E112" i="19"/>
  <c r="V113" i="23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W122" i="23" l="1"/>
  <c r="F120" i="19"/>
  <c r="AM120" i="19" s="1"/>
  <c r="Y122" i="23"/>
  <c r="X121" i="23"/>
  <c r="W121" i="23"/>
  <c r="W120" i="23"/>
  <c r="Y120" i="23" s="1"/>
  <c r="W119" i="23"/>
  <c r="Y119" i="23" s="1"/>
  <c r="F117" i="19"/>
  <c r="AM117" i="19" s="1"/>
  <c r="X118" i="23"/>
  <c r="W118" i="23"/>
  <c r="X117" i="23"/>
  <c r="W117" i="23"/>
  <c r="W116" i="23"/>
  <c r="X116" i="23"/>
  <c r="F114" i="19"/>
  <c r="AM114" i="19" s="1"/>
  <c r="W115" i="23"/>
  <c r="X115" i="23"/>
  <c r="F113" i="19"/>
  <c r="AM113" i="19" s="1"/>
  <c r="X114" i="23"/>
  <c r="W114" i="23"/>
  <c r="Y110" i="35"/>
  <c r="AT110" i="35" s="1"/>
  <c r="AT111" i="35"/>
  <c r="AV111" i="35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Y121" i="23" l="1"/>
  <c r="Y118" i="23"/>
  <c r="Y117" i="23"/>
  <c r="F116" i="19"/>
  <c r="AM116" i="19" s="1"/>
  <c r="Y116" i="23"/>
  <c r="Y115" i="23"/>
  <c r="Y114" i="23"/>
  <c r="AU110" i="35"/>
  <c r="AV110" i="35" s="1"/>
  <c r="X7" i="37"/>
  <c r="Y6" i="37"/>
  <c r="U110" i="26"/>
  <c r="U111" i="33"/>
  <c r="H16" i="29"/>
  <c r="G16" i="29"/>
  <c r="F16" i="29"/>
  <c r="E16" i="29"/>
  <c r="D16" i="29"/>
  <c r="C16" i="29"/>
  <c r="A16" i="29"/>
  <c r="X8" i="37" l="1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X9" i="37" l="1"/>
  <c r="Y8" i="37"/>
  <c r="H31" i="36"/>
  <c r="D14" i="36"/>
  <c r="X10" i="37" l="1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CB119" i="11" l="1"/>
  <c r="CB120" i="11"/>
  <c r="CB119" i="13"/>
  <c r="CB120" i="13"/>
  <c r="BY119" i="6"/>
  <c r="BY120" i="6"/>
  <c r="BZ119" i="12"/>
  <c r="BZ120" i="12"/>
  <c r="T120" i="13"/>
  <c r="AQ121" i="13" s="1"/>
  <c r="W120" i="13"/>
  <c r="AT121" i="13" s="1"/>
  <c r="U120" i="13"/>
  <c r="AR121" i="13" s="1"/>
  <c r="BV120" i="13"/>
  <c r="CD119" i="13"/>
  <c r="CD120" i="13"/>
  <c r="S120" i="13"/>
  <c r="AP121" i="13" s="1"/>
  <c r="BT120" i="13"/>
  <c r="R120" i="13"/>
  <c r="AO121" i="13" s="1"/>
  <c r="BU119" i="8"/>
  <c r="BU120" i="8"/>
  <c r="BX119" i="6"/>
  <c r="BX120" i="6"/>
  <c r="S120" i="8"/>
  <c r="R120" i="8"/>
  <c r="AO121" i="8" s="1"/>
  <c r="BT120" i="8"/>
  <c r="CB119" i="8"/>
  <c r="CB120" i="8"/>
  <c r="BX119" i="10"/>
  <c r="BX120" i="10"/>
  <c r="R120" i="11"/>
  <c r="AO121" i="11" s="1"/>
  <c r="BT120" i="11"/>
  <c r="S120" i="11"/>
  <c r="AP121" i="11" s="1"/>
  <c r="BU119" i="13"/>
  <c r="BU120" i="13"/>
  <c r="CC119" i="10"/>
  <c r="CC120" i="10"/>
  <c r="BY119" i="11"/>
  <c r="BY120" i="11"/>
  <c r="BU119" i="12"/>
  <c r="BU120" i="12"/>
  <c r="CC119" i="12"/>
  <c r="CC120" i="12"/>
  <c r="BY119" i="13"/>
  <c r="BY120" i="13"/>
  <c r="CC119" i="13"/>
  <c r="CC120" i="13"/>
  <c r="CA119" i="6"/>
  <c r="CA120" i="6"/>
  <c r="BW119" i="8"/>
  <c r="BW120" i="8"/>
  <c r="CE119" i="8"/>
  <c r="CE120" i="8"/>
  <c r="CA119" i="10"/>
  <c r="CA120" i="10"/>
  <c r="BW119" i="11"/>
  <c r="BW120" i="11"/>
  <c r="CE119" i="11"/>
  <c r="CE120" i="11"/>
  <c r="CA119" i="12"/>
  <c r="CA120" i="12"/>
  <c r="BW119" i="13"/>
  <c r="BW120" i="13"/>
  <c r="CE119" i="13"/>
  <c r="CE120" i="13"/>
  <c r="S120" i="6"/>
  <c r="AP121" i="6" s="1"/>
  <c r="BT120" i="6"/>
  <c r="R120" i="6"/>
  <c r="AO121" i="6" s="1"/>
  <c r="CB119" i="6"/>
  <c r="CB120" i="6"/>
  <c r="BX119" i="8"/>
  <c r="BX120" i="8"/>
  <c r="BT120" i="10"/>
  <c r="CB119" i="10"/>
  <c r="CB120" i="10"/>
  <c r="BX119" i="11"/>
  <c r="BX120" i="11"/>
  <c r="BT120" i="12"/>
  <c r="S120" i="12"/>
  <c r="AP121" i="12" s="1"/>
  <c r="R120" i="12"/>
  <c r="AO121" i="12" s="1"/>
  <c r="CB119" i="12"/>
  <c r="CB120" i="12"/>
  <c r="BX119" i="13"/>
  <c r="BX120" i="13"/>
  <c r="BU119" i="6"/>
  <c r="BU120" i="6"/>
  <c r="CC119" i="6"/>
  <c r="CC120" i="6"/>
  <c r="BY119" i="8"/>
  <c r="BY120" i="8"/>
  <c r="BU119" i="10"/>
  <c r="BU120" i="10"/>
  <c r="T120" i="6"/>
  <c r="AQ121" i="6" s="1"/>
  <c r="W120" i="6"/>
  <c r="AT121" i="6" s="1"/>
  <c r="U120" i="6"/>
  <c r="AR121" i="6" s="1"/>
  <c r="BV120" i="6"/>
  <c r="CD119" i="6"/>
  <c r="CD120" i="6"/>
  <c r="BZ119" i="8"/>
  <c r="BZ120" i="8"/>
  <c r="BV120" i="10"/>
  <c r="CD119" i="10"/>
  <c r="CD120" i="10"/>
  <c r="BZ119" i="11"/>
  <c r="BZ120" i="11"/>
  <c r="BV120" i="12"/>
  <c r="U120" i="12"/>
  <c r="AR121" i="12" s="1"/>
  <c r="T120" i="12"/>
  <c r="AQ121" i="12" s="1"/>
  <c r="W120" i="12"/>
  <c r="AT121" i="12" s="1"/>
  <c r="CD119" i="12"/>
  <c r="CD120" i="12"/>
  <c r="BZ119" i="13"/>
  <c r="BZ120" i="13"/>
  <c r="BX119" i="12"/>
  <c r="BX120" i="12"/>
  <c r="CC119" i="8"/>
  <c r="CC120" i="8"/>
  <c r="BY119" i="10"/>
  <c r="BY120" i="10"/>
  <c r="BU119" i="11"/>
  <c r="BU120" i="11"/>
  <c r="CC119" i="11"/>
  <c r="CC120" i="11"/>
  <c r="BY119" i="12"/>
  <c r="BY120" i="12"/>
  <c r="BZ119" i="6"/>
  <c r="BZ120" i="6"/>
  <c r="T120" i="8"/>
  <c r="AQ121" i="8" s="1"/>
  <c r="W120" i="8"/>
  <c r="AT121" i="8" s="1"/>
  <c r="BV120" i="8"/>
  <c r="U120" i="8"/>
  <c r="AR121" i="8" s="1"/>
  <c r="CD119" i="8"/>
  <c r="CD120" i="8"/>
  <c r="BZ119" i="10"/>
  <c r="BZ120" i="10"/>
  <c r="U120" i="11"/>
  <c r="AR121" i="11" s="1"/>
  <c r="W120" i="11"/>
  <c r="AT121" i="11" s="1"/>
  <c r="T120" i="11"/>
  <c r="AQ121" i="11" s="1"/>
  <c r="BV120" i="11"/>
  <c r="CD119" i="11"/>
  <c r="CD120" i="11"/>
  <c r="BW119" i="6"/>
  <c r="BW120" i="6"/>
  <c r="CE119" i="6"/>
  <c r="CE120" i="6"/>
  <c r="CA119" i="8"/>
  <c r="CA120" i="8"/>
  <c r="BW119" i="10"/>
  <c r="BW120" i="10"/>
  <c r="CE119" i="10"/>
  <c r="CE120" i="10"/>
  <c r="CA119" i="11"/>
  <c r="CA120" i="11"/>
  <c r="BW119" i="12"/>
  <c r="BW120" i="12"/>
  <c r="CE119" i="12"/>
  <c r="CE120" i="12"/>
  <c r="CA119" i="13"/>
  <c r="CA120" i="13"/>
  <c r="BT119" i="8"/>
  <c r="R119" i="8"/>
  <c r="S119" i="8"/>
  <c r="I118" i="35" s="1"/>
  <c r="S119" i="11"/>
  <c r="R119" i="11"/>
  <c r="BT119" i="11"/>
  <c r="BT119" i="13"/>
  <c r="R119" i="13"/>
  <c r="S119" i="13"/>
  <c r="T119" i="8"/>
  <c r="W119" i="8"/>
  <c r="U119" i="8"/>
  <c r="BV119" i="8"/>
  <c r="T119" i="13"/>
  <c r="BV119" i="13"/>
  <c r="U119" i="13"/>
  <c r="W119" i="13"/>
  <c r="R119" i="6"/>
  <c r="BT119" i="6"/>
  <c r="S119" i="6"/>
  <c r="BT119" i="12"/>
  <c r="S119" i="12"/>
  <c r="R119" i="12"/>
  <c r="U119" i="11"/>
  <c r="T119" i="11"/>
  <c r="W119" i="11"/>
  <c r="BV119" i="11"/>
  <c r="BT119" i="10"/>
  <c r="BV119" i="6"/>
  <c r="U119" i="6"/>
  <c r="W119" i="6"/>
  <c r="T119" i="6"/>
  <c r="BV119" i="10"/>
  <c r="U119" i="12"/>
  <c r="BV119" i="12"/>
  <c r="T119" i="12"/>
  <c r="W119" i="12"/>
  <c r="BX117" i="10"/>
  <c r="BX118" i="10"/>
  <c r="R118" i="11"/>
  <c r="BT118" i="11"/>
  <c r="S118" i="11"/>
  <c r="CB117" i="11"/>
  <c r="CB118" i="11"/>
  <c r="BX117" i="12"/>
  <c r="BX118" i="12"/>
  <c r="S118" i="13"/>
  <c r="R118" i="13"/>
  <c r="BT118" i="13"/>
  <c r="CB117" i="13"/>
  <c r="CB118" i="13"/>
  <c r="CC117" i="11"/>
  <c r="CC118" i="11"/>
  <c r="BY117" i="12"/>
  <c r="BY118" i="12"/>
  <c r="BU117" i="13"/>
  <c r="BU118" i="13"/>
  <c r="CC117" i="13"/>
  <c r="CC118" i="13"/>
  <c r="CD117" i="13"/>
  <c r="CD118" i="13"/>
  <c r="T118" i="6"/>
  <c r="W118" i="6"/>
  <c r="U118" i="6"/>
  <c r="BV118" i="6"/>
  <c r="BZ117" i="8"/>
  <c r="BZ118" i="8"/>
  <c r="BY117" i="6"/>
  <c r="BY118" i="6"/>
  <c r="CC117" i="8"/>
  <c r="CC118" i="8"/>
  <c r="BU117" i="11"/>
  <c r="BU118" i="11"/>
  <c r="BZ117" i="6"/>
  <c r="BZ118" i="6"/>
  <c r="U118" i="8"/>
  <c r="BV118" i="8"/>
  <c r="W118" i="8"/>
  <c r="T118" i="8"/>
  <c r="CD117" i="8"/>
  <c r="CD118" i="8"/>
  <c r="BZ117" i="10"/>
  <c r="BZ118" i="10"/>
  <c r="T118" i="11"/>
  <c r="W118" i="11"/>
  <c r="U118" i="11"/>
  <c r="BV118" i="11"/>
  <c r="CD117" i="11"/>
  <c r="CD118" i="11"/>
  <c r="BZ117" i="12"/>
  <c r="BZ118" i="12"/>
  <c r="BV118" i="13"/>
  <c r="T118" i="13"/>
  <c r="W118" i="13"/>
  <c r="U118" i="13"/>
  <c r="CA117" i="6"/>
  <c r="CA118" i="6"/>
  <c r="BW117" i="8"/>
  <c r="BW118" i="8"/>
  <c r="BW117" i="11"/>
  <c r="BW118" i="11"/>
  <c r="CE117" i="13"/>
  <c r="CE118" i="13"/>
  <c r="CE117" i="8"/>
  <c r="CE118" i="8"/>
  <c r="CA117" i="10"/>
  <c r="CA118" i="10"/>
  <c r="CE117" i="11"/>
  <c r="CE118" i="11"/>
  <c r="CA117" i="12"/>
  <c r="CA118" i="12"/>
  <c r="BW117" i="13"/>
  <c r="BW118" i="13"/>
  <c r="BT118" i="6"/>
  <c r="R118" i="6"/>
  <c r="S118" i="6"/>
  <c r="CB117" i="6"/>
  <c r="CB118" i="6"/>
  <c r="BX117" i="8"/>
  <c r="BX118" i="8"/>
  <c r="BT118" i="10"/>
  <c r="CB117" i="10"/>
  <c r="CB118" i="10"/>
  <c r="BX117" i="11"/>
  <c r="BX118" i="11"/>
  <c r="BT118" i="12"/>
  <c r="S118" i="12"/>
  <c r="R118" i="12"/>
  <c r="CB117" i="12"/>
  <c r="CB118" i="12"/>
  <c r="BX117" i="13"/>
  <c r="BX118" i="13"/>
  <c r="CD117" i="6"/>
  <c r="CD118" i="6"/>
  <c r="BX117" i="6"/>
  <c r="BX118" i="6"/>
  <c r="S118" i="8"/>
  <c r="I117" i="35" s="1"/>
  <c r="R118" i="8"/>
  <c r="BT118" i="8"/>
  <c r="CB117" i="8"/>
  <c r="CB118" i="8"/>
  <c r="BU117" i="8"/>
  <c r="BU118" i="8"/>
  <c r="BY117" i="10"/>
  <c r="BY118" i="10"/>
  <c r="BU117" i="6"/>
  <c r="BU118" i="6"/>
  <c r="CC117" i="6"/>
  <c r="CC118" i="6"/>
  <c r="BY117" i="8"/>
  <c r="BY118" i="8"/>
  <c r="BU117" i="10"/>
  <c r="BU118" i="10"/>
  <c r="CC117" i="10"/>
  <c r="CC118" i="10"/>
  <c r="BY117" i="11"/>
  <c r="BY118" i="11"/>
  <c r="BU117" i="12"/>
  <c r="BU118" i="12"/>
  <c r="CC117" i="12"/>
  <c r="CC118" i="12"/>
  <c r="BY117" i="13"/>
  <c r="BY118" i="13"/>
  <c r="CD117" i="10"/>
  <c r="CD118" i="10"/>
  <c r="BZ117" i="11"/>
  <c r="BZ118" i="11"/>
  <c r="W118" i="12"/>
  <c r="T118" i="12"/>
  <c r="BV118" i="12"/>
  <c r="U118" i="12"/>
  <c r="CD117" i="12"/>
  <c r="CD118" i="12"/>
  <c r="BZ117" i="13"/>
  <c r="BZ118" i="13"/>
  <c r="BV118" i="10"/>
  <c r="BW117" i="6"/>
  <c r="BW118" i="6"/>
  <c r="CE117" i="6"/>
  <c r="CE118" i="6"/>
  <c r="CA117" i="8"/>
  <c r="CA118" i="8"/>
  <c r="BW117" i="10"/>
  <c r="BW118" i="10"/>
  <c r="CE117" i="10"/>
  <c r="CE118" i="10"/>
  <c r="CA117" i="11"/>
  <c r="CA118" i="11"/>
  <c r="BW117" i="12"/>
  <c r="BW118" i="12"/>
  <c r="CE117" i="12"/>
  <c r="CE118" i="12"/>
  <c r="CA117" i="13"/>
  <c r="CA118" i="13"/>
  <c r="R117" i="13"/>
  <c r="S117" i="13"/>
  <c r="BT117" i="13"/>
  <c r="S117" i="8"/>
  <c r="I116" i="35" s="1"/>
  <c r="R117" i="8"/>
  <c r="BT117" i="8"/>
  <c r="S117" i="11"/>
  <c r="BT117" i="11"/>
  <c r="R117" i="11"/>
  <c r="U117" i="11"/>
  <c r="W117" i="11"/>
  <c r="T117" i="11"/>
  <c r="BV117" i="11"/>
  <c r="U117" i="13"/>
  <c r="T117" i="13"/>
  <c r="W117" i="13"/>
  <c r="BV117" i="13"/>
  <c r="U117" i="8"/>
  <c r="BV117" i="8"/>
  <c r="T117" i="8"/>
  <c r="W117" i="8"/>
  <c r="R117" i="6"/>
  <c r="BT117" i="6"/>
  <c r="S117" i="6"/>
  <c r="BT117" i="10"/>
  <c r="R117" i="12"/>
  <c r="BT117" i="12"/>
  <c r="S117" i="12"/>
  <c r="T117" i="6"/>
  <c r="W117" i="6"/>
  <c r="U117" i="6"/>
  <c r="BV117" i="6"/>
  <c r="BV117" i="10"/>
  <c r="T117" i="12"/>
  <c r="W117" i="12"/>
  <c r="U117" i="12"/>
  <c r="BV117" i="12"/>
  <c r="BY115" i="13"/>
  <c r="BY116" i="13"/>
  <c r="BX115" i="6"/>
  <c r="BX116" i="6"/>
  <c r="R116" i="8"/>
  <c r="S116" i="8"/>
  <c r="I115" i="35" s="1"/>
  <c r="BT116" i="8"/>
  <c r="CB115" i="8"/>
  <c r="CB116" i="8"/>
  <c r="BX115" i="10"/>
  <c r="BX116" i="10"/>
  <c r="S116" i="11"/>
  <c r="BT116" i="11"/>
  <c r="R116" i="11"/>
  <c r="CB115" i="11"/>
  <c r="CB116" i="11"/>
  <c r="BX115" i="12"/>
  <c r="BX116" i="12"/>
  <c r="R116" i="13"/>
  <c r="BT116" i="13"/>
  <c r="S116" i="13"/>
  <c r="CB115" i="13"/>
  <c r="CB116" i="13"/>
  <c r="BT116" i="6"/>
  <c r="R116" i="6"/>
  <c r="S116" i="6"/>
  <c r="BY115" i="8"/>
  <c r="BY116" i="8"/>
  <c r="BU115" i="10"/>
  <c r="BU116" i="10"/>
  <c r="CC115" i="10"/>
  <c r="CC116" i="10"/>
  <c r="BU115" i="12"/>
  <c r="BU116" i="12"/>
  <c r="BY115" i="6"/>
  <c r="BY116" i="6"/>
  <c r="BU115" i="8"/>
  <c r="BU116" i="8"/>
  <c r="CC115" i="8"/>
  <c r="CC116" i="8"/>
  <c r="BY115" i="10"/>
  <c r="BY116" i="10"/>
  <c r="BU115" i="11"/>
  <c r="BU116" i="11"/>
  <c r="CC115" i="11"/>
  <c r="CC116" i="11"/>
  <c r="BY115" i="12"/>
  <c r="BY116" i="12"/>
  <c r="BU115" i="13"/>
  <c r="BU116" i="13"/>
  <c r="CC115" i="13"/>
  <c r="CC116" i="13"/>
  <c r="BX115" i="8"/>
  <c r="BX116" i="8"/>
  <c r="S116" i="12"/>
  <c r="BT116" i="12"/>
  <c r="R116" i="12"/>
  <c r="BU115" i="6"/>
  <c r="BU116" i="6"/>
  <c r="BZ115" i="6"/>
  <c r="BZ116" i="6"/>
  <c r="BV116" i="8"/>
  <c r="T116" i="8"/>
  <c r="W116" i="8"/>
  <c r="U116" i="8"/>
  <c r="CD115" i="8"/>
  <c r="CD116" i="8"/>
  <c r="BZ115" i="10"/>
  <c r="BZ116" i="10"/>
  <c r="T116" i="11"/>
  <c r="W116" i="11"/>
  <c r="U116" i="11"/>
  <c r="BV116" i="11"/>
  <c r="CD115" i="11"/>
  <c r="CD116" i="11"/>
  <c r="BZ115" i="12"/>
  <c r="BZ116" i="12"/>
  <c r="U116" i="13"/>
  <c r="T116" i="13"/>
  <c r="W116" i="13"/>
  <c r="BV116" i="13"/>
  <c r="CD115" i="13"/>
  <c r="CD116" i="13"/>
  <c r="CA115" i="6"/>
  <c r="CA116" i="6"/>
  <c r="BW115" i="8"/>
  <c r="BW116" i="8"/>
  <c r="CE115" i="8"/>
  <c r="CE116" i="8"/>
  <c r="CA115" i="10"/>
  <c r="CA116" i="10"/>
  <c r="BW115" i="11"/>
  <c r="BW116" i="11"/>
  <c r="CE115" i="11"/>
  <c r="CE116" i="11"/>
  <c r="CA115" i="12"/>
  <c r="CA116" i="12"/>
  <c r="BW115" i="13"/>
  <c r="BW116" i="13"/>
  <c r="CE115" i="13"/>
  <c r="CE116" i="13"/>
  <c r="U116" i="6"/>
  <c r="BV116" i="6"/>
  <c r="W116" i="6"/>
  <c r="T116" i="6"/>
  <c r="CD115" i="6"/>
  <c r="CD116" i="6"/>
  <c r="BZ115" i="8"/>
  <c r="BZ116" i="8"/>
  <c r="BV116" i="10"/>
  <c r="CD115" i="10"/>
  <c r="CD116" i="10"/>
  <c r="BZ115" i="11"/>
  <c r="BZ116" i="11"/>
  <c r="W116" i="12"/>
  <c r="T116" i="12"/>
  <c r="U116" i="12"/>
  <c r="BV116" i="12"/>
  <c r="CD115" i="12"/>
  <c r="CD116" i="12"/>
  <c r="BZ115" i="13"/>
  <c r="BZ116" i="13"/>
  <c r="CB115" i="6"/>
  <c r="CB116" i="6"/>
  <c r="BT116" i="10"/>
  <c r="CB115" i="10"/>
  <c r="CB116" i="10"/>
  <c r="BX115" i="11"/>
  <c r="BX116" i="11"/>
  <c r="CB115" i="12"/>
  <c r="CB116" i="12"/>
  <c r="BX115" i="13"/>
  <c r="BX116" i="13"/>
  <c r="CC115" i="6"/>
  <c r="CC116" i="6"/>
  <c r="BY115" i="11"/>
  <c r="BY116" i="11"/>
  <c r="CC115" i="12"/>
  <c r="CC116" i="12"/>
  <c r="BW115" i="6"/>
  <c r="BW116" i="6"/>
  <c r="CE115" i="6"/>
  <c r="CE116" i="6"/>
  <c r="CA115" i="8"/>
  <c r="CA116" i="8"/>
  <c r="BW115" i="10"/>
  <c r="BW116" i="10"/>
  <c r="CE115" i="10"/>
  <c r="CE116" i="10"/>
  <c r="CA115" i="11"/>
  <c r="CA116" i="11"/>
  <c r="BW115" i="12"/>
  <c r="BW116" i="12"/>
  <c r="CE115" i="12"/>
  <c r="CE116" i="12"/>
  <c r="CA115" i="13"/>
  <c r="CA116" i="13"/>
  <c r="R115" i="13"/>
  <c r="BT115" i="13"/>
  <c r="S115" i="13"/>
  <c r="U115" i="8"/>
  <c r="W115" i="8"/>
  <c r="BV115" i="8"/>
  <c r="T115" i="8"/>
  <c r="W115" i="13"/>
  <c r="U115" i="13"/>
  <c r="T115" i="13"/>
  <c r="BV115" i="13"/>
  <c r="BT115" i="6"/>
  <c r="R115" i="6"/>
  <c r="S115" i="6"/>
  <c r="BT115" i="10"/>
  <c r="S115" i="12"/>
  <c r="R115" i="12"/>
  <c r="BT115" i="12"/>
  <c r="U115" i="6"/>
  <c r="BV115" i="6"/>
  <c r="T115" i="6"/>
  <c r="W115" i="6"/>
  <c r="BV115" i="10"/>
  <c r="W115" i="12"/>
  <c r="T115" i="12"/>
  <c r="U115" i="12"/>
  <c r="BV115" i="12"/>
  <c r="BT115" i="8"/>
  <c r="S115" i="8"/>
  <c r="I114" i="35" s="1"/>
  <c r="R115" i="8"/>
  <c r="BT115" i="11"/>
  <c r="S115" i="11"/>
  <c r="R115" i="11"/>
  <c r="BV115" i="11"/>
  <c r="T115" i="11"/>
  <c r="U115" i="11"/>
  <c r="W115" i="11"/>
  <c r="BY113" i="10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I113" i="35" s="1"/>
  <c r="CB113" i="11"/>
  <c r="CB114" i="11"/>
  <c r="R114" i="6"/>
  <c r="S114" i="6"/>
  <c r="BT114" i="6"/>
  <c r="BX113" i="8"/>
  <c r="BX114" i="8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BV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I112" i="35" s="1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BT113" i="10"/>
  <c r="BT113" i="12"/>
  <c r="R113" i="12"/>
  <c r="S113" i="12"/>
  <c r="R113" i="13"/>
  <c r="BT113" i="13"/>
  <c r="S113" i="13"/>
  <c r="T113" i="6"/>
  <c r="U113" i="6"/>
  <c r="BV113" i="6"/>
  <c r="W113" i="6"/>
  <c r="BV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I111" i="35" s="1"/>
  <c r="BT112" i="8"/>
  <c r="CA111" i="6"/>
  <c r="CA112" i="6"/>
  <c r="BW111" i="8"/>
  <c r="BW112" i="8"/>
  <c r="BX111" i="8"/>
  <c r="BX112" i="8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BV111" i="10"/>
  <c r="U111" i="12"/>
  <c r="W111" i="12"/>
  <c r="T111" i="12"/>
  <c r="BV111" i="12"/>
  <c r="R111" i="6"/>
  <c r="S111" i="6"/>
  <c r="BT111" i="6"/>
  <c r="R111" i="13"/>
  <c r="S111" i="13"/>
  <c r="BT111" i="13"/>
  <c r="BT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I110" i="35" s="1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S110" i="8"/>
  <c r="I109" i="35" s="1"/>
  <c r="R110" i="8"/>
  <c r="S110" i="11"/>
  <c r="R110" i="11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AT120" i="12" l="1"/>
  <c r="AT120" i="10"/>
  <c r="AO120" i="12"/>
  <c r="AO120" i="10"/>
  <c r="F119" i="35"/>
  <c r="AB120" i="35" s="1"/>
  <c r="AP120" i="6"/>
  <c r="CF120" i="8"/>
  <c r="CF120" i="13"/>
  <c r="CF119" i="8"/>
  <c r="AQ120" i="12"/>
  <c r="AQ120" i="10"/>
  <c r="AR120" i="6"/>
  <c r="R119" i="35"/>
  <c r="AN120" i="35" s="1"/>
  <c r="AP120" i="12"/>
  <c r="CF120" i="10"/>
  <c r="O119" i="35"/>
  <c r="AK120" i="35" s="1"/>
  <c r="AP120" i="11"/>
  <c r="AO120" i="8"/>
  <c r="U119" i="35"/>
  <c r="AQ120" i="35" s="1"/>
  <c r="AP120" i="13"/>
  <c r="AR120" i="8"/>
  <c r="AR120" i="12"/>
  <c r="AT120" i="6"/>
  <c r="CF120" i="6"/>
  <c r="CF120" i="12"/>
  <c r="CF120" i="11"/>
  <c r="AP120" i="8"/>
  <c r="AQ120" i="11"/>
  <c r="AR120" i="10"/>
  <c r="AQ120" i="6"/>
  <c r="AO120" i="11"/>
  <c r="AT120" i="11"/>
  <c r="AT120" i="8"/>
  <c r="AR120" i="11"/>
  <c r="AQ120" i="8"/>
  <c r="AR120" i="13"/>
  <c r="AO120" i="6"/>
  <c r="AT120" i="13"/>
  <c r="L119" i="35"/>
  <c r="AH120" i="35" s="1"/>
  <c r="AP120" i="10"/>
  <c r="AO120" i="13"/>
  <c r="AQ120" i="13"/>
  <c r="CF119" i="13"/>
  <c r="CF119" i="12"/>
  <c r="CF119" i="6"/>
  <c r="AR119" i="10"/>
  <c r="L118" i="35"/>
  <c r="AP119" i="10"/>
  <c r="R118" i="35"/>
  <c r="AP119" i="12"/>
  <c r="AO119" i="13"/>
  <c r="CF117" i="10"/>
  <c r="AT119" i="10"/>
  <c r="AO119" i="10"/>
  <c r="AQ119" i="13"/>
  <c r="CF117" i="11"/>
  <c r="AQ119" i="10"/>
  <c r="CF119" i="10"/>
  <c r="F118" i="35"/>
  <c r="AP119" i="6"/>
  <c r="CF119" i="11"/>
  <c r="AR119" i="8"/>
  <c r="AO119" i="11"/>
  <c r="AT119" i="12"/>
  <c r="AQ119" i="6"/>
  <c r="AT119" i="11"/>
  <c r="AO119" i="6"/>
  <c r="AT119" i="8"/>
  <c r="O118" i="35"/>
  <c r="AP119" i="11"/>
  <c r="AQ119" i="12"/>
  <c r="AT119" i="6"/>
  <c r="AQ119" i="11"/>
  <c r="AQ119" i="8"/>
  <c r="AP119" i="8"/>
  <c r="AR119" i="6"/>
  <c r="AR119" i="11"/>
  <c r="AT119" i="13"/>
  <c r="AO119" i="8"/>
  <c r="AR119" i="12"/>
  <c r="AO119" i="12"/>
  <c r="AR119" i="13"/>
  <c r="U118" i="35"/>
  <c r="AP119" i="13"/>
  <c r="AT118" i="10"/>
  <c r="AR118" i="12"/>
  <c r="CF118" i="8"/>
  <c r="AQ118" i="13"/>
  <c r="AT118" i="11"/>
  <c r="CF117" i="12"/>
  <c r="AQ118" i="10"/>
  <c r="AO118" i="8"/>
  <c r="F117" i="35"/>
  <c r="AP118" i="6"/>
  <c r="AQ118" i="11"/>
  <c r="AR118" i="8"/>
  <c r="AQ118" i="12"/>
  <c r="AP118" i="8"/>
  <c r="CF118" i="10"/>
  <c r="AO118" i="6"/>
  <c r="CF118" i="12"/>
  <c r="AR118" i="10"/>
  <c r="AT118" i="12"/>
  <c r="AO118" i="12"/>
  <c r="AO118" i="10"/>
  <c r="CF118" i="6"/>
  <c r="O117" i="35"/>
  <c r="AP118" i="11"/>
  <c r="R117" i="35"/>
  <c r="AP118" i="12"/>
  <c r="L117" i="35"/>
  <c r="AP118" i="10"/>
  <c r="CF118" i="13"/>
  <c r="CF118" i="11"/>
  <c r="AR118" i="6"/>
  <c r="AO118" i="13"/>
  <c r="AO118" i="11"/>
  <c r="AR118" i="13"/>
  <c r="AQ118" i="8"/>
  <c r="AT118" i="6"/>
  <c r="U117" i="35"/>
  <c r="AP118" i="13"/>
  <c r="CF117" i="6"/>
  <c r="AT118" i="13"/>
  <c r="AR118" i="11"/>
  <c r="AT118" i="8"/>
  <c r="AQ118" i="6"/>
  <c r="AT117" i="12"/>
  <c r="AT117" i="6"/>
  <c r="F116" i="35"/>
  <c r="AP117" i="6"/>
  <c r="AT117" i="13"/>
  <c r="AQ117" i="12"/>
  <c r="AQ117" i="6"/>
  <c r="AQ117" i="13"/>
  <c r="O116" i="35"/>
  <c r="AP117" i="11"/>
  <c r="AQ117" i="10"/>
  <c r="R116" i="35"/>
  <c r="AP117" i="12"/>
  <c r="AO117" i="6"/>
  <c r="AR117" i="13"/>
  <c r="CF117" i="8"/>
  <c r="AT117" i="8"/>
  <c r="AO117" i="8"/>
  <c r="AT117" i="10"/>
  <c r="AO117" i="12"/>
  <c r="AQ117" i="8"/>
  <c r="AQ117" i="11"/>
  <c r="AP117" i="8"/>
  <c r="AR117" i="10"/>
  <c r="L116" i="35"/>
  <c r="AP117" i="10"/>
  <c r="AT117" i="11"/>
  <c r="CF117" i="13"/>
  <c r="AO117" i="10"/>
  <c r="AR117" i="8"/>
  <c r="AR117" i="11"/>
  <c r="U116" i="35"/>
  <c r="AP117" i="13"/>
  <c r="AR117" i="12"/>
  <c r="AR117" i="6"/>
  <c r="AO117" i="11"/>
  <c r="AO117" i="13"/>
  <c r="AO116" i="10"/>
  <c r="AR116" i="12"/>
  <c r="AT116" i="6"/>
  <c r="AT116" i="13"/>
  <c r="AR116" i="11"/>
  <c r="AT116" i="8"/>
  <c r="CF116" i="12"/>
  <c r="CF116" i="6"/>
  <c r="AQ116" i="12"/>
  <c r="AR116" i="10"/>
  <c r="AQ116" i="13"/>
  <c r="AT116" i="11"/>
  <c r="AQ116" i="8"/>
  <c r="R115" i="35"/>
  <c r="AP116" i="12"/>
  <c r="CF116" i="8"/>
  <c r="AT116" i="12"/>
  <c r="AQ116" i="10"/>
  <c r="AR116" i="6"/>
  <c r="AR116" i="13"/>
  <c r="AQ116" i="11"/>
  <c r="AO116" i="11"/>
  <c r="AP116" i="8"/>
  <c r="U115" i="35"/>
  <c r="AP116" i="13"/>
  <c r="AO116" i="8"/>
  <c r="CF116" i="11"/>
  <c r="CF116" i="13"/>
  <c r="O115" i="35"/>
  <c r="AP116" i="11"/>
  <c r="AO116" i="13"/>
  <c r="CF116" i="10"/>
  <c r="F115" i="35"/>
  <c r="AP116" i="6"/>
  <c r="L115" i="35"/>
  <c r="AP116" i="10"/>
  <c r="AT116" i="10"/>
  <c r="AQ116" i="6"/>
  <c r="AR116" i="8"/>
  <c r="AO116" i="12"/>
  <c r="AO116" i="6"/>
  <c r="CF115" i="10"/>
  <c r="AR115" i="12"/>
  <c r="F114" i="35"/>
  <c r="AP115" i="6"/>
  <c r="AT115" i="12"/>
  <c r="CF115" i="11"/>
  <c r="CF115" i="12"/>
  <c r="CF115" i="6"/>
  <c r="AR115" i="8"/>
  <c r="AQ115" i="11"/>
  <c r="AQ115" i="8"/>
  <c r="AQ115" i="12"/>
  <c r="AT115" i="8"/>
  <c r="AO115" i="8"/>
  <c r="AT115" i="10"/>
  <c r="AO115" i="12"/>
  <c r="U114" i="35"/>
  <c r="AP115" i="13"/>
  <c r="AT115" i="6"/>
  <c r="AQ115" i="6"/>
  <c r="AO115" i="11"/>
  <c r="O114" i="35"/>
  <c r="AP115" i="11"/>
  <c r="AR115" i="6"/>
  <c r="AT115" i="11"/>
  <c r="AP115" i="8"/>
  <c r="AQ115" i="10"/>
  <c r="R114" i="35"/>
  <c r="AP115" i="12"/>
  <c r="AQ115" i="13"/>
  <c r="CF115" i="13"/>
  <c r="AT115" i="13"/>
  <c r="L114" i="35"/>
  <c r="AP115" i="10"/>
  <c r="AO115" i="6"/>
  <c r="AR115" i="11"/>
  <c r="CF115" i="8"/>
  <c r="AR115" i="10"/>
  <c r="AO115" i="10"/>
  <c r="AR115" i="13"/>
  <c r="AO115" i="13"/>
  <c r="CF113" i="6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BD120" i="35" l="1"/>
  <c r="BC120" i="35"/>
  <c r="BE120" i="35" s="1"/>
  <c r="BJ120" i="35"/>
  <c r="BI120" i="35"/>
  <c r="BK120" i="35" s="1"/>
  <c r="AW120" i="35"/>
  <c r="AX120" i="35"/>
  <c r="BF120" i="35"/>
  <c r="BG120" i="35"/>
  <c r="BH120" i="35" s="1"/>
  <c r="BM120" i="35"/>
  <c r="BL120" i="35"/>
  <c r="I119" i="35"/>
  <c r="AE120" i="35" s="1"/>
  <c r="AP121" i="8"/>
  <c r="AQ119" i="35"/>
  <c r="AN119" i="35"/>
  <c r="AH119" i="35"/>
  <c r="AE119" i="35"/>
  <c r="AK119" i="35"/>
  <c r="AB119" i="35"/>
  <c r="AK117" i="35"/>
  <c r="BG117" i="35" s="1"/>
  <c r="AK118" i="35"/>
  <c r="AB118" i="35"/>
  <c r="AN118" i="35"/>
  <c r="AE117" i="35"/>
  <c r="AZ117" i="35" s="1"/>
  <c r="AQ118" i="35"/>
  <c r="AE118" i="35"/>
  <c r="AH118" i="35"/>
  <c r="AQ117" i="35"/>
  <c r="AB117" i="35"/>
  <c r="AH117" i="35"/>
  <c r="AN117" i="35"/>
  <c r="AQ115" i="35"/>
  <c r="BM115" i="35" s="1"/>
  <c r="AN116" i="35"/>
  <c r="BI116" i="35" s="1"/>
  <c r="AK116" i="35"/>
  <c r="BF116" i="35" s="1"/>
  <c r="AH115" i="35"/>
  <c r="BC115" i="35" s="1"/>
  <c r="AH116" i="35"/>
  <c r="AB116" i="35"/>
  <c r="AE115" i="35"/>
  <c r="BA115" i="35" s="1"/>
  <c r="AK115" i="35"/>
  <c r="BF115" i="35" s="1"/>
  <c r="AQ116" i="35"/>
  <c r="AE116" i="35"/>
  <c r="AB115" i="35"/>
  <c r="AN115" i="35"/>
  <c r="AN114" i="35"/>
  <c r="BJ114" i="35" s="1"/>
  <c r="AH114" i="35"/>
  <c r="BD114" i="35" s="1"/>
  <c r="AK114" i="35"/>
  <c r="AE114" i="35"/>
  <c r="AQ114" i="35"/>
  <c r="AB114" i="35"/>
  <c r="AK113" i="35"/>
  <c r="BF113" i="35" s="1"/>
  <c r="AH113" i="35"/>
  <c r="BD113" i="35" s="1"/>
  <c r="AN112" i="35"/>
  <c r="BI112" i="35" s="1"/>
  <c r="AB113" i="35"/>
  <c r="AQ113" i="35"/>
  <c r="AE113" i="35"/>
  <c r="AN113" i="35"/>
  <c r="AQ112" i="35"/>
  <c r="BM112" i="35" s="1"/>
  <c r="AB112" i="35"/>
  <c r="AW112" i="35" s="1"/>
  <c r="AE112" i="35"/>
  <c r="AK112" i="35"/>
  <c r="AH112" i="35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AJ46" i="18" a="1"/>
  <c r="BA52" i="18" a="1"/>
  <c r="AI69" i="18" a="1"/>
  <c r="AB72" i="18" a="1"/>
  <c r="AX12" i="18" a="1"/>
  <c r="Q93" i="18" a="1"/>
  <c r="BK96" i="18" a="1"/>
  <c r="R98" i="18" a="1"/>
  <c r="AZ69" i="18" a="1"/>
  <c r="T93" i="18" a="1"/>
  <c r="AA74" i="18" a="1"/>
  <c r="AQ83" i="18" a="1"/>
  <c r="AG44" i="18" a="1"/>
  <c r="Q89" i="18" a="1"/>
  <c r="BK64" i="18" a="1"/>
  <c r="AS28" i="18" a="1"/>
  <c r="BP106" i="18" a="1"/>
  <c r="BG61" i="18" a="1"/>
  <c r="J88" i="18" a="1"/>
  <c r="BO83" i="18" a="1"/>
  <c r="Y103" i="18" a="1"/>
  <c r="AF79" i="18" a="1"/>
  <c r="E72" i="18" a="1"/>
  <c r="BL8" i="18" a="1"/>
  <c r="Q52" i="18" a="1"/>
  <c r="BD27" i="18" a="1"/>
  <c r="BQ73" i="18" a="1"/>
  <c r="AN42" i="18" a="1"/>
  <c r="S23" i="18" a="1"/>
  <c r="L21" i="18" a="1"/>
  <c r="C40" i="18" a="1"/>
  <c r="BN111" i="18" a="1"/>
  <c r="BJ100" i="18" a="1"/>
  <c r="AU99" i="18" a="1"/>
  <c r="BS66" i="18" a="1"/>
  <c r="K78" i="18" a="1"/>
  <c r="F82" i="18" a="1"/>
  <c r="N17" i="18" a="1"/>
  <c r="BK19" i="18" a="1"/>
  <c r="AP16" i="18" a="1"/>
  <c r="G102" i="18" a="1"/>
  <c r="BL47" i="18" a="1"/>
  <c r="T96" i="18" a="1"/>
  <c r="AZ36" i="18" a="1"/>
  <c r="AU7" i="18" a="1"/>
  <c r="AJ99" i="18" a="1"/>
  <c r="BA69" i="18" a="1"/>
  <c r="AX56" i="18" a="1"/>
  <c r="O83" i="18" a="1"/>
  <c r="G124" i="32" a="1"/>
  <c r="AC74" i="18" a="1"/>
  <c r="BG72" i="18" a="1"/>
  <c r="F66" i="18" a="1"/>
  <c r="AV94" i="18" a="1"/>
  <c r="Z104" i="18" a="1"/>
  <c r="AP67" i="18" a="1"/>
  <c r="R53" i="18" a="1"/>
  <c r="U90" i="18" a="1"/>
  <c r="BO108" i="18" a="1"/>
  <c r="AB91" i="18" a="1"/>
  <c r="AW42" i="18" a="1"/>
  <c r="BA96" i="18" a="1"/>
  <c r="AT85" i="18" a="1"/>
  <c r="AG51" i="18" a="1"/>
  <c r="D107" i="18" a="1"/>
  <c r="AX43" i="18" a="1"/>
  <c r="F91" i="18" a="1"/>
  <c r="AH75" i="18" a="1"/>
  <c r="AM59" i="18" a="1"/>
  <c r="AV25" i="18" a="1"/>
  <c r="N82" i="18" a="1"/>
  <c r="BH17" i="18" a="1"/>
  <c r="BQ106" i="18" a="1"/>
  <c r="AG38" i="18" a="1"/>
  <c r="AV112" i="18" a="1"/>
  <c r="F55" i="18" a="1"/>
  <c r="BB78" i="18" a="1"/>
  <c r="BK87" i="18" a="1"/>
  <c r="T45" i="18" a="1"/>
  <c r="R37" i="18" a="1"/>
  <c r="BH70" i="18" a="1"/>
  <c r="AG31" i="18" a="1"/>
  <c r="AF67" i="18" a="1"/>
  <c r="BH63" i="18" a="1"/>
  <c r="AE21" i="18" a="1"/>
  <c r="BA16" i="18" a="1"/>
  <c r="AM25" i="18" a="1"/>
  <c r="L24" i="18" a="1"/>
  <c r="BC105" i="18" a="1"/>
  <c r="AF104" i="18" a="1"/>
  <c r="G49" i="18" a="1"/>
  <c r="AH91" i="18" a="1"/>
  <c r="AH67" i="18" a="1"/>
  <c r="BN89" i="18" a="1"/>
  <c r="Q103" i="18" a="1"/>
  <c r="Y26" i="18" a="1"/>
  <c r="BG59" i="18" a="1"/>
  <c r="BR19" i="18" a="1"/>
  <c r="D43" i="18" a="1"/>
  <c r="AW29" i="18" a="1"/>
  <c r="AS47" i="18" a="1"/>
  <c r="BS64" i="18" a="1"/>
  <c r="BL33" i="18" a="1"/>
  <c r="AI73" i="18" a="1"/>
  <c r="R21" i="18" a="1"/>
  <c r="J95" i="18" a="1"/>
  <c r="AP87" i="18" a="1"/>
  <c r="AO79" i="18" a="1"/>
  <c r="K28" i="18" a="1"/>
  <c r="M107" i="18" a="1"/>
  <c r="BA97" i="18" a="1"/>
  <c r="AM66" i="18" a="1"/>
  <c r="BL41" i="18" a="1"/>
  <c r="AX54" i="18" a="1"/>
  <c r="BS40" i="18" a="1"/>
  <c r="AG65" i="18" a="1"/>
  <c r="E39" i="18" a="1"/>
  <c r="AP24" i="18" a="1"/>
  <c r="Y106" i="18" a="1"/>
  <c r="O78" i="18" a="1"/>
  <c r="BN7" i="18" a="1"/>
  <c r="R50" i="18" a="1"/>
  <c r="BC106" i="18" a="1"/>
  <c r="BL27" i="18" a="1"/>
  <c r="AF108" i="18" a="1"/>
  <c r="G66" i="18" a="1"/>
  <c r="AZ34" i="18" a="1"/>
  <c r="BN87" i="18" a="1"/>
  <c r="AS103" i="18" a="1"/>
  <c r="BO20" i="18" a="1"/>
  <c r="AG87" i="18" a="1"/>
  <c r="AS59" i="18" a="1"/>
  <c r="BS67" i="18" a="1"/>
  <c r="BS8" i="18" a="1"/>
  <c r="BR109" i="18" a="1"/>
  <c r="BA109" i="18" a="1"/>
  <c r="M81" i="18" a="1"/>
  <c r="AX45" i="18" a="1"/>
  <c r="AX103" i="18" a="1"/>
  <c r="AE87" i="18" a="1"/>
  <c r="BJ87" i="18" a="1"/>
  <c r="Y102" i="18" a="1"/>
  <c r="AQ24" i="18" a="1"/>
  <c r="C38" i="18" a="1"/>
  <c r="AB63" i="18" a="1"/>
  <c r="F76" i="18" a="1"/>
  <c r="AJ84" i="18" a="1"/>
  <c r="AW90" i="18" a="1"/>
  <c r="D24" i="18" a="1"/>
  <c r="AI5" i="18" a="1"/>
  <c r="L72" i="18" a="1"/>
  <c r="S52" i="18" a="1"/>
  <c r="AI38" i="18" a="1"/>
  <c r="BQ107" i="18" a="1"/>
  <c r="F78" i="18" a="1"/>
  <c r="AL105" i="18" a="1"/>
  <c r="AN30" i="18" a="1"/>
  <c r="Z109" i="18" a="1"/>
  <c r="Z31" i="18" a="1"/>
  <c r="AL35" i="18" a="1"/>
  <c r="BQ72" i="18" a="1"/>
  <c r="BJ101" i="18" a="1"/>
  <c r="AC104" i="18" a="1"/>
  <c r="BA28" i="18" a="1"/>
  <c r="AZ75" i="18" a="1"/>
  <c r="AC62" i="18" a="1"/>
  <c r="BA27" i="18" a="1"/>
  <c r="BI97" i="18" a="1"/>
  <c r="AJ28" i="18" a="1"/>
  <c r="AJ5" i="18" a="1"/>
  <c r="BP103" i="18" a="1"/>
  <c r="AC87" i="18" a="1"/>
  <c r="Q100" i="18" a="1"/>
  <c r="BL84" i="18" a="1"/>
  <c r="J101" i="18" a="1"/>
  <c r="N73" i="18" a="1"/>
  <c r="AS73" i="18" a="1"/>
  <c r="BK86" i="18" a="1"/>
  <c r="BO62" i="18" a="1"/>
  <c r="N92" i="18" a="1"/>
  <c r="BJ29" i="18" a="1"/>
  <c r="AH104" i="18" a="1"/>
  <c r="AJ102" i="18" a="1"/>
  <c r="Q91" i="18" a="1"/>
  <c r="Z10" i="18" a="1"/>
  <c r="AC56" i="18" a="1"/>
  <c r="AV89" i="18" a="1"/>
  <c r="AW21" i="18" a="1"/>
  <c r="N13" i="18" a="1"/>
  <c r="AC58" i="18" a="1"/>
  <c r="AW72" i="18" a="1"/>
  <c r="AT48" i="18" a="1"/>
  <c r="AM65" i="18" a="1"/>
  <c r="AE63" i="18" a="1"/>
  <c r="AN110" i="18" a="1"/>
  <c r="BL46" i="18" a="1"/>
  <c r="E94" i="18" a="1"/>
  <c r="AL23" i="18" a="1"/>
  <c r="AG105" i="18" a="1"/>
  <c r="BQ101" i="18" a="1"/>
  <c r="BG37" i="18" a="1"/>
  <c r="AC91" i="18" a="1"/>
  <c r="BG79" i="18" a="1"/>
  <c r="T41" i="18" a="1"/>
  <c r="BQ110" i="18" a="1"/>
  <c r="AW81" i="18" a="1"/>
  <c r="BH106" i="18" a="1"/>
  <c r="BI107" i="18" a="1"/>
  <c r="BD91" i="18" a="1"/>
  <c r="AL82" i="18" a="1"/>
  <c r="E95" i="18" a="1"/>
  <c r="BQ58" i="18" a="1"/>
  <c r="M51" i="18" a="1"/>
  <c r="BD41" i="18" a="1"/>
  <c r="BH87" i="18" a="1"/>
  <c r="K82" i="18" a="1"/>
  <c r="O91" i="18" a="1"/>
  <c r="AU57" i="18" a="1"/>
  <c r="BP111" i="18" a="1"/>
  <c r="AU48" i="18" a="1"/>
  <c r="BI39" i="18" a="1"/>
  <c r="AS96" i="18" a="1"/>
  <c r="BH41" i="18" a="1"/>
  <c r="AO101" i="18" a="1"/>
  <c r="E32" i="18" a="1"/>
  <c r="Z62" i="18" a="1"/>
  <c r="F42" i="18" a="1"/>
  <c r="O87" i="18" a="1"/>
  <c r="BP46" i="18" a="1"/>
  <c r="Q43" i="18" a="1"/>
  <c r="U111" i="18" a="1"/>
  <c r="BL110" i="18" a="1"/>
  <c r="AI84" i="18" a="1"/>
  <c r="BA111" i="18" a="1"/>
  <c r="D89" i="18" a="1"/>
  <c r="AB10" i="18" a="1"/>
  <c r="BL87" i="18" a="1"/>
  <c r="BH23" i="18" a="1"/>
  <c r="BP105" i="18" a="1"/>
  <c r="D86" i="18" a="1"/>
  <c r="M33" i="18" a="1"/>
  <c r="AO86" i="18" a="1"/>
  <c r="AT63" i="18" a="1"/>
  <c r="BH100" i="18" a="1"/>
  <c r="T15" i="18" a="1"/>
  <c r="AV80" i="18" a="1"/>
  <c r="AN23" i="18" a="1"/>
  <c r="Z94" i="18" a="1"/>
  <c r="AZ80" i="18" a="1"/>
  <c r="BE21" i="18" a="1"/>
  <c r="BA32" i="18" a="1"/>
  <c r="AZ111" i="18" a="1"/>
  <c r="AG97" i="18" a="1"/>
  <c r="BK12" i="18" a="1"/>
  <c r="AQ75" i="18" a="1"/>
  <c r="AM103" i="18" a="1"/>
  <c r="BN91" i="18" a="1"/>
  <c r="AI23" i="18" a="1"/>
  <c r="X62" i="18" a="1"/>
  <c r="AB38" i="18" a="1"/>
  <c r="C35" i="18" a="1"/>
  <c r="AJ75" i="18" a="1"/>
  <c r="D34" i="18" a="1"/>
  <c r="AN108" i="18" a="1"/>
  <c r="BE92" i="18" a="1"/>
  <c r="L34" i="18" a="1"/>
  <c r="BS101" i="18" a="1"/>
  <c r="BR81" i="18" a="1"/>
  <c r="BP49" i="18" a="1"/>
  <c r="AE107" i="18" a="1"/>
  <c r="K100" i="18" a="1"/>
  <c r="AC108" i="18" a="1"/>
  <c r="O37" i="18" a="1"/>
  <c r="BG44" i="18" a="1"/>
  <c r="AA44" i="18" a="1"/>
  <c r="AF59" i="18" a="1"/>
  <c r="AJ66" i="18" a="1"/>
  <c r="AP42" i="18" a="1"/>
  <c r="T80" i="18" a="1"/>
  <c r="AW61" i="18" a="1"/>
  <c r="Z65" i="18" a="1"/>
  <c r="H97" i="18" a="1"/>
  <c r="AW17" i="18" a="1"/>
  <c r="C91" i="18" a="1"/>
  <c r="BP75" i="18" a="1"/>
  <c r="H70" i="18" a="1"/>
  <c r="AO13" i="18" a="1"/>
  <c r="K104" i="18" a="1"/>
  <c r="AH29" i="18" a="1"/>
  <c r="AC60" i="18" a="1"/>
  <c r="AO107" i="18" a="1"/>
  <c r="L95" i="18" a="1"/>
  <c r="V16" i="18" a="1"/>
  <c r="AA93" i="18" a="1"/>
  <c r="V57" i="18" a="1"/>
  <c r="D54" i="18" a="1"/>
  <c r="C6" i="18" a="1"/>
  <c r="Q98" i="18" a="1"/>
  <c r="Q77" i="18" a="1"/>
  <c r="AT20" i="18" a="1"/>
  <c r="Z87" i="18" a="1"/>
  <c r="AL104" i="18" a="1"/>
  <c r="U89" i="18" a="1"/>
  <c r="AJ9" i="18" a="1"/>
  <c r="AE60" i="18" a="1"/>
  <c r="AJ81" i="18" a="1"/>
  <c r="H12" i="18" a="1"/>
  <c r="AH62" i="18" a="1"/>
  <c r="AN33" i="18" a="1"/>
  <c r="AU90" i="18" a="1"/>
  <c r="BB87" i="18" a="1"/>
  <c r="AH55" i="18" a="1"/>
  <c r="BA5" i="18" a="1"/>
  <c r="AT47" i="18" a="1"/>
  <c r="BD24" i="18" a="1"/>
  <c r="AG99" i="18" a="1"/>
  <c r="F50" i="18" a="1"/>
  <c r="BS39" i="18" a="1"/>
  <c r="AH16" i="18" a="1"/>
  <c r="BR11" i="18" a="1"/>
  <c r="S26" i="18" a="1"/>
  <c r="AZ108" i="18" a="1"/>
  <c r="F39" i="18" a="1"/>
  <c r="Z108" i="18" a="1"/>
  <c r="AE9" i="18" a="1"/>
  <c r="G95" i="18" a="1"/>
  <c r="AP75" i="18" a="1"/>
  <c r="AN61" i="18" a="1"/>
  <c r="BB24" i="18" a="1"/>
  <c r="U68" i="18" a="1"/>
  <c r="R81" i="18" a="1"/>
  <c r="E105" i="18" a="1"/>
  <c r="BP107" i="18" a="1"/>
  <c r="BI96" i="18" a="1"/>
  <c r="F49" i="18" a="1"/>
  <c r="R91" i="18" a="1"/>
  <c r="AQ43" i="18" a="1"/>
  <c r="BJ65" i="18" a="1"/>
  <c r="M22" i="18" a="1"/>
  <c r="K81" i="18" a="1"/>
  <c r="T86" i="18" a="1"/>
  <c r="U78" i="18" a="1"/>
  <c r="AB73" i="18" a="1"/>
  <c r="X74" i="18" a="1"/>
  <c r="AZ99" i="18" a="1"/>
  <c r="AI94" i="18" a="1"/>
  <c r="AP78" i="18" a="1"/>
  <c r="T46" i="18" a="1"/>
  <c r="AG81" i="18" a="1"/>
  <c r="AG73" i="18" a="1"/>
  <c r="L86" i="18" a="1"/>
  <c r="D63" i="18" a="1"/>
  <c r="BC71" i="18" a="1"/>
  <c r="E88" i="18" a="1"/>
  <c r="BB6" i="18" a="1"/>
  <c r="BI20" i="18" a="1"/>
  <c r="AE23" i="18" a="1"/>
  <c r="AG101" i="18" a="1"/>
  <c r="M108" i="18" a="1"/>
  <c r="L105" i="18" a="1"/>
  <c r="BD71" i="18" a="1"/>
  <c r="AA105" i="18" a="1"/>
  <c r="V50" i="18" a="1"/>
  <c r="AU58" i="18" a="1"/>
  <c r="J111" i="18" a="1"/>
  <c r="BD61" i="18" a="1"/>
  <c r="BE13" i="18" a="1"/>
  <c r="X111" i="18" a="1"/>
  <c r="AU98" i="18" a="1"/>
  <c r="Z76" i="18" a="1"/>
  <c r="C83" i="18" a="1"/>
  <c r="J7" i="18" a="1"/>
  <c r="AP102" i="18" a="1"/>
  <c r="J75" i="18" a="1"/>
  <c r="AT102" i="18" a="1"/>
  <c r="AH65" i="18" a="1"/>
  <c r="BP69" i="18" a="1"/>
  <c r="AO30" i="18" a="1"/>
  <c r="BL105" i="18" a="1"/>
  <c r="AU18" i="18" a="1"/>
  <c r="BP5" i="18" a="1"/>
  <c r="BE106" i="18" a="1"/>
  <c r="BK78" i="18" a="1"/>
  <c r="BJ56" i="18" a="1"/>
  <c r="AS75" i="18" a="1"/>
  <c r="BD106" i="18" a="1"/>
  <c r="AX110" i="18" a="1"/>
  <c r="Z18" i="18" a="1"/>
  <c r="AQ17" i="18" a="1"/>
  <c r="AS20" i="18" a="1"/>
  <c r="AS43" i="18" a="1"/>
  <c r="BI46" i="18" a="1"/>
  <c r="BB69" i="18" a="1"/>
  <c r="AM82" i="18" a="1"/>
  <c r="AA24" i="18" a="1"/>
  <c r="BA85" i="18" a="1"/>
  <c r="Q87" i="18" a="1"/>
  <c r="D124" i="32" a="1"/>
  <c r="BE7" i="18" a="1"/>
  <c r="BA82" i="18" a="1"/>
  <c r="BL95" i="18" a="1"/>
  <c r="U48" i="18" a="1"/>
  <c r="AC106" i="18" a="1"/>
  <c r="BB92" i="18" a="1"/>
  <c r="AP35" i="18" a="1"/>
  <c r="AH72" i="18" a="1"/>
  <c r="O24" i="18" a="1"/>
  <c r="AH69" i="18" a="1"/>
  <c r="AP81" i="18" a="1"/>
  <c r="AZ102" i="18" a="1"/>
  <c r="AH74" i="18" a="1"/>
  <c r="E82" i="18" a="1"/>
  <c r="AQ41" i="18" a="1"/>
  <c r="D31" i="18" a="1"/>
  <c r="AJ105" i="18" a="1"/>
  <c r="H60" i="18" a="1"/>
  <c r="AF42" i="18" a="1"/>
  <c r="BS102" i="18" a="1"/>
  <c r="AT98" i="18" a="1"/>
  <c r="Y33" i="18" a="1"/>
  <c r="G33" i="18" a="1"/>
  <c r="T61" i="18" a="1"/>
  <c r="AZ25" i="18" a="1"/>
  <c r="K94" i="18" a="1"/>
  <c r="AZ45" i="18" a="1"/>
  <c r="F92" i="18" a="1"/>
  <c r="BD8" i="18" a="1"/>
  <c r="BJ68" i="18" a="1"/>
  <c r="AQ34" i="18" a="1"/>
  <c r="AB49" i="18" a="1"/>
  <c r="BH79" i="18" a="1"/>
  <c r="D62" i="18" a="1"/>
  <c r="BQ59" i="18" a="1"/>
  <c r="BQ75" i="18" a="1"/>
  <c r="AN45" i="18" a="1"/>
  <c r="BE104" i="18" a="1"/>
  <c r="AI47" i="18" a="1"/>
  <c r="AW27" i="18" a="1"/>
  <c r="BG66" i="18" a="1"/>
  <c r="AF73" i="18" a="1"/>
  <c r="BN59" i="18" a="1"/>
  <c r="AT78" i="18" a="1"/>
  <c r="BH25" i="18" a="1"/>
  <c r="V104" i="18" a="1"/>
  <c r="BQ67" i="18" a="1"/>
  <c r="V106" i="18" a="1"/>
  <c r="Q99" i="18" a="1"/>
  <c r="AF32" i="18" a="1"/>
  <c r="AZ81" i="18" a="1"/>
  <c r="AA90" i="18" a="1"/>
  <c r="Z50" i="18" a="1"/>
  <c r="AT88" i="18" a="1"/>
  <c r="AT10" i="18" a="1"/>
  <c r="BC104" i="18" a="1"/>
  <c r="BE71" i="18" a="1"/>
  <c r="L46" i="18" a="1"/>
  <c r="BL58" i="18" a="1"/>
  <c r="AA107" i="18" a="1"/>
  <c r="N97" i="18" a="1"/>
  <c r="AO10" i="18" a="1"/>
  <c r="U103" i="18" a="1"/>
  <c r="BP10" i="18" a="1"/>
  <c r="AN83" i="18" a="1"/>
  <c r="O104" i="18" a="1"/>
  <c r="X98" i="18" a="1"/>
  <c r="J14" i="18" a="1"/>
  <c r="F15" i="18" a="1"/>
  <c r="Y23" i="18" a="1"/>
  <c r="BB71" i="18" a="1"/>
  <c r="H87" i="18" a="1"/>
  <c r="Q74" i="18" a="1"/>
  <c r="AI58" i="18" a="1"/>
  <c r="F19" i="18" a="1"/>
  <c r="S53" i="18" a="1"/>
  <c r="AJ91" i="18" a="1"/>
  <c r="S19" i="18" a="1"/>
  <c r="AL110" i="18" a="1"/>
  <c r="AH68" i="18" a="1"/>
  <c r="BB62" i="18" a="1"/>
  <c r="J65" i="18" a="1"/>
  <c r="AI70" i="18" a="1"/>
  <c r="U99" i="18" a="1"/>
  <c r="BA104" i="18" a="1"/>
  <c r="K52" i="18" a="1"/>
  <c r="AE82" i="18" a="1"/>
  <c r="AB30" i="18" a="1"/>
  <c r="AZ101" i="18" a="1"/>
  <c r="K37" i="18" a="1"/>
  <c r="AX21" i="18" a="1"/>
  <c r="BB30" i="18" a="1"/>
  <c r="D79" i="18" a="1"/>
  <c r="C62" i="18" a="1"/>
  <c r="AW106" i="18" a="1"/>
  <c r="AW107" i="18" a="1"/>
  <c r="BS58" i="18" a="1"/>
  <c r="H103" i="18" a="1"/>
  <c r="U31" i="18" a="1"/>
  <c r="R44" i="18" a="1"/>
  <c r="N19" i="18" a="1"/>
  <c r="BD100" i="18" a="1"/>
  <c r="BN67" i="18" a="1"/>
  <c r="BN38" i="18" a="1"/>
  <c r="AT108" i="18" a="1"/>
  <c r="AC26" i="18" a="1"/>
  <c r="BJ103" i="18" a="1"/>
  <c r="BO94" i="18" a="1"/>
  <c r="J86" i="18" a="1"/>
  <c r="BB99" i="18" a="1"/>
  <c r="AG58" i="18" a="1"/>
  <c r="S102" i="18" a="1"/>
  <c r="Y50" i="18" a="1"/>
  <c r="O67" i="18" a="1"/>
  <c r="K21" i="18" a="1"/>
  <c r="H11" i="18" a="1"/>
  <c r="Z44" i="18" a="1"/>
  <c r="Z110" i="18" a="1"/>
  <c r="AP94" i="18" a="1"/>
  <c r="AW65" i="18" a="1"/>
  <c r="R111" i="18" a="1"/>
  <c r="AF54" i="18" a="1"/>
  <c r="AS90" i="18" a="1"/>
  <c r="X88" i="18" a="1"/>
  <c r="Z79" i="18" a="1"/>
  <c r="AE112" i="18" a="1"/>
  <c r="AB103" i="18" a="1"/>
  <c r="BD107" i="18" a="1"/>
  <c r="AT21" i="18" a="1"/>
  <c r="BI89" i="18" a="1"/>
  <c r="AZ8" i="18" a="1"/>
  <c r="BB55" i="18" a="1"/>
  <c r="AJ103" i="18" a="1"/>
  <c r="S100" i="18" a="1"/>
  <c r="R102" i="18" a="1"/>
  <c r="E90" i="18" a="1"/>
  <c r="AU36" i="18" a="1"/>
  <c r="BG93" i="18" a="1"/>
  <c r="AV96" i="18" a="1"/>
  <c r="AO28" i="18" a="1"/>
  <c r="U15" i="18" a="1"/>
  <c r="AJ20" i="18" a="1"/>
  <c r="AL9" i="18" a="1"/>
  <c r="F60" i="18" a="1"/>
  <c r="X56" i="18" a="1"/>
  <c r="AJ77" i="18" a="1"/>
  <c r="AS69" i="18" a="1"/>
  <c r="S28" i="18" a="1"/>
  <c r="H65" i="18" a="1"/>
  <c r="Q15" i="18" a="1"/>
  <c r="AC86" i="18" a="1"/>
  <c r="Q111" i="18" a="1"/>
  <c r="BA31" i="18" a="1"/>
  <c r="BL7" i="18" a="1"/>
  <c r="AC42" i="18" a="1"/>
  <c r="N99" i="18" a="1"/>
  <c r="AH79" i="18" a="1"/>
  <c r="AC59" i="18" a="1"/>
  <c r="BQ87" i="18" a="1"/>
  <c r="O103" i="18" a="1"/>
  <c r="BG86" i="18" a="1"/>
  <c r="BL24" i="18" a="1"/>
  <c r="D104" i="18" a="1"/>
  <c r="BB110" i="18" a="1"/>
  <c r="C58" i="18" a="1"/>
  <c r="AB81" i="18" a="1"/>
  <c r="BA108" i="18" a="1"/>
  <c r="BK51" i="18" a="1"/>
  <c r="AX8" i="18" a="1"/>
  <c r="BP19" i="18" a="1"/>
  <c r="Q9" i="18" a="1"/>
  <c r="F97" i="18" a="1"/>
  <c r="AS93" i="18" a="1"/>
  <c r="N93" i="18" a="1"/>
  <c r="AV101" i="18" a="1"/>
  <c r="BB16" i="18" a="1"/>
  <c r="BD89" i="18" a="1"/>
  <c r="Q90" i="18" a="1"/>
  <c r="E24" i="18" a="1"/>
  <c r="AL59" i="18" a="1"/>
  <c r="N34" i="18" a="1"/>
  <c r="O110" i="18" a="1"/>
  <c r="AE109" i="18" a="1"/>
  <c r="AQ63" i="18" a="1"/>
  <c r="AV63" i="18" a="1"/>
  <c r="N47" i="18" a="1"/>
  <c r="U51" i="18" a="1"/>
  <c r="K60" i="18" a="1"/>
  <c r="H78" i="18" a="1"/>
  <c r="AQ12" i="18" a="1"/>
  <c r="T72" i="18" a="1"/>
  <c r="BB111" i="18" a="1"/>
  <c r="V43" i="18" a="1"/>
  <c r="AW80" i="18" a="1"/>
  <c r="L16" i="18" a="1"/>
  <c r="H104" i="18" a="1"/>
  <c r="BA66" i="18" a="1"/>
  <c r="J63" i="18" a="1"/>
  <c r="AA99" i="18" a="1"/>
  <c r="BH65" i="18" a="1"/>
  <c r="BO90" i="18" a="1"/>
  <c r="Y35" i="18" a="1"/>
  <c r="F7" i="18" a="1"/>
  <c r="AJ18" i="18" a="1"/>
  <c r="Q69" i="18" a="1"/>
  <c r="BB98" i="18" a="1"/>
  <c r="K51" i="18" a="1"/>
  <c r="G73" i="18" a="1"/>
  <c r="BJ99" i="18" a="1"/>
  <c r="AT51" i="18" a="1"/>
  <c r="BA71" i="18" a="1"/>
  <c r="AF95" i="18" a="1"/>
  <c r="AZ33" i="18" a="1"/>
  <c r="BH111" i="18" a="1"/>
  <c r="F21" i="18" a="1"/>
  <c r="N110" i="18" a="1"/>
  <c r="BK25" i="18" a="1"/>
  <c r="AF13" i="18" a="1"/>
  <c r="BI88" i="18" a="1"/>
  <c r="AF83" i="18" a="1"/>
  <c r="AJ88" i="18" a="1"/>
  <c r="S44" i="18" a="1"/>
  <c r="AE48" i="18" a="1"/>
  <c r="BL25" i="18" a="1"/>
  <c r="BK76" i="18" a="1"/>
  <c r="BS18" i="18" a="1"/>
  <c r="BR91" i="18" a="1"/>
  <c r="AV81" i="18" a="1"/>
  <c r="BK48" i="18" a="1"/>
  <c r="AQ72" i="18" a="1"/>
  <c r="BO54" i="18" a="1"/>
  <c r="AQ91" i="18" a="1"/>
  <c r="BP37" i="18" a="1"/>
  <c r="N105" i="18" a="1"/>
  <c r="AQ78" i="18" a="1"/>
  <c r="S74" i="18" a="1"/>
  <c r="BN108" i="18" a="1"/>
  <c r="X37" i="18" a="1"/>
  <c r="AT96" i="18" a="1"/>
  <c r="BD76" i="18" a="1"/>
  <c r="BS89" i="18" a="1"/>
  <c r="BB105" i="18" a="1"/>
  <c r="BE54" i="18" a="1"/>
  <c r="AJ10" i="18" a="1"/>
  <c r="L41" i="18" a="1"/>
  <c r="S98" i="18" a="1"/>
  <c r="Z70" i="18" a="1"/>
  <c r="E93" i="18" a="1"/>
  <c r="N56" i="18" a="1"/>
  <c r="BA83" i="18" a="1"/>
  <c r="AC39" i="18" a="1"/>
  <c r="AI15" i="18" a="1"/>
  <c r="BI93" i="18" a="1"/>
  <c r="Q102" i="18" a="1"/>
  <c r="BC68" i="18" a="1"/>
  <c r="AW99" i="18" a="1"/>
  <c r="D108" i="18" a="1"/>
  <c r="BE60" i="18" a="1"/>
  <c r="AT106" i="18" a="1"/>
  <c r="AN103" i="18" a="1"/>
  <c r="AP5" i="18" a="1"/>
  <c r="AU107" i="18" a="1"/>
  <c r="AG80" i="18" a="1"/>
  <c r="BH97" i="18" a="1"/>
  <c r="BK70" i="18" a="1"/>
  <c r="BB94" i="18" a="1"/>
  <c r="AG106" i="18" a="1"/>
  <c r="G96" i="18" a="1"/>
  <c r="R12" i="18" a="1"/>
  <c r="AE102" i="18" a="1"/>
  <c r="BN37" i="18" a="1"/>
  <c r="BO88" i="18" a="1"/>
  <c r="U42" i="18" a="1"/>
  <c r="BR96" i="18" a="1"/>
  <c r="S82" i="18" a="1"/>
  <c r="R9" i="18" a="1"/>
  <c r="Q71" i="18" a="1"/>
  <c r="AH53" i="18" a="1"/>
  <c r="Y21" i="18" a="1"/>
  <c r="AM94" i="18" a="1"/>
  <c r="BC99" i="18" a="1"/>
  <c r="BJ80" i="18" a="1"/>
  <c r="Q34" i="18" a="1"/>
  <c r="AX36" i="18" a="1"/>
  <c r="AI104" i="18" a="1"/>
  <c r="H90" i="18" a="1"/>
  <c r="BE72" i="18" a="1"/>
  <c r="V80" i="18" a="1"/>
  <c r="AA15" i="18" a="1"/>
  <c r="X61" i="18" a="1"/>
  <c r="AT71" i="18" a="1"/>
  <c r="O107" i="18" a="1"/>
  <c r="AW102" i="18" a="1"/>
  <c r="AN48" i="18" a="1"/>
  <c r="Z103" i="18" a="1"/>
  <c r="AE27" i="18" a="1"/>
  <c r="Q108" i="18" a="1"/>
  <c r="O44" i="18" a="1"/>
  <c r="H21" i="18" a="1"/>
  <c r="BR32" i="18" a="1"/>
  <c r="L97" i="18" a="1"/>
  <c r="BN97" i="18" a="1"/>
  <c r="G29" i="18" a="1"/>
  <c r="AQ45" i="18" a="1"/>
  <c r="AT95" i="18" a="1"/>
  <c r="AZ85" i="18" a="1"/>
  <c r="D8" i="18" a="1"/>
  <c r="BJ47" i="18" a="1"/>
  <c r="BN77" i="18" a="1"/>
  <c r="AN99" i="18" a="1"/>
  <c r="C72" i="18" a="1"/>
  <c r="AV58" i="18" a="1"/>
  <c r="BH74" i="18" a="1"/>
  <c r="Q38" i="18" a="1"/>
  <c r="AZ44" i="18" a="1"/>
  <c r="X14" i="18" a="1"/>
  <c r="D84" i="18" a="1"/>
  <c r="S77" i="18" a="1"/>
  <c r="BK100" i="18" a="1"/>
  <c r="AU76" i="18" a="1"/>
  <c r="R64" i="18" a="1"/>
  <c r="AM79" i="18" a="1"/>
  <c r="L80" i="18" a="1"/>
  <c r="AM71" i="18" a="1"/>
  <c r="H98" i="18" a="1"/>
  <c r="AG104" i="18" a="1"/>
  <c r="BH104" i="18" a="1"/>
  <c r="BH33" i="18" a="1"/>
  <c r="AX48" i="18" a="1"/>
  <c r="BE78" i="18" a="1"/>
  <c r="Z80" i="18" a="1"/>
  <c r="X108" i="18" a="1"/>
  <c r="BD18" i="18" a="1"/>
  <c r="O28" i="18" a="1"/>
  <c r="BN86" i="18" a="1"/>
  <c r="S49" i="18" a="1"/>
  <c r="BS77" i="18" a="1"/>
  <c r="BD82" i="18" a="1"/>
  <c r="AT25" i="18" a="1"/>
  <c r="G56" i="18" a="1"/>
  <c r="M67" i="18" a="1"/>
  <c r="S76" i="18" a="1"/>
  <c r="Y27" i="18" a="1"/>
  <c r="BC63" i="18" a="1"/>
  <c r="BI5" i="18" a="1"/>
  <c r="AV39" i="18" a="1"/>
  <c r="AB34" i="18" a="1"/>
  <c r="BK31" i="18" a="1"/>
  <c r="N79" i="18" a="1"/>
  <c r="Z75" i="18" a="1"/>
  <c r="BN17" i="18" a="1"/>
  <c r="J13" i="18" a="1"/>
  <c r="BJ96" i="18" a="1"/>
  <c r="BL43" i="18" a="1"/>
  <c r="N54" i="18" a="1"/>
  <c r="S45" i="18" a="1"/>
  <c r="BN106" i="18" a="1"/>
  <c r="AL26" i="18" a="1"/>
  <c r="L88" i="18" a="1"/>
  <c r="BD58" i="18" a="1"/>
  <c r="AP99" i="18" a="1"/>
  <c r="AW52" i="18" a="1"/>
  <c r="AU74" i="18" a="1"/>
  <c r="AM102" i="18" a="1"/>
  <c r="N12" i="18" a="1"/>
  <c r="AA109" i="18" a="1"/>
  <c r="D30" i="18" a="1"/>
  <c r="V91" i="18" a="1"/>
  <c r="BC75" i="18" a="1"/>
  <c r="AM49" i="18" a="1"/>
  <c r="F5" i="18" a="1"/>
  <c r="AH47" i="18" a="1"/>
  <c r="AO62" i="18" a="1"/>
  <c r="O41" i="18" a="1"/>
  <c r="AZ97" i="18" a="1"/>
  <c r="BJ8" i="18" a="1"/>
  <c r="BG95" i="18" a="1"/>
  <c r="T87" i="18" a="1"/>
  <c r="BR46" i="18" a="1"/>
  <c r="AM28" i="18" a="1"/>
  <c r="S99" i="18" a="1"/>
  <c r="AE75" i="18" a="1"/>
  <c r="AL71" i="18" a="1"/>
  <c r="Q66" i="18" a="1"/>
  <c r="Y51" i="18" a="1"/>
  <c r="BI102" i="18" a="1"/>
  <c r="AS74" i="18" a="1"/>
  <c r="AI61" i="18" a="1"/>
  <c r="K79" i="18" a="1"/>
  <c r="AQ61" i="18" a="1"/>
  <c r="AA64" i="18" a="1"/>
  <c r="D105" i="18" a="1"/>
  <c r="AP92" i="18" a="1"/>
  <c r="AI112" i="18" a="1"/>
  <c r="BS16" i="18" a="1"/>
  <c r="J108" i="18" a="1"/>
  <c r="BC109" i="18" a="1"/>
  <c r="BK57" i="18" a="1"/>
  <c r="R68" i="18" a="1"/>
  <c r="BR48" i="18" a="1"/>
  <c r="U101" i="18" a="1"/>
  <c r="AO59" i="18" a="1"/>
  <c r="AZ83" i="18" a="1"/>
  <c r="O81" i="18" a="1"/>
  <c r="BL106" i="18" a="1"/>
  <c r="AB82" i="18" a="1"/>
  <c r="AE85" i="18" a="1"/>
  <c r="AU80" i="18" a="1"/>
  <c r="BR25" i="18" a="1"/>
  <c r="AJ97" i="18" a="1"/>
  <c r="M35" i="18" a="1"/>
  <c r="AG43" i="18" a="1"/>
  <c r="Z61" i="18" a="1"/>
  <c r="X71" i="18" a="1"/>
  <c r="J102" i="18" a="1"/>
  <c r="Y82" i="18" a="1"/>
  <c r="AM39" i="18" a="1"/>
  <c r="Q101" i="18" a="1"/>
  <c r="AU62" i="18" a="1"/>
  <c r="AH71" i="18" a="1"/>
  <c r="L96" i="18" a="1"/>
  <c r="AF105" i="18" a="1"/>
  <c r="BQ79" i="18" a="1"/>
  <c r="Z111" i="18" a="1"/>
  <c r="F41" i="18" a="1"/>
  <c r="O55" i="18" a="1"/>
  <c r="D97" i="18" a="1"/>
  <c r="BO111" i="18" a="1"/>
  <c r="BR107" i="18" a="1"/>
  <c r="BG84" i="18" a="1"/>
  <c r="BI87" i="18" a="1"/>
  <c r="AP72" i="18" a="1"/>
  <c r="F33" i="18" a="1"/>
  <c r="BR73" i="18" a="1"/>
  <c r="BS28" i="18" a="1"/>
  <c r="X35" i="18" a="1"/>
  <c r="BP45" i="18" a="1"/>
  <c r="AM95" i="18" a="1"/>
  <c r="AU45" i="18" a="1"/>
  <c r="D56" i="18" a="1"/>
  <c r="BC23" i="18" a="1"/>
  <c r="S14" i="18" a="1"/>
  <c r="AX22" i="18" a="1"/>
  <c r="BP70" i="18" a="1"/>
  <c r="BN78" i="18" a="1"/>
  <c r="BQ109" i="18" a="1"/>
  <c r="AM93" i="18" a="1"/>
  <c r="BI44" i="18" a="1"/>
  <c r="BO105" i="18" a="1"/>
  <c r="BS27" i="18" a="1"/>
  <c r="AV85" i="18" a="1"/>
  <c r="AW36" i="18" a="1"/>
  <c r="BE17" i="18" a="1"/>
  <c r="AA57" i="18" a="1"/>
  <c r="R45" i="18" a="1"/>
  <c r="BD64" i="18" a="1"/>
  <c r="H124" i="32" a="1"/>
  <c r="AZ54" i="18" a="1"/>
  <c r="AU85" i="18" a="1"/>
  <c r="AB53" i="18" a="1"/>
  <c r="F26" i="18" a="1"/>
  <c r="BN79" i="18" a="1"/>
  <c r="AZ68" i="18" a="1"/>
  <c r="Y68" i="18" a="1"/>
  <c r="AE59" i="18" a="1"/>
  <c r="E73" i="18" a="1"/>
  <c r="C61" i="18" a="1"/>
  <c r="M43" i="18" a="1"/>
  <c r="AL111" i="18" a="1"/>
  <c r="BG62" i="18" a="1"/>
  <c r="AU34" i="18" a="1"/>
  <c r="Y84" i="18" a="1"/>
  <c r="C102" i="18" a="1"/>
  <c r="O99" i="18" a="1"/>
  <c r="BJ71" i="18" a="1"/>
  <c r="AN65" i="18" a="1"/>
  <c r="AB17" i="18" a="1"/>
  <c r="BR63" i="18" a="1"/>
  <c r="S72" i="18" a="1"/>
  <c r="BO37" i="18" a="1"/>
  <c r="V45" i="18" a="1"/>
  <c r="BI80" i="18" a="1"/>
  <c r="BR44" i="18" a="1"/>
  <c r="L8" i="18" a="1"/>
  <c r="AO38" i="18" a="1"/>
  <c r="F35" i="18" a="1"/>
  <c r="AU71" i="18" a="1"/>
  <c r="AI87" i="18" a="1"/>
  <c r="K106" i="18" a="1"/>
  <c r="AA25" i="18" a="1"/>
  <c r="E16" i="18" a="1"/>
  <c r="BR65" i="18" a="1"/>
  <c r="BE20" i="18" a="1"/>
  <c r="AZ49" i="18" a="1"/>
  <c r="AT18" i="18" a="1"/>
  <c r="BH67" i="18" a="1"/>
  <c r="Y79" i="18" a="1"/>
  <c r="AO63" i="18" a="1"/>
  <c r="BE49" i="18" a="1"/>
  <c r="U67" i="18" a="1"/>
  <c r="AJ29" i="18" a="1"/>
  <c r="BR23" i="18" a="1"/>
  <c r="AO23" i="18" a="1"/>
  <c r="BI63" i="18" a="1"/>
  <c r="BH105" i="18" a="1"/>
  <c r="BQ108" i="18" a="1"/>
  <c r="U6" i="18" a="1"/>
  <c r="N98" i="18" a="1"/>
  <c r="E49" i="18" a="1"/>
  <c r="AB48" i="18" a="1"/>
  <c r="BQ105" i="18" a="1"/>
  <c r="AO91" i="18" a="1"/>
  <c r="N100" i="18" a="1"/>
  <c r="L70" i="18" a="1"/>
  <c r="AU50" i="18" a="1"/>
  <c r="BL53" i="18" a="1"/>
  <c r="Q85" i="18" a="1"/>
  <c r="BB108" i="18" a="1"/>
  <c r="R46" i="18" a="1"/>
  <c r="F124" i="32" a="1"/>
  <c r="AP32" i="18" a="1"/>
  <c r="BK56" i="18" a="1"/>
  <c r="BG28" i="18" a="1"/>
  <c r="AI45" i="18" a="1"/>
  <c r="V22" i="18" a="1"/>
  <c r="BA92" i="18" a="1"/>
  <c r="D13" i="18" a="1"/>
  <c r="AM67" i="18" a="1"/>
  <c r="BC26" i="18" a="1"/>
  <c r="O66" i="18" a="1"/>
  <c r="BI48" i="18" a="1"/>
  <c r="AN47" i="18" a="1"/>
  <c r="BJ110" i="18" a="1"/>
  <c r="AP70" i="18" a="1"/>
  <c r="AM23" i="18" a="1"/>
  <c r="AC78" i="18" a="1"/>
  <c r="AN68" i="18" a="1"/>
  <c r="BI56" i="18" a="1"/>
  <c r="AO26" i="18" a="1"/>
  <c r="AZ63" i="18" a="1"/>
  <c r="BN47" i="18" a="1"/>
  <c r="E44" i="18" a="1"/>
  <c r="BJ17" i="18" a="1"/>
  <c r="O84" i="18" a="1"/>
  <c r="BS95" i="18" a="1"/>
  <c r="AN54" i="18" a="1"/>
  <c r="AN67" i="18" a="1"/>
  <c r="H82" i="18" a="1"/>
  <c r="AG98" i="18" a="1"/>
  <c r="AO47" i="18" a="1"/>
  <c r="S25" i="18" a="1"/>
  <c r="BK43" i="18" a="1"/>
  <c r="J79" i="18" a="1"/>
  <c r="R72" i="18" a="1"/>
  <c r="BJ48" i="18" a="1"/>
  <c r="BR64" i="18" a="1"/>
  <c r="AN74" i="18" a="1"/>
  <c r="C39" i="18" a="1"/>
  <c r="H106" i="18" a="1"/>
  <c r="AC100" i="18" a="1"/>
  <c r="X102" i="18" a="1"/>
  <c r="BG73" i="18" a="1"/>
  <c r="BP100" i="18" a="1"/>
  <c r="U98" i="18" a="1"/>
  <c r="AV53" i="18" a="1"/>
  <c r="BO93" i="18" a="1"/>
  <c r="BL101" i="18" a="1"/>
  <c r="AS106" i="18" a="1"/>
  <c r="D72" i="18" a="1"/>
  <c r="N48" i="18" a="1"/>
  <c r="N57" i="18" a="1"/>
  <c r="AM44" i="18" a="1"/>
  <c r="AT27" i="18" a="1"/>
  <c r="X100" i="18" a="1"/>
  <c r="Q105" i="18" a="1"/>
  <c r="AL60" i="18" a="1"/>
  <c r="AM106" i="18" a="1"/>
  <c r="BL94" i="18" a="1"/>
  <c r="BE53" i="18" a="1"/>
  <c r="R77" i="18" a="1"/>
  <c r="AZ86" i="18" a="1"/>
  <c r="AZ90" i="18" a="1"/>
  <c r="BH91" i="18" a="1"/>
  <c r="Y95" i="18" a="1"/>
  <c r="BR43" i="18" a="1"/>
  <c r="AI107" i="18" a="1"/>
  <c r="F71" i="18" a="1"/>
  <c r="R92" i="18" a="1"/>
  <c r="AE104" i="18" a="1"/>
  <c r="R89" i="18" a="1"/>
  <c r="L109" i="18" a="1"/>
  <c r="G83" i="18" a="1"/>
  <c r="AW43" i="18" a="1"/>
  <c r="BR111" i="18" a="1"/>
  <c r="AZ109" i="18" a="1"/>
  <c r="AG107" i="18" a="1"/>
  <c r="R88" i="18" a="1"/>
  <c r="L69" i="18" a="1"/>
  <c r="AS112" i="18" a="1"/>
  <c r="AL65" i="18" a="1"/>
  <c r="BE100" i="18" a="1"/>
  <c r="BG101" i="18" a="1"/>
  <c r="AL47" i="18" a="1"/>
  <c r="BJ78" i="18" a="1"/>
  <c r="AF112" i="18" a="1"/>
  <c r="BH53" i="18" a="1"/>
  <c r="AH30" i="18" a="1"/>
  <c r="AU21" i="18" a="1"/>
  <c r="AM32" i="18" a="1"/>
  <c r="Z6" i="18" a="1"/>
  <c r="BN95" i="18" a="1"/>
  <c r="BQ7" i="18" a="1"/>
  <c r="AU96" i="18" a="1"/>
  <c r="J93" i="18" a="1"/>
  <c r="E26" i="18" a="1"/>
  <c r="AC66" i="18" a="1"/>
  <c r="AT101" i="18" a="1"/>
  <c r="O93" i="18" a="1"/>
  <c r="H7" i="18" a="1"/>
  <c r="BI109" i="18" a="1"/>
  <c r="AS52" i="18" a="1"/>
  <c r="H73" i="18" a="1"/>
  <c r="X48" i="18" a="1"/>
  <c r="BL10" i="18" a="1"/>
  <c r="AL78" i="18" a="1"/>
  <c r="H94" i="18" a="1"/>
  <c r="BD102" i="18" a="1"/>
  <c r="C105" i="18" a="1"/>
  <c r="AF91" i="18" a="1"/>
  <c r="T69" i="18" a="1"/>
  <c r="BN68" i="18" a="1"/>
  <c r="BE22" i="18" a="1"/>
  <c r="BE34" i="18" a="1"/>
  <c r="BS100" i="18" a="1"/>
  <c r="U39" i="18" a="1"/>
  <c r="AG37" i="18" a="1"/>
  <c r="AQ74" i="18" a="1"/>
  <c r="BQ102" i="18" a="1"/>
  <c r="BL62" i="18" a="1"/>
  <c r="AE94" i="18" a="1"/>
  <c r="AJ110" i="18" a="1"/>
  <c r="M77" i="18" a="1"/>
  <c r="C44" i="18" a="1"/>
  <c r="AL98" i="18" a="1"/>
  <c r="Q55" i="18" a="1"/>
  <c r="AM88" i="18" a="1"/>
  <c r="BR76" i="18" a="1"/>
  <c r="G52" i="18" a="1"/>
  <c r="O7" i="18" a="1"/>
  <c r="U64" i="18" a="1"/>
  <c r="R58" i="18" a="1"/>
  <c r="AZ32" i="18" a="1"/>
  <c r="AP11" i="18" a="1"/>
  <c r="BI103" i="18" a="1"/>
  <c r="AU29" i="18" a="1"/>
  <c r="BG58" i="18" a="1"/>
  <c r="BA33" i="18" a="1"/>
  <c r="BC96" i="18" a="1"/>
  <c r="G107" i="18" a="1"/>
  <c r="X8" i="18" a="1"/>
  <c r="AM55" i="18" a="1"/>
  <c r="AH83" i="18" a="1"/>
  <c r="F79" i="18" a="1"/>
  <c r="AZ29" i="18" a="1"/>
  <c r="AZ76" i="18" a="1"/>
  <c r="BS109" i="18" a="1"/>
  <c r="Q110" i="18" a="1"/>
  <c r="AM43" i="18" a="1"/>
  <c r="BH86" i="18" a="1"/>
  <c r="R28" i="18" a="1"/>
  <c r="BC62" i="18" a="1"/>
  <c r="BN109" i="18" a="1"/>
  <c r="AJ82" i="18" a="1"/>
  <c r="S62" i="18" a="1"/>
  <c r="Z28" i="18" a="1"/>
  <c r="U57" i="18" a="1"/>
  <c r="AF28" i="18" a="1"/>
  <c r="AJ98" i="18" a="1"/>
  <c r="BR22" i="18" a="1"/>
  <c r="AT92" i="18" a="1"/>
  <c r="U104" i="18" a="1"/>
  <c r="R22" i="18" a="1"/>
  <c r="AL12" i="18" a="1"/>
  <c r="R87" i="18" a="1"/>
  <c r="BC102" i="18" a="1"/>
  <c r="BD74" i="18" a="1"/>
  <c r="BQ50" i="18" a="1"/>
  <c r="BL68" i="18" a="1"/>
  <c r="AP106" i="18" a="1"/>
  <c r="AE58" i="18" a="1"/>
  <c r="U87" i="18" a="1"/>
  <c r="AH107" i="18" a="1"/>
  <c r="Z105" i="18" a="1"/>
  <c r="G81" i="18" a="1"/>
  <c r="AA33" i="18" a="1"/>
  <c r="BI53" i="18" a="1"/>
  <c r="D94" i="18" a="1"/>
  <c r="BH102" i="18" a="1"/>
  <c r="BN99" i="18" a="1"/>
  <c r="BS60" i="18" a="1"/>
  <c r="Z90" i="18" a="1"/>
  <c r="AA97" i="18" a="1"/>
  <c r="BG65" i="18" a="1"/>
  <c r="AG56" i="18" a="1"/>
  <c r="AT30" i="18" a="1"/>
  <c r="BE38" i="18" a="1"/>
  <c r="AE62" i="18" a="1"/>
  <c r="M86" i="18" a="1"/>
  <c r="BG40" i="18" a="1"/>
  <c r="AF47" i="18" a="1"/>
  <c r="AI41" i="18" a="1"/>
  <c r="F17" i="18" a="1"/>
  <c r="C107" i="18" a="1"/>
  <c r="AJ47" i="18" a="1"/>
  <c r="AQ23" i="18" a="1"/>
  <c r="L111" i="18" a="1"/>
  <c r="X55" i="18" a="1"/>
  <c r="M10" i="18" a="1"/>
  <c r="AX68" i="18" a="1"/>
  <c r="AL29" i="18" a="1"/>
  <c r="AC76" i="18" a="1"/>
  <c r="AA98" i="18" a="1"/>
  <c r="BK80" i="18" a="1"/>
  <c r="AM18" i="18" a="1"/>
  <c r="T88" i="18" a="1"/>
  <c r="AV40" i="18" a="1"/>
  <c r="AM96" i="18" a="1"/>
  <c r="AU47" i="18" a="1"/>
  <c r="BP7" i="18" a="1"/>
  <c r="AV87" i="18" a="1"/>
  <c r="BH92" i="18" a="1"/>
  <c r="K62" i="18" a="1"/>
  <c r="AT7" i="18" a="1"/>
  <c r="BR103" i="18" a="1"/>
  <c r="AS62" i="18" a="1"/>
  <c r="R96" i="18" a="1"/>
  <c r="Y111" i="18" a="1"/>
  <c r="AM75" i="18" a="1"/>
  <c r="AM111" i="18" a="1"/>
  <c r="AF8" i="18" a="1"/>
  <c r="BG24" i="18" a="1"/>
  <c r="F112" i="18" a="1"/>
  <c r="AE16" i="18" a="1"/>
  <c r="BO24" i="18" a="1"/>
  <c r="T71" i="18" a="1"/>
  <c r="AE33" i="18" a="1"/>
  <c r="F34" i="18" a="1"/>
  <c r="AP110" i="18" a="1"/>
  <c r="R93" i="18" a="1"/>
  <c r="BN54" i="18" a="1"/>
  <c r="C7" i="18" a="1"/>
  <c r="AV104" i="18" a="1"/>
  <c r="AT68" i="18" a="1"/>
  <c r="AE30" i="18" a="1"/>
  <c r="AL14" i="18" a="1"/>
  <c r="AF50" i="18" a="1"/>
  <c r="BI85" i="18" a="1"/>
  <c r="BL109" i="18" a="1"/>
  <c r="N26" i="18" a="1"/>
  <c r="BO65" i="18" a="1"/>
  <c r="BN36" i="18" a="1"/>
  <c r="N103" i="18" a="1"/>
  <c r="F88" i="18" a="1"/>
  <c r="AX47" i="18" a="1"/>
  <c r="AO49" i="18" a="1"/>
  <c r="AV92" i="18" a="1"/>
  <c r="Y71" i="18" a="1"/>
  <c r="BD103" i="18" a="1"/>
  <c r="AF106" i="18" a="1"/>
  <c r="BK103" i="18" a="1"/>
  <c r="BQ104" i="18" a="1"/>
  <c r="BD86" i="18" a="1"/>
  <c r="AN43" i="18" a="1"/>
  <c r="BH98" i="18" a="1"/>
  <c r="AS13" i="18" a="1"/>
  <c r="K33" i="18" a="1"/>
  <c r="AS32" i="18" a="1"/>
  <c r="Y69" i="18" a="1"/>
  <c r="U55" i="18" a="1"/>
  <c r="AL13" i="18" a="1"/>
  <c r="BD21" i="18" a="1"/>
  <c r="AP91" i="18" a="1"/>
  <c r="BH80" i="18" a="1"/>
  <c r="BP66" i="18" a="1"/>
  <c r="T12" i="18" a="1"/>
  <c r="X26" i="18" a="1"/>
  <c r="AV22" i="18" a="1"/>
  <c r="AP10" i="18" a="1"/>
  <c r="BA58" i="18" a="1"/>
  <c r="AX79" i="18" a="1"/>
  <c r="AJ63" i="18" a="1"/>
  <c r="AA61" i="18" a="1"/>
  <c r="AA81" i="18" a="1"/>
  <c r="U12" i="18" a="1"/>
  <c r="M56" i="18" a="1"/>
  <c r="AX63" i="18" a="1"/>
  <c r="BD65" i="18" a="1"/>
  <c r="M13" i="18" a="1"/>
  <c r="J104" i="18" a="1"/>
  <c r="BQ43" i="18" a="1"/>
  <c r="BC89" i="18" a="1"/>
  <c r="Y63" i="18" a="1"/>
  <c r="BH72" i="18" a="1"/>
  <c r="Q45" i="18" a="1"/>
  <c r="BS78" i="18" a="1"/>
  <c r="O71" i="18" a="1"/>
  <c r="AH95" i="18" a="1"/>
  <c r="AV73" i="18" a="1"/>
  <c r="AV111" i="18" a="1"/>
  <c r="BP63" i="18" a="1"/>
  <c r="AM83" i="18" a="1"/>
  <c r="N63" i="18" a="1"/>
  <c r="BR106" i="18" a="1"/>
  <c r="BG102" i="18" a="1"/>
  <c r="J23" i="18" a="1"/>
  <c r="AM70" i="18" a="1"/>
  <c r="AT100" i="18" a="1"/>
  <c r="AA70" i="18" a="1"/>
  <c r="R75" i="18" a="1"/>
  <c r="AH52" i="18" a="1"/>
  <c r="T89" i="18" a="1"/>
  <c r="K6" i="18" a="1"/>
  <c r="BR37" i="18" a="1"/>
  <c r="AU65" i="18" a="1"/>
  <c r="E108" i="18" a="1"/>
  <c r="AH76" i="18" a="1"/>
  <c r="N68" i="18" a="1"/>
  <c r="AS16" i="18" a="1"/>
  <c r="BI64" i="18" a="1"/>
  <c r="AS61" i="18" a="1"/>
  <c r="Z73" i="18" a="1"/>
  <c r="Z66" i="18" a="1"/>
  <c r="BL15" i="18" a="1"/>
  <c r="BP30" i="18" a="1"/>
  <c r="BR75" i="18" a="1"/>
  <c r="F101" i="18" a="1"/>
  <c r="BK98" i="18" a="1"/>
  <c r="BB70" i="18" a="1"/>
  <c r="BS106" i="18" a="1"/>
  <c r="J5" i="18" a="1"/>
  <c r="G126" i="32" a="1"/>
  <c r="BJ40" i="18" a="1"/>
  <c r="AX84" i="18" a="1"/>
  <c r="BG105" i="18" a="1"/>
  <c r="AZ74" i="18" a="1"/>
  <c r="N106" i="18" a="1"/>
  <c r="F73" i="18" a="1"/>
  <c r="BE80" i="18" a="1"/>
  <c r="AH61" i="18" a="1"/>
  <c r="BA7" i="18" a="1"/>
  <c r="AG62" i="18" a="1"/>
  <c r="L17" i="18" a="1"/>
  <c r="BC94" i="18" a="1"/>
  <c r="BH34" i="18" a="1"/>
  <c r="AF78" i="18" a="1"/>
  <c r="AQ37" i="18" a="1"/>
  <c r="BJ5" i="18" a="1"/>
  <c r="M88" i="18" a="1"/>
  <c r="AQ40" i="18" a="1"/>
  <c r="BH82" i="18" a="1"/>
  <c r="BR61" i="18" a="1"/>
  <c r="J68" i="18" a="1"/>
  <c r="J83" i="18" a="1"/>
  <c r="BB103" i="18" a="1"/>
  <c r="U100" i="18" a="1"/>
  <c r="AH43" i="18" a="1"/>
  <c r="J51" i="18" a="1"/>
  <c r="AS11" i="18" a="1"/>
  <c r="AC55" i="18" a="1"/>
  <c r="Q29" i="18" a="1"/>
  <c r="M82" i="18" a="1"/>
  <c r="AH26" i="18" a="1"/>
  <c r="AM30" i="18" a="1"/>
  <c r="AU104" i="18" a="1"/>
  <c r="F77" i="18" a="1"/>
  <c r="AC50" i="18" a="1"/>
  <c r="BI24" i="18" a="1"/>
  <c r="AN44" i="18" a="1"/>
  <c r="T107" i="18" a="1"/>
  <c r="AO80" i="18" a="1"/>
  <c r="V71" i="18" a="1"/>
  <c r="C70" i="18" a="1"/>
  <c r="AC14" i="18" a="1"/>
  <c r="BR40" i="18" a="1"/>
  <c r="BI79" i="18" a="1"/>
  <c r="BK15" i="18" a="1"/>
  <c r="BR57" i="18" a="1"/>
  <c r="J6" i="18" a="1"/>
  <c r="BD42" i="18" a="1"/>
  <c r="N74" i="18" a="1"/>
  <c r="BQ40" i="18" a="1"/>
  <c r="AI72" i="18" a="1"/>
  <c r="N41" i="18" a="1"/>
  <c r="F98" i="18" a="1"/>
  <c r="BB28" i="18" a="1"/>
  <c r="J125" i="32" a="1"/>
  <c r="AM54" i="18" a="1"/>
  <c r="BJ16" i="18" a="1"/>
  <c r="AL90" i="18" a="1"/>
  <c r="AE92" i="18" a="1"/>
  <c r="AJ39" i="18" a="1"/>
  <c r="Z89" i="18" a="1"/>
  <c r="BN32" i="18" a="1"/>
  <c r="BN105" i="18" a="1"/>
  <c r="H108" i="18" a="1"/>
  <c r="BK38" i="18" a="1"/>
  <c r="AL101" i="18" a="1"/>
  <c r="AW57" i="18" a="1"/>
  <c r="G88" i="18" a="1"/>
  <c r="BK28" i="18" a="1"/>
  <c r="BC97" i="18" a="1"/>
  <c r="BC43" i="18" a="1"/>
  <c r="V81" i="18" a="1"/>
  <c r="K98" i="18" a="1"/>
  <c r="BP56" i="18" a="1"/>
  <c r="AS38" i="18" a="1"/>
  <c r="K5" i="18" a="1"/>
  <c r="AQ47" i="18" a="1"/>
  <c r="BD67" i="18" a="1"/>
  <c r="AV12" i="18" a="1"/>
  <c r="AJ54" i="18" a="1"/>
  <c r="H96" i="18" a="1"/>
  <c r="S78" i="18" a="1"/>
  <c r="AZ6" i="18" a="1"/>
  <c r="V111" i="18" a="1"/>
  <c r="H49" i="18" a="1"/>
  <c r="BD108" i="18" a="1"/>
  <c r="AX98" i="18" a="1"/>
  <c r="BA13" i="18" a="1"/>
  <c r="L101" i="18" a="1"/>
  <c r="AO68" i="18" a="1"/>
  <c r="N84" i="18" a="1"/>
  <c r="AA100" i="18" a="1"/>
  <c r="BN101" i="18" a="1"/>
  <c r="AA12" i="18" a="1"/>
  <c r="AP82" i="18" a="1"/>
  <c r="AZ37" i="18" a="1"/>
  <c r="BK97" i="18" a="1"/>
  <c r="H88" i="18" a="1"/>
  <c r="BC84" i="18" a="1"/>
  <c r="L91" i="18" a="1"/>
  <c r="BP90" i="18" a="1"/>
  <c r="L71" i="18" a="1"/>
  <c r="X10" i="18" a="1"/>
  <c r="AL49" i="18" a="1"/>
  <c r="BP87" i="18" a="1"/>
  <c r="Z5" i="18" a="1"/>
  <c r="U91" i="18" a="1"/>
  <c r="R23" i="18" a="1"/>
  <c r="AI91" i="18" a="1"/>
  <c r="O42" i="18" a="1"/>
  <c r="BI19" i="18" a="1"/>
  <c r="C52" i="18" a="1"/>
  <c r="G84" i="18" a="1"/>
  <c r="V33" i="18" a="1"/>
  <c r="BE37" i="18" a="1"/>
  <c r="AT83" i="18" a="1"/>
  <c r="AG59" i="18" a="1"/>
  <c r="U38" i="18" a="1"/>
  <c r="AZ79" i="18" a="1"/>
  <c r="AC10" i="18" a="1"/>
  <c r="AI111" i="18" a="1"/>
  <c r="AZ43" i="18" a="1"/>
  <c r="AC103" i="18" a="1"/>
  <c r="BS80" i="18" a="1"/>
  <c r="F61" i="18" a="1"/>
  <c r="E9" i="18" a="1"/>
  <c r="BS35" i="18" a="1"/>
  <c r="AS84" i="18" a="1"/>
  <c r="BO25" i="18" a="1"/>
  <c r="BG106" i="18" a="1"/>
  <c r="AC37" i="18" a="1"/>
  <c r="C12" i="18" a="1"/>
  <c r="AJ107" i="18" a="1"/>
  <c r="BJ76" i="18" a="1"/>
  <c r="AQ79" i="18" a="1"/>
  <c r="BP86" i="18" a="1"/>
  <c r="BJ69" i="18" a="1"/>
  <c r="T59" i="18" a="1"/>
  <c r="BB40" i="18" a="1"/>
  <c r="E64" i="18" a="1"/>
  <c r="BQ28" i="18" a="1"/>
  <c r="L42" i="18" a="1"/>
  <c r="H52" i="18" a="1"/>
  <c r="E34" i="18" a="1"/>
  <c r="BR6" i="18" a="1"/>
  <c r="Z101" i="18" a="1"/>
  <c r="AJ45" i="18" a="1"/>
  <c r="S47" i="18" a="1"/>
  <c r="AI65" i="18" a="1"/>
  <c r="BR9" i="18" a="1"/>
  <c r="K74" i="18" a="1"/>
  <c r="BN28" i="18" a="1"/>
  <c r="BB106" i="18" a="1"/>
  <c r="Y60" i="18" a="1"/>
  <c r="AL15" i="18" a="1"/>
  <c r="AP18" i="18" a="1"/>
  <c r="G36" i="18" a="1"/>
  <c r="AE32" i="18" a="1"/>
  <c r="BK16" i="18" a="1"/>
  <c r="BD10" i="18" a="1"/>
  <c r="AU20" i="18" a="1"/>
  <c r="BJ30" i="18" a="1"/>
  <c r="N39" i="18" a="1"/>
  <c r="G80" i="18" a="1"/>
  <c r="AU92" i="18" a="1"/>
  <c r="H37" i="18" a="1"/>
  <c r="BA44" i="18" a="1"/>
  <c r="AJ33" i="18" a="1"/>
  <c r="Z96" i="18" a="1"/>
  <c r="AB44" i="18" a="1"/>
  <c r="M53" i="18" a="1"/>
  <c r="L68" i="18" a="1"/>
  <c r="AS107" i="18" a="1"/>
  <c r="AP61" i="18" a="1"/>
  <c r="AG9" i="18" a="1"/>
  <c r="E30" i="18" a="1"/>
  <c r="AC72" i="18" a="1"/>
  <c r="M36" i="18" a="1"/>
  <c r="BA86" i="18" a="1"/>
  <c r="BG99" i="18" a="1"/>
  <c r="O72" i="18" a="1"/>
  <c r="BL74" i="18" a="1"/>
  <c r="U27" i="18" a="1"/>
  <c r="X17" i="18" a="1"/>
  <c r="AF87" i="18" a="1"/>
  <c r="AZ110" i="18" a="1"/>
  <c r="AX67" i="18" a="1"/>
  <c r="AA5" i="18" a="1"/>
  <c r="BB15" i="18" a="1"/>
  <c r="E12" i="18" a="1"/>
  <c r="AX25" i="18" a="1"/>
  <c r="AL103" i="18" a="1"/>
  <c r="Z84" i="18" a="1"/>
  <c r="AI17" i="18" a="1"/>
  <c r="AJ44" i="18" a="1"/>
  <c r="Z54" i="18" a="1"/>
  <c r="BO22" i="18" a="1"/>
  <c r="BD7" i="18" a="1"/>
  <c r="N44" i="18" a="1"/>
  <c r="BO52" i="18" a="1"/>
  <c r="AF37" i="18" a="1"/>
  <c r="BE39" i="18" a="1"/>
  <c r="AH15" i="18" a="1"/>
  <c r="BD9" i="18" a="1"/>
  <c r="AN80" i="18" a="1"/>
  <c r="BP104" i="18" a="1"/>
  <c r="AJ73" i="18" a="1"/>
  <c r="K32" i="18" a="1"/>
  <c r="D68" i="18" a="1"/>
  <c r="BQ111" i="18" a="1"/>
  <c r="AL88" i="18" a="1"/>
  <c r="O33" i="18" a="1"/>
  <c r="K56" i="18" a="1"/>
  <c r="BO74" i="18" a="1"/>
  <c r="F8" i="18" a="1"/>
  <c r="T26" i="18" a="1"/>
  <c r="BG97" i="18" a="1"/>
  <c r="BG57" i="18" a="1"/>
  <c r="X81" i="18" a="1"/>
  <c r="AF85" i="18" a="1"/>
  <c r="AQ20" i="18" a="1"/>
  <c r="AF89" i="18" a="1"/>
  <c r="AN11" i="18" a="1"/>
  <c r="L51" i="18" a="1"/>
  <c r="BK102" i="18" a="1"/>
  <c r="AJ48" i="18" a="1"/>
  <c r="T84" i="18" a="1"/>
  <c r="L103" i="18" a="1"/>
  <c r="AS56" i="18" a="1"/>
  <c r="AE22" i="18" a="1"/>
  <c r="BJ95" i="18" a="1"/>
  <c r="AU97" i="18" a="1"/>
  <c r="AX28" i="18" a="1"/>
  <c r="H76" i="18" a="1"/>
  <c r="BN100" i="18" a="1"/>
  <c r="AB24" i="18" a="1"/>
  <c r="BH5" i="18" a="1"/>
  <c r="O82" i="18" a="1"/>
  <c r="AH103" i="18" a="1"/>
  <c r="AV46" i="18" a="1"/>
  <c r="AG26" i="18" a="1"/>
  <c r="BS86" i="18" a="1"/>
  <c r="BG17" i="18" a="1"/>
  <c r="AU103" i="18" a="1"/>
  <c r="BQ76" i="18" a="1"/>
  <c r="G13" i="18" a="1"/>
  <c r="D96" i="18" a="1"/>
  <c r="AO24" i="18" a="1"/>
  <c r="AS97" i="18" a="1"/>
  <c r="AQ90" i="18" a="1"/>
  <c r="U84" i="18" a="1"/>
  <c r="Y15" i="18" a="1"/>
  <c r="Y108" i="18" a="1"/>
  <c r="G60" i="18" a="1"/>
  <c r="M105" i="18" a="1"/>
  <c r="AV67" i="18" a="1"/>
  <c r="BA91" i="18" a="1"/>
  <c r="AP64" i="18" a="1"/>
  <c r="K87" i="18" a="1"/>
  <c r="BL77" i="18" a="1"/>
  <c r="BC59" i="18" a="1"/>
  <c r="AW103" i="18" a="1"/>
  <c r="AU70" i="18" a="1"/>
  <c r="BA56" i="18" a="1"/>
  <c r="R41" i="18" a="1"/>
  <c r="V72" i="18" a="1"/>
  <c r="E81" i="18" a="1"/>
  <c r="D93" i="18" a="1"/>
  <c r="AN17" i="18" a="1"/>
  <c r="BO29" i="18" a="1"/>
  <c r="O38" i="18" a="1"/>
  <c r="BJ86" i="18" a="1"/>
  <c r="V48" i="18" a="1"/>
  <c r="O52" i="18" a="1"/>
  <c r="M16" i="18" a="1"/>
  <c r="AH77" i="18" a="1"/>
  <c r="AT103" i="18" a="1"/>
  <c r="AB111" i="18" a="1"/>
  <c r="AM72" i="18" a="1"/>
  <c r="K54" i="18" a="1"/>
  <c r="Y40" i="18" a="1"/>
  <c r="AO76" i="18" a="1"/>
  <c r="AL66" i="18" a="1"/>
  <c r="V101" i="18" a="1"/>
  <c r="AX29" i="18" a="1"/>
  <c r="AQ88" i="18" a="1"/>
  <c r="Z25" i="18" a="1"/>
  <c r="AN84" i="18" a="1"/>
  <c r="BN12" i="18" a="1"/>
  <c r="N37" i="18" a="1"/>
  <c r="BB5" i="18" a="1"/>
  <c r="BE108" i="18" a="1"/>
  <c r="BI30" i="18" a="1"/>
  <c r="R99" i="18" a="1"/>
  <c r="F38" i="18" a="1"/>
  <c r="AT69" i="18" a="1"/>
  <c r="BG81" i="18" a="1"/>
  <c r="H42" i="18" a="1"/>
  <c r="BP25" i="18" a="1"/>
  <c r="BB93" i="18" a="1"/>
  <c r="AI81" i="18" a="1"/>
  <c r="AP84" i="18" a="1"/>
  <c r="T6" i="18" a="1"/>
  <c r="BK33" i="18" a="1"/>
  <c r="AB108" i="18" a="1"/>
  <c r="F64" i="18" a="1"/>
  <c r="BB95" i="18" a="1"/>
  <c r="AP86" i="18" a="1"/>
  <c r="AE6" i="18" a="1"/>
  <c r="AF58" i="18" a="1"/>
  <c r="C29" i="18" a="1"/>
  <c r="BR79" i="18" a="1"/>
  <c r="K47" i="18" a="1"/>
  <c r="BJ79" i="18" a="1"/>
  <c r="Y107" i="18" a="1"/>
  <c r="R15" i="18" a="1"/>
  <c r="BJ108" i="18" a="1"/>
  <c r="U50" i="18" a="1"/>
  <c r="F93" i="18" a="1"/>
  <c r="K26" i="18" a="1"/>
  <c r="K67" i="18" a="1"/>
  <c r="BN22" i="18" a="1"/>
  <c r="BS48" i="18" a="1"/>
  <c r="F18" i="18" a="1"/>
  <c r="AA110" i="18" a="1"/>
  <c r="BK27" i="18" a="1"/>
  <c r="T111" i="18" a="1"/>
  <c r="BS105" i="18" a="1"/>
  <c r="BG77" i="18" a="1"/>
  <c r="V20" i="18" a="1"/>
  <c r="AW85" i="18" a="1"/>
  <c r="BI77" i="18" a="1"/>
  <c r="AO104" i="18" a="1"/>
  <c r="AE88" i="18" a="1"/>
  <c r="AW104" i="18" a="1"/>
  <c r="S48" i="18" a="1"/>
  <c r="Y104" i="18" a="1"/>
  <c r="BP85" i="18" a="1"/>
  <c r="AI20" i="18" a="1"/>
  <c r="BR31" i="18" a="1"/>
  <c r="BG35" i="18" a="1"/>
  <c r="AZ48" i="18" a="1"/>
  <c r="AN55" i="18" a="1"/>
  <c r="AJ41" i="18" a="1"/>
  <c r="AG34" i="18" a="1"/>
  <c r="BR66" i="18" a="1"/>
  <c r="BB42" i="18" a="1"/>
  <c r="AA87" i="18" a="1"/>
  <c r="AV47" i="18" a="1"/>
  <c r="D41" i="18" a="1"/>
  <c r="AI49" i="18" a="1"/>
  <c r="BJ13" i="18" a="1"/>
  <c r="D7" i="18" a="1"/>
  <c r="BC21" i="18" a="1"/>
  <c r="G76" i="18" a="1"/>
  <c r="BD59" i="18" a="1"/>
  <c r="BG68" i="18" a="1"/>
  <c r="AJ57" i="18" a="1"/>
  <c r="O16" i="18" a="1"/>
  <c r="J26" i="18" a="1"/>
  <c r="O62" i="18" a="1"/>
  <c r="AU106" i="18" a="1"/>
  <c r="AI80" i="18" a="1"/>
  <c r="AZ107" i="18" a="1"/>
  <c r="S85" i="18" a="1"/>
  <c r="O79" i="18" a="1"/>
  <c r="BE55" i="18" a="1"/>
  <c r="AG46" i="18" a="1"/>
  <c r="AT87" i="18" a="1"/>
  <c r="BQ63" i="18" a="1"/>
  <c r="AJ15" i="18" a="1"/>
  <c r="M50" i="18" a="1"/>
  <c r="BE85" i="18" a="1"/>
  <c r="BB27" i="18" a="1"/>
  <c r="U110" i="18" a="1"/>
  <c r="BO11" i="18" a="1"/>
  <c r="BA17" i="18" a="1"/>
  <c r="AX106" i="18" a="1"/>
  <c r="S64" i="18" a="1"/>
  <c r="AU56" i="18" a="1"/>
  <c r="AU35" i="18" a="1"/>
  <c r="AL44" i="18" a="1"/>
  <c r="E59" i="18" a="1"/>
  <c r="AO69" i="18" a="1"/>
  <c r="BS73" i="18" a="1"/>
  <c r="R106" i="18" a="1"/>
  <c r="BL71" i="18" a="1"/>
  <c r="AZ38" i="18" a="1"/>
  <c r="AG66" i="18" a="1"/>
  <c r="AA7" i="18" a="1"/>
  <c r="BD12" i="18" a="1"/>
  <c r="AB77" i="18" a="1"/>
  <c r="AE91" i="18" a="1"/>
  <c r="N23" i="18" a="1"/>
  <c r="BO50" i="18" a="1"/>
  <c r="AZ67" i="18" a="1"/>
  <c r="AS95" i="18" a="1"/>
  <c r="AZ51" i="18" a="1"/>
  <c r="Q49" i="18" a="1"/>
  <c r="BB53" i="18" a="1"/>
  <c r="BN24" i="18" a="1"/>
  <c r="BE68" i="18" a="1"/>
  <c r="BQ64" i="18" a="1"/>
  <c r="AJ92" i="18" a="1"/>
  <c r="Q95" i="18" a="1"/>
  <c r="BO18" i="18" a="1"/>
  <c r="BO63" i="18" a="1"/>
  <c r="AM107" i="18" a="1"/>
  <c r="AG74" i="18" a="1"/>
  <c r="BS5" i="18" a="1"/>
  <c r="M103" i="18" a="1"/>
  <c r="BS92" i="18" a="1"/>
  <c r="J78" i="18" a="1"/>
  <c r="AA27" i="18" a="1"/>
  <c r="S104" i="18" a="1"/>
  <c r="AJ32" i="18" a="1"/>
  <c r="U86" i="18" a="1"/>
  <c r="M111" i="18" a="1"/>
  <c r="X104" i="18" a="1"/>
  <c r="O53" i="18" a="1"/>
  <c r="X80" i="18" a="1"/>
  <c r="Y94" i="18" a="1"/>
  <c r="U62" i="18" a="1"/>
  <c r="AF56" i="18" a="1"/>
  <c r="AZ94" i="18" a="1"/>
  <c r="T76" i="18" a="1"/>
  <c r="AZ47" i="18" a="1"/>
  <c r="BH49" i="18" a="1"/>
  <c r="S101" i="18" a="1"/>
  <c r="AU53" i="18" a="1"/>
  <c r="M96" i="18" a="1"/>
  <c r="AM47" i="18" a="1"/>
  <c r="BP110" i="18" a="1"/>
  <c r="BP83" i="18" a="1"/>
  <c r="BQ23" i="18" a="1"/>
  <c r="BG67" i="18" a="1"/>
  <c r="J45" i="18" a="1"/>
  <c r="Y30" i="18" a="1"/>
  <c r="E51" i="18" a="1"/>
  <c r="BG71" i="18" a="1"/>
  <c r="BI57" i="18" a="1"/>
  <c r="D53" i="18" a="1"/>
  <c r="AM14" i="18" a="1"/>
  <c r="AI18" i="18" a="1"/>
  <c r="BK32" i="18" a="1"/>
  <c r="BK105" i="18" a="1"/>
  <c r="AA85" i="18" a="1"/>
  <c r="R19" i="18" a="1"/>
  <c r="BK55" i="18" a="1"/>
  <c r="BA22" i="18" a="1"/>
  <c r="AJ21" i="18" a="1"/>
  <c r="F63" i="18" a="1"/>
  <c r="C36" i="18" a="1"/>
  <c r="AC51" i="18" a="1"/>
  <c r="BD70" i="18" a="1"/>
  <c r="AQ102" i="18" a="1"/>
  <c r="AF94" i="18" a="1"/>
  <c r="AS71" i="18" a="1"/>
  <c r="AM73" i="18" a="1"/>
  <c r="E96" i="18" a="1"/>
  <c r="BL26" i="18" a="1"/>
  <c r="V69" i="18" a="1"/>
  <c r="F94" i="18" a="1"/>
  <c r="X58" i="18" a="1"/>
  <c r="BP52" i="18" a="1"/>
  <c r="H58" i="18" a="1"/>
  <c r="Y18" i="18" a="1"/>
  <c r="C60" i="18" a="1"/>
  <c r="AH100" i="18" a="1"/>
  <c r="X85" i="18" a="1"/>
  <c r="R105" i="18" a="1"/>
  <c r="AC111" i="18" a="1"/>
  <c r="C32" i="18" a="1"/>
  <c r="E42" i="18" a="1"/>
  <c r="AP55" i="18" a="1"/>
  <c r="Y48" i="18" a="1"/>
  <c r="BJ62" i="18" a="1"/>
  <c r="AZ31" i="18" a="1"/>
  <c r="AN8" i="18" a="1"/>
  <c r="AW71" i="18" a="1"/>
  <c r="BP64" i="18" a="1"/>
  <c r="D100" i="18" a="1"/>
  <c r="AC65" i="18" a="1"/>
  <c r="C55" i="18" a="1"/>
  <c r="AT37" i="18" a="1"/>
  <c r="AB110" i="18" a="1"/>
  <c r="AH85" i="18" a="1"/>
  <c r="Z42" i="18" a="1"/>
  <c r="AB15" i="18" a="1"/>
  <c r="AZ41" i="18" a="1"/>
  <c r="O15" i="18" a="1"/>
  <c r="H74" i="18" a="1"/>
  <c r="AE79" i="18" a="1"/>
  <c r="AE28" i="18" a="1"/>
  <c r="T24" i="18" a="1"/>
  <c r="BG10" i="18" a="1"/>
  <c r="AP98" i="18" a="1"/>
  <c r="AI6" i="18" a="1"/>
  <c r="M80" i="18" a="1"/>
  <c r="U49" i="18" a="1"/>
  <c r="BL100" i="18" a="1"/>
  <c r="AI32" i="18" a="1"/>
  <c r="T90" i="18" a="1"/>
  <c r="AJ76" i="18" a="1"/>
  <c r="BA72" i="18" a="1"/>
  <c r="BC6" i="18" a="1"/>
  <c r="AM77" i="18" a="1"/>
  <c r="J35" i="18" a="1"/>
  <c r="C48" i="18" a="1"/>
  <c r="D75" i="18" a="1"/>
  <c r="AU22" i="18" a="1"/>
  <c r="AT81" i="18" a="1"/>
  <c r="H15" i="18" a="1"/>
  <c r="AP29" i="18" a="1"/>
  <c r="AE72" i="18" a="1"/>
  <c r="BH39" i="18" a="1"/>
  <c r="BP22" i="18" a="1"/>
  <c r="H68" i="18" a="1"/>
  <c r="N38" i="18" a="1"/>
  <c r="AZ14" i="18" a="1"/>
  <c r="AB11" i="18" a="1"/>
  <c r="H9" i="18" a="1"/>
  <c r="V35" i="18" a="1"/>
  <c r="AO27" i="18" a="1"/>
  <c r="J17" i="18" a="1"/>
  <c r="BO72" i="18" a="1"/>
  <c r="AX77" i="18" a="1"/>
  <c r="AT8" i="18" a="1"/>
  <c r="AC16" i="18" a="1"/>
  <c r="U65" i="18" a="1"/>
  <c r="AC11" i="18" a="1"/>
  <c r="AB40" i="18" a="1"/>
  <c r="BG45" i="18" a="1"/>
  <c r="BR13" i="18" a="1"/>
  <c r="C5" i="18" a="1"/>
  <c r="K23" i="18" a="1"/>
  <c r="AF76" i="18" a="1"/>
  <c r="AN51" i="18" a="1"/>
  <c r="S75" i="18" a="1"/>
  <c r="BC46" i="18" a="1"/>
  <c r="E62" i="18" a="1"/>
  <c r="AT91" i="18" a="1"/>
  <c r="K16" i="18" a="1"/>
  <c r="AV11" i="18" a="1"/>
  <c r="AL77" i="18" a="1"/>
  <c r="AV56" i="18" a="1"/>
  <c r="X54" i="18" a="1"/>
  <c r="AB75" i="18" a="1"/>
  <c r="G6" i="18" a="1"/>
  <c r="U21" i="18" a="1"/>
  <c r="BE18" i="18" a="1"/>
  <c r="Y105" i="18" a="1"/>
  <c r="R29" i="18" a="1"/>
  <c r="AV32" i="18" a="1"/>
  <c r="AQ51" i="18" a="1"/>
  <c r="L77" i="18" a="1"/>
  <c r="D40" i="18" a="1"/>
  <c r="BH55" i="18" a="1"/>
  <c r="AL21" i="18" a="1"/>
  <c r="L59" i="18" a="1"/>
  <c r="AW31" i="18" a="1"/>
  <c r="H48" i="18" a="1"/>
  <c r="L50" i="18" a="1"/>
  <c r="AZ104" i="18" a="1"/>
  <c r="AN5" i="18" a="1"/>
  <c r="AE84" i="18" a="1"/>
  <c r="AF77" i="18" a="1"/>
  <c r="AB45" i="18" a="1"/>
  <c r="S66" i="18" a="1"/>
  <c r="C9" i="18" a="1"/>
  <c r="AF64" i="18" a="1"/>
  <c r="AC63" i="18" a="1"/>
  <c r="AE74" i="18" a="1"/>
  <c r="Z43" i="18" a="1"/>
  <c r="G40" i="18" a="1"/>
  <c r="AO73" i="18" a="1"/>
  <c r="BJ88" i="18" a="1"/>
  <c r="L61" i="18" a="1"/>
  <c r="L48" i="18" a="1"/>
  <c r="AW50" i="18" a="1"/>
  <c r="AN101" i="18" a="1"/>
  <c r="C92" i="18" a="1"/>
  <c r="AH99" i="18" a="1"/>
  <c r="X40" i="18" a="1"/>
  <c r="E100" i="18" a="1"/>
  <c r="AF68" i="18" a="1"/>
  <c r="AN73" i="18" a="1"/>
  <c r="BQ56" i="18" a="1"/>
  <c r="BD77" i="18" a="1"/>
  <c r="J19" i="18" a="1"/>
  <c r="AU109" i="18" a="1"/>
  <c r="BR7" i="18" a="1"/>
  <c r="H75" i="18" a="1"/>
  <c r="AT44" i="18" a="1"/>
  <c r="C100" i="18" a="1"/>
  <c r="Y98" i="18" a="1"/>
  <c r="BQ66" i="18" a="1"/>
  <c r="U47" i="18" a="1"/>
  <c r="V66" i="18" a="1"/>
  <c r="Q61" i="18" a="1"/>
  <c r="AZ53" i="18" a="1"/>
  <c r="BC78" i="18" a="1"/>
  <c r="AI74" i="18" a="1"/>
  <c r="AL100" i="18" a="1"/>
  <c r="Z27" i="18" a="1"/>
  <c r="BE75" i="18" a="1"/>
  <c r="AL109" i="18" a="1"/>
  <c r="AL83" i="18" a="1"/>
  <c r="G48" i="18" a="1"/>
  <c r="AZ88" i="18" a="1"/>
  <c r="S46" i="18" a="1"/>
  <c r="AQ13" i="18" a="1"/>
  <c r="Y43" i="18" a="1"/>
  <c r="BE29" i="18" a="1"/>
  <c r="N109" i="18" a="1"/>
  <c r="AS109" i="18" a="1"/>
  <c r="AI53" i="18" a="1"/>
  <c r="AQ105" i="18" a="1"/>
  <c r="AC97" i="18" a="1"/>
  <c r="AP79" i="18" a="1"/>
  <c r="BG111" i="18" a="1"/>
  <c r="M5" i="18" a="1"/>
  <c r="AV26" i="18" a="1"/>
  <c r="T21" i="18" a="1"/>
  <c r="H86" i="18" a="1"/>
  <c r="U53" i="18" a="1"/>
  <c r="AU110" i="18" a="1"/>
  <c r="AF102" i="18" a="1"/>
  <c r="AI12" i="18" a="1"/>
  <c r="BE91" i="18" a="1"/>
  <c r="AB90" i="18" a="1"/>
  <c r="BK94" i="18" a="1"/>
  <c r="BQ41" i="18" a="1"/>
  <c r="BK21" i="18" a="1"/>
  <c r="AC54" i="18" a="1"/>
  <c r="H107" i="18" a="1"/>
  <c r="Z7" i="18" a="1"/>
  <c r="C53" i="18" a="1"/>
  <c r="AQ77" i="18" a="1"/>
  <c r="C8" i="18" a="1"/>
  <c r="AS63" i="18" a="1"/>
  <c r="BR30" i="18" a="1"/>
  <c r="BS25" i="18" a="1"/>
  <c r="BK13" i="18" a="1"/>
  <c r="BR36" i="18" a="1"/>
  <c r="BO110" i="18" a="1"/>
  <c r="BJ34" i="18" a="1"/>
  <c r="BD19" i="18" a="1"/>
  <c r="BK99" i="18" a="1"/>
  <c r="E38" i="18" a="1"/>
  <c r="BS110" i="18" a="1"/>
  <c r="S67" i="18" a="1"/>
  <c r="BD52" i="18" a="1"/>
  <c r="BR88" i="18" a="1"/>
  <c r="BO32" i="18" a="1"/>
  <c r="M101" i="18" a="1"/>
  <c r="BD66" i="18" a="1"/>
  <c r="M55" i="18" a="1"/>
  <c r="AZ17" i="18" a="1"/>
  <c r="BS31" i="18" a="1"/>
  <c r="Q35" i="18" a="1"/>
  <c r="BJ55" i="18" a="1"/>
  <c r="AF44" i="18" a="1"/>
  <c r="BP71" i="18" a="1"/>
  <c r="E15" i="18" a="1"/>
  <c r="BD54" i="18" a="1"/>
  <c r="BC73" i="18" a="1"/>
  <c r="AO111" i="18" a="1"/>
  <c r="Y17" i="18" a="1"/>
  <c r="BK36" i="18" a="1"/>
  <c r="BS34" i="18" a="1"/>
  <c r="AX6" i="18" a="1"/>
  <c r="BG18" i="18" a="1"/>
  <c r="AJ74" i="18" a="1"/>
  <c r="BI68" i="18" a="1"/>
  <c r="BS49" i="18" a="1"/>
  <c r="BI111" i="18" a="1"/>
  <c r="O86" i="18" a="1"/>
  <c r="AW30" i="18" a="1"/>
  <c r="O77" i="18" a="1"/>
  <c r="AL40" i="18" a="1"/>
  <c r="BH26" i="18" a="1"/>
  <c r="AN35" i="18" a="1"/>
  <c r="K93" i="18" a="1"/>
  <c r="H69" i="18" a="1"/>
  <c r="BL17" i="18" a="1"/>
  <c r="D67" i="18" a="1"/>
  <c r="AL33" i="18" a="1"/>
  <c r="BI75" i="18" a="1"/>
  <c r="BP32" i="18" a="1"/>
  <c r="AT99" i="18" a="1"/>
  <c r="BI61" i="18" a="1"/>
  <c r="AB20" i="18" a="1"/>
  <c r="M23" i="18" a="1"/>
  <c r="N6" i="18" a="1"/>
  <c r="O100" i="18" a="1"/>
  <c r="AE64" i="18" a="1"/>
  <c r="BK109" i="18" a="1"/>
  <c r="AX18" i="18" a="1"/>
  <c r="AX104" i="18" a="1"/>
  <c r="BD104" i="18" a="1"/>
  <c r="AT39" i="18" a="1"/>
  <c r="AI106" i="18" a="1"/>
  <c r="T109" i="18" a="1"/>
  <c r="BC25" i="18" a="1"/>
  <c r="BR72" i="18" a="1"/>
  <c r="AE78" i="18" a="1"/>
  <c r="G51" i="18" a="1"/>
  <c r="AH21" i="18" a="1"/>
  <c r="R112" i="18" a="1"/>
  <c r="N78" i="18" a="1"/>
  <c r="AS34" i="18" a="1"/>
  <c r="BG91" i="18" a="1"/>
  <c r="G15" i="18" a="1"/>
  <c r="Y39" i="18" a="1"/>
  <c r="BC41" i="18" a="1"/>
  <c r="BQ91" i="18" a="1"/>
  <c r="AL61" i="18" a="1"/>
  <c r="AV23" i="18" a="1"/>
  <c r="BN52" i="18" a="1"/>
  <c r="AB26" i="18" a="1"/>
  <c r="AS98" i="18" a="1"/>
  <c r="N101" i="18" a="1"/>
  <c r="BD95" i="18" a="1"/>
  <c r="T19" i="18" a="1"/>
  <c r="AB84" i="18" a="1"/>
  <c r="AM6" i="18" a="1"/>
  <c r="L55" i="18" a="1"/>
  <c r="BJ49" i="18" a="1"/>
  <c r="BC66" i="18" a="1"/>
  <c r="BL21" i="18" a="1"/>
  <c r="AQ54" i="18" a="1"/>
  <c r="BL11" i="18" a="1"/>
  <c r="BG76" i="18" a="1"/>
  <c r="J41" i="18" a="1"/>
  <c r="BR59" i="18" a="1"/>
  <c r="BP98" i="18" a="1"/>
  <c r="AW45" i="18" a="1"/>
  <c r="BE44" i="18" a="1"/>
  <c r="AG96" i="18" a="1"/>
  <c r="BN88" i="18" a="1"/>
  <c r="AN75" i="18" a="1"/>
  <c r="BS108" i="18" a="1"/>
  <c r="G79" i="18" a="1"/>
  <c r="O92" i="18" a="1"/>
  <c r="AP50" i="18" a="1"/>
  <c r="L47" i="18" a="1"/>
  <c r="AF51" i="18" a="1"/>
  <c r="AQ9" i="18" a="1"/>
  <c r="J66" i="18" a="1"/>
  <c r="AS68" i="18" a="1"/>
  <c r="AP90" i="18" a="1"/>
  <c r="AB14" i="18" a="1"/>
  <c r="BE58" i="18" a="1"/>
  <c r="AH12" i="18" a="1"/>
  <c r="BL70" i="18" a="1"/>
  <c r="AG109" i="18" a="1"/>
  <c r="AX85" i="18" a="1"/>
  <c r="BQ33" i="18" a="1"/>
  <c r="Q64" i="18" a="1"/>
  <c r="T78" i="18" a="1"/>
  <c r="BE5" i="18" a="1"/>
  <c r="AO42" i="18" a="1"/>
  <c r="D50" i="18" a="1"/>
  <c r="AW76" i="18" a="1"/>
  <c r="AJ6" i="18" a="1"/>
  <c r="AM97" i="18" a="1"/>
  <c r="AW9" i="18" a="1"/>
  <c r="U43" i="18" a="1"/>
  <c r="AG78" i="18" a="1"/>
  <c r="AL96" i="18" a="1"/>
  <c r="R69" i="18" a="1"/>
  <c r="BI91" i="18" a="1"/>
  <c r="F46" i="18" a="1"/>
  <c r="T105" i="18" a="1"/>
  <c r="M91" i="18" a="1"/>
  <c r="BH44" i="18" a="1"/>
  <c r="AO95" i="18" a="1"/>
  <c r="AG20" i="18" a="1"/>
  <c r="AM92" i="18" a="1"/>
  <c r="T66" i="18" a="1"/>
  <c r="AG82" i="18" a="1"/>
  <c r="S13" i="18" a="1"/>
  <c r="X82" i="18" a="1"/>
  <c r="Q27" i="18" a="1"/>
  <c r="Q88" i="18" a="1"/>
  <c r="BL30" i="18" a="1"/>
  <c r="AF20" i="18" a="1"/>
  <c r="K85" i="18" a="1"/>
  <c r="AV45" i="18" a="1"/>
  <c r="AV10" i="18" a="1"/>
  <c r="AV14" i="18" a="1"/>
  <c r="AP74" i="18" a="1"/>
  <c r="BS41" i="18" a="1"/>
  <c r="BI43" i="18" a="1"/>
  <c r="AG8" i="18" a="1"/>
  <c r="Q79" i="18" a="1"/>
  <c r="AE49" i="18" a="1"/>
  <c r="AS83" i="18" a="1"/>
  <c r="Y24" i="18" a="1"/>
  <c r="AF70" i="18" a="1"/>
  <c r="AH86" i="18" a="1"/>
  <c r="AA75" i="18" a="1"/>
  <c r="V79" i="18" a="1"/>
  <c r="BG39" i="18" a="1"/>
  <c r="AT12" i="18" a="1"/>
  <c r="BS83" i="18" a="1"/>
  <c r="AP93" i="18" a="1"/>
  <c r="Y38" i="18" a="1"/>
  <c r="AE45" i="18" a="1"/>
  <c r="AW20" i="18" a="1"/>
  <c r="BB39" i="18" a="1"/>
  <c r="AZ42" i="18" a="1"/>
  <c r="AM68" i="18" a="1"/>
  <c r="AV43" i="18" a="1"/>
  <c r="BR12" i="18" a="1"/>
  <c r="G106" i="18" a="1"/>
  <c r="R78" i="18" a="1"/>
  <c r="BG50" i="18" a="1"/>
  <c r="AL81" i="18" a="1"/>
  <c r="AJ86" i="18" a="1"/>
  <c r="D98" i="18" a="1"/>
  <c r="F59" i="18" a="1"/>
  <c r="BE51" i="18" a="1"/>
  <c r="BR101" i="18" a="1"/>
  <c r="BB10" i="18" a="1"/>
  <c r="S40" i="18" a="1"/>
  <c r="H27" i="18" a="1"/>
  <c r="AS44" i="18" a="1"/>
  <c r="L27" i="18" a="1"/>
  <c r="Y87" i="18" a="1"/>
  <c r="C66" i="18" a="1"/>
  <c r="E125" i="32" a="1"/>
  <c r="AN62" i="18" a="1"/>
  <c r="AQ62" i="18" a="1"/>
  <c r="D91" i="18" a="1"/>
  <c r="D83" i="18" a="1"/>
  <c r="Q36" i="18" a="1"/>
  <c r="X43" i="18" a="1"/>
  <c r="BJ52" i="18" a="1"/>
  <c r="BQ93" i="18" a="1"/>
  <c r="BR10" i="18" a="1"/>
  <c r="BC52" i="18" a="1"/>
  <c r="AC105" i="18" a="1"/>
  <c r="AG18" i="18" a="1"/>
  <c r="AT36" i="18" a="1"/>
  <c r="BH22" i="18" a="1"/>
  <c r="AV55" i="18" a="1"/>
  <c r="O80" i="18" a="1"/>
  <c r="AL72" i="18" a="1"/>
  <c r="K43" i="18" a="1"/>
  <c r="BK53" i="18" a="1"/>
  <c r="C82" i="18" a="1"/>
  <c r="Z9" i="18" a="1"/>
  <c r="AX101" i="18" a="1"/>
  <c r="AA40" i="18" a="1"/>
  <c r="BE99" i="18" a="1"/>
  <c r="BO106" i="18" a="1"/>
  <c r="E31" i="18" a="1"/>
  <c r="AT9" i="18" a="1"/>
  <c r="J50" i="18" a="1"/>
  <c r="AN16" i="18" a="1"/>
  <c r="AA10" i="18" a="1"/>
  <c r="AN102" i="18" a="1"/>
  <c r="AT80" i="18" a="1"/>
  <c r="AS55" i="18" a="1"/>
  <c r="AX55" i="18" a="1"/>
  <c r="E78" i="18" a="1"/>
  <c r="AB80" i="18" a="1"/>
  <c r="F48" i="18" a="1"/>
  <c r="AC77" i="18" a="1"/>
  <c r="BD68" i="18" a="1"/>
  <c r="AO64" i="18" a="1"/>
  <c r="AO44" i="18" a="1"/>
  <c r="F16" i="18" a="1"/>
  <c r="U35" i="18" a="1"/>
  <c r="BO51" i="18" a="1"/>
  <c r="AQ44" i="18" a="1"/>
  <c r="AX59" i="18" a="1"/>
  <c r="H99" i="18" a="1"/>
  <c r="AP47" i="18" a="1"/>
  <c r="BB101" i="18" a="1"/>
  <c r="BE26" i="18" a="1"/>
  <c r="BC51" i="18" a="1"/>
  <c r="AX14" i="18" a="1"/>
  <c r="BO97" i="18" a="1"/>
  <c r="G43" i="18" a="1"/>
  <c r="S27" i="18" a="1"/>
  <c r="AU12" i="18" a="1"/>
  <c r="BD16" i="18" a="1"/>
  <c r="AG15" i="18" a="1"/>
  <c r="R38" i="18" a="1"/>
  <c r="AQ80" i="18" a="1"/>
  <c r="AH33" i="18" a="1"/>
  <c r="AN10" i="18" a="1"/>
  <c r="AM15" i="18" a="1"/>
  <c r="BN107" i="18" a="1"/>
  <c r="AE66" i="18" a="1"/>
  <c r="E18" i="18" a="1"/>
  <c r="AF57" i="18" a="1"/>
  <c r="AS66" i="18" a="1"/>
  <c r="BH85" i="18" a="1"/>
  <c r="AQ49" i="18" a="1"/>
  <c r="Q81" i="18" a="1"/>
  <c r="BL16" i="18" a="1"/>
  <c r="BL66" i="18" a="1"/>
  <c r="BJ51" i="18" a="1"/>
  <c r="BJ83" i="18" a="1"/>
  <c r="AI63" i="18" a="1"/>
  <c r="AV59" i="18" a="1"/>
  <c r="T44" i="18" a="1"/>
  <c r="BC95" i="18" a="1"/>
  <c r="L104" i="18" a="1"/>
  <c r="J74" i="18" a="1"/>
  <c r="BP57" i="18" a="1"/>
  <c r="S71" i="18" a="1"/>
  <c r="H67" i="18" a="1"/>
  <c r="R42" i="18" a="1"/>
  <c r="AS54" i="18" a="1"/>
  <c r="BS17" i="18" a="1"/>
  <c r="X59" i="18" a="1"/>
  <c r="D33" i="18" a="1"/>
  <c r="AS110" i="18" a="1"/>
  <c r="BN81" i="18" a="1"/>
  <c r="T92" i="18" a="1"/>
  <c r="AC80" i="18" a="1"/>
  <c r="AU38" i="18" a="1"/>
  <c r="AF99" i="18" a="1"/>
  <c r="AJ87" i="18" a="1"/>
  <c r="AB86" i="18" a="1"/>
  <c r="O54" i="18" a="1"/>
  <c r="AG60" i="18" a="1"/>
  <c r="BG48" i="18" a="1"/>
  <c r="Q30" i="18" a="1"/>
  <c r="AA103" i="18" a="1"/>
  <c r="BN63" i="18" a="1"/>
  <c r="S69" i="18" a="1"/>
  <c r="AP63" i="18" a="1"/>
  <c r="Q46" i="18" a="1"/>
  <c r="D110" i="18" a="1"/>
  <c r="AN107" i="18" a="1"/>
  <c r="AH97" i="18" a="1"/>
  <c r="AS67" i="18" a="1"/>
  <c r="L108" i="18" a="1"/>
  <c r="BI52" i="18" a="1"/>
  <c r="D17" i="18" a="1"/>
  <c r="AX111" i="18" a="1"/>
  <c r="BG20" i="18" a="1"/>
  <c r="S89" i="18" a="1"/>
  <c r="BS9" i="18" a="1"/>
  <c r="BJ59" i="18" a="1"/>
  <c r="AN22" i="18" a="1"/>
  <c r="BB21" i="18" a="1"/>
  <c r="AW12" i="18" a="1"/>
  <c r="BO9" i="18" a="1"/>
  <c r="AG35" i="18" a="1"/>
  <c r="BR16" i="18" a="1"/>
  <c r="BQ49" i="18" a="1"/>
  <c r="AZ91" i="18" a="1"/>
  <c r="X105" i="18" a="1"/>
  <c r="AP104" i="18" a="1"/>
  <c r="BD101" i="18" a="1"/>
  <c r="M100" i="18" a="1"/>
  <c r="AU61" i="18" a="1"/>
  <c r="U44" i="18" a="1"/>
  <c r="BO58" i="18" a="1"/>
  <c r="O19" i="18" a="1"/>
  <c r="BG70" i="18" a="1"/>
  <c r="BB50" i="18" a="1"/>
  <c r="D35" i="18" a="1"/>
  <c r="AJ100" i="18" a="1"/>
  <c r="G77" i="18" a="1"/>
  <c r="L81" i="18" a="1"/>
  <c r="AT50" i="18" a="1"/>
  <c r="AF61" i="18" a="1"/>
  <c r="Y28" i="18" a="1"/>
  <c r="H83" i="18" a="1"/>
  <c r="O101" i="18" a="1"/>
  <c r="AO66" i="18" a="1"/>
  <c r="BD45" i="18" a="1"/>
  <c r="BI10" i="18" a="1"/>
  <c r="Q18" i="18" a="1"/>
  <c r="AM26" i="18" a="1"/>
  <c r="AE61" i="18" a="1"/>
  <c r="Z64" i="18" a="1"/>
  <c r="AH28" i="18" a="1"/>
  <c r="BH21" i="18" a="1"/>
  <c r="AJ108" i="18" a="1"/>
  <c r="AM12" i="18" a="1"/>
  <c r="AN31" i="18" a="1"/>
  <c r="BP109" i="18" a="1"/>
  <c r="AC81" i="18" a="1"/>
  <c r="BH107" i="18" a="1"/>
  <c r="AV49" i="18" a="1"/>
  <c r="BO103" i="18" a="1"/>
  <c r="AT109" i="18" a="1"/>
  <c r="BN8" i="18" a="1"/>
  <c r="F32" i="18" a="1"/>
  <c r="Z67" i="18" a="1"/>
  <c r="AJ52" i="18" a="1"/>
  <c r="BP8" i="18" a="1"/>
  <c r="BH77" i="18" a="1"/>
  <c r="Y110" i="18" a="1"/>
  <c r="AL76" i="18" a="1"/>
  <c r="Z58" i="18" a="1"/>
  <c r="C26" i="18" a="1"/>
  <c r="T91" i="18" a="1"/>
  <c r="BN10" i="18" a="1"/>
  <c r="AS8" i="18" a="1"/>
  <c r="R31" i="18" a="1"/>
  <c r="G108" i="18" a="1"/>
  <c r="M34" i="18" a="1"/>
  <c r="AT16" i="18" a="1"/>
  <c r="V52" i="18" a="1"/>
  <c r="BE73" i="18" a="1"/>
  <c r="U40" i="18" a="1"/>
  <c r="Z39" i="18" a="1"/>
  <c r="D85" i="18" a="1"/>
  <c r="AL69" i="18" a="1"/>
  <c r="AN69" i="18" a="1"/>
  <c r="AV36" i="18" a="1"/>
  <c r="V14" i="18" a="1"/>
  <c r="F99" i="18" a="1"/>
  <c r="V9" i="18" a="1"/>
  <c r="BJ11" i="18" a="1"/>
  <c r="AQ53" i="18" a="1"/>
  <c r="V82" i="18" a="1"/>
  <c r="J67" i="18" a="1"/>
  <c r="O74" i="18" a="1"/>
  <c r="R26" i="18" a="1"/>
  <c r="O57" i="18" a="1"/>
  <c r="BD46" i="18" a="1"/>
  <c r="BP54" i="18" a="1"/>
  <c r="AW97" i="18" a="1"/>
  <c r="D23" i="18" a="1"/>
  <c r="L98" i="18" a="1"/>
  <c r="BQ38" i="18" a="1"/>
  <c r="AE12" i="18" a="1"/>
  <c r="BE87" i="18" a="1"/>
  <c r="Y101" i="18" a="1"/>
  <c r="AV102" i="18" a="1"/>
  <c r="BA68" i="18" a="1"/>
  <c r="J12" i="18" a="1"/>
  <c r="D78" i="18" a="1"/>
  <c r="E29" i="18" a="1"/>
  <c r="AG17" i="18" a="1"/>
  <c r="AM64" i="18" a="1"/>
  <c r="K31" i="18" a="1"/>
  <c r="AX49" i="18" a="1"/>
  <c r="BS20" i="18" a="1"/>
  <c r="BA73" i="18" a="1"/>
  <c r="AS37" i="18" a="1"/>
  <c r="BP88" i="18" a="1"/>
  <c r="AM46" i="18" a="1"/>
  <c r="AO54" i="18" a="1"/>
  <c r="AT82" i="18" a="1"/>
  <c r="AH84" i="18" a="1"/>
  <c r="BA99" i="18" a="1"/>
  <c r="BB37" i="18" a="1"/>
  <c r="AA59" i="18" a="1"/>
  <c r="AS19" i="18" a="1"/>
  <c r="AB78" i="18" a="1"/>
  <c r="AE15" i="18" a="1"/>
  <c r="AM21" i="18" a="1"/>
  <c r="AZ40" i="18" a="1"/>
  <c r="BB14" i="18" a="1"/>
  <c r="BR95" i="18" a="1"/>
  <c r="BH76" i="18" a="1"/>
  <c r="BG98" i="18" a="1"/>
  <c r="BE12" i="18" a="1"/>
  <c r="AC101" i="18" a="1"/>
  <c r="BO75" i="18" a="1"/>
  <c r="BD48" i="18" a="1"/>
  <c r="BC19" i="18" a="1"/>
  <c r="U34" i="18" a="1"/>
  <c r="BD26" i="18" a="1"/>
  <c r="AJ111" i="18" a="1"/>
  <c r="BS51" i="18" a="1"/>
  <c r="AG42" i="18" a="1"/>
  <c r="AC89" i="18" a="1"/>
  <c r="G46" i="18" a="1"/>
  <c r="BH94" i="18" a="1"/>
  <c r="F69" i="18" a="1"/>
  <c r="AQ65" i="18" a="1"/>
  <c r="S111" i="18" a="1"/>
  <c r="AG71" i="18" a="1"/>
  <c r="U94" i="18" a="1"/>
  <c r="AH37" i="18" a="1"/>
  <c r="F87" i="18" a="1"/>
  <c r="BK34" i="18" a="1"/>
  <c r="S84" i="18" a="1"/>
  <c r="AT19" i="18" a="1"/>
  <c r="AM56" i="18" a="1"/>
  <c r="T43" i="18" a="1"/>
  <c r="BL32" i="18" a="1"/>
  <c r="AM101" i="18" a="1"/>
  <c r="AM35" i="18" a="1"/>
  <c r="AZ18" i="18" a="1"/>
  <c r="AC21" i="18" a="1"/>
  <c r="BG51" i="18" a="1"/>
  <c r="X107" i="18" a="1"/>
  <c r="AO33" i="18" a="1"/>
  <c r="AT65" i="18" a="1"/>
  <c r="AM11" i="18" a="1"/>
  <c r="AE19" i="18" a="1"/>
  <c r="T79" i="18" a="1"/>
  <c r="Q73" i="18" a="1"/>
  <c r="AG10" i="18" a="1"/>
  <c r="AC12" i="18" a="1"/>
  <c r="BK101" i="18" a="1"/>
  <c r="AA55" i="18" a="1"/>
  <c r="E33" i="18" a="1"/>
  <c r="K38" i="18" a="1"/>
  <c r="AH39" i="18" a="1"/>
  <c r="M37" i="18" a="1"/>
  <c r="M48" i="18" a="1"/>
  <c r="AE71" i="18" a="1"/>
  <c r="BK60" i="18" a="1"/>
  <c r="AH70" i="18" a="1"/>
  <c r="BC80" i="18" a="1"/>
  <c r="R49" i="18" a="1"/>
  <c r="Z36" i="18" a="1"/>
  <c r="AW54" i="18" a="1"/>
  <c r="AJ17" i="18" a="1"/>
  <c r="AF24" i="18" a="1"/>
  <c r="BQ35" i="18" a="1"/>
  <c r="AF34" i="18" a="1"/>
  <c r="BK44" i="18" a="1"/>
  <c r="AV75" i="18" a="1"/>
  <c r="S105" i="18" a="1"/>
  <c r="Y75" i="18" a="1"/>
  <c r="AG21" i="18" a="1"/>
  <c r="BO98" i="18" a="1"/>
  <c r="N40" i="18" a="1"/>
  <c r="L65" i="18" a="1"/>
  <c r="Q60" i="18" a="1"/>
  <c r="BL37" i="18" a="1"/>
  <c r="BP29" i="18" a="1"/>
  <c r="AI25" i="18" a="1"/>
  <c r="J42" i="18" a="1"/>
  <c r="X73" i="18" a="1"/>
  <c r="AO99" i="18" a="1"/>
  <c r="BC57" i="18" a="1"/>
  <c r="BB97" i="18" a="1"/>
  <c r="BQ83" i="18" a="1"/>
  <c r="BQ97" i="18" a="1"/>
  <c r="J73" i="18" a="1"/>
  <c r="AL30" i="18" a="1"/>
  <c r="BN90" i="18" a="1"/>
  <c r="AF101" i="18" a="1"/>
  <c r="S39" i="18" a="1"/>
  <c r="AA16" i="18" a="1"/>
  <c r="BG29" i="18" a="1"/>
  <c r="BL40" i="18" a="1"/>
  <c r="AA20" i="18" a="1"/>
  <c r="AE43" i="18" a="1"/>
  <c r="BN69" i="18" a="1"/>
  <c r="F44" i="18" a="1"/>
  <c r="AJ11" i="18" a="1"/>
  <c r="AF111" i="18" a="1"/>
  <c r="AO96" i="18" a="1"/>
  <c r="C16" i="18" a="1"/>
  <c r="AF109" i="18" a="1"/>
  <c r="AN88" i="18" a="1"/>
  <c r="BJ92" i="18" a="1"/>
  <c r="O98" i="18" a="1"/>
  <c r="BA42" i="18" a="1"/>
  <c r="BE74" i="18" a="1"/>
  <c r="BO92" i="18" a="1"/>
  <c r="BH42" i="18" a="1"/>
  <c r="BB72" i="18" a="1"/>
  <c r="T64" i="18" a="1"/>
  <c r="AP20" i="18" a="1"/>
  <c r="D22" i="18" a="1"/>
  <c r="S86" i="18" a="1"/>
  <c r="U24" i="18" a="1"/>
  <c r="J56" i="18" a="1"/>
  <c r="AE86" i="18" a="1"/>
  <c r="H5" i="18" a="1"/>
  <c r="BG5" i="18" a="1"/>
  <c r="BN25" i="18" a="1"/>
  <c r="G69" i="18" a="1"/>
  <c r="BN76" i="18" a="1"/>
  <c r="AO74" i="18" a="1"/>
  <c r="G35" i="18" a="1"/>
  <c r="X23" i="18" a="1"/>
  <c r="AE42" i="18" a="1"/>
  <c r="V53" i="18" a="1"/>
  <c r="BC111" i="18" a="1"/>
  <c r="O12" i="18" a="1"/>
  <c r="AW28" i="18" a="1"/>
  <c r="BL104" i="18" a="1"/>
  <c r="H56" i="18" a="1"/>
  <c r="BN5" i="18" a="1"/>
  <c r="BJ85" i="18" a="1"/>
  <c r="BC93" i="18" a="1"/>
  <c r="BA29" i="18" a="1"/>
  <c r="BN19" i="18" a="1"/>
  <c r="AF93" i="18" a="1"/>
  <c r="AV68" i="18" a="1"/>
  <c r="AI83" i="18" a="1"/>
  <c r="D82" i="18" a="1"/>
  <c r="Z35" i="18" a="1"/>
  <c r="BA34" i="18" a="1"/>
  <c r="BK83" i="18" a="1"/>
  <c r="BH11" i="18" a="1"/>
  <c r="U63" i="18" a="1"/>
  <c r="E10" i="18" a="1"/>
  <c r="L44" i="18" a="1"/>
  <c r="BO102" i="18" a="1"/>
  <c r="BS96" i="18" a="1"/>
  <c r="AM8" i="18" a="1"/>
  <c r="BS87" i="18" a="1"/>
  <c r="U82" i="18" a="1"/>
  <c r="J25" i="18" a="1"/>
  <c r="D48" i="18" a="1"/>
  <c r="H89" i="18" a="1"/>
  <c r="BO104" i="18" a="1"/>
  <c r="U16" i="18" a="1"/>
  <c r="E75" i="18" a="1"/>
  <c r="BB89" i="18" a="1"/>
  <c r="AB22" i="18" a="1"/>
  <c r="BN102" i="18" a="1"/>
  <c r="T51" i="18" a="1"/>
  <c r="AB55" i="18" a="1"/>
  <c r="BR67" i="18" a="1"/>
  <c r="BP68" i="18" a="1"/>
  <c r="AM78" i="18" a="1"/>
  <c r="AS102" i="18" a="1"/>
  <c r="R48" i="18" a="1"/>
  <c r="G68" i="18" a="1"/>
  <c r="BA107" i="18" a="1"/>
  <c r="BS46" i="18" a="1"/>
  <c r="F103" i="18" a="1"/>
  <c r="AB74" i="18" a="1"/>
  <c r="AE97" i="18" a="1"/>
  <c r="AE77" i="18" a="1"/>
  <c r="AV42" i="18" a="1"/>
  <c r="BC64" i="18" a="1"/>
  <c r="J70" i="18" a="1"/>
  <c r="O60" i="18" a="1"/>
  <c r="N94" i="18" a="1"/>
  <c r="M46" i="18" a="1"/>
  <c r="E36" i="18" a="1"/>
  <c r="AB32" i="18" a="1"/>
  <c r="T106" i="18" a="1"/>
  <c r="O105" i="18" a="1"/>
  <c r="AP100" i="18" a="1"/>
  <c r="BB104" i="18" a="1"/>
  <c r="E111" i="18" a="1"/>
  <c r="Z38" i="18" a="1"/>
  <c r="AQ29" i="18" a="1"/>
  <c r="BJ39" i="18" a="1"/>
  <c r="AT26" i="18" a="1"/>
  <c r="BD56" i="18" a="1"/>
  <c r="BH93" i="18" a="1"/>
  <c r="AI60" i="18" a="1"/>
  <c r="AZ15" i="18" a="1"/>
  <c r="D39" i="18" a="1"/>
  <c r="AL107" i="18" a="1"/>
  <c r="AZ105" i="18" a="1"/>
  <c r="BQ32" i="18" a="1"/>
  <c r="AQ94" i="18" a="1"/>
  <c r="AV33" i="18" a="1"/>
  <c r="AF25" i="18" a="1"/>
  <c r="V17" i="18" a="1"/>
  <c r="BN34" i="18" a="1"/>
  <c r="K7" i="18" a="1"/>
  <c r="BR71" i="18" a="1"/>
  <c r="AN106" i="18" a="1"/>
  <c r="C106" i="18" a="1"/>
  <c r="C74" i="18" a="1"/>
  <c r="S54" i="18" a="1"/>
  <c r="AT38" i="18" a="1"/>
  <c r="M76" i="18" a="1"/>
  <c r="AI52" i="18" a="1"/>
  <c r="AN34" i="18" a="1"/>
  <c r="AW92" i="18" a="1"/>
  <c r="T67" i="18" a="1"/>
  <c r="BE35" i="18" a="1"/>
  <c r="AX46" i="18" a="1"/>
  <c r="AV16" i="18" a="1"/>
  <c r="AN63" i="18" a="1"/>
  <c r="AQ8" i="18" a="1"/>
  <c r="X52" i="18" a="1"/>
  <c r="J60" i="18" a="1"/>
  <c r="AU40" i="18" a="1"/>
  <c r="H91" i="18" a="1"/>
  <c r="C101" i="18" a="1"/>
  <c r="AS111" i="18" a="1"/>
  <c r="BB36" i="18" a="1"/>
  <c r="AI105" i="18" a="1"/>
  <c r="BA51" i="18" a="1"/>
  <c r="BS52" i="18" a="1"/>
  <c r="Z47" i="18" a="1"/>
  <c r="C42" i="18" a="1"/>
  <c r="AO103" i="18" a="1"/>
  <c r="AW91" i="18" a="1"/>
  <c r="AX11" i="18" a="1"/>
  <c r="M83" i="18" a="1"/>
  <c r="J27" i="18" a="1"/>
  <c r="BD111" i="18" a="1"/>
  <c r="BK20" i="18" a="1"/>
  <c r="S57" i="18" a="1"/>
  <c r="AZ62" i="18" a="1"/>
  <c r="C64" i="18" a="1"/>
  <c r="K89" i="18" a="1"/>
  <c r="BA105" i="18" a="1"/>
  <c r="BN60" i="18" a="1"/>
  <c r="D92" i="18" a="1"/>
  <c r="AZ61" i="18" a="1"/>
  <c r="AA108" i="18" a="1"/>
  <c r="BP67" i="18" a="1"/>
  <c r="AG68" i="18" a="1"/>
  <c r="BI76" i="18" a="1"/>
  <c r="AN72" i="18" a="1"/>
  <c r="AG6" i="18" a="1"/>
  <c r="N77" i="18" a="1"/>
  <c r="BR100" i="18" a="1"/>
  <c r="AV13" i="18" a="1"/>
  <c r="C34" i="18" a="1"/>
  <c r="BO86" i="18" a="1"/>
  <c r="H46" i="18" a="1"/>
  <c r="J22" i="18" a="1"/>
  <c r="AG110" i="18" a="1"/>
  <c r="BI50" i="18" a="1"/>
  <c r="AW96" i="18" a="1"/>
  <c r="K27" i="18" a="1"/>
  <c r="Q50" i="18" a="1"/>
  <c r="BO57" i="18" a="1"/>
  <c r="BC27" i="18" a="1"/>
  <c r="Q96" i="18" a="1"/>
  <c r="AX95" i="18" a="1"/>
  <c r="AE8" i="18" a="1"/>
  <c r="BD30" i="18" a="1"/>
  <c r="H59" i="18" a="1"/>
  <c r="C103" i="18" a="1"/>
  <c r="AJ79" i="18" a="1"/>
  <c r="BJ102" i="18" a="1"/>
  <c r="AZ57" i="18" a="1"/>
  <c r="D95" i="18" a="1"/>
  <c r="AA72" i="18" a="1"/>
  <c r="K48" i="18" a="1"/>
  <c r="K50" i="18" a="1"/>
  <c r="AM37" i="18" a="1"/>
  <c r="BD20" i="18" a="1"/>
  <c r="AT74" i="18" a="1"/>
  <c r="G74" i="18" a="1"/>
  <c r="G61" i="18" a="1"/>
  <c r="L5" i="18" a="1"/>
  <c r="N21" i="18" a="1"/>
  <c r="Z55" i="18" a="1"/>
  <c r="T55" i="18" a="1"/>
  <c r="AE105" i="18" a="1"/>
  <c r="D5" i="18" a="1"/>
  <c r="AB88" i="18" a="1"/>
  <c r="BS53" i="18" a="1"/>
  <c r="AS33" i="18" a="1"/>
  <c r="BP50" i="18" a="1"/>
  <c r="AL84" i="18" a="1"/>
  <c r="AE11" i="18" a="1"/>
  <c r="BO14" i="18" a="1"/>
  <c r="BR54" i="18" a="1"/>
  <c r="M104" i="18" a="1"/>
  <c r="AN38" i="18" a="1"/>
  <c r="R86" i="18" a="1"/>
  <c r="Z71" i="18" a="1"/>
  <c r="AO17" i="18" a="1"/>
  <c r="AA60" i="18" a="1"/>
  <c r="AN104" i="18" a="1"/>
  <c r="J43" i="18" a="1"/>
  <c r="O45" i="18" a="1"/>
  <c r="AO102" i="18" a="1"/>
  <c r="BD14" i="18" a="1"/>
  <c r="BN13" i="18" a="1"/>
  <c r="BA106" i="18" a="1"/>
  <c r="AU83" i="18" a="1"/>
  <c r="BA80" i="18" a="1"/>
  <c r="F9" i="18" a="1"/>
  <c r="BC54" i="18" a="1"/>
  <c r="BP27" i="18" a="1"/>
  <c r="AZ59" i="18" a="1"/>
  <c r="R36" i="18" a="1"/>
  <c r="S103" i="18" a="1"/>
  <c r="AJ72" i="18" a="1"/>
  <c r="AX52" i="18" a="1"/>
  <c r="BE66" i="18" a="1"/>
  <c r="AF9" i="18" a="1"/>
  <c r="AX33" i="18" a="1"/>
  <c r="J82" i="18" a="1"/>
  <c r="BI8" i="18" a="1"/>
  <c r="BE81" i="18" a="1"/>
  <c r="S106" i="18" a="1"/>
  <c r="BK61" i="18" a="1"/>
  <c r="AQ89" i="18" a="1"/>
  <c r="BC29" i="18" a="1"/>
  <c r="BK91" i="18" a="1"/>
  <c r="G63" i="18" a="1"/>
  <c r="U79" i="18" a="1"/>
  <c r="V34" i="18" a="1"/>
  <c r="BL73" i="18" a="1"/>
  <c r="AM20" i="18" a="1"/>
  <c r="AU72" i="18" a="1"/>
  <c r="AW10" i="18" a="1"/>
  <c r="BA12" i="18" a="1"/>
  <c r="H126" i="32" a="1"/>
  <c r="BP76" i="18" a="1"/>
  <c r="AX93" i="18" a="1"/>
  <c r="Y81" i="18" a="1"/>
  <c r="BE76" i="18" a="1"/>
  <c r="U28" i="18" a="1"/>
  <c r="Y83" i="18" a="1"/>
  <c r="N70" i="18" a="1"/>
  <c r="BO42" i="18" a="1"/>
  <c r="M87" i="18" a="1"/>
  <c r="BD23" i="18" a="1"/>
  <c r="F47" i="18" a="1"/>
  <c r="AS21" i="18" a="1"/>
  <c r="AF29" i="18" a="1"/>
  <c r="AO19" i="18" a="1"/>
  <c r="BD29" i="18" a="1"/>
  <c r="V46" i="18" a="1"/>
  <c r="AT64" i="18" a="1"/>
  <c r="AN53" i="18" a="1"/>
  <c r="AQ14" i="18" a="1"/>
  <c r="AL24" i="18" a="1"/>
  <c r="AH54" i="18" a="1"/>
  <c r="AS79" i="18" a="1"/>
  <c r="BK23" i="18" a="1"/>
  <c r="BS12" i="18" a="1"/>
  <c r="BL86" i="18" a="1"/>
  <c r="BK18" i="18" a="1"/>
  <c r="X106" i="18" a="1"/>
  <c r="BJ75" i="18" a="1"/>
  <c r="BQ86" i="18" a="1"/>
  <c r="AE54" i="18" a="1"/>
  <c r="V13" i="18" a="1"/>
  <c r="BN57" i="18" a="1"/>
  <c r="AP97" i="18" a="1"/>
  <c r="AH92" i="18" a="1"/>
  <c r="AT76" i="18" a="1"/>
  <c r="AN81" i="18" a="1"/>
  <c r="BP16" i="18" a="1"/>
  <c r="O95" i="18" a="1"/>
  <c r="AB87" i="18" a="1"/>
  <c r="BP96" i="18" a="1"/>
  <c r="AI92" i="18" a="1"/>
  <c r="BJ74" i="18" a="1"/>
  <c r="BE8" i="18" a="1"/>
  <c r="AW33" i="18" a="1"/>
  <c r="BO28" i="18" a="1"/>
  <c r="AP77" i="18" a="1"/>
  <c r="BB33" i="18" a="1"/>
  <c r="AQ107" i="18" a="1"/>
  <c r="AQ106" i="18" a="1"/>
  <c r="AX42" i="18" a="1"/>
  <c r="AG23" i="18" a="1"/>
  <c r="S81" i="18" a="1"/>
  <c r="C99" i="18" a="1"/>
  <c r="D38" i="18" a="1"/>
  <c r="Y11" i="18" a="1"/>
  <c r="AT79" i="18" a="1"/>
  <c r="BK74" i="18" a="1"/>
  <c r="BK108" i="18" a="1"/>
  <c r="T81" i="18" a="1"/>
  <c r="G100" i="18" a="1"/>
  <c r="H92" i="18" a="1"/>
  <c r="AV57" i="18" a="1"/>
  <c r="Q59" i="18" a="1"/>
  <c r="BH40" i="18" a="1"/>
  <c r="BP102" i="18" a="1"/>
  <c r="AF63" i="18" a="1"/>
  <c r="AW74" i="18" a="1"/>
  <c r="BL90" i="18" a="1"/>
  <c r="F25" i="18" a="1"/>
  <c r="AP109" i="18" a="1"/>
  <c r="H80" i="18" a="1"/>
  <c r="BE24" i="18" a="1"/>
  <c r="BI12" i="18" a="1"/>
  <c r="BC107" i="18" a="1"/>
  <c r="AC31" i="18" a="1"/>
  <c r="BS6" i="18" a="1"/>
  <c r="BN48" i="18" a="1"/>
  <c r="AG86" i="18" a="1"/>
  <c r="BQ54" i="18" a="1"/>
  <c r="AO16" i="18" a="1"/>
  <c r="U30" i="18" a="1"/>
  <c r="BL52" i="18" a="1"/>
  <c r="AH110" i="18" a="1"/>
  <c r="N75" i="18" a="1"/>
  <c r="AV41" i="18" a="1"/>
  <c r="BP13" i="18" a="1"/>
  <c r="AA53" i="18" a="1"/>
  <c r="BS65" i="18" a="1"/>
  <c r="AB27" i="18" a="1"/>
  <c r="V76" i="18" a="1"/>
  <c r="BP108" i="18" a="1"/>
  <c r="R107" i="18" a="1"/>
  <c r="BG23" i="18" a="1"/>
  <c r="K14" i="18" a="1"/>
  <c r="Y25" i="18" a="1"/>
  <c r="BP74" i="18" a="1"/>
  <c r="C17" i="18" a="1"/>
  <c r="M90" i="18" a="1"/>
  <c r="G47" i="18" a="1"/>
  <c r="BG94" i="18" a="1"/>
  <c r="AW53" i="18" a="1"/>
  <c r="BJ111" i="18" a="1"/>
  <c r="M78" i="18" a="1"/>
  <c r="BL92" i="18" a="1"/>
  <c r="AN90" i="18" a="1"/>
  <c r="AF103" i="18" a="1"/>
  <c r="AS24" i="18" a="1"/>
  <c r="AU13" i="18" a="1"/>
  <c r="AE39" i="18" a="1"/>
  <c r="BG12" i="18" a="1"/>
  <c r="R84" i="18" a="1"/>
  <c r="V94" i="18" a="1"/>
  <c r="AA26" i="18" a="1"/>
  <c r="M27" i="18" a="1"/>
  <c r="X39" i="18" a="1"/>
  <c r="N72" i="18" a="1"/>
  <c r="H61" i="18" a="1"/>
  <c r="BN94" i="18" a="1"/>
  <c r="AB9" i="18" a="1"/>
  <c r="BP24" i="18" a="1"/>
  <c r="AH93" i="18" a="1"/>
  <c r="AQ92" i="18" a="1"/>
  <c r="E106" i="18" a="1"/>
  <c r="AL64" i="18" a="1"/>
  <c r="BP60" i="18" a="1"/>
  <c r="AN94" i="18" a="1"/>
  <c r="AJ23" i="18" a="1"/>
  <c r="V5" i="18" a="1"/>
  <c r="V83" i="18" a="1"/>
  <c r="M32" i="18" a="1"/>
  <c r="BD40" i="18" a="1"/>
  <c r="L110" i="18" a="1"/>
  <c r="AO35" i="18" a="1"/>
  <c r="BB35" i="18" a="1"/>
  <c r="K44" i="18" a="1"/>
  <c r="S21" i="18" a="1"/>
  <c r="G39" i="18" a="1"/>
  <c r="X19" i="18" a="1"/>
  <c r="S17" i="18" a="1"/>
  <c r="AP27" i="18" a="1"/>
  <c r="E83" i="18" a="1"/>
  <c r="F6" i="18" a="1"/>
  <c r="BG107" i="18" a="1"/>
  <c r="BA30" i="18" a="1"/>
  <c r="AQ103" i="18" a="1"/>
  <c r="T42" i="18" a="1"/>
  <c r="BK6" i="18" a="1"/>
  <c r="G22" i="18" a="1"/>
  <c r="BA89" i="18" a="1"/>
  <c r="AN93" i="18" a="1"/>
  <c r="L106" i="18" a="1"/>
  <c r="AW38" i="18" a="1"/>
  <c r="BH99" i="18" a="1"/>
  <c r="BD51" i="18" a="1"/>
  <c r="Y80" i="18" a="1"/>
  <c r="O68" i="18" a="1"/>
  <c r="BL28" i="18" a="1"/>
  <c r="E102" i="18" a="1"/>
  <c r="M7" i="18" a="1"/>
  <c r="AJ85" i="18" a="1"/>
  <c r="K101" i="18" a="1"/>
  <c r="G109" i="18" a="1"/>
  <c r="AF12" i="18" a="1"/>
  <c r="AS5" i="18" a="1"/>
  <c r="H100" i="18" a="1"/>
  <c r="BO21" i="18" a="1"/>
  <c r="BB51" i="18" a="1"/>
  <c r="AN91" i="18" a="1"/>
  <c r="U23" i="18" a="1"/>
  <c r="BL69" i="18" a="1"/>
  <c r="AV34" i="18" a="1"/>
  <c r="C25" i="18" a="1"/>
  <c r="AW109" i="18" a="1"/>
  <c r="O35" i="18" a="1"/>
  <c r="I125" i="32" a="1"/>
  <c r="C84" i="18" a="1"/>
  <c r="H6" i="18" a="1"/>
  <c r="BE84" i="18" a="1"/>
  <c r="BI112" i="18" a="1"/>
  <c r="S91" i="18" a="1"/>
  <c r="BD49" i="18" a="1"/>
  <c r="BE103" i="18" a="1"/>
  <c r="BC98" i="18" a="1"/>
  <c r="BD33" i="18" a="1"/>
  <c r="BO61" i="18" a="1"/>
  <c r="AN109" i="18" a="1"/>
  <c r="T23" i="18" a="1"/>
  <c r="S56" i="18" a="1"/>
  <c r="AE55" i="18" a="1"/>
  <c r="J53" i="18" a="1"/>
  <c r="O94" i="18" a="1"/>
  <c r="Q41" i="18" a="1"/>
  <c r="M110" i="18" a="1"/>
  <c r="AQ60" i="18" a="1"/>
  <c r="AX40" i="18" a="1"/>
  <c r="BK29" i="18" a="1"/>
  <c r="BR29" i="18" a="1"/>
  <c r="AU77" i="18" a="1"/>
  <c r="AL45" i="18" a="1"/>
  <c r="AX30" i="18" a="1"/>
  <c r="R52" i="18" a="1"/>
  <c r="AP58" i="18" a="1"/>
  <c r="BH83" i="18" a="1"/>
  <c r="J8" i="18" a="1"/>
  <c r="L60" i="18" a="1"/>
  <c r="BI33" i="18" a="1"/>
  <c r="AJ51" i="18" a="1"/>
  <c r="BE59" i="18" a="1"/>
  <c r="AL32" i="18" a="1"/>
  <c r="AP17" i="18" a="1"/>
  <c r="AS40" i="18" a="1"/>
  <c r="C69" i="18" a="1"/>
  <c r="AT35" i="18" a="1"/>
  <c r="BR77" i="18" a="1"/>
  <c r="Y5" i="18" a="1"/>
  <c r="BJ70" i="18" a="1"/>
  <c r="O73" i="18" a="1"/>
  <c r="AH27" i="18" a="1"/>
  <c r="M41" i="18" a="1"/>
  <c r="BJ63" i="18" a="1"/>
  <c r="BH8" i="18" a="1"/>
  <c r="V51" i="18" a="1"/>
  <c r="AI27" i="18" a="1"/>
  <c r="AV66" i="18" a="1"/>
  <c r="AW108" i="18" a="1"/>
  <c r="O27" i="18" a="1"/>
  <c r="AN66" i="18" a="1"/>
  <c r="AG52" i="18" a="1"/>
  <c r="E124" i="32" a="1"/>
  <c r="K53" i="18" a="1"/>
  <c r="BB47" i="18" a="1"/>
  <c r="AX7" i="18" a="1"/>
  <c r="AS105" i="18" a="1"/>
  <c r="L57" i="18" a="1"/>
  <c r="BQ27" i="18" a="1"/>
  <c r="Y91" i="18" a="1"/>
  <c r="AB43" i="18" a="1"/>
  <c r="BA43" i="18" a="1"/>
  <c r="F29" i="18" a="1"/>
  <c r="AF55" i="18" a="1"/>
  <c r="BD6" i="18" a="1"/>
  <c r="G71" i="18" a="1"/>
  <c r="BJ57" i="18" a="1"/>
  <c r="AU54" i="18" a="1"/>
  <c r="BJ32" i="18" a="1"/>
  <c r="J11" i="18" a="1"/>
  <c r="BD35" i="18" a="1"/>
  <c r="X16" i="18" a="1"/>
  <c r="AC69" i="18" a="1"/>
  <c r="AV9" i="18" a="1"/>
  <c r="BI21" i="18" a="1"/>
  <c r="O65" i="18" a="1"/>
  <c r="BL72" i="18" a="1"/>
  <c r="AG57" i="18" a="1"/>
  <c r="BC81" i="18" a="1"/>
  <c r="AV18" i="18" a="1"/>
  <c r="AZ10" i="18" a="1"/>
  <c r="AA111" i="18" a="1"/>
  <c r="H64" i="18" a="1"/>
  <c r="BK107" i="18" a="1"/>
  <c r="AC23" i="18" a="1"/>
  <c r="BJ31" i="18" a="1"/>
  <c r="BJ28" i="18" a="1"/>
  <c r="BQ16" i="18" a="1"/>
  <c r="BC9" i="18" a="1"/>
  <c r="BR80" i="18" a="1"/>
  <c r="BP82" i="18" a="1"/>
  <c r="BC7" i="18" a="1"/>
  <c r="AV98" i="18" a="1"/>
  <c r="U109" i="18" a="1"/>
  <c r="H16" i="18" a="1"/>
  <c r="AG14" i="18" a="1"/>
  <c r="AW68" i="18" a="1"/>
  <c r="BK104" i="18" a="1"/>
  <c r="Y77" i="18" a="1"/>
  <c r="X63" i="18" a="1"/>
  <c r="Q31" i="18" a="1"/>
  <c r="BI74" i="18" a="1"/>
  <c r="AC61" i="18" a="1"/>
  <c r="AC92" i="18" a="1"/>
  <c r="BI95" i="18" a="1"/>
  <c r="AC99" i="18" a="1"/>
  <c r="AZ28" i="18" a="1"/>
  <c r="Z22" i="18" a="1"/>
  <c r="O6" i="18" a="1"/>
  <c r="AI40" i="18" a="1"/>
  <c r="AQ82" i="18" a="1"/>
  <c r="BK65" i="18" a="1"/>
  <c r="E110" i="18" a="1"/>
  <c r="AF15" i="18" a="1"/>
  <c r="AO105" i="18" a="1"/>
  <c r="D88" i="18" a="1"/>
  <c r="BB61" i="18" a="1"/>
  <c r="AU89" i="18" a="1"/>
  <c r="AW41" i="18" a="1"/>
  <c r="BA57" i="18" a="1"/>
  <c r="S108" i="18" a="1"/>
  <c r="AP71" i="18" a="1"/>
  <c r="AP13" i="18" a="1"/>
  <c r="BG11" i="18" a="1"/>
  <c r="H36" i="18" a="1"/>
  <c r="AX15" i="18" a="1"/>
  <c r="X42" i="18" a="1"/>
  <c r="BC101" i="18" a="1"/>
  <c r="X15" i="18" a="1"/>
  <c r="BK37" i="18" a="1"/>
  <c r="X31" i="18" a="1"/>
  <c r="G103" i="18" a="1"/>
  <c r="L14" i="18" a="1"/>
  <c r="AA8" i="18" a="1"/>
  <c r="AO56" i="18" a="1"/>
  <c r="V10" i="18" a="1"/>
  <c r="G110" i="18" a="1"/>
  <c r="BH18" i="18" a="1"/>
  <c r="J107" i="18" a="1"/>
  <c r="BL82" i="18" a="1"/>
  <c r="D111" i="18" a="1"/>
  <c r="BA78" i="18" a="1"/>
  <c r="AO78" i="18" a="1"/>
  <c r="J72" i="18" a="1"/>
  <c r="AN77" i="18" a="1"/>
  <c r="C24" i="18" a="1"/>
  <c r="BI94" i="18" a="1"/>
  <c r="R103" i="18" a="1"/>
  <c r="AV72" i="18" a="1"/>
  <c r="BA14" i="18" a="1"/>
  <c r="V92" i="18" a="1"/>
  <c r="T68" i="18" a="1"/>
  <c r="AM29" i="18" a="1"/>
  <c r="N36" i="18" a="1"/>
  <c r="U33" i="18" a="1"/>
  <c r="AS80" i="18" a="1"/>
  <c r="AO12" i="18" a="1"/>
  <c r="Y90" i="18" a="1"/>
  <c r="AL55" i="18" a="1"/>
  <c r="AO32" i="18" a="1"/>
  <c r="G50" i="18" a="1"/>
  <c r="AQ87" i="18" a="1"/>
  <c r="R34" i="18" a="1"/>
  <c r="BG92" i="18" a="1"/>
  <c r="AJ58" i="18" a="1"/>
  <c r="BH62" i="18" a="1"/>
  <c r="BR86" i="18" a="1"/>
  <c r="AC70" i="18" a="1"/>
  <c r="AU43" i="18" a="1"/>
  <c r="J61" i="18" a="1"/>
  <c r="AS70" i="18" a="1"/>
  <c r="Z95" i="18" a="1"/>
  <c r="AC5" i="18" a="1"/>
  <c r="T98" i="18" a="1"/>
  <c r="AQ31" i="18" a="1"/>
  <c r="BC100" i="18" a="1"/>
  <c r="T102" i="18" a="1"/>
  <c r="M49" i="18" a="1"/>
  <c r="N20" i="18" a="1"/>
  <c r="T100" i="18" a="1"/>
  <c r="AB23" i="18" a="1"/>
  <c r="V15" i="18" a="1"/>
  <c r="BH68" i="18" a="1"/>
  <c r="BK92" i="18" a="1"/>
  <c r="E92" i="18" a="1"/>
  <c r="N22" i="18" a="1"/>
  <c r="Q94" i="18" a="1"/>
  <c r="AB31" i="18" a="1"/>
  <c r="BH89" i="18" a="1"/>
  <c r="AC84" i="18" a="1"/>
  <c r="J103" i="18" a="1"/>
  <c r="AI48" i="18" a="1"/>
  <c r="AA42" i="18" a="1"/>
  <c r="AQ36" i="18" a="1"/>
  <c r="AO6" i="18" a="1"/>
  <c r="AU94" i="18" a="1"/>
  <c r="X34" i="18" a="1"/>
  <c r="L62" i="18" a="1"/>
  <c r="T28" i="18" a="1"/>
  <c r="BR105" i="18" a="1"/>
  <c r="BK69" i="18" a="1"/>
  <c r="AX74" i="18" a="1"/>
  <c r="Y99" i="18" a="1"/>
  <c r="AG29" i="18" a="1"/>
  <c r="BB84" i="18" a="1"/>
  <c r="G72" i="18" a="1"/>
  <c r="AO67" i="18" a="1"/>
  <c r="S50" i="18" a="1"/>
  <c r="BD92" i="18" a="1"/>
  <c r="BE77" i="18" a="1"/>
  <c r="X28" i="18" a="1"/>
  <c r="H111" i="18" a="1"/>
  <c r="BB22" i="18" a="1"/>
  <c r="AC52" i="18" a="1"/>
  <c r="M12" i="18" a="1"/>
  <c r="BE67" i="18" a="1"/>
  <c r="H40" i="18" a="1"/>
  <c r="K34" i="18" a="1"/>
  <c r="AT62" i="18" a="1"/>
  <c r="AX75" i="18" a="1"/>
  <c r="BR62" i="18" a="1"/>
  <c r="AM53" i="18" a="1"/>
  <c r="BP80" i="18" a="1"/>
  <c r="G8" i="18" a="1"/>
  <c r="H84" i="18" a="1"/>
  <c r="AG63" i="18" a="1"/>
  <c r="BL93" i="18" a="1"/>
  <c r="D49" i="18" a="1"/>
  <c r="U37" i="18" a="1"/>
  <c r="AO106" i="18" a="1"/>
  <c r="AJ30" i="18" a="1"/>
  <c r="O56" i="18" a="1"/>
  <c r="BO100" i="18" a="1"/>
  <c r="X103" i="18" a="1"/>
  <c r="G5" i="18" a="1"/>
  <c r="BA94" i="18" a="1"/>
  <c r="AI28" i="18" a="1"/>
  <c r="AJ37" i="18" a="1"/>
  <c r="C19" i="18" a="1"/>
  <c r="BO35" i="18" a="1"/>
  <c r="J30" i="18" a="1"/>
  <c r="AI109" i="18" a="1"/>
  <c r="AF48" i="18" a="1"/>
  <c r="AX90" i="18" a="1"/>
  <c r="M61" i="18" a="1"/>
  <c r="BJ93" i="18" a="1"/>
  <c r="AN21" i="18" a="1"/>
  <c r="Z15" i="18" a="1"/>
  <c r="AG30" i="18" a="1"/>
  <c r="AP37" i="18" a="1"/>
  <c r="AI96" i="18" a="1"/>
  <c r="T65" i="18" a="1"/>
  <c r="BI106" i="18" a="1"/>
  <c r="AV69" i="18" a="1"/>
  <c r="R39" i="18" a="1"/>
  <c r="AN60" i="18" a="1"/>
  <c r="AP45" i="18" a="1"/>
  <c r="H10" i="18" a="1"/>
  <c r="M98" i="18" a="1"/>
  <c r="D46" i="18" a="1"/>
  <c r="BG30" i="18" a="1"/>
  <c r="BS30" i="18" a="1"/>
  <c r="S107" i="18" a="1"/>
  <c r="E55" i="18" a="1"/>
  <c r="BA59" i="18" a="1"/>
  <c r="D80" i="18" a="1"/>
  <c r="Y10" i="18" a="1"/>
  <c r="H34" i="18" a="1"/>
  <c r="M26" i="18" a="1"/>
  <c r="BQ14" i="18" a="1"/>
  <c r="R35" i="18" a="1"/>
  <c r="AL95" i="18" a="1"/>
  <c r="E86" i="18" a="1"/>
  <c r="AT59" i="18" a="1"/>
  <c r="U105" i="18" a="1"/>
  <c r="AJ12" i="18" a="1"/>
  <c r="BR14" i="18" a="1"/>
  <c r="AB42" i="18" a="1"/>
  <c r="D32" i="18" a="1"/>
  <c r="R60" i="18" a="1"/>
  <c r="E99" i="18" a="1"/>
  <c r="BA18" i="18" a="1"/>
  <c r="BP38" i="18" a="1"/>
  <c r="BL63" i="18" a="1"/>
  <c r="BJ50" i="18" a="1"/>
  <c r="BC56" i="18" a="1"/>
  <c r="V38" i="18" a="1"/>
  <c r="AM31" i="18" a="1"/>
  <c r="O106" i="18" a="1"/>
  <c r="Y57" i="18" a="1"/>
  <c r="AX78" i="18" a="1"/>
  <c r="S20" i="18" a="1"/>
  <c r="K63" i="18" a="1"/>
  <c r="N30" i="18" a="1"/>
  <c r="C109" i="18" a="1"/>
  <c r="T16" i="18" a="1"/>
  <c r="AX38" i="18" a="1"/>
  <c r="BO33" i="18" a="1"/>
  <c r="U60" i="18" a="1"/>
  <c r="Q39" i="18" a="1"/>
  <c r="K49" i="18" a="1"/>
  <c r="BN40" i="18" a="1"/>
  <c r="G62" i="18" a="1"/>
  <c r="BI70" i="18" a="1"/>
  <c r="BQ103" i="18" a="1"/>
  <c r="AJ67" i="18" a="1"/>
  <c r="D12" i="18" a="1"/>
  <c r="AZ92" i="18" a="1"/>
  <c r="AF110" i="18" a="1"/>
  <c r="BR18" i="18" a="1"/>
  <c r="BE48" i="18" a="1"/>
  <c r="AH40" i="18" a="1"/>
  <c r="BQ21" i="18" a="1"/>
  <c r="D65" i="18" a="1"/>
  <c r="AZ9" i="18" a="1"/>
  <c r="BL83" i="18" a="1"/>
  <c r="BD78" i="18" a="1"/>
  <c r="AZ21" i="18" a="1"/>
  <c r="AW48" i="18" a="1"/>
  <c r="BR60" i="18" a="1"/>
  <c r="AV99" i="18" a="1"/>
  <c r="V86" i="18" a="1"/>
  <c r="E21" i="18" a="1"/>
  <c r="AQ46" i="18" a="1"/>
  <c r="AS9" i="18" a="1"/>
  <c r="R55" i="18" a="1"/>
  <c r="BG54" i="18" a="1"/>
  <c r="AQ96" i="18" a="1"/>
  <c r="AS17" i="18" a="1"/>
  <c r="AT32" i="18" a="1"/>
  <c r="L31" i="18" a="1"/>
  <c r="AW77" i="18" a="1"/>
  <c r="X24" i="18" a="1"/>
  <c r="BP26" i="18" a="1"/>
  <c r="BJ90" i="18" a="1"/>
  <c r="AE95" i="18" a="1"/>
  <c r="AN56" i="18" a="1"/>
  <c r="AH90" i="18" a="1"/>
  <c r="AL31" i="18" a="1"/>
  <c r="AC46" i="18" a="1"/>
  <c r="AL46" i="18" a="1"/>
  <c r="D6" i="18" a="1"/>
  <c r="AL8" i="18" a="1"/>
  <c r="V23" i="18" a="1"/>
  <c r="AB65" i="18" a="1"/>
  <c r="AH31" i="18" a="1"/>
  <c r="AU31" i="18" a="1"/>
  <c r="AQ16" i="18" a="1"/>
  <c r="BP23" i="18" a="1"/>
  <c r="Z53" i="18" a="1"/>
  <c r="L90" i="18" a="1"/>
  <c r="BE105" i="18" a="1"/>
  <c r="T75" i="18" a="1"/>
  <c r="U107" i="18" a="1"/>
  <c r="H95" i="18" a="1"/>
  <c r="N46" i="18" a="1"/>
  <c r="S6" i="18" a="1"/>
  <c r="BN83" i="18" a="1"/>
  <c r="N11" i="18" a="1"/>
  <c r="AT97" i="18" a="1"/>
  <c r="AA45" i="18" a="1"/>
  <c r="AW15" i="18" a="1"/>
  <c r="U25" i="18" a="1"/>
  <c r="AQ67" i="18" a="1"/>
  <c r="AT89" i="18" a="1"/>
  <c r="AU42" i="18" a="1"/>
  <c r="AB106" i="18" a="1"/>
  <c r="J54" i="18" a="1"/>
  <c r="AS41" i="18" a="1"/>
  <c r="BO26" i="18" a="1"/>
  <c r="G90" i="18" a="1"/>
  <c r="AL102" i="18" a="1"/>
  <c r="L20" i="18" a="1"/>
  <c r="BR94" i="18" a="1"/>
  <c r="BD90" i="18" a="1"/>
  <c r="BO99" i="18" a="1"/>
  <c r="AP14" i="18" a="1"/>
  <c r="O102" i="18" a="1"/>
  <c r="R59" i="18" a="1"/>
  <c r="AN46" i="18" a="1"/>
  <c r="AI79" i="18" a="1"/>
  <c r="E41" i="18" a="1"/>
  <c r="AI54" i="18" a="1"/>
  <c r="H77" i="18" a="1"/>
  <c r="C108" i="18" a="1"/>
  <c r="BC76" i="18" a="1"/>
  <c r="AW60" i="18" a="1"/>
  <c r="AV91" i="18" a="1"/>
  <c r="R80" i="18" a="1"/>
  <c r="AO58" i="18" a="1"/>
  <c r="AW56" i="18" a="1"/>
  <c r="AS10" i="18" a="1"/>
  <c r="AG16" i="18" a="1"/>
  <c r="N51" i="18" a="1"/>
  <c r="BE52" i="18" a="1"/>
  <c r="BB67" i="18" a="1"/>
  <c r="AN105" i="18" a="1"/>
  <c r="AZ77" i="18" a="1"/>
  <c r="Q7" i="18" a="1"/>
  <c r="J90" i="18" a="1"/>
  <c r="AL38" i="18" a="1"/>
  <c r="BB73" i="18" a="1"/>
  <c r="AX58" i="18" a="1"/>
  <c r="AS27" i="18" a="1"/>
  <c r="AA37" i="18" a="1"/>
  <c r="AA21" i="18" a="1"/>
  <c r="BA70" i="18" a="1"/>
  <c r="M47" i="18" a="1"/>
  <c r="AT66" i="18" a="1"/>
  <c r="BC92" i="18" a="1"/>
  <c r="AU39" i="18" a="1"/>
  <c r="N111" i="18" a="1"/>
  <c r="BL103" i="18" a="1"/>
  <c r="BS24" i="18" a="1"/>
  <c r="Z72" i="18" a="1"/>
  <c r="BE111" i="18" a="1"/>
  <c r="D11" i="18" a="1"/>
  <c r="BD75" i="18" a="1"/>
  <c r="V87" i="18" a="1"/>
  <c r="AW49" i="18" a="1"/>
  <c r="BG83" i="18" a="1"/>
  <c r="AH5" i="18" a="1"/>
  <c r="V110" i="18" a="1"/>
  <c r="BO66" i="18" a="1"/>
  <c r="AP43" i="18" a="1"/>
  <c r="V31" i="18" a="1"/>
  <c r="AX100" i="18" a="1"/>
  <c r="AU28" i="18" a="1"/>
  <c r="AE20" i="18" a="1"/>
  <c r="AG85" i="18" a="1"/>
  <c r="BH58" i="18" a="1"/>
  <c r="AH106" i="18" a="1"/>
  <c r="Z82" i="18" a="1"/>
  <c r="E69" i="18" a="1"/>
  <c r="BE30" i="18" a="1"/>
  <c r="M18" i="18" a="1"/>
  <c r="D21" i="18" a="1"/>
  <c r="BG42" i="18" a="1"/>
  <c r="C86" i="18" a="1"/>
  <c r="BR34" i="18" a="1"/>
  <c r="L56" i="18" a="1"/>
  <c r="Z52" i="18" a="1"/>
  <c r="BG41" i="18" a="1"/>
  <c r="AW62" i="18" a="1"/>
  <c r="BC86" i="18" a="1"/>
  <c r="BI66" i="18" a="1"/>
  <c r="BO101" i="18" a="1"/>
  <c r="Q86" i="18" a="1"/>
  <c r="AW95" i="18" a="1"/>
  <c r="G65" i="18" a="1"/>
  <c r="V105" i="18" a="1"/>
  <c r="AL50" i="18" a="1"/>
  <c r="Q78" i="18" a="1"/>
  <c r="AA78" i="18" a="1"/>
  <c r="AE99" i="18" a="1"/>
  <c r="AG94" i="18" a="1"/>
  <c r="BO64" i="18" a="1"/>
  <c r="AH13" i="18" a="1"/>
  <c r="BA95" i="18" a="1"/>
  <c r="AT104" i="18" a="1"/>
  <c r="J87" i="18" a="1"/>
  <c r="BE9" i="18" a="1"/>
  <c r="BK54" i="18" a="1"/>
  <c r="AG93" i="18" a="1"/>
  <c r="Q12" i="18" a="1"/>
  <c r="AZ96" i="18" a="1"/>
  <c r="BK9" i="18" a="1"/>
  <c r="V54" i="18" a="1"/>
  <c r="AI26" i="18" a="1"/>
  <c r="N104" i="18" a="1"/>
  <c r="J16" i="18" a="1"/>
  <c r="AV28" i="18" a="1"/>
  <c r="AC110" i="18" a="1"/>
  <c r="AW64" i="18" a="1"/>
  <c r="AI39" i="18" a="1"/>
  <c r="AM86" i="18" a="1"/>
  <c r="H25" i="18" a="1"/>
  <c r="AM90" i="18" a="1"/>
  <c r="BO19" i="18" a="1"/>
  <c r="M74" i="18" a="1"/>
  <c r="AB96" i="18" a="1"/>
  <c r="AX87" i="18" a="1"/>
  <c r="M99" i="18" a="1"/>
  <c r="Y89" i="18" a="1"/>
  <c r="AX70" i="18" a="1"/>
  <c r="AM19" i="18" a="1"/>
  <c r="AV52" i="18" a="1"/>
  <c r="BK95" i="18" a="1"/>
  <c r="K42" i="18" a="1"/>
  <c r="F100" i="18" a="1"/>
  <c r="BD17" i="18" a="1"/>
  <c r="M94" i="18" a="1"/>
  <c r="L76" i="18" a="1"/>
  <c r="AO87" i="18" a="1"/>
  <c r="AA41" i="18" a="1"/>
  <c r="X86" i="18" a="1"/>
  <c r="BC50" i="18" a="1"/>
  <c r="BH75" i="18" a="1"/>
  <c r="X94" i="18" a="1"/>
  <c r="Y49" i="18" a="1"/>
  <c r="AG108" i="18" a="1"/>
  <c r="D15" i="18" a="1"/>
  <c r="BB81" i="18" a="1"/>
  <c r="AB101" i="18" a="1"/>
  <c r="BN35" i="18" a="1"/>
  <c r="BS44" i="18" a="1"/>
  <c r="L6" i="18" a="1"/>
  <c r="AN100" i="18" a="1"/>
  <c r="BL12" i="18" a="1"/>
  <c r="D14" i="18" a="1"/>
  <c r="BC31" i="18" a="1"/>
  <c r="AU102" i="18" a="1"/>
  <c r="E77" i="18" a="1"/>
  <c r="AE34" i="18" a="1"/>
  <c r="Y92" i="18" a="1"/>
  <c r="BG69" i="18" a="1"/>
  <c r="BP20" i="18" a="1"/>
  <c r="AX17" i="18" a="1"/>
  <c r="X7" i="18" a="1"/>
  <c r="G78" i="18" a="1"/>
  <c r="AB19" i="18" a="1"/>
  <c r="H102" i="18" a="1"/>
  <c r="BQ84" i="18" a="1"/>
  <c r="BJ53" i="18" a="1"/>
  <c r="BC39" i="18" a="1"/>
  <c r="AA82" i="18" a="1"/>
  <c r="BE69" i="18" a="1"/>
  <c r="V68" i="18" a="1"/>
  <c r="AH44" i="18" a="1"/>
  <c r="G58" i="18" a="1"/>
  <c r="AN49" i="18" a="1"/>
  <c r="BH101" i="18" a="1"/>
  <c r="Y16" i="18" a="1"/>
  <c r="BR74" i="18" a="1"/>
  <c r="AW112" i="18" a="1"/>
  <c r="BP72" i="18" a="1"/>
  <c r="AU59" i="18" a="1"/>
  <c r="F13" i="18" a="1"/>
  <c r="AW111" i="18" a="1"/>
  <c r="AF7" i="18" a="1"/>
  <c r="L74" i="18" a="1"/>
  <c r="BN56" i="18" a="1"/>
  <c r="M68" i="18" a="1"/>
  <c r="BL107" i="18" a="1"/>
  <c r="AS104" i="18" a="1"/>
  <c r="AC6" i="18" a="1"/>
  <c r="BQ61" i="18" a="1"/>
  <c r="X25" i="18" a="1"/>
  <c r="J10" i="18" a="1"/>
  <c r="AP51" i="18" a="1"/>
  <c r="AP54" i="18" a="1"/>
  <c r="BJ15" i="18" a="1"/>
  <c r="BK66" i="18" a="1"/>
  <c r="AC15" i="18" a="1"/>
  <c r="H28" i="18" a="1"/>
  <c r="AF90" i="18" a="1"/>
  <c r="AA52" i="18" a="1"/>
  <c r="O39" i="18" a="1"/>
  <c r="AW79" i="18" a="1"/>
  <c r="F24" i="18" a="1"/>
  <c r="BB38" i="18" a="1"/>
  <c r="BS71" i="18" a="1"/>
  <c r="L53" i="18" a="1"/>
  <c r="T25" i="18" a="1"/>
  <c r="D57" i="18" a="1"/>
  <c r="BN73" i="18" a="1"/>
  <c r="AU14" i="18" a="1"/>
  <c r="C78" i="18" a="1"/>
  <c r="BG32" i="18" a="1"/>
  <c r="AX27" i="18" a="1"/>
  <c r="G94" i="18" a="1"/>
  <c r="BB77" i="18" a="1"/>
  <c r="K65" i="18" a="1"/>
  <c r="AF81" i="18" a="1"/>
  <c r="K66" i="18" a="1"/>
  <c r="BI86" i="18" a="1"/>
  <c r="AU101" i="18" a="1"/>
  <c r="BC88" i="18" a="1"/>
  <c r="AC88" i="18" a="1"/>
  <c r="S59" i="18" a="1"/>
  <c r="AJ90" i="18" a="1"/>
  <c r="J20" i="18" a="1"/>
  <c r="G125" i="32" a="1"/>
  <c r="AT73" i="18" a="1"/>
  <c r="E7" i="18" a="1"/>
  <c r="AT40" i="18" a="1"/>
  <c r="O23" i="18" a="1"/>
  <c r="D60" i="18" a="1"/>
  <c r="BC90" i="18" a="1"/>
  <c r="L37" i="18" a="1"/>
  <c r="D71" i="18" a="1"/>
  <c r="BS59" i="18" a="1"/>
  <c r="BI49" i="18" a="1"/>
  <c r="AC28" i="18" a="1"/>
  <c r="AP28" i="18" a="1"/>
  <c r="BA6" i="18" a="1"/>
  <c r="AO34" i="18" a="1"/>
  <c r="BD80" i="18" a="1"/>
  <c r="AC68" i="18" a="1"/>
  <c r="BA35" i="18" a="1"/>
  <c r="E61" i="18" a="1"/>
  <c r="BI55" i="18" a="1"/>
  <c r="BH108" i="18" a="1"/>
  <c r="AN20" i="18" a="1"/>
  <c r="V109" i="18" a="1"/>
  <c r="AX57" i="18" a="1"/>
  <c r="M97" i="18" a="1"/>
  <c r="AS101" i="18" a="1"/>
  <c r="R43" i="18" a="1"/>
  <c r="AG89" i="18" a="1"/>
  <c r="AL87" i="18" a="1"/>
  <c r="AF96" i="18" a="1"/>
  <c r="AP41" i="18" a="1"/>
  <c r="AQ55" i="18" a="1"/>
  <c r="AL108" i="18" a="1"/>
  <c r="AP44" i="18" a="1"/>
  <c r="AE90" i="18" a="1"/>
  <c r="Y12" i="18" a="1"/>
  <c r="AM57" i="18" a="1"/>
  <c r="BH9" i="18" a="1"/>
  <c r="AL52" i="18" a="1"/>
  <c r="AS42" i="18" a="1"/>
  <c r="BR83" i="18" a="1"/>
  <c r="Q107" i="18" a="1"/>
  <c r="D27" i="18" a="1"/>
  <c r="AI35" i="18" a="1"/>
  <c r="BQ51" i="18" a="1"/>
  <c r="U61" i="18" a="1"/>
  <c r="U102" i="18" a="1"/>
  <c r="BL20" i="18" a="1"/>
  <c r="BJ66" i="18" a="1"/>
  <c r="BD36" i="18" a="1"/>
  <c r="V55" i="18" a="1"/>
  <c r="U83" i="18" a="1"/>
  <c r="BB54" i="18" a="1"/>
  <c r="BK93" i="18" a="1"/>
  <c r="BS107" i="18" a="1"/>
  <c r="AL11" i="18" a="1"/>
  <c r="BO55" i="18" a="1"/>
  <c r="AG83" i="18" a="1"/>
  <c r="U20" i="18" a="1"/>
  <c r="BK45" i="18" a="1"/>
  <c r="O26" i="18" a="1"/>
  <c r="O88" i="18" a="1"/>
  <c r="X70" i="18" a="1"/>
  <c r="BH43" i="18" a="1"/>
  <c r="BS72" i="18" a="1"/>
  <c r="S55" i="18" a="1"/>
  <c r="BH57" i="18" a="1"/>
  <c r="BA100" i="18" a="1"/>
  <c r="AI100" i="18" a="1"/>
  <c r="BC12" i="18" a="1"/>
  <c r="AT72" i="18" a="1"/>
  <c r="AN89" i="18" a="1"/>
  <c r="AI95" i="18" a="1"/>
  <c r="BD97" i="18" a="1"/>
  <c r="AO110" i="18" a="1"/>
  <c r="H30" i="18" a="1"/>
  <c r="BO107" i="18" a="1"/>
  <c r="AH32" i="18" a="1"/>
  <c r="BE83" i="18" a="1"/>
  <c r="Y42" i="18" a="1"/>
  <c r="AQ42" i="18" a="1"/>
  <c r="U14" i="18" a="1"/>
  <c r="AU87" i="18" a="1"/>
  <c r="BG78" i="18" a="1"/>
  <c r="V30" i="18" a="1"/>
  <c r="BP42" i="18" a="1"/>
  <c r="O111" i="18" a="1"/>
  <c r="AP56" i="18" a="1"/>
  <c r="AB64" i="18" a="1"/>
  <c r="H44" i="18" a="1"/>
  <c r="Z57" i="18" a="1"/>
  <c r="E74" i="18" a="1"/>
  <c r="AS48" i="18" a="1"/>
  <c r="AN6" i="18" a="1"/>
  <c r="BK7" i="18" a="1"/>
  <c r="AF11" i="18" a="1"/>
  <c r="AO53" i="18" a="1"/>
  <c r="BS57" i="18" a="1"/>
  <c r="AE106" i="18" a="1"/>
  <c r="BJ27" i="18" a="1"/>
  <c r="AO37" i="18" a="1"/>
  <c r="BO23" i="18" a="1"/>
  <c r="AN32" i="18" a="1"/>
  <c r="BC91" i="18" a="1"/>
  <c r="BQ52" i="18" a="1"/>
  <c r="BL50" i="18" a="1"/>
  <c r="BK42" i="18" a="1"/>
  <c r="AO97" i="18" a="1"/>
  <c r="C10" i="18" a="1"/>
  <c r="AA79" i="18" a="1"/>
  <c r="J100" i="18" a="1"/>
  <c r="AA36" i="18" a="1"/>
  <c r="R109" i="18" a="1"/>
  <c r="R82" i="18" a="1"/>
  <c r="AO18" i="18" a="1"/>
  <c r="AM42" i="18" a="1"/>
  <c r="O18" i="18" a="1"/>
  <c r="H20" i="18" a="1"/>
  <c r="BQ65" i="18" a="1"/>
  <c r="J57" i="18" a="1"/>
  <c r="AB25" i="18" a="1"/>
  <c r="R51" i="18" a="1"/>
  <c r="AM91" i="18" a="1"/>
  <c r="V41" i="18" a="1"/>
  <c r="AA17" i="18" a="1"/>
  <c r="BP21" i="18" a="1"/>
  <c r="BO13" i="18" a="1"/>
  <c r="AM63" i="18" a="1"/>
  <c r="AI8" i="18" a="1"/>
  <c r="K83" i="18" a="1"/>
  <c r="N25" i="18" a="1"/>
  <c r="AL48" i="18" a="1"/>
  <c r="BN98" i="18" a="1"/>
  <c r="BK41" i="18" a="1"/>
  <c r="BP11" i="18" a="1"/>
  <c r="BI9" i="18" a="1"/>
  <c r="N49" i="18" a="1"/>
  <c r="D99" i="18" a="1"/>
  <c r="AT93" i="18" a="1"/>
  <c r="Q51" i="18" a="1"/>
  <c r="AV30" i="18" a="1"/>
  <c r="BJ35" i="18" a="1"/>
  <c r="AP12" i="18" a="1"/>
  <c r="AG45" i="18" a="1"/>
  <c r="BO27" i="18" a="1"/>
  <c r="AM105" i="18" a="1"/>
  <c r="AQ73" i="18" a="1"/>
  <c r="AS85" i="18" a="1"/>
  <c r="G87" i="18" a="1"/>
  <c r="BD99" i="18" a="1"/>
  <c r="Z26" i="18" a="1"/>
  <c r="AG75" i="18" a="1"/>
  <c r="U46" i="18" a="1"/>
  <c r="AZ24" i="18" a="1"/>
  <c r="BJ20" i="18" a="1"/>
  <c r="AQ86" i="18" a="1"/>
  <c r="Q109" i="18" a="1"/>
  <c r="F51" i="18" a="1"/>
  <c r="AF35" i="18" a="1"/>
  <c r="BJ6" i="18" a="1"/>
  <c r="BN104" i="18" a="1"/>
  <c r="AC8" i="18" a="1"/>
  <c r="AQ109" i="18" a="1"/>
  <c r="E5" i="18" a="1"/>
  <c r="AB7" i="18" a="1"/>
  <c r="Z100" i="18" a="1"/>
  <c r="O97" i="18" a="1"/>
  <c r="G101" i="18" a="1"/>
  <c r="AS86" i="18" a="1"/>
  <c r="D76" i="18" a="1"/>
  <c r="O109" i="18" a="1"/>
  <c r="BC110" i="18" a="1"/>
  <c r="X89" i="18" a="1"/>
  <c r="BD55" i="18" a="1"/>
  <c r="BI13" i="18" a="1"/>
  <c r="AS57" i="18" a="1"/>
  <c r="Z40" i="18" a="1"/>
  <c r="BK82" i="18" a="1"/>
  <c r="AJ71" i="18" a="1"/>
  <c r="BL19" i="18" a="1"/>
  <c r="BS97" i="18" a="1"/>
  <c r="BH96" i="18" a="1"/>
  <c r="BA101" i="18" a="1"/>
  <c r="G19" i="18" a="1"/>
  <c r="AA14" i="18" a="1"/>
  <c r="AN39" i="18" a="1"/>
  <c r="BK106" i="18" a="1"/>
  <c r="AL75" i="18" a="1"/>
  <c r="BN103" i="18" a="1"/>
  <c r="AB68" i="18" a="1"/>
  <c r="R65" i="18" a="1"/>
  <c r="BN58" i="18" a="1"/>
  <c r="S70" i="18" a="1"/>
  <c r="E27" i="18" a="1"/>
  <c r="Y65" i="18" a="1"/>
  <c r="M65" i="18" a="1"/>
  <c r="AI90" i="18" a="1"/>
  <c r="F111" i="18" a="1"/>
  <c r="BS26" i="18" a="1"/>
  <c r="AX50" i="18" a="1"/>
  <c r="AP105" i="18" a="1"/>
  <c r="BE101" i="18" a="1"/>
  <c r="AM84" i="18" a="1"/>
  <c r="AF52" i="18" a="1"/>
  <c r="BK73" i="18" a="1"/>
  <c r="AU49" i="18" a="1"/>
  <c r="BR90" i="18" a="1"/>
  <c r="BL102" i="18" a="1"/>
  <c r="M57" i="18" a="1"/>
  <c r="BQ42" i="18" a="1"/>
  <c r="BI108" i="18" a="1"/>
  <c r="AO50" i="18" a="1"/>
  <c r="AL36" i="18" a="1"/>
  <c r="AQ85" i="18" a="1"/>
  <c r="Z14" i="18" a="1"/>
  <c r="L58" i="18" a="1"/>
  <c r="AQ6" i="18" a="1"/>
  <c r="BN39" i="18" a="1"/>
  <c r="AC7" i="18" a="1"/>
  <c r="AS108" i="18" a="1"/>
  <c r="AU33" i="18" a="1"/>
  <c r="BK22" i="18" a="1"/>
  <c r="AZ12" i="18" a="1"/>
  <c r="U54" i="18" a="1"/>
  <c r="AU16" i="18" a="1"/>
  <c r="AB41" i="18" a="1"/>
  <c r="AN98" i="18" a="1"/>
  <c r="BQ92" i="18" a="1"/>
  <c r="L40" i="18" a="1"/>
  <c r="BO89" i="18" a="1"/>
  <c r="V84" i="18" a="1"/>
  <c r="AC93" i="18" a="1"/>
  <c r="K12" i="18" a="1"/>
  <c r="BA40" i="18" a="1"/>
  <c r="AL68" i="18" a="1"/>
  <c r="AG111" i="18" a="1"/>
  <c r="AH9" i="18" a="1"/>
  <c r="AV76" i="18" a="1"/>
  <c r="Z19" i="18" a="1"/>
  <c r="AV60" i="18" a="1"/>
  <c r="AA77" i="18" a="1"/>
  <c r="AC34" i="18" a="1"/>
  <c r="BN75" i="18" a="1"/>
  <c r="H63" i="18" a="1"/>
  <c r="X84" i="18" a="1"/>
  <c r="AQ101" i="18" a="1"/>
  <c r="BO96" i="18" a="1"/>
  <c r="BG47" i="18" a="1"/>
  <c r="AF26" i="18" a="1"/>
  <c r="BL75" i="18" a="1"/>
  <c r="AH51" i="18" a="1"/>
  <c r="BE64" i="18" a="1"/>
  <c r="BS56" i="18" a="1"/>
  <c r="BN30" i="18" a="1"/>
  <c r="BN27" i="18" a="1"/>
  <c r="BG108" i="18" a="1"/>
  <c r="BI98" i="18" a="1"/>
  <c r="BB79" i="18" a="1"/>
  <c r="AH81" i="18" a="1"/>
  <c r="T99" i="18" a="1"/>
  <c r="C63" i="18" a="1"/>
  <c r="AP69" i="18" a="1"/>
  <c r="AQ50" i="18" a="1"/>
  <c r="Q40" i="18" a="1"/>
  <c r="Q70" i="18" a="1"/>
  <c r="L79" i="18" a="1"/>
  <c r="BS33" i="18" a="1"/>
  <c r="AN82" i="18" a="1"/>
  <c r="BL111" i="18" a="1"/>
  <c r="AG48" i="18" a="1"/>
  <c r="AB37" i="18" a="1"/>
  <c r="AB98" i="18" a="1"/>
  <c r="F72" i="18" a="1"/>
  <c r="G93" i="18" a="1"/>
  <c r="AV108" i="18" a="1"/>
  <c r="BA37" i="18" a="1"/>
  <c r="G105" i="18" a="1"/>
  <c r="BS42" i="18" a="1"/>
  <c r="J49" i="18" a="1"/>
  <c r="V65" i="18" a="1"/>
  <c r="BD94" i="18" a="1"/>
  <c r="X92" i="18" a="1"/>
  <c r="AM16" i="18" a="1"/>
  <c r="AP33" i="18" a="1"/>
  <c r="AN85" i="18" a="1"/>
  <c r="AF74" i="18" a="1"/>
  <c r="V74" i="18" a="1"/>
  <c r="AH94" i="18" a="1"/>
  <c r="AX13" i="18" a="1"/>
  <c r="BC103" i="18" a="1"/>
  <c r="AN87" i="18" a="1"/>
  <c r="K76" i="18" a="1"/>
  <c r="Q76" i="18" a="1"/>
  <c r="S80" i="18" a="1"/>
  <c r="AZ50" i="18" a="1"/>
  <c r="T47" i="18" a="1"/>
  <c r="BI35" i="18" a="1"/>
  <c r="BS10" i="18" a="1"/>
  <c r="AT23" i="18" a="1"/>
  <c r="F104" i="18" a="1"/>
  <c r="AN25" i="18" a="1"/>
  <c r="J85" i="18" a="1"/>
  <c r="E14" i="18" a="1"/>
  <c r="E98" i="18" a="1"/>
  <c r="BH50" i="18" a="1"/>
  <c r="H17" i="18" a="1"/>
  <c r="X27" i="18" a="1"/>
  <c r="BN96" i="18" a="1"/>
  <c r="AZ65" i="18" a="1"/>
  <c r="F58" i="18" a="1"/>
  <c r="BO48" i="18" a="1"/>
  <c r="M40" i="18" a="1"/>
  <c r="AQ35" i="18" a="1"/>
  <c r="AP108" i="18" a="1"/>
  <c r="C54" i="18" a="1"/>
  <c r="M54" i="18" a="1"/>
  <c r="K91" i="18" a="1"/>
  <c r="Q10" i="18" a="1"/>
  <c r="C20" i="18" a="1"/>
  <c r="U75" i="18" a="1"/>
  <c r="U70" i="18" a="1"/>
  <c r="BG36" i="18" a="1"/>
  <c r="Q33" i="18" a="1"/>
  <c r="AG49" i="18" a="1"/>
  <c r="AC18" i="18" a="1"/>
  <c r="AQ110" i="18" a="1"/>
  <c r="AX88" i="18" a="1"/>
  <c r="BO85" i="18" a="1"/>
  <c r="BL9" i="18" a="1"/>
  <c r="BI62" i="18" a="1"/>
  <c r="AU108" i="18" a="1"/>
  <c r="V67" i="18" a="1"/>
  <c r="BP65" i="18" a="1"/>
  <c r="AS60" i="18" a="1"/>
  <c r="AB89" i="18" a="1"/>
  <c r="BA102" i="18" a="1"/>
  <c r="BD88" i="18" a="1"/>
  <c r="R85" i="18" a="1"/>
  <c r="AQ97" i="18" a="1"/>
  <c r="M24" i="18" a="1"/>
  <c r="L67" i="18" a="1"/>
  <c r="AL79" i="18" a="1"/>
  <c r="M29" i="18" a="1"/>
  <c r="S90" i="18" a="1"/>
  <c r="AE100" i="18" a="1"/>
  <c r="BA20" i="18" a="1"/>
  <c r="M109" i="18" a="1"/>
  <c r="AZ89" i="18" a="1"/>
  <c r="AT55" i="18" a="1"/>
  <c r="AJ59" i="18" a="1"/>
  <c r="AS76" i="18" a="1"/>
  <c r="BI14" i="18" a="1"/>
  <c r="AC64" i="18" a="1"/>
  <c r="BS91" i="18" a="1"/>
  <c r="E40" i="18" a="1"/>
  <c r="AQ30" i="18" a="1"/>
  <c r="AX41" i="18" a="1"/>
  <c r="BG22" i="18" a="1"/>
  <c r="AJ60" i="18" a="1"/>
  <c r="AB36" i="18" a="1"/>
  <c r="F11" i="18" a="1"/>
  <c r="E112" i="18" a="1"/>
  <c r="BB100" i="18" a="1"/>
  <c r="AU6" i="18" a="1"/>
  <c r="BP31" i="18" a="1"/>
  <c r="BJ61" i="18" a="1"/>
  <c r="K111" i="18" a="1"/>
  <c r="AE40" i="18" a="1"/>
  <c r="AA47" i="18" a="1"/>
  <c r="G99" i="18" a="1"/>
  <c r="AW8" i="18" a="1"/>
  <c r="G53" i="18" a="1"/>
  <c r="S58" i="18" a="1"/>
  <c r="G23" i="18" a="1"/>
  <c r="AM104" i="18" a="1"/>
  <c r="L39" i="18" a="1"/>
  <c r="BC33" i="18" a="1"/>
  <c r="Z11" i="18" a="1"/>
  <c r="BK10" i="18" a="1"/>
  <c r="AJ56" i="18" a="1"/>
  <c r="BO16" i="18" a="1"/>
  <c r="Q17" i="18" a="1"/>
  <c r="F10" i="18" a="1"/>
  <c r="U106" i="18" a="1"/>
  <c r="R54" i="18" a="1"/>
  <c r="BO73" i="18" a="1"/>
  <c r="J92" i="18" a="1"/>
  <c r="AV97" i="18" a="1"/>
  <c r="BC30" i="18" a="1"/>
  <c r="X53" i="18" a="1"/>
  <c r="R32" i="18" a="1"/>
  <c r="BG13" i="18" a="1"/>
  <c r="AV6" i="18" a="1"/>
  <c r="AI110" i="18" a="1"/>
  <c r="BN9" i="18" a="1"/>
  <c r="AO39" i="18" a="1"/>
  <c r="AA71" i="18" a="1"/>
  <c r="V44" i="18" a="1"/>
  <c r="M63" i="18" a="1"/>
  <c r="BS37" i="18" a="1"/>
  <c r="G32" i="18" a="1"/>
  <c r="T74" i="18" a="1"/>
  <c r="AC48" i="18" a="1"/>
  <c r="AX37" i="18" a="1"/>
  <c r="Q21" i="18" a="1"/>
  <c r="AT90" i="18" a="1"/>
  <c r="E37" i="18" a="1"/>
  <c r="N27" i="18" a="1"/>
  <c r="R74" i="18" a="1"/>
  <c r="J58" i="18" a="1"/>
  <c r="AP83" i="18" a="1"/>
  <c r="AN12" i="18" a="1"/>
  <c r="BH90" i="18" a="1"/>
  <c r="E56" i="18" a="1"/>
  <c r="AV17" i="18" a="1"/>
  <c r="H33" i="18" a="1"/>
  <c r="BK89" i="18" a="1"/>
  <c r="N58" i="18" a="1"/>
  <c r="AL80" i="18" a="1"/>
  <c r="AM33" i="18" a="1"/>
  <c r="AL27" i="18" a="1"/>
  <c r="BS19" i="18" a="1"/>
  <c r="AV88" i="18" a="1"/>
  <c r="O75" i="18" a="1"/>
  <c r="Q20" i="18" a="1"/>
  <c r="BH47" i="18" a="1"/>
  <c r="AN95" i="18" a="1"/>
  <c r="AH7" i="18" a="1"/>
  <c r="BB75" i="18" a="1"/>
  <c r="AC38" i="18" a="1"/>
  <c r="U32" i="18" a="1"/>
  <c r="BG56" i="18" a="1"/>
  <c r="D103" i="18" a="1"/>
  <c r="G104" i="18" a="1"/>
  <c r="BO31" i="18" a="1"/>
  <c r="V58" i="18" a="1"/>
  <c r="V29" i="18" a="1"/>
  <c r="AZ64" i="18" a="1"/>
  <c r="X77" i="18" a="1"/>
  <c r="AN24" i="18" a="1"/>
  <c r="AX108" i="18" a="1"/>
  <c r="AM69" i="18" a="1"/>
  <c r="BE46" i="18" a="1"/>
  <c r="M71" i="18" a="1"/>
  <c r="AB76" i="18" a="1"/>
  <c r="F40" i="18" a="1"/>
  <c r="BJ77" i="18" a="1"/>
  <c r="BA15" i="18" a="1"/>
  <c r="AL42" i="18" a="1"/>
  <c r="AA54" i="18" a="1"/>
  <c r="G25" i="18" a="1"/>
  <c r="H35" i="18" a="1"/>
  <c r="R7" i="18" a="1"/>
  <c r="AL94" i="18" a="1"/>
  <c r="BE36" i="18" a="1"/>
  <c r="O85" i="18" a="1"/>
  <c r="AV8" i="18" a="1"/>
  <c r="AE69" i="18" a="1"/>
  <c r="AL86" i="18" a="1"/>
  <c r="L89" i="18" a="1"/>
  <c r="BS38" i="18" a="1"/>
  <c r="S38" i="18" a="1"/>
  <c r="BO46" i="18" a="1"/>
  <c r="N69" i="18" a="1"/>
  <c r="BC49" i="18" a="1"/>
  <c r="L30" i="18" a="1"/>
  <c r="BE79" i="18" a="1"/>
  <c r="H22" i="18" a="1"/>
  <c r="O31" i="18" a="1"/>
  <c r="J91" i="18" a="1"/>
  <c r="BI84" i="18" a="1"/>
  <c r="AS82" i="18" a="1"/>
  <c r="O8" i="18" a="1"/>
  <c r="M79" i="18" a="1"/>
  <c r="AG19" i="18" a="1"/>
  <c r="T101" i="18" a="1"/>
  <c r="T52" i="18" a="1"/>
  <c r="BL61" i="18" a="1"/>
  <c r="AW84" i="18" a="1"/>
  <c r="AI62" i="18" a="1"/>
  <c r="J33" i="18" a="1"/>
  <c r="BS90" i="18" a="1"/>
  <c r="AA101" i="18" a="1"/>
  <c r="K90" i="18" a="1"/>
  <c r="G26" i="18" a="1"/>
  <c r="BQ47" i="18" a="1"/>
  <c r="AS65" i="18" a="1"/>
  <c r="BD22" i="18" a="1"/>
  <c r="AS50" i="18" a="1"/>
  <c r="BP33" i="18" a="1"/>
  <c r="AB92" i="18" a="1"/>
  <c r="C93" i="18" a="1"/>
  <c r="AH56" i="18" a="1"/>
  <c r="BQ5" i="18" a="1"/>
  <c r="AF30" i="18" a="1"/>
  <c r="J62" i="18" a="1"/>
  <c r="BP94" i="18" a="1"/>
  <c r="Y97" i="18" a="1"/>
  <c r="AG5" i="18" a="1"/>
  <c r="Z102" i="18" a="1"/>
  <c r="R97" i="18" a="1"/>
  <c r="AU93" i="18" a="1"/>
  <c r="AQ10" i="18" a="1"/>
  <c r="AA31" i="18" a="1"/>
  <c r="AG77" i="18" a="1"/>
  <c r="BJ81" i="18" a="1"/>
  <c r="BN66" i="18" a="1"/>
  <c r="AT15" i="18" a="1"/>
  <c r="D73" i="18" a="1"/>
  <c r="BA26" i="18" a="1"/>
  <c r="Y96" i="18" a="1"/>
  <c r="AT13" i="18" a="1"/>
  <c r="N59" i="18" a="1"/>
  <c r="BI60" i="18" a="1"/>
  <c r="Y73" i="18" a="1"/>
  <c r="AI56" i="18" a="1"/>
  <c r="AW46" i="18" a="1"/>
  <c r="AS58" i="18" a="1"/>
  <c r="G34" i="18" a="1"/>
  <c r="Z8" i="18" a="1"/>
  <c r="AO5" i="18" a="1"/>
  <c r="L52" i="18" a="1"/>
  <c r="AA84" i="18" a="1"/>
  <c r="AU46" i="18" a="1"/>
  <c r="Z23" i="18" a="1"/>
  <c r="AP111" i="18" a="1"/>
  <c r="T62" i="18" a="1"/>
  <c r="M73" i="18" a="1"/>
  <c r="AS100" i="18" a="1"/>
  <c r="R6" i="18" a="1"/>
  <c r="BK59" i="18" a="1"/>
  <c r="T39" i="18" a="1"/>
  <c r="V60" i="18" a="1"/>
  <c r="AI37" i="18" a="1"/>
  <c r="Y58" i="18" a="1"/>
  <c r="BH60" i="18" a="1"/>
  <c r="AA30" i="18" a="1"/>
  <c r="L63" i="18" a="1"/>
  <c r="AX9" i="18" a="1"/>
  <c r="K13" i="18" a="1"/>
  <c r="AC9" i="18" a="1"/>
  <c r="BC40" i="18" a="1"/>
  <c r="S34" i="18" a="1"/>
  <c r="BD31" i="18" a="1"/>
  <c r="K9" i="18" a="1"/>
  <c r="BE70" i="18" a="1"/>
  <c r="E11" i="18" a="1"/>
  <c r="Z30" i="18" a="1"/>
  <c r="AN58" i="18" a="1"/>
  <c r="AG61" i="18" a="1"/>
  <c r="X68" i="18" a="1"/>
  <c r="BQ81" i="18" a="1"/>
  <c r="AA56" i="18" a="1"/>
  <c r="BO67" i="18" a="1"/>
  <c r="S94" i="18" a="1"/>
  <c r="AU88" i="18" a="1"/>
  <c r="BJ12" i="18" a="1"/>
  <c r="AE83" i="18" a="1"/>
  <c r="AF84" i="18" a="1"/>
  <c r="AL18" i="18" a="1"/>
  <c r="BB25" i="18" a="1"/>
  <c r="AT14" i="18" a="1"/>
  <c r="R61" i="18" a="1"/>
  <c r="Z12" i="18" a="1"/>
  <c r="C46" i="18" a="1"/>
  <c r="O70" i="18" a="1"/>
  <c r="BN42" i="18" a="1"/>
  <c r="AT77" i="18" a="1"/>
  <c r="BP41" i="18" a="1"/>
  <c r="BB56" i="18" a="1"/>
  <c r="BQ48" i="18" a="1"/>
  <c r="BA74" i="18" a="1"/>
  <c r="AO25" i="18" a="1"/>
  <c r="BI90" i="18" a="1"/>
  <c r="T22" i="18" a="1"/>
  <c r="AJ61" i="18" a="1"/>
  <c r="BE31" i="18" a="1"/>
  <c r="L25" i="18" a="1"/>
  <c r="M14" i="18" a="1"/>
  <c r="Z48" i="18" a="1"/>
  <c r="E58" i="18" a="1"/>
  <c r="BJ54" i="18" a="1"/>
  <c r="BB90" i="18" a="1"/>
  <c r="BK52" i="18" a="1"/>
  <c r="AF97" i="18" a="1"/>
  <c r="AU86" i="18" a="1"/>
  <c r="AG64" i="18" a="1"/>
  <c r="M102" i="18" a="1"/>
  <c r="AG91" i="18" a="1"/>
  <c r="AW59" i="18" a="1"/>
  <c r="AG47" i="18" a="1"/>
  <c r="S97" i="18" a="1"/>
  <c r="BR49" i="18" a="1"/>
  <c r="BS99" i="18" a="1"/>
  <c r="K19" i="18" a="1"/>
  <c r="AP88" i="18" a="1"/>
  <c r="AA50" i="18" a="1"/>
  <c r="V102" i="18" a="1"/>
  <c r="F31" i="18" a="1"/>
  <c r="AS6" i="18" a="1"/>
  <c r="AJ89" i="18" a="1"/>
  <c r="BR51" i="18" a="1"/>
  <c r="BG25" i="18" a="1"/>
  <c r="R11" i="18" a="1"/>
  <c r="M58" i="18" a="1"/>
  <c r="BB64" i="18" a="1"/>
  <c r="AF22" i="18" a="1"/>
  <c r="Y76" i="18" a="1"/>
  <c r="BB109" i="18" a="1"/>
  <c r="BA48" i="18" a="1"/>
  <c r="AM74" i="18" a="1"/>
  <c r="BK58" i="18" a="1"/>
  <c r="AW105" i="18" a="1"/>
  <c r="AV110" i="18" a="1"/>
  <c r="S16" i="18" a="1"/>
  <c r="AO8" i="18" a="1"/>
  <c r="K20" i="18" a="1"/>
  <c r="L85" i="18" a="1"/>
  <c r="BE41" i="18" a="1"/>
  <c r="AS78" i="18" a="1"/>
  <c r="BC10" i="18" a="1"/>
  <c r="L33" i="18" a="1"/>
  <c r="BR20" i="18" a="1"/>
  <c r="BA47" i="18" a="1"/>
  <c r="BB52" i="18" a="1"/>
  <c r="Q84" i="18" a="1"/>
  <c r="U5" i="18" a="1"/>
  <c r="D90" i="18" a="1"/>
  <c r="BL81" i="18" a="1"/>
  <c r="D20" i="18" a="1"/>
  <c r="BN82" i="18" a="1"/>
  <c r="AW32" i="18" a="1"/>
  <c r="BR84" i="18" a="1"/>
  <c r="J99" i="18" a="1"/>
  <c r="J94" i="18" a="1"/>
  <c r="AW69" i="18" a="1"/>
  <c r="BS70" i="18" a="1"/>
  <c r="N24" i="18" a="1"/>
  <c r="AA43" i="18" a="1"/>
  <c r="AJ95" i="18" a="1"/>
  <c r="BC34" i="18" a="1"/>
  <c r="E43" i="18" a="1"/>
  <c r="BI51" i="18" a="1"/>
  <c r="V47" i="18" a="1"/>
  <c r="BP43" i="18" a="1"/>
  <c r="J47" i="18" a="1"/>
  <c r="BG43" i="18" a="1"/>
  <c r="AI31" i="18" a="1"/>
  <c r="J37" i="18" a="1"/>
  <c r="T63" i="18" a="1"/>
  <c r="AE108" i="18" a="1"/>
  <c r="AB94" i="18" a="1"/>
  <c r="AE41" i="18" a="1"/>
  <c r="AC96" i="18" a="1"/>
  <c r="J18" i="18" a="1"/>
  <c r="AQ52" i="18" a="1"/>
  <c r="G37" i="18" a="1"/>
  <c r="BN55" i="18" a="1"/>
  <c r="L38" i="18" a="1"/>
  <c r="Y88" i="18" a="1"/>
  <c r="BJ58" i="18" a="1"/>
  <c r="AA32" i="18" a="1"/>
  <c r="AJ96" i="18" a="1"/>
  <c r="BI104" i="18" a="1"/>
  <c r="BG14" i="18" a="1"/>
  <c r="AV20" i="18" a="1"/>
  <c r="V112" i="18" a="1"/>
  <c r="AM99" i="18" a="1"/>
  <c r="AP48" i="18" a="1"/>
  <c r="Q28" i="18" a="1"/>
  <c r="AH82" i="18" a="1"/>
  <c r="AT31" i="18" a="1"/>
  <c r="Q57" i="18" a="1"/>
  <c r="AU19" i="18" a="1"/>
  <c r="Q53" i="18" a="1"/>
  <c r="Q75" i="18" a="1"/>
  <c r="AH57" i="18" a="1"/>
  <c r="BN21" i="18" a="1"/>
  <c r="AA18" i="18" a="1"/>
  <c r="C45" i="18" a="1"/>
  <c r="O76" i="18" a="1"/>
  <c r="X78" i="18" a="1"/>
  <c r="L7" i="18" a="1"/>
  <c r="BO10" i="18" a="1"/>
  <c r="K102" i="18" a="1"/>
  <c r="R5" i="18" a="1"/>
  <c r="AN28" i="18" a="1"/>
  <c r="AC102" i="18" a="1"/>
  <c r="C71" i="18" a="1"/>
  <c r="AH41" i="18" a="1"/>
  <c r="M72" i="18" a="1"/>
  <c r="BB9" i="18" a="1"/>
  <c r="BA63" i="18" a="1"/>
  <c r="AX66" i="18" a="1"/>
  <c r="U59" i="18" a="1"/>
  <c r="D36" i="18" a="1"/>
  <c r="R79" i="18" a="1"/>
  <c r="AX92" i="18" a="1"/>
  <c r="AS25" i="18" a="1"/>
  <c r="BS47" i="18" a="1"/>
  <c r="X87" i="18" a="1"/>
  <c r="AB93" i="18" a="1"/>
  <c r="AE68" i="18" a="1"/>
  <c r="AT17" i="18" a="1"/>
  <c r="AU8" i="18" a="1"/>
  <c r="AB8" i="18" a="1"/>
  <c r="AT6" i="18" a="1"/>
  <c r="AB18" i="18" a="1"/>
  <c r="AL51" i="18" a="1"/>
  <c r="X50" i="18" a="1"/>
  <c r="N67" i="18" a="1"/>
  <c r="AP23" i="18" a="1"/>
  <c r="C57" i="18" a="1"/>
  <c r="BJ60" i="18" a="1"/>
  <c r="BJ89" i="18" a="1"/>
  <c r="BH59" i="18" a="1"/>
  <c r="X67" i="18" a="1"/>
  <c r="AQ25" i="18" a="1"/>
  <c r="BG52" i="18" a="1"/>
  <c r="BD109" i="18" a="1"/>
  <c r="BE110" i="18" a="1"/>
  <c r="BI25" i="18" a="1"/>
  <c r="T85" i="18" a="1"/>
  <c r="AO85" i="18" a="1"/>
  <c r="BJ9" i="18" a="1"/>
  <c r="BJ7" i="18" a="1"/>
  <c r="Z49" i="18" a="1"/>
  <c r="AW100" i="18" a="1"/>
  <c r="AO51" i="18" a="1"/>
  <c r="U19" i="18" a="1"/>
  <c r="AI86" i="18" a="1"/>
  <c r="J36" i="18" a="1"/>
  <c r="D44" i="18" a="1"/>
  <c r="C111" i="18" a="1"/>
  <c r="AQ56" i="18" a="1"/>
  <c r="C18" i="18" a="1"/>
  <c r="BH14" i="18" a="1"/>
  <c r="AE81" i="18" a="1"/>
  <c r="O89" i="18" a="1"/>
  <c r="BP15" i="18" a="1"/>
  <c r="AA38" i="18" a="1"/>
  <c r="K17" i="18" a="1"/>
  <c r="BB59" i="18" a="1"/>
  <c r="AZ84" i="18" a="1"/>
  <c r="BP40" i="18" a="1"/>
  <c r="X99" i="18" a="1"/>
  <c r="AH58" i="18" a="1"/>
  <c r="E71" i="18" a="1"/>
  <c r="Y36" i="18" a="1"/>
  <c r="BD43" i="18" a="1"/>
  <c r="X57" i="18" a="1"/>
  <c r="AE73" i="18" a="1"/>
  <c r="O90" i="18" a="1"/>
  <c r="BR97" i="18" a="1"/>
  <c r="AG72" i="18" a="1"/>
  <c r="H47" i="18" a="1"/>
  <c r="AI64" i="18" a="1"/>
  <c r="AS81" i="18" a="1"/>
  <c r="G89" i="18" a="1"/>
  <c r="BC47" i="18" a="1"/>
  <c r="AJ43" i="18" a="1"/>
  <c r="X95" i="18" a="1"/>
  <c r="E6" i="18" a="1"/>
  <c r="AS22" i="18" a="1"/>
  <c r="BO39" i="18" a="1"/>
  <c r="AT56" i="18" a="1"/>
  <c r="E17" i="18" a="1"/>
  <c r="AV70" i="18" a="1"/>
  <c r="BC32" i="18" a="1"/>
  <c r="AX10" i="18" a="1"/>
  <c r="AI76" i="18" a="1"/>
  <c r="BR87" i="18" a="1"/>
  <c r="BG104" i="18" a="1"/>
  <c r="L66" i="18" a="1"/>
  <c r="AQ69" i="18" a="1"/>
  <c r="BJ73" i="18" a="1"/>
  <c r="D26" i="18" a="1"/>
  <c r="S24" i="18" a="1"/>
  <c r="BH73" i="18" a="1"/>
  <c r="F36" i="18" a="1"/>
  <c r="O49" i="18" a="1"/>
  <c r="BI7" i="18" a="1"/>
  <c r="V36" i="18" a="1"/>
  <c r="AC32" i="18" a="1"/>
  <c r="BB13" i="18" a="1"/>
  <c r="AC41" i="18" a="1"/>
  <c r="BG26" i="18" a="1"/>
  <c r="R90" i="18" a="1"/>
  <c r="AQ99" i="18" a="1"/>
  <c r="AB58" i="18" a="1"/>
  <c r="AF5" i="18" a="1"/>
  <c r="BO5" i="18" a="1"/>
  <c r="BD44" i="18" a="1"/>
  <c r="L102" i="18" a="1"/>
  <c r="H43" i="18" a="1"/>
  <c r="Y85" i="18" a="1"/>
  <c r="D25" i="18" a="1"/>
  <c r="Q22" i="18" a="1"/>
  <c r="BS111" i="18" a="1"/>
  <c r="AC73" i="18" a="1"/>
  <c r="J34" i="18" a="1"/>
  <c r="V61" i="18" a="1"/>
  <c r="BE25" i="18" a="1"/>
  <c r="F102" i="18" a="1"/>
  <c r="D109" i="18" a="1"/>
  <c r="L92" i="18" a="1"/>
  <c r="BO68" i="18" a="1"/>
  <c r="BQ53" i="18" a="1"/>
  <c r="F96" i="18" a="1"/>
  <c r="M39" i="18" a="1"/>
  <c r="O51" i="18" a="1"/>
  <c r="S79" i="18" a="1"/>
  <c r="BN44" i="18" a="1"/>
  <c r="E63" i="18" a="1"/>
  <c r="Z98" i="18" a="1"/>
  <c r="Z29" i="18" a="1"/>
  <c r="M11" i="18" a="1"/>
  <c r="R33" i="18" a="1"/>
  <c r="AT84" i="18" a="1"/>
  <c r="L36" i="18" a="1"/>
  <c r="AT42" i="18" a="1"/>
  <c r="K99" i="18" a="1"/>
  <c r="Q32" i="18" a="1"/>
  <c r="M20" i="18" a="1"/>
  <c r="AL91" i="18" a="1"/>
  <c r="AU79" i="18" a="1"/>
  <c r="AF33" i="18" a="1"/>
  <c r="O36" i="18" a="1"/>
  <c r="V42" i="18" a="1"/>
  <c r="AE56" i="18" a="1"/>
  <c r="V28" i="18" a="1"/>
  <c r="BR15" i="18" a="1"/>
  <c r="AN37" i="18" a="1"/>
  <c r="BI29" i="18" a="1"/>
  <c r="AH64" i="18" a="1"/>
  <c r="BA110" i="18" a="1"/>
  <c r="AM61" i="18" a="1"/>
  <c r="BP93" i="18" a="1"/>
  <c r="AH109" i="18" a="1"/>
  <c r="BB11" i="18" a="1"/>
  <c r="BP17" i="18" a="1"/>
  <c r="X91" i="18" a="1"/>
  <c r="BH20" i="18" a="1"/>
  <c r="K75" i="18" a="1"/>
  <c r="BG31" i="18" a="1"/>
  <c r="N52" i="18" a="1"/>
  <c r="F105" i="18" a="1"/>
  <c r="AL89" i="18" a="1"/>
  <c r="N89" i="18" a="1"/>
  <c r="AH63" i="18" a="1"/>
  <c r="AW110" i="18" a="1"/>
  <c r="AM89" i="18" a="1"/>
  <c r="AL37" i="18" a="1"/>
  <c r="BB74" i="18" a="1"/>
  <c r="D45" i="18" a="1"/>
  <c r="M30" i="18" a="1"/>
  <c r="R30" i="18" a="1"/>
  <c r="BG15" i="18" a="1"/>
  <c r="S12" i="18" a="1"/>
  <c r="BC72" i="18" a="1"/>
  <c r="H93" i="18" a="1"/>
  <c r="M93" i="18" a="1"/>
  <c r="BI37" i="18" a="1"/>
  <c r="BB46" i="18" a="1"/>
  <c r="BB68" i="18" a="1"/>
  <c r="U93" i="18" a="1"/>
  <c r="E91" i="18" a="1"/>
  <c r="AZ73" i="18" a="1"/>
  <c r="L45" i="18" a="1"/>
  <c r="BD13" i="18" a="1"/>
  <c r="C79" i="18" a="1"/>
  <c r="N31" i="18" a="1"/>
  <c r="Y46" i="18" a="1"/>
  <c r="BI100" i="18" a="1"/>
  <c r="S11" i="18" a="1"/>
  <c r="AQ18" i="18" a="1"/>
  <c r="AN79" i="18" a="1"/>
  <c r="AE18" i="18" a="1"/>
  <c r="D102" i="18" a="1"/>
  <c r="BS62" i="18" a="1"/>
  <c r="AJ109" i="18" a="1"/>
  <c r="BQ96" i="18" a="1"/>
  <c r="Z86" i="18" a="1"/>
  <c r="Y66" i="18" a="1"/>
  <c r="AS49" i="18" a="1"/>
  <c r="H55" i="18" a="1"/>
  <c r="BD85" i="18" a="1"/>
  <c r="BG49" i="18" a="1"/>
  <c r="G24" i="18" a="1"/>
  <c r="AG25" i="18" a="1"/>
  <c r="U17" i="18" a="1"/>
  <c r="Z93" i="18" a="1"/>
  <c r="AW40" i="18" a="1"/>
  <c r="BA65" i="18" a="1"/>
  <c r="T48" i="18" a="1"/>
  <c r="BO43" i="18" a="1"/>
  <c r="Z56" i="18" a="1"/>
  <c r="BL79" i="18" a="1"/>
  <c r="R71" i="18" a="1"/>
  <c r="D64" i="18" a="1"/>
  <c r="AE89" i="18" a="1"/>
  <c r="AO71" i="18" a="1"/>
  <c r="AV51" i="18" a="1"/>
  <c r="J29" i="18" a="1"/>
  <c r="D37" i="18" a="1"/>
  <c r="AC29" i="18" a="1"/>
  <c r="AJ50" i="18" a="1"/>
  <c r="AV86" i="18" a="1"/>
  <c r="BG96" i="18" a="1"/>
  <c r="AS94" i="18" a="1"/>
  <c r="AL73" i="18" a="1"/>
  <c r="BE16" i="18" a="1"/>
  <c r="AE25" i="18" a="1"/>
  <c r="AG95" i="18" a="1"/>
  <c r="Q104" i="18" a="1"/>
  <c r="H125" i="32" a="1"/>
  <c r="BL76" i="18" a="1"/>
  <c r="BC83" i="18" a="1"/>
  <c r="AM100" i="18" a="1"/>
  <c r="AB102" i="18" a="1"/>
  <c r="K24" i="18" a="1"/>
  <c r="AG88" i="18" a="1"/>
  <c r="AZ20" i="18" a="1"/>
  <c r="AV74" i="18" a="1"/>
  <c r="L22" i="18" a="1"/>
  <c r="AQ48" i="18" a="1"/>
  <c r="AV61" i="18" a="1"/>
  <c r="E47" i="18" a="1"/>
  <c r="AM98" i="18" a="1"/>
  <c r="T9" i="18" a="1"/>
  <c r="AE7" i="18" a="1"/>
  <c r="BE43" i="18" a="1"/>
  <c r="BR82" i="18" a="1"/>
  <c r="D16" i="18" a="1"/>
  <c r="Q80" i="18" a="1"/>
  <c r="BQ12" i="18" a="1"/>
  <c r="AM13" i="18" a="1"/>
  <c r="AL10" i="18" a="1"/>
  <c r="Q54" i="18" a="1"/>
  <c r="BS55" i="18" a="1"/>
  <c r="BQ80" i="18" a="1"/>
  <c r="R66" i="18" a="1"/>
  <c r="BR24" i="18" a="1"/>
  <c r="AN86" i="18" a="1"/>
  <c r="AS88" i="18" a="1"/>
  <c r="K15" i="18" a="1"/>
  <c r="AI24" i="18" a="1"/>
  <c r="H23" i="18" a="1"/>
  <c r="C30" i="18" a="1"/>
  <c r="AL70" i="18" a="1"/>
  <c r="BS82" i="18" a="1"/>
  <c r="C65" i="18" a="1"/>
  <c r="AJ40" i="18" a="1"/>
  <c r="BH28" i="18" a="1"/>
  <c r="BE47" i="18" a="1"/>
  <c r="BQ82" i="18" a="1"/>
  <c r="BE95" i="18" a="1"/>
  <c r="AX32" i="18" a="1"/>
  <c r="Z13" i="18" a="1"/>
  <c r="X33" i="18" a="1"/>
  <c r="AB95" i="18" a="1"/>
  <c r="R101" i="18" a="1"/>
  <c r="L28" i="18" a="1"/>
  <c r="AN15" i="18" a="1"/>
  <c r="AF86" i="18" a="1"/>
  <c r="X5" i="18" a="1"/>
  <c r="BS45" i="18" a="1"/>
  <c r="BK75" i="18" a="1"/>
  <c r="AZ103" i="18" a="1"/>
  <c r="AZ30" i="18" a="1"/>
  <c r="BS84" i="18" a="1"/>
  <c r="AJ69" i="18" a="1"/>
  <c r="L100" i="18" a="1"/>
  <c r="BC67" i="18" a="1"/>
  <c r="C88" i="18" a="1"/>
  <c r="AJ53" i="18" a="1"/>
  <c r="AB67" i="18" a="1"/>
  <c r="AN70" i="18" a="1"/>
  <c r="AM34" i="18" a="1"/>
  <c r="BQ31" i="18" a="1"/>
  <c r="AS35" i="18" a="1"/>
  <c r="K10" i="18" a="1"/>
  <c r="T40" i="18" a="1"/>
  <c r="E8" i="18" a="1"/>
  <c r="AG24" i="18" a="1"/>
  <c r="BQ15" i="18" a="1"/>
  <c r="AV44" i="18" a="1"/>
  <c r="BN23" i="18" a="1"/>
  <c r="BR8" i="18" a="1"/>
  <c r="H18" i="18" a="1"/>
  <c r="BD39" i="18" a="1"/>
  <c r="G14" i="18" a="1"/>
  <c r="BA24" i="18" a="1"/>
  <c r="BA62" i="18" a="1"/>
  <c r="T18" i="18" a="1"/>
  <c r="T57" i="18" a="1"/>
  <c r="BK24" i="18" a="1"/>
  <c r="AB61" i="18" a="1"/>
  <c r="BL64" i="18" a="1"/>
  <c r="AE51" i="18" a="1"/>
  <c r="AH96" i="18" a="1"/>
  <c r="X46" i="18" a="1"/>
  <c r="Y7" i="18" a="1"/>
  <c r="AM41" i="18" a="1"/>
  <c r="AZ93" i="18" a="1"/>
  <c r="N80" i="18" a="1"/>
  <c r="AS39" i="18" a="1"/>
  <c r="BC22" i="18" a="1"/>
  <c r="L43" i="18" a="1"/>
  <c r="X83" i="18" a="1"/>
  <c r="BH35" i="18" a="1"/>
  <c r="O59" i="18" a="1"/>
  <c r="AC43" i="18" a="1"/>
  <c r="O40" i="18" a="1"/>
  <c r="S31" i="18" a="1"/>
  <c r="G11" i="18" a="1"/>
  <c r="AC85" i="18" a="1"/>
  <c r="BR45" i="18" a="1"/>
  <c r="BC79" i="18" a="1"/>
  <c r="BQ44" i="18" a="1"/>
  <c r="BA46" i="18" a="1"/>
  <c r="R67" i="18" a="1"/>
  <c r="AL5" i="18" a="1"/>
  <c r="C73" i="18" a="1"/>
  <c r="AW82" i="18" a="1"/>
  <c r="C90" i="18" a="1"/>
  <c r="AN52" i="18" a="1"/>
  <c r="AB46" i="18" a="1"/>
  <c r="AW66" i="18" a="1"/>
  <c r="X64" i="18" a="1"/>
  <c r="AO52" i="18" a="1"/>
  <c r="AA96" i="18" a="1"/>
  <c r="G92" i="18" a="1"/>
  <c r="N88" i="18" a="1"/>
  <c r="BQ39" i="18" a="1"/>
  <c r="BA93" i="18" a="1"/>
  <c r="BB60" i="18" a="1"/>
  <c r="AZ35" i="18" a="1"/>
  <c r="AW47" i="18" a="1"/>
  <c r="Y9" i="18" a="1"/>
  <c r="AH50" i="18" a="1"/>
  <c r="AJ14" i="18" a="1"/>
  <c r="X66" i="18" a="1"/>
  <c r="Y37" i="18" a="1"/>
  <c r="N29" i="18" a="1"/>
  <c r="H51" i="18" a="1"/>
  <c r="AM38" i="18" a="1"/>
  <c r="F81" i="18" a="1"/>
  <c r="BQ13" i="18" a="1"/>
  <c r="BQ100" i="18" a="1"/>
  <c r="AA106" i="18" a="1"/>
  <c r="AZ72" i="18" a="1"/>
  <c r="AI44" i="18" a="1"/>
  <c r="BI11" i="18" a="1"/>
  <c r="C87" i="18" a="1"/>
  <c r="AV105" i="18" a="1"/>
  <c r="BE93" i="18" a="1"/>
  <c r="Z63" i="18" a="1"/>
  <c r="BL57" i="18" a="1"/>
  <c r="AQ66" i="18" a="1"/>
  <c r="AH6" i="18" a="1"/>
  <c r="AQ39" i="18" a="1"/>
  <c r="AC53" i="18" a="1"/>
  <c r="AI19" i="18" a="1"/>
  <c r="Q82" i="18" a="1"/>
  <c r="BL34" i="18" a="1"/>
  <c r="BO41" i="18" a="1"/>
  <c r="BR68" i="18" a="1"/>
  <c r="F56" i="18" a="1"/>
  <c r="T27" i="18" a="1"/>
  <c r="BI81" i="18" a="1"/>
  <c r="M6" i="18" a="1"/>
  <c r="BP61" i="18" a="1"/>
  <c r="AW75" i="18" a="1"/>
  <c r="S32" i="18" a="1"/>
  <c r="BS21" i="18" a="1"/>
  <c r="BO47" i="18" a="1"/>
  <c r="AX65" i="18" a="1"/>
  <c r="AG39" i="18" a="1"/>
  <c r="K8" i="18" a="1"/>
  <c r="U58" i="18" a="1"/>
  <c r="AB83" i="18" a="1"/>
  <c r="BK71" i="18" a="1"/>
  <c r="BE62" i="18" a="1"/>
  <c r="BL39" i="18" a="1"/>
  <c r="AT46" i="18" a="1"/>
  <c r="X75" i="18" a="1"/>
  <c r="AX97" i="18" a="1"/>
  <c r="AF92" i="18" a="1"/>
  <c r="BS76" i="18" a="1"/>
  <c r="AC40" i="18" a="1"/>
  <c r="BE15" i="18" a="1"/>
  <c r="AN27" i="18" a="1"/>
  <c r="AF46" i="18" a="1"/>
  <c r="BG87" i="18" a="1"/>
  <c r="BN16" i="18" a="1"/>
  <c r="AL106" i="18" a="1"/>
  <c r="BQ62" i="18" a="1"/>
  <c r="C76" i="18" a="1"/>
  <c r="AN7" i="18" a="1"/>
  <c r="AJ34" i="18" a="1"/>
  <c r="AB54" i="18" a="1"/>
  <c r="AH22" i="18" a="1"/>
  <c r="AI99" i="18" a="1"/>
  <c r="AZ46" i="18" a="1"/>
  <c r="AU32" i="18" a="1"/>
  <c r="N42" i="18" a="1"/>
  <c r="BN72" i="18" a="1"/>
  <c r="AH45" i="18" a="1"/>
  <c r="AP73" i="18" a="1"/>
  <c r="AC95" i="18" a="1"/>
  <c r="T33" i="18" a="1"/>
  <c r="M62" i="18" a="1"/>
  <c r="BD32" i="18" a="1"/>
  <c r="BQ90" i="18" a="1"/>
  <c r="BJ14" i="18" a="1"/>
  <c r="AA28" i="18" a="1"/>
  <c r="AU15" i="18" a="1"/>
  <c r="BI32" i="18" a="1"/>
  <c r="BB34" i="18" a="1"/>
  <c r="AE5" i="18" a="1"/>
  <c r="BH54" i="18" a="1"/>
  <c r="BR98" i="18" a="1"/>
  <c r="BH95" i="18" a="1"/>
  <c r="T20" i="18" a="1"/>
  <c r="BC87" i="18" a="1"/>
  <c r="BR53" i="18" a="1"/>
  <c r="G28" i="18" a="1"/>
  <c r="AS7" i="18" a="1"/>
  <c r="AI46" i="18" a="1"/>
  <c r="BJ42" i="18" a="1"/>
  <c r="E66" i="18" a="1"/>
  <c r="BR38" i="18" a="1"/>
  <c r="AJ55" i="18" a="1"/>
  <c r="AJ65" i="18" a="1"/>
  <c r="BG55" i="18" a="1"/>
  <c r="BS68" i="18" a="1"/>
  <c r="BB107" i="18" a="1"/>
  <c r="T29" i="18" a="1"/>
  <c r="BB88" i="18" a="1"/>
  <c r="BJ106" i="18" a="1"/>
  <c r="U66" i="18" a="1"/>
  <c r="G54" i="18" a="1"/>
  <c r="BJ64" i="18" a="1"/>
  <c r="D106" i="18" a="1"/>
  <c r="BB48" i="18" a="1"/>
  <c r="BJ107" i="18" a="1"/>
  <c r="BC14" i="18" a="1"/>
  <c r="AF16" i="18" a="1"/>
  <c r="BI23" i="18" a="1"/>
  <c r="BH56" i="18" a="1"/>
  <c r="L87" i="18" a="1"/>
  <c r="N95" i="18" a="1"/>
  <c r="AT105" i="18" a="1"/>
  <c r="AB69" i="18" a="1"/>
  <c r="AB56" i="18" a="1"/>
  <c r="AG33" i="18" a="1"/>
  <c r="BA23" i="18" a="1"/>
  <c r="K25" i="18" a="1"/>
  <c r="BN65" i="18" a="1"/>
  <c r="BQ30" i="18" a="1"/>
  <c r="AE29" i="18" a="1"/>
  <c r="AN9" i="18" a="1"/>
  <c r="AL92" i="18" a="1"/>
  <c r="BC55" i="18" a="1"/>
  <c r="M21" i="18" a="1"/>
  <c r="AJ62" i="18" a="1"/>
  <c r="BC44" i="18" a="1"/>
  <c r="S95" i="18" a="1"/>
  <c r="BJ97" i="18" a="1"/>
  <c r="G18" i="18" a="1"/>
  <c r="BA90" i="18" a="1"/>
  <c r="AT52" i="18" a="1"/>
  <c r="S22" i="18" a="1"/>
  <c r="BH12" i="18" a="1"/>
  <c r="AU73" i="18" a="1"/>
  <c r="M60" i="18" a="1"/>
  <c r="F62" i="18" a="1"/>
  <c r="BE56" i="18" a="1"/>
  <c r="J38" i="18" a="1"/>
  <c r="AP66" i="18" a="1"/>
  <c r="L15" i="18" a="1"/>
  <c r="AV90" i="18" a="1"/>
  <c r="BH32" i="18" a="1"/>
  <c r="T94" i="18" a="1"/>
  <c r="AB59" i="18" a="1"/>
  <c r="AE101" i="18" a="1"/>
  <c r="AI50" i="18" a="1"/>
  <c r="BG100" i="18" a="1"/>
  <c r="AX53" i="18" a="1"/>
  <c r="BH84" i="18" a="1"/>
  <c r="AL20" i="18" a="1"/>
  <c r="BO81" i="18" a="1"/>
  <c r="S42" i="18" a="1"/>
  <c r="BA8" i="18" a="1"/>
  <c r="Z107" i="18" a="1"/>
  <c r="AU91" i="18" a="1"/>
  <c r="BI15" i="18" a="1"/>
  <c r="BB17" i="18" a="1"/>
  <c r="AH88" i="18" a="1"/>
  <c r="BH64" i="18" a="1"/>
  <c r="AT54" i="18" a="1"/>
  <c r="G16" i="18" a="1"/>
  <c r="L19" i="18" a="1"/>
  <c r="BD73" i="18" a="1"/>
  <c r="O5" i="18" a="1"/>
  <c r="Z33" i="18" a="1"/>
  <c r="BC36" i="18" a="1"/>
  <c r="AX86" i="18" a="1"/>
  <c r="BE63" i="18" a="1"/>
  <c r="AV103" i="18" a="1"/>
  <c r="BQ45" i="18" a="1"/>
  <c r="BN61" i="18" a="1"/>
  <c r="BJ98" i="18" a="1"/>
  <c r="AQ19" i="18" a="1"/>
  <c r="AA9" i="18" a="1"/>
  <c r="AT94" i="18" a="1"/>
  <c r="BP73" i="18" a="1"/>
  <c r="AA89" i="18" a="1"/>
  <c r="D52" i="18" a="1"/>
  <c r="BH30" i="18" a="1"/>
  <c r="AW73" i="18" a="1"/>
  <c r="AH10" i="18" a="1"/>
  <c r="AJ80" i="18" a="1"/>
  <c r="F67" i="18" a="1"/>
  <c r="AJ27" i="18" a="1"/>
  <c r="L10" i="18" a="1"/>
  <c r="AZ78" i="18" a="1"/>
  <c r="U18" i="18" a="1"/>
  <c r="BO53" i="18" a="1"/>
  <c r="C23" i="18" a="1"/>
  <c r="AP38" i="18" a="1"/>
  <c r="AQ21" i="18" a="1"/>
  <c r="Y54" i="18" a="1"/>
  <c r="BR93" i="18" a="1"/>
  <c r="AT5" i="18" a="1"/>
  <c r="Y47" i="18" a="1"/>
  <c r="R94" i="18" a="1"/>
  <c r="J76" i="18" a="1"/>
  <c r="AW7" i="18" a="1"/>
  <c r="AG13" i="18" a="1"/>
  <c r="BS63" i="18" a="1"/>
  <c r="V88" i="18" a="1"/>
  <c r="J69" i="18" a="1"/>
  <c r="AE37" i="18" a="1"/>
  <c r="G67" i="18" a="1"/>
  <c r="BO78" i="18" a="1"/>
  <c r="BR99" i="18" a="1"/>
  <c r="J98" i="18" a="1"/>
  <c r="U95" i="18" a="1"/>
  <c r="AT58" i="18" a="1"/>
  <c r="U76" i="18" a="1"/>
  <c r="C22" i="18" a="1"/>
  <c r="X60" i="18" a="1"/>
  <c r="BR28" i="18" a="1"/>
  <c r="AG36" i="18" a="1"/>
  <c r="O58" i="18" a="1"/>
  <c r="BD28" i="18" a="1"/>
  <c r="AA34" i="18" a="1"/>
  <c r="BE28" i="18" a="1"/>
  <c r="BS43" i="18" a="1"/>
  <c r="BC16" i="18" a="1"/>
  <c r="AI59" i="18" a="1"/>
  <c r="AV82" i="18" a="1"/>
  <c r="S15" i="18" a="1"/>
  <c r="AS51" i="18" a="1"/>
  <c r="AL62" i="18" a="1"/>
  <c r="AG28" i="18" a="1"/>
  <c r="X29" i="18" a="1"/>
  <c r="BG33" i="18" a="1"/>
  <c r="BQ74" i="18" a="1"/>
  <c r="AF23" i="18" a="1"/>
  <c r="AI22" i="18" a="1"/>
  <c r="S18" i="18" a="1"/>
  <c r="BR89" i="18" a="1"/>
  <c r="AX94" i="18" a="1"/>
  <c r="BD34" i="18" a="1"/>
  <c r="AV77" i="18" a="1"/>
  <c r="M19" i="18" a="1"/>
  <c r="BL13" i="18" a="1"/>
  <c r="AE44" i="18" a="1"/>
  <c r="AP49" i="18" a="1"/>
  <c r="AH111" i="18" a="1"/>
  <c r="AP62" i="18" a="1"/>
  <c r="R24" i="18" a="1"/>
  <c r="AC98" i="18" a="1"/>
  <c r="BK11" i="18" a="1"/>
  <c r="AP39" i="18" a="1"/>
  <c r="AG76" i="18" a="1"/>
  <c r="S36" i="18" a="1"/>
  <c r="J40" i="18" a="1"/>
  <c r="E104" i="18" a="1"/>
  <c r="AV65" i="18" a="1"/>
  <c r="L94" i="18" a="1"/>
  <c r="BK72" i="18" a="1"/>
  <c r="AZ55" i="18" a="1"/>
  <c r="AI78" i="18" a="1"/>
  <c r="J46" i="18" a="1"/>
  <c r="BJ10" i="18" a="1"/>
  <c r="M84" i="18" a="1"/>
  <c r="D55" i="18" a="1"/>
  <c r="G38" i="18" a="1"/>
  <c r="AB79" i="18" a="1"/>
  <c r="AJ70" i="18" a="1"/>
  <c r="D9" i="18" a="1"/>
  <c r="AU78" i="18" a="1"/>
  <c r="O22" i="18" a="1"/>
  <c r="Q42" i="18" a="1"/>
  <c r="D19" i="18" a="1"/>
  <c r="M31" i="18" a="1"/>
  <c r="V25" i="18" a="1"/>
  <c r="BB31" i="18" a="1"/>
  <c r="AE38" i="18" a="1"/>
  <c r="AC75" i="18" a="1"/>
  <c r="BB80" i="18" a="1"/>
  <c r="S37" i="18" a="1"/>
  <c r="AJ26" i="18" a="1"/>
  <c r="BN53" i="18" a="1"/>
  <c r="V100" i="18" a="1"/>
  <c r="Y41" i="18" a="1"/>
  <c r="AQ95" i="18" a="1"/>
  <c r="BL85" i="18" a="1"/>
  <c r="AM10" i="18" a="1"/>
  <c r="C80" i="18" a="1"/>
  <c r="J71" i="18" a="1"/>
  <c r="H71" i="18" a="1"/>
  <c r="BP35" i="18" a="1"/>
  <c r="BP9" i="18" a="1"/>
  <c r="N90" i="18" a="1"/>
  <c r="AO82" i="18" a="1"/>
  <c r="AB52" i="18" a="1"/>
  <c r="BB19" i="18" a="1"/>
  <c r="AU68" i="18" a="1"/>
  <c r="BK79" i="18" a="1"/>
  <c r="BI110" i="18" a="1"/>
  <c r="BN93" i="18" a="1"/>
  <c r="AG22" i="18" a="1"/>
  <c r="BO8" i="18" a="1"/>
  <c r="BC58" i="18" a="1"/>
  <c r="BH71" i="18" a="1"/>
  <c r="AS45" i="18" a="1"/>
  <c r="BB57" i="18" a="1"/>
  <c r="AI102" i="18" a="1"/>
  <c r="AH46" i="18" a="1"/>
  <c r="BD47" i="18" a="1"/>
  <c r="BQ95" i="18" a="1"/>
  <c r="BJ23" i="18" a="1"/>
  <c r="AN96" i="18" a="1"/>
  <c r="Z32" i="18" a="1"/>
  <c r="AX109" i="18" a="1"/>
  <c r="BL45" i="18" a="1"/>
  <c r="BE33" i="18" a="1"/>
  <c r="AZ60" i="18" a="1"/>
  <c r="AA95" i="18" a="1"/>
  <c r="BB96" i="18" a="1"/>
  <c r="AG11" i="18" a="1"/>
  <c r="F37" i="18" a="1"/>
  <c r="BA81" i="18" a="1"/>
  <c r="BA64" i="18" a="1"/>
  <c r="AF6" i="18" a="1"/>
  <c r="AE53" i="18" a="1"/>
  <c r="BS13" i="18" a="1"/>
  <c r="AG50" i="18" a="1"/>
  <c r="AV62" i="18" a="1"/>
  <c r="AG54" i="18" a="1"/>
  <c r="AV71" i="18" a="1"/>
  <c r="AS64" i="18" a="1"/>
  <c r="AG92" i="18" a="1"/>
  <c r="BB63" i="18" a="1"/>
  <c r="AX76" i="18" a="1"/>
  <c r="AT75" i="18" a="1"/>
  <c r="Z97" i="18" a="1"/>
  <c r="O14" i="18" a="1"/>
  <c r="Q97" i="18" a="1"/>
  <c r="G86" i="18" a="1"/>
  <c r="AM62" i="18" a="1"/>
  <c r="BG64" i="18" a="1"/>
  <c r="K57" i="18" a="1"/>
  <c r="J89" i="18" a="1"/>
  <c r="BH36" i="18" a="1"/>
  <c r="AH59" i="18" a="1"/>
  <c r="BJ33" i="18" a="1"/>
  <c r="AB62" i="18" a="1"/>
  <c r="AS87" i="18" a="1"/>
  <c r="F108" i="18" a="1"/>
  <c r="AV15" i="18" a="1"/>
  <c r="V107" i="18" a="1"/>
  <c r="BG85" i="18" a="1"/>
  <c r="R104" i="18" a="1"/>
  <c r="E48" i="18" a="1"/>
  <c r="AV100" i="18" a="1"/>
  <c r="T17" i="18" a="1"/>
  <c r="O9" i="18" a="1"/>
  <c r="AZ70" i="18" a="1"/>
  <c r="AH42" i="18" a="1"/>
  <c r="BA79" i="18" a="1"/>
  <c r="AA104" i="18" a="1"/>
  <c r="AZ106" i="18" a="1"/>
  <c r="AX24" i="18" a="1"/>
  <c r="BQ71" i="18" a="1"/>
  <c r="D28" i="18" a="1"/>
  <c r="BK77" i="18" a="1"/>
  <c r="AQ33" i="18" a="1"/>
  <c r="AT34" i="18" a="1"/>
  <c r="D61" i="18" a="1"/>
  <c r="L64" i="18" a="1"/>
  <c r="BL42" i="18" a="1"/>
  <c r="S8" i="18" a="1"/>
  <c r="J96" i="18" a="1"/>
  <c r="AS77" i="18" a="1"/>
  <c r="BA75" i="18" a="1"/>
  <c r="AP25" i="18" a="1"/>
  <c r="AQ28" i="18" a="1"/>
  <c r="BJ44" i="18" a="1"/>
  <c r="AM22" i="18" a="1"/>
  <c r="BP14" i="18" a="1"/>
  <c r="AO40" i="18" a="1"/>
  <c r="AB50" i="18" a="1"/>
  <c r="F30" i="18" a="1"/>
  <c r="V19" i="18" a="1"/>
  <c r="BG103" i="18" a="1"/>
  <c r="AM108" i="18" a="1"/>
  <c r="AX39" i="18" a="1"/>
  <c r="AI33" i="18" a="1"/>
  <c r="AC57" i="18" a="1"/>
  <c r="BA61" i="18" a="1"/>
  <c r="AT28" i="18" a="1"/>
  <c r="BK35" i="18" a="1"/>
  <c r="F95" i="18" a="1"/>
  <c r="AG103" i="18" a="1"/>
  <c r="AF19" i="18" a="1"/>
  <c r="AL58" i="18" a="1"/>
  <c r="BA55" i="18" a="1"/>
  <c r="X49" i="18" a="1"/>
  <c r="T56" i="18" a="1"/>
  <c r="BH29" i="18" a="1"/>
  <c r="BD63" i="18" a="1"/>
  <c r="J55" i="18" a="1"/>
  <c r="H81" i="18" a="1"/>
  <c r="O43" i="18" a="1"/>
  <c r="AF65" i="18" a="1"/>
  <c r="L23" i="18" a="1"/>
  <c r="M52" i="18" a="1"/>
  <c r="Z16" i="18" a="1"/>
  <c r="AF107" i="18" a="1"/>
  <c r="BO12" i="18" a="1"/>
  <c r="BL38" i="18" a="1"/>
  <c r="F86" i="18" a="1"/>
  <c r="AX91" i="18" a="1"/>
  <c r="AX35" i="18" a="1"/>
  <c r="AJ35" i="18" a="1"/>
  <c r="BR92" i="18" a="1"/>
  <c r="AG41" i="18" a="1"/>
  <c r="AS15" i="18" a="1"/>
  <c r="AW35" i="18" a="1"/>
  <c r="V70" i="18" a="1"/>
  <c r="BE50" i="18" a="1"/>
  <c r="BG82" i="18" a="1"/>
  <c r="N5" i="18" a="1"/>
  <c r="AJ104" i="18" a="1"/>
  <c r="BI69" i="18" a="1"/>
  <c r="F53" i="18" a="1"/>
  <c r="AW51" i="18" a="1"/>
  <c r="K46" i="18" a="1"/>
  <c r="AI57" i="18" a="1"/>
  <c r="AT33" i="18" a="1"/>
  <c r="BL48" i="18" a="1"/>
  <c r="AU105" i="18" a="1"/>
  <c r="N9" i="18" a="1"/>
  <c r="BG21" i="18" a="1"/>
  <c r="BI47" i="18" a="1"/>
  <c r="L9" i="18" a="1"/>
  <c r="O96" i="18" a="1"/>
  <c r="BN15" i="18" a="1"/>
  <c r="BN110" i="18" a="1"/>
  <c r="Q65" i="18" a="1"/>
  <c r="AM87" i="18" a="1"/>
  <c r="BR35" i="18" a="1"/>
  <c r="BB85" i="18" a="1"/>
  <c r="BS104" i="18" a="1"/>
  <c r="AX69" i="18" a="1"/>
  <c r="Y52" i="18" a="1"/>
  <c r="BE14" i="18" a="1"/>
  <c r="V93" i="18" a="1"/>
  <c r="F75" i="18" a="1"/>
  <c r="H8" i="18" a="1"/>
  <c r="BL99" i="18" a="1"/>
  <c r="AL67" i="18" a="1"/>
  <c r="AC35" i="18" a="1"/>
  <c r="BI67" i="18" a="1"/>
  <c r="AU30" i="18" a="1"/>
  <c r="Z106" i="18" a="1"/>
  <c r="AG40" i="18" a="1"/>
  <c r="AL7" i="18" a="1"/>
  <c r="T77" i="18" a="1"/>
  <c r="U22" i="18" a="1"/>
  <c r="AX83" i="18" a="1"/>
  <c r="BC69" i="18" a="1"/>
  <c r="C41" i="18" a="1"/>
  <c r="O108" i="18" a="1"/>
  <c r="BQ78" i="18" a="1"/>
  <c r="BO79" i="18" a="1"/>
  <c r="N76" i="18" a="1"/>
  <c r="T58" i="18" a="1"/>
  <c r="U96" i="18" a="1"/>
  <c r="N66" i="18" a="1"/>
  <c r="BB12" i="18" a="1"/>
  <c r="BL49" i="18" a="1"/>
  <c r="BN74" i="18" a="1"/>
  <c r="AE70" i="18" a="1"/>
  <c r="BQ20" i="18" a="1"/>
  <c r="AW63" i="18" a="1"/>
  <c r="AI13" i="18" a="1"/>
  <c r="H53" i="18" a="1"/>
  <c r="BQ19" i="18" a="1"/>
  <c r="H109" i="18" a="1"/>
  <c r="AF38" i="18" a="1"/>
  <c r="AM60" i="18" a="1"/>
  <c r="Z34" i="18" a="1"/>
  <c r="AV7" i="18" a="1"/>
  <c r="AO14" i="18" a="1"/>
  <c r="AM110" i="18" a="1"/>
  <c r="AJ49" i="18" a="1"/>
  <c r="K92" i="18" a="1"/>
  <c r="H66" i="18" a="1"/>
  <c r="AW55" i="18" a="1"/>
  <c r="F68" i="18" a="1"/>
  <c r="E76" i="18" a="1"/>
  <c r="AU95" i="18" a="1"/>
  <c r="BS14" i="18" a="1"/>
  <c r="AF66" i="18" a="1"/>
  <c r="BR52" i="18" a="1"/>
  <c r="BG38" i="18" a="1"/>
  <c r="F57" i="18" a="1"/>
  <c r="BO95" i="18" a="1"/>
  <c r="AH38" i="18" a="1"/>
  <c r="AQ68" i="18" a="1"/>
  <c r="F23" i="18" a="1"/>
  <c r="BB26" i="18" a="1"/>
  <c r="R16" i="18" a="1"/>
  <c r="R14" i="18" a="1"/>
  <c r="D69" i="18" a="1"/>
  <c r="AA68" i="18" a="1"/>
  <c r="BP51" i="18" a="1"/>
  <c r="BE98" i="18" a="1"/>
  <c r="Y56" i="18" a="1"/>
  <c r="BH51" i="18" a="1"/>
  <c r="K59" i="18" a="1"/>
  <c r="BO87" i="18" a="1"/>
  <c r="BL96" i="18" a="1"/>
  <c r="E19" i="18" a="1"/>
  <c r="K58" i="18" a="1"/>
  <c r="BH61" i="18" a="1"/>
  <c r="E89" i="18" a="1"/>
  <c r="X45" i="18" a="1"/>
  <c r="M42" i="18" a="1"/>
  <c r="AT86" i="18" a="1"/>
  <c r="L12" i="18" a="1"/>
  <c r="BI83" i="18" a="1"/>
  <c r="E97" i="18" a="1"/>
  <c r="AX72" i="18" a="1"/>
  <c r="R47" i="18" a="1"/>
  <c r="AL56" i="18" a="1"/>
  <c r="BH37" i="18" a="1"/>
  <c r="BG74" i="18" a="1"/>
  <c r="BR70" i="18" a="1"/>
  <c r="H31" i="18" a="1"/>
  <c r="BC28" i="18" a="1"/>
  <c r="BA19" i="18" a="1"/>
  <c r="BC38" i="18" a="1"/>
  <c r="BP6" i="18" a="1"/>
  <c r="T82" i="18" a="1"/>
  <c r="R57" i="18" a="1"/>
  <c r="M85" i="18" a="1"/>
  <c r="BR21" i="18" a="1"/>
  <c r="AM17" i="18" a="1"/>
  <c r="C96" i="18" a="1"/>
  <c r="V12" i="18" a="1"/>
  <c r="L84" i="18" a="1"/>
  <c r="AW14" i="18" a="1"/>
  <c r="O10" i="18" a="1"/>
  <c r="BK26" i="18" a="1"/>
  <c r="F22" i="18" a="1"/>
  <c r="AM45" i="18" a="1"/>
  <c r="V37" i="18" a="1"/>
  <c r="BO30" i="18" a="1"/>
  <c r="S92" i="18" a="1"/>
  <c r="Z21" i="18" a="1"/>
  <c r="AB71" i="18" a="1"/>
  <c r="BQ60" i="18" a="1"/>
  <c r="AW44" i="18" a="1"/>
  <c r="V89" i="18" a="1"/>
  <c r="AP85" i="18" a="1"/>
  <c r="Z74" i="18" a="1"/>
  <c r="X20" i="18" a="1"/>
  <c r="H14" i="18" a="1"/>
  <c r="BS74" i="18" a="1"/>
  <c r="AZ82" i="18" a="1"/>
  <c r="BL35" i="18" a="1"/>
  <c r="L32" i="18" a="1"/>
  <c r="G20" i="18" a="1"/>
  <c r="AW94" i="18" a="1"/>
  <c r="AM36" i="18" a="1"/>
  <c r="AS92" i="18" a="1"/>
  <c r="Z45" i="18" a="1"/>
  <c r="V108" i="18" a="1"/>
  <c r="U85" i="18" a="1"/>
  <c r="AP101" i="18" a="1"/>
  <c r="AO94" i="18" a="1"/>
  <c r="BH38" i="18" a="1"/>
  <c r="AI30" i="18" a="1"/>
  <c r="AW25" i="18" a="1"/>
  <c r="AO20" i="18" a="1"/>
  <c r="Q106" i="18" a="1"/>
  <c r="BR26" i="18" a="1"/>
  <c r="AW67" i="18" a="1"/>
  <c r="AF75" i="18" a="1"/>
  <c r="C67" i="18" a="1"/>
  <c r="T5" i="18" a="1"/>
  <c r="BQ99" i="18" a="1"/>
  <c r="C37" i="18" a="1"/>
  <c r="BC37" i="18" a="1"/>
  <c r="R108" i="18" a="1"/>
  <c r="AJ25" i="18" a="1"/>
  <c r="V78" i="18" a="1"/>
  <c r="AA39" i="18" a="1"/>
  <c r="N65" i="18" a="1"/>
  <c r="AV37" i="18" a="1"/>
  <c r="AB109" i="18" a="1"/>
  <c r="BD87" i="18" a="1"/>
  <c r="K22" i="18" a="1"/>
  <c r="BQ22" i="18" a="1"/>
  <c r="T11" i="18" a="1"/>
  <c r="BD98" i="18" a="1"/>
  <c r="M106" i="18" a="1"/>
  <c r="AQ104" i="18" a="1"/>
  <c r="AS14" i="18" a="1"/>
  <c r="AN50" i="18" a="1"/>
  <c r="AQ26" i="18" a="1"/>
  <c r="V8" i="18" a="1"/>
  <c r="K29" i="18" a="1"/>
  <c r="AF62" i="18" a="1"/>
  <c r="E53" i="18" a="1"/>
  <c r="AG102" i="18" a="1"/>
  <c r="AC94" i="18" a="1"/>
  <c r="S9" i="18" a="1"/>
  <c r="Q24" i="18" a="1"/>
  <c r="AG7" i="18" a="1"/>
  <c r="BN64" i="18" a="1"/>
  <c r="BC60" i="18" a="1"/>
  <c r="R40" i="18" a="1"/>
  <c r="S7" i="18" a="1"/>
  <c r="E45" i="18" a="1"/>
  <c r="AN26" i="18" a="1"/>
  <c r="S65" i="18" a="1"/>
  <c r="O50" i="18" a="1"/>
  <c r="V97" i="18" a="1"/>
  <c r="BA88" i="18" a="1"/>
  <c r="G111" i="18" a="1"/>
  <c r="BQ69" i="18" a="1"/>
  <c r="AQ64" i="18" a="1"/>
  <c r="AV31" i="18" a="1"/>
  <c r="G91" i="18" a="1"/>
  <c r="BG75" i="18" a="1"/>
  <c r="D47" i="18" a="1"/>
  <c r="AT67" i="18" a="1"/>
  <c r="AO7" i="18" a="1"/>
  <c r="AB12" i="18" a="1"/>
  <c r="H105" i="18" a="1"/>
  <c r="BI92" i="18" a="1"/>
  <c r="BD81" i="18" a="1"/>
  <c r="Q63" i="18" a="1"/>
  <c r="F74" i="18" a="1"/>
  <c r="AA23" i="18" a="1"/>
  <c r="AN18" i="18" a="1"/>
  <c r="BA53" i="18" a="1"/>
  <c r="BB66" i="18" a="1"/>
  <c r="AF40" i="18" a="1"/>
  <c r="BD25" i="18" a="1"/>
  <c r="U29" i="18" a="1"/>
  <c r="AW87" i="18" a="1"/>
  <c r="L35" i="18" a="1"/>
  <c r="H57" i="18" a="1"/>
  <c r="C68" i="18" a="1"/>
  <c r="BR58" i="18" a="1"/>
  <c r="BC17" i="18" a="1"/>
  <c r="T14" i="18" a="1"/>
  <c r="G17" i="18" a="1"/>
  <c r="BE82" i="18" a="1"/>
  <c r="BN84" i="18" a="1"/>
  <c r="Z91" i="18" a="1"/>
  <c r="C98" i="18" a="1"/>
  <c r="BQ17" i="18" a="1"/>
  <c r="AB6" i="18" a="1"/>
  <c r="F109" i="18" a="1"/>
  <c r="V59" i="18" a="1"/>
  <c r="BH31" i="18" a="1"/>
  <c r="E13" i="18" a="1"/>
  <c r="BN62" i="18" a="1"/>
  <c r="AW23" i="18" a="1"/>
  <c r="BR47" i="18" a="1"/>
  <c r="BO60" i="18" a="1"/>
  <c r="F43" i="18" a="1"/>
  <c r="AT107" i="18" a="1"/>
  <c r="AX51" i="18" a="1"/>
  <c r="AV29" i="18" a="1"/>
  <c r="AZ71" i="18" a="1"/>
  <c r="BR56" i="18" a="1"/>
  <c r="AX102" i="18" a="1"/>
  <c r="K36" i="18" a="1"/>
  <c r="AX64" i="18" a="1"/>
  <c r="Z41" i="18" a="1"/>
  <c r="T37" i="18" a="1"/>
  <c r="BC77" i="18" a="1"/>
  <c r="AO72" i="18" a="1"/>
  <c r="Q62" i="18" a="1"/>
  <c r="O21" i="18" a="1"/>
  <c r="Q37" i="18" a="1"/>
  <c r="T54" i="18" a="1"/>
  <c r="D74" i="18" a="1"/>
  <c r="AW18" i="18" a="1"/>
  <c r="BN11" i="18" a="1"/>
  <c r="S61" i="18" a="1"/>
  <c r="C75" i="18" a="1"/>
  <c r="U26" i="18" a="1"/>
  <c r="Y19" i="18" a="1"/>
  <c r="AG27" i="18" a="1"/>
  <c r="V56" i="18" a="1"/>
  <c r="X76" i="18" a="1"/>
  <c r="Q5" i="18" a="1"/>
  <c r="K110" i="18" a="1"/>
  <c r="AF17" i="18" a="1"/>
  <c r="BK40" i="18" a="1"/>
  <c r="AH73" i="18" a="1"/>
  <c r="BP78" i="18" a="1"/>
  <c r="AO81" i="18" a="1"/>
  <c r="BE96" i="18" a="1"/>
  <c r="U108" i="18" a="1"/>
  <c r="AN29" i="18" a="1"/>
  <c r="Z81" i="18" a="1"/>
  <c r="AP103" i="18" a="1"/>
  <c r="AH23" i="18" a="1"/>
  <c r="AC36" i="18" a="1"/>
  <c r="BR42" i="18" a="1"/>
  <c r="Y64" i="18" a="1"/>
  <c r="Y31" i="18" a="1"/>
  <c r="BH46" i="18" a="1"/>
  <c r="G30" i="18" a="1"/>
  <c r="U36" i="18" a="1"/>
  <c r="G55" i="18" a="1"/>
  <c r="AA49" i="18" a="1"/>
  <c r="Q48" i="18" a="1"/>
  <c r="BP101" i="18" a="1"/>
  <c r="BI34" i="18" a="1"/>
  <c r="BE65" i="18" a="1"/>
  <c r="BK62" i="18" a="1"/>
  <c r="AJ36" i="18" a="1"/>
  <c r="K77" i="18" a="1"/>
  <c r="AF82" i="18" a="1"/>
  <c r="X101" i="18" a="1"/>
  <c r="BO38" i="18" a="1"/>
  <c r="O13" i="18" a="1"/>
  <c r="BG46" i="18" a="1"/>
  <c r="N14" i="18" a="1"/>
  <c r="AA102" i="18" a="1"/>
  <c r="BB43" i="18" a="1"/>
  <c r="AJ31" i="18" a="1"/>
  <c r="AH18" i="18" a="1"/>
  <c r="BN70" i="18" a="1"/>
  <c r="AN19" i="18" a="1"/>
  <c r="AU11" i="18" a="1"/>
  <c r="BO82" i="18" a="1"/>
  <c r="G98" i="18" a="1"/>
  <c r="BL18" i="18" a="1"/>
  <c r="X9" i="18" a="1"/>
  <c r="Z92" i="18" a="1"/>
  <c r="K105" i="18" a="1"/>
  <c r="F27" i="18" a="1"/>
  <c r="BK67" i="18" a="1"/>
  <c r="BL59" i="18" a="1"/>
  <c r="H54" i="18" a="1"/>
  <c r="AZ23" i="18" a="1"/>
  <c r="BH109" i="18" a="1"/>
  <c r="BO15" i="18" a="1"/>
  <c r="V96" i="18" a="1"/>
  <c r="BI42" i="18" a="1"/>
  <c r="AE111" i="18" a="1"/>
  <c r="AX20" i="18" a="1"/>
  <c r="AS72" i="18" a="1"/>
  <c r="BS54" i="18" a="1"/>
  <c r="Y13" i="18" a="1"/>
  <c r="BJ38" i="18" a="1"/>
  <c r="U10" i="18" a="1"/>
  <c r="BN92" i="18" a="1"/>
  <c r="AP8" i="18" a="1"/>
  <c r="AO45" i="18" a="1"/>
  <c r="BD15" i="18" a="1"/>
  <c r="M25" i="18" a="1"/>
  <c r="T36" i="18" a="1"/>
  <c r="AU81" i="18" a="1"/>
  <c r="Q56" i="18" a="1"/>
  <c r="X109" i="18" a="1"/>
  <c r="BS22" i="18" a="1"/>
  <c r="AA51" i="18" a="1"/>
  <c r="BJ91" i="18" a="1"/>
  <c r="J59" i="18" a="1"/>
  <c r="J44" i="18" a="1"/>
  <c r="J28" i="18" a="1"/>
  <c r="BC82" i="18" a="1"/>
  <c r="M8" i="18" a="1"/>
  <c r="AA92" i="18" a="1"/>
  <c r="AW101" i="18" a="1"/>
  <c r="J81" i="18" a="1"/>
  <c r="AI51" i="18" a="1"/>
  <c r="AC13" i="18" a="1"/>
  <c r="AV50" i="18" a="1"/>
  <c r="C110" i="18" a="1"/>
  <c r="BJ105" i="18" a="1"/>
  <c r="BS69" i="18" a="1"/>
  <c r="AW34" i="18" a="1"/>
  <c r="AQ59" i="18" a="1"/>
  <c r="AL17" i="18" a="1"/>
  <c r="K40" i="18" a="1"/>
  <c r="BG7" i="18" a="1"/>
  <c r="AL99" i="18" a="1"/>
  <c r="M66" i="18" a="1"/>
  <c r="L49" i="18" a="1"/>
  <c r="BS7" i="18" a="1"/>
  <c r="AH34" i="18" a="1"/>
  <c r="BD69" i="18" a="1"/>
  <c r="AX23" i="18" a="1"/>
  <c r="BN20" i="18" a="1"/>
  <c r="BA49" i="18" a="1"/>
  <c r="AP22" i="18" a="1"/>
  <c r="AX105" i="18" a="1"/>
  <c r="AT11" i="18" a="1"/>
  <c r="BN18" i="18" a="1"/>
  <c r="AP30" i="18" a="1"/>
  <c r="AT111" i="18" a="1"/>
  <c r="AP59" i="18" a="1"/>
  <c r="AS91" i="18" a="1"/>
  <c r="AP80" i="18" a="1"/>
  <c r="AU75" i="18" a="1"/>
  <c r="T50" i="18" a="1"/>
  <c r="E25" i="18" a="1"/>
  <c r="F54" i="18" a="1"/>
  <c r="K18" i="18" a="1"/>
  <c r="AV106" i="18" a="1"/>
  <c r="AP96" i="18" a="1"/>
  <c r="AU55" i="18" a="1"/>
  <c r="BN51" i="18" a="1"/>
  <c r="E54" i="18" a="1"/>
  <c r="BR102" i="18" a="1"/>
  <c r="AT110" i="18" a="1"/>
  <c r="M92" i="18" a="1"/>
  <c r="AI7" i="18" a="1"/>
  <c r="BL55" i="18" a="1"/>
  <c r="Z85" i="18" a="1"/>
  <c r="AQ15" i="18" a="1"/>
  <c r="AV79" i="18" a="1"/>
  <c r="AO15" i="18" a="1"/>
  <c r="BH13" i="18" a="1"/>
  <c r="AI97" i="18" a="1"/>
  <c r="V7" i="18" a="1"/>
  <c r="N15" i="18" a="1"/>
  <c r="AB21" i="18" a="1"/>
  <c r="AV83" i="18" a="1"/>
  <c r="AT29" i="18" a="1"/>
  <c r="S83" i="18" a="1"/>
  <c r="AL43" i="18" a="1"/>
  <c r="BS98" i="18" a="1"/>
  <c r="AU64" i="18" a="1"/>
  <c r="AT22" i="18" a="1"/>
  <c r="AZ26" i="18" a="1"/>
  <c r="AJ83" i="18" a="1"/>
  <c r="AZ52" i="18" a="1"/>
  <c r="Y109" i="18" a="1"/>
  <c r="BI59" i="18" a="1"/>
  <c r="AW5" i="18" a="1"/>
  <c r="BO40" i="18" a="1"/>
  <c r="AJ16" i="18" a="1"/>
  <c r="AW26" i="18" a="1"/>
  <c r="BO77" i="18" a="1"/>
  <c r="BE32" i="18" a="1"/>
  <c r="BL44" i="18" a="1"/>
  <c r="AC45" i="18" a="1"/>
  <c r="R13" i="18" a="1"/>
  <c r="AU69" i="18" a="1"/>
  <c r="BP12" i="18" a="1"/>
  <c r="AL63" i="18" a="1"/>
  <c r="AE24" i="18" a="1"/>
  <c r="Q72" i="18" a="1"/>
  <c r="H24" i="18" a="1"/>
  <c r="BL88" i="18" a="1"/>
  <c r="BN26" i="18" a="1"/>
  <c r="BA38" i="18" a="1"/>
  <c r="R27" i="18" a="1"/>
  <c r="BP77" i="18" a="1"/>
  <c r="BG19" i="18" a="1"/>
  <c r="R63" i="18" a="1"/>
  <c r="M69" i="18" a="1"/>
  <c r="BE45" i="18" a="1"/>
  <c r="K108" i="18" a="1"/>
  <c r="Y86" i="18" a="1"/>
  <c r="AX19" i="18" a="1"/>
  <c r="O30" i="18" a="1"/>
  <c r="T30" i="18" a="1"/>
  <c r="H62" i="18" a="1"/>
  <c r="K68" i="18" a="1"/>
  <c r="BH69" i="18" a="1"/>
  <c r="AW70" i="18" a="1"/>
  <c r="BL67" i="18" a="1"/>
  <c r="AU100" i="18" a="1"/>
  <c r="AW11" i="18" a="1"/>
  <c r="BE88" i="18" a="1"/>
  <c r="T83" i="18" a="1"/>
  <c r="T60" i="18" a="1"/>
  <c r="AE93" i="18" a="1"/>
  <c r="BR104" i="18" a="1"/>
  <c r="AF14" i="18" a="1"/>
  <c r="AT60" i="18" a="1"/>
  <c r="AV54" i="18" a="1"/>
  <c r="AX60" i="18" a="1"/>
  <c r="V63" i="18" a="1"/>
  <c r="AQ70" i="18" a="1"/>
  <c r="BK85" i="18" a="1"/>
  <c r="S29" i="18" a="1"/>
  <c r="V18" i="18" a="1"/>
  <c r="AQ5" i="18" a="1"/>
  <c r="BN43" i="18" a="1"/>
  <c r="K45" i="18" a="1"/>
  <c r="E35" i="18" a="1"/>
  <c r="BG8" i="18" a="1"/>
  <c r="AW37" i="18" a="1"/>
  <c r="AU17" i="18" a="1"/>
  <c r="Y62" i="18" a="1"/>
  <c r="AE103" i="18" a="1"/>
  <c r="AX81" i="18" a="1"/>
  <c r="S68" i="18" a="1"/>
  <c r="AB33" i="18" a="1"/>
  <c r="AQ7" i="18" a="1"/>
  <c r="BE11" i="18" a="1"/>
  <c r="E101" i="18" a="1"/>
  <c r="AT57" i="18" a="1"/>
  <c r="AC71" i="18" a="1"/>
  <c r="BL51" i="18" a="1"/>
  <c r="J52" i="18" a="1"/>
  <c r="X11" i="18" a="1"/>
  <c r="AV5" i="18" a="1"/>
  <c r="J39" i="18" a="1"/>
  <c r="BI41" i="18" a="1"/>
  <c r="BE109" i="18" a="1"/>
  <c r="AE80" i="18" a="1"/>
  <c r="BR50" i="18" a="1"/>
  <c r="AS12" i="18" a="1"/>
  <c r="AG90" i="18" a="1"/>
  <c r="AU41" i="18" a="1"/>
  <c r="BQ68" i="18" a="1"/>
  <c r="AQ71" i="18" a="1"/>
  <c r="AU66" i="18" a="1"/>
  <c r="AM85" i="18" a="1"/>
  <c r="BJ104" i="18" a="1"/>
  <c r="AP15" i="18" a="1"/>
  <c r="AO108" i="18" a="1"/>
  <c r="C21" i="18" a="1"/>
  <c r="AU84" i="18" a="1"/>
  <c r="AH36" i="18" a="1"/>
  <c r="AU63" i="18" a="1"/>
  <c r="AI21" i="18" a="1"/>
  <c r="BL78" i="18" a="1"/>
  <c r="BJ37" i="18" a="1"/>
  <c r="H72" i="18" a="1"/>
  <c r="S109" i="18" a="1"/>
  <c r="BI58" i="18" a="1"/>
  <c r="AF60" i="18" a="1"/>
  <c r="AJ13" i="18" a="1"/>
  <c r="E60" i="18" a="1"/>
  <c r="S35" i="18" a="1"/>
  <c r="AC22" i="18" a="1"/>
  <c r="BO45" i="18" a="1"/>
  <c r="AL19" i="18" a="1"/>
  <c r="E57" i="18" a="1"/>
  <c r="BB58" i="18" a="1"/>
  <c r="AO98" i="18" a="1"/>
  <c r="Y100" i="18" a="1"/>
  <c r="BG63" i="18" a="1"/>
  <c r="BB41" i="18" a="1"/>
  <c r="AO93" i="18" a="1"/>
  <c r="BQ8" i="18" a="1"/>
  <c r="AC24" i="18" a="1"/>
  <c r="BA25" i="18" a="1"/>
  <c r="M44" i="18" a="1"/>
  <c r="AT41" i="18" a="1"/>
  <c r="AU9" i="18" a="1"/>
  <c r="AB35" i="18" a="1"/>
  <c r="K71" i="18" a="1"/>
  <c r="BK17" i="18" a="1"/>
  <c r="AO70" i="18" a="1"/>
  <c r="V32" i="18" a="1"/>
  <c r="AM9" i="18" a="1"/>
  <c r="BL6" i="18" a="1"/>
  <c r="BJ18" i="18" a="1"/>
  <c r="AE57" i="18" a="1"/>
  <c r="BJ46" i="18" a="1"/>
  <c r="BG89" i="18" a="1"/>
  <c r="BC48" i="18" a="1"/>
  <c r="AL28" i="18" a="1"/>
  <c r="AZ13" i="18" a="1"/>
  <c r="AB107" i="18" a="1"/>
  <c r="BE97" i="18" a="1"/>
  <c r="D70" i="18" a="1"/>
  <c r="AB51" i="18" a="1"/>
  <c r="G41" i="18" a="1"/>
  <c r="O25" i="18" a="1"/>
  <c r="BP91" i="18" a="1"/>
  <c r="K88" i="18" a="1"/>
  <c r="AL97" i="18" a="1"/>
  <c r="X110" i="18" a="1"/>
  <c r="BS29" i="18" a="1"/>
  <c r="AE67" i="18" a="1"/>
  <c r="AA22" i="18" a="1"/>
  <c r="AG53" i="18" a="1"/>
  <c r="V21" i="18" a="1"/>
  <c r="AF41" i="18" a="1"/>
  <c r="X30" i="18" a="1"/>
  <c r="R110" i="18" a="1"/>
  <c r="AQ27" i="18" a="1"/>
  <c r="BN49" i="18" a="1"/>
  <c r="AC83" i="18" a="1"/>
  <c r="AT61" i="18" a="1"/>
  <c r="AL93" i="18" a="1"/>
  <c r="AB100" i="18" a="1"/>
  <c r="H19" i="18" a="1"/>
  <c r="G27" i="18" a="1"/>
  <c r="AI77" i="18" a="1"/>
  <c r="AN64" i="18" a="1"/>
  <c r="BN85" i="18" a="1"/>
  <c r="C85" i="18" a="1"/>
  <c r="AL53" i="18" a="1"/>
  <c r="AO46" i="18" a="1"/>
  <c r="Y70" i="18" a="1"/>
  <c r="J106" i="18" a="1"/>
  <c r="BJ26" i="18" a="1"/>
  <c r="AM81" i="18" a="1"/>
  <c r="N10" i="18" a="1"/>
  <c r="K103" i="18" a="1"/>
  <c r="BS103" i="18" a="1"/>
  <c r="D87" i="18" a="1"/>
  <c r="BQ10" i="18" a="1"/>
  <c r="AE46" i="18" a="1"/>
  <c r="O64" i="18" a="1"/>
  <c r="K84" i="18" a="1"/>
  <c r="AH101" i="18" a="1"/>
  <c r="AF49" i="18" a="1"/>
  <c r="BN33" i="18" a="1"/>
  <c r="T13" i="18" a="1"/>
  <c r="AI11" i="18" a="1"/>
  <c r="AP6" i="18" a="1"/>
  <c r="K41" i="18" a="1"/>
  <c r="AI68" i="18" a="1"/>
  <c r="AV27" i="18" a="1"/>
  <c r="AL74" i="18" a="1"/>
  <c r="BO6" i="18" a="1"/>
  <c r="AU23" i="18" a="1"/>
  <c r="V26" i="18" a="1"/>
  <c r="Y14" i="18" a="1"/>
  <c r="BG27" i="18" a="1"/>
  <c r="AJ94" i="18" a="1"/>
  <c r="AF45" i="18" a="1"/>
  <c r="H110" i="18" a="1"/>
  <c r="H45" i="18" a="1"/>
  <c r="BG110" i="18" a="1"/>
  <c r="F85" i="18" a="1"/>
  <c r="AU5" i="18" a="1"/>
  <c r="AT45" i="18" a="1"/>
  <c r="T38" i="18" a="1"/>
  <c r="N28" i="18" a="1"/>
  <c r="G57" i="18" a="1"/>
  <c r="AW78" i="18" a="1"/>
  <c r="Z83" i="18" a="1"/>
  <c r="BA84" i="18" a="1"/>
  <c r="T108" i="18" a="1"/>
  <c r="Y34" i="18" a="1"/>
  <c r="AP60" i="18" a="1"/>
  <c r="AW13" i="18" a="1"/>
  <c r="BD60" i="18" a="1"/>
  <c r="AC44" i="18" a="1"/>
  <c r="BN29" i="18" a="1"/>
  <c r="I124" i="32" a="1"/>
  <c r="BK63" i="18" a="1"/>
  <c r="AG100" i="18" a="1"/>
  <c r="AA86" i="18" a="1"/>
  <c r="T53" i="18" a="1"/>
  <c r="T73" i="18" a="1"/>
  <c r="AI14" i="18" a="1"/>
  <c r="Q83" i="18" a="1"/>
  <c r="AF10" i="18" a="1"/>
  <c r="AX82" i="18" a="1"/>
  <c r="BS32" i="18" a="1"/>
  <c r="BI16" i="18" a="1"/>
  <c r="AI98" i="18" a="1"/>
  <c r="AB39" i="18" a="1"/>
  <c r="V73" i="18" a="1"/>
  <c r="T34" i="18" a="1"/>
  <c r="BR55" i="18" a="1"/>
  <c r="M95" i="18" a="1"/>
  <c r="BQ6" i="18" a="1"/>
  <c r="AA80" i="18" a="1"/>
  <c r="AS31" i="18" a="1"/>
  <c r="BC42" i="18" a="1"/>
  <c r="C33" i="18" a="1"/>
  <c r="AB47" i="18" a="1"/>
  <c r="AF39" i="18" a="1"/>
  <c r="U41" i="18" a="1"/>
  <c r="Q11" i="18" a="1"/>
  <c r="K39" i="18" a="1"/>
  <c r="D58" i="18" a="1"/>
  <c r="BB29" i="18" a="1"/>
  <c r="BO49" i="18" a="1"/>
  <c r="BP92" i="18" a="1"/>
  <c r="G9" i="18" a="1"/>
  <c r="F52" i="18" a="1"/>
  <c r="AJ24" i="18" a="1"/>
  <c r="AM50" i="18" a="1"/>
  <c r="AO92" i="18" a="1"/>
  <c r="BE19" i="18" a="1"/>
  <c r="E52" i="18" a="1"/>
  <c r="AH98" i="18" a="1"/>
  <c r="AN92" i="18" a="1"/>
  <c r="AL25" i="18" a="1"/>
  <c r="M59" i="18" a="1"/>
  <c r="AE17" i="18" a="1"/>
  <c r="V85" i="18" a="1"/>
  <c r="AB97" i="18" a="1"/>
  <c r="N71" i="18" a="1"/>
  <c r="AI101" i="18" a="1"/>
  <c r="AA76" i="18" a="1"/>
  <c r="AO57" i="18" a="1"/>
  <c r="U88" i="18" a="1"/>
  <c r="L29" i="18" a="1"/>
  <c r="Z68" i="18" a="1"/>
  <c r="AM76" i="18" a="1"/>
  <c r="BB7" i="18" a="1"/>
  <c r="AZ56" i="18" a="1"/>
  <c r="BK84" i="18" a="1"/>
  <c r="AP34" i="18" a="1"/>
  <c r="AB85" i="18" a="1"/>
  <c r="F89" i="18" a="1"/>
  <c r="AI36" i="18" a="1"/>
  <c r="BL97" i="18" a="1"/>
  <c r="R17" i="18" a="1"/>
  <c r="BA98" i="18" a="1"/>
  <c r="R100" i="18" a="1"/>
  <c r="G59" i="18" a="1"/>
  <c r="R62" i="18" a="1"/>
  <c r="F110" i="18" a="1"/>
  <c r="AG79" i="18" a="1"/>
  <c r="BI28" i="18" a="1"/>
  <c r="BJ45" i="18" a="1"/>
  <c r="N50" i="18" a="1"/>
  <c r="BH45" i="18" a="1"/>
  <c r="H41" i="18" a="1"/>
  <c r="BK88" i="18" a="1"/>
  <c r="BL5" i="18" a="1"/>
  <c r="C47" i="18" a="1"/>
  <c r="BQ36" i="18" a="1"/>
  <c r="N96" i="18" a="1"/>
  <c r="E79" i="18" a="1"/>
  <c r="AZ11" i="18" a="1"/>
  <c r="BQ55" i="18" a="1"/>
  <c r="BO80" i="18" a="1"/>
  <c r="BN14" i="18" a="1"/>
  <c r="AF69" i="18" a="1"/>
  <c r="AX80" i="18" a="1"/>
  <c r="AC17" i="18" a="1"/>
  <c r="AZ19" i="18" a="1"/>
  <c r="C94" i="18" a="1"/>
  <c r="G70" i="18" a="1"/>
  <c r="BI18" i="18" a="1"/>
  <c r="J24" i="18" a="1"/>
  <c r="AN76" i="18" a="1"/>
  <c r="D81" i="18" a="1"/>
  <c r="AX44" i="18" a="1"/>
  <c r="V75" i="18" a="1"/>
  <c r="AN78" i="18" a="1"/>
  <c r="AE10" i="18" a="1"/>
  <c r="BG16" i="18" a="1"/>
  <c r="AM24" i="18" a="1"/>
  <c r="BE57" i="18" a="1"/>
  <c r="T32" i="18" a="1"/>
  <c r="BP89" i="18" a="1"/>
  <c r="BJ94" i="18" a="1"/>
  <c r="U69" i="18" a="1"/>
  <c r="AU51" i="18" a="1"/>
  <c r="N55" i="18" a="1"/>
  <c r="L93" i="18" a="1"/>
  <c r="AP9" i="18" a="1"/>
  <c r="F106" i="18" a="1"/>
  <c r="J97" i="18" a="1"/>
  <c r="J77" i="18" a="1"/>
  <c r="N60" i="18" a="1"/>
  <c r="X47" i="18" a="1"/>
  <c r="AF80" i="18" a="1"/>
  <c r="BJ82" i="18" a="1"/>
  <c r="J21" i="18" a="1"/>
  <c r="Z17" i="18" a="1"/>
  <c r="K109" i="18" a="1"/>
  <c r="S33" i="18" a="1"/>
  <c r="U52" i="18" a="1"/>
  <c r="AW39" i="18" a="1"/>
  <c r="L75" i="18" a="1"/>
  <c r="Z24" i="18" a="1"/>
  <c r="AV78" i="18" a="1"/>
  <c r="AB28" i="18" a="1"/>
  <c r="AO22" i="18" a="1"/>
  <c r="Z59" i="18" a="1"/>
  <c r="U72" i="18" a="1"/>
  <c r="BO109" i="18" a="1"/>
  <c r="J109" i="18" a="1"/>
  <c r="AP76" i="18" a="1"/>
  <c r="BC74" i="18" a="1"/>
  <c r="BE102" i="18" a="1"/>
  <c r="AN40" i="18" a="1"/>
  <c r="AJ19" i="18" a="1"/>
  <c r="AW89" i="18" a="1"/>
  <c r="R25" i="18" a="1"/>
  <c r="K96" i="18" a="1"/>
  <c r="E50" i="18" a="1"/>
  <c r="F90" i="18" a="1"/>
  <c r="BA45" i="18" a="1"/>
  <c r="N32" i="18" a="1"/>
  <c r="BL98" i="18" a="1"/>
  <c r="O32" i="18" a="1"/>
  <c r="J9" i="18" a="1"/>
  <c r="Q25" i="18" a="1"/>
  <c r="AF31" i="18" a="1"/>
  <c r="V64" i="18" a="1"/>
  <c r="BN50" i="18" a="1"/>
  <c r="AJ64" i="18" a="1"/>
  <c r="Y45" i="18" a="1"/>
  <c r="AQ111" i="18" a="1"/>
  <c r="BL80" i="18" a="1"/>
  <c r="T10" i="18" a="1"/>
  <c r="X22" i="18" a="1"/>
  <c r="AE52" i="18" a="1"/>
  <c r="BD50" i="18" a="1"/>
  <c r="H79" i="18" a="1"/>
  <c r="X79" i="18" a="1"/>
  <c r="BG60" i="18" a="1"/>
  <c r="BP95" i="18" a="1"/>
  <c r="H29" i="18" a="1"/>
  <c r="X36" i="18" a="1"/>
  <c r="AQ38" i="18" a="1"/>
  <c r="T103" i="18" a="1"/>
  <c r="BQ85" i="18" a="1"/>
  <c r="AX99" i="18" a="1"/>
  <c r="N53" i="18" a="1"/>
  <c r="Y93" i="18" a="1"/>
  <c r="BC15" i="18" a="1"/>
  <c r="AH60" i="18" a="1"/>
  <c r="BE42" i="18" a="1"/>
  <c r="L13" i="18" a="1"/>
  <c r="X32" i="18" a="1"/>
  <c r="BH6" i="18" a="1"/>
  <c r="O69" i="18" a="1"/>
  <c r="AV64" i="18" a="1"/>
  <c r="Q44" i="18" a="1"/>
  <c r="AC109" i="18" a="1"/>
  <c r="N64" i="18" a="1"/>
  <c r="Q68" i="18" a="1"/>
  <c r="AQ81" i="18" a="1"/>
  <c r="AL34" i="18" a="1"/>
  <c r="AF53" i="18" a="1"/>
  <c r="AX61" i="18" a="1"/>
  <c r="BH19" i="18" a="1"/>
  <c r="BP36" i="18" a="1"/>
  <c r="AI85" i="18" a="1"/>
  <c r="BI40" i="18" a="1"/>
  <c r="C97" i="18" a="1"/>
  <c r="BR5" i="18" a="1"/>
  <c r="U77" i="18" a="1"/>
  <c r="BQ11" i="18" a="1"/>
  <c r="BE94" i="18" a="1"/>
  <c r="BB76" i="18" a="1"/>
  <c r="M64" i="18" a="1"/>
  <c r="X65" i="18" a="1"/>
  <c r="X97" i="18" a="1"/>
  <c r="BP28" i="18" a="1"/>
  <c r="AU82" i="18" a="1"/>
  <c r="BB45" i="18" a="1"/>
  <c r="AO100" i="18" a="1"/>
  <c r="AC79" i="18" a="1"/>
  <c r="AT49" i="18" a="1"/>
  <c r="BS81" i="18" a="1"/>
  <c r="AN97" i="18" a="1"/>
  <c r="BJ43" i="18" a="1"/>
  <c r="BL31" i="18" a="1"/>
  <c r="M17" i="18" a="1"/>
  <c r="AA73" i="18" a="1"/>
  <c r="AO48" i="18" a="1"/>
  <c r="AF98" i="18" a="1"/>
  <c r="Z37" i="18" a="1"/>
  <c r="AJ106" i="18" a="1"/>
  <c r="BP44" i="18" a="1"/>
  <c r="BL22" i="18" a="1"/>
  <c r="X90" i="18" a="1"/>
  <c r="E109" i="18" a="1"/>
  <c r="BK49" i="18" a="1"/>
  <c r="BD110" i="18" a="1"/>
  <c r="BA21" i="18" a="1"/>
  <c r="AZ27" i="18" a="1"/>
  <c r="AM109" i="18" a="1"/>
  <c r="G75" i="18" a="1"/>
  <c r="AJ78" i="18" a="1"/>
  <c r="M45" i="18" a="1"/>
  <c r="BB18" i="18" a="1"/>
  <c r="AA13" i="18" a="1"/>
  <c r="BJ84" i="18" a="1"/>
  <c r="BK111" i="18" a="1"/>
  <c r="BB8" i="18" a="1"/>
  <c r="C51" i="18" a="1"/>
  <c r="Y72" i="18" a="1"/>
  <c r="C27" i="18" a="1"/>
  <c r="V90" i="18" a="1"/>
  <c r="AS46" i="18" a="1"/>
  <c r="X96" i="18" a="1"/>
  <c r="BJ72" i="18" a="1"/>
  <c r="K55" i="18" a="1"/>
  <c r="AQ76" i="18" a="1"/>
  <c r="J15" i="18" a="1"/>
  <c r="V62" i="18" a="1"/>
  <c r="O61" i="18" a="1"/>
  <c r="R70" i="18" a="1"/>
  <c r="AZ39" i="18" a="1"/>
  <c r="AN41" i="18" a="1"/>
  <c r="G85" i="18" a="1"/>
  <c r="AA91" i="18" a="1"/>
  <c r="AH108" i="18" a="1"/>
  <c r="S110" i="18" a="1"/>
  <c r="AP95" i="18" a="1"/>
  <c r="K64" i="18" a="1"/>
  <c r="BC53" i="18" a="1"/>
  <c r="AI55" i="18" a="1"/>
  <c r="Q19" i="18" a="1"/>
  <c r="AT43" i="18" a="1"/>
  <c r="AI75" i="18" a="1"/>
  <c r="AA58" i="18" a="1"/>
  <c r="AX89" i="18" a="1"/>
  <c r="S43" i="18" a="1"/>
  <c r="AB104" i="18" a="1"/>
  <c r="Q16" i="18" a="1"/>
  <c r="AO11" i="18" a="1"/>
  <c r="AV95" i="18" a="1"/>
  <c r="AU111" i="18" a="1"/>
  <c r="K97" i="18" a="1"/>
  <c r="AM7" i="18" a="1"/>
  <c r="M75" i="18" a="1"/>
  <c r="BP58" i="18" a="1"/>
  <c r="AX96" i="18" a="1"/>
  <c r="BR39" i="18" a="1"/>
  <c r="T7" i="18" a="1"/>
  <c r="F125" i="32" a="1"/>
  <c r="V103" i="18" a="1"/>
  <c r="AH66" i="18" a="1"/>
  <c r="Q8" i="18" a="1"/>
  <c r="BP18" i="18" a="1"/>
  <c r="L83" i="18" a="1"/>
  <c r="AI108" i="18" a="1"/>
  <c r="BI36" i="18" a="1"/>
  <c r="M70" i="18" a="1"/>
  <c r="Y8" i="18" a="1"/>
  <c r="BN41" i="18" a="1"/>
  <c r="BJ24" i="18" a="1"/>
  <c r="H39" i="18" a="1"/>
  <c r="AH35" i="18" a="1"/>
  <c r="BG80" i="18" a="1"/>
  <c r="M28" i="18" a="1"/>
  <c r="BR17" i="18" a="1"/>
  <c r="AW83" i="18" a="1"/>
  <c r="AO31" i="18" a="1"/>
  <c r="BO44" i="18" a="1"/>
  <c r="Z88" i="18" a="1"/>
  <c r="AL16" i="18" a="1"/>
  <c r="K107" i="18" a="1"/>
  <c r="BH103" i="18" a="1"/>
  <c r="O46" i="18" a="1"/>
  <c r="BD57" i="18" a="1"/>
  <c r="AZ87" i="18" a="1"/>
  <c r="R73" i="18" a="1"/>
  <c r="T95" i="18" a="1"/>
  <c r="BA9" i="18" a="1"/>
  <c r="D10" i="18" a="1"/>
  <c r="BQ88" i="18" a="1"/>
  <c r="AI103" i="18" a="1"/>
  <c r="BP99" i="18" a="1"/>
  <c r="BQ29" i="18" a="1"/>
  <c r="T35" i="18" a="1"/>
  <c r="BR110" i="18" a="1"/>
  <c r="G7" i="18" a="1"/>
  <c r="AV24" i="18" a="1"/>
  <c r="Z99" i="18" a="1"/>
  <c r="BO7" i="18" a="1"/>
  <c r="D101" i="18" a="1"/>
  <c r="S93" i="18" a="1"/>
  <c r="AV21" i="18" a="1"/>
  <c r="AA46" i="18" a="1"/>
  <c r="L73" i="18" a="1"/>
  <c r="AO21" i="18" a="1"/>
  <c r="C104" i="18" a="1"/>
  <c r="AO41" i="18" a="1"/>
  <c r="BO69" i="18" a="1"/>
  <c r="BA39" i="18" a="1"/>
  <c r="BS61" i="18" a="1"/>
  <c r="AF72" i="18" a="1"/>
  <c r="AH20" i="18" a="1"/>
  <c r="AX31" i="18" a="1"/>
  <c r="G82" i="18" a="1"/>
  <c r="BD72" i="18" a="1"/>
  <c r="AC19" i="18" a="1"/>
  <c r="C50" i="18" a="1"/>
  <c r="AO36" i="18" a="1"/>
  <c r="BD96" i="18" a="1"/>
  <c r="F20" i="18" a="1"/>
  <c r="N62" i="18" a="1"/>
  <c r="BQ94" i="18" a="1"/>
  <c r="AQ98" i="18" a="1"/>
  <c r="AC90" i="18" a="1"/>
  <c r="G45" i="18" a="1"/>
  <c r="BA11" i="18" a="1"/>
  <c r="H13" i="18" a="1"/>
  <c r="AO90" i="18" a="1"/>
  <c r="N33" i="18" a="1"/>
  <c r="AB5" i="18" a="1"/>
  <c r="AU67" i="18" a="1"/>
  <c r="AX16" i="18" a="1"/>
  <c r="D125" i="32" a="1"/>
  <c r="BE6" i="18" a="1"/>
  <c r="BQ26" i="18" a="1"/>
  <c r="J31" i="18" a="1"/>
  <c r="BC45" i="18" a="1"/>
  <c r="N61" i="18" a="1"/>
  <c r="U71" i="18" a="1"/>
  <c r="K80" i="18" a="1"/>
  <c r="Y61" i="18" a="1"/>
  <c r="AF100" i="18" a="1"/>
  <c r="L107" i="18" a="1"/>
  <c r="S96" i="18" a="1"/>
  <c r="BD62" i="18" a="1"/>
  <c r="BQ18" i="18" a="1"/>
  <c r="Q14" i="18" a="1"/>
  <c r="N35" i="18" a="1"/>
  <c r="AO109" i="18" a="1"/>
  <c r="AP7" i="18" a="1"/>
  <c r="AI29" i="18" a="1"/>
  <c r="X12" i="18" a="1"/>
  <c r="BA36" i="18" a="1"/>
  <c r="BR69" i="18" a="1"/>
  <c r="AJ22" i="18" a="1"/>
  <c r="AU44" i="18" a="1"/>
  <c r="AZ58" i="18" a="1"/>
  <c r="AW22" i="18" a="1"/>
  <c r="AP46" i="18" a="1"/>
  <c r="AP65" i="18" a="1"/>
  <c r="BP81" i="18" a="1"/>
  <c r="AS30" i="18" a="1"/>
  <c r="BH27" i="18" a="1"/>
  <c r="BC8" i="18" a="1"/>
  <c r="BK50" i="18" a="1"/>
  <c r="AO60" i="18" a="1"/>
  <c r="AH87" i="18" a="1"/>
  <c r="BC5" i="18" a="1"/>
  <c r="BB86" i="18" a="1"/>
  <c r="BK8" i="18" a="1"/>
  <c r="R56" i="18" a="1"/>
  <c r="E68" i="18" a="1"/>
  <c r="AS53" i="18" a="1"/>
  <c r="D77" i="18" a="1"/>
  <c r="AJ42" i="18" a="1"/>
  <c r="L54" i="18" a="1"/>
  <c r="AP40" i="18" a="1"/>
  <c r="X38" i="18" a="1"/>
  <c r="BS50" i="18" a="1"/>
  <c r="AH14" i="18" a="1"/>
  <c r="AP68" i="18" a="1"/>
  <c r="AT70" i="18" a="1"/>
  <c r="G31" i="18" a="1"/>
  <c r="AG67" i="18" a="1"/>
  <c r="N83" i="18" a="1"/>
  <c r="BI78" i="18" a="1"/>
  <c r="AH25" i="18" a="1"/>
  <c r="AG84" i="18" a="1"/>
  <c r="AQ108" i="18" a="1"/>
  <c r="AV35" i="18" a="1"/>
  <c r="V49" i="18" a="1"/>
  <c r="BJ22" i="18" a="1"/>
  <c r="J84" i="18" a="1"/>
  <c r="AE14" i="18" a="1"/>
  <c r="AA11" i="18" a="1"/>
  <c r="AQ22" i="18" a="1"/>
  <c r="AC47" i="18" a="1"/>
  <c r="BH48" i="18" a="1"/>
  <c r="C89" i="18" a="1"/>
  <c r="AN36" i="18" a="1"/>
  <c r="N8" i="18" a="1"/>
  <c r="BI101" i="18" a="1"/>
  <c r="AM58" i="18" a="1"/>
  <c r="N85" i="18" a="1"/>
  <c r="S88" i="18" a="1"/>
  <c r="K35" i="18" a="1"/>
  <c r="BJ109" i="18" a="1"/>
  <c r="N91" i="18" a="1"/>
  <c r="AE50" i="18" a="1"/>
  <c r="T70" i="18" a="1"/>
  <c r="BL60" i="18" a="1"/>
  <c r="K86" i="18" a="1"/>
  <c r="E80" i="18" a="1"/>
  <c r="AH11" i="18" a="1"/>
  <c r="BG109" i="18" a="1"/>
  <c r="AA6" i="18" a="1"/>
  <c r="BG9" i="18" a="1"/>
  <c r="AF27" i="18" a="1"/>
  <c r="BN31" i="18" a="1"/>
  <c r="O29" i="18" a="1"/>
  <c r="D18" i="18" a="1"/>
  <c r="BB91" i="18" a="1"/>
  <c r="AT24" i="18" a="1"/>
  <c r="N16" i="18" a="1"/>
  <c r="BS85" i="18" a="1"/>
  <c r="L18" i="18" a="1"/>
  <c r="AE110" i="18" a="1"/>
  <c r="Z20" i="18" a="1"/>
  <c r="V6" i="18" a="1"/>
  <c r="BQ25" i="18" a="1"/>
  <c r="K70" i="18" a="1"/>
  <c r="BJ25" i="18" a="1"/>
  <c r="AA19" i="18" a="1"/>
  <c r="D29" i="18" a="1"/>
  <c r="AO65" i="18" a="1"/>
  <c r="BK14" i="18" a="1"/>
  <c r="U13" i="18" a="1"/>
  <c r="Y22" i="18" a="1"/>
  <c r="U11" i="18" a="1"/>
  <c r="C31" i="18" a="1"/>
  <c r="AO88" i="18" a="1"/>
  <c r="BE90" i="18" a="1"/>
  <c r="BS75" i="18" a="1"/>
  <c r="AO77" i="18" a="1"/>
  <c r="AJ101" i="18" a="1"/>
  <c r="BA77" i="18" a="1"/>
  <c r="AI88" i="18" a="1"/>
  <c r="M38" i="18" a="1"/>
  <c r="AH78" i="18" a="1"/>
  <c r="BH88" i="18" a="1"/>
  <c r="V39" i="18" a="1"/>
  <c r="BK39" i="18" a="1"/>
  <c r="BO70" i="18" a="1"/>
  <c r="AJ68" i="18" a="1"/>
  <c r="E67" i="18" a="1"/>
  <c r="C13" i="18" a="1"/>
  <c r="N18" i="18" a="1"/>
  <c r="K61" i="18" a="1"/>
  <c r="E107" i="18" a="1"/>
  <c r="BL54" i="18" a="1"/>
  <c r="F28" i="18" a="1"/>
  <c r="BN45" i="18" a="1"/>
  <c r="BL36" i="18" a="1"/>
  <c r="AV84" i="18" a="1"/>
  <c r="AI34" i="18" a="1"/>
  <c r="N81" i="18" a="1"/>
  <c r="T49" i="18" a="1"/>
  <c r="BL65" i="18" a="1"/>
  <c r="M9" i="18" a="1"/>
  <c r="J105" i="18" a="1"/>
  <c r="AH49" i="18" a="1"/>
  <c r="S30" i="18" a="1"/>
  <c r="BR108" i="18" a="1"/>
  <c r="Y20" i="18" a="1"/>
  <c r="AX26" i="18" a="1"/>
  <c r="AC20" i="18" a="1"/>
  <c r="V95" i="18" a="1"/>
  <c r="BC108" i="18" a="1"/>
  <c r="BE86" i="18" a="1"/>
  <c r="AX73" i="18" a="1"/>
  <c r="BI99" i="18" a="1"/>
  <c r="F65" i="18" a="1"/>
  <c r="AS23" i="18" a="1"/>
  <c r="BJ36" i="18" a="1"/>
  <c r="Q23" i="18" a="1"/>
  <c r="N7" i="18" a="1"/>
  <c r="AM40" i="18" a="1"/>
  <c r="BL56" i="18" a="1"/>
  <c r="AM51" i="18" a="1"/>
  <c r="F45" i="18" a="1"/>
  <c r="AS26" i="18" a="1"/>
  <c r="Y59" i="18" a="1"/>
  <c r="C14" i="18" a="1"/>
  <c r="BL89" i="18" a="1"/>
  <c r="BA87" i="18" a="1"/>
  <c r="AE31" i="18" a="1"/>
  <c r="BB32" i="18" a="1"/>
  <c r="AI10" i="18" a="1"/>
  <c r="N87" i="18" a="1"/>
  <c r="BA76" i="18" a="1"/>
  <c r="AO43" i="18" a="1"/>
  <c r="BO17" i="18" a="1"/>
  <c r="BE89" i="18" a="1"/>
  <c r="AL85" i="18" a="1"/>
  <c r="AV48" i="18" a="1"/>
  <c r="E84" i="18" a="1"/>
  <c r="G64" i="18" a="1"/>
  <c r="Y55" i="18" a="1"/>
  <c r="K73" i="18" a="1"/>
  <c r="AJ112" i="18" a="1"/>
  <c r="AG55" i="18" a="1"/>
  <c r="BK68" i="18" a="1"/>
  <c r="Y53" i="18" a="1"/>
  <c r="AI71" i="18" a="1"/>
  <c r="BS15" i="18" a="1"/>
  <c r="U9" i="18" a="1"/>
  <c r="AA29" i="18" a="1"/>
  <c r="BE27" i="18" a="1"/>
  <c r="N45" i="18" a="1"/>
  <c r="AV93" i="18" a="1"/>
  <c r="V98" i="18" a="1"/>
  <c r="BA67" i="18" a="1"/>
  <c r="AX107" i="18" a="1"/>
  <c r="BI54" i="18" a="1"/>
  <c r="AC82" i="18" a="1"/>
  <c r="AB99" i="18" a="1"/>
  <c r="BO91" i="18" a="1"/>
  <c r="E22" i="18" a="1"/>
  <c r="E70" i="18" a="1"/>
  <c r="C43" i="18" a="1"/>
  <c r="AZ95" i="18" a="1"/>
  <c r="BB102" i="18" a="1"/>
  <c r="BP34" i="18" a="1"/>
  <c r="BD53" i="18" a="1"/>
  <c r="G12" i="18" a="1"/>
  <c r="BA10" i="18" a="1"/>
  <c r="AS29" i="18" a="1"/>
  <c r="BI31" i="18" a="1"/>
  <c r="AP21" i="18" a="1"/>
  <c r="J110" i="18" a="1"/>
  <c r="X41" i="18" a="1"/>
  <c r="AF88" i="18" a="1"/>
  <c r="AW16" i="18" a="1"/>
  <c r="C56" i="18" a="1"/>
  <c r="AB66" i="18" a="1"/>
  <c r="AH17" i="18" a="1"/>
  <c r="AW58" i="18" a="1"/>
  <c r="U80" i="18" a="1"/>
  <c r="AA66" i="18" a="1"/>
  <c r="O17" i="18" a="1"/>
  <c r="R76" i="18" a="1"/>
  <c r="BO84" i="18" a="1"/>
  <c r="AP53" i="18" a="1"/>
  <c r="S10" i="18" a="1"/>
  <c r="AJ7" i="18" a="1"/>
  <c r="AN14" i="18" a="1"/>
  <c r="BL108" i="18" a="1"/>
  <c r="AH48" i="18" a="1"/>
  <c r="AE96" i="18" a="1"/>
  <c r="BQ57" i="18" a="1"/>
  <c r="AF21" i="18" a="1"/>
  <c r="AZ66" i="18" a="1"/>
  <c r="O63" i="18" a="1"/>
  <c r="BK30" i="18" a="1"/>
  <c r="BB44" i="18" a="1"/>
  <c r="C81" i="18" a="1"/>
  <c r="BC65" i="18" a="1"/>
  <c r="AP89" i="18" a="1"/>
  <c r="AJ38" i="18" a="1"/>
  <c r="AA94" i="18" a="1"/>
  <c r="X44" i="18" a="1"/>
  <c r="BQ77" i="18" a="1"/>
  <c r="S5" i="18" a="1"/>
  <c r="BQ34" i="18" a="1"/>
  <c r="V99" i="18" a="1"/>
  <c r="M15" i="18" a="1"/>
  <c r="E126" i="32" a="1"/>
  <c r="X6" i="18" a="1"/>
  <c r="AO83" i="18" a="1"/>
  <c r="BP53" i="18" a="1"/>
  <c r="BB20" i="18" a="1"/>
  <c r="BS88" i="18" a="1"/>
  <c r="BP55" i="18" a="1"/>
  <c r="BI82" i="18" a="1"/>
  <c r="N102" i="18" a="1"/>
  <c r="Q47" i="18" a="1"/>
  <c r="BH78" i="18" a="1"/>
  <c r="BR41" i="18" a="1"/>
  <c r="BR85" i="18" a="1"/>
  <c r="AQ57" i="18" a="1"/>
  <c r="E65" i="18" a="1"/>
  <c r="AQ84" i="18" a="1"/>
  <c r="X93" i="18" a="1"/>
  <c r="BD37" i="18" a="1"/>
  <c r="AI93" i="18" a="1"/>
  <c r="N108" i="18" a="1"/>
  <c r="BB23" i="18" a="1"/>
  <c r="AC67" i="18" a="1"/>
  <c r="AA69" i="18" a="1"/>
  <c r="AS36" i="18" a="1"/>
  <c r="AO61" i="18" a="1"/>
  <c r="AE35" i="18" a="1"/>
  <c r="J32" i="18" a="1"/>
  <c r="AU27" i="18" a="1"/>
  <c r="AA62" i="18" a="1"/>
  <c r="AA63" i="18" a="1"/>
  <c r="BL29" i="18" a="1"/>
  <c r="AU52" i="18" a="1"/>
  <c r="BH15" i="18" a="1"/>
  <c r="E87" i="18" a="1"/>
  <c r="L11" i="18" a="1"/>
  <c r="BA54" i="18" a="1"/>
  <c r="BL14" i="18" a="1"/>
  <c r="BH7" i="18" a="1"/>
  <c r="J124" i="32" a="1"/>
  <c r="BL23" i="18" a="1"/>
  <c r="V24" i="18" a="1"/>
  <c r="AW93" i="18" a="1"/>
  <c r="AA35" i="18" a="1"/>
  <c r="X51" i="18" a="1"/>
  <c r="BC24" i="18" a="1"/>
  <c r="BP59" i="18" a="1"/>
  <c r="AV19" i="18" a="1"/>
  <c r="BD93" i="18" a="1"/>
  <c r="BQ98" i="18" a="1"/>
  <c r="X18" i="18" a="1"/>
  <c r="AV109" i="18" a="1"/>
  <c r="T110" i="18" a="1"/>
  <c r="BI22" i="18" a="1"/>
  <c r="F14" i="18" a="1"/>
  <c r="N43" i="18" a="1"/>
  <c r="BE107" i="18" a="1"/>
  <c r="G97" i="18" a="1"/>
  <c r="O20" i="18" a="1"/>
  <c r="AF18" i="18" a="1"/>
  <c r="AZ98" i="18" a="1"/>
  <c r="R8" i="18" a="1"/>
  <c r="AH24" i="18" a="1"/>
  <c r="AP52" i="18" a="1"/>
  <c r="BQ46" i="18" a="1"/>
  <c r="BQ9" i="18" a="1"/>
  <c r="AH105" i="18" a="1"/>
  <c r="BK46" i="18" a="1"/>
  <c r="S60" i="18" a="1"/>
  <c r="BS23" i="18" a="1"/>
  <c r="AP36" i="18" a="1"/>
  <c r="BI45" i="18" a="1"/>
  <c r="BN71" i="18" a="1"/>
  <c r="AN13" i="18" a="1"/>
  <c r="O48" i="18" a="1"/>
  <c r="BK81" i="18" a="1"/>
  <c r="H38" i="18" a="1"/>
  <c r="AF36" i="18" a="1"/>
  <c r="U45" i="18" a="1"/>
  <c r="AA48" i="18" a="1"/>
  <c r="T104" i="18" a="1"/>
  <c r="AB60" i="18" a="1"/>
  <c r="K72" i="18" a="1"/>
  <c r="BC85" i="18" a="1"/>
  <c r="BG34" i="18" a="1"/>
  <c r="AH8" i="18" a="1"/>
  <c r="H50" i="18" a="1"/>
  <c r="AS18" i="18" a="1"/>
  <c r="BC11" i="18" a="1"/>
  <c r="AO84" i="18" a="1"/>
  <c r="AS99" i="18" a="1"/>
  <c r="BD84" i="18" a="1"/>
  <c r="G42" i="18" a="1"/>
  <c r="BR78" i="18" a="1"/>
  <c r="D42" i="18" a="1"/>
  <c r="AL54" i="18" a="1"/>
  <c r="U7" i="18" a="1"/>
  <c r="L82" i="18" a="1"/>
  <c r="S41" i="18" a="1"/>
  <c r="BB82" i="18" a="1"/>
  <c r="BQ89" i="18" a="1"/>
  <c r="AW88" i="18" a="1"/>
  <c r="AX5" i="18" a="1"/>
  <c r="BS11" i="18" a="1"/>
  <c r="AS89" i="18" a="1"/>
  <c r="O34" i="18" a="1"/>
  <c r="E23" i="18" a="1"/>
  <c r="AN111" i="18" a="1"/>
  <c r="AW86" i="18" a="1"/>
  <c r="O47" i="18" a="1"/>
  <c r="Q92" i="18" a="1"/>
  <c r="U56" i="18" a="1"/>
  <c r="BS79" i="18" a="1"/>
  <c r="Y78" i="18" a="1"/>
  <c r="K30" i="18" a="1"/>
  <c r="AI89" i="18" a="1"/>
  <c r="L99" i="18" a="1"/>
  <c r="BI26" i="18" a="1"/>
  <c r="BH66" i="18" a="1"/>
  <c r="AB105" i="18" a="1"/>
  <c r="AU60" i="18" a="1"/>
  <c r="BK110" i="18" a="1"/>
  <c r="BH110" i="18" a="1"/>
  <c r="X13" i="18" a="1"/>
  <c r="AX34" i="18" a="1"/>
  <c r="V77" i="18" a="1"/>
  <c r="U73" i="18" a="1"/>
  <c r="AF43" i="18" a="1"/>
  <c r="R95" i="18" a="1"/>
  <c r="BI65" i="18" a="1"/>
  <c r="BQ24" i="18" a="1"/>
  <c r="C15" i="18" a="1"/>
  <c r="D126" i="32" a="1"/>
  <c r="BA41" i="18" a="1"/>
  <c r="Y67" i="18" a="1"/>
  <c r="N107" i="18" a="1"/>
  <c r="AG70" i="18" a="1"/>
  <c r="BD105" i="18" a="1"/>
  <c r="BP48" i="18" a="1"/>
  <c r="AV38" i="18" a="1"/>
  <c r="BP39" i="18" a="1"/>
  <c r="AO9" i="18" a="1"/>
  <c r="BI73" i="18" a="1"/>
  <c r="AN57" i="18" a="1"/>
  <c r="X72" i="18" a="1"/>
  <c r="AZ16" i="18" a="1"/>
  <c r="AI66" i="18" a="1"/>
  <c r="Z46" i="18" a="1"/>
  <c r="AI43" i="18" a="1"/>
  <c r="BO34" i="18" a="1"/>
  <c r="BE23" i="18" a="1"/>
  <c r="BJ41" i="18" a="1"/>
  <c r="AE36" i="18" a="1"/>
  <c r="J48" i="18" a="1"/>
  <c r="U8" i="18" a="1"/>
  <c r="BR27" i="18" a="1"/>
  <c r="AA88" i="18" a="1"/>
  <c r="BL91" i="18" a="1"/>
  <c r="R83" i="18" a="1"/>
  <c r="BC35" i="18" a="1"/>
  <c r="AC30" i="18" a="1"/>
  <c r="D51" i="18" a="1"/>
  <c r="AC27" i="18" a="1"/>
  <c r="V40" i="18" a="1"/>
  <c r="R10" i="18" a="1"/>
  <c r="BC61" i="18" a="1"/>
  <c r="AU26" i="18" a="1"/>
  <c r="Q58" i="18" a="1"/>
  <c r="C59" i="18" a="1"/>
  <c r="Z51" i="18" a="1"/>
  <c r="Z69" i="18" a="1"/>
  <c r="AZ100" i="18" a="1"/>
  <c r="BI6" i="18" a="1"/>
  <c r="BK47" i="18" a="1"/>
  <c r="AE98" i="18" a="1"/>
  <c r="E85" i="18" a="1"/>
  <c r="BB65" i="18" a="1"/>
  <c r="AP31" i="18" a="1"/>
  <c r="AW19" i="18" a="1"/>
  <c r="BJ67" i="18" a="1"/>
  <c r="BP79" i="18" a="1"/>
  <c r="BN80" i="18" a="1"/>
  <c r="BA60" i="18" a="1"/>
  <c r="AM52" i="18" a="1"/>
  <c r="Z77" i="18" a="1"/>
  <c r="BQ70" i="18" a="1"/>
  <c r="R18" i="18" a="1"/>
  <c r="BA50" i="18" a="1"/>
  <c r="AQ58" i="18" a="1"/>
  <c r="BQ37" i="18" a="1"/>
  <c r="U74" i="18" a="1"/>
  <c r="S73" i="18" a="1"/>
  <c r="BD79" i="18" a="1"/>
  <c r="AU24" i="18" a="1"/>
  <c r="AU37" i="18" a="1"/>
  <c r="BD11" i="18" a="1"/>
  <c r="S51" i="18" a="1"/>
  <c r="BI105" i="18" a="1"/>
  <c r="AI67" i="18" a="1"/>
  <c r="BP47" i="18" a="1"/>
  <c r="AT53" i="18" a="1"/>
  <c r="E103" i="18" a="1"/>
  <c r="AP57" i="18" a="1"/>
  <c r="D59" i="18" a="1"/>
  <c r="AH80" i="18" a="1"/>
  <c r="BI17" i="18" a="1"/>
  <c r="AM48" i="18" a="1"/>
  <c r="AE65" i="18" a="1"/>
  <c r="BN46" i="18" a="1"/>
  <c r="BC70" i="18" a="1"/>
  <c r="O11" i="18" a="1"/>
  <c r="AE26" i="18" a="1"/>
  <c r="H101" i="18" a="1"/>
  <c r="BH24" i="18" a="1"/>
  <c r="AO29" i="18" a="1"/>
  <c r="U97" i="18" a="1"/>
  <c r="T8" i="18" a="1"/>
  <c r="AA65" i="18" a="1"/>
  <c r="X21" i="18" a="1"/>
  <c r="BE10" i="18" a="1"/>
  <c r="T31" i="18" a="1"/>
  <c r="Y6" i="18" a="1"/>
  <c r="BH52" i="18" a="1"/>
  <c r="Y44" i="18" a="1"/>
  <c r="AW6" i="18" a="1"/>
  <c r="AU25" i="18" a="1"/>
  <c r="C11" i="18" a="1"/>
  <c r="K95" i="18" a="1"/>
  <c r="AE47" i="18" a="1"/>
  <c r="Z78" i="18" a="1"/>
  <c r="R20" i="18" a="1"/>
  <c r="BE40" i="18" a="1"/>
  <c r="F107" i="18" a="1"/>
  <c r="E28" i="18" a="1"/>
  <c r="AL6" i="18" a="1"/>
  <c r="Y74" i="18" a="1"/>
  <c r="Y29" i="18" a="1"/>
  <c r="AX71" i="18" a="1"/>
  <c r="AQ93" i="18" a="1"/>
  <c r="G21" i="18" a="1"/>
  <c r="H85" i="18" a="1"/>
  <c r="BO56" i="18" a="1"/>
  <c r="S112" i="18" a="1"/>
  <c r="AP19" i="18" a="1"/>
  <c r="F70" i="18" a="1"/>
  <c r="F12" i="18" a="1"/>
  <c r="AE76" i="18" a="1"/>
  <c r="BD83" i="18" a="1"/>
  <c r="BN6" i="18" a="1"/>
  <c r="D66" i="18" a="1"/>
  <c r="AJ93" i="18" a="1"/>
  <c r="N86" i="18" a="1"/>
  <c r="AQ100" i="18" a="1"/>
  <c r="BD5" i="18" a="1"/>
  <c r="BS94" i="18" a="1"/>
  <c r="Q67" i="18" a="1"/>
  <c r="BB83" i="18" a="1"/>
  <c r="X69" i="18" a="1"/>
  <c r="AG12" i="18" a="1"/>
  <c r="G44" i="18" a="1"/>
  <c r="F80" i="18" a="1"/>
  <c r="Q13" i="18" a="1"/>
  <c r="AH89" i="18" a="1"/>
  <c r="T97" i="18" a="1"/>
  <c r="BG88" i="18" a="1"/>
  <c r="U81" i="18" a="1"/>
  <c r="BJ21" i="18" a="1"/>
  <c r="AC49" i="18" a="1"/>
  <c r="AI16" i="18" a="1"/>
  <c r="Q6" i="18" a="1"/>
  <c r="AB13" i="18" a="1"/>
  <c r="BI72" i="18" a="1"/>
  <c r="AW98" i="18" a="1"/>
  <c r="BE61" i="18" a="1"/>
  <c r="AM5" i="18" a="1"/>
  <c r="AL22" i="18" a="1"/>
  <c r="E46" i="18" a="1"/>
  <c r="C95" i="18" a="1"/>
  <c r="BO71" i="18" a="1"/>
  <c r="L78" i="18" a="1"/>
  <c r="AO89" i="18" a="1"/>
  <c r="BO36" i="18" a="1"/>
  <c r="AL57" i="18" a="1"/>
  <c r="AO75" i="18" a="1"/>
  <c r="BC13" i="18" a="1"/>
  <c r="AG32" i="18" a="1"/>
  <c r="AP107" i="18" a="1"/>
  <c r="AC25" i="18" a="1"/>
  <c r="E20" i="18" a="1"/>
  <c r="AB57" i="18" a="1"/>
  <c r="J80" i="18" a="1"/>
  <c r="BP84" i="18" a="1"/>
  <c r="U92" i="18" a="1"/>
  <c r="AQ11" i="18" a="1"/>
  <c r="H26" i="18" a="1"/>
  <c r="AF71" i="18" a="1"/>
  <c r="AA67" i="18" a="1"/>
  <c r="AE13" i="18" a="1"/>
  <c r="BH81" i="18" a="1"/>
  <c r="Q26" i="18" a="1"/>
  <c r="AI42" i="18" a="1"/>
  <c r="V27" i="18" a="1"/>
  <c r="F83" i="18" a="1"/>
  <c r="BC18" i="18" a="1"/>
  <c r="AZ7" i="18" a="1"/>
  <c r="BG53" i="18" a="1"/>
  <c r="AU10" i="18" a="1"/>
  <c r="K11" i="18" a="1"/>
  <c r="BI71" i="18" a="1"/>
  <c r="AI9" i="18" a="1"/>
  <c r="AC33" i="18" a="1"/>
  <c r="AA83" i="18" a="1"/>
  <c r="AV107" i="18" a="1"/>
  <c r="BG90" i="18" a="1"/>
  <c r="AH102" i="18" a="1"/>
  <c r="BS36" i="18" a="1"/>
  <c r="S87" i="18" a="1"/>
  <c r="AH19" i="18" a="1"/>
  <c r="BC20" i="18" a="1"/>
  <c r="J64" i="18" a="1"/>
  <c r="BO76" i="18" a="1"/>
  <c r="BG6" i="18" a="1"/>
  <c r="AN71" i="18" a="1"/>
  <c r="AN59" i="18" a="1"/>
  <c r="BR33" i="18" a="1"/>
  <c r="BA103" i="18" a="1"/>
  <c r="BS93" i="18" a="1"/>
  <c r="BD38" i="18" a="1"/>
  <c r="Y32" i="18" a="1"/>
  <c r="AM80" i="18" a="1"/>
  <c r="BI27" i="18" a="1"/>
  <c r="BH10" i="18" a="1"/>
  <c r="AB16" i="18" a="1"/>
  <c r="AQ32" i="18" a="1"/>
  <c r="AX62" i="18" a="1"/>
  <c r="C49" i="18" a="1"/>
  <c r="H32" i="18" a="1"/>
  <c r="AZ22" i="18" a="1"/>
  <c r="BK5" i="18" a="1"/>
  <c r="AJ8" i="18" a="1"/>
  <c r="L26" i="18" a="1"/>
  <c r="AL41" i="18" a="1"/>
  <c r="AI82" i="18" a="1"/>
  <c r="BJ19" i="18" a="1"/>
  <c r="F84" i="18" a="1"/>
  <c r="AG69" i="18" a="1"/>
  <c r="AB70" i="18" a="1"/>
  <c r="BH16" i="18" a="1"/>
  <c r="BO59" i="18" a="1"/>
  <c r="G10" i="18" a="1"/>
  <c r="BK90" i="18" a="1"/>
  <c r="BB49" i="18" a="1"/>
  <c r="Z60" i="18" a="1"/>
  <c r="V11" i="18" a="1"/>
  <c r="C77" i="18" a="1"/>
  <c r="AO55" i="18" a="1"/>
  <c r="AP26" i="18" a="1"/>
  <c r="AZ5" i="18" a="1"/>
  <c r="AM27" i="18" a="1"/>
  <c r="AC107" i="18" a="1"/>
  <c r="K69" i="18" a="1"/>
  <c r="S63" i="18" a="1"/>
  <c r="C28" i="18" a="1"/>
  <c r="BI38" i="18" a="1"/>
  <c r="BP97" i="18" a="1"/>
  <c r="M89" i="18" a="1"/>
  <c r="AB29" i="18" a="1"/>
  <c r="BP62" i="18" a="1"/>
  <c r="AW24" i="18" a="1"/>
  <c r="AL39" i="18" a="1"/>
  <c r="AL39" i="18" l="1"/>
  <c r="AW24" i="18"/>
  <c r="BP62" i="18"/>
  <c r="AB29" i="18"/>
  <c r="M89" i="18"/>
  <c r="BP97" i="18"/>
  <c r="BI38" i="18"/>
  <c r="C28" i="18"/>
  <c r="S63" i="18"/>
  <c r="K69" i="18"/>
  <c r="AC107" i="18"/>
  <c r="AM27" i="18"/>
  <c r="AZ5" i="18"/>
  <c r="AP26" i="18"/>
  <c r="AO55" i="18"/>
  <c r="C77" i="18"/>
  <c r="V11" i="18"/>
  <c r="Z60" i="18"/>
  <c r="BB49" i="18"/>
  <c r="BK90" i="18"/>
  <c r="G10" i="18"/>
  <c r="BO59" i="18"/>
  <c r="BH16" i="18"/>
  <c r="AB70" i="18"/>
  <c r="AG69" i="18"/>
  <c r="F84" i="18"/>
  <c r="BJ19" i="18"/>
  <c r="AI82" i="18"/>
  <c r="AL41" i="18"/>
  <c r="L26" i="18"/>
  <c r="AJ8" i="18"/>
  <c r="BK5" i="18"/>
  <c r="AZ22" i="18"/>
  <c r="H32" i="18"/>
  <c r="C49" i="18"/>
  <c r="AX62" i="18"/>
  <c r="AQ32" i="18"/>
  <c r="AB16" i="18"/>
  <c r="BH10" i="18"/>
  <c r="BI27" i="18"/>
  <c r="AM80" i="18"/>
  <c r="Y32" i="18"/>
  <c r="BD38" i="18"/>
  <c r="BS93" i="18"/>
  <c r="BA103" i="18"/>
  <c r="BR33" i="18"/>
  <c r="AN59" i="18"/>
  <c r="AN71" i="18"/>
  <c r="BG6" i="18"/>
  <c r="BO76" i="18"/>
  <c r="J64" i="18"/>
  <c r="BC20" i="18"/>
  <c r="AH19" i="18"/>
  <c r="S87" i="18"/>
  <c r="BS36" i="18"/>
  <c r="AH102" i="18"/>
  <c r="BG90" i="18"/>
  <c r="AV107" i="18"/>
  <c r="AA83" i="18"/>
  <c r="AC33" i="18"/>
  <c r="AI9" i="18"/>
  <c r="BI71" i="18"/>
  <c r="K11" i="18"/>
  <c r="AU10" i="18"/>
  <c r="BG53" i="18"/>
  <c r="AZ7" i="18"/>
  <c r="BC18" i="18"/>
  <c r="F83" i="18"/>
  <c r="V27" i="18"/>
  <c r="AI42" i="18"/>
  <c r="Q26" i="18"/>
  <c r="BH81" i="18"/>
  <c r="AE13" i="18"/>
  <c r="AA67" i="18"/>
  <c r="AF71" i="18"/>
  <c r="H26" i="18"/>
  <c r="AQ11" i="18"/>
  <c r="U92" i="18"/>
  <c r="BP84" i="18"/>
  <c r="J80" i="18"/>
  <c r="AB57" i="18"/>
  <c r="E20" i="18"/>
  <c r="AC25" i="18"/>
  <c r="AP107" i="18"/>
  <c r="AG32" i="18"/>
  <c r="BC13" i="18"/>
  <c r="AO75" i="18"/>
  <c r="AL57" i="18"/>
  <c r="BO36" i="18"/>
  <c r="AO89" i="18"/>
  <c r="L78" i="18"/>
  <c r="BO71" i="18"/>
  <c r="C95" i="18"/>
  <c r="E46" i="18"/>
  <c r="AL22" i="18"/>
  <c r="AM5" i="18"/>
  <c r="BE61" i="18"/>
  <c r="AW98" i="18"/>
  <c r="BI72" i="18"/>
  <c r="AB13" i="18"/>
  <c r="Q6" i="18"/>
  <c r="AI16" i="18"/>
  <c r="AC49" i="18"/>
  <c r="BJ21" i="18"/>
  <c r="U81" i="18"/>
  <c r="BG88" i="18"/>
  <c r="T97" i="18"/>
  <c r="AH89" i="18"/>
  <c r="Q13" i="18"/>
  <c r="F80" i="18"/>
  <c r="G44" i="18"/>
  <c r="AG12" i="18"/>
  <c r="X69" i="18"/>
  <c r="BB83" i="18"/>
  <c r="Q67" i="18"/>
  <c r="BS94" i="18"/>
  <c r="BD5" i="18"/>
  <c r="AQ100" i="18"/>
  <c r="N86" i="18"/>
  <c r="AJ93" i="18"/>
  <c r="D66" i="18"/>
  <c r="BN6" i="18"/>
  <c r="BD83" i="18"/>
  <c r="AE76" i="18"/>
  <c r="F12" i="18"/>
  <c r="F70" i="18"/>
  <c r="AP19" i="18"/>
  <c r="S112" i="18"/>
  <c r="BO56" i="18"/>
  <c r="H85" i="18"/>
  <c r="G21" i="18"/>
  <c r="AQ93" i="18"/>
  <c r="AX71" i="18"/>
  <c r="Y29" i="18"/>
  <c r="Y74" i="18"/>
  <c r="AL6" i="18"/>
  <c r="E28" i="18"/>
  <c r="F107" i="18"/>
  <c r="BE40" i="18"/>
  <c r="R20" i="18"/>
  <c r="Z78" i="18"/>
  <c r="AE47" i="18"/>
  <c r="K95" i="18"/>
  <c r="C11" i="18"/>
  <c r="AU25" i="18"/>
  <c r="AW6" i="18"/>
  <c r="Y44" i="18"/>
  <c r="BH52" i="18"/>
  <c r="Y6" i="18"/>
  <c r="T31" i="18"/>
  <c r="BE10" i="18"/>
  <c r="X21" i="18"/>
  <c r="AA65" i="18"/>
  <c r="T8" i="18"/>
  <c r="U97" i="18"/>
  <c r="AO29" i="18"/>
  <c r="BH24" i="18"/>
  <c r="H101" i="18"/>
  <c r="AE26" i="18"/>
  <c r="O11" i="18"/>
  <c r="BC70" i="18"/>
  <c r="BN46" i="18"/>
  <c r="AE65" i="18"/>
  <c r="AM48" i="18"/>
  <c r="BI17" i="18"/>
  <c r="AH80" i="18"/>
  <c r="D59" i="18"/>
  <c r="AP57" i="18"/>
  <c r="E103" i="18"/>
  <c r="AT53" i="18"/>
  <c r="BP47" i="18"/>
  <c r="AI67" i="18"/>
  <c r="BI105" i="18"/>
  <c r="S51" i="18"/>
  <c r="BD11" i="18"/>
  <c r="AU37" i="18"/>
  <c r="AU24" i="18"/>
  <c r="BD79" i="18"/>
  <c r="S73" i="18"/>
  <c r="U74" i="18"/>
  <c r="BQ37" i="18"/>
  <c r="AQ58" i="18"/>
  <c r="BA50" i="18"/>
  <c r="R18" i="18"/>
  <c r="BQ70" i="18"/>
  <c r="Z77" i="18"/>
  <c r="AM52" i="18"/>
  <c r="BA60" i="18"/>
  <c r="BN80" i="18"/>
  <c r="BP79" i="18"/>
  <c r="BJ67" i="18"/>
  <c r="AW19" i="18"/>
  <c r="AP31" i="18"/>
  <c r="BB65" i="18"/>
  <c r="E85" i="18"/>
  <c r="AE98" i="18"/>
  <c r="BK47" i="18"/>
  <c r="BI6" i="18"/>
  <c r="AZ100" i="18"/>
  <c r="Z69" i="18"/>
  <c r="Z51" i="18"/>
  <c r="C59" i="18"/>
  <c r="Q58" i="18"/>
  <c r="AU26" i="18"/>
  <c r="BC61" i="18"/>
  <c r="R10" i="18"/>
  <c r="V40" i="18"/>
  <c r="AC27" i="18"/>
  <c r="D51" i="18"/>
  <c r="AC30" i="18"/>
  <c r="BC35" i="18"/>
  <c r="R83" i="18"/>
  <c r="BL91" i="18"/>
  <c r="AA88" i="18"/>
  <c r="BR27" i="18"/>
  <c r="U8" i="18"/>
  <c r="J48" i="18"/>
  <c r="AE36" i="18"/>
  <c r="BJ41" i="18"/>
  <c r="BE23" i="18"/>
  <c r="BO34" i="18"/>
  <c r="AI43" i="18"/>
  <c r="Z46" i="18"/>
  <c r="AI66" i="18"/>
  <c r="AZ16" i="18"/>
  <c r="X72" i="18"/>
  <c r="AN57" i="18"/>
  <c r="BI73" i="18"/>
  <c r="AO9" i="18"/>
  <c r="BP39" i="18"/>
  <c r="AV38" i="18"/>
  <c r="BP48" i="18"/>
  <c r="BD105" i="18"/>
  <c r="AG70" i="18"/>
  <c r="N107" i="18"/>
  <c r="Y67" i="18"/>
  <c r="BA41" i="18"/>
  <c r="D126" i="32"/>
  <c r="C15" i="18"/>
  <c r="BQ24" i="18"/>
  <c r="BI65" i="18"/>
  <c r="R95" i="18"/>
  <c r="AF43" i="18"/>
  <c r="U73" i="18"/>
  <c r="V77" i="18"/>
  <c r="AX34" i="18"/>
  <c r="X13" i="18"/>
  <c r="BH110" i="18"/>
  <c r="BK110" i="18"/>
  <c r="AU60" i="18"/>
  <c r="AB105" i="18"/>
  <c r="BH66" i="18"/>
  <c r="BI26" i="18"/>
  <c r="L99" i="18"/>
  <c r="AI89" i="18"/>
  <c r="K30" i="18"/>
  <c r="Y78" i="18"/>
  <c r="BS79" i="18"/>
  <c r="U56" i="18"/>
  <c r="Q92" i="18"/>
  <c r="O47" i="18"/>
  <c r="AW86" i="18"/>
  <c r="AN111" i="18"/>
  <c r="E23" i="18"/>
  <c r="O34" i="18"/>
  <c r="AS89" i="18"/>
  <c r="BS11" i="18"/>
  <c r="AX5" i="18"/>
  <c r="AW88" i="18"/>
  <c r="BQ89" i="18"/>
  <c r="BB82" i="18"/>
  <c r="S41" i="18"/>
  <c r="L82" i="18"/>
  <c r="U7" i="18"/>
  <c r="AL54" i="18"/>
  <c r="D42" i="18"/>
  <c r="BR78" i="18"/>
  <c r="G42" i="18"/>
  <c r="BD84" i="18"/>
  <c r="AS99" i="18"/>
  <c r="AO84" i="18"/>
  <c r="BC11" i="18"/>
  <c r="AS18" i="18"/>
  <c r="H50" i="18"/>
  <c r="AH8" i="18"/>
  <c r="BG34" i="18"/>
  <c r="BC85" i="18"/>
  <c r="K72" i="18"/>
  <c r="AB60" i="18"/>
  <c r="T104" i="18"/>
  <c r="AA48" i="18"/>
  <c r="U45" i="18"/>
  <c r="AF36" i="18"/>
  <c r="H38" i="18"/>
  <c r="BK81" i="18"/>
  <c r="O48" i="18"/>
  <c r="AN13" i="18"/>
  <c r="BN71" i="18"/>
  <c r="BI45" i="18"/>
  <c r="AP36" i="18"/>
  <c r="BS23" i="18"/>
  <c r="S60" i="18"/>
  <c r="BK46" i="18"/>
  <c r="AH105" i="18"/>
  <c r="BQ9" i="18"/>
  <c r="BQ46" i="18"/>
  <c r="AP52" i="18"/>
  <c r="AH24" i="18"/>
  <c r="R8" i="18"/>
  <c r="AZ98" i="18"/>
  <c r="AF18" i="18"/>
  <c r="O20" i="18"/>
  <c r="G97" i="18"/>
  <c r="BE107" i="18"/>
  <c r="N43" i="18"/>
  <c r="F14" i="18"/>
  <c r="BI22" i="18"/>
  <c r="T110" i="18"/>
  <c r="AV109" i="18"/>
  <c r="X18" i="18"/>
  <c r="BQ98" i="18"/>
  <c r="BD93" i="18"/>
  <c r="AV19" i="18"/>
  <c r="BP59" i="18"/>
  <c r="BC24" i="18"/>
  <c r="X51" i="18"/>
  <c r="AA35" i="18"/>
  <c r="AW93" i="18"/>
  <c r="V24" i="18"/>
  <c r="BL23" i="18"/>
  <c r="J124" i="32"/>
  <c r="BH7" i="18"/>
  <c r="BL14" i="18"/>
  <c r="BA54" i="18"/>
  <c r="L11" i="18"/>
  <c r="E87" i="18"/>
  <c r="BH15" i="18"/>
  <c r="AU52" i="18"/>
  <c r="BL29" i="18"/>
  <c r="AA63" i="18"/>
  <c r="AA62" i="18"/>
  <c r="AU27" i="18"/>
  <c r="J32" i="18"/>
  <c r="AE35" i="18"/>
  <c r="AO61" i="18"/>
  <c r="AS36" i="18"/>
  <c r="AA69" i="18"/>
  <c r="AC67" i="18"/>
  <c r="BB23" i="18"/>
  <c r="N108" i="18"/>
  <c r="AI93" i="18"/>
  <c r="BD37" i="18"/>
  <c r="X93" i="18"/>
  <c r="AQ84" i="18"/>
  <c r="E65" i="18"/>
  <c r="AQ57" i="18"/>
  <c r="BR85" i="18"/>
  <c r="BR41" i="18"/>
  <c r="BH78" i="18"/>
  <c r="Q47" i="18"/>
  <c r="N102" i="18"/>
  <c r="BI82" i="18"/>
  <c r="BP55" i="18"/>
  <c r="BS88" i="18"/>
  <c r="BB20" i="18"/>
  <c r="BP53" i="18"/>
  <c r="AO83" i="18"/>
  <c r="X6" i="18"/>
  <c r="E126" i="32"/>
  <c r="M15" i="18"/>
  <c r="V99" i="18"/>
  <c r="BQ34" i="18"/>
  <c r="S5" i="18"/>
  <c r="BQ77" i="18"/>
  <c r="X44" i="18"/>
  <c r="AA94" i="18"/>
  <c r="AJ38" i="18"/>
  <c r="AP89" i="18"/>
  <c r="BC65" i="18"/>
  <c r="C81" i="18"/>
  <c r="BB44" i="18"/>
  <c r="BK30" i="18"/>
  <c r="O63" i="18"/>
  <c r="AZ66" i="18"/>
  <c r="AF21" i="18"/>
  <c r="BQ57" i="18"/>
  <c r="AE96" i="18"/>
  <c r="AH48" i="18"/>
  <c r="BL108" i="18"/>
  <c r="AN14" i="18"/>
  <c r="AJ7" i="18"/>
  <c r="S10" i="18"/>
  <c r="AP53" i="18"/>
  <c r="BO84" i="18"/>
  <c r="R76" i="18"/>
  <c r="O17" i="18"/>
  <c r="AA66" i="18"/>
  <c r="U80" i="18"/>
  <c r="AW58" i="18"/>
  <c r="AH17" i="18"/>
  <c r="AB66" i="18"/>
  <c r="C56" i="18"/>
  <c r="AW16" i="18"/>
  <c r="AF88" i="18"/>
  <c r="X41" i="18"/>
  <c r="J110" i="18"/>
  <c r="AP21" i="18"/>
  <c r="BI31" i="18"/>
  <c r="AS29" i="18"/>
  <c r="BA10" i="18"/>
  <c r="G12" i="18"/>
  <c r="BD53" i="18"/>
  <c r="BP34" i="18"/>
  <c r="BB102" i="18"/>
  <c r="AZ95" i="18"/>
  <c r="C43" i="18"/>
  <c r="E70" i="18"/>
  <c r="E22" i="18"/>
  <c r="BO91" i="18"/>
  <c r="AB99" i="18"/>
  <c r="AC82" i="18"/>
  <c r="BI54" i="18"/>
  <c r="AX107" i="18"/>
  <c r="BA67" i="18"/>
  <c r="V98" i="18"/>
  <c r="AV93" i="18"/>
  <c r="N45" i="18"/>
  <c r="BE27" i="18"/>
  <c r="AA29" i="18"/>
  <c r="U9" i="18"/>
  <c r="BS15" i="18"/>
  <c r="AI71" i="18"/>
  <c r="Y53" i="18"/>
  <c r="BK68" i="18"/>
  <c r="AG55" i="18"/>
  <c r="AJ112" i="18"/>
  <c r="K73" i="18"/>
  <c r="Y55" i="18"/>
  <c r="G64" i="18"/>
  <c r="E84" i="18"/>
  <c r="AV48" i="18"/>
  <c r="AL85" i="18"/>
  <c r="BE89" i="18"/>
  <c r="BO17" i="18"/>
  <c r="AO43" i="18"/>
  <c r="BA76" i="18"/>
  <c r="N87" i="18"/>
  <c r="AI10" i="18"/>
  <c r="BB32" i="18"/>
  <c r="AE31" i="18"/>
  <c r="BA87" i="18"/>
  <c r="BL89" i="18"/>
  <c r="C14" i="18"/>
  <c r="Y59" i="18"/>
  <c r="AS26" i="18"/>
  <c r="F45" i="18"/>
  <c r="AM51" i="18"/>
  <c r="BL56" i="18"/>
  <c r="AM40" i="18"/>
  <c r="N7" i="18"/>
  <c r="Q23" i="18"/>
  <c r="BJ36" i="18"/>
  <c r="AS23" i="18"/>
  <c r="F65" i="18"/>
  <c r="BI99" i="18"/>
  <c r="AX73" i="18"/>
  <c r="BE86" i="18"/>
  <c r="BC108" i="18"/>
  <c r="V95" i="18"/>
  <c r="AC20" i="18"/>
  <c r="AX26" i="18"/>
  <c r="Y20" i="18"/>
  <c r="BR108" i="18"/>
  <c r="S30" i="18"/>
  <c r="AH49" i="18"/>
  <c r="J105" i="18"/>
  <c r="M9" i="18"/>
  <c r="BL65" i="18"/>
  <c r="T49" i="18"/>
  <c r="N81" i="18"/>
  <c r="AI34" i="18"/>
  <c r="AV84" i="18"/>
  <c r="BL36" i="18"/>
  <c r="BN45" i="18"/>
  <c r="F28" i="18"/>
  <c r="BL54" i="18"/>
  <c r="E107" i="18"/>
  <c r="K61" i="18"/>
  <c r="N18" i="18"/>
  <c r="C13" i="18"/>
  <c r="E67" i="18"/>
  <c r="AJ68" i="18"/>
  <c r="BO70" i="18"/>
  <c r="BK39" i="18"/>
  <c r="V39" i="18"/>
  <c r="BH88" i="18"/>
  <c r="AH78" i="18"/>
  <c r="M38" i="18"/>
  <c r="AI88" i="18"/>
  <c r="BA77" i="18"/>
  <c r="AJ101" i="18"/>
  <c r="AO77" i="18"/>
  <c r="BS75" i="18"/>
  <c r="BE90" i="18"/>
  <c r="AO88" i="18"/>
  <c r="C31" i="18"/>
  <c r="U11" i="18"/>
  <c r="Y22" i="18"/>
  <c r="U13" i="18"/>
  <c r="BK14" i="18"/>
  <c r="AO65" i="18"/>
  <c r="D29" i="18"/>
  <c r="AA19" i="18"/>
  <c r="BJ25" i="18"/>
  <c r="K70" i="18"/>
  <c r="BQ25" i="18"/>
  <c r="V6" i="18"/>
  <c r="Z20" i="18"/>
  <c r="AE110" i="18"/>
  <c r="L18" i="18"/>
  <c r="BS85" i="18"/>
  <c r="N16" i="18"/>
  <c r="AT24" i="18"/>
  <c r="BB91" i="18"/>
  <c r="D18" i="18"/>
  <c r="O29" i="18"/>
  <c r="BN31" i="18"/>
  <c r="AF27" i="18"/>
  <c r="BG9" i="18"/>
  <c r="AA6" i="18"/>
  <c r="BG109" i="18"/>
  <c r="AH11" i="18"/>
  <c r="E80" i="18"/>
  <c r="K86" i="18"/>
  <c r="BL60" i="18"/>
  <c r="T70" i="18"/>
  <c r="AE50" i="18"/>
  <c r="N91" i="18"/>
  <c r="BJ109" i="18"/>
  <c r="K35" i="18"/>
  <c r="S88" i="18"/>
  <c r="N85" i="18"/>
  <c r="AM58" i="18"/>
  <c r="BI101" i="18"/>
  <c r="N8" i="18"/>
  <c r="AN36" i="18"/>
  <c r="C89" i="18"/>
  <c r="BH48" i="18"/>
  <c r="AC47" i="18"/>
  <c r="AQ22" i="18"/>
  <c r="AA11" i="18"/>
  <c r="AE14" i="18"/>
  <c r="J84" i="18"/>
  <c r="BJ22" i="18"/>
  <c r="V49" i="18"/>
  <c r="AV35" i="18"/>
  <c r="AQ108" i="18"/>
  <c r="AG84" i="18"/>
  <c r="AH25" i="18"/>
  <c r="BI78" i="18"/>
  <c r="N83" i="18"/>
  <c r="AG67" i="18"/>
  <c r="G31" i="18"/>
  <c r="AT70" i="18"/>
  <c r="AP68" i="18"/>
  <c r="AH14" i="18"/>
  <c r="BS50" i="18"/>
  <c r="X38" i="18"/>
  <c r="AP40" i="18"/>
  <c r="L54" i="18"/>
  <c r="AJ42" i="18"/>
  <c r="D77" i="18"/>
  <c r="AS53" i="18"/>
  <c r="E68" i="18"/>
  <c r="R56" i="18"/>
  <c r="BK8" i="18"/>
  <c r="BB86" i="18"/>
  <c r="BC5" i="18"/>
  <c r="AH87" i="18"/>
  <c r="AO60" i="18"/>
  <c r="BK50" i="18"/>
  <c r="BC8" i="18"/>
  <c r="BH27" i="18"/>
  <c r="AS30" i="18"/>
  <c r="BP81" i="18"/>
  <c r="AP65" i="18"/>
  <c r="AP46" i="18"/>
  <c r="AW22" i="18"/>
  <c r="AZ58" i="18"/>
  <c r="AU44" i="18"/>
  <c r="AJ22" i="18"/>
  <c r="BR69" i="18"/>
  <c r="BA36" i="18"/>
  <c r="X12" i="18"/>
  <c r="AI29" i="18"/>
  <c r="AP7" i="18"/>
  <c r="AO109" i="18"/>
  <c r="N35" i="18"/>
  <c r="Q14" i="18"/>
  <c r="BQ18" i="18"/>
  <c r="BD62" i="18"/>
  <c r="S96" i="18"/>
  <c r="L107" i="18"/>
  <c r="AF100" i="18"/>
  <c r="Y61" i="18"/>
  <c r="K80" i="18"/>
  <c r="U71" i="18"/>
  <c r="N61" i="18"/>
  <c r="BC45" i="18"/>
  <c r="J31" i="18"/>
  <c r="BQ26" i="18"/>
  <c r="BE6" i="18"/>
  <c r="D125" i="32"/>
  <c r="AX16" i="18"/>
  <c r="AU67" i="18"/>
  <c r="AB5" i="18"/>
  <c r="N33" i="18"/>
  <c r="AO90" i="18"/>
  <c r="H13" i="18"/>
  <c r="BA11" i="18"/>
  <c r="G45" i="18"/>
  <c r="AC90" i="18"/>
  <c r="AQ98" i="18"/>
  <c r="BQ94" i="18"/>
  <c r="N62" i="18"/>
  <c r="F20" i="18"/>
  <c r="BD96" i="18"/>
  <c r="AO36" i="18"/>
  <c r="C50" i="18"/>
  <c r="AC19" i="18"/>
  <c r="BD72" i="18"/>
  <c r="G82" i="18"/>
  <c r="AX31" i="18"/>
  <c r="AH20" i="18"/>
  <c r="AF72" i="18"/>
  <c r="BS61" i="18"/>
  <c r="BA39" i="18"/>
  <c r="BO69" i="18"/>
  <c r="AO41" i="18"/>
  <c r="C104" i="18"/>
  <c r="AO21" i="18"/>
  <c r="L73" i="18"/>
  <c r="AA46" i="18"/>
  <c r="AV21" i="18"/>
  <c r="S93" i="18"/>
  <c r="D101" i="18"/>
  <c r="BO7" i="18"/>
  <c r="Z99" i="18"/>
  <c r="AV24" i="18"/>
  <c r="G7" i="18"/>
  <c r="BR110" i="18"/>
  <c r="T35" i="18"/>
  <c r="BQ29" i="18"/>
  <c r="BP99" i="18"/>
  <c r="AI103" i="18"/>
  <c r="BQ88" i="18"/>
  <c r="D10" i="18"/>
  <c r="BA9" i="18"/>
  <c r="T95" i="18"/>
  <c r="R73" i="18"/>
  <c r="AZ87" i="18"/>
  <c r="BD57" i="18"/>
  <c r="O46" i="18"/>
  <c r="BH103" i="18"/>
  <c r="K107" i="18"/>
  <c r="AL16" i="18"/>
  <c r="Z88" i="18"/>
  <c r="BO44" i="18"/>
  <c r="AO31" i="18"/>
  <c r="AW83" i="18"/>
  <c r="BR17" i="18"/>
  <c r="M28" i="18"/>
  <c r="BG80" i="18"/>
  <c r="AH35" i="18"/>
  <c r="H39" i="18"/>
  <c r="BJ24" i="18"/>
  <c r="BN41" i="18"/>
  <c r="Y8" i="18"/>
  <c r="M70" i="18"/>
  <c r="BI36" i="18"/>
  <c r="AI108" i="18"/>
  <c r="L83" i="18"/>
  <c r="BP18" i="18"/>
  <c r="Q8" i="18"/>
  <c r="AH66" i="18"/>
  <c r="V103" i="18"/>
  <c r="F125" i="32"/>
  <c r="T7" i="18"/>
  <c r="BR39" i="18"/>
  <c r="AX96" i="18"/>
  <c r="BP58" i="18"/>
  <c r="M75" i="18"/>
  <c r="AM7" i="18"/>
  <c r="K97" i="18"/>
  <c r="AU111" i="18"/>
  <c r="AV95" i="18"/>
  <c r="AO11" i="18"/>
  <c r="Q16" i="18"/>
  <c r="AB104" i="18"/>
  <c r="S43" i="18"/>
  <c r="AX89" i="18"/>
  <c r="AA58" i="18"/>
  <c r="AI75" i="18"/>
  <c r="AT43" i="18"/>
  <c r="Q19" i="18"/>
  <c r="AI55" i="18"/>
  <c r="BC53" i="18"/>
  <c r="K64" i="18"/>
  <c r="AP95" i="18"/>
  <c r="S110" i="18"/>
  <c r="AH108" i="18"/>
  <c r="AA91" i="18"/>
  <c r="G85" i="18"/>
  <c r="AN41" i="18"/>
  <c r="AZ39" i="18"/>
  <c r="R70" i="18"/>
  <c r="O61" i="18"/>
  <c r="V62" i="18"/>
  <c r="J15" i="18"/>
  <c r="AQ76" i="18"/>
  <c r="K55" i="18"/>
  <c r="BJ72" i="18"/>
  <c r="X96" i="18"/>
  <c r="AS46" i="18"/>
  <c r="V90" i="18"/>
  <c r="C27" i="18"/>
  <c r="Y72" i="18"/>
  <c r="C51" i="18"/>
  <c r="BB8" i="18"/>
  <c r="BK111" i="18"/>
  <c r="BJ84" i="18"/>
  <c r="AA13" i="18"/>
  <c r="BB18" i="18"/>
  <c r="M45" i="18"/>
  <c r="AJ78" i="18"/>
  <c r="G75" i="18"/>
  <c r="AM109" i="18"/>
  <c r="AZ27" i="18"/>
  <c r="BA21" i="18"/>
  <c r="BD110" i="18"/>
  <c r="BK49" i="18"/>
  <c r="E109" i="18"/>
  <c r="X90" i="18"/>
  <c r="BL22" i="18"/>
  <c r="BP44" i="18"/>
  <c r="AJ106" i="18"/>
  <c r="Z37" i="18"/>
  <c r="AF98" i="18"/>
  <c r="AO48" i="18"/>
  <c r="AA73" i="18"/>
  <c r="M17" i="18"/>
  <c r="BL31" i="18"/>
  <c r="BJ43" i="18"/>
  <c r="AN97" i="18"/>
  <c r="BS81" i="18"/>
  <c r="AT49" i="18"/>
  <c r="AC79" i="18"/>
  <c r="AO100" i="18"/>
  <c r="BB45" i="18"/>
  <c r="AU82" i="18"/>
  <c r="BP28" i="18"/>
  <c r="X97" i="18"/>
  <c r="X65" i="18"/>
  <c r="M64" i="18"/>
  <c r="BB76" i="18"/>
  <c r="BE94" i="18"/>
  <c r="BQ11" i="18"/>
  <c r="U77" i="18"/>
  <c r="BR5" i="18"/>
  <c r="C97" i="18"/>
  <c r="BI40" i="18"/>
  <c r="AI85" i="18"/>
  <c r="BP36" i="18"/>
  <c r="BH19" i="18"/>
  <c r="AX61" i="18"/>
  <c r="AF53" i="18"/>
  <c r="AL34" i="18"/>
  <c r="AQ81" i="18"/>
  <c r="Q68" i="18"/>
  <c r="N64" i="18"/>
  <c r="AC109" i="18"/>
  <c r="Q44" i="18"/>
  <c r="AV64" i="18"/>
  <c r="O69" i="18"/>
  <c r="BH6" i="18"/>
  <c r="X32" i="18"/>
  <c r="L13" i="18"/>
  <c r="BE42" i="18"/>
  <c r="AH60" i="18"/>
  <c r="BC15" i="18"/>
  <c r="Y93" i="18"/>
  <c r="N53" i="18"/>
  <c r="AX99" i="18"/>
  <c r="BQ85" i="18"/>
  <c r="T103" i="18"/>
  <c r="AQ38" i="18"/>
  <c r="X36" i="18"/>
  <c r="H29" i="18"/>
  <c r="BP95" i="18"/>
  <c r="BG60" i="18"/>
  <c r="X79" i="18"/>
  <c r="H79" i="18"/>
  <c r="BD50" i="18"/>
  <c r="AE52" i="18"/>
  <c r="X22" i="18"/>
  <c r="T10" i="18"/>
  <c r="BL80" i="18"/>
  <c r="AQ111" i="18"/>
  <c r="Y45" i="18"/>
  <c r="AJ64" i="18"/>
  <c r="BN50" i="18"/>
  <c r="V64" i="18"/>
  <c r="AF31" i="18"/>
  <c r="Q25" i="18"/>
  <c r="J9" i="18"/>
  <c r="O32" i="18"/>
  <c r="BL98" i="18"/>
  <c r="N32" i="18"/>
  <c r="BA45" i="18"/>
  <c r="F90" i="18"/>
  <c r="E50" i="18"/>
  <c r="K96" i="18"/>
  <c r="R25" i="18"/>
  <c r="AW89" i="18"/>
  <c r="AJ19" i="18"/>
  <c r="AN40" i="18"/>
  <c r="BE102" i="18"/>
  <c r="BC74" i="18"/>
  <c r="AP76" i="18"/>
  <c r="J109" i="18"/>
  <c r="BO109" i="18"/>
  <c r="U72" i="18"/>
  <c r="Z59" i="18"/>
  <c r="AO22" i="18"/>
  <c r="AB28" i="18"/>
  <c r="AV78" i="18"/>
  <c r="Z24" i="18"/>
  <c r="L75" i="18"/>
  <c r="AW39" i="18"/>
  <c r="U52" i="18"/>
  <c r="S33" i="18"/>
  <c r="K109" i="18"/>
  <c r="Z17" i="18"/>
  <c r="J21" i="18"/>
  <c r="BJ82" i="18"/>
  <c r="AF80" i="18"/>
  <c r="X47" i="18"/>
  <c r="N60" i="18"/>
  <c r="J77" i="18"/>
  <c r="J97" i="18"/>
  <c r="F106" i="18"/>
  <c r="AP9" i="18"/>
  <c r="L93" i="18"/>
  <c r="N55" i="18"/>
  <c r="AU51" i="18"/>
  <c r="U69" i="18"/>
  <c r="BJ94" i="18"/>
  <c r="BP89" i="18"/>
  <c r="T32" i="18"/>
  <c r="BE57" i="18"/>
  <c r="AM24" i="18"/>
  <c r="BG16" i="18"/>
  <c r="AE10" i="18"/>
  <c r="AN78" i="18"/>
  <c r="V75" i="18"/>
  <c r="AX44" i="18"/>
  <c r="D81" i="18"/>
  <c r="AN76" i="18"/>
  <c r="J24" i="18"/>
  <c r="BI18" i="18"/>
  <c r="G70" i="18"/>
  <c r="C94" i="18"/>
  <c r="AZ19" i="18"/>
  <c r="AC17" i="18"/>
  <c r="AX80" i="18"/>
  <c r="AF69" i="18"/>
  <c r="BN14" i="18"/>
  <c r="BO80" i="18"/>
  <c r="BQ55" i="18"/>
  <c r="AZ11" i="18"/>
  <c r="E79" i="18"/>
  <c r="N96" i="18"/>
  <c r="BQ36" i="18"/>
  <c r="C47" i="18"/>
  <c r="BL5" i="18"/>
  <c r="BK88" i="18"/>
  <c r="H41" i="18"/>
  <c r="BH45" i="18"/>
  <c r="N50" i="18"/>
  <c r="BJ45" i="18"/>
  <c r="BI28" i="18"/>
  <c r="AG79" i="18"/>
  <c r="F110" i="18"/>
  <c r="R62" i="18"/>
  <c r="G59" i="18"/>
  <c r="R100" i="18"/>
  <c r="BA98" i="18"/>
  <c r="R17" i="18"/>
  <c r="BL97" i="18"/>
  <c r="AI36" i="18"/>
  <c r="F89" i="18"/>
  <c r="AB85" i="18"/>
  <c r="AP34" i="18"/>
  <c r="BK84" i="18"/>
  <c r="AZ56" i="18"/>
  <c r="BB7" i="18"/>
  <c r="AM76" i="18"/>
  <c r="Z68" i="18"/>
  <c r="L29" i="18"/>
  <c r="U88" i="18"/>
  <c r="AO57" i="18"/>
  <c r="AA76" i="18"/>
  <c r="AI101" i="18"/>
  <c r="N71" i="18"/>
  <c r="AB97" i="18"/>
  <c r="V85" i="18"/>
  <c r="AE17" i="18"/>
  <c r="M59" i="18"/>
  <c r="AL25" i="18"/>
  <c r="AN92" i="18"/>
  <c r="AH98" i="18"/>
  <c r="E52" i="18"/>
  <c r="BE19" i="18"/>
  <c r="AO92" i="18"/>
  <c r="AM50" i="18"/>
  <c r="AJ24" i="18"/>
  <c r="F52" i="18"/>
  <c r="G9" i="18"/>
  <c r="BP92" i="18"/>
  <c r="BO49" i="18"/>
  <c r="BB29" i="18"/>
  <c r="D58" i="18"/>
  <c r="K39" i="18"/>
  <c r="Q11" i="18"/>
  <c r="U41" i="18"/>
  <c r="AF39" i="18"/>
  <c r="AB47" i="18"/>
  <c r="C33" i="18"/>
  <c r="BC42" i="18"/>
  <c r="AS31" i="18"/>
  <c r="AA80" i="18"/>
  <c r="BQ6" i="18"/>
  <c r="M95" i="18"/>
  <c r="BR55" i="18"/>
  <c r="T34" i="18"/>
  <c r="V73" i="18"/>
  <c r="AB39" i="18"/>
  <c r="AI98" i="18"/>
  <c r="BI16" i="18"/>
  <c r="BS32" i="18"/>
  <c r="AX82" i="18"/>
  <c r="AF10" i="18"/>
  <c r="Q83" i="18"/>
  <c r="AI14" i="18"/>
  <c r="T73" i="18"/>
  <c r="T53" i="18"/>
  <c r="AA86" i="18"/>
  <c r="AG100" i="18"/>
  <c r="BK63" i="18"/>
  <c r="I124" i="32"/>
  <c r="BN29" i="18"/>
  <c r="AC44" i="18"/>
  <c r="BD60" i="18"/>
  <c r="AW13" i="18"/>
  <c r="AP60" i="18"/>
  <c r="Y34" i="18"/>
  <c r="T108" i="18"/>
  <c r="BA84" i="18"/>
  <c r="Z83" i="18"/>
  <c r="AW78" i="18"/>
  <c r="G57" i="18"/>
  <c r="N28" i="18"/>
  <c r="T38" i="18"/>
  <c r="AT45" i="18"/>
  <c r="AU5" i="18"/>
  <c r="F85" i="18"/>
  <c r="BG110" i="18"/>
  <c r="H45" i="18"/>
  <c r="H110" i="18"/>
  <c r="AF45" i="18"/>
  <c r="AJ94" i="18"/>
  <c r="BG27" i="18"/>
  <c r="Y14" i="18"/>
  <c r="V26" i="18"/>
  <c r="AU23" i="18"/>
  <c r="BO6" i="18"/>
  <c r="AL74" i="18"/>
  <c r="AV27" i="18"/>
  <c r="AI68" i="18"/>
  <c r="K41" i="18"/>
  <c r="AP6" i="18"/>
  <c r="AI11" i="18"/>
  <c r="T13" i="18"/>
  <c r="BN33" i="18"/>
  <c r="AF49" i="18"/>
  <c r="AH101" i="18"/>
  <c r="K84" i="18"/>
  <c r="O64" i="18"/>
  <c r="AE46" i="18"/>
  <c r="BQ10" i="18"/>
  <c r="D87" i="18"/>
  <c r="BS103" i="18"/>
  <c r="K103" i="18"/>
  <c r="N10" i="18"/>
  <c r="AM81" i="18"/>
  <c r="BJ26" i="18"/>
  <c r="J106" i="18"/>
  <c r="Y70" i="18"/>
  <c r="AO46" i="18"/>
  <c r="AL53" i="18"/>
  <c r="C85" i="18"/>
  <c r="BN85" i="18"/>
  <c r="AN64" i="18"/>
  <c r="AI77" i="18"/>
  <c r="G27" i="18"/>
  <c r="H19" i="18"/>
  <c r="AB100" i="18"/>
  <c r="AL93" i="18"/>
  <c r="AT61" i="18"/>
  <c r="AC83" i="18"/>
  <c r="BN49" i="18"/>
  <c r="AQ27" i="18"/>
  <c r="R110" i="18"/>
  <c r="X30" i="18"/>
  <c r="AF41" i="18"/>
  <c r="V21" i="18"/>
  <c r="AG53" i="18"/>
  <c r="AA22" i="18"/>
  <c r="AE67" i="18"/>
  <c r="BS29" i="18"/>
  <c r="X110" i="18"/>
  <c r="AL97" i="18"/>
  <c r="K88" i="18"/>
  <c r="BP91" i="18"/>
  <c r="O25" i="18"/>
  <c r="G41" i="18"/>
  <c r="AB51" i="18"/>
  <c r="D70" i="18"/>
  <c r="BE97" i="18"/>
  <c r="AB107" i="18"/>
  <c r="AZ13" i="18"/>
  <c r="AL28" i="18"/>
  <c r="BC48" i="18"/>
  <c r="BG89" i="18"/>
  <c r="BJ46" i="18"/>
  <c r="AE57" i="18"/>
  <c r="BJ18" i="18"/>
  <c r="BL6" i="18"/>
  <c r="AM9" i="18"/>
  <c r="V32" i="18"/>
  <c r="AO70" i="18"/>
  <c r="BK17" i="18"/>
  <c r="K71" i="18"/>
  <c r="AB35" i="18"/>
  <c r="AU9" i="18"/>
  <c r="AT41" i="18"/>
  <c r="M44" i="18"/>
  <c r="BA25" i="18"/>
  <c r="AC24" i="18"/>
  <c r="BQ8" i="18"/>
  <c r="AO93" i="18"/>
  <c r="BB41" i="18"/>
  <c r="BG63" i="18"/>
  <c r="Y100" i="18"/>
  <c r="AO98" i="18"/>
  <c r="BB58" i="18"/>
  <c r="E57" i="18"/>
  <c r="AL19" i="18"/>
  <c r="BO45" i="18"/>
  <c r="AC22" i="18"/>
  <c r="S35" i="18"/>
  <c r="E60" i="18"/>
  <c r="AJ13" i="18"/>
  <c r="AF60" i="18"/>
  <c r="BI58" i="18"/>
  <c r="S109" i="18"/>
  <c r="H72" i="18"/>
  <c r="BJ37" i="18"/>
  <c r="BL78" i="18"/>
  <c r="AI21" i="18"/>
  <c r="AU63" i="18"/>
  <c r="AH36" i="18"/>
  <c r="AU84" i="18"/>
  <c r="C21" i="18"/>
  <c r="AO108" i="18"/>
  <c r="AP15" i="18"/>
  <c r="BJ104" i="18"/>
  <c r="AM85" i="18"/>
  <c r="AU66" i="18"/>
  <c r="AQ71" i="18"/>
  <c r="BQ68" i="18"/>
  <c r="AU41" i="18"/>
  <c r="AG90" i="18"/>
  <c r="AS12" i="18"/>
  <c r="BR50" i="18"/>
  <c r="AE80" i="18"/>
  <c r="BE109" i="18"/>
  <c r="BI41" i="18"/>
  <c r="J39" i="18"/>
  <c r="AV5" i="18"/>
  <c r="X11" i="18"/>
  <c r="J52" i="18"/>
  <c r="BL51" i="18"/>
  <c r="AC71" i="18"/>
  <c r="AT57" i="18"/>
  <c r="E101" i="18"/>
  <c r="BE11" i="18"/>
  <c r="AQ7" i="18"/>
  <c r="AB33" i="18"/>
  <c r="S68" i="18"/>
  <c r="AX81" i="18"/>
  <c r="AE103" i="18"/>
  <c r="Y62" i="18"/>
  <c r="AU17" i="18"/>
  <c r="AW37" i="18"/>
  <c r="BG8" i="18"/>
  <c r="E35" i="18"/>
  <c r="K45" i="18"/>
  <c r="BN43" i="18"/>
  <c r="AQ5" i="18"/>
  <c r="V18" i="18"/>
  <c r="S29" i="18"/>
  <c r="BK85" i="18"/>
  <c r="AQ70" i="18"/>
  <c r="V63" i="18"/>
  <c r="AX60" i="18"/>
  <c r="AV54" i="18"/>
  <c r="AT60" i="18"/>
  <c r="AF14" i="18"/>
  <c r="BR104" i="18"/>
  <c r="AE93" i="18"/>
  <c r="T60" i="18"/>
  <c r="T83" i="18"/>
  <c r="BE88" i="18"/>
  <c r="AW11" i="18"/>
  <c r="AU100" i="18"/>
  <c r="BL67" i="18"/>
  <c r="AW70" i="18"/>
  <c r="BH69" i="18"/>
  <c r="K68" i="18"/>
  <c r="H62" i="18"/>
  <c r="T30" i="18"/>
  <c r="O30" i="18"/>
  <c r="AX19" i="18"/>
  <c r="Y86" i="18"/>
  <c r="K108" i="18"/>
  <c r="BE45" i="18"/>
  <c r="M69" i="18"/>
  <c r="R63" i="18"/>
  <c r="BG19" i="18"/>
  <c r="BP77" i="18"/>
  <c r="R27" i="18"/>
  <c r="BA38" i="18"/>
  <c r="BN26" i="18"/>
  <c r="BL88" i="18"/>
  <c r="H24" i="18"/>
  <c r="Q72" i="18"/>
  <c r="AE24" i="18"/>
  <c r="AL63" i="18"/>
  <c r="BP12" i="18"/>
  <c r="AU69" i="18"/>
  <c r="R13" i="18"/>
  <c r="AC45" i="18"/>
  <c r="BL44" i="18"/>
  <c r="BE32" i="18"/>
  <c r="BO77" i="18"/>
  <c r="AW26" i="18"/>
  <c r="AJ16" i="18"/>
  <c r="BO40" i="18"/>
  <c r="AW5" i="18"/>
  <c r="BI59" i="18"/>
  <c r="Y109" i="18"/>
  <c r="AZ52" i="18"/>
  <c r="AJ83" i="18"/>
  <c r="AZ26" i="18"/>
  <c r="AT22" i="18"/>
  <c r="AU64" i="18"/>
  <c r="BS98" i="18"/>
  <c r="AL43" i="18"/>
  <c r="S83" i="18"/>
  <c r="AT29" i="18"/>
  <c r="AV83" i="18"/>
  <c r="AB21" i="18"/>
  <c r="N15" i="18"/>
  <c r="V7" i="18"/>
  <c r="AI97" i="18"/>
  <c r="BH13" i="18"/>
  <c r="AO15" i="18"/>
  <c r="AV79" i="18"/>
  <c r="AQ15" i="18"/>
  <c r="Z85" i="18"/>
  <c r="BL55" i="18"/>
  <c r="AI7" i="18"/>
  <c r="M92" i="18"/>
  <c r="AT110" i="18"/>
  <c r="BR102" i="18"/>
  <c r="E54" i="18"/>
  <c r="BN51" i="18"/>
  <c r="AU55" i="18"/>
  <c r="AP96" i="18"/>
  <c r="AV106" i="18"/>
  <c r="K18" i="18"/>
  <c r="F54" i="18"/>
  <c r="E25" i="18"/>
  <c r="T50" i="18"/>
  <c r="AU75" i="18"/>
  <c r="AP80" i="18"/>
  <c r="AS91" i="18"/>
  <c r="AP59" i="18"/>
  <c r="AT111" i="18"/>
  <c r="AP30" i="18"/>
  <c r="BN18" i="18"/>
  <c r="AT11" i="18"/>
  <c r="AX105" i="18"/>
  <c r="AP22" i="18"/>
  <c r="BA49" i="18"/>
  <c r="BN20" i="18"/>
  <c r="AX23" i="18"/>
  <c r="BD69" i="18"/>
  <c r="AH34" i="18"/>
  <c r="BS7" i="18"/>
  <c r="L49" i="18"/>
  <c r="M66" i="18"/>
  <c r="AL99" i="18"/>
  <c r="BG7" i="18"/>
  <c r="K40" i="18"/>
  <c r="AL17" i="18"/>
  <c r="AQ59" i="18"/>
  <c r="AW34" i="18"/>
  <c r="BS69" i="18"/>
  <c r="BJ105" i="18"/>
  <c r="C110" i="18"/>
  <c r="AV50" i="18"/>
  <c r="AC13" i="18"/>
  <c r="AI51" i="18"/>
  <c r="J81" i="18"/>
  <c r="AW101" i="18"/>
  <c r="AA92" i="18"/>
  <c r="M8" i="18"/>
  <c r="BC82" i="18"/>
  <c r="J28" i="18"/>
  <c r="J44" i="18"/>
  <c r="J59" i="18"/>
  <c r="BJ91" i="18"/>
  <c r="AA51" i="18"/>
  <c r="BS22" i="18"/>
  <c r="X109" i="18"/>
  <c r="Q56" i="18"/>
  <c r="AU81" i="18"/>
  <c r="T36" i="18"/>
  <c r="M25" i="18"/>
  <c r="BD15" i="18"/>
  <c r="AO45" i="18"/>
  <c r="AP8" i="18"/>
  <c r="BN92" i="18"/>
  <c r="U10" i="18"/>
  <c r="BJ38" i="18"/>
  <c r="Y13" i="18"/>
  <c r="BS54" i="18"/>
  <c r="AS72" i="18"/>
  <c r="AX20" i="18"/>
  <c r="AE111" i="18"/>
  <c r="BI42" i="18"/>
  <c r="V96" i="18"/>
  <c r="BO15" i="18"/>
  <c r="BH109" i="18"/>
  <c r="AZ23" i="18"/>
  <c r="H54" i="18"/>
  <c r="BL59" i="18"/>
  <c r="BK67" i="18"/>
  <c r="F27" i="18"/>
  <c r="K105" i="18"/>
  <c r="Z92" i="18"/>
  <c r="X9" i="18"/>
  <c r="BL18" i="18"/>
  <c r="G98" i="18"/>
  <c r="BO82" i="18"/>
  <c r="AU11" i="18"/>
  <c r="AN19" i="18"/>
  <c r="BN70" i="18"/>
  <c r="AH18" i="18"/>
  <c r="AJ31" i="18"/>
  <c r="BB43" i="18"/>
  <c r="AA102" i="18"/>
  <c r="N14" i="18"/>
  <c r="BG46" i="18"/>
  <c r="O13" i="18"/>
  <c r="BO38" i="18"/>
  <c r="X101" i="18"/>
  <c r="AF82" i="18"/>
  <c r="K77" i="18"/>
  <c r="AJ36" i="18"/>
  <c r="BK62" i="18"/>
  <c r="BE65" i="18"/>
  <c r="BI34" i="18"/>
  <c r="BP101" i="18"/>
  <c r="Q48" i="18"/>
  <c r="AA49" i="18"/>
  <c r="G55" i="18"/>
  <c r="U36" i="18"/>
  <c r="G30" i="18"/>
  <c r="BH46" i="18"/>
  <c r="Y31" i="18"/>
  <c r="Y64" i="18"/>
  <c r="BR42" i="18"/>
  <c r="AC36" i="18"/>
  <c r="AH23" i="18"/>
  <c r="AP103" i="18"/>
  <c r="Z81" i="18"/>
  <c r="AN29" i="18"/>
  <c r="U108" i="18"/>
  <c r="BE96" i="18"/>
  <c r="AO81" i="18"/>
  <c r="BP78" i="18"/>
  <c r="AH73" i="18"/>
  <c r="BK40" i="18"/>
  <c r="AF17" i="18"/>
  <c r="K110" i="18"/>
  <c r="Q5" i="18"/>
  <c r="X76" i="18"/>
  <c r="V56" i="18"/>
  <c r="AG27" i="18"/>
  <c r="Y19" i="18"/>
  <c r="U26" i="18"/>
  <c r="C75" i="18"/>
  <c r="S61" i="18"/>
  <c r="BN11" i="18"/>
  <c r="AW18" i="18"/>
  <c r="D74" i="18"/>
  <c r="T54" i="18"/>
  <c r="Q37" i="18"/>
  <c r="O21" i="18"/>
  <c r="Q62" i="18"/>
  <c r="AO72" i="18"/>
  <c r="BC77" i="18"/>
  <c r="T37" i="18"/>
  <c r="Z41" i="18"/>
  <c r="AX64" i="18"/>
  <c r="K36" i="18"/>
  <c r="AX102" i="18"/>
  <c r="BR56" i="18"/>
  <c r="AZ71" i="18"/>
  <c r="AV29" i="18"/>
  <c r="AX51" i="18"/>
  <c r="AT107" i="18"/>
  <c r="F43" i="18"/>
  <c r="BO60" i="18"/>
  <c r="BR47" i="18"/>
  <c r="AW23" i="18"/>
  <c r="BN62" i="18"/>
  <c r="E13" i="18"/>
  <c r="BH31" i="18"/>
  <c r="V59" i="18"/>
  <c r="F109" i="18"/>
  <c r="AB6" i="18"/>
  <c r="BQ17" i="18"/>
  <c r="C98" i="18"/>
  <c r="Z91" i="18"/>
  <c r="BN84" i="18"/>
  <c r="BE82" i="18"/>
  <c r="G17" i="18"/>
  <c r="T14" i="18"/>
  <c r="BC17" i="18"/>
  <c r="BR58" i="18"/>
  <c r="C68" i="18"/>
  <c r="H57" i="18"/>
  <c r="L35" i="18"/>
  <c r="AW87" i="18"/>
  <c r="U29" i="18"/>
  <c r="BD25" i="18"/>
  <c r="AF40" i="18"/>
  <c r="BB66" i="18"/>
  <c r="BA53" i="18"/>
  <c r="AN18" i="18"/>
  <c r="AA23" i="18"/>
  <c r="F74" i="18"/>
  <c r="Q63" i="18"/>
  <c r="BD81" i="18"/>
  <c r="BI92" i="18"/>
  <c r="H105" i="18"/>
  <c r="AB12" i="18"/>
  <c r="AO7" i="18"/>
  <c r="AT67" i="18"/>
  <c r="D47" i="18"/>
  <c r="BG75" i="18"/>
  <c r="G91" i="18"/>
  <c r="AV31" i="18"/>
  <c r="AQ64" i="18"/>
  <c r="BQ69" i="18"/>
  <c r="G111" i="18"/>
  <c r="BA88" i="18"/>
  <c r="V97" i="18"/>
  <c r="O50" i="18"/>
  <c r="S65" i="18"/>
  <c r="AN26" i="18"/>
  <c r="E45" i="18"/>
  <c r="S7" i="18"/>
  <c r="R40" i="18"/>
  <c r="BC60" i="18"/>
  <c r="BN64" i="18"/>
  <c r="AG7" i="18"/>
  <c r="Q24" i="18"/>
  <c r="S9" i="18"/>
  <c r="AC94" i="18"/>
  <c r="AG102" i="18"/>
  <c r="E53" i="18"/>
  <c r="AF62" i="18"/>
  <c r="K29" i="18"/>
  <c r="V8" i="18"/>
  <c r="AQ26" i="18"/>
  <c r="AN50" i="18"/>
  <c r="AS14" i="18"/>
  <c r="AQ104" i="18"/>
  <c r="M106" i="18"/>
  <c r="BD98" i="18"/>
  <c r="T11" i="18"/>
  <c r="BQ22" i="18"/>
  <c r="K22" i="18"/>
  <c r="BD87" i="18"/>
  <c r="AB109" i="18"/>
  <c r="AV37" i="18"/>
  <c r="N65" i="18"/>
  <c r="AA39" i="18"/>
  <c r="V78" i="18"/>
  <c r="AJ25" i="18"/>
  <c r="R108" i="18"/>
  <c r="BC37" i="18"/>
  <c r="C37" i="18"/>
  <c r="BQ99" i="18"/>
  <c r="T5" i="18"/>
  <c r="C67" i="18"/>
  <c r="AF75" i="18"/>
  <c r="AW67" i="18"/>
  <c r="BR26" i="18"/>
  <c r="Q106" i="18"/>
  <c r="AO20" i="18"/>
  <c r="AW25" i="18"/>
  <c r="AI30" i="18"/>
  <c r="BH38" i="18"/>
  <c r="AO94" i="18"/>
  <c r="AP101" i="18"/>
  <c r="U85" i="18"/>
  <c r="V108" i="18"/>
  <c r="Z45" i="18"/>
  <c r="AS92" i="18"/>
  <c r="AM36" i="18"/>
  <c r="AW94" i="18"/>
  <c r="G20" i="18"/>
  <c r="L32" i="18"/>
  <c r="BL35" i="18"/>
  <c r="AZ82" i="18"/>
  <c r="BS74" i="18"/>
  <c r="H14" i="18"/>
  <c r="X20" i="18"/>
  <c r="Z74" i="18"/>
  <c r="AP85" i="18"/>
  <c r="V89" i="18"/>
  <c r="AW44" i="18"/>
  <c r="BQ60" i="18"/>
  <c r="AB71" i="18"/>
  <c r="Z21" i="18"/>
  <c r="S92" i="18"/>
  <c r="BO30" i="18"/>
  <c r="V37" i="18"/>
  <c r="AM45" i="18"/>
  <c r="F22" i="18"/>
  <c r="BK26" i="18"/>
  <c r="O10" i="18"/>
  <c r="AW14" i="18"/>
  <c r="L84" i="18"/>
  <c r="V12" i="18"/>
  <c r="C96" i="18"/>
  <c r="AM17" i="18"/>
  <c r="BR21" i="18"/>
  <c r="M85" i="18"/>
  <c r="R57" i="18"/>
  <c r="T82" i="18"/>
  <c r="BP6" i="18"/>
  <c r="BC38" i="18"/>
  <c r="BA19" i="18"/>
  <c r="BC28" i="18"/>
  <c r="H31" i="18"/>
  <c r="BR70" i="18"/>
  <c r="BG74" i="18"/>
  <c r="BH37" i="18"/>
  <c r="AL56" i="18"/>
  <c r="R47" i="18"/>
  <c r="AX72" i="18"/>
  <c r="E97" i="18"/>
  <c r="BI83" i="18"/>
  <c r="L12" i="18"/>
  <c r="AT86" i="18"/>
  <c r="M42" i="18"/>
  <c r="X45" i="18"/>
  <c r="E89" i="18"/>
  <c r="BH61" i="18"/>
  <c r="K58" i="18"/>
  <c r="E19" i="18"/>
  <c r="BL96" i="18"/>
  <c r="BO87" i="18"/>
  <c r="K59" i="18"/>
  <c r="BH51" i="18"/>
  <c r="Y56" i="18"/>
  <c r="BE98" i="18"/>
  <c r="BP51" i="18"/>
  <c r="AA68" i="18"/>
  <c r="D69" i="18"/>
  <c r="R14" i="18"/>
  <c r="R16" i="18"/>
  <c r="BB26" i="18"/>
  <c r="F23" i="18"/>
  <c r="AQ68" i="18"/>
  <c r="AH38" i="18"/>
  <c r="BO95" i="18"/>
  <c r="F57" i="18"/>
  <c r="BG38" i="18"/>
  <c r="BR52" i="18"/>
  <c r="AF66" i="18"/>
  <c r="BS14" i="18"/>
  <c r="AU95" i="18"/>
  <c r="E76" i="18"/>
  <c r="F68" i="18"/>
  <c r="AW55" i="18"/>
  <c r="H66" i="18"/>
  <c r="K92" i="18"/>
  <c r="AJ49" i="18"/>
  <c r="AM110" i="18"/>
  <c r="AO14" i="18"/>
  <c r="AV7" i="18"/>
  <c r="Z34" i="18"/>
  <c r="AM60" i="18"/>
  <c r="AF38" i="18"/>
  <c r="H109" i="18"/>
  <c r="BQ19" i="18"/>
  <c r="H53" i="18"/>
  <c r="AI13" i="18"/>
  <c r="AW63" i="18"/>
  <c r="BQ20" i="18"/>
  <c r="AE70" i="18"/>
  <c r="BN74" i="18"/>
  <c r="BL49" i="18"/>
  <c r="BB12" i="18"/>
  <c r="N66" i="18"/>
  <c r="U96" i="18"/>
  <c r="T58" i="18"/>
  <c r="N76" i="18"/>
  <c r="BO79" i="18"/>
  <c r="BQ78" i="18"/>
  <c r="O108" i="18"/>
  <c r="C41" i="18"/>
  <c r="BC69" i="18"/>
  <c r="AX83" i="18"/>
  <c r="U22" i="18"/>
  <c r="T77" i="18"/>
  <c r="AL7" i="18"/>
  <c r="AG40" i="18"/>
  <c r="Z106" i="18"/>
  <c r="AU30" i="18"/>
  <c r="BI67" i="18"/>
  <c r="AC35" i="18"/>
  <c r="AL67" i="18"/>
  <c r="BL99" i="18"/>
  <c r="H8" i="18"/>
  <c r="F75" i="18"/>
  <c r="V93" i="18"/>
  <c r="BE14" i="18"/>
  <c r="Y52" i="18"/>
  <c r="AX69" i="18"/>
  <c r="BS104" i="18"/>
  <c r="BB85" i="18"/>
  <c r="BR35" i="18"/>
  <c r="AM87" i="18"/>
  <c r="Q65" i="18"/>
  <c r="BN110" i="18"/>
  <c r="BN15" i="18"/>
  <c r="O96" i="18"/>
  <c r="L9" i="18"/>
  <c r="BI47" i="18"/>
  <c r="BG21" i="18"/>
  <c r="N9" i="18"/>
  <c r="AU105" i="18"/>
  <c r="BL48" i="18"/>
  <c r="AT33" i="18"/>
  <c r="AI57" i="18"/>
  <c r="K46" i="18"/>
  <c r="AW51" i="18"/>
  <c r="F53" i="18"/>
  <c r="BI69" i="18"/>
  <c r="AJ104" i="18"/>
  <c r="N5" i="18"/>
  <c r="BG82" i="18"/>
  <c r="BE50" i="18"/>
  <c r="V70" i="18"/>
  <c r="AW35" i="18"/>
  <c r="AS15" i="18"/>
  <c r="AG41" i="18"/>
  <c r="BR92" i="18"/>
  <c r="AJ35" i="18"/>
  <c r="AX35" i="18"/>
  <c r="AX91" i="18"/>
  <c r="F86" i="18"/>
  <c r="BL38" i="18"/>
  <c r="BO12" i="18"/>
  <c r="AF107" i="18"/>
  <c r="Z16" i="18"/>
  <c r="M52" i="18"/>
  <c r="L23" i="18"/>
  <c r="AF65" i="18"/>
  <c r="O43" i="18"/>
  <c r="H81" i="18"/>
  <c r="J55" i="18"/>
  <c r="BD63" i="18"/>
  <c r="BH29" i="18"/>
  <c r="T56" i="18"/>
  <c r="X49" i="18"/>
  <c r="BA55" i="18"/>
  <c r="AL58" i="18"/>
  <c r="AF19" i="18"/>
  <c r="AG103" i="18"/>
  <c r="F95" i="18"/>
  <c r="BK35" i="18"/>
  <c r="AT28" i="18"/>
  <c r="BA61" i="18"/>
  <c r="AC57" i="18"/>
  <c r="AI33" i="18"/>
  <c r="AX39" i="18"/>
  <c r="AM108" i="18"/>
  <c r="BG103" i="18"/>
  <c r="V19" i="18"/>
  <c r="F30" i="18"/>
  <c r="AB50" i="18"/>
  <c r="AO40" i="18"/>
  <c r="BP14" i="18"/>
  <c r="AM22" i="18"/>
  <c r="BJ44" i="18"/>
  <c r="AQ28" i="18"/>
  <c r="AP25" i="18"/>
  <c r="BA75" i="18"/>
  <c r="AS77" i="18"/>
  <c r="J96" i="18"/>
  <c r="S8" i="18"/>
  <c r="BL42" i="18"/>
  <c r="L64" i="18"/>
  <c r="D61" i="18"/>
  <c r="AT34" i="18"/>
  <c r="AQ33" i="18"/>
  <c r="BK77" i="18"/>
  <c r="D28" i="18"/>
  <c r="BQ71" i="18"/>
  <c r="AX24" i="18"/>
  <c r="AZ106" i="18"/>
  <c r="AA104" i="18"/>
  <c r="BA79" i="18"/>
  <c r="AH42" i="18"/>
  <c r="AZ70" i="18"/>
  <c r="O9" i="18"/>
  <c r="T17" i="18"/>
  <c r="AV100" i="18"/>
  <c r="E48" i="18"/>
  <c r="R104" i="18"/>
  <c r="BG85" i="18"/>
  <c r="V107" i="18"/>
  <c r="AV15" i="18"/>
  <c r="F108" i="18"/>
  <c r="AS87" i="18"/>
  <c r="AB62" i="18"/>
  <c r="BJ33" i="18"/>
  <c r="AH59" i="18"/>
  <c r="BH36" i="18"/>
  <c r="J89" i="18"/>
  <c r="K57" i="18"/>
  <c r="BG64" i="18"/>
  <c r="AM62" i="18"/>
  <c r="G86" i="18"/>
  <c r="Q97" i="18"/>
  <c r="O14" i="18"/>
  <c r="Z97" i="18"/>
  <c r="AT75" i="18"/>
  <c r="AX76" i="18"/>
  <c r="BB63" i="18"/>
  <c r="AG92" i="18"/>
  <c r="AS64" i="18"/>
  <c r="AV71" i="18"/>
  <c r="AG54" i="18"/>
  <c r="AV62" i="18"/>
  <c r="AG50" i="18"/>
  <c r="BS13" i="18"/>
  <c r="AE53" i="18"/>
  <c r="AF6" i="18"/>
  <c r="BA64" i="18"/>
  <c r="BA81" i="18"/>
  <c r="F37" i="18"/>
  <c r="AG11" i="18"/>
  <c r="BB96" i="18"/>
  <c r="AA95" i="18"/>
  <c r="AZ60" i="18"/>
  <c r="BE33" i="18"/>
  <c r="BL45" i="18"/>
  <c r="AX109" i="18"/>
  <c r="Z32" i="18"/>
  <c r="AN96" i="18"/>
  <c r="BJ23" i="18"/>
  <c r="BQ95" i="18"/>
  <c r="BD47" i="18"/>
  <c r="AH46" i="18"/>
  <c r="AI102" i="18"/>
  <c r="BB57" i="18"/>
  <c r="AS45" i="18"/>
  <c r="BH71" i="18"/>
  <c r="BC58" i="18"/>
  <c r="BO8" i="18"/>
  <c r="AG22" i="18"/>
  <c r="BN93" i="18"/>
  <c r="BI110" i="18"/>
  <c r="BK79" i="18"/>
  <c r="AU68" i="18"/>
  <c r="BB19" i="18"/>
  <c r="AB52" i="18"/>
  <c r="AO82" i="18"/>
  <c r="N90" i="18"/>
  <c r="BP9" i="18"/>
  <c r="BP35" i="18"/>
  <c r="H71" i="18"/>
  <c r="J71" i="18"/>
  <c r="C80" i="18"/>
  <c r="AM10" i="18"/>
  <c r="BL85" i="18"/>
  <c r="AQ95" i="18"/>
  <c r="Y41" i="18"/>
  <c r="V100" i="18"/>
  <c r="BN53" i="18"/>
  <c r="AJ26" i="18"/>
  <c r="S37" i="18"/>
  <c r="BB80" i="18"/>
  <c r="AC75" i="18"/>
  <c r="AE38" i="18"/>
  <c r="BB31" i="18"/>
  <c r="V25" i="18"/>
  <c r="M31" i="18"/>
  <c r="D19" i="18"/>
  <c r="Q42" i="18"/>
  <c r="O22" i="18"/>
  <c r="AU78" i="18"/>
  <c r="D9" i="18"/>
  <c r="AJ70" i="18"/>
  <c r="AB79" i="18"/>
  <c r="G38" i="18"/>
  <c r="D55" i="18"/>
  <c r="M84" i="18"/>
  <c r="BJ10" i="18"/>
  <c r="J46" i="18"/>
  <c r="AI78" i="18"/>
  <c r="AZ55" i="18"/>
  <c r="BK72" i="18"/>
  <c r="L94" i="18"/>
  <c r="AV65" i="18"/>
  <c r="E104" i="18"/>
  <c r="J40" i="18"/>
  <c r="S36" i="18"/>
  <c r="AG76" i="18"/>
  <c r="AP39" i="18"/>
  <c r="BK11" i="18"/>
  <c r="AC98" i="18"/>
  <c r="R24" i="18"/>
  <c r="AP62" i="18"/>
  <c r="AH111" i="18"/>
  <c r="AP49" i="18"/>
  <c r="AE44" i="18"/>
  <c r="BL13" i="18"/>
  <c r="M19" i="18"/>
  <c r="AV77" i="18"/>
  <c r="BD34" i="18"/>
  <c r="AX94" i="18"/>
  <c r="BR89" i="18"/>
  <c r="S18" i="18"/>
  <c r="AI22" i="18"/>
  <c r="AF23" i="18"/>
  <c r="BQ74" i="18"/>
  <c r="BG33" i="18"/>
  <c r="X29" i="18"/>
  <c r="AG28" i="18"/>
  <c r="AL62" i="18"/>
  <c r="AS51" i="18"/>
  <c r="S15" i="18"/>
  <c r="AV82" i="18"/>
  <c r="AI59" i="18"/>
  <c r="BC16" i="18"/>
  <c r="BS43" i="18"/>
  <c r="BE28" i="18"/>
  <c r="AA34" i="18"/>
  <c r="BD28" i="18"/>
  <c r="O58" i="18"/>
  <c r="AG36" i="18"/>
  <c r="BR28" i="18"/>
  <c r="X60" i="18"/>
  <c r="C22" i="18"/>
  <c r="U76" i="18"/>
  <c r="AT58" i="18"/>
  <c r="U95" i="18"/>
  <c r="J98" i="18"/>
  <c r="BR99" i="18"/>
  <c r="BO78" i="18"/>
  <c r="G67" i="18"/>
  <c r="AE37" i="18"/>
  <c r="J69" i="18"/>
  <c r="V88" i="18"/>
  <c r="BS63" i="18"/>
  <c r="AG13" i="18"/>
  <c r="AW7" i="18"/>
  <c r="J76" i="18"/>
  <c r="R94" i="18"/>
  <c r="Y47" i="18"/>
  <c r="AT5" i="18"/>
  <c r="BR93" i="18"/>
  <c r="Y54" i="18"/>
  <c r="AQ21" i="18"/>
  <c r="AP38" i="18"/>
  <c r="C23" i="18"/>
  <c r="BO53" i="18"/>
  <c r="U18" i="18"/>
  <c r="AZ78" i="18"/>
  <c r="L10" i="18"/>
  <c r="AJ27" i="18"/>
  <c r="F67" i="18"/>
  <c r="AJ80" i="18"/>
  <c r="AH10" i="18"/>
  <c r="AW73" i="18"/>
  <c r="BH30" i="18"/>
  <c r="D52" i="18"/>
  <c r="AA89" i="18"/>
  <c r="BP73" i="18"/>
  <c r="AT94" i="18"/>
  <c r="AA9" i="18"/>
  <c r="AQ19" i="18"/>
  <c r="BJ98" i="18"/>
  <c r="BN61" i="18"/>
  <c r="BQ45" i="18"/>
  <c r="AV103" i="18"/>
  <c r="BE63" i="18"/>
  <c r="AX86" i="18"/>
  <c r="BC36" i="18"/>
  <c r="Z33" i="18"/>
  <c r="O5" i="18"/>
  <c r="BD73" i="18"/>
  <c r="L19" i="18"/>
  <c r="G16" i="18"/>
  <c r="AT54" i="18"/>
  <c r="BH64" i="18"/>
  <c r="AH88" i="18"/>
  <c r="BB17" i="18"/>
  <c r="BI15" i="18"/>
  <c r="AU91" i="18"/>
  <c r="Z107" i="18"/>
  <c r="BA8" i="18"/>
  <c r="S42" i="18"/>
  <c r="BO81" i="18"/>
  <c r="AL20" i="18"/>
  <c r="BH84" i="18"/>
  <c r="AX53" i="18"/>
  <c r="BG100" i="18"/>
  <c r="AI50" i="18"/>
  <c r="AE101" i="18"/>
  <c r="AB59" i="18"/>
  <c r="T94" i="18"/>
  <c r="BH32" i="18"/>
  <c r="AV90" i="18"/>
  <c r="L15" i="18"/>
  <c r="AP66" i="18"/>
  <c r="J38" i="18"/>
  <c r="BE56" i="18"/>
  <c r="F62" i="18"/>
  <c r="M60" i="18"/>
  <c r="AU73" i="18"/>
  <c r="BH12" i="18"/>
  <c r="S22" i="18"/>
  <c r="AT52" i="18"/>
  <c r="BA90" i="18"/>
  <c r="G18" i="18"/>
  <c r="BJ97" i="18"/>
  <c r="S95" i="18"/>
  <c r="BC44" i="18"/>
  <c r="AJ62" i="18"/>
  <c r="M21" i="18"/>
  <c r="BC55" i="18"/>
  <c r="AL92" i="18"/>
  <c r="AN9" i="18"/>
  <c r="AE29" i="18"/>
  <c r="BQ30" i="18"/>
  <c r="BN65" i="18"/>
  <c r="K25" i="18"/>
  <c r="BA23" i="18"/>
  <c r="AG33" i="18"/>
  <c r="AB56" i="18"/>
  <c r="AB69" i="18"/>
  <c r="AT105" i="18"/>
  <c r="N95" i="18"/>
  <c r="L87" i="18"/>
  <c r="BH56" i="18"/>
  <c r="BI23" i="18"/>
  <c r="AF16" i="18"/>
  <c r="BC14" i="18"/>
  <c r="BJ107" i="18"/>
  <c r="BB48" i="18"/>
  <c r="D106" i="18"/>
  <c r="BJ64" i="18"/>
  <c r="G54" i="18"/>
  <c r="U66" i="18"/>
  <c r="BJ106" i="18"/>
  <c r="BB88" i="18"/>
  <c r="T29" i="18"/>
  <c r="BB107" i="18"/>
  <c r="BS68" i="18"/>
  <c r="BG55" i="18"/>
  <c r="AJ65" i="18"/>
  <c r="AJ55" i="18"/>
  <c r="BR38" i="18"/>
  <c r="E66" i="18"/>
  <c r="BJ42" i="18"/>
  <c r="AI46" i="18"/>
  <c r="AS7" i="18"/>
  <c r="G28" i="18"/>
  <c r="BR53" i="18"/>
  <c r="BC87" i="18"/>
  <c r="T20" i="18"/>
  <c r="BH95" i="18"/>
  <c r="BR98" i="18"/>
  <c r="BH54" i="18"/>
  <c r="AE5" i="18"/>
  <c r="BB34" i="18"/>
  <c r="BI32" i="18"/>
  <c r="AU15" i="18"/>
  <c r="AA28" i="18"/>
  <c r="BJ14" i="18"/>
  <c r="BQ90" i="18"/>
  <c r="BD32" i="18"/>
  <c r="M62" i="18"/>
  <c r="T33" i="18"/>
  <c r="AC95" i="18"/>
  <c r="AP73" i="18"/>
  <c r="AH45" i="18"/>
  <c r="BN72" i="18"/>
  <c r="N42" i="18"/>
  <c r="AU32" i="18"/>
  <c r="AZ46" i="18"/>
  <c r="AI99" i="18"/>
  <c r="AH22" i="18"/>
  <c r="AB54" i="18"/>
  <c r="AJ34" i="18"/>
  <c r="AN7" i="18"/>
  <c r="C76" i="18"/>
  <c r="BQ62" i="18"/>
  <c r="AL106" i="18"/>
  <c r="BN16" i="18"/>
  <c r="BG87" i="18"/>
  <c r="AF46" i="18"/>
  <c r="AN27" i="18"/>
  <c r="BE15" i="18"/>
  <c r="AC40" i="18"/>
  <c r="BS76" i="18"/>
  <c r="AF92" i="18"/>
  <c r="AX97" i="18"/>
  <c r="X75" i="18"/>
  <c r="AT46" i="18"/>
  <c r="BL39" i="18"/>
  <c r="BE62" i="18"/>
  <c r="BK71" i="18"/>
  <c r="AB83" i="18"/>
  <c r="U58" i="18"/>
  <c r="K8" i="18"/>
  <c r="AG39" i="18"/>
  <c r="AX65" i="18"/>
  <c r="BO47" i="18"/>
  <c r="BS21" i="18"/>
  <c r="S32" i="18"/>
  <c r="AW75" i="18"/>
  <c r="BP61" i="18"/>
  <c r="M6" i="18"/>
  <c r="BI81" i="18"/>
  <c r="T27" i="18"/>
  <c r="F56" i="18"/>
  <c r="BR68" i="18"/>
  <c r="BO41" i="18"/>
  <c r="BL34" i="18"/>
  <c r="Q82" i="18"/>
  <c r="AI19" i="18"/>
  <c r="AC53" i="18"/>
  <c r="AQ39" i="18"/>
  <c r="AH6" i="18"/>
  <c r="AQ66" i="18"/>
  <c r="BL57" i="18"/>
  <c r="Z63" i="18"/>
  <c r="BE93" i="18"/>
  <c r="AV105" i="18"/>
  <c r="C87" i="18"/>
  <c r="BI11" i="18"/>
  <c r="AI44" i="18"/>
  <c r="AZ72" i="18"/>
  <c r="AA106" i="18"/>
  <c r="BQ100" i="18"/>
  <c r="BQ13" i="18"/>
  <c r="F81" i="18"/>
  <c r="AM38" i="18"/>
  <c r="H51" i="18"/>
  <c r="N29" i="18"/>
  <c r="Y37" i="18"/>
  <c r="X66" i="18"/>
  <c r="AJ14" i="18"/>
  <c r="AH50" i="18"/>
  <c r="Y9" i="18"/>
  <c r="AW47" i="18"/>
  <c r="AZ35" i="18"/>
  <c r="BB60" i="18"/>
  <c r="BA93" i="18"/>
  <c r="BQ39" i="18"/>
  <c r="N88" i="18"/>
  <c r="G92" i="18"/>
  <c r="AA96" i="18"/>
  <c r="AO52" i="18"/>
  <c r="X64" i="18"/>
  <c r="AW66" i="18"/>
  <c r="AB46" i="18"/>
  <c r="AN52" i="18"/>
  <c r="C90" i="18"/>
  <c r="AW82" i="18"/>
  <c r="C73" i="18"/>
  <c r="AL5" i="18"/>
  <c r="R67" i="18"/>
  <c r="BA46" i="18"/>
  <c r="BQ44" i="18"/>
  <c r="BC79" i="18"/>
  <c r="BR45" i="18"/>
  <c r="AC85" i="18"/>
  <c r="G11" i="18"/>
  <c r="S31" i="18"/>
  <c r="O40" i="18"/>
  <c r="AC43" i="18"/>
  <c r="O59" i="18"/>
  <c r="BH35" i="18"/>
  <c r="X83" i="18"/>
  <c r="L43" i="18"/>
  <c r="BC22" i="18"/>
  <c r="AS39" i="18"/>
  <c r="N80" i="18"/>
  <c r="AZ93" i="18"/>
  <c r="AM41" i="18"/>
  <c r="Y7" i="18"/>
  <c r="X46" i="18"/>
  <c r="AH96" i="18"/>
  <c r="AE51" i="18"/>
  <c r="BL64" i="18"/>
  <c r="AB61" i="18"/>
  <c r="BK24" i="18"/>
  <c r="T57" i="18"/>
  <c r="T18" i="18"/>
  <c r="BA62" i="18"/>
  <c r="BA24" i="18"/>
  <c r="G14" i="18"/>
  <c r="BD39" i="18"/>
  <c r="H18" i="18"/>
  <c r="BR8" i="18"/>
  <c r="BN23" i="18"/>
  <c r="AV44" i="18"/>
  <c r="BQ15" i="18"/>
  <c r="AG24" i="18"/>
  <c r="E8" i="18"/>
  <c r="T40" i="18"/>
  <c r="K10" i="18"/>
  <c r="AS35" i="18"/>
  <c r="BQ31" i="18"/>
  <c r="AM34" i="18"/>
  <c r="AN70" i="18"/>
  <c r="AB67" i="18"/>
  <c r="AJ53" i="18"/>
  <c r="C88" i="18"/>
  <c r="BC67" i="18"/>
  <c r="L100" i="18"/>
  <c r="AJ69" i="18"/>
  <c r="BS84" i="18"/>
  <c r="AZ30" i="18"/>
  <c r="AZ103" i="18"/>
  <c r="BK75" i="18"/>
  <c r="BS45" i="18"/>
  <c r="X5" i="18"/>
  <c r="AF86" i="18"/>
  <c r="AN15" i="18"/>
  <c r="L28" i="18"/>
  <c r="R101" i="18"/>
  <c r="AB95" i="18"/>
  <c r="X33" i="18"/>
  <c r="Z13" i="18"/>
  <c r="AX32" i="18"/>
  <c r="BE95" i="18"/>
  <c r="BQ82" i="18"/>
  <c r="BE47" i="18"/>
  <c r="BH28" i="18"/>
  <c r="AJ40" i="18"/>
  <c r="C65" i="18"/>
  <c r="BS82" i="18"/>
  <c r="AL70" i="18"/>
  <c r="C30" i="18"/>
  <c r="H23" i="18"/>
  <c r="AI24" i="18"/>
  <c r="K15" i="18"/>
  <c r="AS88" i="18"/>
  <c r="AN86" i="18"/>
  <c r="BR24" i="18"/>
  <c r="R66" i="18"/>
  <c r="BQ80" i="18"/>
  <c r="BS55" i="18"/>
  <c r="Q54" i="18"/>
  <c r="AL10" i="18"/>
  <c r="AM13" i="18"/>
  <c r="BQ12" i="18"/>
  <c r="Q80" i="18"/>
  <c r="D16" i="18"/>
  <c r="BR82" i="18"/>
  <c r="BE43" i="18"/>
  <c r="AE7" i="18"/>
  <c r="T9" i="18"/>
  <c r="AM98" i="18"/>
  <c r="E47" i="18"/>
  <c r="AV61" i="18"/>
  <c r="AQ48" i="18"/>
  <c r="L22" i="18"/>
  <c r="AV74" i="18"/>
  <c r="AZ20" i="18"/>
  <c r="AG88" i="18"/>
  <c r="K24" i="18"/>
  <c r="AB102" i="18"/>
  <c r="AM100" i="18"/>
  <c r="BC83" i="18"/>
  <c r="BL76" i="18"/>
  <c r="H125" i="32"/>
  <c r="Q104" i="18"/>
  <c r="AG95" i="18"/>
  <c r="AE25" i="18"/>
  <c r="BE16" i="18"/>
  <c r="AL73" i="18"/>
  <c r="AS94" i="18"/>
  <c r="BG96" i="18"/>
  <c r="AV86" i="18"/>
  <c r="AJ50" i="18"/>
  <c r="AC29" i="18"/>
  <c r="D37" i="18"/>
  <c r="J29" i="18"/>
  <c r="AV51" i="18"/>
  <c r="AO71" i="18"/>
  <c r="AE89" i="18"/>
  <c r="D64" i="18"/>
  <c r="R71" i="18"/>
  <c r="BL79" i="18"/>
  <c r="Z56" i="18"/>
  <c r="BO43" i="18"/>
  <c r="T48" i="18"/>
  <c r="BA65" i="18"/>
  <c r="AW40" i="18"/>
  <c r="Z93" i="18"/>
  <c r="U17" i="18"/>
  <c r="AG25" i="18"/>
  <c r="G24" i="18"/>
  <c r="BG49" i="18"/>
  <c r="BD85" i="18"/>
  <c r="H55" i="18"/>
  <c r="AS49" i="18"/>
  <c r="Y66" i="18"/>
  <c r="Z86" i="18"/>
  <c r="BQ96" i="18"/>
  <c r="AJ109" i="18"/>
  <c r="BS62" i="18"/>
  <c r="D102" i="18"/>
  <c r="AE18" i="18"/>
  <c r="AN79" i="18"/>
  <c r="AQ18" i="18"/>
  <c r="S11" i="18"/>
  <c r="BI100" i="18"/>
  <c r="Y46" i="18"/>
  <c r="N31" i="18"/>
  <c r="C79" i="18"/>
  <c r="BD13" i="18"/>
  <c r="L45" i="18"/>
  <c r="AZ73" i="18"/>
  <c r="E91" i="18"/>
  <c r="U93" i="18"/>
  <c r="BB68" i="18"/>
  <c r="BB46" i="18"/>
  <c r="BI37" i="18"/>
  <c r="M93" i="18"/>
  <c r="H93" i="18"/>
  <c r="BC72" i="18"/>
  <c r="S12" i="18"/>
  <c r="BG15" i="18"/>
  <c r="R30" i="18"/>
  <c r="M30" i="18"/>
  <c r="D45" i="18"/>
  <c r="BB74" i="18"/>
  <c r="AL37" i="18"/>
  <c r="AM89" i="18"/>
  <c r="AW110" i="18"/>
  <c r="AH63" i="18"/>
  <c r="N89" i="18"/>
  <c r="AL89" i="18"/>
  <c r="F105" i="18"/>
  <c r="N52" i="18"/>
  <c r="BG31" i="18"/>
  <c r="K75" i="18"/>
  <c r="BH20" i="18"/>
  <c r="X91" i="18"/>
  <c r="BP17" i="18"/>
  <c r="BB11" i="18"/>
  <c r="AH109" i="18"/>
  <c r="BP93" i="18"/>
  <c r="AM61" i="18"/>
  <c r="BA110" i="18"/>
  <c r="AH64" i="18"/>
  <c r="BI29" i="18"/>
  <c r="AN37" i="18"/>
  <c r="BR15" i="18"/>
  <c r="V28" i="18"/>
  <c r="AE56" i="18"/>
  <c r="V42" i="18"/>
  <c r="O36" i="18"/>
  <c r="AF33" i="18"/>
  <c r="AU79" i="18"/>
  <c r="AL91" i="18"/>
  <c r="M20" i="18"/>
  <c r="Q32" i="18"/>
  <c r="K99" i="18"/>
  <c r="AT42" i="18"/>
  <c r="L36" i="18"/>
  <c r="AT84" i="18"/>
  <c r="R33" i="18"/>
  <c r="M11" i="18"/>
  <c r="Z29" i="18"/>
  <c r="Z98" i="18"/>
  <c r="E63" i="18"/>
  <c r="BN44" i="18"/>
  <c r="S79" i="18"/>
  <c r="O51" i="18"/>
  <c r="M39" i="18"/>
  <c r="F96" i="18"/>
  <c r="BQ53" i="18"/>
  <c r="BO68" i="18"/>
  <c r="L92" i="18"/>
  <c r="D109" i="18"/>
  <c r="F102" i="18"/>
  <c r="BE25" i="18"/>
  <c r="V61" i="18"/>
  <c r="J34" i="18"/>
  <c r="AC73" i="18"/>
  <c r="BS111" i="18"/>
  <c r="Q22" i="18"/>
  <c r="D25" i="18"/>
  <c r="Y85" i="18"/>
  <c r="H43" i="18"/>
  <c r="L102" i="18"/>
  <c r="BD44" i="18"/>
  <c r="BO5" i="18"/>
  <c r="AF5" i="18"/>
  <c r="AB58" i="18"/>
  <c r="AQ99" i="18"/>
  <c r="R90" i="18"/>
  <c r="BG26" i="18"/>
  <c r="AC41" i="18"/>
  <c r="BB13" i="18"/>
  <c r="AC32" i="18"/>
  <c r="V36" i="18"/>
  <c r="BI7" i="18"/>
  <c r="O49" i="18"/>
  <c r="F36" i="18"/>
  <c r="BH73" i="18"/>
  <c r="S24" i="18"/>
  <c r="D26" i="18"/>
  <c r="BJ73" i="18"/>
  <c r="AQ69" i="18"/>
  <c r="L66" i="18"/>
  <c r="BG104" i="18"/>
  <c r="BR87" i="18"/>
  <c r="AI76" i="18"/>
  <c r="AX10" i="18"/>
  <c r="BC32" i="18"/>
  <c r="AV70" i="18"/>
  <c r="E17" i="18"/>
  <c r="AT56" i="18"/>
  <c r="BO39" i="18"/>
  <c r="AS22" i="18"/>
  <c r="E6" i="18"/>
  <c r="X95" i="18"/>
  <c r="AJ43" i="18"/>
  <c r="BC47" i="18"/>
  <c r="G89" i="18"/>
  <c r="AS81" i="18"/>
  <c r="AI64" i="18"/>
  <c r="H47" i="18"/>
  <c r="AG72" i="18"/>
  <c r="BR97" i="18"/>
  <c r="O90" i="18"/>
  <c r="AE73" i="18"/>
  <c r="X57" i="18"/>
  <c r="BD43" i="18"/>
  <c r="Y36" i="18"/>
  <c r="E71" i="18"/>
  <c r="AH58" i="18"/>
  <c r="X99" i="18"/>
  <c r="BP40" i="18"/>
  <c r="AZ84" i="18"/>
  <c r="BB59" i="18"/>
  <c r="K17" i="18"/>
  <c r="AA38" i="18"/>
  <c r="BP15" i="18"/>
  <c r="O89" i="18"/>
  <c r="AE81" i="18"/>
  <c r="BH14" i="18"/>
  <c r="C18" i="18"/>
  <c r="AQ56" i="18"/>
  <c r="C111" i="18"/>
  <c r="D44" i="18"/>
  <c r="J36" i="18"/>
  <c r="AI86" i="18"/>
  <c r="U19" i="18"/>
  <c r="AO51" i="18"/>
  <c r="AW100" i="18"/>
  <c r="Z49" i="18"/>
  <c r="BJ7" i="18"/>
  <c r="BJ9" i="18"/>
  <c r="AO85" i="18"/>
  <c r="T85" i="18"/>
  <c r="BI25" i="18"/>
  <c r="BE110" i="18"/>
  <c r="BD109" i="18"/>
  <c r="BG52" i="18"/>
  <c r="AQ25" i="18"/>
  <c r="X67" i="18"/>
  <c r="BH59" i="18"/>
  <c r="BJ89" i="18"/>
  <c r="BJ60" i="18"/>
  <c r="C57" i="18"/>
  <c r="AP23" i="18"/>
  <c r="N67" i="18"/>
  <c r="X50" i="18"/>
  <c r="AL51" i="18"/>
  <c r="AB18" i="18"/>
  <c r="AT6" i="18"/>
  <c r="AB8" i="18"/>
  <c r="AU8" i="18"/>
  <c r="AT17" i="18"/>
  <c r="AE68" i="18"/>
  <c r="AB93" i="18"/>
  <c r="X87" i="18"/>
  <c r="BS47" i="18"/>
  <c r="AS25" i="18"/>
  <c r="AX92" i="18"/>
  <c r="R79" i="18"/>
  <c r="D36" i="18"/>
  <c r="U59" i="18"/>
  <c r="AX66" i="18"/>
  <c r="BA63" i="18"/>
  <c r="BB9" i="18"/>
  <c r="M72" i="18"/>
  <c r="AH41" i="18"/>
  <c r="C71" i="18"/>
  <c r="AC102" i="18"/>
  <c r="AN28" i="18"/>
  <c r="R5" i="18"/>
  <c r="K102" i="18"/>
  <c r="BO10" i="18"/>
  <c r="L7" i="18"/>
  <c r="X78" i="18"/>
  <c r="O76" i="18"/>
  <c r="C45" i="18"/>
  <c r="AA18" i="18"/>
  <c r="BN21" i="18"/>
  <c r="AH57" i="18"/>
  <c r="Q75" i="18"/>
  <c r="Q53" i="18"/>
  <c r="AU19" i="18"/>
  <c r="Q57" i="18"/>
  <c r="AT31" i="18"/>
  <c r="AH82" i="18"/>
  <c r="Q28" i="18"/>
  <c r="AP48" i="18"/>
  <c r="AM99" i="18"/>
  <c r="V112" i="18"/>
  <c r="AV20" i="18"/>
  <c r="BG14" i="18"/>
  <c r="BI104" i="18"/>
  <c r="AJ96" i="18"/>
  <c r="AA32" i="18"/>
  <c r="BJ58" i="18"/>
  <c r="Y88" i="18"/>
  <c r="L38" i="18"/>
  <c r="BN55" i="18"/>
  <c r="G37" i="18"/>
  <c r="AQ52" i="18"/>
  <c r="J18" i="18"/>
  <c r="AC96" i="18"/>
  <c r="AE41" i="18"/>
  <c r="AB94" i="18"/>
  <c r="AE108" i="18"/>
  <c r="T63" i="18"/>
  <c r="J37" i="18"/>
  <c r="AI31" i="18"/>
  <c r="BG43" i="18"/>
  <c r="J47" i="18"/>
  <c r="BP43" i="18"/>
  <c r="V47" i="18"/>
  <c r="BI51" i="18"/>
  <c r="E43" i="18"/>
  <c r="BC34" i="18"/>
  <c r="AJ95" i="18"/>
  <c r="AA43" i="18"/>
  <c r="N24" i="18"/>
  <c r="BS70" i="18"/>
  <c r="AW69" i="18"/>
  <c r="J94" i="18"/>
  <c r="J99" i="18"/>
  <c r="BR84" i="18"/>
  <c r="AW32" i="18"/>
  <c r="BN82" i="18"/>
  <c r="D20" i="18"/>
  <c r="BL81" i="18"/>
  <c r="D90" i="18"/>
  <c r="U5" i="18"/>
  <c r="Q84" i="18"/>
  <c r="BB52" i="18"/>
  <c r="BA47" i="18"/>
  <c r="BR20" i="18"/>
  <c r="L33" i="18"/>
  <c r="BC10" i="18"/>
  <c r="AS78" i="18"/>
  <c r="BE41" i="18"/>
  <c r="L85" i="18"/>
  <c r="K20" i="18"/>
  <c r="AO8" i="18"/>
  <c r="S16" i="18"/>
  <c r="AV110" i="18"/>
  <c r="AW105" i="18"/>
  <c r="BK58" i="18"/>
  <c r="AM74" i="18"/>
  <c r="BA48" i="18"/>
  <c r="BB109" i="18"/>
  <c r="Y76" i="18"/>
  <c r="AF22" i="18"/>
  <c r="BB64" i="18"/>
  <c r="M58" i="18"/>
  <c r="R11" i="18"/>
  <c r="BG25" i="18"/>
  <c r="BR51" i="18"/>
  <c r="AJ89" i="18"/>
  <c r="AS6" i="18"/>
  <c r="F31" i="18"/>
  <c r="V102" i="18"/>
  <c r="AA50" i="18"/>
  <c r="AP88" i="18"/>
  <c r="K19" i="18"/>
  <c r="BS99" i="18"/>
  <c r="BR49" i="18"/>
  <c r="S97" i="18"/>
  <c r="AG47" i="18"/>
  <c r="AW59" i="18"/>
  <c r="AG91" i="18"/>
  <c r="M102" i="18"/>
  <c r="AG64" i="18"/>
  <c r="AU86" i="18"/>
  <c r="AF97" i="18"/>
  <c r="BK52" i="18"/>
  <c r="BB90" i="18"/>
  <c r="BJ54" i="18"/>
  <c r="E58" i="18"/>
  <c r="Z48" i="18"/>
  <c r="M14" i="18"/>
  <c r="L25" i="18"/>
  <c r="BE31" i="18"/>
  <c r="AJ61" i="18"/>
  <c r="T22" i="18"/>
  <c r="BI90" i="18"/>
  <c r="AO25" i="18"/>
  <c r="BA74" i="18"/>
  <c r="BQ48" i="18"/>
  <c r="BB56" i="18"/>
  <c r="BP41" i="18"/>
  <c r="AT77" i="18"/>
  <c r="BN42" i="18"/>
  <c r="O70" i="18"/>
  <c r="C46" i="18"/>
  <c r="Z12" i="18"/>
  <c r="R61" i="18"/>
  <c r="AT14" i="18"/>
  <c r="BB25" i="18"/>
  <c r="AL18" i="18"/>
  <c r="AF84" i="18"/>
  <c r="AE83" i="18"/>
  <c r="BJ12" i="18"/>
  <c r="AU88" i="18"/>
  <c r="S94" i="18"/>
  <c r="BO67" i="18"/>
  <c r="AA56" i="18"/>
  <c r="BQ81" i="18"/>
  <c r="X68" i="18"/>
  <c r="AG61" i="18"/>
  <c r="AN58" i="18"/>
  <c r="Z30" i="18"/>
  <c r="E11" i="18"/>
  <c r="BE70" i="18"/>
  <c r="K9" i="18"/>
  <c r="BD31" i="18"/>
  <c r="S34" i="18"/>
  <c r="BC40" i="18"/>
  <c r="AC9" i="18"/>
  <c r="K13" i="18"/>
  <c r="AX9" i="18"/>
  <c r="L63" i="18"/>
  <c r="AA30" i="18"/>
  <c r="BH60" i="18"/>
  <c r="Y58" i="18"/>
  <c r="AI37" i="18"/>
  <c r="V60" i="18"/>
  <c r="T39" i="18"/>
  <c r="BK59" i="18"/>
  <c r="R6" i="18"/>
  <c r="AS100" i="18"/>
  <c r="M73" i="18"/>
  <c r="T62" i="18"/>
  <c r="AP111" i="18"/>
  <c r="Z23" i="18"/>
  <c r="AU46" i="18"/>
  <c r="AA84" i="18"/>
  <c r="L52" i="18"/>
  <c r="AO5" i="18"/>
  <c r="Z8" i="18"/>
  <c r="G34" i="18"/>
  <c r="AS58" i="18"/>
  <c r="AW46" i="18"/>
  <c r="AI56" i="18"/>
  <c r="Y73" i="18"/>
  <c r="BI60" i="18"/>
  <c r="N59" i="18"/>
  <c r="AT13" i="18"/>
  <c r="Y96" i="18"/>
  <c r="BA26" i="18"/>
  <c r="D73" i="18"/>
  <c r="AT15" i="18"/>
  <c r="BN66" i="18"/>
  <c r="BJ81" i="18"/>
  <c r="AG77" i="18"/>
  <c r="AA31" i="18"/>
  <c r="AQ10" i="18"/>
  <c r="AU93" i="18"/>
  <c r="R97" i="18"/>
  <c r="Z102" i="18"/>
  <c r="AG5" i="18"/>
  <c r="Y97" i="18"/>
  <c r="BP94" i="18"/>
  <c r="J62" i="18"/>
  <c r="AF30" i="18"/>
  <c r="BQ5" i="18"/>
  <c r="AH56" i="18"/>
  <c r="C93" i="18"/>
  <c r="AB92" i="18"/>
  <c r="BP33" i="18"/>
  <c r="AS50" i="18"/>
  <c r="BD22" i="18"/>
  <c r="AS65" i="18"/>
  <c r="BQ47" i="18"/>
  <c r="G26" i="18"/>
  <c r="K90" i="18"/>
  <c r="AA101" i="18"/>
  <c r="BS90" i="18"/>
  <c r="J33" i="18"/>
  <c r="AI62" i="18"/>
  <c r="AW84" i="18"/>
  <c r="BL61" i="18"/>
  <c r="T52" i="18"/>
  <c r="T101" i="18"/>
  <c r="AG19" i="18"/>
  <c r="M79" i="18"/>
  <c r="O8" i="18"/>
  <c r="AS82" i="18"/>
  <c r="BI84" i="18"/>
  <c r="J91" i="18"/>
  <c r="O31" i="18"/>
  <c r="H22" i="18"/>
  <c r="BE79" i="18"/>
  <c r="L30" i="18"/>
  <c r="BC49" i="18"/>
  <c r="N69" i="18"/>
  <c r="BO46" i="18"/>
  <c r="S38" i="18"/>
  <c r="BS38" i="18"/>
  <c r="L89" i="18"/>
  <c r="AL86" i="18"/>
  <c r="AE69" i="18"/>
  <c r="AV8" i="18"/>
  <c r="O85" i="18"/>
  <c r="BE36" i="18"/>
  <c r="AL94" i="18"/>
  <c r="R7" i="18"/>
  <c r="H35" i="18"/>
  <c r="G25" i="18"/>
  <c r="AA54" i="18"/>
  <c r="AL42" i="18"/>
  <c r="BA15" i="18"/>
  <c r="BJ77" i="18"/>
  <c r="F40" i="18"/>
  <c r="AB76" i="18"/>
  <c r="M71" i="18"/>
  <c r="BE46" i="18"/>
  <c r="AM69" i="18"/>
  <c r="AX108" i="18"/>
  <c r="AN24" i="18"/>
  <c r="X77" i="18"/>
  <c r="AZ64" i="18"/>
  <c r="V29" i="18"/>
  <c r="V58" i="18"/>
  <c r="BO31" i="18"/>
  <c r="G104" i="18"/>
  <c r="D103" i="18"/>
  <c r="BG56" i="18"/>
  <c r="U32" i="18"/>
  <c r="AC38" i="18"/>
  <c r="BB75" i="18"/>
  <c r="AH7" i="18"/>
  <c r="AN95" i="18"/>
  <c r="BH47" i="18"/>
  <c r="Q20" i="18"/>
  <c r="O75" i="18"/>
  <c r="AV88" i="18"/>
  <c r="BS19" i="18"/>
  <c r="AL27" i="18"/>
  <c r="AM33" i="18"/>
  <c r="AL80" i="18"/>
  <c r="N58" i="18"/>
  <c r="BK89" i="18"/>
  <c r="H33" i="18"/>
  <c r="AV17" i="18"/>
  <c r="E56" i="18"/>
  <c r="BH90" i="18"/>
  <c r="AN12" i="18"/>
  <c r="AP83" i="18"/>
  <c r="J58" i="18"/>
  <c r="R74" i="18"/>
  <c r="N27" i="18"/>
  <c r="E37" i="18"/>
  <c r="AT90" i="18"/>
  <c r="Q21" i="18"/>
  <c r="AX37" i="18"/>
  <c r="AC48" i="18"/>
  <c r="T74" i="18"/>
  <c r="G32" i="18"/>
  <c r="BS37" i="18"/>
  <c r="M63" i="18"/>
  <c r="V44" i="18"/>
  <c r="AA71" i="18"/>
  <c r="AO39" i="18"/>
  <c r="BN9" i="18"/>
  <c r="AI110" i="18"/>
  <c r="AV6" i="18"/>
  <c r="BG13" i="18"/>
  <c r="R32" i="18"/>
  <c r="X53" i="18"/>
  <c r="BC30" i="18"/>
  <c r="AV97" i="18"/>
  <c r="J92" i="18"/>
  <c r="BO73" i="18"/>
  <c r="R54" i="18"/>
  <c r="U106" i="18"/>
  <c r="F10" i="18"/>
  <c r="Q17" i="18"/>
  <c r="BO16" i="18"/>
  <c r="AJ56" i="18"/>
  <c r="BK10" i="18"/>
  <c r="Z11" i="18"/>
  <c r="BC33" i="18"/>
  <c r="L39" i="18"/>
  <c r="AM104" i="18"/>
  <c r="G23" i="18"/>
  <c r="S58" i="18"/>
  <c r="G53" i="18"/>
  <c r="AW8" i="18"/>
  <c r="G99" i="18"/>
  <c r="AA47" i="18"/>
  <c r="AE40" i="18"/>
  <c r="K111" i="18"/>
  <c r="BJ61" i="18"/>
  <c r="BP31" i="18"/>
  <c r="AU6" i="18"/>
  <c r="BB100" i="18"/>
  <c r="E112" i="18"/>
  <c r="F11" i="18"/>
  <c r="AB36" i="18"/>
  <c r="AJ60" i="18"/>
  <c r="BG22" i="18"/>
  <c r="AX41" i="18"/>
  <c r="AQ30" i="18"/>
  <c r="E40" i="18"/>
  <c r="BS91" i="18"/>
  <c r="AC64" i="18"/>
  <c r="BI14" i="18"/>
  <c r="AS76" i="18"/>
  <c r="AJ59" i="18"/>
  <c r="AT55" i="18"/>
  <c r="AZ89" i="18"/>
  <c r="M109" i="18"/>
  <c r="BA20" i="18"/>
  <c r="AE100" i="18"/>
  <c r="S90" i="18"/>
  <c r="M29" i="18"/>
  <c r="AL79" i="18"/>
  <c r="L67" i="18"/>
  <c r="M24" i="18"/>
  <c r="AQ97" i="18"/>
  <c r="R85" i="18"/>
  <c r="BD88" i="18"/>
  <c r="BA102" i="18"/>
  <c r="AB89" i="18"/>
  <c r="AS60" i="18"/>
  <c r="BP65" i="18"/>
  <c r="V67" i="18"/>
  <c r="AU108" i="18"/>
  <c r="BI62" i="18"/>
  <c r="BL9" i="18"/>
  <c r="BO85" i="18"/>
  <c r="AX88" i="18"/>
  <c r="AQ110" i="18"/>
  <c r="AC18" i="18"/>
  <c r="AG49" i="18"/>
  <c r="Q33" i="18"/>
  <c r="BG36" i="18"/>
  <c r="U70" i="18"/>
  <c r="U75" i="18"/>
  <c r="C20" i="18"/>
  <c r="Q10" i="18"/>
  <c r="K91" i="18"/>
  <c r="M54" i="18"/>
  <c r="C54" i="18"/>
  <c r="AP108" i="18"/>
  <c r="AQ35" i="18"/>
  <c r="M40" i="18"/>
  <c r="BO48" i="18"/>
  <c r="F58" i="18"/>
  <c r="AZ65" i="18"/>
  <c r="BN96" i="18"/>
  <c r="X27" i="18"/>
  <c r="H17" i="18"/>
  <c r="BH50" i="18"/>
  <c r="E98" i="18"/>
  <c r="E14" i="18"/>
  <c r="J85" i="18"/>
  <c r="AN25" i="18"/>
  <c r="F104" i="18"/>
  <c r="AT23" i="18"/>
  <c r="BS10" i="18"/>
  <c r="BI35" i="18"/>
  <c r="T47" i="18"/>
  <c r="AZ50" i="18"/>
  <c r="S80" i="18"/>
  <c r="Q76" i="18"/>
  <c r="K76" i="18"/>
  <c r="AN87" i="18"/>
  <c r="BC103" i="18"/>
  <c r="AX13" i="18"/>
  <c r="AH94" i="18"/>
  <c r="V74" i="18"/>
  <c r="AF74" i="18"/>
  <c r="AN85" i="18"/>
  <c r="AP33" i="18"/>
  <c r="AM16" i="18"/>
  <c r="X92" i="18"/>
  <c r="BD94" i="18"/>
  <c r="V65" i="18"/>
  <c r="J49" i="18"/>
  <c r="BS42" i="18"/>
  <c r="G105" i="18"/>
  <c r="BA37" i="18"/>
  <c r="AV108" i="18"/>
  <c r="G93" i="18"/>
  <c r="F72" i="18"/>
  <c r="AB98" i="18"/>
  <c r="AB37" i="18"/>
  <c r="AG48" i="18"/>
  <c r="BL111" i="18"/>
  <c r="AN82" i="18"/>
  <c r="BS33" i="18"/>
  <c r="L79" i="18"/>
  <c r="Q70" i="18"/>
  <c r="Q40" i="18"/>
  <c r="AQ50" i="18"/>
  <c r="AP69" i="18"/>
  <c r="C63" i="18"/>
  <c r="T99" i="18"/>
  <c r="AH81" i="18"/>
  <c r="BB79" i="18"/>
  <c r="BI98" i="18"/>
  <c r="BG108" i="18"/>
  <c r="BN27" i="18"/>
  <c r="BN30" i="18"/>
  <c r="BS56" i="18"/>
  <c r="BE64" i="18"/>
  <c r="AH51" i="18"/>
  <c r="BL75" i="18"/>
  <c r="AF26" i="18"/>
  <c r="BG47" i="18"/>
  <c r="BO96" i="18"/>
  <c r="AQ101" i="18"/>
  <c r="X84" i="18"/>
  <c r="H63" i="18"/>
  <c r="BN75" i="18"/>
  <c r="AC34" i="18"/>
  <c r="AA77" i="18"/>
  <c r="AV60" i="18"/>
  <c r="Z19" i="18"/>
  <c r="AV76" i="18"/>
  <c r="AH9" i="18"/>
  <c r="AG111" i="18"/>
  <c r="AL68" i="18"/>
  <c r="BA40" i="18"/>
  <c r="K12" i="18"/>
  <c r="AC93" i="18"/>
  <c r="V84" i="18"/>
  <c r="BO89" i="18"/>
  <c r="L40" i="18"/>
  <c r="BQ92" i="18"/>
  <c r="AN98" i="18"/>
  <c r="AB41" i="18"/>
  <c r="AU16" i="18"/>
  <c r="U54" i="18"/>
  <c r="AZ12" i="18"/>
  <c r="BK22" i="18"/>
  <c r="AU33" i="18"/>
  <c r="AS108" i="18"/>
  <c r="AC7" i="18"/>
  <c r="BN39" i="18"/>
  <c r="AQ6" i="18"/>
  <c r="L58" i="18"/>
  <c r="Z14" i="18"/>
  <c r="AQ85" i="18"/>
  <c r="AL36" i="18"/>
  <c r="AO50" i="18"/>
  <c r="BI108" i="18"/>
  <c r="BQ42" i="18"/>
  <c r="M57" i="18"/>
  <c r="BL102" i="18"/>
  <c r="BR90" i="18"/>
  <c r="AU49" i="18"/>
  <c r="BK73" i="18"/>
  <c r="AF52" i="18"/>
  <c r="AM84" i="18"/>
  <c r="BE101" i="18"/>
  <c r="AP105" i="18"/>
  <c r="AX50" i="18"/>
  <c r="BS26" i="18"/>
  <c r="F111" i="18"/>
  <c r="AI90" i="18"/>
  <c r="M65" i="18"/>
  <c r="Y65" i="18"/>
  <c r="E27" i="18"/>
  <c r="S70" i="18"/>
  <c r="BN58" i="18"/>
  <c r="R65" i="18"/>
  <c r="AB68" i="18"/>
  <c r="BN103" i="18"/>
  <c r="AL75" i="18"/>
  <c r="BK106" i="18"/>
  <c r="AN39" i="18"/>
  <c r="AA14" i="18"/>
  <c r="G19" i="18"/>
  <c r="BA101" i="18"/>
  <c r="BH96" i="18"/>
  <c r="BS97" i="18"/>
  <c r="BL19" i="18"/>
  <c r="AJ71" i="18"/>
  <c r="BK82" i="18"/>
  <c r="Z40" i="18"/>
  <c r="AS57" i="18"/>
  <c r="BI13" i="18"/>
  <c r="BD55" i="18"/>
  <c r="X89" i="18"/>
  <c r="BC110" i="18"/>
  <c r="O109" i="18"/>
  <c r="D76" i="18"/>
  <c r="AS86" i="18"/>
  <c r="G101" i="18"/>
  <c r="O97" i="18"/>
  <c r="Z100" i="18"/>
  <c r="AB7" i="18"/>
  <c r="E5" i="18"/>
  <c r="AQ109" i="18"/>
  <c r="AC8" i="18"/>
  <c r="BN104" i="18"/>
  <c r="BJ6" i="18"/>
  <c r="AF35" i="18"/>
  <c r="F51" i="18"/>
  <c r="Q109" i="18"/>
  <c r="AQ86" i="18"/>
  <c r="BJ20" i="18"/>
  <c r="AZ24" i="18"/>
  <c r="U46" i="18"/>
  <c r="AG75" i="18"/>
  <c r="Z26" i="18"/>
  <c r="BD99" i="18"/>
  <c r="G87" i="18"/>
  <c r="AS85" i="18"/>
  <c r="AQ73" i="18"/>
  <c r="AM105" i="18"/>
  <c r="BO27" i="18"/>
  <c r="AG45" i="18"/>
  <c r="AP12" i="18"/>
  <c r="BJ35" i="18"/>
  <c r="AV30" i="18"/>
  <c r="Q51" i="18"/>
  <c r="AT93" i="18"/>
  <c r="D99" i="18"/>
  <c r="N49" i="18"/>
  <c r="BI9" i="18"/>
  <c r="BP11" i="18"/>
  <c r="BK41" i="18"/>
  <c r="BN98" i="18"/>
  <c r="AL48" i="18"/>
  <c r="N25" i="18"/>
  <c r="K83" i="18"/>
  <c r="AI8" i="18"/>
  <c r="AM63" i="18"/>
  <c r="BO13" i="18"/>
  <c r="BP21" i="18"/>
  <c r="AA17" i="18"/>
  <c r="V41" i="18"/>
  <c r="AM91" i="18"/>
  <c r="R51" i="18"/>
  <c r="AB25" i="18"/>
  <c r="J57" i="18"/>
  <c r="BQ65" i="18"/>
  <c r="H20" i="18"/>
  <c r="O18" i="18"/>
  <c r="AM42" i="18"/>
  <c r="AO18" i="18"/>
  <c r="R82" i="18"/>
  <c r="R109" i="18"/>
  <c r="AA36" i="18"/>
  <c r="J100" i="18"/>
  <c r="AA79" i="18"/>
  <c r="C10" i="18"/>
  <c r="AO97" i="18"/>
  <c r="BK42" i="18"/>
  <c r="BL50" i="18"/>
  <c r="BQ52" i="18"/>
  <c r="BC91" i="18"/>
  <c r="AN32" i="18"/>
  <c r="BO23" i="18"/>
  <c r="AO37" i="18"/>
  <c r="BJ27" i="18"/>
  <c r="AE106" i="18"/>
  <c r="BS57" i="18"/>
  <c r="AO53" i="18"/>
  <c r="AF11" i="18"/>
  <c r="BK7" i="18"/>
  <c r="AN6" i="18"/>
  <c r="AS48" i="18"/>
  <c r="E74" i="18"/>
  <c r="Z57" i="18"/>
  <c r="H44" i="18"/>
  <c r="AB64" i="18"/>
  <c r="AP56" i="18"/>
  <c r="O111" i="18"/>
  <c r="BP42" i="18"/>
  <c r="V30" i="18"/>
  <c r="BG78" i="18"/>
  <c r="AU87" i="18"/>
  <c r="U14" i="18"/>
  <c r="AQ42" i="18"/>
  <c r="Y42" i="18"/>
  <c r="BE83" i="18"/>
  <c r="AH32" i="18"/>
  <c r="BO107" i="18"/>
  <c r="H30" i="18"/>
  <c r="AO110" i="18"/>
  <c r="BD97" i="18"/>
  <c r="AI95" i="18"/>
  <c r="AN89" i="18"/>
  <c r="AT72" i="18"/>
  <c r="BC12" i="18"/>
  <c r="AI100" i="18"/>
  <c r="BA100" i="18"/>
  <c r="BH57" i="18"/>
  <c r="S55" i="18"/>
  <c r="BS72" i="18"/>
  <c r="BH43" i="18"/>
  <c r="X70" i="18"/>
  <c r="O88" i="18"/>
  <c r="O26" i="18"/>
  <c r="BK45" i="18"/>
  <c r="U20" i="18"/>
  <c r="AG83" i="18"/>
  <c r="BO55" i="18"/>
  <c r="AL11" i="18"/>
  <c r="BS107" i="18"/>
  <c r="BK93" i="18"/>
  <c r="BB54" i="18"/>
  <c r="U83" i="18"/>
  <c r="V55" i="18"/>
  <c r="BD36" i="18"/>
  <c r="BJ66" i="18"/>
  <c r="BL20" i="18"/>
  <c r="U102" i="18"/>
  <c r="U61" i="18"/>
  <c r="BQ51" i="18"/>
  <c r="AI35" i="18"/>
  <c r="D27" i="18"/>
  <c r="Q107" i="18"/>
  <c r="BR83" i="18"/>
  <c r="AS42" i="18"/>
  <c r="AL52" i="18"/>
  <c r="BH9" i="18"/>
  <c r="AM57" i="18"/>
  <c r="Y12" i="18"/>
  <c r="AE90" i="18"/>
  <c r="AP44" i="18"/>
  <c r="AL108" i="18"/>
  <c r="AQ55" i="18"/>
  <c r="AP41" i="18"/>
  <c r="AF96" i="18"/>
  <c r="AL87" i="18"/>
  <c r="AG89" i="18"/>
  <c r="R43" i="18"/>
  <c r="AS101" i="18"/>
  <c r="M97" i="18"/>
  <c r="AX57" i="18"/>
  <c r="V109" i="18"/>
  <c r="AN20" i="18"/>
  <c r="BH108" i="18"/>
  <c r="BI55" i="18"/>
  <c r="E61" i="18"/>
  <c r="BA35" i="18"/>
  <c r="AC68" i="18"/>
  <c r="BD80" i="18"/>
  <c r="AO34" i="18"/>
  <c r="BA6" i="18"/>
  <c r="AP28" i="18"/>
  <c r="AC28" i="18"/>
  <c r="BI49" i="18"/>
  <c r="BS59" i="18"/>
  <c r="D71" i="18"/>
  <c r="L37" i="18"/>
  <c r="BC90" i="18"/>
  <c r="D60" i="18"/>
  <c r="O23" i="18"/>
  <c r="AT40" i="18"/>
  <c r="E7" i="18"/>
  <c r="AT73" i="18"/>
  <c r="G125" i="32"/>
  <c r="J20" i="18"/>
  <c r="AJ90" i="18"/>
  <c r="S59" i="18"/>
  <c r="AC88" i="18"/>
  <c r="BC88" i="18"/>
  <c r="AU101" i="18"/>
  <c r="BI86" i="18"/>
  <c r="K66" i="18"/>
  <c r="AF81" i="18"/>
  <c r="K65" i="18"/>
  <c r="BB77" i="18"/>
  <c r="G94" i="18"/>
  <c r="AX27" i="18"/>
  <c r="BG32" i="18"/>
  <c r="C78" i="18"/>
  <c r="AU14" i="18"/>
  <c r="BN73" i="18"/>
  <c r="D57" i="18"/>
  <c r="T25" i="18"/>
  <c r="L53" i="18"/>
  <c r="BS71" i="18"/>
  <c r="BB38" i="18"/>
  <c r="F24" i="18"/>
  <c r="AW79" i="18"/>
  <c r="O39" i="18"/>
  <c r="AA52" i="18"/>
  <c r="AF90" i="18"/>
  <c r="H28" i="18"/>
  <c r="AC15" i="18"/>
  <c r="BK66" i="18"/>
  <c r="BJ15" i="18"/>
  <c r="AP54" i="18"/>
  <c r="AP51" i="18"/>
  <c r="J10" i="18"/>
  <c r="X25" i="18"/>
  <c r="BQ61" i="18"/>
  <c r="AC6" i="18"/>
  <c r="AS104" i="18"/>
  <c r="BL107" i="18"/>
  <c r="M68" i="18"/>
  <c r="BN56" i="18"/>
  <c r="L74" i="18"/>
  <c r="AF7" i="18"/>
  <c r="AW111" i="18"/>
  <c r="F13" i="18"/>
  <c r="AU59" i="18"/>
  <c r="BP72" i="18"/>
  <c r="AW112" i="18"/>
  <c r="BR74" i="18"/>
  <c r="Y16" i="18"/>
  <c r="BH101" i="18"/>
  <c r="AN49" i="18"/>
  <c r="G58" i="18"/>
  <c r="AH44" i="18"/>
  <c r="V68" i="18"/>
  <c r="BE69" i="18"/>
  <c r="AA82" i="18"/>
  <c r="BC39" i="18"/>
  <c r="BJ53" i="18"/>
  <c r="BQ84" i="18"/>
  <c r="H102" i="18"/>
  <c r="AB19" i="18"/>
  <c r="G78" i="18"/>
  <c r="X7" i="18"/>
  <c r="AX17" i="18"/>
  <c r="BP20" i="18"/>
  <c r="BG69" i="18"/>
  <c r="Y92" i="18"/>
  <c r="AE34" i="18"/>
  <c r="E77" i="18"/>
  <c r="AU102" i="18"/>
  <c r="BC31" i="18"/>
  <c r="D14" i="18"/>
  <c r="BL12" i="18"/>
  <c r="AN100" i="18"/>
  <c r="L6" i="18"/>
  <c r="BS44" i="18"/>
  <c r="BN35" i="18"/>
  <c r="AB101" i="18"/>
  <c r="BB81" i="18"/>
  <c r="D15" i="18"/>
  <c r="AG108" i="18"/>
  <c r="Y49" i="18"/>
  <c r="X94" i="18"/>
  <c r="BH75" i="18"/>
  <c r="BC50" i="18"/>
  <c r="X86" i="18"/>
  <c r="AA41" i="18"/>
  <c r="AO87" i="18"/>
  <c r="L76" i="18"/>
  <c r="M94" i="18"/>
  <c r="BD17" i="18"/>
  <c r="F100" i="18"/>
  <c r="K42" i="18"/>
  <c r="BK95" i="18"/>
  <c r="AV52" i="18"/>
  <c r="AM19" i="18"/>
  <c r="AX70" i="18"/>
  <c r="Y89" i="18"/>
  <c r="M99" i="18"/>
  <c r="AX87" i="18"/>
  <c r="AB96" i="18"/>
  <c r="M74" i="18"/>
  <c r="BO19" i="18"/>
  <c r="AM90" i="18"/>
  <c r="H25" i="18"/>
  <c r="AM86" i="18"/>
  <c r="AI39" i="18"/>
  <c r="AW64" i="18"/>
  <c r="AC110" i="18"/>
  <c r="AV28" i="18"/>
  <c r="J16" i="18"/>
  <c r="N104" i="18"/>
  <c r="AI26" i="18"/>
  <c r="V54" i="18"/>
  <c r="BK9" i="18"/>
  <c r="AZ96" i="18"/>
  <c r="Q12" i="18"/>
  <c r="AG93" i="18"/>
  <c r="BK54" i="18"/>
  <c r="BE9" i="18"/>
  <c r="J87" i="18"/>
  <c r="AT104" i="18"/>
  <c r="BA95" i="18"/>
  <c r="AH13" i="18"/>
  <c r="BO64" i="18"/>
  <c r="AG94" i="18"/>
  <c r="AE99" i="18"/>
  <c r="AA78" i="18"/>
  <c r="Q78" i="18"/>
  <c r="AL50" i="18"/>
  <c r="V105" i="18"/>
  <c r="G65" i="18"/>
  <c r="AW95" i="18"/>
  <c r="Q86" i="18"/>
  <c r="BO101" i="18"/>
  <c r="BI66" i="18"/>
  <c r="BC86" i="18"/>
  <c r="AW62" i="18"/>
  <c r="BG41" i="18"/>
  <c r="Z52" i="18"/>
  <c r="L56" i="18"/>
  <c r="BR34" i="18"/>
  <c r="C86" i="18"/>
  <c r="BG42" i="18"/>
  <c r="D21" i="18"/>
  <c r="M18" i="18"/>
  <c r="BE30" i="18"/>
  <c r="E69" i="18"/>
  <c r="Z82" i="18"/>
  <c r="AH106" i="18"/>
  <c r="BH58" i="18"/>
  <c r="AG85" i="18"/>
  <c r="AE20" i="18"/>
  <c r="AU28" i="18"/>
  <c r="AX100" i="18"/>
  <c r="V31" i="18"/>
  <c r="AP43" i="18"/>
  <c r="BO66" i="18"/>
  <c r="V110" i="18"/>
  <c r="AH5" i="18"/>
  <c r="BG83" i="18"/>
  <c r="AW49" i="18"/>
  <c r="V87" i="18"/>
  <c r="BD75" i="18"/>
  <c r="D11" i="18"/>
  <c r="BE111" i="18"/>
  <c r="Z72" i="18"/>
  <c r="BS24" i="18"/>
  <c r="BL103" i="18"/>
  <c r="N111" i="18"/>
  <c r="AU39" i="18"/>
  <c r="BC92" i="18"/>
  <c r="AT66" i="18"/>
  <c r="M47" i="18"/>
  <c r="BA70" i="18"/>
  <c r="AA21" i="18"/>
  <c r="AA37" i="18"/>
  <c r="AS27" i="18"/>
  <c r="AX58" i="18"/>
  <c r="BB73" i="18"/>
  <c r="AL38" i="18"/>
  <c r="J90" i="18"/>
  <c r="Q7" i="18"/>
  <c r="AZ77" i="18"/>
  <c r="AN105" i="18"/>
  <c r="BB67" i="18"/>
  <c r="BE52" i="18"/>
  <c r="N51" i="18"/>
  <c r="AG16" i="18"/>
  <c r="AS10" i="18"/>
  <c r="AW56" i="18"/>
  <c r="AO58" i="18"/>
  <c r="R80" i="18"/>
  <c r="AV91" i="18"/>
  <c r="AW60" i="18"/>
  <c r="BC76" i="18"/>
  <c r="C108" i="18"/>
  <c r="H77" i="18"/>
  <c r="AI54" i="18"/>
  <c r="E41" i="18"/>
  <c r="AI79" i="18"/>
  <c r="AN46" i="18"/>
  <c r="R59" i="18"/>
  <c r="O102" i="18"/>
  <c r="AP14" i="18"/>
  <c r="BO99" i="18"/>
  <c r="BD90" i="18"/>
  <c r="BR94" i="18"/>
  <c r="L20" i="18"/>
  <c r="AL102" i="18"/>
  <c r="G90" i="18"/>
  <c r="BO26" i="18"/>
  <c r="BT26" i="18" s="1"/>
  <c r="CE26" i="18" s="1"/>
  <c r="AS41" i="18"/>
  <c r="J54" i="18"/>
  <c r="AB106" i="18"/>
  <c r="AU42" i="18"/>
  <c r="AT89" i="18"/>
  <c r="AQ67" i="18"/>
  <c r="U25" i="18"/>
  <c r="AW15" i="18"/>
  <c r="AA45" i="18"/>
  <c r="AT97" i="18"/>
  <c r="N11" i="18"/>
  <c r="BN83" i="18"/>
  <c r="S6" i="18"/>
  <c r="N46" i="18"/>
  <c r="H95" i="18"/>
  <c r="U107" i="18"/>
  <c r="T75" i="18"/>
  <c r="BE105" i="18"/>
  <c r="L90" i="18"/>
  <c r="Z53" i="18"/>
  <c r="BP23" i="18"/>
  <c r="AQ16" i="18"/>
  <c r="AU31" i="18"/>
  <c r="AH31" i="18"/>
  <c r="AB65" i="18"/>
  <c r="V23" i="18"/>
  <c r="AL8" i="18"/>
  <c r="D6" i="18"/>
  <c r="AL46" i="18"/>
  <c r="AC46" i="18"/>
  <c r="AL31" i="18"/>
  <c r="AH90" i="18"/>
  <c r="AN56" i="18"/>
  <c r="AE95" i="18"/>
  <c r="BJ90" i="18"/>
  <c r="BP26" i="18"/>
  <c r="X24" i="18"/>
  <c r="AW77" i="18"/>
  <c r="L31" i="18"/>
  <c r="AT32" i="18"/>
  <c r="AS17" i="18"/>
  <c r="AQ96" i="18"/>
  <c r="BG54" i="18"/>
  <c r="R55" i="18"/>
  <c r="AS9" i="18"/>
  <c r="AQ46" i="18"/>
  <c r="E21" i="18"/>
  <c r="V86" i="18"/>
  <c r="AV99" i="18"/>
  <c r="BR60" i="18"/>
  <c r="AW48" i="18"/>
  <c r="AZ21" i="18"/>
  <c r="BD78" i="18"/>
  <c r="BL83" i="18"/>
  <c r="AZ9" i="18"/>
  <c r="D65" i="18"/>
  <c r="BQ21" i="18"/>
  <c r="AH40" i="18"/>
  <c r="BE48" i="18"/>
  <c r="BR18" i="18"/>
  <c r="AF110" i="18"/>
  <c r="AZ92" i="18"/>
  <c r="D12" i="18"/>
  <c r="AJ67" i="18"/>
  <c r="BQ103" i="18"/>
  <c r="BI70" i="18"/>
  <c r="G62" i="18"/>
  <c r="BN40" i="18"/>
  <c r="K49" i="18"/>
  <c r="Q39" i="18"/>
  <c r="U60" i="18"/>
  <c r="BO33" i="18"/>
  <c r="AX38" i="18"/>
  <c r="T16" i="18"/>
  <c r="C109" i="18"/>
  <c r="N30" i="18"/>
  <c r="K63" i="18"/>
  <c r="S20" i="18"/>
  <c r="AX78" i="18"/>
  <c r="Y57" i="18"/>
  <c r="O106" i="18"/>
  <c r="AM31" i="18"/>
  <c r="V38" i="18"/>
  <c r="BC56" i="18"/>
  <c r="BJ50" i="18"/>
  <c r="BL63" i="18"/>
  <c r="BP38" i="18"/>
  <c r="BA18" i="18"/>
  <c r="E99" i="18"/>
  <c r="R60" i="18"/>
  <c r="D32" i="18"/>
  <c r="AB42" i="18"/>
  <c r="BR14" i="18"/>
  <c r="AJ12" i="18"/>
  <c r="U105" i="18"/>
  <c r="AT59" i="18"/>
  <c r="E86" i="18"/>
  <c r="AL95" i="18"/>
  <c r="R35" i="18"/>
  <c r="BQ14" i="18"/>
  <c r="M26" i="18"/>
  <c r="H34" i="18"/>
  <c r="Y10" i="18"/>
  <c r="D80" i="18"/>
  <c r="BA59" i="18"/>
  <c r="E55" i="18"/>
  <c r="S107" i="18"/>
  <c r="BS30" i="18"/>
  <c r="BG30" i="18"/>
  <c r="D46" i="18"/>
  <c r="M98" i="18"/>
  <c r="H10" i="18"/>
  <c r="AP45" i="18"/>
  <c r="AN60" i="18"/>
  <c r="R39" i="18"/>
  <c r="AV69" i="18"/>
  <c r="BI106" i="18"/>
  <c r="T65" i="18"/>
  <c r="AI96" i="18"/>
  <c r="AP37" i="18"/>
  <c r="AG30" i="18"/>
  <c r="Z15" i="18"/>
  <c r="AN21" i="18"/>
  <c r="BJ93" i="18"/>
  <c r="M61" i="18"/>
  <c r="AX90" i="18"/>
  <c r="AF48" i="18"/>
  <c r="AI109" i="18"/>
  <c r="J30" i="18"/>
  <c r="BO35" i="18"/>
  <c r="C19" i="18"/>
  <c r="AJ37" i="18"/>
  <c r="AI28" i="18"/>
  <c r="BA94" i="18"/>
  <c r="G5" i="18"/>
  <c r="X103" i="18"/>
  <c r="BO100" i="18"/>
  <c r="O56" i="18"/>
  <c r="AJ30" i="18"/>
  <c r="AO106" i="18"/>
  <c r="U37" i="18"/>
  <c r="D49" i="18"/>
  <c r="BL93" i="18"/>
  <c r="AG63" i="18"/>
  <c r="H84" i="18"/>
  <c r="G8" i="18"/>
  <c r="BP80" i="18"/>
  <c r="AM53" i="18"/>
  <c r="BR62" i="18"/>
  <c r="AX75" i="18"/>
  <c r="AT62" i="18"/>
  <c r="K34" i="18"/>
  <c r="H40" i="18"/>
  <c r="BE67" i="18"/>
  <c r="M12" i="18"/>
  <c r="AC52" i="18"/>
  <c r="BB22" i="18"/>
  <c r="H111" i="18"/>
  <c r="X28" i="18"/>
  <c r="BE77" i="18"/>
  <c r="BD92" i="18"/>
  <c r="S50" i="18"/>
  <c r="AO67" i="18"/>
  <c r="G72" i="18"/>
  <c r="BB84" i="18"/>
  <c r="AG29" i="18"/>
  <c r="Y99" i="18"/>
  <c r="AX74" i="18"/>
  <c r="BK69" i="18"/>
  <c r="BR105" i="18"/>
  <c r="T28" i="18"/>
  <c r="L62" i="18"/>
  <c r="X34" i="18"/>
  <c r="AU94" i="18"/>
  <c r="AO6" i="18"/>
  <c r="AQ36" i="18"/>
  <c r="AA42" i="18"/>
  <c r="AI48" i="18"/>
  <c r="J103" i="18"/>
  <c r="AC84" i="18"/>
  <c r="BH89" i="18"/>
  <c r="AB31" i="18"/>
  <c r="Q94" i="18"/>
  <c r="N22" i="18"/>
  <c r="E92" i="18"/>
  <c r="BK92" i="18"/>
  <c r="BH68" i="18"/>
  <c r="V15" i="18"/>
  <c r="AB23" i="18"/>
  <c r="T100" i="18"/>
  <c r="N20" i="18"/>
  <c r="M49" i="18"/>
  <c r="T102" i="18"/>
  <c r="BC100" i="18"/>
  <c r="AQ31" i="18"/>
  <c r="T98" i="18"/>
  <c r="AC5" i="18"/>
  <c r="Z95" i="18"/>
  <c r="AS70" i="18"/>
  <c r="J61" i="18"/>
  <c r="AU43" i="18"/>
  <c r="AC70" i="18"/>
  <c r="BR86" i="18"/>
  <c r="BH62" i="18"/>
  <c r="AJ58" i="18"/>
  <c r="BG92" i="18"/>
  <c r="R34" i="18"/>
  <c r="AQ87" i="18"/>
  <c r="G50" i="18"/>
  <c r="AO32" i="18"/>
  <c r="AL55" i="18"/>
  <c r="Y90" i="18"/>
  <c r="AO12" i="18"/>
  <c r="AS80" i="18"/>
  <c r="U33" i="18"/>
  <c r="N36" i="18"/>
  <c r="AM29" i="18"/>
  <c r="T68" i="18"/>
  <c r="V92" i="18"/>
  <c r="BA14" i="18"/>
  <c r="AV72" i="18"/>
  <c r="R103" i="18"/>
  <c r="BI94" i="18"/>
  <c r="C24" i="18"/>
  <c r="AN77" i="18"/>
  <c r="J72" i="18"/>
  <c r="AO78" i="18"/>
  <c r="BA78" i="18"/>
  <c r="D111" i="18"/>
  <c r="BL82" i="18"/>
  <c r="J107" i="18"/>
  <c r="BH18" i="18"/>
  <c r="G110" i="18"/>
  <c r="V10" i="18"/>
  <c r="AO56" i="18"/>
  <c r="AA8" i="18"/>
  <c r="L14" i="18"/>
  <c r="G103" i="18"/>
  <c r="X31" i="18"/>
  <c r="BK37" i="18"/>
  <c r="X15" i="18"/>
  <c r="BC101" i="18"/>
  <c r="X42" i="18"/>
  <c r="AX15" i="18"/>
  <c r="H36" i="18"/>
  <c r="BG11" i="18"/>
  <c r="AP13" i="18"/>
  <c r="AP71" i="18"/>
  <c r="S108" i="18"/>
  <c r="BA57" i="18"/>
  <c r="AW41" i="18"/>
  <c r="AU89" i="18"/>
  <c r="BB61" i="18"/>
  <c r="D88" i="18"/>
  <c r="AO105" i="18"/>
  <c r="AF15" i="18"/>
  <c r="E110" i="18"/>
  <c r="BK65" i="18"/>
  <c r="AQ82" i="18"/>
  <c r="AI40" i="18"/>
  <c r="O6" i="18"/>
  <c r="Z22" i="18"/>
  <c r="AZ28" i="18"/>
  <c r="AC99" i="18"/>
  <c r="BI95" i="18"/>
  <c r="AC92" i="18"/>
  <c r="AC61" i="18"/>
  <c r="BI74" i="18"/>
  <c r="Q31" i="18"/>
  <c r="X63" i="18"/>
  <c r="Y77" i="18"/>
  <c r="BK104" i="18"/>
  <c r="AW68" i="18"/>
  <c r="AG14" i="18"/>
  <c r="H16" i="18"/>
  <c r="U109" i="18"/>
  <c r="AV98" i="18"/>
  <c r="BC7" i="18"/>
  <c r="BP82" i="18"/>
  <c r="BR80" i="18"/>
  <c r="BC9" i="18"/>
  <c r="BQ16" i="18"/>
  <c r="BJ28" i="18"/>
  <c r="BJ31" i="18"/>
  <c r="AC23" i="18"/>
  <c r="BK107" i="18"/>
  <c r="H64" i="18"/>
  <c r="AA111" i="18"/>
  <c r="AZ10" i="18"/>
  <c r="AV18" i="18"/>
  <c r="BC81" i="18"/>
  <c r="AG57" i="18"/>
  <c r="BL72" i="18"/>
  <c r="O65" i="18"/>
  <c r="BI21" i="18"/>
  <c r="AV9" i="18"/>
  <c r="AC69" i="18"/>
  <c r="X16" i="18"/>
  <c r="BD35" i="18"/>
  <c r="J11" i="18"/>
  <c r="BJ32" i="18"/>
  <c r="AU54" i="18"/>
  <c r="BJ57" i="18"/>
  <c r="G71" i="18"/>
  <c r="BD6" i="18"/>
  <c r="AF55" i="18"/>
  <c r="F29" i="18"/>
  <c r="BA43" i="18"/>
  <c r="AB43" i="18"/>
  <c r="Y91" i="18"/>
  <c r="BQ27" i="18"/>
  <c r="L57" i="18"/>
  <c r="AS105" i="18"/>
  <c r="AX7" i="18"/>
  <c r="BB47" i="18"/>
  <c r="K53" i="18"/>
  <c r="E124" i="32"/>
  <c r="AG52" i="18"/>
  <c r="AN66" i="18"/>
  <c r="O27" i="18"/>
  <c r="AW108" i="18"/>
  <c r="AV66" i="18"/>
  <c r="AI27" i="18"/>
  <c r="V51" i="18"/>
  <c r="BH8" i="18"/>
  <c r="BJ63" i="18"/>
  <c r="M41" i="18"/>
  <c r="AH27" i="18"/>
  <c r="O73" i="18"/>
  <c r="BJ70" i="18"/>
  <c r="Y5" i="18"/>
  <c r="BR77" i="18"/>
  <c r="AT35" i="18"/>
  <c r="C69" i="18"/>
  <c r="AS40" i="18"/>
  <c r="AP17" i="18"/>
  <c r="AL32" i="18"/>
  <c r="BE59" i="18"/>
  <c r="AJ51" i="18"/>
  <c r="BI33" i="18"/>
  <c r="L60" i="18"/>
  <c r="J8" i="18"/>
  <c r="BH83" i="18"/>
  <c r="AP58" i="18"/>
  <c r="R52" i="18"/>
  <c r="AX30" i="18"/>
  <c r="AL45" i="18"/>
  <c r="AU77" i="18"/>
  <c r="BR29" i="18"/>
  <c r="BK29" i="18"/>
  <c r="AX40" i="18"/>
  <c r="AQ60" i="18"/>
  <c r="M110" i="18"/>
  <c r="Q41" i="18"/>
  <c r="O94" i="18"/>
  <c r="J53" i="18"/>
  <c r="AE55" i="18"/>
  <c r="S56" i="18"/>
  <c r="T23" i="18"/>
  <c r="AN109" i="18"/>
  <c r="BO61" i="18"/>
  <c r="BD33" i="18"/>
  <c r="BC98" i="18"/>
  <c r="BE103" i="18"/>
  <c r="BD49" i="18"/>
  <c r="S91" i="18"/>
  <c r="BI112" i="18"/>
  <c r="BM112" i="18" s="1"/>
  <c r="CD112" i="18" s="1"/>
  <c r="CP113" i="18" s="1"/>
  <c r="U113" i="23" s="1"/>
  <c r="BE84" i="18"/>
  <c r="H6" i="18"/>
  <c r="C84" i="18"/>
  <c r="I125" i="32"/>
  <c r="O35" i="18"/>
  <c r="AW109" i="18"/>
  <c r="C25" i="18"/>
  <c r="AV34" i="18"/>
  <c r="BL69" i="18"/>
  <c r="U23" i="18"/>
  <c r="AN91" i="18"/>
  <c r="BB51" i="18"/>
  <c r="BO21" i="18"/>
  <c r="H100" i="18"/>
  <c r="AS5" i="18"/>
  <c r="AF12" i="18"/>
  <c r="G109" i="18"/>
  <c r="K101" i="18"/>
  <c r="AJ85" i="18"/>
  <c r="M7" i="18"/>
  <c r="E102" i="18"/>
  <c r="BL28" i="18"/>
  <c r="O68" i="18"/>
  <c r="Y80" i="18"/>
  <c r="BD51" i="18"/>
  <c r="BH99" i="18"/>
  <c r="AW38" i="18"/>
  <c r="L106" i="18"/>
  <c r="AN93" i="18"/>
  <c r="BA89" i="18"/>
  <c r="G22" i="18"/>
  <c r="BK6" i="18"/>
  <c r="T42" i="18"/>
  <c r="AQ103" i="18"/>
  <c r="BA30" i="18"/>
  <c r="BG107" i="18"/>
  <c r="F6" i="18"/>
  <c r="E83" i="18"/>
  <c r="AP27" i="18"/>
  <c r="S17" i="18"/>
  <c r="X19" i="18"/>
  <c r="G39" i="18"/>
  <c r="S21" i="18"/>
  <c r="K44" i="18"/>
  <c r="BB35" i="18"/>
  <c r="AO35" i="18"/>
  <c r="L110" i="18"/>
  <c r="BD40" i="18"/>
  <c r="M32" i="18"/>
  <c r="V83" i="18"/>
  <c r="V5" i="18"/>
  <c r="AJ23" i="18"/>
  <c r="AN94" i="18"/>
  <c r="BP60" i="18"/>
  <c r="AL64" i="18"/>
  <c r="E106" i="18"/>
  <c r="AQ92" i="18"/>
  <c r="AH93" i="18"/>
  <c r="BP24" i="18"/>
  <c r="AB9" i="18"/>
  <c r="BN94" i="18"/>
  <c r="H61" i="18"/>
  <c r="N72" i="18"/>
  <c r="X39" i="18"/>
  <c r="M27" i="18"/>
  <c r="AA26" i="18"/>
  <c r="V94" i="18"/>
  <c r="R84" i="18"/>
  <c r="BG12" i="18"/>
  <c r="AE39" i="18"/>
  <c r="AU13" i="18"/>
  <c r="AS24" i="18"/>
  <c r="AF103" i="18"/>
  <c r="AN90" i="18"/>
  <c r="BL92" i="18"/>
  <c r="M78" i="18"/>
  <c r="BJ111" i="18"/>
  <c r="AW53" i="18"/>
  <c r="BG94" i="18"/>
  <c r="G47" i="18"/>
  <c r="M90" i="18"/>
  <c r="C17" i="18"/>
  <c r="BP74" i="18"/>
  <c r="Y25" i="18"/>
  <c r="K14" i="18"/>
  <c r="BG23" i="18"/>
  <c r="R107" i="18"/>
  <c r="BP108" i="18"/>
  <c r="V76" i="18"/>
  <c r="AB27" i="18"/>
  <c r="BS65" i="18"/>
  <c r="AA53" i="18"/>
  <c r="BP13" i="18"/>
  <c r="AV41" i="18"/>
  <c r="N75" i="18"/>
  <c r="AH110" i="18"/>
  <c r="BL52" i="18"/>
  <c r="U30" i="18"/>
  <c r="AO16" i="18"/>
  <c r="BQ54" i="18"/>
  <c r="AG86" i="18"/>
  <c r="BN48" i="18"/>
  <c r="BS6" i="18"/>
  <c r="AC31" i="18"/>
  <c r="BC107" i="18"/>
  <c r="BI12" i="18"/>
  <c r="BE24" i="18"/>
  <c r="H80" i="18"/>
  <c r="AP109" i="18"/>
  <c r="F25" i="18"/>
  <c r="BL90" i="18"/>
  <c r="AW74" i="18"/>
  <c r="AF63" i="18"/>
  <c r="BP102" i="18"/>
  <c r="BH40" i="18"/>
  <c r="Q59" i="18"/>
  <c r="AV57" i="18"/>
  <c r="H92" i="18"/>
  <c r="G100" i="18"/>
  <c r="T81" i="18"/>
  <c r="BK108" i="18"/>
  <c r="BK74" i="18"/>
  <c r="AT79" i="18"/>
  <c r="Y11" i="18"/>
  <c r="D38" i="18"/>
  <c r="C99" i="18"/>
  <c r="S81" i="18"/>
  <c r="AG23" i="18"/>
  <c r="AX42" i="18"/>
  <c r="AQ106" i="18"/>
  <c r="AQ107" i="18"/>
  <c r="BB33" i="18"/>
  <c r="AP77" i="18"/>
  <c r="BO28" i="18"/>
  <c r="AW33" i="18"/>
  <c r="BE8" i="18"/>
  <c r="BJ74" i="18"/>
  <c r="AI92" i="18"/>
  <c r="BP96" i="18"/>
  <c r="AB87" i="18"/>
  <c r="O95" i="18"/>
  <c r="BP16" i="18"/>
  <c r="AN81" i="18"/>
  <c r="AT76" i="18"/>
  <c r="AH92" i="18"/>
  <c r="AP97" i="18"/>
  <c r="BN57" i="18"/>
  <c r="V13" i="18"/>
  <c r="AE54" i="18"/>
  <c r="BQ86" i="18"/>
  <c r="BJ75" i="18"/>
  <c r="X106" i="18"/>
  <c r="BK18" i="18"/>
  <c r="BL86" i="18"/>
  <c r="BS12" i="18"/>
  <c r="BK23" i="18"/>
  <c r="AS79" i="18"/>
  <c r="AH54" i="18"/>
  <c r="AL24" i="18"/>
  <c r="AQ14" i="18"/>
  <c r="AN53" i="18"/>
  <c r="AT64" i="18"/>
  <c r="V46" i="18"/>
  <c r="BD29" i="18"/>
  <c r="AO19" i="18"/>
  <c r="AF29" i="18"/>
  <c r="AS21" i="18"/>
  <c r="F47" i="18"/>
  <c r="BD23" i="18"/>
  <c r="M87" i="18"/>
  <c r="BO42" i="18"/>
  <c r="BT42" i="18" s="1"/>
  <c r="CE42" i="18" s="1"/>
  <c r="N70" i="18"/>
  <c r="Y83" i="18"/>
  <c r="U28" i="18"/>
  <c r="BE76" i="18"/>
  <c r="Y81" i="18"/>
  <c r="AX93" i="18"/>
  <c r="BP76" i="18"/>
  <c r="H126" i="32"/>
  <c r="V112" i="26" s="1"/>
  <c r="X113" i="33" s="1"/>
  <c r="BA12" i="18"/>
  <c r="AW10" i="18"/>
  <c r="AU72" i="18"/>
  <c r="AM20" i="18"/>
  <c r="BL73" i="18"/>
  <c r="V34" i="18"/>
  <c r="U79" i="18"/>
  <c r="G63" i="18"/>
  <c r="BK91" i="18"/>
  <c r="BC29" i="18"/>
  <c r="AQ89" i="18"/>
  <c r="BK61" i="18"/>
  <c r="S106" i="18"/>
  <c r="BE81" i="18"/>
  <c r="BI8" i="18"/>
  <c r="J82" i="18"/>
  <c r="AX33" i="18"/>
  <c r="AF9" i="18"/>
  <c r="BE66" i="18"/>
  <c r="AX52" i="18"/>
  <c r="AJ72" i="18"/>
  <c r="S103" i="18"/>
  <c r="R36" i="18"/>
  <c r="AZ59" i="18"/>
  <c r="BP27" i="18"/>
  <c r="BC54" i="18"/>
  <c r="F9" i="18"/>
  <c r="BA80" i="18"/>
  <c r="AU83" i="18"/>
  <c r="BA106" i="18"/>
  <c r="BN13" i="18"/>
  <c r="BD14" i="18"/>
  <c r="AO102" i="18"/>
  <c r="O45" i="18"/>
  <c r="J43" i="18"/>
  <c r="AN104" i="18"/>
  <c r="AA60" i="18"/>
  <c r="AO17" i="18"/>
  <c r="Z71" i="18"/>
  <c r="R86" i="18"/>
  <c r="AN38" i="18"/>
  <c r="M104" i="18"/>
  <c r="BR54" i="18"/>
  <c r="BO14" i="18"/>
  <c r="AE11" i="18"/>
  <c r="AL84" i="18"/>
  <c r="BP50" i="18"/>
  <c r="AS33" i="18"/>
  <c r="BS53" i="18"/>
  <c r="AB88" i="18"/>
  <c r="D5" i="18"/>
  <c r="AE105" i="18"/>
  <c r="T55" i="18"/>
  <c r="Z55" i="18"/>
  <c r="N21" i="18"/>
  <c r="L5" i="18"/>
  <c r="G61" i="18"/>
  <c r="G74" i="18"/>
  <c r="AT74" i="18"/>
  <c r="BD20" i="18"/>
  <c r="AM37" i="18"/>
  <c r="K50" i="18"/>
  <c r="K48" i="18"/>
  <c r="AA72" i="18"/>
  <c r="D95" i="18"/>
  <c r="AZ57" i="18"/>
  <c r="BJ102" i="18"/>
  <c r="AJ79" i="18"/>
  <c r="C103" i="18"/>
  <c r="H59" i="18"/>
  <c r="BD30" i="18"/>
  <c r="AE8" i="18"/>
  <c r="AX95" i="18"/>
  <c r="Q96" i="18"/>
  <c r="BC27" i="18"/>
  <c r="BO57" i="18"/>
  <c r="Q50" i="18"/>
  <c r="K27" i="18"/>
  <c r="AW96" i="18"/>
  <c r="BI50" i="18"/>
  <c r="AG110" i="18"/>
  <c r="J22" i="18"/>
  <c r="H46" i="18"/>
  <c r="BO86" i="18"/>
  <c r="C34" i="18"/>
  <c r="AV13" i="18"/>
  <c r="BR100" i="18"/>
  <c r="N77" i="18"/>
  <c r="AG6" i="18"/>
  <c r="AN72" i="18"/>
  <c r="BI76" i="18"/>
  <c r="AG68" i="18"/>
  <c r="BP67" i="18"/>
  <c r="AA108" i="18"/>
  <c r="AZ61" i="18"/>
  <c r="D92" i="18"/>
  <c r="BN60" i="18"/>
  <c r="BA105" i="18"/>
  <c r="K89" i="18"/>
  <c r="C64" i="18"/>
  <c r="AZ62" i="18"/>
  <c r="S57" i="18"/>
  <c r="BK20" i="18"/>
  <c r="BD111" i="18"/>
  <c r="J27" i="18"/>
  <c r="M83" i="18"/>
  <c r="AX11" i="18"/>
  <c r="AW91" i="18"/>
  <c r="AO103" i="18"/>
  <c r="C42" i="18"/>
  <c r="Z47" i="18"/>
  <c r="BS52" i="18"/>
  <c r="BA51" i="18"/>
  <c r="AI105" i="18"/>
  <c r="BB36" i="18"/>
  <c r="AS111" i="18"/>
  <c r="C101" i="18"/>
  <c r="H91" i="18"/>
  <c r="AU40" i="18"/>
  <c r="J60" i="18"/>
  <c r="X52" i="18"/>
  <c r="AQ8" i="18"/>
  <c r="AN63" i="18"/>
  <c r="AV16" i="18"/>
  <c r="AX46" i="18"/>
  <c r="BE35" i="18"/>
  <c r="T67" i="18"/>
  <c r="AW92" i="18"/>
  <c r="AN34" i="18"/>
  <c r="AI52" i="18"/>
  <c r="M76" i="18"/>
  <c r="AT38" i="18"/>
  <c r="S54" i="18"/>
  <c r="C74" i="18"/>
  <c r="C106" i="18"/>
  <c r="AN106" i="18"/>
  <c r="BR71" i="18"/>
  <c r="K7" i="18"/>
  <c r="BN34" i="18"/>
  <c r="V17" i="18"/>
  <c r="AF25" i="18"/>
  <c r="AV33" i="18"/>
  <c r="AQ94" i="18"/>
  <c r="BQ32" i="18"/>
  <c r="AZ105" i="18"/>
  <c r="AL107" i="18"/>
  <c r="D39" i="18"/>
  <c r="AZ15" i="18"/>
  <c r="AI60" i="18"/>
  <c r="BH93" i="18"/>
  <c r="BD56" i="18"/>
  <c r="AT26" i="18"/>
  <c r="BJ39" i="18"/>
  <c r="AQ29" i="18"/>
  <c r="Z38" i="18"/>
  <c r="E111" i="18"/>
  <c r="BB104" i="18"/>
  <c r="AP100" i="18"/>
  <c r="O105" i="18"/>
  <c r="T106" i="18"/>
  <c r="AB32" i="18"/>
  <c r="E36" i="18"/>
  <c r="M46" i="18"/>
  <c r="N94" i="18"/>
  <c r="O60" i="18"/>
  <c r="J70" i="18"/>
  <c r="BC64" i="18"/>
  <c r="AV42" i="18"/>
  <c r="AE77" i="18"/>
  <c r="AE97" i="18"/>
  <c r="AB74" i="18"/>
  <c r="F103" i="18"/>
  <c r="BS46" i="18"/>
  <c r="BA107" i="18"/>
  <c r="G68" i="18"/>
  <c r="R48" i="18"/>
  <c r="AS102" i="18"/>
  <c r="AM78" i="18"/>
  <c r="BP68" i="18"/>
  <c r="BR67" i="18"/>
  <c r="AB55" i="18"/>
  <c r="T51" i="18"/>
  <c r="BN102" i="18"/>
  <c r="AB22" i="18"/>
  <c r="BB89" i="18"/>
  <c r="E75" i="18"/>
  <c r="U16" i="18"/>
  <c r="BO104" i="18"/>
  <c r="H89" i="18"/>
  <c r="D48" i="18"/>
  <c r="J25" i="18"/>
  <c r="U82" i="18"/>
  <c r="BS87" i="18"/>
  <c r="AM8" i="18"/>
  <c r="BS96" i="18"/>
  <c r="BO102" i="18"/>
  <c r="L44" i="18"/>
  <c r="E10" i="18"/>
  <c r="U63" i="18"/>
  <c r="BH11" i="18"/>
  <c r="BK83" i="18"/>
  <c r="BA34" i="18"/>
  <c r="Z35" i="18"/>
  <c r="D82" i="18"/>
  <c r="AI83" i="18"/>
  <c r="AV68" i="18"/>
  <c r="AF93" i="18"/>
  <c r="BN19" i="18"/>
  <c r="BA29" i="18"/>
  <c r="BC93" i="18"/>
  <c r="BJ85" i="18"/>
  <c r="BN5" i="18"/>
  <c r="H56" i="18"/>
  <c r="BL104" i="18"/>
  <c r="AW28" i="18"/>
  <c r="O12" i="18"/>
  <c r="BC111" i="18"/>
  <c r="V53" i="18"/>
  <c r="AE42" i="18"/>
  <c r="X23" i="18"/>
  <c r="G35" i="18"/>
  <c r="AO74" i="18"/>
  <c r="BN76" i="18"/>
  <c r="G69" i="18"/>
  <c r="BN25" i="18"/>
  <c r="BG5" i="18"/>
  <c r="H5" i="18"/>
  <c r="AE86" i="18"/>
  <c r="J56" i="18"/>
  <c r="U24" i="18"/>
  <c r="S86" i="18"/>
  <c r="D22" i="18"/>
  <c r="AP20" i="18"/>
  <c r="T64" i="18"/>
  <c r="BB72" i="18"/>
  <c r="BH42" i="18"/>
  <c r="BO92" i="18"/>
  <c r="BE74" i="18"/>
  <c r="BA42" i="18"/>
  <c r="O98" i="18"/>
  <c r="BJ92" i="18"/>
  <c r="AN88" i="18"/>
  <c r="AF109" i="18"/>
  <c r="C16" i="18"/>
  <c r="AO96" i="18"/>
  <c r="AF111" i="18"/>
  <c r="AJ11" i="18"/>
  <c r="F44" i="18"/>
  <c r="BN69" i="18"/>
  <c r="AE43" i="18"/>
  <c r="AA20" i="18"/>
  <c r="BL40" i="18"/>
  <c r="BG29" i="18"/>
  <c r="AA16" i="18"/>
  <c r="S39" i="18"/>
  <c r="AF101" i="18"/>
  <c r="BN90" i="18"/>
  <c r="AL30" i="18"/>
  <c r="J73" i="18"/>
  <c r="BQ97" i="18"/>
  <c r="BQ83" i="18"/>
  <c r="BB97" i="18"/>
  <c r="BC57" i="18"/>
  <c r="AO99" i="18"/>
  <c r="X73" i="18"/>
  <c r="J42" i="18"/>
  <c r="AI25" i="18"/>
  <c r="BP29" i="18"/>
  <c r="BL37" i="18"/>
  <c r="Q60" i="18"/>
  <c r="L65" i="18"/>
  <c r="N40" i="18"/>
  <c r="BO98" i="18"/>
  <c r="AG21" i="18"/>
  <c r="Y75" i="18"/>
  <c r="S105" i="18"/>
  <c r="AV75" i="18"/>
  <c r="BK44" i="18"/>
  <c r="AF34" i="18"/>
  <c r="BQ35" i="18"/>
  <c r="AF24" i="18"/>
  <c r="AJ17" i="18"/>
  <c r="AW54" i="18"/>
  <c r="Z36" i="18"/>
  <c r="R49" i="18"/>
  <c r="BC80" i="18"/>
  <c r="AH70" i="18"/>
  <c r="BK60" i="18"/>
  <c r="AE71" i="18"/>
  <c r="M48" i="18"/>
  <c r="M37" i="18"/>
  <c r="AH39" i="18"/>
  <c r="K38" i="18"/>
  <c r="E33" i="18"/>
  <c r="AA55" i="18"/>
  <c r="BK101" i="18"/>
  <c r="AC12" i="18"/>
  <c r="AG10" i="18"/>
  <c r="Q73" i="18"/>
  <c r="T79" i="18"/>
  <c r="AE19" i="18"/>
  <c r="AM11" i="18"/>
  <c r="AT65" i="18"/>
  <c r="AO33" i="18"/>
  <c r="X107" i="18"/>
  <c r="BG51" i="18"/>
  <c r="AC21" i="18"/>
  <c r="AZ18" i="18"/>
  <c r="AM35" i="18"/>
  <c r="AM101" i="18"/>
  <c r="BL32" i="18"/>
  <c r="T43" i="18"/>
  <c r="AM56" i="18"/>
  <c r="AT19" i="18"/>
  <c r="S84" i="18"/>
  <c r="BK34" i="18"/>
  <c r="F87" i="18"/>
  <c r="AH37" i="18"/>
  <c r="U94" i="18"/>
  <c r="AG71" i="18"/>
  <c r="S111" i="18"/>
  <c r="AQ65" i="18"/>
  <c r="F69" i="18"/>
  <c r="BH94" i="18"/>
  <c r="G46" i="18"/>
  <c r="AC89" i="18"/>
  <c r="AG42" i="18"/>
  <c r="BS51" i="18"/>
  <c r="AJ111" i="18"/>
  <c r="BD26" i="18"/>
  <c r="U34" i="18"/>
  <c r="BC19" i="18"/>
  <c r="BD48" i="18"/>
  <c r="BO75" i="18"/>
  <c r="AC101" i="18"/>
  <c r="BE12" i="18"/>
  <c r="BG98" i="18"/>
  <c r="BH76" i="18"/>
  <c r="BR95" i="18"/>
  <c r="BB14" i="18"/>
  <c r="AZ40" i="18"/>
  <c r="AM21" i="18"/>
  <c r="AE15" i="18"/>
  <c r="AB78" i="18"/>
  <c r="AS19" i="18"/>
  <c r="AA59" i="18"/>
  <c r="BB37" i="18"/>
  <c r="BA99" i="18"/>
  <c r="AH84" i="18"/>
  <c r="AT82" i="18"/>
  <c r="AO54" i="18"/>
  <c r="AM46" i="18"/>
  <c r="AR46" i="18" s="1"/>
  <c r="CA46" i="18" s="1"/>
  <c r="BP88" i="18"/>
  <c r="AS37" i="18"/>
  <c r="BA73" i="18"/>
  <c r="BS20" i="18"/>
  <c r="AX49" i="18"/>
  <c r="K31" i="18"/>
  <c r="AM64" i="18"/>
  <c r="AG17" i="18"/>
  <c r="E29" i="18"/>
  <c r="D78" i="18"/>
  <c r="J12" i="18"/>
  <c r="BA68" i="18"/>
  <c r="AV102" i="18"/>
  <c r="Y101" i="18"/>
  <c r="BE87" i="18"/>
  <c r="AE12" i="18"/>
  <c r="BQ38" i="18"/>
  <c r="L98" i="18"/>
  <c r="D23" i="18"/>
  <c r="AW97" i="18"/>
  <c r="BP54" i="18"/>
  <c r="BD46" i="18"/>
  <c r="O57" i="18"/>
  <c r="R26" i="18"/>
  <c r="O74" i="18"/>
  <c r="J67" i="18"/>
  <c r="V82" i="18"/>
  <c r="AQ53" i="18"/>
  <c r="BJ11" i="18"/>
  <c r="V9" i="18"/>
  <c r="F99" i="18"/>
  <c r="V14" i="18"/>
  <c r="AV36" i="18"/>
  <c r="AN69" i="18"/>
  <c r="AL69" i="18"/>
  <c r="D85" i="18"/>
  <c r="Z39" i="18"/>
  <c r="U40" i="18"/>
  <c r="BE73" i="18"/>
  <c r="V52" i="18"/>
  <c r="AT16" i="18"/>
  <c r="M34" i="18"/>
  <c r="G108" i="18"/>
  <c r="R31" i="18"/>
  <c r="AS8" i="18"/>
  <c r="BN10" i="18"/>
  <c r="T91" i="18"/>
  <c r="C26" i="18"/>
  <c r="Z58" i="18"/>
  <c r="AL76" i="18"/>
  <c r="Y110" i="18"/>
  <c r="BH77" i="18"/>
  <c r="BP8" i="18"/>
  <c r="AJ52" i="18"/>
  <c r="Z67" i="18"/>
  <c r="F32" i="18"/>
  <c r="BN8" i="18"/>
  <c r="AT109" i="18"/>
  <c r="BO103" i="18"/>
  <c r="AV49" i="18"/>
  <c r="BH107" i="18"/>
  <c r="AC81" i="18"/>
  <c r="BP109" i="18"/>
  <c r="AN31" i="18"/>
  <c r="AM12" i="18"/>
  <c r="AJ108" i="18"/>
  <c r="BH21" i="18"/>
  <c r="AH28" i="18"/>
  <c r="Z64" i="18"/>
  <c r="AE61" i="18"/>
  <c r="AM26" i="18"/>
  <c r="Q18" i="18"/>
  <c r="BI10" i="18"/>
  <c r="BD45" i="18"/>
  <c r="AO66" i="18"/>
  <c r="O101" i="18"/>
  <c r="H83" i="18"/>
  <c r="Y28" i="18"/>
  <c r="AF61" i="18"/>
  <c r="AT50" i="18"/>
  <c r="L81" i="18"/>
  <c r="G77" i="18"/>
  <c r="AJ100" i="18"/>
  <c r="D35" i="18"/>
  <c r="BB50" i="18"/>
  <c r="BG70" i="18"/>
  <c r="O19" i="18"/>
  <c r="BO58" i="18"/>
  <c r="U44" i="18"/>
  <c r="AU61" i="18"/>
  <c r="M100" i="18"/>
  <c r="BD101" i="18"/>
  <c r="AP104" i="18"/>
  <c r="X105" i="18"/>
  <c r="AZ91" i="18"/>
  <c r="BQ49" i="18"/>
  <c r="BR16" i="18"/>
  <c r="AG35" i="18"/>
  <c r="BO9" i="18"/>
  <c r="AW12" i="18"/>
  <c r="BB21" i="18"/>
  <c r="AN22" i="18"/>
  <c r="BJ59" i="18"/>
  <c r="BS9" i="18"/>
  <c r="S89" i="18"/>
  <c r="BG20" i="18"/>
  <c r="AX111" i="18"/>
  <c r="D17" i="18"/>
  <c r="BI52" i="18"/>
  <c r="L108" i="18"/>
  <c r="AS67" i="18"/>
  <c r="AH97" i="18"/>
  <c r="AN107" i="18"/>
  <c r="D110" i="18"/>
  <c r="Q46" i="18"/>
  <c r="AP63" i="18"/>
  <c r="S69" i="18"/>
  <c r="BN63" i="18"/>
  <c r="AA103" i="18"/>
  <c r="Q30" i="18"/>
  <c r="BG48" i="18"/>
  <c r="AG60" i="18"/>
  <c r="O54" i="18"/>
  <c r="AB86" i="18"/>
  <c r="AJ87" i="18"/>
  <c r="AF99" i="18"/>
  <c r="AU38" i="18"/>
  <c r="AC80" i="18"/>
  <c r="T92" i="18"/>
  <c r="BN81" i="18"/>
  <c r="AS110" i="18"/>
  <c r="D33" i="18"/>
  <c r="X59" i="18"/>
  <c r="BS17" i="18"/>
  <c r="AS54" i="18"/>
  <c r="R42" i="18"/>
  <c r="H67" i="18"/>
  <c r="S71" i="18"/>
  <c r="BP57" i="18"/>
  <c r="J74" i="18"/>
  <c r="L104" i="18"/>
  <c r="BC95" i="18"/>
  <c r="T44" i="18"/>
  <c r="AV59" i="18"/>
  <c r="AI63" i="18"/>
  <c r="BJ83" i="18"/>
  <c r="BJ51" i="18"/>
  <c r="BL66" i="18"/>
  <c r="BL16" i="18"/>
  <c r="Q81" i="18"/>
  <c r="AQ49" i="18"/>
  <c r="BH85" i="18"/>
  <c r="AS66" i="18"/>
  <c r="AF57" i="18"/>
  <c r="E18" i="18"/>
  <c r="AE66" i="18"/>
  <c r="BN107" i="18"/>
  <c r="AM15" i="18"/>
  <c r="AN10" i="18"/>
  <c r="AH33" i="18"/>
  <c r="AQ80" i="18"/>
  <c r="R38" i="18"/>
  <c r="AG15" i="18"/>
  <c r="BD16" i="18"/>
  <c r="AU12" i="18"/>
  <c r="S27" i="18"/>
  <c r="G43" i="18"/>
  <c r="BO97" i="18"/>
  <c r="AX14" i="18"/>
  <c r="BC51" i="18"/>
  <c r="BE26" i="18"/>
  <c r="BB101" i="18"/>
  <c r="AP47" i="18"/>
  <c r="H99" i="18"/>
  <c r="AX59" i="18"/>
  <c r="AQ44" i="18"/>
  <c r="BO51" i="18"/>
  <c r="U35" i="18"/>
  <c r="F16" i="18"/>
  <c r="AO44" i="18"/>
  <c r="AO64" i="18"/>
  <c r="BD68" i="18"/>
  <c r="AC77" i="18"/>
  <c r="F48" i="18"/>
  <c r="AB80" i="18"/>
  <c r="E78" i="18"/>
  <c r="AX55" i="18"/>
  <c r="AS55" i="18"/>
  <c r="AT80" i="18"/>
  <c r="AN102" i="18"/>
  <c r="AA10" i="18"/>
  <c r="AN16" i="18"/>
  <c r="J50" i="18"/>
  <c r="AT9" i="18"/>
  <c r="E31" i="18"/>
  <c r="BO106" i="18"/>
  <c r="BE99" i="18"/>
  <c r="AA40" i="18"/>
  <c r="AX101" i="18"/>
  <c r="Z9" i="18"/>
  <c r="C82" i="18"/>
  <c r="BK53" i="18"/>
  <c r="K43" i="18"/>
  <c r="AL72" i="18"/>
  <c r="O80" i="18"/>
  <c r="AV55" i="18"/>
  <c r="BH22" i="18"/>
  <c r="AT36" i="18"/>
  <c r="AG18" i="18"/>
  <c r="AC105" i="18"/>
  <c r="BC52" i="18"/>
  <c r="BR10" i="18"/>
  <c r="BQ93" i="18"/>
  <c r="BJ52" i="18"/>
  <c r="X43" i="18"/>
  <c r="Q36" i="18"/>
  <c r="D83" i="18"/>
  <c r="D91" i="18"/>
  <c r="AQ62" i="18"/>
  <c r="AN62" i="18"/>
  <c r="E125" i="32"/>
  <c r="C66" i="18"/>
  <c r="Y87" i="18"/>
  <c r="L27" i="18"/>
  <c r="AS44" i="18"/>
  <c r="H27" i="18"/>
  <c r="S40" i="18"/>
  <c r="BB10" i="18"/>
  <c r="BR101" i="18"/>
  <c r="BE51" i="18"/>
  <c r="F59" i="18"/>
  <c r="D98" i="18"/>
  <c r="AJ86" i="18"/>
  <c r="AL81" i="18"/>
  <c r="BG50" i="18"/>
  <c r="R78" i="18"/>
  <c r="G106" i="18"/>
  <c r="BR12" i="18"/>
  <c r="AV43" i="18"/>
  <c r="AM68" i="18"/>
  <c r="AZ42" i="18"/>
  <c r="BB39" i="18"/>
  <c r="AW20" i="18"/>
  <c r="AE45" i="18"/>
  <c r="Y38" i="18"/>
  <c r="AP93" i="18"/>
  <c r="BS83" i="18"/>
  <c r="AT12" i="18"/>
  <c r="BG39" i="18"/>
  <c r="V79" i="18"/>
  <c r="AA75" i="18"/>
  <c r="AH86" i="18"/>
  <c r="AF70" i="18"/>
  <c r="Y24" i="18"/>
  <c r="AS83" i="18"/>
  <c r="AE49" i="18"/>
  <c r="Q79" i="18"/>
  <c r="AG8" i="18"/>
  <c r="BI43" i="18"/>
  <c r="BS41" i="18"/>
  <c r="AP74" i="18"/>
  <c r="AV14" i="18"/>
  <c r="AV10" i="18"/>
  <c r="AV45" i="18"/>
  <c r="K85" i="18"/>
  <c r="AF20" i="18"/>
  <c r="BL30" i="18"/>
  <c r="Q88" i="18"/>
  <c r="Q27" i="18"/>
  <c r="X82" i="18"/>
  <c r="S13" i="18"/>
  <c r="AG82" i="18"/>
  <c r="T66" i="18"/>
  <c r="AM92" i="18"/>
  <c r="AG20" i="18"/>
  <c r="AO95" i="18"/>
  <c r="BH44" i="18"/>
  <c r="M91" i="18"/>
  <c r="T105" i="18"/>
  <c r="F46" i="18"/>
  <c r="BI91" i="18"/>
  <c r="R69" i="18"/>
  <c r="AL96" i="18"/>
  <c r="AG78" i="18"/>
  <c r="U43" i="18"/>
  <c r="AW9" i="18"/>
  <c r="AM97" i="18"/>
  <c r="AJ6" i="18"/>
  <c r="AW76" i="18"/>
  <c r="D50" i="18"/>
  <c r="AO42" i="18"/>
  <c r="BE5" i="18"/>
  <c r="T78" i="18"/>
  <c r="Q64" i="18"/>
  <c r="BQ33" i="18"/>
  <c r="AX85" i="18"/>
  <c r="AG109" i="18"/>
  <c r="BL70" i="18"/>
  <c r="AH12" i="18"/>
  <c r="BE58" i="18"/>
  <c r="AB14" i="18"/>
  <c r="AP90" i="18"/>
  <c r="AS68" i="18"/>
  <c r="J66" i="18"/>
  <c r="AQ9" i="18"/>
  <c r="AF51" i="18"/>
  <c r="L47" i="18"/>
  <c r="AP50" i="18"/>
  <c r="O92" i="18"/>
  <c r="G79" i="18"/>
  <c r="BS108" i="18"/>
  <c r="AN75" i="18"/>
  <c r="BN88" i="18"/>
  <c r="AG96" i="18"/>
  <c r="BE44" i="18"/>
  <c r="AW45" i="18"/>
  <c r="BP98" i="18"/>
  <c r="BR59" i="18"/>
  <c r="J41" i="18"/>
  <c r="BG76" i="18"/>
  <c r="BL11" i="18"/>
  <c r="AQ54" i="18"/>
  <c r="BL21" i="18"/>
  <c r="BC66" i="18"/>
  <c r="BJ49" i="18"/>
  <c r="L55" i="18"/>
  <c r="AM6" i="18"/>
  <c r="AB84" i="18"/>
  <c r="T19" i="18"/>
  <c r="BD95" i="18"/>
  <c r="N101" i="18"/>
  <c r="AS98" i="18"/>
  <c r="AB26" i="18"/>
  <c r="BN52" i="18"/>
  <c r="AV23" i="18"/>
  <c r="AL61" i="18"/>
  <c r="BQ91" i="18"/>
  <c r="BC41" i="18"/>
  <c r="Y39" i="18"/>
  <c r="G15" i="18"/>
  <c r="BG91" i="18"/>
  <c r="AS34" i="18"/>
  <c r="N78" i="18"/>
  <c r="R112" i="18"/>
  <c r="AH21" i="18"/>
  <c r="G51" i="18"/>
  <c r="AE78" i="18"/>
  <c r="BR72" i="18"/>
  <c r="BC25" i="18"/>
  <c r="T109" i="18"/>
  <c r="AI106" i="18"/>
  <c r="AT39" i="18"/>
  <c r="BD104" i="18"/>
  <c r="AX104" i="18"/>
  <c r="AX18" i="18"/>
  <c r="BK109" i="18"/>
  <c r="AE64" i="18"/>
  <c r="O100" i="18"/>
  <c r="N6" i="18"/>
  <c r="M23" i="18"/>
  <c r="AB20" i="18"/>
  <c r="BI61" i="18"/>
  <c r="AT99" i="18"/>
  <c r="BP32" i="18"/>
  <c r="BI75" i="18"/>
  <c r="AL33" i="18"/>
  <c r="D67" i="18"/>
  <c r="BL17" i="18"/>
  <c r="H69" i="18"/>
  <c r="K93" i="18"/>
  <c r="AN35" i="18"/>
  <c r="BH26" i="18"/>
  <c r="AL40" i="18"/>
  <c r="O77" i="18"/>
  <c r="AW30" i="18"/>
  <c r="O86" i="18"/>
  <c r="BI111" i="18"/>
  <c r="BS49" i="18"/>
  <c r="BI68" i="18"/>
  <c r="AJ74" i="18"/>
  <c r="BG18" i="18"/>
  <c r="AX6" i="18"/>
  <c r="BS34" i="18"/>
  <c r="BK36" i="18"/>
  <c r="Y17" i="18"/>
  <c r="AO111" i="18"/>
  <c r="BC73" i="18"/>
  <c r="BD54" i="18"/>
  <c r="E15" i="18"/>
  <c r="BP71" i="18"/>
  <c r="AF44" i="18"/>
  <c r="BJ55" i="18"/>
  <c r="Q35" i="18"/>
  <c r="BS31" i="18"/>
  <c r="AZ17" i="18"/>
  <c r="M55" i="18"/>
  <c r="BD66" i="18"/>
  <c r="M101" i="18"/>
  <c r="BO32" i="18"/>
  <c r="BR88" i="18"/>
  <c r="BD52" i="18"/>
  <c r="S67" i="18"/>
  <c r="BS110" i="18"/>
  <c r="E38" i="18"/>
  <c r="BK99" i="18"/>
  <c r="BD19" i="18"/>
  <c r="BJ34" i="18"/>
  <c r="BO110" i="18"/>
  <c r="BR36" i="18"/>
  <c r="BK13" i="18"/>
  <c r="BS25" i="18"/>
  <c r="BR30" i="18"/>
  <c r="AS63" i="18"/>
  <c r="C8" i="18"/>
  <c r="AQ77" i="18"/>
  <c r="C53" i="18"/>
  <c r="Z7" i="18"/>
  <c r="H107" i="18"/>
  <c r="AC54" i="18"/>
  <c r="BK21" i="18"/>
  <c r="BQ41" i="18"/>
  <c r="BK94" i="18"/>
  <c r="AB90" i="18"/>
  <c r="BE91" i="18"/>
  <c r="AI12" i="18"/>
  <c r="AF102" i="18"/>
  <c r="AU110" i="18"/>
  <c r="U53" i="18"/>
  <c r="H86" i="18"/>
  <c r="T21" i="18"/>
  <c r="AV26" i="18"/>
  <c r="M5" i="18"/>
  <c r="BG111" i="18"/>
  <c r="AP79" i="18"/>
  <c r="AC97" i="18"/>
  <c r="AQ105" i="18"/>
  <c r="AI53" i="18"/>
  <c r="AS109" i="18"/>
  <c r="N109" i="18"/>
  <c r="BE29" i="18"/>
  <c r="Y43" i="18"/>
  <c r="AQ13" i="18"/>
  <c r="S46" i="18"/>
  <c r="AZ88" i="18"/>
  <c r="G48" i="18"/>
  <c r="AL83" i="18"/>
  <c r="AL109" i="18"/>
  <c r="BE75" i="18"/>
  <c r="Z27" i="18"/>
  <c r="AL100" i="18"/>
  <c r="AI74" i="18"/>
  <c r="BC78" i="18"/>
  <c r="AZ53" i="18"/>
  <c r="Q61" i="18"/>
  <c r="V66" i="18"/>
  <c r="U47" i="18"/>
  <c r="BQ66" i="18"/>
  <c r="Y98" i="18"/>
  <c r="C100" i="18"/>
  <c r="AT44" i="18"/>
  <c r="H75" i="18"/>
  <c r="BR7" i="18"/>
  <c r="AU109" i="18"/>
  <c r="J19" i="18"/>
  <c r="BD77" i="18"/>
  <c r="BQ56" i="18"/>
  <c r="AN73" i="18"/>
  <c r="AF68" i="18"/>
  <c r="E100" i="18"/>
  <c r="X40" i="18"/>
  <c r="AH99" i="18"/>
  <c r="C92" i="18"/>
  <c r="AN101" i="18"/>
  <c r="AW50" i="18"/>
  <c r="L48" i="18"/>
  <c r="L61" i="18"/>
  <c r="BJ88" i="18"/>
  <c r="AO73" i="18"/>
  <c r="G40" i="18"/>
  <c r="Z43" i="18"/>
  <c r="AE74" i="18"/>
  <c r="AC63" i="18"/>
  <c r="AF64" i="18"/>
  <c r="C9" i="18"/>
  <c r="S66" i="18"/>
  <c r="AB45" i="18"/>
  <c r="AF77" i="18"/>
  <c r="AE84" i="18"/>
  <c r="AN5" i="18"/>
  <c r="AZ104" i="18"/>
  <c r="L50" i="18"/>
  <c r="H48" i="18"/>
  <c r="AW31" i="18"/>
  <c r="L59" i="18"/>
  <c r="AL21" i="18"/>
  <c r="BH55" i="18"/>
  <c r="D40" i="18"/>
  <c r="L77" i="18"/>
  <c r="AQ51" i="18"/>
  <c r="AV32" i="18"/>
  <c r="R29" i="18"/>
  <c r="Y105" i="18"/>
  <c r="BE18" i="18"/>
  <c r="U21" i="18"/>
  <c r="G6" i="18"/>
  <c r="AB75" i="18"/>
  <c r="X54" i="18"/>
  <c r="AV56" i="18"/>
  <c r="AL77" i="18"/>
  <c r="AV11" i="18"/>
  <c r="K16" i="18"/>
  <c r="AT91" i="18"/>
  <c r="E62" i="18"/>
  <c r="BC46" i="18"/>
  <c r="S75" i="18"/>
  <c r="AN51" i="18"/>
  <c r="AF76" i="18"/>
  <c r="K23" i="18"/>
  <c r="C5" i="18"/>
  <c r="BR13" i="18"/>
  <c r="BG45" i="18"/>
  <c r="AB40" i="18"/>
  <c r="AC11" i="18"/>
  <c r="U65" i="18"/>
  <c r="AC16" i="18"/>
  <c r="AT8" i="18"/>
  <c r="AX77" i="18"/>
  <c r="BO72" i="18"/>
  <c r="J17" i="18"/>
  <c r="AO27" i="18"/>
  <c r="V35" i="18"/>
  <c r="H9" i="18"/>
  <c r="AB11" i="18"/>
  <c r="AZ14" i="18"/>
  <c r="N38" i="18"/>
  <c r="H68" i="18"/>
  <c r="BP22" i="18"/>
  <c r="BH39" i="18"/>
  <c r="AE72" i="18"/>
  <c r="AP29" i="18"/>
  <c r="H15" i="18"/>
  <c r="AT81" i="18"/>
  <c r="AU22" i="18"/>
  <c r="D75" i="18"/>
  <c r="C48" i="18"/>
  <c r="J35" i="18"/>
  <c r="AM77" i="18"/>
  <c r="BC6" i="18"/>
  <c r="BA72" i="18"/>
  <c r="AJ76" i="18"/>
  <c r="T90" i="18"/>
  <c r="AI32" i="18"/>
  <c r="BL100" i="18"/>
  <c r="U49" i="18"/>
  <c r="M80" i="18"/>
  <c r="AI6" i="18"/>
  <c r="AP98" i="18"/>
  <c r="BG10" i="18"/>
  <c r="T24" i="18"/>
  <c r="AE28" i="18"/>
  <c r="AE79" i="18"/>
  <c r="H74" i="18"/>
  <c r="O15" i="18"/>
  <c r="AZ41" i="18"/>
  <c r="AB15" i="18"/>
  <c r="Z42" i="18"/>
  <c r="AH85" i="18"/>
  <c r="AB110" i="18"/>
  <c r="AT37" i="18"/>
  <c r="C55" i="18"/>
  <c r="AC65" i="18"/>
  <c r="D100" i="18"/>
  <c r="BP64" i="18"/>
  <c r="AW71" i="18"/>
  <c r="AN8" i="18"/>
  <c r="AZ31" i="18"/>
  <c r="BJ62" i="18"/>
  <c r="Y48" i="18"/>
  <c r="AP55" i="18"/>
  <c r="E42" i="18"/>
  <c r="C32" i="18"/>
  <c r="AC111" i="18"/>
  <c r="R105" i="18"/>
  <c r="X85" i="18"/>
  <c r="AH100" i="18"/>
  <c r="C60" i="18"/>
  <c r="Y18" i="18"/>
  <c r="H58" i="18"/>
  <c r="BP52" i="18"/>
  <c r="X58" i="18"/>
  <c r="F94" i="18"/>
  <c r="V69" i="18"/>
  <c r="BL26" i="18"/>
  <c r="E96" i="18"/>
  <c r="AM73" i="18"/>
  <c r="AS71" i="18"/>
  <c r="AF94" i="18"/>
  <c r="AQ102" i="18"/>
  <c r="BD70" i="18"/>
  <c r="AC51" i="18"/>
  <c r="C36" i="18"/>
  <c r="F63" i="18"/>
  <c r="AJ21" i="18"/>
  <c r="BA22" i="18"/>
  <c r="BK55" i="18"/>
  <c r="R19" i="18"/>
  <c r="AA85" i="18"/>
  <c r="BK105" i="18"/>
  <c r="BK32" i="18"/>
  <c r="AI18" i="18"/>
  <c r="AM14" i="18"/>
  <c r="D53" i="18"/>
  <c r="BI57" i="18"/>
  <c r="BG71" i="18"/>
  <c r="E51" i="18"/>
  <c r="Y30" i="18"/>
  <c r="J45" i="18"/>
  <c r="BG67" i="18"/>
  <c r="BQ23" i="18"/>
  <c r="BP83" i="18"/>
  <c r="BP110" i="18"/>
  <c r="AM47" i="18"/>
  <c r="M96" i="18"/>
  <c r="AU53" i="18"/>
  <c r="S101" i="18"/>
  <c r="BH49" i="18"/>
  <c r="AZ47" i="18"/>
  <c r="T76" i="18"/>
  <c r="AZ94" i="18"/>
  <c r="AF56" i="18"/>
  <c r="U62" i="18"/>
  <c r="Y94" i="18"/>
  <c r="X80" i="18"/>
  <c r="O53" i="18"/>
  <c r="X104" i="18"/>
  <c r="M111" i="18"/>
  <c r="U86" i="18"/>
  <c r="AJ32" i="18"/>
  <c r="S104" i="18"/>
  <c r="AA27" i="18"/>
  <c r="J78" i="18"/>
  <c r="BS92" i="18"/>
  <c r="M103" i="18"/>
  <c r="BS5" i="18"/>
  <c r="AG74" i="18"/>
  <c r="AM107" i="18"/>
  <c r="BO63" i="18"/>
  <c r="BO18" i="18"/>
  <c r="Q95" i="18"/>
  <c r="AJ92" i="18"/>
  <c r="BQ64" i="18"/>
  <c r="BE68" i="18"/>
  <c r="BN24" i="18"/>
  <c r="BB53" i="18"/>
  <c r="Q49" i="18"/>
  <c r="AZ51" i="18"/>
  <c r="AS95" i="18"/>
  <c r="AZ67" i="18"/>
  <c r="BO50" i="18"/>
  <c r="N23" i="18"/>
  <c r="AE91" i="18"/>
  <c r="AB77" i="18"/>
  <c r="BD12" i="18"/>
  <c r="AA7" i="18"/>
  <c r="AG66" i="18"/>
  <c r="AZ38" i="18"/>
  <c r="BL71" i="18"/>
  <c r="R106" i="18"/>
  <c r="BS73" i="18"/>
  <c r="AO69" i="18"/>
  <c r="E59" i="18"/>
  <c r="AL44" i="18"/>
  <c r="AU35" i="18"/>
  <c r="AU56" i="18"/>
  <c r="S64" i="18"/>
  <c r="AX106" i="18"/>
  <c r="BA17" i="18"/>
  <c r="BO11" i="18"/>
  <c r="U110" i="18"/>
  <c r="BB27" i="18"/>
  <c r="BE85" i="18"/>
  <c r="M50" i="18"/>
  <c r="AJ15" i="18"/>
  <c r="BQ63" i="18"/>
  <c r="AT87" i="18"/>
  <c r="AG46" i="18"/>
  <c r="BE55" i="18"/>
  <c r="O79" i="18"/>
  <c r="S85" i="18"/>
  <c r="AZ107" i="18"/>
  <c r="AI80" i="18"/>
  <c r="AU106" i="18"/>
  <c r="O62" i="18"/>
  <c r="J26" i="18"/>
  <c r="O16" i="18"/>
  <c r="AJ57" i="18"/>
  <c r="BG68" i="18"/>
  <c r="BD59" i="18"/>
  <c r="G76" i="18"/>
  <c r="BC21" i="18"/>
  <c r="D7" i="18"/>
  <c r="BJ13" i="18"/>
  <c r="BM13" i="18" s="1"/>
  <c r="CD13" i="18" s="1"/>
  <c r="AI49" i="18"/>
  <c r="D41" i="18"/>
  <c r="AV47" i="18"/>
  <c r="AA87" i="18"/>
  <c r="BB42" i="18"/>
  <c r="BR66" i="18"/>
  <c r="AG34" i="18"/>
  <c r="AJ41" i="18"/>
  <c r="AN55" i="18"/>
  <c r="AZ48" i="18"/>
  <c r="BG35" i="18"/>
  <c r="BR31" i="18"/>
  <c r="AI20" i="18"/>
  <c r="BP85" i="18"/>
  <c r="Y104" i="18"/>
  <c r="S48" i="18"/>
  <c r="AW104" i="18"/>
  <c r="AE88" i="18"/>
  <c r="AO104" i="18"/>
  <c r="BI77" i="18"/>
  <c r="AW85" i="18"/>
  <c r="V20" i="18"/>
  <c r="BG77" i="18"/>
  <c r="BS105" i="18"/>
  <c r="T111" i="18"/>
  <c r="BK27" i="18"/>
  <c r="AA110" i="18"/>
  <c r="F18" i="18"/>
  <c r="BS48" i="18"/>
  <c r="BN22" i="18"/>
  <c r="K67" i="18"/>
  <c r="K26" i="18"/>
  <c r="F93" i="18"/>
  <c r="U50" i="18"/>
  <c r="BJ108" i="18"/>
  <c r="R15" i="18"/>
  <c r="Y107" i="18"/>
  <c r="BJ79" i="18"/>
  <c r="K47" i="18"/>
  <c r="BR79" i="18"/>
  <c r="C29" i="18"/>
  <c r="AF58" i="18"/>
  <c r="AE6" i="18"/>
  <c r="AP86" i="18"/>
  <c r="BB95" i="18"/>
  <c r="F64" i="18"/>
  <c r="AB108" i="18"/>
  <c r="BK33" i="18"/>
  <c r="T6" i="18"/>
  <c r="AP84" i="18"/>
  <c r="AI81" i="18"/>
  <c r="BB93" i="18"/>
  <c r="BP25" i="18"/>
  <c r="H42" i="18"/>
  <c r="BG81" i="18"/>
  <c r="AT69" i="18"/>
  <c r="F38" i="18"/>
  <c r="R99" i="18"/>
  <c r="BI30" i="18"/>
  <c r="BE108" i="18"/>
  <c r="BB5" i="18"/>
  <c r="N37" i="18"/>
  <c r="BN12" i="18"/>
  <c r="AN84" i="18"/>
  <c r="Z25" i="18"/>
  <c r="AQ88" i="18"/>
  <c r="AX29" i="18"/>
  <c r="V101" i="18"/>
  <c r="AL66" i="18"/>
  <c r="AO76" i="18"/>
  <c r="Y40" i="18"/>
  <c r="K54" i="18"/>
  <c r="AM72" i="18"/>
  <c r="AB111" i="18"/>
  <c r="AT103" i="18"/>
  <c r="AH77" i="18"/>
  <c r="M16" i="18"/>
  <c r="O52" i="18"/>
  <c r="V48" i="18"/>
  <c r="BJ86" i="18"/>
  <c r="O38" i="18"/>
  <c r="BO29" i="18"/>
  <c r="AN17" i="18"/>
  <c r="D93" i="18"/>
  <c r="E81" i="18"/>
  <c r="V72" i="18"/>
  <c r="R41" i="18"/>
  <c r="BA56" i="18"/>
  <c r="AU70" i="18"/>
  <c r="AW103" i="18"/>
  <c r="BC59" i="18"/>
  <c r="BL77" i="18"/>
  <c r="K87" i="18"/>
  <c r="AP64" i="18"/>
  <c r="BA91" i="18"/>
  <c r="AV67" i="18"/>
  <c r="M105" i="18"/>
  <c r="G60" i="18"/>
  <c r="Y108" i="18"/>
  <c r="Y15" i="18"/>
  <c r="U84" i="18"/>
  <c r="AQ90" i="18"/>
  <c r="AS97" i="18"/>
  <c r="AO24" i="18"/>
  <c r="D96" i="18"/>
  <c r="G13" i="18"/>
  <c r="BQ76" i="18"/>
  <c r="AU103" i="18"/>
  <c r="BG17" i="18"/>
  <c r="BS86" i="18"/>
  <c r="AG26" i="18"/>
  <c r="AV46" i="18"/>
  <c r="AH103" i="18"/>
  <c r="O82" i="18"/>
  <c r="BH5" i="18"/>
  <c r="AB24" i="18"/>
  <c r="BN100" i="18"/>
  <c r="H76" i="18"/>
  <c r="AX28" i="18"/>
  <c r="AU97" i="18"/>
  <c r="BJ95" i="18"/>
  <c r="AE22" i="18"/>
  <c r="AS56" i="18"/>
  <c r="L103" i="18"/>
  <c r="T84" i="18"/>
  <c r="AJ48" i="18"/>
  <c r="BK102" i="18"/>
  <c r="L51" i="18"/>
  <c r="AN11" i="18"/>
  <c r="AF89" i="18"/>
  <c r="AQ20" i="18"/>
  <c r="AF85" i="18"/>
  <c r="X81" i="18"/>
  <c r="BG57" i="18"/>
  <c r="BG97" i="18"/>
  <c r="T26" i="18"/>
  <c r="F8" i="18"/>
  <c r="BO74" i="18"/>
  <c r="K56" i="18"/>
  <c r="O33" i="18"/>
  <c r="AL88" i="18"/>
  <c r="BQ111" i="18"/>
  <c r="D68" i="18"/>
  <c r="K32" i="18"/>
  <c r="AJ73" i="18"/>
  <c r="BP104" i="18"/>
  <c r="AN80" i="18"/>
  <c r="BD9" i="18"/>
  <c r="AH15" i="18"/>
  <c r="BE39" i="18"/>
  <c r="AF37" i="18"/>
  <c r="BO52" i="18"/>
  <c r="N44" i="18"/>
  <c r="BD7" i="18"/>
  <c r="BO22" i="18"/>
  <c r="Z54" i="18"/>
  <c r="AJ44" i="18"/>
  <c r="AI17" i="18"/>
  <c r="Z84" i="18"/>
  <c r="AL103" i="18"/>
  <c r="AX25" i="18"/>
  <c r="E12" i="18"/>
  <c r="BB15" i="18"/>
  <c r="AA5" i="18"/>
  <c r="AX67" i="18"/>
  <c r="AZ110" i="18"/>
  <c r="AF87" i="18"/>
  <c r="X17" i="18"/>
  <c r="U27" i="18"/>
  <c r="BL74" i="18"/>
  <c r="O72" i="18"/>
  <c r="BG99" i="18"/>
  <c r="BA86" i="18"/>
  <c r="M36" i="18"/>
  <c r="AC72" i="18"/>
  <c r="E30" i="18"/>
  <c r="AG9" i="18"/>
  <c r="AP61" i="18"/>
  <c r="AS107" i="18"/>
  <c r="L68" i="18"/>
  <c r="M53" i="18"/>
  <c r="AB44" i="18"/>
  <c r="Z96" i="18"/>
  <c r="AJ33" i="18"/>
  <c r="BA44" i="18"/>
  <c r="H37" i="18"/>
  <c r="AU92" i="18"/>
  <c r="G80" i="18"/>
  <c r="N39" i="18"/>
  <c r="BJ30" i="18"/>
  <c r="AU20" i="18"/>
  <c r="BD10" i="18"/>
  <c r="BK16" i="18"/>
  <c r="AE32" i="18"/>
  <c r="G36" i="18"/>
  <c r="AP18" i="18"/>
  <c r="AL15" i="18"/>
  <c r="Y60" i="18"/>
  <c r="BB106" i="18"/>
  <c r="BN28" i="18"/>
  <c r="K74" i="18"/>
  <c r="BR9" i="18"/>
  <c r="AI65" i="18"/>
  <c r="S47" i="18"/>
  <c r="AJ45" i="18"/>
  <c r="Z101" i="18"/>
  <c r="BR6" i="18"/>
  <c r="E34" i="18"/>
  <c r="H52" i="18"/>
  <c r="L42" i="18"/>
  <c r="BQ28" i="18"/>
  <c r="E64" i="18"/>
  <c r="BB40" i="18"/>
  <c r="T59" i="18"/>
  <c r="BJ69" i="18"/>
  <c r="BP86" i="18"/>
  <c r="AQ79" i="18"/>
  <c r="BJ76" i="18"/>
  <c r="AJ107" i="18"/>
  <c r="C12" i="18"/>
  <c r="AC37" i="18"/>
  <c r="BG106" i="18"/>
  <c r="BO25" i="18"/>
  <c r="AS84" i="18"/>
  <c r="BS35" i="18"/>
  <c r="E9" i="18"/>
  <c r="F61" i="18"/>
  <c r="BS80" i="18"/>
  <c r="AC103" i="18"/>
  <c r="AZ43" i="18"/>
  <c r="AI111" i="18"/>
  <c r="AC10" i="18"/>
  <c r="AZ79" i="18"/>
  <c r="U38" i="18"/>
  <c r="AG59" i="18"/>
  <c r="AT83" i="18"/>
  <c r="BE37" i="18"/>
  <c r="V33" i="18"/>
  <c r="G84" i="18"/>
  <c r="C52" i="18"/>
  <c r="BI19" i="18"/>
  <c r="O42" i="18"/>
  <c r="AI91" i="18"/>
  <c r="R23" i="18"/>
  <c r="U91" i="18"/>
  <c r="Z5" i="18"/>
  <c r="BP87" i="18"/>
  <c r="AL49" i="18"/>
  <c r="X10" i="18"/>
  <c r="L71" i="18"/>
  <c r="BP90" i="18"/>
  <c r="L91" i="18"/>
  <c r="BC84" i="18"/>
  <c r="H88" i="18"/>
  <c r="BK97" i="18"/>
  <c r="AZ37" i="18"/>
  <c r="AP82" i="18"/>
  <c r="AA12" i="18"/>
  <c r="BN101" i="18"/>
  <c r="AA100" i="18"/>
  <c r="N84" i="18"/>
  <c r="AO68" i="18"/>
  <c r="L101" i="18"/>
  <c r="BA13" i="18"/>
  <c r="AX98" i="18"/>
  <c r="BD108" i="18"/>
  <c r="H49" i="18"/>
  <c r="V111" i="18"/>
  <c r="AZ6" i="18"/>
  <c r="S78" i="18"/>
  <c r="H96" i="18"/>
  <c r="AJ54" i="18"/>
  <c r="AV12" i="18"/>
  <c r="BD67" i="18"/>
  <c r="AQ47" i="18"/>
  <c r="K5" i="18"/>
  <c r="AS38" i="18"/>
  <c r="BP56" i="18"/>
  <c r="K98" i="18"/>
  <c r="V81" i="18"/>
  <c r="BC43" i="18"/>
  <c r="BC97" i="18"/>
  <c r="BK28" i="18"/>
  <c r="G88" i="18"/>
  <c r="AW57" i="18"/>
  <c r="AL101" i="18"/>
  <c r="BK38" i="18"/>
  <c r="H108" i="18"/>
  <c r="BN105" i="18"/>
  <c r="BN32" i="18"/>
  <c r="Z89" i="18"/>
  <c r="AJ39" i="18"/>
  <c r="AE92" i="18"/>
  <c r="AL90" i="18"/>
  <c r="BJ16" i="18"/>
  <c r="AM54" i="18"/>
  <c r="J125" i="32"/>
  <c r="BB28" i="18"/>
  <c r="F98" i="18"/>
  <c r="N41" i="18"/>
  <c r="AI72" i="18"/>
  <c r="BQ40" i="18"/>
  <c r="N74" i="18"/>
  <c r="BD42" i="18"/>
  <c r="J6" i="18"/>
  <c r="BR57" i="18"/>
  <c r="BK15" i="18"/>
  <c r="BI79" i="18"/>
  <c r="BR40" i="18"/>
  <c r="AC14" i="18"/>
  <c r="C70" i="18"/>
  <c r="V71" i="18"/>
  <c r="AO80" i="18"/>
  <c r="T107" i="18"/>
  <c r="AN44" i="18"/>
  <c r="BI24" i="18"/>
  <c r="AC50" i="18"/>
  <c r="F77" i="18"/>
  <c r="AU104" i="18"/>
  <c r="AM30" i="18"/>
  <c r="AH26" i="18"/>
  <c r="M82" i="18"/>
  <c r="Q29" i="18"/>
  <c r="AC55" i="18"/>
  <c r="AS11" i="18"/>
  <c r="J51" i="18"/>
  <c r="AH43" i="18"/>
  <c r="U100" i="18"/>
  <c r="BB103" i="18"/>
  <c r="J83" i="18"/>
  <c r="J68" i="18"/>
  <c r="BR61" i="18"/>
  <c r="BH82" i="18"/>
  <c r="AQ40" i="18"/>
  <c r="M88" i="18"/>
  <c r="BJ5" i="18"/>
  <c r="AQ37" i="18"/>
  <c r="AF78" i="18"/>
  <c r="BH34" i="18"/>
  <c r="BC94" i="18"/>
  <c r="L17" i="18"/>
  <c r="AG62" i="18"/>
  <c r="BA7" i="18"/>
  <c r="AH61" i="18"/>
  <c r="BE80" i="18"/>
  <c r="F73" i="18"/>
  <c r="N106" i="18"/>
  <c r="AZ74" i="18"/>
  <c r="BG105" i="18"/>
  <c r="AX84" i="18"/>
  <c r="BJ40" i="18"/>
  <c r="G126" i="32"/>
  <c r="J5" i="18"/>
  <c r="BS106" i="18"/>
  <c r="BB70" i="18"/>
  <c r="BK98" i="18"/>
  <c r="F101" i="18"/>
  <c r="BR75" i="18"/>
  <c r="BP30" i="18"/>
  <c r="BL15" i="18"/>
  <c r="Z66" i="18"/>
  <c r="Z73" i="18"/>
  <c r="AS61" i="18"/>
  <c r="BI64" i="18"/>
  <c r="AS16" i="18"/>
  <c r="N68" i="18"/>
  <c r="AH76" i="18"/>
  <c r="E108" i="18"/>
  <c r="AU65" i="18"/>
  <c r="BR37" i="18"/>
  <c r="K6" i="18"/>
  <c r="T89" i="18"/>
  <c r="AH52" i="18"/>
  <c r="R75" i="18"/>
  <c r="AA70" i="18"/>
  <c r="AT100" i="18"/>
  <c r="AM70" i="18"/>
  <c r="J23" i="18"/>
  <c r="BG102" i="18"/>
  <c r="BR106" i="18"/>
  <c r="N63" i="18"/>
  <c r="AM83" i="18"/>
  <c r="BP63" i="18"/>
  <c r="AV111" i="18"/>
  <c r="AV73" i="18"/>
  <c r="AH95" i="18"/>
  <c r="O71" i="18"/>
  <c r="BS78" i="18"/>
  <c r="Q45" i="18"/>
  <c r="BH72" i="18"/>
  <c r="Y63" i="18"/>
  <c r="BC89" i="18"/>
  <c r="BQ43" i="18"/>
  <c r="J104" i="18"/>
  <c r="M13" i="18"/>
  <c r="BD65" i="18"/>
  <c r="AX63" i="18"/>
  <c r="M56" i="18"/>
  <c r="U12" i="18"/>
  <c r="AA81" i="18"/>
  <c r="AA61" i="18"/>
  <c r="AJ63" i="18"/>
  <c r="AX79" i="18"/>
  <c r="BA58" i="18"/>
  <c r="AP10" i="18"/>
  <c r="AV22" i="18"/>
  <c r="X26" i="18"/>
  <c r="T12" i="18"/>
  <c r="BP66" i="18"/>
  <c r="BH80" i="18"/>
  <c r="AP91" i="18"/>
  <c r="BD21" i="18"/>
  <c r="AL13" i="18"/>
  <c r="U55" i="18"/>
  <c r="Y69" i="18"/>
  <c r="AS32" i="18"/>
  <c r="K33" i="18"/>
  <c r="AS13" i="18"/>
  <c r="BH98" i="18"/>
  <c r="AN43" i="18"/>
  <c r="BD86" i="18"/>
  <c r="BQ104" i="18"/>
  <c r="BK103" i="18"/>
  <c r="AF106" i="18"/>
  <c r="BD103" i="18"/>
  <c r="Y71" i="18"/>
  <c r="AV92" i="18"/>
  <c r="AO49" i="18"/>
  <c r="AX47" i="18"/>
  <c r="F88" i="18"/>
  <c r="N103" i="18"/>
  <c r="BN36" i="18"/>
  <c r="BO65" i="18"/>
  <c r="N26" i="18"/>
  <c r="BL109" i="18"/>
  <c r="BI85" i="18"/>
  <c r="AF50" i="18"/>
  <c r="AL14" i="18"/>
  <c r="AE30" i="18"/>
  <c r="AT68" i="18"/>
  <c r="AV104" i="18"/>
  <c r="C7" i="18"/>
  <c r="BN54" i="18"/>
  <c r="R93" i="18"/>
  <c r="AP110" i="18"/>
  <c r="F34" i="18"/>
  <c r="AE33" i="18"/>
  <c r="T71" i="18"/>
  <c r="BO24" i="18"/>
  <c r="AE16" i="18"/>
  <c r="F112" i="18"/>
  <c r="BG24" i="18"/>
  <c r="AF8" i="18"/>
  <c r="AM111" i="18"/>
  <c r="AM75" i="18"/>
  <c r="Y111" i="18"/>
  <c r="R96" i="18"/>
  <c r="AS62" i="18"/>
  <c r="BR103" i="18"/>
  <c r="AT7" i="18"/>
  <c r="K62" i="18"/>
  <c r="BH92" i="18"/>
  <c r="AV87" i="18"/>
  <c r="BP7" i="18"/>
  <c r="AU47" i="18"/>
  <c r="AM96" i="18"/>
  <c r="AV40" i="18"/>
  <c r="T88" i="18"/>
  <c r="AM18" i="18"/>
  <c r="BK80" i="18"/>
  <c r="AA98" i="18"/>
  <c r="AC76" i="18"/>
  <c r="AL29" i="18"/>
  <c r="AR29" i="18" s="1"/>
  <c r="CA29" i="18" s="1"/>
  <c r="AX68" i="18"/>
  <c r="M10" i="18"/>
  <c r="X55" i="18"/>
  <c r="L111" i="18"/>
  <c r="AQ23" i="18"/>
  <c r="AJ47" i="18"/>
  <c r="C107" i="18"/>
  <c r="F17" i="18"/>
  <c r="AI41" i="18"/>
  <c r="AF47" i="18"/>
  <c r="BG40" i="18"/>
  <c r="M86" i="18"/>
  <c r="AE62" i="18"/>
  <c r="BE38" i="18"/>
  <c r="AT30" i="18"/>
  <c r="AG56" i="18"/>
  <c r="BG65" i="18"/>
  <c r="AA97" i="18"/>
  <c r="Z90" i="18"/>
  <c r="BS60" i="18"/>
  <c r="BN99" i="18"/>
  <c r="BH102" i="18"/>
  <c r="D94" i="18"/>
  <c r="BI53" i="18"/>
  <c r="AA33" i="18"/>
  <c r="G81" i="18"/>
  <c r="Z105" i="18"/>
  <c r="AH107" i="18"/>
  <c r="U87" i="18"/>
  <c r="AE58" i="18"/>
  <c r="AP106" i="18"/>
  <c r="BL68" i="18"/>
  <c r="BQ50" i="18"/>
  <c r="BD74" i="18"/>
  <c r="BC102" i="18"/>
  <c r="R87" i="18"/>
  <c r="AL12" i="18"/>
  <c r="R22" i="18"/>
  <c r="U104" i="18"/>
  <c r="AT92" i="18"/>
  <c r="BR22" i="18"/>
  <c r="AJ98" i="18"/>
  <c r="AF28" i="18"/>
  <c r="U57" i="18"/>
  <c r="Z28" i="18"/>
  <c r="S62" i="18"/>
  <c r="AJ82" i="18"/>
  <c r="BN109" i="18"/>
  <c r="BC62" i="18"/>
  <c r="R28" i="18"/>
  <c r="BH86" i="18"/>
  <c r="AM43" i="18"/>
  <c r="Q110" i="18"/>
  <c r="BS109" i="18"/>
  <c r="AZ76" i="18"/>
  <c r="AZ29" i="18"/>
  <c r="F79" i="18"/>
  <c r="AH83" i="18"/>
  <c r="AM55" i="18"/>
  <c r="X8" i="18"/>
  <c r="G107" i="18"/>
  <c r="BC96" i="18"/>
  <c r="BA33" i="18"/>
  <c r="BG58" i="18"/>
  <c r="AU29" i="18"/>
  <c r="BI103" i="18"/>
  <c r="AP11" i="18"/>
  <c r="AZ32" i="18"/>
  <c r="R58" i="18"/>
  <c r="U64" i="18"/>
  <c r="O7" i="18"/>
  <c r="G52" i="18"/>
  <c r="BR76" i="18"/>
  <c r="AM88" i="18"/>
  <c r="Q55" i="18"/>
  <c r="AL98" i="18"/>
  <c r="C44" i="18"/>
  <c r="M77" i="18"/>
  <c r="AJ110" i="18"/>
  <c r="AE94" i="18"/>
  <c r="BL62" i="18"/>
  <c r="BQ102" i="18"/>
  <c r="AQ74" i="18"/>
  <c r="AG37" i="18"/>
  <c r="U39" i="18"/>
  <c r="BS100" i="18"/>
  <c r="BE34" i="18"/>
  <c r="BE22" i="18"/>
  <c r="BF22" i="18" s="1"/>
  <c r="CC22" i="18" s="1"/>
  <c r="BN68" i="18"/>
  <c r="T69" i="18"/>
  <c r="AF91" i="18"/>
  <c r="C105" i="18"/>
  <c r="BD102" i="18"/>
  <c r="H94" i="18"/>
  <c r="AL78" i="18"/>
  <c r="BL10" i="18"/>
  <c r="X48" i="18"/>
  <c r="H73" i="18"/>
  <c r="AS52" i="18"/>
  <c r="BI109" i="18"/>
  <c r="H7" i="18"/>
  <c r="O93" i="18"/>
  <c r="AT101" i="18"/>
  <c r="AC66" i="18"/>
  <c r="E26" i="18"/>
  <c r="J93" i="18"/>
  <c r="AU96" i="18"/>
  <c r="BQ7" i="18"/>
  <c r="BN95" i="18"/>
  <c r="Z6" i="18"/>
  <c r="AM32" i="18"/>
  <c r="AU21" i="18"/>
  <c r="AH30" i="18"/>
  <c r="BH53" i="18"/>
  <c r="AF112" i="18"/>
  <c r="BJ78" i="18"/>
  <c r="AL47" i="18"/>
  <c r="BG101" i="18"/>
  <c r="BE100" i="18"/>
  <c r="AL65" i="18"/>
  <c r="AS112" i="18"/>
  <c r="L69" i="18"/>
  <c r="R88" i="18"/>
  <c r="AG107" i="18"/>
  <c r="AZ109" i="18"/>
  <c r="BR111" i="18"/>
  <c r="AW43" i="18"/>
  <c r="G83" i="18"/>
  <c r="L109" i="18"/>
  <c r="R89" i="18"/>
  <c r="AE104" i="18"/>
  <c r="R92" i="18"/>
  <c r="F71" i="18"/>
  <c r="AI107" i="18"/>
  <c r="BR43" i="18"/>
  <c r="Y95" i="18"/>
  <c r="BH91" i="18"/>
  <c r="AZ90" i="18"/>
  <c r="AZ86" i="18"/>
  <c r="R77" i="18"/>
  <c r="BE53" i="18"/>
  <c r="BL94" i="18"/>
  <c r="AM106" i="18"/>
  <c r="AL60" i="18"/>
  <c r="Q105" i="18"/>
  <c r="X100" i="18"/>
  <c r="AT27" i="18"/>
  <c r="AM44" i="18"/>
  <c r="N57" i="18"/>
  <c r="N48" i="18"/>
  <c r="D72" i="18"/>
  <c r="AS106" i="18"/>
  <c r="BL101" i="18"/>
  <c r="BO93" i="18"/>
  <c r="AV53" i="18"/>
  <c r="U98" i="18"/>
  <c r="BP100" i="18"/>
  <c r="BG73" i="18"/>
  <c r="X102" i="18"/>
  <c r="AC100" i="18"/>
  <c r="H106" i="18"/>
  <c r="C39" i="18"/>
  <c r="AN74" i="18"/>
  <c r="BR64" i="18"/>
  <c r="BJ48" i="18"/>
  <c r="R72" i="18"/>
  <c r="J79" i="18"/>
  <c r="BK43" i="18"/>
  <c r="S25" i="18"/>
  <c r="AO47" i="18"/>
  <c r="AG98" i="18"/>
  <c r="H82" i="18"/>
  <c r="AN67" i="18"/>
  <c r="AN54" i="18"/>
  <c r="BS95" i="18"/>
  <c r="O84" i="18"/>
  <c r="BJ17" i="18"/>
  <c r="E44" i="18"/>
  <c r="BN47" i="18"/>
  <c r="AZ63" i="18"/>
  <c r="AO26" i="18"/>
  <c r="BI56" i="18"/>
  <c r="AN68" i="18"/>
  <c r="AC78" i="18"/>
  <c r="AM23" i="18"/>
  <c r="AP70" i="18"/>
  <c r="BJ110" i="18"/>
  <c r="AN47" i="18"/>
  <c r="BI48" i="18"/>
  <c r="O66" i="18"/>
  <c r="BC26" i="18"/>
  <c r="AM67" i="18"/>
  <c r="D13" i="18"/>
  <c r="BA92" i="18"/>
  <c r="V22" i="18"/>
  <c r="AI45" i="18"/>
  <c r="BG28" i="18"/>
  <c r="BK56" i="18"/>
  <c r="AP32" i="18"/>
  <c r="F124" i="32"/>
  <c r="R46" i="18"/>
  <c r="BB108" i="18"/>
  <c r="Q85" i="18"/>
  <c r="BL53" i="18"/>
  <c r="AU50" i="18"/>
  <c r="L70" i="18"/>
  <c r="N100" i="18"/>
  <c r="AO91" i="18"/>
  <c r="BQ105" i="18"/>
  <c r="AB48" i="18"/>
  <c r="E49" i="18"/>
  <c r="N98" i="18"/>
  <c r="U6" i="18"/>
  <c r="BQ108" i="18"/>
  <c r="BH105" i="18"/>
  <c r="BI63" i="18"/>
  <c r="AO23" i="18"/>
  <c r="BR23" i="18"/>
  <c r="AJ29" i="18"/>
  <c r="U67" i="18"/>
  <c r="BE49" i="18"/>
  <c r="AO63" i="18"/>
  <c r="Y79" i="18"/>
  <c r="BH67" i="18"/>
  <c r="AT18" i="18"/>
  <c r="AZ49" i="18"/>
  <c r="BE20" i="18"/>
  <c r="BR65" i="18"/>
  <c r="E16" i="18"/>
  <c r="AA25" i="18"/>
  <c r="K106" i="18"/>
  <c r="AI87" i="18"/>
  <c r="AU71" i="18"/>
  <c r="F35" i="18"/>
  <c r="AO38" i="18"/>
  <c r="L8" i="18"/>
  <c r="BR44" i="18"/>
  <c r="BI80" i="18"/>
  <c r="V45" i="18"/>
  <c r="BO37" i="18"/>
  <c r="S72" i="18"/>
  <c r="BR63" i="18"/>
  <c r="AB17" i="18"/>
  <c r="AN65" i="18"/>
  <c r="BJ71" i="18"/>
  <c r="O99" i="18"/>
  <c r="C102" i="18"/>
  <c r="Y84" i="18"/>
  <c r="AU34" i="18"/>
  <c r="BG62" i="18"/>
  <c r="AL111" i="18"/>
  <c r="M43" i="18"/>
  <c r="C61" i="18"/>
  <c r="E73" i="18"/>
  <c r="AE59" i="18"/>
  <c r="Y68" i="18"/>
  <c r="AZ68" i="18"/>
  <c r="BN79" i="18"/>
  <c r="F26" i="18"/>
  <c r="AB53" i="18"/>
  <c r="AU85" i="18"/>
  <c r="AZ54" i="18"/>
  <c r="H124" i="32"/>
  <c r="BD64" i="18"/>
  <c r="R45" i="18"/>
  <c r="AA57" i="18"/>
  <c r="BE17" i="18"/>
  <c r="AW36" i="18"/>
  <c r="AV85" i="18"/>
  <c r="BS27" i="18"/>
  <c r="BO105" i="18"/>
  <c r="BI44" i="18"/>
  <c r="AM93" i="18"/>
  <c r="BQ109" i="18"/>
  <c r="BN78" i="18"/>
  <c r="BP70" i="18"/>
  <c r="AX22" i="18"/>
  <c r="S14" i="18"/>
  <c r="BC23" i="18"/>
  <c r="D56" i="18"/>
  <c r="AU45" i="18"/>
  <c r="AM95" i="18"/>
  <c r="BP45" i="18"/>
  <c r="X35" i="18"/>
  <c r="BS28" i="18"/>
  <c r="BR73" i="18"/>
  <c r="F33" i="18"/>
  <c r="AP72" i="18"/>
  <c r="BI87" i="18"/>
  <c r="BG84" i="18"/>
  <c r="BR107" i="18"/>
  <c r="BO111" i="18"/>
  <c r="D97" i="18"/>
  <c r="O55" i="18"/>
  <c r="F41" i="18"/>
  <c r="Z111" i="18"/>
  <c r="BQ79" i="18"/>
  <c r="AF105" i="18"/>
  <c r="L96" i="18"/>
  <c r="AH71" i="18"/>
  <c r="AU62" i="18"/>
  <c r="Q101" i="18"/>
  <c r="AM39" i="18"/>
  <c r="Y82" i="18"/>
  <c r="J102" i="18"/>
  <c r="X71" i="18"/>
  <c r="Z61" i="18"/>
  <c r="AG43" i="18"/>
  <c r="M35" i="18"/>
  <c r="AJ97" i="18"/>
  <c r="BR25" i="18"/>
  <c r="AU80" i="18"/>
  <c r="AE85" i="18"/>
  <c r="AB82" i="18"/>
  <c r="BL106" i="18"/>
  <c r="O81" i="18"/>
  <c r="AZ83" i="18"/>
  <c r="AO59" i="18"/>
  <c r="U101" i="18"/>
  <c r="BR48" i="18"/>
  <c r="R68" i="18"/>
  <c r="BK57" i="18"/>
  <c r="BC109" i="18"/>
  <c r="J108" i="18"/>
  <c r="BS16" i="18"/>
  <c r="AI112" i="18"/>
  <c r="AP92" i="18"/>
  <c r="D105" i="18"/>
  <c r="AA64" i="18"/>
  <c r="AQ61" i="18"/>
  <c r="K79" i="18"/>
  <c r="AI61" i="18"/>
  <c r="AS74" i="18"/>
  <c r="BI102" i="18"/>
  <c r="Y51" i="18"/>
  <c r="Q66" i="18"/>
  <c r="AL71" i="18"/>
  <c r="AE75" i="18"/>
  <c r="S99" i="18"/>
  <c r="AM28" i="18"/>
  <c r="BR46" i="18"/>
  <c r="T87" i="18"/>
  <c r="BG95" i="18"/>
  <c r="BJ8" i="18"/>
  <c r="AZ97" i="18"/>
  <c r="O41" i="18"/>
  <c r="AO62" i="18"/>
  <c r="AH47" i="18"/>
  <c r="F5" i="18"/>
  <c r="AM49" i="18"/>
  <c r="BC75" i="18"/>
  <c r="V91" i="18"/>
  <c r="D30" i="18"/>
  <c r="AA109" i="18"/>
  <c r="N12" i="18"/>
  <c r="AM102" i="18"/>
  <c r="AU74" i="18"/>
  <c r="AW52" i="18"/>
  <c r="AP99" i="18"/>
  <c r="BD58" i="18"/>
  <c r="BF58" i="18" s="1"/>
  <c r="CC58" i="18" s="1"/>
  <c r="L88" i="18"/>
  <c r="AL26" i="18"/>
  <c r="BN106" i="18"/>
  <c r="S45" i="18"/>
  <c r="N54" i="18"/>
  <c r="BL43" i="18"/>
  <c r="BJ96" i="18"/>
  <c r="J13" i="18"/>
  <c r="BN17" i="18"/>
  <c r="Z75" i="18"/>
  <c r="N79" i="18"/>
  <c r="BK31" i="18"/>
  <c r="AB34" i="18"/>
  <c r="AV39" i="18"/>
  <c r="BI5" i="18"/>
  <c r="BC63" i="18"/>
  <c r="Y27" i="18"/>
  <c r="S76" i="18"/>
  <c r="M67" i="18"/>
  <c r="G56" i="18"/>
  <c r="AT25" i="18"/>
  <c r="BD82" i="18"/>
  <c r="BS77" i="18"/>
  <c r="S49" i="18"/>
  <c r="BN86" i="18"/>
  <c r="O28" i="18"/>
  <c r="BD18" i="18"/>
  <c r="X108" i="18"/>
  <c r="Z80" i="18"/>
  <c r="BE78" i="18"/>
  <c r="AX48" i="18"/>
  <c r="BH33" i="18"/>
  <c r="BH104" i="18"/>
  <c r="AG104" i="18"/>
  <c r="H98" i="18"/>
  <c r="AM71" i="18"/>
  <c r="L80" i="18"/>
  <c r="AM79" i="18"/>
  <c r="R64" i="18"/>
  <c r="AU76" i="18"/>
  <c r="BK100" i="18"/>
  <c r="S77" i="18"/>
  <c r="D84" i="18"/>
  <c r="X14" i="18"/>
  <c r="AZ44" i="18"/>
  <c r="Q38" i="18"/>
  <c r="BH74" i="18"/>
  <c r="AV58" i="18"/>
  <c r="C72" i="18"/>
  <c r="AN99" i="18"/>
  <c r="BN77" i="18"/>
  <c r="BJ47" i="18"/>
  <c r="D8" i="18"/>
  <c r="AZ85" i="18"/>
  <c r="AT95" i="18"/>
  <c r="AQ45" i="18"/>
  <c r="G29" i="18"/>
  <c r="BN97" i="18"/>
  <c r="L97" i="18"/>
  <c r="BR32" i="18"/>
  <c r="H21" i="18"/>
  <c r="O44" i="18"/>
  <c r="Q108" i="18"/>
  <c r="AE27" i="18"/>
  <c r="Z103" i="18"/>
  <c r="AN48" i="18"/>
  <c r="AW102" i="18"/>
  <c r="O107" i="18"/>
  <c r="AT71" i="18"/>
  <c r="X61" i="18"/>
  <c r="AA15" i="18"/>
  <c r="V80" i="18"/>
  <c r="BE72" i="18"/>
  <c r="H90" i="18"/>
  <c r="AI104" i="18"/>
  <c r="AX36" i="18"/>
  <c r="Q34" i="18"/>
  <c r="BJ80" i="18"/>
  <c r="BC99" i="18"/>
  <c r="AM94" i="18"/>
  <c r="Y21" i="18"/>
  <c r="AH53" i="18"/>
  <c r="Q71" i="18"/>
  <c r="R9" i="18"/>
  <c r="S82" i="18"/>
  <c r="BR96" i="18"/>
  <c r="U42" i="18"/>
  <c r="BO88" i="18"/>
  <c r="BN37" i="18"/>
  <c r="AE102" i="18"/>
  <c r="R12" i="18"/>
  <c r="G96" i="18"/>
  <c r="AG106" i="18"/>
  <c r="BB94" i="18"/>
  <c r="BK70" i="18"/>
  <c r="BH97" i="18"/>
  <c r="AG80" i="18"/>
  <c r="AU107" i="18"/>
  <c r="AP5" i="18"/>
  <c r="AN103" i="18"/>
  <c r="AT106" i="18"/>
  <c r="BE60" i="18"/>
  <c r="D108" i="18"/>
  <c r="AW99" i="18"/>
  <c r="BC68" i="18"/>
  <c r="Q102" i="18"/>
  <c r="BI93" i="18"/>
  <c r="AI15" i="18"/>
  <c r="AC39" i="18"/>
  <c r="BA83" i="18"/>
  <c r="N56" i="18"/>
  <c r="E93" i="18"/>
  <c r="Z70" i="18"/>
  <c r="S98" i="18"/>
  <c r="L41" i="18"/>
  <c r="AJ10" i="18"/>
  <c r="BE54" i="18"/>
  <c r="BB105" i="18"/>
  <c r="BS89" i="18"/>
  <c r="BD76" i="18"/>
  <c r="AT96" i="18"/>
  <c r="X37" i="18"/>
  <c r="BN108" i="18"/>
  <c r="S74" i="18"/>
  <c r="AQ78" i="18"/>
  <c r="N105" i="18"/>
  <c r="BP37" i="18"/>
  <c r="AQ91" i="18"/>
  <c r="BO54" i="18"/>
  <c r="AQ72" i="18"/>
  <c r="BK48" i="18"/>
  <c r="AV81" i="18"/>
  <c r="BR91" i="18"/>
  <c r="BS18" i="18"/>
  <c r="BK76" i="18"/>
  <c r="BL25" i="18"/>
  <c r="AE48" i="18"/>
  <c r="S44" i="18"/>
  <c r="AJ88" i="18"/>
  <c r="AF83" i="18"/>
  <c r="BI88" i="18"/>
  <c r="AF13" i="18"/>
  <c r="BK25" i="18"/>
  <c r="N110" i="18"/>
  <c r="F21" i="18"/>
  <c r="BH111" i="18"/>
  <c r="AZ33" i="18"/>
  <c r="AF95" i="18"/>
  <c r="BA71" i="18"/>
  <c r="AT51" i="18"/>
  <c r="BJ99" i="18"/>
  <c r="G73" i="18"/>
  <c r="K51" i="18"/>
  <c r="BB98" i="18"/>
  <c r="Q69" i="18"/>
  <c r="AJ18" i="18"/>
  <c r="F7" i="18"/>
  <c r="Y35" i="18"/>
  <c r="BO90" i="18"/>
  <c r="BH65" i="18"/>
  <c r="AA99" i="18"/>
  <c r="J63" i="18"/>
  <c r="BA66" i="18"/>
  <c r="H104" i="18"/>
  <c r="L16" i="18"/>
  <c r="AW80" i="18"/>
  <c r="V43" i="18"/>
  <c r="BB111" i="18"/>
  <c r="T72" i="18"/>
  <c r="AQ12" i="18"/>
  <c r="H78" i="18"/>
  <c r="K60" i="18"/>
  <c r="U51" i="18"/>
  <c r="N47" i="18"/>
  <c r="AV63" i="18"/>
  <c r="AQ63" i="18"/>
  <c r="AE109" i="18"/>
  <c r="O110" i="18"/>
  <c r="N34" i="18"/>
  <c r="AL59" i="18"/>
  <c r="E24" i="18"/>
  <c r="Q90" i="18"/>
  <c r="BD89" i="18"/>
  <c r="BB16" i="18"/>
  <c r="AV101" i="18"/>
  <c r="N93" i="18"/>
  <c r="AS93" i="18"/>
  <c r="F97" i="18"/>
  <c r="Q9" i="18"/>
  <c r="BP19" i="18"/>
  <c r="AX8" i="18"/>
  <c r="BK51" i="18"/>
  <c r="BA108" i="18"/>
  <c r="AB81" i="18"/>
  <c r="C58" i="18"/>
  <c r="BB110" i="18"/>
  <c r="D104" i="18"/>
  <c r="BL24" i="18"/>
  <c r="BG86" i="18"/>
  <c r="O103" i="18"/>
  <c r="BQ87" i="18"/>
  <c r="AC59" i="18"/>
  <c r="AH79" i="18"/>
  <c r="N99" i="18"/>
  <c r="AC42" i="18"/>
  <c r="BL7" i="18"/>
  <c r="BA31" i="18"/>
  <c r="Q111" i="18"/>
  <c r="AC86" i="18"/>
  <c r="Q15" i="18"/>
  <c r="H65" i="18"/>
  <c r="S28" i="18"/>
  <c r="AS69" i="18"/>
  <c r="AJ77" i="18"/>
  <c r="X56" i="18"/>
  <c r="F60" i="18"/>
  <c r="AL9" i="18"/>
  <c r="AJ20" i="18"/>
  <c r="U15" i="18"/>
  <c r="AO28" i="18"/>
  <c r="AV96" i="18"/>
  <c r="BG93" i="18"/>
  <c r="AU36" i="18"/>
  <c r="E90" i="18"/>
  <c r="R102" i="18"/>
  <c r="S100" i="18"/>
  <c r="AJ103" i="18"/>
  <c r="BB55" i="18"/>
  <c r="AZ8" i="18"/>
  <c r="BI89" i="18"/>
  <c r="AT21" i="18"/>
  <c r="BD107" i="18"/>
  <c r="AB103" i="18"/>
  <c r="AE112" i="18"/>
  <c r="Z79" i="18"/>
  <c r="X88" i="18"/>
  <c r="AS90" i="18"/>
  <c r="AF54" i="18"/>
  <c r="R111" i="18"/>
  <c r="AW65" i="18"/>
  <c r="AP94" i="18"/>
  <c r="Z110" i="18"/>
  <c r="Z44" i="18"/>
  <c r="H11" i="18"/>
  <c r="K21" i="18"/>
  <c r="O67" i="18"/>
  <c r="Y50" i="18"/>
  <c r="S102" i="18"/>
  <c r="AG58" i="18"/>
  <c r="BB99" i="18"/>
  <c r="J86" i="18"/>
  <c r="BO94" i="18"/>
  <c r="BJ103" i="18"/>
  <c r="AC26" i="18"/>
  <c r="AT108" i="18"/>
  <c r="BN38" i="18"/>
  <c r="BN67" i="18"/>
  <c r="BD100" i="18"/>
  <c r="N19" i="18"/>
  <c r="R44" i="18"/>
  <c r="U31" i="18"/>
  <c r="H103" i="18"/>
  <c r="BS58" i="18"/>
  <c r="AW107" i="18"/>
  <c r="AW106" i="18"/>
  <c r="C62" i="18"/>
  <c r="D79" i="18"/>
  <c r="BB30" i="18"/>
  <c r="AX21" i="18"/>
  <c r="K37" i="18"/>
  <c r="AZ101" i="18"/>
  <c r="AB30" i="18"/>
  <c r="AE82" i="18"/>
  <c r="K52" i="18"/>
  <c r="BA104" i="18"/>
  <c r="U99" i="18"/>
  <c r="AI70" i="18"/>
  <c r="J65" i="18"/>
  <c r="BB62" i="18"/>
  <c r="AH68" i="18"/>
  <c r="AL110" i="18"/>
  <c r="S19" i="18"/>
  <c r="AJ91" i="18"/>
  <c r="S53" i="18"/>
  <c r="F19" i="18"/>
  <c r="AI58" i="18"/>
  <c r="Q74" i="18"/>
  <c r="H87" i="18"/>
  <c r="BB71" i="18"/>
  <c r="Y23" i="18"/>
  <c r="F15" i="18"/>
  <c r="J14" i="18"/>
  <c r="X98" i="18"/>
  <c r="O104" i="18"/>
  <c r="AN83" i="18"/>
  <c r="BP10" i="18"/>
  <c r="U103" i="18"/>
  <c r="AO10" i="18"/>
  <c r="N97" i="18"/>
  <c r="AA107" i="18"/>
  <c r="BL58" i="18"/>
  <c r="L46" i="18"/>
  <c r="BE71" i="18"/>
  <c r="BC104" i="18"/>
  <c r="AT10" i="18"/>
  <c r="AT88" i="18"/>
  <c r="Z50" i="18"/>
  <c r="AA90" i="18"/>
  <c r="AZ81" i="18"/>
  <c r="AF32" i="18"/>
  <c r="Q99" i="18"/>
  <c r="V106" i="18"/>
  <c r="BQ67" i="18"/>
  <c r="V104" i="18"/>
  <c r="BH25" i="18"/>
  <c r="AT78" i="18"/>
  <c r="BN59" i="18"/>
  <c r="AF73" i="18"/>
  <c r="BG66" i="18"/>
  <c r="AW27" i="18"/>
  <c r="AI47" i="18"/>
  <c r="BE104" i="18"/>
  <c r="AN45" i="18"/>
  <c r="BQ75" i="18"/>
  <c r="BQ59" i="18"/>
  <c r="D62" i="18"/>
  <c r="BH79" i="18"/>
  <c r="AB49" i="18"/>
  <c r="AQ34" i="18"/>
  <c r="BJ68" i="18"/>
  <c r="BD8" i="18"/>
  <c r="F92" i="18"/>
  <c r="AZ45" i="18"/>
  <c r="K94" i="18"/>
  <c r="AZ25" i="18"/>
  <c r="T61" i="18"/>
  <c r="G33" i="18"/>
  <c r="Y33" i="18"/>
  <c r="AT98" i="18"/>
  <c r="BS102" i="18"/>
  <c r="AF42" i="18"/>
  <c r="H60" i="18"/>
  <c r="AJ105" i="18"/>
  <c r="D31" i="18"/>
  <c r="I31" i="18" s="1"/>
  <c r="BV31" i="18" s="1"/>
  <c r="AQ41" i="18"/>
  <c r="E82" i="18"/>
  <c r="AH74" i="18"/>
  <c r="AZ102" i="18"/>
  <c r="AP81" i="18"/>
  <c r="AH69" i="18"/>
  <c r="O24" i="18"/>
  <c r="AH72" i="18"/>
  <c r="AP35" i="18"/>
  <c r="BB92" i="18"/>
  <c r="AC106" i="18"/>
  <c r="U48" i="18"/>
  <c r="BL95" i="18"/>
  <c r="BA82" i="18"/>
  <c r="BE7" i="18"/>
  <c r="D124" i="32"/>
  <c r="Q87" i="18"/>
  <c r="BA85" i="18"/>
  <c r="AA24" i="18"/>
  <c r="AM82" i="18"/>
  <c r="BB69" i="18"/>
  <c r="BI46" i="18"/>
  <c r="AS43" i="18"/>
  <c r="AS20" i="18"/>
  <c r="AQ17" i="18"/>
  <c r="Z18" i="18"/>
  <c r="AX110" i="18"/>
  <c r="BD106" i="18"/>
  <c r="AS75" i="18"/>
  <c r="BJ56" i="18"/>
  <c r="BK78" i="18"/>
  <c r="BE106" i="18"/>
  <c r="BP5" i="18"/>
  <c r="BT5" i="18" s="1"/>
  <c r="CE5" i="18" s="1"/>
  <c r="AN136" i="32" s="1"/>
  <c r="AU18" i="18"/>
  <c r="BL105" i="18"/>
  <c r="AO30" i="18"/>
  <c r="BP69" i="18"/>
  <c r="AH65" i="18"/>
  <c r="AT102" i="18"/>
  <c r="J75" i="18"/>
  <c r="AP102" i="18"/>
  <c r="J7" i="18"/>
  <c r="C83" i="18"/>
  <c r="Z76" i="18"/>
  <c r="AU98" i="18"/>
  <c r="X111" i="18"/>
  <c r="BE13" i="18"/>
  <c r="BD61" i="18"/>
  <c r="J111" i="18"/>
  <c r="P111" i="18" s="1"/>
  <c r="BW111" i="18" s="1"/>
  <c r="CI112" i="18" s="1"/>
  <c r="N112" i="23" s="1"/>
  <c r="AU58" i="18"/>
  <c r="V50" i="18"/>
  <c r="AA105" i="18"/>
  <c r="BD71" i="18"/>
  <c r="L105" i="18"/>
  <c r="M108" i="18"/>
  <c r="AG101" i="18"/>
  <c r="AE23" i="18"/>
  <c r="BI20" i="18"/>
  <c r="BB6" i="18"/>
  <c r="E88" i="18"/>
  <c r="BC71" i="18"/>
  <c r="D63" i="18"/>
  <c r="L86" i="18"/>
  <c r="AG73" i="18"/>
  <c r="AG81" i="18"/>
  <c r="T46" i="18"/>
  <c r="AP78" i="18"/>
  <c r="AI94" i="18"/>
  <c r="AZ99" i="18"/>
  <c r="X74" i="18"/>
  <c r="AB73" i="18"/>
  <c r="U78" i="18"/>
  <c r="T86" i="18"/>
  <c r="K81" i="18"/>
  <c r="M22" i="18"/>
  <c r="BJ65" i="18"/>
  <c r="AQ43" i="18"/>
  <c r="R91" i="18"/>
  <c r="F49" i="18"/>
  <c r="BI96" i="18"/>
  <c r="BP107" i="18"/>
  <c r="E105" i="18"/>
  <c r="R81" i="18"/>
  <c r="U68" i="18"/>
  <c r="BB24" i="18"/>
  <c r="AN61" i="18"/>
  <c r="AP75" i="18"/>
  <c r="G95" i="18"/>
  <c r="AE9" i="18"/>
  <c r="Z108" i="18"/>
  <c r="F39" i="18"/>
  <c r="AZ108" i="18"/>
  <c r="S26" i="18"/>
  <c r="BR11" i="18"/>
  <c r="AH16" i="18"/>
  <c r="BS39" i="18"/>
  <c r="F50" i="18"/>
  <c r="AG99" i="18"/>
  <c r="BD24" i="18"/>
  <c r="AT47" i="18"/>
  <c r="BA5" i="18"/>
  <c r="AH55" i="18"/>
  <c r="BB87" i="18"/>
  <c r="AU90" i="18"/>
  <c r="AN33" i="18"/>
  <c r="AH62" i="18"/>
  <c r="H12" i="18"/>
  <c r="AJ81" i="18"/>
  <c r="AE60" i="18"/>
  <c r="AJ9" i="18"/>
  <c r="U89" i="18"/>
  <c r="AL104" i="18"/>
  <c r="Z87" i="18"/>
  <c r="AT20" i="18"/>
  <c r="Q77" i="18"/>
  <c r="Q98" i="18"/>
  <c r="C6" i="18"/>
  <c r="D54" i="18"/>
  <c r="V57" i="18"/>
  <c r="AA93" i="18"/>
  <c r="V16" i="18"/>
  <c r="L95" i="18"/>
  <c r="AO107" i="18"/>
  <c r="AC60" i="18"/>
  <c r="AH29" i="18"/>
  <c r="K104" i="18"/>
  <c r="AO13" i="18"/>
  <c r="H70" i="18"/>
  <c r="BP75" i="18"/>
  <c r="C91" i="18"/>
  <c r="AW17" i="18"/>
  <c r="H97" i="18"/>
  <c r="Z65" i="18"/>
  <c r="AW61" i="18"/>
  <c r="T80" i="18"/>
  <c r="AP42" i="18"/>
  <c r="AJ66" i="18"/>
  <c r="AF59" i="18"/>
  <c r="AA44" i="18"/>
  <c r="BG44" i="18"/>
  <c r="O37" i="18"/>
  <c r="AC108" i="18"/>
  <c r="K100" i="18"/>
  <c r="AE107" i="18"/>
  <c r="BP49" i="18"/>
  <c r="BR81" i="18"/>
  <c r="BS101" i="18"/>
  <c r="L34" i="18"/>
  <c r="BE92" i="18"/>
  <c r="AN108" i="18"/>
  <c r="D34" i="18"/>
  <c r="AJ75" i="18"/>
  <c r="C35" i="18"/>
  <c r="AB38" i="18"/>
  <c r="X62" i="18"/>
  <c r="AI23" i="18"/>
  <c r="BN91" i="18"/>
  <c r="AM103" i="18"/>
  <c r="AQ75" i="18"/>
  <c r="BK12" i="18"/>
  <c r="AG97" i="18"/>
  <c r="AZ111" i="18"/>
  <c r="BA32" i="18"/>
  <c r="BE21" i="18"/>
  <c r="AZ80" i="18"/>
  <c r="Z94" i="18"/>
  <c r="AN23" i="18"/>
  <c r="AV80" i="18"/>
  <c r="T15" i="18"/>
  <c r="BH100" i="18"/>
  <c r="AT63" i="18"/>
  <c r="AO86" i="18"/>
  <c r="M33" i="18"/>
  <c r="D86" i="18"/>
  <c r="BP105" i="18"/>
  <c r="BH23" i="18"/>
  <c r="BL87" i="18"/>
  <c r="AB10" i="18"/>
  <c r="D89" i="18"/>
  <c r="BA111" i="18"/>
  <c r="AI84" i="18"/>
  <c r="BL110" i="18"/>
  <c r="U111" i="18"/>
  <c r="Q43" i="18"/>
  <c r="BP46" i="18"/>
  <c r="O87" i="18"/>
  <c r="F42" i="18"/>
  <c r="Z62" i="18"/>
  <c r="E32" i="18"/>
  <c r="AO101" i="18"/>
  <c r="BH41" i="18"/>
  <c r="AS96" i="18"/>
  <c r="BI39" i="18"/>
  <c r="AU48" i="18"/>
  <c r="BP111" i="18"/>
  <c r="AU57" i="18"/>
  <c r="AY57" i="18" s="1"/>
  <c r="CB57" i="18" s="1"/>
  <c r="O91" i="18"/>
  <c r="K82" i="18"/>
  <c r="BH87" i="18"/>
  <c r="BD41" i="18"/>
  <c r="M51" i="18"/>
  <c r="BQ58" i="18"/>
  <c r="E95" i="18"/>
  <c r="AL82" i="18"/>
  <c r="BD91" i="18"/>
  <c r="BI107" i="18"/>
  <c r="BH106" i="18"/>
  <c r="AW81" i="18"/>
  <c r="BQ110" i="18"/>
  <c r="T41" i="18"/>
  <c r="BG79" i="18"/>
  <c r="AC91" i="18"/>
  <c r="BG37" i="18"/>
  <c r="BQ101" i="18"/>
  <c r="AG105" i="18"/>
  <c r="AL23" i="18"/>
  <c r="E94" i="18"/>
  <c r="BL46" i="18"/>
  <c r="AN110" i="18"/>
  <c r="AE63" i="18"/>
  <c r="AM65" i="18"/>
  <c r="AT48" i="18"/>
  <c r="AW72" i="18"/>
  <c r="AC58" i="18"/>
  <c r="N13" i="18"/>
  <c r="AW21" i="18"/>
  <c r="AV89" i="18"/>
  <c r="AC56" i="18"/>
  <c r="Z10" i="18"/>
  <c r="Q91" i="18"/>
  <c r="AJ102" i="18"/>
  <c r="AH104" i="18"/>
  <c r="BJ29" i="18"/>
  <c r="N92" i="18"/>
  <c r="BO62" i="18"/>
  <c r="BK86" i="18"/>
  <c r="AS73" i="18"/>
  <c r="N73" i="18"/>
  <c r="J101" i="18"/>
  <c r="BL84" i="18"/>
  <c r="Q100" i="18"/>
  <c r="AC87" i="18"/>
  <c r="BP103" i="18"/>
  <c r="AJ5" i="18"/>
  <c r="AJ28" i="18"/>
  <c r="BI97" i="18"/>
  <c r="BA27" i="18"/>
  <c r="AC62" i="18"/>
  <c r="AZ75" i="18"/>
  <c r="BA28" i="18"/>
  <c r="AC104" i="18"/>
  <c r="BJ101" i="18"/>
  <c r="BQ72" i="18"/>
  <c r="AL35" i="18"/>
  <c r="Z31" i="18"/>
  <c r="Z109" i="18"/>
  <c r="AN30" i="18"/>
  <c r="AL105" i="18"/>
  <c r="F78" i="18"/>
  <c r="BQ107" i="18"/>
  <c r="AI38" i="18"/>
  <c r="S52" i="18"/>
  <c r="L72" i="18"/>
  <c r="AI5" i="18"/>
  <c r="D24" i="18"/>
  <c r="AW90" i="18"/>
  <c r="AJ84" i="18"/>
  <c r="F76" i="18"/>
  <c r="AB63" i="18"/>
  <c r="C38" i="18"/>
  <c r="AQ24" i="18"/>
  <c r="Y102" i="18"/>
  <c r="BJ87" i="18"/>
  <c r="AE87" i="18"/>
  <c r="AX103" i="18"/>
  <c r="AX45" i="18"/>
  <c r="M81" i="18"/>
  <c r="BA109" i="18"/>
  <c r="BR109" i="18"/>
  <c r="BS8" i="18"/>
  <c r="BS67" i="18"/>
  <c r="AS59" i="18"/>
  <c r="AG87" i="18"/>
  <c r="BO20" i="18"/>
  <c r="BT20" i="18" s="1"/>
  <c r="CE20" i="18" s="1"/>
  <c r="AS103" i="18"/>
  <c r="BN87" i="18"/>
  <c r="AZ34" i="18"/>
  <c r="G66" i="18"/>
  <c r="AF108" i="18"/>
  <c r="BL27" i="18"/>
  <c r="BC106" i="18"/>
  <c r="R50" i="18"/>
  <c r="BN7" i="18"/>
  <c r="O78" i="18"/>
  <c r="Y106" i="18"/>
  <c r="AP24" i="18"/>
  <c r="E39" i="18"/>
  <c r="AG65" i="18"/>
  <c r="BS40" i="18"/>
  <c r="AX54" i="18"/>
  <c r="BL41" i="18"/>
  <c r="AM66" i="18"/>
  <c r="BA97" i="18"/>
  <c r="M107" i="18"/>
  <c r="K28" i="18"/>
  <c r="AO79" i="18"/>
  <c r="AP87" i="18"/>
  <c r="J95" i="18"/>
  <c r="R21" i="18"/>
  <c r="AI73" i="18"/>
  <c r="BL33" i="18"/>
  <c r="BS64" i="18"/>
  <c r="AS47" i="18"/>
  <c r="AW29" i="18"/>
  <c r="D43" i="18"/>
  <c r="BR19" i="18"/>
  <c r="BG59" i="18"/>
  <c r="Y26" i="18"/>
  <c r="Q103" i="18"/>
  <c r="BN89" i="18"/>
  <c r="AH67" i="18"/>
  <c r="AH91" i="18"/>
  <c r="G49" i="18"/>
  <c r="AF104" i="18"/>
  <c r="BC105" i="18"/>
  <c r="L24" i="18"/>
  <c r="AM25" i="18"/>
  <c r="BA16" i="18"/>
  <c r="BF16" i="18" s="1"/>
  <c r="CC16" i="18" s="1"/>
  <c r="AE21" i="18"/>
  <c r="BH63" i="18"/>
  <c r="AF67" i="18"/>
  <c r="AG31" i="18"/>
  <c r="BH70" i="18"/>
  <c r="R37" i="18"/>
  <c r="T45" i="18"/>
  <c r="BK87" i="18"/>
  <c r="BB78" i="18"/>
  <c r="F55" i="18"/>
  <c r="AV112" i="18"/>
  <c r="AG38" i="18"/>
  <c r="BQ106" i="18"/>
  <c r="BH17" i="18"/>
  <c r="N82" i="18"/>
  <c r="AV25" i="18"/>
  <c r="AM59" i="18"/>
  <c r="AH75" i="18"/>
  <c r="F91" i="18"/>
  <c r="AX43" i="18"/>
  <c r="D107" i="18"/>
  <c r="AG51" i="18"/>
  <c r="AT85" i="18"/>
  <c r="BA96" i="18"/>
  <c r="AW42" i="18"/>
  <c r="AB91" i="18"/>
  <c r="BO108" i="18"/>
  <c r="U90" i="18"/>
  <c r="R53" i="18"/>
  <c r="AP67" i="18"/>
  <c r="Z104" i="18"/>
  <c r="AV94" i="18"/>
  <c r="F66" i="18"/>
  <c r="BG72" i="18"/>
  <c r="AC74" i="18"/>
  <c r="G124" i="32"/>
  <c r="O83" i="18"/>
  <c r="AX56" i="18"/>
  <c r="BA69" i="18"/>
  <c r="AJ99" i="18"/>
  <c r="AU7" i="18"/>
  <c r="AZ36" i="18"/>
  <c r="T96" i="18"/>
  <c r="BL47" i="18"/>
  <c r="G102" i="18"/>
  <c r="AP16" i="18"/>
  <c r="BK19" i="18"/>
  <c r="N17" i="18"/>
  <c r="F82" i="18"/>
  <c r="K78" i="18"/>
  <c r="BS66" i="18"/>
  <c r="AU99" i="18"/>
  <c r="BJ100" i="18"/>
  <c r="BN111" i="18"/>
  <c r="C40" i="18"/>
  <c r="L21" i="18"/>
  <c r="S23" i="18"/>
  <c r="AN42" i="18"/>
  <c r="BQ73" i="18"/>
  <c r="BD27" i="18"/>
  <c r="Q52" i="18"/>
  <c r="BL8" i="18"/>
  <c r="E72" i="18"/>
  <c r="AF79" i="18"/>
  <c r="Y103" i="18"/>
  <c r="BO83" i="18"/>
  <c r="J88" i="18"/>
  <c r="BG61" i="18"/>
  <c r="BP106" i="18"/>
  <c r="AS28" i="18"/>
  <c r="BK64" i="18"/>
  <c r="Q89" i="18"/>
  <c r="AG44" i="18"/>
  <c r="AQ83" i="18"/>
  <c r="AA74" i="18"/>
  <c r="T93" i="18"/>
  <c r="AZ69" i="18"/>
  <c r="R98" i="18"/>
  <c r="BK96" i="18"/>
  <c r="Q93" i="18"/>
  <c r="AX12" i="18"/>
  <c r="AB72" i="18"/>
  <c r="AI69" i="18"/>
  <c r="BA52" i="18"/>
  <c r="AJ46" i="18"/>
  <c r="AY120" i="35"/>
  <c r="I97" i="18"/>
  <c r="BV97" i="18" s="1"/>
  <c r="BF117" i="35"/>
  <c r="AZ120" i="35"/>
  <c r="BA120" i="35"/>
  <c r="BN120" i="35"/>
  <c r="BG116" i="35"/>
  <c r="BH116" i="35" s="1"/>
  <c r="BD119" i="35"/>
  <c r="BC119" i="35"/>
  <c r="BA119" i="35"/>
  <c r="AZ119" i="35"/>
  <c r="BI119" i="35"/>
  <c r="BJ119" i="35"/>
  <c r="AX119" i="35"/>
  <c r="AW119" i="35"/>
  <c r="BG119" i="35"/>
  <c r="BF119" i="35"/>
  <c r="BM119" i="35"/>
  <c r="BL119" i="35"/>
  <c r="BN119" i="35" s="1"/>
  <c r="BG115" i="35"/>
  <c r="BH115" i="35" s="1"/>
  <c r="BJ116" i="35"/>
  <c r="BK116" i="35" s="1"/>
  <c r="BA117" i="35"/>
  <c r="BB117" i="35" s="1"/>
  <c r="BJ118" i="35"/>
  <c r="BI118" i="35"/>
  <c r="BD118" i="35"/>
  <c r="BC118" i="35"/>
  <c r="BA118" i="35"/>
  <c r="AZ118" i="35"/>
  <c r="BM118" i="35"/>
  <c r="BL118" i="35"/>
  <c r="AW118" i="35"/>
  <c r="AX118" i="35"/>
  <c r="BG118" i="35"/>
  <c r="BF118" i="35"/>
  <c r="AX117" i="35"/>
  <c r="AW117" i="35"/>
  <c r="BM117" i="35"/>
  <c r="BL117" i="35"/>
  <c r="BC117" i="35"/>
  <c r="BD117" i="35"/>
  <c r="BJ117" i="35"/>
  <c r="BI117" i="35"/>
  <c r="BJ112" i="35"/>
  <c r="BK112" i="35" s="1"/>
  <c r="AZ115" i="35"/>
  <c r="BB115" i="35" s="1"/>
  <c r="BH117" i="35"/>
  <c r="BL115" i="35"/>
  <c r="BN115" i="35" s="1"/>
  <c r="BI114" i="35"/>
  <c r="BK114" i="35" s="1"/>
  <c r="BD115" i="35"/>
  <c r="BE115" i="35" s="1"/>
  <c r="AW116" i="35"/>
  <c r="AX116" i="35"/>
  <c r="BC116" i="35"/>
  <c r="BD116" i="35"/>
  <c r="BA116" i="35"/>
  <c r="AZ116" i="35"/>
  <c r="BL116" i="35"/>
  <c r="BM116" i="35"/>
  <c r="BG113" i="35"/>
  <c r="BH113" i="35" s="1"/>
  <c r="AW115" i="35"/>
  <c r="AX115" i="35"/>
  <c r="BC114" i="35"/>
  <c r="BE114" i="35" s="1"/>
  <c r="BJ115" i="35"/>
  <c r="BI115" i="35"/>
  <c r="AX112" i="35"/>
  <c r="AY112" i="35" s="1"/>
  <c r="BC113" i="35"/>
  <c r="BE113" i="35" s="1"/>
  <c r="AX114" i="35"/>
  <c r="AW114" i="35"/>
  <c r="BA114" i="35"/>
  <c r="AZ114" i="35"/>
  <c r="BF114" i="35"/>
  <c r="BG114" i="35"/>
  <c r="BL114" i="35"/>
  <c r="BM114" i="35"/>
  <c r="BL112" i="35"/>
  <c r="BN112" i="35" s="1"/>
  <c r="BA113" i="35"/>
  <c r="AZ113" i="35"/>
  <c r="BM113" i="35"/>
  <c r="BL113" i="35"/>
  <c r="AX113" i="35"/>
  <c r="AW113" i="35"/>
  <c r="BI113" i="35"/>
  <c r="BJ113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AW110" i="35"/>
  <c r="AX110" i="35"/>
  <c r="BA110" i="35"/>
  <c r="AZ110" i="35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W73" i="18" l="1"/>
  <c r="BX73" i="18" s="1"/>
  <c r="BF45" i="18"/>
  <c r="CC45" i="18" s="1"/>
  <c r="AD49" i="18"/>
  <c r="BY49" i="18" s="1"/>
  <c r="AK68" i="18"/>
  <c r="BZ68" i="18" s="1"/>
  <c r="BM67" i="18"/>
  <c r="CD67" i="18" s="1"/>
  <c r="P35" i="18"/>
  <c r="BW35" i="18" s="1"/>
  <c r="W77" i="18"/>
  <c r="BX77" i="18" s="1"/>
  <c r="BT40" i="18"/>
  <c r="CE40" i="18" s="1"/>
  <c r="AD104" i="18"/>
  <c r="BY104" i="18" s="1"/>
  <c r="CW116" i="18" s="1"/>
  <c r="AW116" i="23" s="1"/>
  <c r="AR25" i="18"/>
  <c r="CA25" i="18" s="1"/>
  <c r="AD31" i="18"/>
  <c r="BY31" i="18" s="1"/>
  <c r="BM41" i="18"/>
  <c r="CD41" i="18" s="1"/>
  <c r="P100" i="18"/>
  <c r="BW100" i="18" s="1"/>
  <c r="CU112" i="18" s="1"/>
  <c r="AU112" i="23" s="1"/>
  <c r="BM79" i="18"/>
  <c r="CD79" i="18" s="1"/>
  <c r="BF101" i="18"/>
  <c r="CC101" i="18" s="1"/>
  <c r="DA113" i="18" s="1"/>
  <c r="BA113" i="23" s="1"/>
  <c r="AD50" i="18"/>
  <c r="BY50" i="18" s="1"/>
  <c r="AY63" i="18"/>
  <c r="CB63" i="18" s="1"/>
  <c r="AR39" i="18"/>
  <c r="CA39" i="18" s="1"/>
  <c r="AD79" i="18"/>
  <c r="BY79" i="18" s="1"/>
  <c r="BT95" i="18"/>
  <c r="CE95" i="18" s="1"/>
  <c r="AY32" i="18"/>
  <c r="CB32" i="18" s="1"/>
  <c r="AY111" i="18"/>
  <c r="CB111" i="18" s="1"/>
  <c r="BT48" i="18"/>
  <c r="CE48" i="18" s="1"/>
  <c r="AR65" i="18"/>
  <c r="CA65" i="18" s="1"/>
  <c r="AY98" i="18"/>
  <c r="CB98" i="18" s="1"/>
  <c r="W62" i="18"/>
  <c r="BX62" i="18" s="1"/>
  <c r="P96" i="18"/>
  <c r="BW96" i="18" s="1"/>
  <c r="AD90" i="18"/>
  <c r="BY90" i="18" s="1"/>
  <c r="AY83" i="18"/>
  <c r="CB83" i="18" s="1"/>
  <c r="AY54" i="18"/>
  <c r="CB54" i="18" s="1"/>
  <c r="AK42" i="18"/>
  <c r="BZ42" i="18" s="1"/>
  <c r="BF6" i="18"/>
  <c r="CC6" i="18" s="1"/>
  <c r="P30" i="18"/>
  <c r="BW30" i="18" s="1"/>
  <c r="AY17" i="18"/>
  <c r="CB17" i="18" s="1"/>
  <c r="AR16" i="18"/>
  <c r="CA16" i="18" s="1"/>
  <c r="AD56" i="18"/>
  <c r="BY56" i="18" s="1"/>
  <c r="V110" i="26"/>
  <c r="X111" i="33" s="1"/>
  <c r="AK59" i="18"/>
  <c r="BZ59" i="18" s="1"/>
  <c r="I102" i="18"/>
  <c r="BV102" i="18" s="1"/>
  <c r="CT114" i="18" s="1"/>
  <c r="I107" i="18"/>
  <c r="BV107" i="18" s="1"/>
  <c r="CT119" i="18" s="1"/>
  <c r="BT7" i="18"/>
  <c r="CE7" i="18" s="1"/>
  <c r="BF37" i="18"/>
  <c r="CC37" i="18" s="1"/>
  <c r="P32" i="18"/>
  <c r="BW32" i="18" s="1"/>
  <c r="P54" i="18"/>
  <c r="BW54" i="18" s="1"/>
  <c r="AK46" i="18"/>
  <c r="BZ46" i="18" s="1"/>
  <c r="AD24" i="18"/>
  <c r="BY24" i="18" s="1"/>
  <c r="AR89" i="18"/>
  <c r="CA89" i="18" s="1"/>
  <c r="BF69" i="18"/>
  <c r="CC69" i="18" s="1"/>
  <c r="AY72" i="18"/>
  <c r="CB72" i="18" s="1"/>
  <c r="BF17" i="18"/>
  <c r="CC17" i="18" s="1"/>
  <c r="AR19" i="18"/>
  <c r="CA19" i="18" s="1"/>
  <c r="BF34" i="18"/>
  <c r="CC34" i="18" s="1"/>
  <c r="I49" i="18"/>
  <c r="BV49" i="18" s="1"/>
  <c r="AK105" i="18"/>
  <c r="BZ105" i="18" s="1"/>
  <c r="CX117" i="18" s="1"/>
  <c r="AX117" i="23" s="1"/>
  <c r="W74" i="18"/>
  <c r="BX74" i="18" s="1"/>
  <c r="BF98" i="18"/>
  <c r="CC98" i="18" s="1"/>
  <c r="AK45" i="18"/>
  <c r="BZ45" i="18" s="1"/>
  <c r="P64" i="18"/>
  <c r="BW64" i="18" s="1"/>
  <c r="P72" i="18"/>
  <c r="BW72" i="18" s="1"/>
  <c r="BF25" i="18"/>
  <c r="CC25" i="18" s="1"/>
  <c r="BT77" i="18"/>
  <c r="CE77" i="18" s="1"/>
  <c r="BM66" i="18"/>
  <c r="CD66" i="18" s="1"/>
  <c r="AK44" i="18"/>
  <c r="BZ44" i="18" s="1"/>
  <c r="AK108" i="18"/>
  <c r="BZ108" i="18" s="1"/>
  <c r="CX120" i="18" s="1"/>
  <c r="AX120" i="23" s="1"/>
  <c r="AK9" i="18"/>
  <c r="BZ9" i="18" s="1"/>
  <c r="AY106" i="18"/>
  <c r="CB106" i="18" s="1"/>
  <c r="CZ118" i="18" s="1"/>
  <c r="AZ118" i="23" s="1"/>
  <c r="AK48" i="18"/>
  <c r="BZ48" i="18" s="1"/>
  <c r="P88" i="18"/>
  <c r="BW88" i="18" s="1"/>
  <c r="W68" i="18"/>
  <c r="BX68" i="18" s="1"/>
  <c r="AK85" i="18"/>
  <c r="BZ85" i="18" s="1"/>
  <c r="W105" i="18"/>
  <c r="BX105" i="18" s="1"/>
  <c r="CV117" i="18" s="1"/>
  <c r="AV117" i="23" s="1"/>
  <c r="BT76" i="18"/>
  <c r="CE76" i="18" s="1"/>
  <c r="BT106" i="18"/>
  <c r="CE106" i="18" s="1"/>
  <c r="DC118" i="18" s="1"/>
  <c r="BC118" i="23" s="1"/>
  <c r="P83" i="18"/>
  <c r="BW83" i="18" s="1"/>
  <c r="BT32" i="18"/>
  <c r="CE32" i="18" s="1"/>
  <c r="AK32" i="18"/>
  <c r="BZ32" i="18" s="1"/>
  <c r="BT29" i="18"/>
  <c r="CE29" i="18" s="1"/>
  <c r="AK88" i="18"/>
  <c r="BZ88" i="18" s="1"/>
  <c r="AD9" i="18"/>
  <c r="BY9" i="18" s="1"/>
  <c r="AK14" i="18"/>
  <c r="BZ14" i="18" s="1"/>
  <c r="AD83" i="18"/>
  <c r="BY83" i="18" s="1"/>
  <c r="AK29" i="18"/>
  <c r="BZ29" i="18" s="1"/>
  <c r="BM86" i="18"/>
  <c r="CD86" i="18" s="1"/>
  <c r="AY95" i="18"/>
  <c r="CB95" i="18" s="1"/>
  <c r="W71" i="18"/>
  <c r="BX71" i="18" s="1"/>
  <c r="AY84" i="18"/>
  <c r="CB84" i="18" s="1"/>
  <c r="BF54" i="18"/>
  <c r="CC54" i="18" s="1"/>
  <c r="AK96" i="18"/>
  <c r="BZ96" i="18" s="1"/>
  <c r="P53" i="18"/>
  <c r="BW53" i="18" s="1"/>
  <c r="W108" i="18"/>
  <c r="BX108" i="18" s="1"/>
  <c r="CV120" i="18" s="1"/>
  <c r="AV120" i="23" s="1"/>
  <c r="P101" i="18"/>
  <c r="BW101" i="18" s="1"/>
  <c r="CU113" i="18" s="1"/>
  <c r="AU113" i="23" s="1"/>
  <c r="BM106" i="18"/>
  <c r="CD106" i="18" s="1"/>
  <c r="DB118" i="18" s="1"/>
  <c r="BB118" i="23" s="1"/>
  <c r="AD15" i="18"/>
  <c r="BY15" i="18" s="1"/>
  <c r="AK19" i="18"/>
  <c r="BZ19" i="18" s="1"/>
  <c r="AK7" i="18"/>
  <c r="BZ7" i="18" s="1"/>
  <c r="AD93" i="18"/>
  <c r="BY93" i="18" s="1"/>
  <c r="BF86" i="18"/>
  <c r="CC86" i="18" s="1"/>
  <c r="AY110" i="18"/>
  <c r="CB110" i="18" s="1"/>
  <c r="CZ122" i="18" s="1"/>
  <c r="AZ122" i="23" s="1"/>
  <c r="AK39" i="18"/>
  <c r="BZ39" i="18" s="1"/>
  <c r="AD34" i="18"/>
  <c r="BY34" i="18" s="1"/>
  <c r="AY89" i="18"/>
  <c r="CB89" i="18" s="1"/>
  <c r="P18" i="18"/>
  <c r="BW18" i="18" s="1"/>
  <c r="I88" i="18"/>
  <c r="BV88" i="18" s="1"/>
  <c r="BM19" i="18"/>
  <c r="CD19" i="18" s="1"/>
  <c r="W45" i="18"/>
  <c r="BX45" i="18" s="1"/>
  <c r="W80" i="18"/>
  <c r="BX80" i="18" s="1"/>
  <c r="AK16" i="18"/>
  <c r="BZ16" i="18" s="1"/>
  <c r="P86" i="18"/>
  <c r="BW86" i="18" s="1"/>
  <c r="BF7" i="18"/>
  <c r="CC7" i="18" s="1"/>
  <c r="P78" i="18"/>
  <c r="BW78" i="18" s="1"/>
  <c r="BM72" i="18"/>
  <c r="CD72" i="18" s="1"/>
  <c r="AR105" i="18"/>
  <c r="CA105" i="18" s="1"/>
  <c r="CY117" i="18" s="1"/>
  <c r="AY117" i="23" s="1"/>
  <c r="P95" i="18"/>
  <c r="BW95" i="18" s="1"/>
  <c r="P52" i="18"/>
  <c r="BW52" i="18" s="1"/>
  <c r="AK20" i="18"/>
  <c r="BZ20" i="18" s="1"/>
  <c r="P63" i="18"/>
  <c r="BW63" i="18" s="1"/>
  <c r="AR26" i="18"/>
  <c r="CA26" i="18" s="1"/>
  <c r="BF49" i="18"/>
  <c r="CC49" i="18" s="1"/>
  <c r="AD48" i="18"/>
  <c r="BY48" i="18" s="1"/>
  <c r="BF90" i="18"/>
  <c r="CC90" i="18" s="1"/>
  <c r="W28" i="18"/>
  <c r="BX28" i="18" s="1"/>
  <c r="I81" i="18"/>
  <c r="BV81" i="18" s="1"/>
  <c r="BM109" i="18"/>
  <c r="CD109" i="18" s="1"/>
  <c r="DB121" i="18" s="1"/>
  <c r="BB121" i="23" s="1"/>
  <c r="BM28" i="18"/>
  <c r="CD28" i="18" s="1"/>
  <c r="I61" i="18"/>
  <c r="BV61" i="18" s="1"/>
  <c r="AY103" i="18"/>
  <c r="CB103" i="18" s="1"/>
  <c r="CZ115" i="18" s="1"/>
  <c r="AZ115" i="23" s="1"/>
  <c r="P45" i="18"/>
  <c r="BW45" i="18" s="1"/>
  <c r="AR5" i="18"/>
  <c r="CA5" i="18" s="1"/>
  <c r="W35" i="18"/>
  <c r="BX35" i="18" s="1"/>
  <c r="P85" i="18"/>
  <c r="BW85" i="18" s="1"/>
  <c r="AY44" i="18"/>
  <c r="CB44" i="18" s="1"/>
  <c r="AK18" i="18"/>
  <c r="BZ18" i="18" s="1"/>
  <c r="AY66" i="18"/>
  <c r="CB66" i="18" s="1"/>
  <c r="BM48" i="18"/>
  <c r="CD48" i="18" s="1"/>
  <c r="BF105" i="18"/>
  <c r="CC105" i="18" s="1"/>
  <c r="DA117" i="18" s="1"/>
  <c r="BA117" i="23" s="1"/>
  <c r="BT53" i="18"/>
  <c r="CE53" i="18" s="1"/>
  <c r="P44" i="18"/>
  <c r="BW44" i="18" s="1"/>
  <c r="P97" i="18"/>
  <c r="BW97" i="18" s="1"/>
  <c r="BT55" i="18"/>
  <c r="CE55" i="18" s="1"/>
  <c r="AY50" i="18"/>
  <c r="CB50" i="18" s="1"/>
  <c r="BT61" i="18"/>
  <c r="CE61" i="18" s="1"/>
  <c r="BT70" i="18"/>
  <c r="CE70" i="18" s="1"/>
  <c r="I85" i="18"/>
  <c r="BV85" i="18" s="1"/>
  <c r="BT34" i="18"/>
  <c r="CE34" i="18" s="1"/>
  <c r="I78" i="18"/>
  <c r="BV78" i="18" s="1"/>
  <c r="W53" i="18"/>
  <c r="BX53" i="18" s="1"/>
  <c r="I111" i="18"/>
  <c r="BV111" i="18" s="1"/>
  <c r="I40" i="18"/>
  <c r="BV40" i="18" s="1"/>
  <c r="P82" i="18"/>
  <c r="BW82" i="18" s="1"/>
  <c r="AY43" i="18"/>
  <c r="CB43" i="18" s="1"/>
  <c r="W99" i="18"/>
  <c r="BX99" i="18" s="1"/>
  <c r="AY36" i="18"/>
  <c r="CB36" i="18" s="1"/>
  <c r="BM25" i="18"/>
  <c r="CD25" i="18" s="1"/>
  <c r="AR49" i="18"/>
  <c r="CA49" i="18" s="1"/>
  <c r="I52" i="18"/>
  <c r="BV52" i="18" s="1"/>
  <c r="BF10" i="18"/>
  <c r="CC10" i="18" s="1"/>
  <c r="AR103" i="18"/>
  <c r="CA103" i="18" s="1"/>
  <c r="CY115" i="18" s="1"/>
  <c r="AY115" i="23" s="1"/>
  <c r="BF56" i="18"/>
  <c r="CC56" i="18" s="1"/>
  <c r="BT111" i="18"/>
  <c r="CE111" i="18" s="1"/>
  <c r="CQ112" i="18" s="1"/>
  <c r="E111" i="19" s="1"/>
  <c r="BM110" i="18"/>
  <c r="CD110" i="18" s="1"/>
  <c r="DB122" i="18" s="1"/>
  <c r="BB122" i="23" s="1"/>
  <c r="AD74" i="18"/>
  <c r="BY74" i="18" s="1"/>
  <c r="P65" i="18"/>
  <c r="BW65" i="18" s="1"/>
  <c r="BM7" i="18"/>
  <c r="CD7" i="18" s="1"/>
  <c r="AD35" i="18"/>
  <c r="BY35" i="18" s="1"/>
  <c r="BF83" i="18"/>
  <c r="CC83" i="18" s="1"/>
  <c r="AR63" i="18"/>
  <c r="CA63" i="18" s="1"/>
  <c r="BM73" i="18"/>
  <c r="CD73" i="18" s="1"/>
  <c r="P48" i="18"/>
  <c r="BW48" i="18" s="1"/>
  <c r="W22" i="18"/>
  <c r="BX22" i="18" s="1"/>
  <c r="AD69" i="18"/>
  <c r="BY69" i="18" s="1"/>
  <c r="AD63" i="18"/>
  <c r="BY63" i="18" s="1"/>
  <c r="AD96" i="18"/>
  <c r="BY96" i="18" s="1"/>
  <c r="BF91" i="18"/>
  <c r="CC91" i="18" s="1"/>
  <c r="BM77" i="18"/>
  <c r="CD77" i="18" s="1"/>
  <c r="AK64" i="18"/>
  <c r="BZ64" i="18" s="1"/>
  <c r="P80" i="18"/>
  <c r="BW80" i="18" s="1"/>
  <c r="AD59" i="18"/>
  <c r="BY59" i="18" s="1"/>
  <c r="BF21" i="18"/>
  <c r="CC21" i="18" s="1"/>
  <c r="AY75" i="18"/>
  <c r="CB75" i="18" s="1"/>
  <c r="I101" i="18"/>
  <c r="BV101" i="18" s="1"/>
  <c r="CT113" i="18" s="1"/>
  <c r="AT113" i="23" s="1"/>
  <c r="AD60" i="18"/>
  <c r="BY60" i="18" s="1"/>
  <c r="AY24" i="18"/>
  <c r="CB24" i="18" s="1"/>
  <c r="W17" i="18"/>
  <c r="BX17" i="18" s="1"/>
  <c r="P41" i="18"/>
  <c r="BW41" i="18" s="1"/>
  <c r="BM21" i="18"/>
  <c r="CD21" i="18" s="1"/>
  <c r="AY70" i="18"/>
  <c r="CB70" i="18" s="1"/>
  <c r="W94" i="18"/>
  <c r="BX94" i="18" s="1"/>
  <c r="AR28" i="18"/>
  <c r="CA28" i="18" s="1"/>
  <c r="BF65" i="18"/>
  <c r="CC65" i="18" s="1"/>
  <c r="BT31" i="18"/>
  <c r="CE31" i="18" s="1"/>
  <c r="AR27" i="18"/>
  <c r="CA27" i="18" s="1"/>
  <c r="I25" i="18"/>
  <c r="BV25" i="18" s="1"/>
  <c r="AR37" i="18"/>
  <c r="CA37" i="18" s="1"/>
  <c r="I45" i="18"/>
  <c r="BV45" i="18" s="1"/>
  <c r="BT85" i="18"/>
  <c r="CE85" i="18" s="1"/>
  <c r="W8" i="18"/>
  <c r="BX8" i="18" s="1"/>
  <c r="BF97" i="18"/>
  <c r="CC97" i="18" s="1"/>
  <c r="BF27" i="18"/>
  <c r="CC27" i="18" s="1"/>
  <c r="AY21" i="18"/>
  <c r="CB21" i="18" s="1"/>
  <c r="BF31" i="18"/>
  <c r="CC31" i="18" s="1"/>
  <c r="BM95" i="18"/>
  <c r="CD95" i="18" s="1"/>
  <c r="BM105" i="18"/>
  <c r="CD105" i="18" s="1"/>
  <c r="DB117" i="18" s="1"/>
  <c r="BB117" i="23" s="1"/>
  <c r="AR68" i="18"/>
  <c r="CA68" i="18" s="1"/>
  <c r="P79" i="18"/>
  <c r="BW79" i="18" s="1"/>
  <c r="BT43" i="18"/>
  <c r="CE43" i="18" s="1"/>
  <c r="AK106" i="18"/>
  <c r="BZ106" i="18" s="1"/>
  <c r="CX118" i="18" s="1"/>
  <c r="AX118" i="23" s="1"/>
  <c r="AK41" i="18"/>
  <c r="BZ41" i="18" s="1"/>
  <c r="BT109" i="18"/>
  <c r="CE109" i="18" s="1"/>
  <c r="DC121" i="18" s="1"/>
  <c r="E120" i="20" s="1"/>
  <c r="I34" i="18"/>
  <c r="BV34" i="18" s="1"/>
  <c r="BF87" i="18"/>
  <c r="CC87" i="18" s="1"/>
  <c r="AD73" i="18"/>
  <c r="BY73" i="18" s="1"/>
  <c r="BT27" i="18"/>
  <c r="CE27" i="18" s="1"/>
  <c r="AK100" i="18"/>
  <c r="BZ100" i="18" s="1"/>
  <c r="BT81" i="18"/>
  <c r="CE81" i="18" s="1"/>
  <c r="AY41" i="18"/>
  <c r="CB41" i="18" s="1"/>
  <c r="AK83" i="18"/>
  <c r="BZ83" i="18" s="1"/>
  <c r="BT73" i="18"/>
  <c r="CE73" i="18" s="1"/>
  <c r="AD8" i="18"/>
  <c r="BY8" i="18" s="1"/>
  <c r="AD91" i="18"/>
  <c r="BY91" i="18" s="1"/>
  <c r="P15" i="18"/>
  <c r="BW15" i="18" s="1"/>
  <c r="BF30" i="18"/>
  <c r="CC30" i="18" s="1"/>
  <c r="AD46" i="18"/>
  <c r="BY46" i="18" s="1"/>
  <c r="BF32" i="18"/>
  <c r="CC32" i="18" s="1"/>
  <c r="AD54" i="18"/>
  <c r="BY54" i="18" s="1"/>
  <c r="P46" i="18"/>
  <c r="BW46" i="18" s="1"/>
  <c r="AY77" i="18"/>
  <c r="CB77" i="18" s="1"/>
  <c r="BM82" i="18"/>
  <c r="CD82" i="18" s="1"/>
  <c r="I67" i="18"/>
  <c r="BV67" i="18" s="1"/>
  <c r="W5" i="18"/>
  <c r="BX5" i="18" s="1"/>
  <c r="BM39" i="18"/>
  <c r="CD39" i="18" s="1"/>
  <c r="BT67" i="18"/>
  <c r="CE67" i="18" s="1"/>
  <c r="AR9" i="18"/>
  <c r="CA9" i="18" s="1"/>
  <c r="BF108" i="18"/>
  <c r="CC108" i="18" s="1"/>
  <c r="DA120" i="18" s="1"/>
  <c r="BA120" i="23" s="1"/>
  <c r="AD70" i="18"/>
  <c r="BY70" i="18" s="1"/>
  <c r="AY18" i="18"/>
  <c r="CB18" i="18" s="1"/>
  <c r="W46" i="18"/>
  <c r="BX46" i="18" s="1"/>
  <c r="BT68" i="18"/>
  <c r="CE68" i="18" s="1"/>
  <c r="AK95" i="18"/>
  <c r="BZ95" i="18" s="1"/>
  <c r="AK78" i="18"/>
  <c r="BZ78" i="18" s="1"/>
  <c r="AR61" i="18"/>
  <c r="CA61" i="18" s="1"/>
  <c r="BT104" i="18"/>
  <c r="CE104" i="18" s="1"/>
  <c r="DC116" i="18" s="1"/>
  <c r="AK22" i="18"/>
  <c r="BZ22" i="18" s="1"/>
  <c r="AY91" i="18"/>
  <c r="CB91" i="18" s="1"/>
  <c r="I92" i="18"/>
  <c r="BV92" i="18" s="1"/>
  <c r="W52" i="18"/>
  <c r="BX52" i="18" s="1"/>
  <c r="AK71" i="18"/>
  <c r="BZ71" i="18" s="1"/>
  <c r="BF59" i="18"/>
  <c r="CC59" i="18" s="1"/>
  <c r="W89" i="18"/>
  <c r="BX89" i="18" s="1"/>
  <c r="AK79" i="18"/>
  <c r="BZ79" i="18" s="1"/>
  <c r="P107" i="18"/>
  <c r="BW107" i="18" s="1"/>
  <c r="CU119" i="18" s="1"/>
  <c r="AU119" i="23" s="1"/>
  <c r="BM84" i="18"/>
  <c r="CD84" i="18" s="1"/>
  <c r="AK104" i="18"/>
  <c r="BZ104" i="18" s="1"/>
  <c r="CX116" i="18" s="1"/>
  <c r="AX116" i="23" s="1"/>
  <c r="AY96" i="18"/>
  <c r="CB96" i="18" s="1"/>
  <c r="BM23" i="18"/>
  <c r="CD23" i="18" s="1"/>
  <c r="AK107" i="18"/>
  <c r="BZ107" i="18" s="1"/>
  <c r="CX119" i="18" s="1"/>
  <c r="AX119" i="23" s="1"/>
  <c r="AY90" i="18"/>
  <c r="CB90" i="18" s="1"/>
  <c r="I87" i="18"/>
  <c r="BV87" i="18" s="1"/>
  <c r="AY107" i="18"/>
  <c r="CB107" i="18" s="1"/>
  <c r="CZ119" i="18" s="1"/>
  <c r="AZ119" i="23" s="1"/>
  <c r="BT38" i="18"/>
  <c r="CE38" i="18" s="1"/>
  <c r="P103" i="18"/>
  <c r="BW103" i="18" s="1"/>
  <c r="CU115" i="18" s="1"/>
  <c r="AU115" i="23" s="1"/>
  <c r="BM65" i="18"/>
  <c r="CD65" i="18" s="1"/>
  <c r="P110" i="18"/>
  <c r="BW110" i="18" s="1"/>
  <c r="CU122" i="18" s="1"/>
  <c r="AU122" i="23" s="1"/>
  <c r="AK27" i="18"/>
  <c r="BZ27" i="18" s="1"/>
  <c r="W66" i="18"/>
  <c r="BX66" i="18" s="1"/>
  <c r="I105" i="18"/>
  <c r="BV105" i="18" s="1"/>
  <c r="CT117" i="18" s="1"/>
  <c r="D116" i="20" s="1"/>
  <c r="I56" i="18"/>
  <c r="BV56" i="18" s="1"/>
  <c r="AD68" i="18"/>
  <c r="BY68" i="18" s="1"/>
  <c r="AR67" i="18"/>
  <c r="CA67" i="18" s="1"/>
  <c r="AD78" i="18"/>
  <c r="BY78" i="18" s="1"/>
  <c r="BM43" i="18"/>
  <c r="CD43" i="18" s="1"/>
  <c r="AD95" i="18"/>
  <c r="BY95" i="18" s="1"/>
  <c r="BF29" i="18"/>
  <c r="CC29" i="18" s="1"/>
  <c r="W96" i="18"/>
  <c r="BX96" i="18" s="1"/>
  <c r="AY104" i="18"/>
  <c r="CB104" i="18" s="1"/>
  <c r="CZ116" i="18" s="1"/>
  <c r="AZ116" i="23" s="1"/>
  <c r="BT65" i="18"/>
  <c r="CE65" i="18" s="1"/>
  <c r="BT66" i="18"/>
  <c r="CE66" i="18" s="1"/>
  <c r="AD61" i="18"/>
  <c r="BY61" i="18" s="1"/>
  <c r="AY73" i="18"/>
  <c r="CB73" i="18" s="1"/>
  <c r="AR70" i="18"/>
  <c r="CA70" i="18" s="1"/>
  <c r="AD66" i="18"/>
  <c r="BY66" i="18" s="1"/>
  <c r="P5" i="18"/>
  <c r="BW5" i="18" s="1"/>
  <c r="P6" i="18"/>
  <c r="BW6" i="18" s="1"/>
  <c r="BF44" i="18"/>
  <c r="CC44" i="18" s="1"/>
  <c r="AD25" i="18"/>
  <c r="BY25" i="18" s="1"/>
  <c r="BF70" i="18"/>
  <c r="CC70" i="18" s="1"/>
  <c r="AR97" i="18"/>
  <c r="CA97" i="18" s="1"/>
  <c r="AY38" i="18"/>
  <c r="CB38" i="18" s="1"/>
  <c r="BF57" i="18"/>
  <c r="CC57" i="18" s="1"/>
  <c r="AK93" i="18"/>
  <c r="BZ93" i="18" s="1"/>
  <c r="P25" i="18"/>
  <c r="BW25" i="18" s="1"/>
  <c r="BT102" i="18"/>
  <c r="CE102" i="18" s="1"/>
  <c r="DC114" i="18" s="1"/>
  <c r="E113" i="20" s="1"/>
  <c r="P87" i="18"/>
  <c r="BW87" i="18" s="1"/>
  <c r="AR14" i="18"/>
  <c r="CA14" i="18" s="1"/>
  <c r="I11" i="18"/>
  <c r="BV11" i="18" s="1"/>
  <c r="BT35" i="18"/>
  <c r="CE35" i="18" s="1"/>
  <c r="BM57" i="18"/>
  <c r="CD57" i="18" s="1"/>
  <c r="AR98" i="18"/>
  <c r="CA98" i="18" s="1"/>
  <c r="I54" i="18"/>
  <c r="BV54" i="18" s="1"/>
  <c r="P14" i="18"/>
  <c r="BW14" i="18" s="1"/>
  <c r="P94" i="18"/>
  <c r="BW94" i="18" s="1"/>
  <c r="I16" i="18"/>
  <c r="BV16" i="18" s="1"/>
  <c r="P10" i="18"/>
  <c r="BW10" i="18" s="1"/>
  <c r="P40" i="18"/>
  <c r="BW40" i="18" s="1"/>
  <c r="W92" i="18"/>
  <c r="BX92" i="18" s="1"/>
  <c r="AD20" i="18"/>
  <c r="BY20" i="18" s="1"/>
  <c r="AR18" i="18"/>
  <c r="CA18" i="18" s="1"/>
  <c r="I57" i="18"/>
  <c r="BV57" i="18" s="1"/>
  <c r="BT16" i="18"/>
  <c r="CE16" i="18" s="1"/>
  <c r="BM90" i="18"/>
  <c r="CD90" i="18" s="1"/>
  <c r="W97" i="18"/>
  <c r="BX97" i="18" s="1"/>
  <c r="I46" i="18"/>
  <c r="BV46" i="18" s="1"/>
  <c r="AR51" i="18"/>
  <c r="CA51" i="18" s="1"/>
  <c r="AD67" i="18"/>
  <c r="BY67" i="18" s="1"/>
  <c r="I44" i="18"/>
  <c r="BV44" i="18" s="1"/>
  <c r="BM31" i="18"/>
  <c r="CD31" i="18" s="1"/>
  <c r="AY49" i="18"/>
  <c r="CB49" i="18" s="1"/>
  <c r="AY35" i="18"/>
  <c r="CB35" i="18" s="1"/>
  <c r="I19" i="18"/>
  <c r="BV19" i="18" s="1"/>
  <c r="AD32" i="18"/>
  <c r="BY32" i="18" s="1"/>
  <c r="AK40" i="18"/>
  <c r="BZ40" i="18" s="1"/>
  <c r="AK38" i="18"/>
  <c r="BZ38" i="18" s="1"/>
  <c r="AR20" i="18"/>
  <c r="CA20" i="18" s="1"/>
  <c r="P81" i="18"/>
  <c r="BW81" i="18" s="1"/>
  <c r="AK98" i="18"/>
  <c r="BZ98" i="18" s="1"/>
  <c r="AR78" i="18"/>
  <c r="CA78" i="18" s="1"/>
  <c r="W26" i="18"/>
  <c r="BX26" i="18" s="1"/>
  <c r="AY69" i="18"/>
  <c r="CB69" i="18" s="1"/>
  <c r="BF109" i="18"/>
  <c r="CC109" i="18" s="1"/>
  <c r="DA121" i="18" s="1"/>
  <c r="BA121" i="23" s="1"/>
  <c r="I86" i="18"/>
  <c r="BV86" i="18" s="1"/>
  <c r="AY51" i="18"/>
  <c r="CB51" i="18" s="1"/>
  <c r="BM102" i="18"/>
  <c r="CD102" i="18" s="1"/>
  <c r="DB114" i="18" s="1"/>
  <c r="BB114" i="23" s="1"/>
  <c r="AD26" i="18"/>
  <c r="BY26" i="18" s="1"/>
  <c r="AK43" i="18"/>
  <c r="BZ43" i="18" s="1"/>
  <c r="P62" i="18"/>
  <c r="BW62" i="18" s="1"/>
  <c r="BM107" i="18"/>
  <c r="CD107" i="18" s="1"/>
  <c r="DB119" i="18" s="1"/>
  <c r="BB119" i="23" s="1"/>
  <c r="BT108" i="18"/>
  <c r="CE108" i="18" s="1"/>
  <c r="DC120" i="18" s="1"/>
  <c r="E119" i="20" s="1"/>
  <c r="AD39" i="18"/>
  <c r="BY39" i="18" s="1"/>
  <c r="BM83" i="18"/>
  <c r="CD83" i="18" s="1"/>
  <c r="BT84" i="18"/>
  <c r="CE84" i="18" s="1"/>
  <c r="AD98" i="18"/>
  <c r="BY98" i="18" s="1"/>
  <c r="AR106" i="18"/>
  <c r="CA106" i="18" s="1"/>
  <c r="CY118" i="18" s="1"/>
  <c r="AY118" i="23" s="1"/>
  <c r="AK110" i="18"/>
  <c r="BZ110" i="18" s="1"/>
  <c r="CX122" i="18" s="1"/>
  <c r="AX122" i="23" s="1"/>
  <c r="BF33" i="18"/>
  <c r="CC33" i="18" s="1"/>
  <c r="BT36" i="18"/>
  <c r="CE36" i="18" s="1"/>
  <c r="BT28" i="18"/>
  <c r="CE28" i="18" s="1"/>
  <c r="I62" i="18"/>
  <c r="BV62" i="18" s="1"/>
  <c r="BF85" i="18"/>
  <c r="CC85" i="18" s="1"/>
  <c r="AR79" i="18"/>
  <c r="CA79" i="18" s="1"/>
  <c r="AK91" i="18"/>
  <c r="BZ91" i="18" s="1"/>
  <c r="AD38" i="18"/>
  <c r="BY38" i="18" s="1"/>
  <c r="BF50" i="18"/>
  <c r="CC50" i="18" s="1"/>
  <c r="BM6" i="18"/>
  <c r="CD6" i="18" s="1"/>
  <c r="AY60" i="18"/>
  <c r="CB60" i="18" s="1"/>
  <c r="AY100" i="18"/>
  <c r="CB100" i="18" s="1"/>
  <c r="AR54" i="18"/>
  <c r="CA54" i="18" s="1"/>
  <c r="AD10" i="18"/>
  <c r="BY10" i="18" s="1"/>
  <c r="AD17" i="18"/>
  <c r="BY17" i="18" s="1"/>
  <c r="W98" i="18"/>
  <c r="BX98" i="18" s="1"/>
  <c r="AK51" i="18"/>
  <c r="BZ51" i="18" s="1"/>
  <c r="BF82" i="18"/>
  <c r="CC82" i="18" s="1"/>
  <c r="BT30" i="18"/>
  <c r="CE30" i="18" s="1"/>
  <c r="AR40" i="18"/>
  <c r="CA40" i="18" s="1"/>
  <c r="AK25" i="18"/>
  <c r="BZ25" i="18" s="1"/>
  <c r="AY76" i="18"/>
  <c r="CB76" i="18" s="1"/>
  <c r="F112" i="37"/>
  <c r="M113" i="37" s="1"/>
  <c r="AK10" i="18"/>
  <c r="BZ10" i="18" s="1"/>
  <c r="AD44" i="18"/>
  <c r="BY44" i="18" s="1"/>
  <c r="AD13" i="18"/>
  <c r="BY13" i="18" s="1"/>
  <c r="W10" i="18"/>
  <c r="BX10" i="18" s="1"/>
  <c r="BT11" i="18"/>
  <c r="CE11" i="18" s="1"/>
  <c r="AR69" i="18"/>
  <c r="CA69" i="18" s="1"/>
  <c r="AR107" i="18"/>
  <c r="CA107" i="18" s="1"/>
  <c r="CY119" i="18" s="1"/>
  <c r="AY119" i="23" s="1"/>
  <c r="AK56" i="18"/>
  <c r="BZ56" i="18" s="1"/>
  <c r="AR47" i="18"/>
  <c r="CA47" i="18" s="1"/>
  <c r="BM71" i="18"/>
  <c r="CD71" i="18" s="1"/>
  <c r="W19" i="18"/>
  <c r="BX19" i="18" s="1"/>
  <c r="BM10" i="18"/>
  <c r="CD10" i="18" s="1"/>
  <c r="BF14" i="18"/>
  <c r="CC14" i="18" s="1"/>
  <c r="P23" i="18"/>
  <c r="BW23" i="18" s="1"/>
  <c r="P59" i="18"/>
  <c r="BW59" i="18" s="1"/>
  <c r="AD45" i="18"/>
  <c r="BY45" i="18" s="1"/>
  <c r="AD40" i="18"/>
  <c r="BY40" i="18" s="1"/>
  <c r="AY109" i="18"/>
  <c r="CB109" i="18" s="1"/>
  <c r="CZ121" i="18" s="1"/>
  <c r="AZ121" i="23" s="1"/>
  <c r="W21" i="18"/>
  <c r="BX21" i="18" s="1"/>
  <c r="I8" i="18"/>
  <c r="BV8" i="18" s="1"/>
  <c r="BF19" i="18"/>
  <c r="CC19" i="18" s="1"/>
  <c r="BT71" i="18"/>
  <c r="CE71" i="18" s="1"/>
  <c r="W109" i="18"/>
  <c r="BX109" i="18" s="1"/>
  <c r="CV121" i="18" s="1"/>
  <c r="AV121" i="23" s="1"/>
  <c r="P55" i="18"/>
  <c r="BW55" i="18" s="1"/>
  <c r="BT59" i="18"/>
  <c r="CE59" i="18" s="1"/>
  <c r="P91" i="18"/>
  <c r="BW91" i="18" s="1"/>
  <c r="BM52" i="18"/>
  <c r="CD52" i="18" s="1"/>
  <c r="AR15" i="18"/>
  <c r="CA15" i="18" s="1"/>
  <c r="BT63" i="18"/>
  <c r="CE63" i="18" s="1"/>
  <c r="AR22" i="18"/>
  <c r="CA22" i="18" s="1"/>
  <c r="AD101" i="18"/>
  <c r="BY101" i="18" s="1"/>
  <c r="CW113" i="18" s="1"/>
  <c r="AW113" i="23" s="1"/>
  <c r="P31" i="18"/>
  <c r="BW31" i="18" s="1"/>
  <c r="AY82" i="18"/>
  <c r="CB82" i="18" s="1"/>
  <c r="AR21" i="18"/>
  <c r="CA21" i="18" s="1"/>
  <c r="AD89" i="18"/>
  <c r="BY89" i="18" s="1"/>
  <c r="AR101" i="18"/>
  <c r="CA101" i="18" s="1"/>
  <c r="CY113" i="18" s="1"/>
  <c r="AY113" i="23" s="1"/>
  <c r="AR11" i="18"/>
  <c r="CA11" i="18" s="1"/>
  <c r="W60" i="18"/>
  <c r="BX60" i="18" s="1"/>
  <c r="W24" i="18"/>
  <c r="BX24" i="18" s="1"/>
  <c r="AR74" i="18"/>
  <c r="CA74" i="18" s="1"/>
  <c r="P70" i="18"/>
  <c r="BW70" i="18" s="1"/>
  <c r="I74" i="18"/>
  <c r="BV74" i="18" s="1"/>
  <c r="I91" i="18"/>
  <c r="BV91" i="18" s="1"/>
  <c r="I42" i="18"/>
  <c r="BV42" i="18" s="1"/>
  <c r="P27" i="18"/>
  <c r="BW27" i="18" s="1"/>
  <c r="I59" i="18"/>
  <c r="BV59" i="18" s="1"/>
  <c r="AD55" i="18"/>
  <c r="BY55" i="18" s="1"/>
  <c r="BF81" i="18"/>
  <c r="CC81" i="18" s="1"/>
  <c r="AR53" i="18"/>
  <c r="CA53" i="18" s="1"/>
  <c r="BM108" i="18"/>
  <c r="CD108" i="18" s="1"/>
  <c r="DB120" i="18" s="1"/>
  <c r="BB120" i="23" s="1"/>
  <c r="AK103" i="18"/>
  <c r="BZ103" i="18" s="1"/>
  <c r="CX115" i="18" s="1"/>
  <c r="AX115" i="23" s="1"/>
  <c r="AD19" i="18"/>
  <c r="BY19" i="18" s="1"/>
  <c r="AR109" i="18"/>
  <c r="CA109" i="18" s="1"/>
  <c r="CY121" i="18" s="1"/>
  <c r="AY121" i="23" s="1"/>
  <c r="P57" i="18"/>
  <c r="BW57" i="18" s="1"/>
  <c r="BT80" i="18"/>
  <c r="CE80" i="18" s="1"/>
  <c r="P61" i="18"/>
  <c r="BW61" i="18" s="1"/>
  <c r="P49" i="18"/>
  <c r="BW49" i="18" s="1"/>
  <c r="BF18" i="18"/>
  <c r="CC18" i="18" s="1"/>
  <c r="BT33" i="18"/>
  <c r="CE33" i="18" s="1"/>
  <c r="W31" i="18"/>
  <c r="BX31" i="18" s="1"/>
  <c r="I69" i="18"/>
  <c r="BV69" i="18" s="1"/>
  <c r="BM75" i="18"/>
  <c r="CD75" i="18" s="1"/>
  <c r="AK34" i="18"/>
  <c r="BZ34" i="18" s="1"/>
  <c r="I58" i="18"/>
  <c r="BV58" i="18" s="1"/>
  <c r="AK35" i="18"/>
  <c r="BZ35" i="18" s="1"/>
  <c r="BM45" i="18"/>
  <c r="CD45" i="18" s="1"/>
  <c r="AR48" i="18"/>
  <c r="CA48" i="18" s="1"/>
  <c r="P76" i="18"/>
  <c r="BW76" i="18" s="1"/>
  <c r="AR12" i="18"/>
  <c r="CA12" i="18" s="1"/>
  <c r="W58" i="18"/>
  <c r="BX58" i="18" s="1"/>
  <c r="W11" i="18"/>
  <c r="BX11" i="18" s="1"/>
  <c r="AY78" i="18"/>
  <c r="CB78" i="18" s="1"/>
  <c r="W75" i="18"/>
  <c r="BX75" i="18" s="1"/>
  <c r="BF9" i="18"/>
  <c r="CC9" i="18" s="1"/>
  <c r="AD18" i="18"/>
  <c r="BY18" i="18" s="1"/>
  <c r="AR85" i="18"/>
  <c r="CA85" i="18" s="1"/>
  <c r="BT15" i="18"/>
  <c r="CE15" i="18" s="1"/>
  <c r="AY86" i="18"/>
  <c r="CB86" i="18" s="1"/>
  <c r="BT23" i="18"/>
  <c r="CE23" i="18" s="1"/>
  <c r="AY5" i="18"/>
  <c r="CB5" i="18" s="1"/>
  <c r="P69" i="18"/>
  <c r="BW69" i="18" s="1"/>
  <c r="W65" i="18"/>
  <c r="BX65" i="18" s="1"/>
  <c r="I14" i="18"/>
  <c r="BV14" i="18" s="1"/>
  <c r="BT69" i="18"/>
  <c r="CE69" i="18" s="1"/>
  <c r="BF52" i="18"/>
  <c r="CC52" i="18" s="1"/>
  <c r="AR81" i="18"/>
  <c r="CA81" i="18" s="1"/>
  <c r="AK60" i="18"/>
  <c r="BZ60" i="18" s="1"/>
  <c r="BF39" i="18"/>
  <c r="CC39" i="18" s="1"/>
  <c r="P73" i="18"/>
  <c r="BW73" i="18" s="1"/>
  <c r="BF11" i="18"/>
  <c r="CC11" i="18" s="1"/>
  <c r="I77" i="18"/>
  <c r="BV77" i="18" s="1"/>
  <c r="AK82" i="18"/>
  <c r="BZ82" i="18" s="1"/>
  <c r="P51" i="18"/>
  <c r="BW51" i="18" s="1"/>
  <c r="AY71" i="18"/>
  <c r="CB71" i="18" s="1"/>
  <c r="AY81" i="18"/>
  <c r="CB81" i="18" s="1"/>
  <c r="I66" i="18"/>
  <c r="BV66" i="18" s="1"/>
  <c r="BM17" i="18"/>
  <c r="CD17" i="18" s="1"/>
  <c r="BM91" i="18"/>
  <c r="CD91" i="18" s="1"/>
  <c r="W15" i="18"/>
  <c r="BX15" i="18" s="1"/>
  <c r="BM76" i="18"/>
  <c r="CD76" i="18" s="1"/>
  <c r="BM101" i="18"/>
  <c r="CD101" i="18" s="1"/>
  <c r="DB113" i="18" s="1"/>
  <c r="BB113" i="23" s="1"/>
  <c r="P77" i="18"/>
  <c r="BW77" i="18" s="1"/>
  <c r="BT57" i="18"/>
  <c r="CE57" i="18" s="1"/>
  <c r="AD110" i="18"/>
  <c r="BY110" i="18" s="1"/>
  <c r="CW122" i="18" s="1"/>
  <c r="AW122" i="23" s="1"/>
  <c r="P106" i="18"/>
  <c r="BW106" i="18" s="1"/>
  <c r="CU118" i="18" s="1"/>
  <c r="AU118" i="23" s="1"/>
  <c r="AR94" i="18"/>
  <c r="CA94" i="18" s="1"/>
  <c r="AY47" i="18"/>
  <c r="CB47" i="18" s="1"/>
  <c r="AD43" i="18"/>
  <c r="BY43" i="18" s="1"/>
  <c r="BF64" i="18"/>
  <c r="CC64" i="18" s="1"/>
  <c r="BM12" i="18"/>
  <c r="CD12" i="18" s="1"/>
  <c r="AR90" i="18"/>
  <c r="CA90" i="18" s="1"/>
  <c r="AR34" i="18"/>
  <c r="CA34" i="18" s="1"/>
  <c r="AK66" i="18"/>
  <c r="BZ66" i="18" s="1"/>
  <c r="AY12" i="18"/>
  <c r="CB12" i="18" s="1"/>
  <c r="AK80" i="18"/>
  <c r="BZ80" i="18" s="1"/>
  <c r="AK47" i="18"/>
  <c r="BZ47" i="18" s="1"/>
  <c r="AY34" i="18"/>
  <c r="CB34" i="18" s="1"/>
  <c r="W57" i="18"/>
  <c r="BX57" i="18" s="1"/>
  <c r="BF106" i="18"/>
  <c r="CC106" i="18" s="1"/>
  <c r="DA118" i="18" s="1"/>
  <c r="BA118" i="23" s="1"/>
  <c r="AY42" i="18"/>
  <c r="CB42" i="18" s="1"/>
  <c r="AK63" i="18"/>
  <c r="BZ63" i="18" s="1"/>
  <c r="BF51" i="18"/>
  <c r="CC51" i="18" s="1"/>
  <c r="AY108" i="18"/>
  <c r="CB108" i="18" s="1"/>
  <c r="CZ120" i="18" s="1"/>
  <c r="AZ120" i="23" s="1"/>
  <c r="I93" i="18"/>
  <c r="BV93" i="18" s="1"/>
  <c r="AR45" i="18"/>
  <c r="CA45" i="18" s="1"/>
  <c r="AY29" i="18"/>
  <c r="CB29" i="18" s="1"/>
  <c r="BT49" i="18"/>
  <c r="CE49" i="18" s="1"/>
  <c r="BM96" i="18"/>
  <c r="CD96" i="18" s="1"/>
  <c r="AD84" i="18"/>
  <c r="BY84" i="18" s="1"/>
  <c r="I73" i="18"/>
  <c r="BV73" i="18" s="1"/>
  <c r="AD87" i="18"/>
  <c r="BY87" i="18" s="1"/>
  <c r="AY45" i="18"/>
  <c r="CB45" i="18" s="1"/>
  <c r="BT74" i="18"/>
  <c r="CE74" i="18" s="1"/>
  <c r="BM87" i="18"/>
  <c r="CD87" i="18" s="1"/>
  <c r="AR23" i="18"/>
  <c r="CA23" i="18" s="1"/>
  <c r="AD102" i="18"/>
  <c r="BY102" i="18" s="1"/>
  <c r="CW114" i="18" s="1"/>
  <c r="AW114" i="23" s="1"/>
  <c r="I94" i="18"/>
  <c r="BV94" i="18" s="1"/>
  <c r="AD111" i="18"/>
  <c r="BY111" i="18" s="1"/>
  <c r="CK112" i="18" s="1"/>
  <c r="P112" i="23" s="1"/>
  <c r="AR30" i="18"/>
  <c r="CA30" i="18" s="1"/>
  <c r="BT86" i="18"/>
  <c r="CE86" i="18" s="1"/>
  <c r="I30" i="18"/>
  <c r="BV30" i="18" s="1"/>
  <c r="AD58" i="18"/>
  <c r="BY58" i="18" s="1"/>
  <c r="W61" i="18"/>
  <c r="BX61" i="18" s="1"/>
  <c r="W27" i="18"/>
  <c r="BX27" i="18" s="1"/>
  <c r="BT107" i="18"/>
  <c r="CE107" i="18" s="1"/>
  <c r="DC119" i="18" s="1"/>
  <c r="W103" i="18"/>
  <c r="BX103" i="18" s="1"/>
  <c r="CV115" i="18" s="1"/>
  <c r="AV115" i="23" s="1"/>
  <c r="W111" i="18"/>
  <c r="BX111" i="18" s="1"/>
  <c r="BF76" i="18"/>
  <c r="CC76" i="18" s="1"/>
  <c r="AY8" i="18"/>
  <c r="CB8" i="18" s="1"/>
  <c r="AR33" i="18"/>
  <c r="CA33" i="18" s="1"/>
  <c r="I79" i="18"/>
  <c r="BV79" i="18" s="1"/>
  <c r="AR102" i="18"/>
  <c r="CA102" i="18" s="1"/>
  <c r="CY114" i="18" s="1"/>
  <c r="AY114" i="23" s="1"/>
  <c r="BT10" i="18"/>
  <c r="CE10" i="18" s="1"/>
  <c r="W91" i="18"/>
  <c r="BX91" i="18" s="1"/>
  <c r="BF71" i="18"/>
  <c r="CC71" i="18" s="1"/>
  <c r="AD82" i="18"/>
  <c r="BY82" i="18" s="1"/>
  <c r="W81" i="18"/>
  <c r="BX81" i="18" s="1"/>
  <c r="BM70" i="18"/>
  <c r="CD70" i="18" s="1"/>
  <c r="AY13" i="18"/>
  <c r="CB13" i="18" s="1"/>
  <c r="AR71" i="18"/>
  <c r="CA71" i="18" s="1"/>
  <c r="BF96" i="18"/>
  <c r="CC96" i="18" s="1"/>
  <c r="BT46" i="18"/>
  <c r="CE46" i="18" s="1"/>
  <c r="BT83" i="18"/>
  <c r="CE83" i="18" s="1"/>
  <c r="BF36" i="18"/>
  <c r="CC36" i="18" s="1"/>
  <c r="I55" i="18"/>
  <c r="BV55" i="18" s="1"/>
  <c r="BM63" i="18"/>
  <c r="CD63" i="18" s="1"/>
  <c r="AY59" i="18"/>
  <c r="CB59" i="18" s="1"/>
  <c r="AK87" i="18"/>
  <c r="BZ87" i="18" s="1"/>
  <c r="BT58" i="18"/>
  <c r="CE58" i="18" s="1"/>
  <c r="BF111" i="18"/>
  <c r="CC111" i="18" s="1"/>
  <c r="CO112" i="18" s="1"/>
  <c r="T112" i="23" s="1"/>
  <c r="AK62" i="18"/>
  <c r="BZ62" i="18" s="1"/>
  <c r="BM20" i="18"/>
  <c r="CD20" i="18" s="1"/>
  <c r="P7" i="18"/>
  <c r="BW7" i="18" s="1"/>
  <c r="AD33" i="18"/>
  <c r="BY33" i="18" s="1"/>
  <c r="AD23" i="18"/>
  <c r="BY23" i="18" s="1"/>
  <c r="BF99" i="18"/>
  <c r="CC99" i="18" s="1"/>
  <c r="AK112" i="18"/>
  <c r="BZ112" i="18" s="1"/>
  <c r="CL113" i="18" s="1"/>
  <c r="Q113" i="23" s="1"/>
  <c r="W102" i="18"/>
  <c r="BX102" i="18" s="1"/>
  <c r="CV114" i="18" s="1"/>
  <c r="AV114" i="23" s="1"/>
  <c r="AK102" i="18"/>
  <c r="BZ102" i="18" s="1"/>
  <c r="CX114" i="18" s="1"/>
  <c r="AX114" i="23" s="1"/>
  <c r="P28" i="18"/>
  <c r="BW28" i="18" s="1"/>
  <c r="AD75" i="18"/>
  <c r="BY75" i="18" s="1"/>
  <c r="AK75" i="18"/>
  <c r="BZ75" i="18" s="1"/>
  <c r="AD71" i="18"/>
  <c r="BY71" i="18" s="1"/>
  <c r="AR95" i="18"/>
  <c r="CA95" i="18" s="1"/>
  <c r="BF92" i="18"/>
  <c r="CC92" i="18" s="1"/>
  <c r="I39" i="18"/>
  <c r="BV39" i="18" s="1"/>
  <c r="BT93" i="18"/>
  <c r="CE93" i="18" s="1"/>
  <c r="AD100" i="18"/>
  <c r="BY100" i="18" s="1"/>
  <c r="CW112" i="18" s="1"/>
  <c r="AW112" i="23" s="1"/>
  <c r="BM53" i="18"/>
  <c r="CD53" i="18" s="1"/>
  <c r="P93" i="18"/>
  <c r="BW93" i="18" s="1"/>
  <c r="AR88" i="18"/>
  <c r="CA88" i="18" s="1"/>
  <c r="I112" i="18"/>
  <c r="BV112" i="18" s="1"/>
  <c r="BT54" i="18"/>
  <c r="CE54" i="18" s="1"/>
  <c r="AY61" i="18"/>
  <c r="CB61" i="18" s="1"/>
  <c r="BM34" i="18"/>
  <c r="CD34" i="18" s="1"/>
  <c r="P68" i="18"/>
  <c r="BW68" i="18" s="1"/>
  <c r="W29" i="18"/>
  <c r="BX29" i="18" s="1"/>
  <c r="AR44" i="18"/>
  <c r="CA44" i="18" s="1"/>
  <c r="BM15" i="18"/>
  <c r="CD15" i="18" s="1"/>
  <c r="BT101" i="18"/>
  <c r="CE101" i="18" s="1"/>
  <c r="DC113" i="18" s="1"/>
  <c r="BC113" i="23" s="1"/>
  <c r="BT22" i="18"/>
  <c r="CE22" i="18" s="1"/>
  <c r="AY56" i="18"/>
  <c r="CB56" i="18" s="1"/>
  <c r="AD108" i="18"/>
  <c r="BY108" i="18" s="1"/>
  <c r="CW120" i="18" s="1"/>
  <c r="AW120" i="23" s="1"/>
  <c r="AR17" i="18"/>
  <c r="CA17" i="18" s="1"/>
  <c r="BM30" i="18"/>
  <c r="CD30" i="18" s="1"/>
  <c r="AK6" i="18"/>
  <c r="BZ6" i="18" s="1"/>
  <c r="BM35" i="18"/>
  <c r="CD35" i="18" s="1"/>
  <c r="BM68" i="18"/>
  <c r="CD68" i="18" s="1"/>
  <c r="W85" i="18"/>
  <c r="BX85" i="18" s="1"/>
  <c r="AD80" i="18"/>
  <c r="BY80" i="18" s="1"/>
  <c r="I36" i="18"/>
  <c r="BV36" i="18" s="1"/>
  <c r="AY37" i="18"/>
  <c r="CB37" i="18" s="1"/>
  <c r="I48" i="18"/>
  <c r="BV48" i="18" s="1"/>
  <c r="P17" i="18"/>
  <c r="BW17" i="18" s="1"/>
  <c r="AK74" i="18"/>
  <c r="BZ74" i="18" s="1"/>
  <c r="BF77" i="18"/>
  <c r="CC77" i="18" s="1"/>
  <c r="BM111" i="18"/>
  <c r="CD111" i="18" s="1"/>
  <c r="CP112" i="18" s="1"/>
  <c r="U112" i="23" s="1"/>
  <c r="AK21" i="18"/>
  <c r="BZ21" i="18" s="1"/>
  <c r="W82" i="18"/>
  <c r="BX82" i="18" s="1"/>
  <c r="BF24" i="18"/>
  <c r="CC24" i="18" s="1"/>
  <c r="AD109" i="18"/>
  <c r="BY109" i="18" s="1"/>
  <c r="CW121" i="18" s="1"/>
  <c r="AW121" i="23" s="1"/>
  <c r="P11" i="18"/>
  <c r="BW11" i="18" s="1"/>
  <c r="I29" i="18"/>
  <c r="BV29" i="18" s="1"/>
  <c r="W49" i="18"/>
  <c r="BX49" i="18" s="1"/>
  <c r="AY26" i="18"/>
  <c r="CB26" i="18" s="1"/>
  <c r="AY65" i="18"/>
  <c r="CB65" i="18" s="1"/>
  <c r="I106" i="18"/>
  <c r="BV106" i="18" s="1"/>
  <c r="CT118" i="18" s="1"/>
  <c r="AT118" i="23" s="1"/>
  <c r="W67" i="18"/>
  <c r="BX67" i="18" s="1"/>
  <c r="BF61" i="18"/>
  <c r="CC61" i="18" s="1"/>
  <c r="BT50" i="18"/>
  <c r="CE50" i="18" s="1"/>
  <c r="BT13" i="18"/>
  <c r="CE13" i="18" s="1"/>
  <c r="W36" i="18"/>
  <c r="BX36" i="18" s="1"/>
  <c r="I17" i="18"/>
  <c r="BV17" i="18" s="1"/>
  <c r="BT100" i="18"/>
  <c r="CE100" i="18" s="1"/>
  <c r="DC112" i="18" s="1"/>
  <c r="E111" i="20" s="1"/>
  <c r="BM32" i="18"/>
  <c r="CD32" i="18" s="1"/>
  <c r="AR110" i="18"/>
  <c r="CA110" i="18" s="1"/>
  <c r="CY122" i="18" s="1"/>
  <c r="AY122" i="23" s="1"/>
  <c r="AR91" i="18"/>
  <c r="CA91" i="18" s="1"/>
  <c r="AD65" i="18"/>
  <c r="BY65" i="18" s="1"/>
  <c r="AK81" i="18"/>
  <c r="BZ81" i="18" s="1"/>
  <c r="AD27" i="18"/>
  <c r="BY27" i="18" s="1"/>
  <c r="BT9" i="18"/>
  <c r="CE9" i="18" s="1"/>
  <c r="AR80" i="18"/>
  <c r="CA80" i="18" s="1"/>
  <c r="AY25" i="18"/>
  <c r="CB25" i="18" s="1"/>
  <c r="AK72" i="18"/>
  <c r="BZ72" i="18" s="1"/>
  <c r="I6" i="18"/>
  <c r="BV6" i="18" s="1"/>
  <c r="BF20" i="18"/>
  <c r="CC20" i="18" s="1"/>
  <c r="W54" i="18"/>
  <c r="BX54" i="18" s="1"/>
  <c r="I76" i="18"/>
  <c r="BV76" i="18" s="1"/>
  <c r="AK101" i="18"/>
  <c r="BZ101" i="18" s="1"/>
  <c r="CX113" i="18" s="1"/>
  <c r="AX113" i="23" s="1"/>
  <c r="BF8" i="18"/>
  <c r="CC8" i="18" s="1"/>
  <c r="AY58" i="18"/>
  <c r="CB58" i="18" s="1"/>
  <c r="AR62" i="18"/>
  <c r="CA62" i="18" s="1"/>
  <c r="AR10" i="18"/>
  <c r="CA10" i="18" s="1"/>
  <c r="BT110" i="18"/>
  <c r="CE110" i="18" s="1"/>
  <c r="DC122" i="18" s="1"/>
  <c r="BM51" i="18"/>
  <c r="CD51" i="18" s="1"/>
  <c r="BT6" i="18"/>
  <c r="CE6" i="18" s="1"/>
  <c r="BT62" i="18"/>
  <c r="CE62" i="18" s="1"/>
  <c r="AK24" i="18"/>
  <c r="BZ24" i="18" s="1"/>
  <c r="AK57" i="18"/>
  <c r="BZ57" i="18" s="1"/>
  <c r="P109" i="18"/>
  <c r="BW109" i="18" s="1"/>
  <c r="CU121" i="18" s="1"/>
  <c r="AU121" i="23" s="1"/>
  <c r="W25" i="18"/>
  <c r="BX25" i="18" s="1"/>
  <c r="I27" i="18"/>
  <c r="BV27" i="18" s="1"/>
  <c r="P99" i="18"/>
  <c r="BW99" i="18" s="1"/>
  <c r="I13" i="18"/>
  <c r="BV13" i="18" s="1"/>
  <c r="BM55" i="18"/>
  <c r="CD55" i="18" s="1"/>
  <c r="AD12" i="18"/>
  <c r="BY12" i="18" s="1"/>
  <c r="BM78" i="18"/>
  <c r="CD78" i="18" s="1"/>
  <c r="AR42" i="18"/>
  <c r="CA42" i="18" s="1"/>
  <c r="I63" i="18"/>
  <c r="BV63" i="18" s="1"/>
  <c r="AR82" i="18"/>
  <c r="CA82" i="18" s="1"/>
  <c r="AK49" i="18"/>
  <c r="BZ49" i="18" s="1"/>
  <c r="W101" i="18"/>
  <c r="BX101" i="18" s="1"/>
  <c r="CV113" i="18" s="1"/>
  <c r="AV113" i="23" s="1"/>
  <c r="W39" i="18"/>
  <c r="BX39" i="18" s="1"/>
  <c r="I90" i="18"/>
  <c r="BV90" i="18" s="1"/>
  <c r="W47" i="18"/>
  <c r="BX47" i="18" s="1"/>
  <c r="AD94" i="18"/>
  <c r="BY94" i="18" s="1"/>
  <c r="BM59" i="18"/>
  <c r="CD59" i="18" s="1"/>
  <c r="AY22" i="18"/>
  <c r="CB22" i="18" s="1"/>
  <c r="BT87" i="18"/>
  <c r="CE87" i="18" s="1"/>
  <c r="AD85" i="18"/>
  <c r="BY85" i="18" s="1"/>
  <c r="AK69" i="18"/>
  <c r="BZ69" i="18" s="1"/>
  <c r="AR66" i="18"/>
  <c r="CA66" i="18" s="1"/>
  <c r="BT72" i="18"/>
  <c r="CE72" i="18" s="1"/>
  <c r="AR92" i="18"/>
  <c r="CA92" i="18" s="1"/>
  <c r="P38" i="18"/>
  <c r="BW38" i="18" s="1"/>
  <c r="P19" i="18"/>
  <c r="BW19" i="18" s="1"/>
  <c r="BF78" i="18"/>
  <c r="CC78" i="18" s="1"/>
  <c r="AK28" i="18"/>
  <c r="BZ28" i="18" s="1"/>
  <c r="P84" i="18"/>
  <c r="BW84" i="18" s="1"/>
  <c r="I80" i="18"/>
  <c r="BV80" i="18" s="1"/>
  <c r="AR96" i="18"/>
  <c r="CA96" i="18" s="1"/>
  <c r="AK11" i="18"/>
  <c r="BZ11" i="18" s="1"/>
  <c r="AY62" i="18"/>
  <c r="CB62" i="18" s="1"/>
  <c r="AD97" i="18"/>
  <c r="BY97" i="18" s="1"/>
  <c r="BM36" i="18"/>
  <c r="CD36" i="18" s="1"/>
  <c r="BM85" i="18"/>
  <c r="CD85" i="18" s="1"/>
  <c r="BF79" i="18"/>
  <c r="CC79" i="18" s="1"/>
  <c r="AY105" i="18"/>
  <c r="CB105" i="18" s="1"/>
  <c r="CZ117" i="18" s="1"/>
  <c r="AZ117" i="23" s="1"/>
  <c r="W16" i="18"/>
  <c r="BX16" i="18" s="1"/>
  <c r="P42" i="18"/>
  <c r="BW42" i="18" s="1"/>
  <c r="AD21" i="18"/>
  <c r="BY21" i="18" s="1"/>
  <c r="AY92" i="18"/>
  <c r="CB92" i="18" s="1"/>
  <c r="BT99" i="18"/>
  <c r="CE99" i="18" s="1"/>
  <c r="I68" i="18"/>
  <c r="BV68" i="18" s="1"/>
  <c r="I98" i="18"/>
  <c r="BV98" i="18" s="1"/>
  <c r="BT56" i="18"/>
  <c r="CE56" i="18" s="1"/>
  <c r="I75" i="18"/>
  <c r="BV75" i="18" s="1"/>
  <c r="BM62" i="18"/>
  <c r="CD62" i="18" s="1"/>
  <c r="AY79" i="18"/>
  <c r="CB79" i="18" s="1"/>
  <c r="W72" i="18"/>
  <c r="BX72" i="18" s="1"/>
  <c r="W63" i="18"/>
  <c r="BX63" i="18" s="1"/>
  <c r="AD11" i="18"/>
  <c r="BY11" i="18" s="1"/>
  <c r="P71" i="18"/>
  <c r="BW71" i="18" s="1"/>
  <c r="AR64" i="18"/>
  <c r="CA64" i="18" s="1"/>
  <c r="AK94" i="18"/>
  <c r="BZ94" i="18" s="1"/>
  <c r="P39" i="18"/>
  <c r="BW39" i="18" s="1"/>
  <c r="I110" i="18"/>
  <c r="BV110" i="18" s="1"/>
  <c r="CT122" i="18" s="1"/>
  <c r="BT14" i="18"/>
  <c r="CE14" i="18" s="1"/>
  <c r="AD22" i="18"/>
  <c r="BY22" i="18" s="1"/>
  <c r="AD36" i="18"/>
  <c r="BY36" i="18" s="1"/>
  <c r="BT41" i="18"/>
  <c r="CE41" i="18" s="1"/>
  <c r="I50" i="18"/>
  <c r="BV50" i="18" s="1"/>
  <c r="BM50" i="18"/>
  <c r="CD50" i="18" s="1"/>
  <c r="AY53" i="18"/>
  <c r="CB53" i="18" s="1"/>
  <c r="W88" i="18"/>
  <c r="BX88" i="18" s="1"/>
  <c r="I18" i="18"/>
  <c r="BV18" i="18" s="1"/>
  <c r="W23" i="18"/>
  <c r="BX23" i="18" s="1"/>
  <c r="AR43" i="18"/>
  <c r="CA43" i="18" s="1"/>
  <c r="AD41" i="18"/>
  <c r="BY41" i="18" s="1"/>
  <c r="BF23" i="18"/>
  <c r="CC23" i="18" s="1"/>
  <c r="AD62" i="18"/>
  <c r="BY62" i="18" s="1"/>
  <c r="AK36" i="18"/>
  <c r="BZ36" i="18" s="1"/>
  <c r="AK8" i="18"/>
  <c r="BZ8" i="18" s="1"/>
  <c r="BT78" i="18"/>
  <c r="CE78" i="18" s="1"/>
  <c r="BM26" i="18"/>
  <c r="CD26" i="18" s="1"/>
  <c r="BF41" i="18"/>
  <c r="CC41" i="18" s="1"/>
  <c r="BM47" i="18"/>
  <c r="CD47" i="18" s="1"/>
  <c r="BM24" i="18"/>
  <c r="CD24" i="18" s="1"/>
  <c r="W13" i="18"/>
  <c r="BX13" i="18" s="1"/>
  <c r="W6" i="18"/>
  <c r="BX6" i="18" s="1"/>
  <c r="I95" i="18"/>
  <c r="BV95" i="18" s="1"/>
  <c r="BF5" i="18"/>
  <c r="CC5" i="18" s="1"/>
  <c r="BM100" i="18"/>
  <c r="CD100" i="18" s="1"/>
  <c r="DB112" i="18" s="1"/>
  <c r="BB112" i="23" s="1"/>
  <c r="AD29" i="18"/>
  <c r="BY29" i="18" s="1"/>
  <c r="BM103" i="18"/>
  <c r="CD103" i="18" s="1"/>
  <c r="DB115" i="18" s="1"/>
  <c r="BB115" i="23" s="1"/>
  <c r="BM38" i="18"/>
  <c r="CD38" i="18" s="1"/>
  <c r="W14" i="18"/>
  <c r="BX14" i="18" s="1"/>
  <c r="BM74" i="18"/>
  <c r="CD74" i="18" s="1"/>
  <c r="I37" i="18"/>
  <c r="BV37" i="18" s="1"/>
  <c r="BT18" i="18"/>
  <c r="CE18" i="18" s="1"/>
  <c r="BM8" i="18"/>
  <c r="CD8" i="18" s="1"/>
  <c r="I21" i="18"/>
  <c r="BV21" i="18" s="1"/>
  <c r="P21" i="18"/>
  <c r="BW21" i="18" s="1"/>
  <c r="I24" i="18"/>
  <c r="BV24" i="18" s="1"/>
  <c r="AK55" i="18"/>
  <c r="BZ55" i="18" s="1"/>
  <c r="AK73" i="18"/>
  <c r="BZ73" i="18" s="1"/>
  <c r="AK30" i="18"/>
  <c r="BZ30" i="18" s="1"/>
  <c r="P47" i="18"/>
  <c r="BW47" i="18" s="1"/>
  <c r="BT24" i="18"/>
  <c r="CE24" i="18" s="1"/>
  <c r="AR77" i="18"/>
  <c r="CA77" i="18" s="1"/>
  <c r="W78" i="18"/>
  <c r="BX78" i="18" s="1"/>
  <c r="AK70" i="18"/>
  <c r="BZ70" i="18" s="1"/>
  <c r="BF48" i="18"/>
  <c r="CC48" i="18" s="1"/>
  <c r="W50" i="18"/>
  <c r="BX50" i="18" s="1"/>
  <c r="AK23" i="18"/>
  <c r="BZ23" i="18" s="1"/>
  <c r="AR31" i="18"/>
  <c r="CA31" i="18" s="1"/>
  <c r="AD92" i="18"/>
  <c r="BY92" i="18" s="1"/>
  <c r="BT98" i="18"/>
  <c r="CE98" i="18" s="1"/>
  <c r="P58" i="18"/>
  <c r="BW58" i="18" s="1"/>
  <c r="BF63" i="18"/>
  <c r="CC63" i="18" s="1"/>
  <c r="BT39" i="18"/>
  <c r="CE39" i="18" s="1"/>
  <c r="AD99" i="18"/>
  <c r="BY99" i="18" s="1"/>
  <c r="I38" i="18"/>
  <c r="BV38" i="18" s="1"/>
  <c r="AR59" i="18"/>
  <c r="CA59" i="18" s="1"/>
  <c r="BM56" i="18"/>
  <c r="CD56" i="18" s="1"/>
  <c r="BM97" i="18"/>
  <c r="CD97" i="18" s="1"/>
  <c r="I7" i="18"/>
  <c r="BV7" i="18" s="1"/>
  <c r="I15" i="18"/>
  <c r="BV15" i="18" s="1"/>
  <c r="AY80" i="18"/>
  <c r="CB80" i="18" s="1"/>
  <c r="W69" i="18"/>
  <c r="BX69" i="18" s="1"/>
  <c r="BF40" i="18"/>
  <c r="CC40" i="18" s="1"/>
  <c r="W55" i="18"/>
  <c r="BX55" i="18" s="1"/>
  <c r="AY31" i="18"/>
  <c r="CB31" i="18" s="1"/>
  <c r="BT103" i="18"/>
  <c r="CE103" i="18" s="1"/>
  <c r="DC115" i="18" s="1"/>
  <c r="E114" i="20" s="1"/>
  <c r="AY9" i="18"/>
  <c r="CB9" i="18" s="1"/>
  <c r="AD103" i="18"/>
  <c r="BY103" i="18" s="1"/>
  <c r="CW115" i="18" s="1"/>
  <c r="AW115" i="23" s="1"/>
  <c r="AY28" i="18"/>
  <c r="CB28" i="18" s="1"/>
  <c r="AR35" i="18"/>
  <c r="CA35" i="18" s="1"/>
  <c r="P104" i="18"/>
  <c r="BW104" i="18" s="1"/>
  <c r="CU116" i="18" s="1"/>
  <c r="AU116" i="23" s="1"/>
  <c r="W87" i="18"/>
  <c r="BX87" i="18" s="1"/>
  <c r="BM80" i="18"/>
  <c r="CD80" i="18" s="1"/>
  <c r="BM40" i="18"/>
  <c r="CD40" i="18" s="1"/>
  <c r="I70" i="18"/>
  <c r="BV70" i="18" s="1"/>
  <c r="P67" i="18"/>
  <c r="BW67" i="18" s="1"/>
  <c r="BF94" i="18"/>
  <c r="CC94" i="18" s="1"/>
  <c r="I32" i="18"/>
  <c r="BV32" i="18" s="1"/>
  <c r="AK84" i="18"/>
  <c r="BZ84" i="18" s="1"/>
  <c r="BM29" i="18"/>
  <c r="CD29" i="18" s="1"/>
  <c r="BF104" i="18"/>
  <c r="CC104" i="18" s="1"/>
  <c r="DA116" i="18" s="1"/>
  <c r="BA116" i="23" s="1"/>
  <c r="I103" i="18"/>
  <c r="BV103" i="18" s="1"/>
  <c r="CT115" i="18" s="1"/>
  <c r="W106" i="18"/>
  <c r="BX106" i="18" s="1"/>
  <c r="CV118" i="18" s="1"/>
  <c r="AV118" i="23" s="1"/>
  <c r="AK12" i="18"/>
  <c r="BZ12" i="18" s="1"/>
  <c r="I12" i="18"/>
  <c r="BV12" i="18" s="1"/>
  <c r="AY39" i="18"/>
  <c r="CB39" i="18" s="1"/>
  <c r="BT91" i="18"/>
  <c r="CE91" i="18" s="1"/>
  <c r="BM11" i="18"/>
  <c r="CD11" i="18" s="1"/>
  <c r="BT88" i="18"/>
  <c r="CE88" i="18" s="1"/>
  <c r="AK109" i="18"/>
  <c r="BZ109" i="18" s="1"/>
  <c r="CX121" i="18" s="1"/>
  <c r="AX121" i="23" s="1"/>
  <c r="W79" i="18"/>
  <c r="BX79" i="18" s="1"/>
  <c r="AK86" i="18"/>
  <c r="BZ86" i="18" s="1"/>
  <c r="I83" i="18"/>
  <c r="BV83" i="18" s="1"/>
  <c r="I82" i="18"/>
  <c r="BV82" i="18" s="1"/>
  <c r="P50" i="18"/>
  <c r="BW50" i="18" s="1"/>
  <c r="BT51" i="18"/>
  <c r="CE51" i="18" s="1"/>
  <c r="BT8" i="18"/>
  <c r="CE8" i="18" s="1"/>
  <c r="AY16" i="18"/>
  <c r="CB16" i="18" s="1"/>
  <c r="P74" i="18"/>
  <c r="BW74" i="18" s="1"/>
  <c r="AY19" i="18"/>
  <c r="CB19" i="18" s="1"/>
  <c r="BM98" i="18"/>
  <c r="CD98" i="18" s="1"/>
  <c r="AR56" i="18"/>
  <c r="CA56" i="18" s="1"/>
  <c r="AD107" i="18"/>
  <c r="BY107" i="18" s="1"/>
  <c r="CW119" i="18" s="1"/>
  <c r="AW119" i="23" s="1"/>
  <c r="BM92" i="18"/>
  <c r="CD92" i="18" s="1"/>
  <c r="AK77" i="18"/>
  <c r="BZ77" i="18" s="1"/>
  <c r="AD52" i="18"/>
  <c r="BY52" i="18" s="1"/>
  <c r="BT60" i="18"/>
  <c r="CE60" i="18" s="1"/>
  <c r="AR38" i="18"/>
  <c r="CA38" i="18" s="1"/>
  <c r="BF12" i="18"/>
  <c r="CC12" i="18" s="1"/>
  <c r="W59" i="18"/>
  <c r="BX59" i="18" s="1"/>
  <c r="AD53" i="18"/>
  <c r="BY53" i="18" s="1"/>
  <c r="W84" i="18"/>
  <c r="BX84" i="18" s="1"/>
  <c r="AD5" i="18"/>
  <c r="BY5" i="18" s="1"/>
  <c r="BF47" i="18"/>
  <c r="CC47" i="18" s="1"/>
  <c r="AR55" i="18"/>
  <c r="CA55" i="18" s="1"/>
  <c r="BM54" i="18"/>
  <c r="CD54" i="18" s="1"/>
  <c r="AR8" i="18"/>
  <c r="CA8" i="18" s="1"/>
  <c r="W7" i="18"/>
  <c r="BX7" i="18" s="1"/>
  <c r="AD72" i="18"/>
  <c r="BY72" i="18" s="1"/>
  <c r="P16" i="18"/>
  <c r="BW16" i="18" s="1"/>
  <c r="BT19" i="18"/>
  <c r="CE19" i="18" s="1"/>
  <c r="AY52" i="18"/>
  <c r="CB52" i="18" s="1"/>
  <c r="AD7" i="18"/>
  <c r="BY7" i="18" s="1"/>
  <c r="AY112" i="18"/>
  <c r="CB112" i="18" s="1"/>
  <c r="P66" i="18"/>
  <c r="BW66" i="18" s="1"/>
  <c r="AR108" i="18"/>
  <c r="CA108" i="18" s="1"/>
  <c r="CY120" i="18" s="1"/>
  <c r="AY120" i="23" s="1"/>
  <c r="AD14" i="18"/>
  <c r="BY14" i="18" s="1"/>
  <c r="P12" i="18"/>
  <c r="BW12" i="18" s="1"/>
  <c r="AK26" i="18"/>
  <c r="BZ26" i="18" s="1"/>
  <c r="W70" i="18"/>
  <c r="BX70" i="18" s="1"/>
  <c r="W20" i="18"/>
  <c r="BX20" i="18" s="1"/>
  <c r="P8" i="18"/>
  <c r="BW8" i="18" s="1"/>
  <c r="P33" i="18"/>
  <c r="BW33" i="18" s="1"/>
  <c r="BT94" i="18"/>
  <c r="CE94" i="18" s="1"/>
  <c r="P9" i="18"/>
  <c r="BW9" i="18" s="1"/>
  <c r="AK97" i="18"/>
  <c r="BZ97" i="18" s="1"/>
  <c r="P20" i="18"/>
  <c r="BW20" i="18" s="1"/>
  <c r="P37" i="18"/>
  <c r="BW37" i="18" s="1"/>
  <c r="W30" i="18"/>
  <c r="BX30" i="18" s="1"/>
  <c r="BF103" i="18"/>
  <c r="CC103" i="18" s="1"/>
  <c r="DA115" i="18" s="1"/>
  <c r="BA115" i="23" s="1"/>
  <c r="P43" i="18"/>
  <c r="BW43" i="18" s="1"/>
  <c r="AK5" i="18"/>
  <c r="BZ5" i="18" s="1"/>
  <c r="AY7" i="18"/>
  <c r="CB7" i="18" s="1"/>
  <c r="P60" i="18"/>
  <c r="BW60" i="18" s="1"/>
  <c r="P98" i="18"/>
  <c r="BW98" i="18" s="1"/>
  <c r="I9" i="18"/>
  <c r="BV9" i="18" s="1"/>
  <c r="BF60" i="18"/>
  <c r="CC60" i="18" s="1"/>
  <c r="AK53" i="18"/>
  <c r="BZ53" i="18" s="1"/>
  <c r="BF55" i="18"/>
  <c r="CC55" i="18" s="1"/>
  <c r="AK65" i="18"/>
  <c r="BZ65" i="18" s="1"/>
  <c r="BM61" i="18"/>
  <c r="CD61" i="18" s="1"/>
  <c r="I96" i="18"/>
  <c r="BV96" i="18" s="1"/>
  <c r="P29" i="18"/>
  <c r="BW29" i="18" s="1"/>
  <c r="BT64" i="18"/>
  <c r="CE64" i="18" s="1"/>
  <c r="AD64" i="18"/>
  <c r="BY64" i="18" s="1"/>
  <c r="P105" i="18"/>
  <c r="BW105" i="18" s="1"/>
  <c r="CU117" i="18" s="1"/>
  <c r="AU117" i="23" s="1"/>
  <c r="W56" i="18"/>
  <c r="BX56" i="18" s="1"/>
  <c r="I60" i="18"/>
  <c r="BV60" i="18" s="1"/>
  <c r="AR111" i="18"/>
  <c r="CA111" i="18" s="1"/>
  <c r="CM112" i="18" s="1"/>
  <c r="R112" i="23" s="1"/>
  <c r="I51" i="18"/>
  <c r="BV51" i="18" s="1"/>
  <c r="BM88" i="18"/>
  <c r="CD88" i="18" s="1"/>
  <c r="I84" i="18"/>
  <c r="BV84" i="18" s="1"/>
  <c r="I43" i="18"/>
  <c r="BV43" i="18" s="1"/>
  <c r="BF66" i="18"/>
  <c r="CC66" i="18" s="1"/>
  <c r="AY99" i="18"/>
  <c r="CB99" i="18" s="1"/>
  <c r="W18" i="18"/>
  <c r="BX18" i="18" s="1"/>
  <c r="AR6" i="18"/>
  <c r="CA6" i="18" s="1"/>
  <c r="W112" i="18"/>
  <c r="BX112" i="18" s="1"/>
  <c r="CJ113" i="18" s="1"/>
  <c r="O113" i="23" s="1"/>
  <c r="AR57" i="18"/>
  <c r="CA57" i="18" s="1"/>
  <c r="AY10" i="18"/>
  <c r="CB10" i="18" s="1"/>
  <c r="I28" i="18"/>
  <c r="BV28" i="18" s="1"/>
  <c r="BF42" i="18"/>
  <c r="CC42" i="18" s="1"/>
  <c r="AD42" i="18"/>
  <c r="BY42" i="18" s="1"/>
  <c r="W107" i="18"/>
  <c r="BX107" i="18" s="1"/>
  <c r="CV119" i="18" s="1"/>
  <c r="AV119" i="23" s="1"/>
  <c r="I109" i="18"/>
  <c r="BV109" i="18" s="1"/>
  <c r="CT121" i="18" s="1"/>
  <c r="AK99" i="18"/>
  <c r="BZ99" i="18" s="1"/>
  <c r="I71" i="18"/>
  <c r="BV71" i="18" s="1"/>
  <c r="P34" i="18"/>
  <c r="BW34" i="18" s="1"/>
  <c r="BT17" i="18"/>
  <c r="CE17" i="18" s="1"/>
  <c r="BF68" i="18"/>
  <c r="CC68" i="18" s="1"/>
  <c r="AR13" i="18"/>
  <c r="CA13" i="18" s="1"/>
  <c r="AY88" i="18"/>
  <c r="CB88" i="18" s="1"/>
  <c r="AK92" i="18"/>
  <c r="BZ92" i="18" s="1"/>
  <c r="BF46" i="18"/>
  <c r="CC46" i="18" s="1"/>
  <c r="BM64" i="18"/>
  <c r="CD64" i="18" s="1"/>
  <c r="AD76" i="18"/>
  <c r="BY76" i="18" s="1"/>
  <c r="AR99" i="18"/>
  <c r="CA99" i="18" s="1"/>
  <c r="AD30" i="18"/>
  <c r="BY30" i="18" s="1"/>
  <c r="W100" i="18"/>
  <c r="BX100" i="18" s="1"/>
  <c r="I104" i="18"/>
  <c r="BV104" i="18" s="1"/>
  <c r="CT116" i="18" s="1"/>
  <c r="AY30" i="18"/>
  <c r="CB30" i="18" s="1"/>
  <c r="I23" i="18"/>
  <c r="BV23" i="18" s="1"/>
  <c r="BM5" i="18"/>
  <c r="CD5" i="18" s="1"/>
  <c r="BT90" i="18"/>
  <c r="CE90" i="18" s="1"/>
  <c r="BT25" i="18"/>
  <c r="CE25" i="18" s="1"/>
  <c r="AY102" i="18"/>
  <c r="CB102" i="18" s="1"/>
  <c r="CZ114" i="18" s="1"/>
  <c r="AZ114" i="23" s="1"/>
  <c r="BC121" i="23"/>
  <c r="AY94" i="18"/>
  <c r="CB94" i="18" s="1"/>
  <c r="BT89" i="18"/>
  <c r="CE89" i="18" s="1"/>
  <c r="W43" i="18"/>
  <c r="BX43" i="18" s="1"/>
  <c r="AR104" i="18"/>
  <c r="CA104" i="18" s="1"/>
  <c r="CY116" i="18" s="1"/>
  <c r="AY116" i="23" s="1"/>
  <c r="AY20" i="18"/>
  <c r="CB20" i="18" s="1"/>
  <c r="BM33" i="18"/>
  <c r="CD33" i="18" s="1"/>
  <c r="P13" i="18"/>
  <c r="BW13" i="18" s="1"/>
  <c r="BT37" i="18"/>
  <c r="CE37" i="18" s="1"/>
  <c r="AR60" i="18"/>
  <c r="CA60" i="18" s="1"/>
  <c r="BM58" i="18"/>
  <c r="CD58" i="18" s="1"/>
  <c r="BF43" i="18"/>
  <c r="CC43" i="18" s="1"/>
  <c r="I5" i="18"/>
  <c r="BV5" i="18" s="1"/>
  <c r="AM136" i="32" s="1"/>
  <c r="AR136" i="32" s="1"/>
  <c r="K123" i="33" s="1"/>
  <c r="AY68" i="18"/>
  <c r="CB68" i="18" s="1"/>
  <c r="AY67" i="18"/>
  <c r="CB67" i="18" s="1"/>
  <c r="AK15" i="18"/>
  <c r="BZ15" i="18" s="1"/>
  <c r="W86" i="18"/>
  <c r="BX86" i="18" s="1"/>
  <c r="AY64" i="18"/>
  <c r="CB64" i="18" s="1"/>
  <c r="BM99" i="18"/>
  <c r="CD99" i="18" s="1"/>
  <c r="AR32" i="18"/>
  <c r="CA32" i="18" s="1"/>
  <c r="I99" i="18"/>
  <c r="BV99" i="18" s="1"/>
  <c r="BT21" i="18"/>
  <c r="CE21" i="18" s="1"/>
  <c r="I108" i="18"/>
  <c r="BV108" i="18" s="1"/>
  <c r="CT120" i="18" s="1"/>
  <c r="W12" i="18"/>
  <c r="BX12" i="18" s="1"/>
  <c r="AY93" i="18"/>
  <c r="CB93" i="18" s="1"/>
  <c r="BT75" i="18"/>
  <c r="CE75" i="18" s="1"/>
  <c r="AY23" i="18"/>
  <c r="CB23" i="18" s="1"/>
  <c r="P92" i="18"/>
  <c r="BW92" i="18" s="1"/>
  <c r="AR86" i="18"/>
  <c r="CA86" i="18" s="1"/>
  <c r="AY6" i="18"/>
  <c r="CB6" i="18" s="1"/>
  <c r="AD86" i="18"/>
  <c r="BY86" i="18" s="1"/>
  <c r="W104" i="18"/>
  <c r="BX104" i="18" s="1"/>
  <c r="CV116" i="18" s="1"/>
  <c r="AV116" i="23" s="1"/>
  <c r="BF80" i="18"/>
  <c r="CC80" i="18" s="1"/>
  <c r="P89" i="18"/>
  <c r="BW89" i="18" s="1"/>
  <c r="BF75" i="18"/>
  <c r="CC75" i="18" s="1"/>
  <c r="I41" i="18"/>
  <c r="BV41" i="18" s="1"/>
  <c r="BF26" i="18"/>
  <c r="CC26" i="18" s="1"/>
  <c r="I53" i="18"/>
  <c r="BV53" i="18" s="1"/>
  <c r="W40" i="18"/>
  <c r="BX40" i="18" s="1"/>
  <c r="BM46" i="18"/>
  <c r="CD46" i="18" s="1"/>
  <c r="AK111" i="18"/>
  <c r="BZ111" i="18" s="1"/>
  <c r="BM16" i="18"/>
  <c r="CD16" i="18" s="1"/>
  <c r="AR100" i="18"/>
  <c r="CA100" i="18" s="1"/>
  <c r="CY112" i="18" s="1"/>
  <c r="AY112" i="23" s="1"/>
  <c r="W9" i="18"/>
  <c r="BX9" i="18" s="1"/>
  <c r="AY27" i="18"/>
  <c r="CB27" i="18" s="1"/>
  <c r="AD51" i="18"/>
  <c r="BY51" i="18" s="1"/>
  <c r="BF100" i="18"/>
  <c r="CC100" i="18" s="1"/>
  <c r="DA112" i="18" s="1"/>
  <c r="BA112" i="23" s="1"/>
  <c r="W51" i="18"/>
  <c r="BX51" i="18" s="1"/>
  <c r="AY85" i="18"/>
  <c r="CB85" i="18" s="1"/>
  <c r="AR75" i="18"/>
  <c r="CA75" i="18" s="1"/>
  <c r="AK52" i="18"/>
  <c r="BZ52" i="18" s="1"/>
  <c r="BF89" i="18"/>
  <c r="CC89" i="18" s="1"/>
  <c r="AY15" i="18"/>
  <c r="CB15" i="18" s="1"/>
  <c r="BF74" i="18"/>
  <c r="CC74" i="18" s="1"/>
  <c r="P36" i="18"/>
  <c r="BW36" i="18" s="1"/>
  <c r="BF110" i="18"/>
  <c r="CC110" i="18" s="1"/>
  <c r="DA122" i="18" s="1"/>
  <c r="BA122" i="23" s="1"/>
  <c r="BF73" i="18"/>
  <c r="CC73" i="18" s="1"/>
  <c r="AY74" i="18"/>
  <c r="CB74" i="18" s="1"/>
  <c r="BF72" i="18"/>
  <c r="CC72" i="18" s="1"/>
  <c r="BF88" i="18"/>
  <c r="CC88" i="18" s="1"/>
  <c r="W42" i="18"/>
  <c r="BX42" i="18" s="1"/>
  <c r="AD16" i="18"/>
  <c r="BY16" i="18" s="1"/>
  <c r="BM37" i="18"/>
  <c r="CD37" i="18" s="1"/>
  <c r="AD81" i="18"/>
  <c r="BY81" i="18" s="1"/>
  <c r="AY11" i="18"/>
  <c r="CB11" i="18" s="1"/>
  <c r="W83" i="18"/>
  <c r="BX83" i="18" s="1"/>
  <c r="I35" i="18"/>
  <c r="BV35" i="18" s="1"/>
  <c r="AR93" i="18"/>
  <c r="CA93" i="18" s="1"/>
  <c r="AK67" i="18"/>
  <c r="BZ67" i="18" s="1"/>
  <c r="AR50" i="18"/>
  <c r="CA50" i="18" s="1"/>
  <c r="AK17" i="18"/>
  <c r="BZ17" i="18" s="1"/>
  <c r="P24" i="18"/>
  <c r="BW24" i="18" s="1"/>
  <c r="AR24" i="18"/>
  <c r="CA24" i="18" s="1"/>
  <c r="AK31" i="18"/>
  <c r="BZ31" i="18" s="1"/>
  <c r="BM49" i="18"/>
  <c r="CD49" i="18" s="1"/>
  <c r="AR7" i="18"/>
  <c r="CA7" i="18" s="1"/>
  <c r="AD6" i="18"/>
  <c r="BY6" i="18" s="1"/>
  <c r="BM104" i="18"/>
  <c r="CD104" i="18" s="1"/>
  <c r="DB116" i="18" s="1"/>
  <c r="BB116" i="23" s="1"/>
  <c r="BF53" i="18"/>
  <c r="CC53" i="18" s="1"/>
  <c r="W34" i="18"/>
  <c r="BX34" i="18" s="1"/>
  <c r="AR58" i="18"/>
  <c r="CA58" i="18" s="1"/>
  <c r="P102" i="18"/>
  <c r="BW102" i="18" s="1"/>
  <c r="CU114" i="18" s="1"/>
  <c r="AU114" i="23" s="1"/>
  <c r="BT44" i="18"/>
  <c r="CE44" i="18" s="1"/>
  <c r="AK89" i="18"/>
  <c r="BZ89" i="18" s="1"/>
  <c r="P22" i="18"/>
  <c r="BW22" i="18" s="1"/>
  <c r="BF93" i="18"/>
  <c r="CC93" i="18" s="1"/>
  <c r="BT47" i="18"/>
  <c r="CE47" i="18" s="1"/>
  <c r="I22" i="18"/>
  <c r="BV22" i="18" s="1"/>
  <c r="BM69" i="18"/>
  <c r="CD69" i="18" s="1"/>
  <c r="AY14" i="18"/>
  <c r="CB14" i="18" s="1"/>
  <c r="I47" i="18"/>
  <c r="BV47" i="18" s="1"/>
  <c r="AR76" i="18"/>
  <c r="CA76" i="18" s="1"/>
  <c r="AY46" i="18"/>
  <c r="CB46" i="18" s="1"/>
  <c r="BT45" i="18"/>
  <c r="CE45" i="18" s="1"/>
  <c r="BF13" i="18"/>
  <c r="CC13" i="18" s="1"/>
  <c r="P26" i="18"/>
  <c r="BW26" i="18" s="1"/>
  <c r="AR83" i="18"/>
  <c r="CA83" i="18" s="1"/>
  <c r="AD105" i="18"/>
  <c r="BY105" i="18" s="1"/>
  <c r="CW117" i="18" s="1"/>
  <c r="AW117" i="23" s="1"/>
  <c r="BM93" i="18"/>
  <c r="CD93" i="18" s="1"/>
  <c r="BT12" i="18"/>
  <c r="CE12" i="18" s="1"/>
  <c r="AK76" i="18"/>
  <c r="BZ76" i="18" s="1"/>
  <c r="BT92" i="18"/>
  <c r="CE92" i="18" s="1"/>
  <c r="BM94" i="18"/>
  <c r="CD94" i="18" s="1"/>
  <c r="AT114" i="23"/>
  <c r="D113" i="20"/>
  <c r="AK61" i="18"/>
  <c r="BZ61" i="18" s="1"/>
  <c r="I33" i="18"/>
  <c r="BV33" i="18" s="1"/>
  <c r="AR84" i="18"/>
  <c r="CA84" i="18" s="1"/>
  <c r="AK54" i="18"/>
  <c r="BZ54" i="18" s="1"/>
  <c r="AK13" i="18"/>
  <c r="BZ13" i="18" s="1"/>
  <c r="W41" i="18"/>
  <c r="BX41" i="18" s="1"/>
  <c r="AY87" i="18"/>
  <c r="CB87" i="18" s="1"/>
  <c r="AD77" i="18"/>
  <c r="BY77" i="18" s="1"/>
  <c r="AD28" i="18"/>
  <c r="BY28" i="18" s="1"/>
  <c r="BF95" i="18"/>
  <c r="CC95" i="18" s="1"/>
  <c r="AR87" i="18"/>
  <c r="CA87" i="18" s="1"/>
  <c r="I10" i="18"/>
  <c r="BV10" i="18" s="1"/>
  <c r="AY33" i="18"/>
  <c r="CB33" i="18" s="1"/>
  <c r="AY55" i="18"/>
  <c r="CB55" i="18" s="1"/>
  <c r="AN129" i="32"/>
  <c r="AN126" i="32"/>
  <c r="BT105" i="18"/>
  <c r="CE105" i="18" s="1"/>
  <c r="DC117" i="18" s="1"/>
  <c r="I72" i="18"/>
  <c r="BV72" i="18" s="1"/>
  <c r="D118" i="20"/>
  <c r="AT119" i="23"/>
  <c r="BT52" i="18"/>
  <c r="CE52" i="18" s="1"/>
  <c r="W64" i="18"/>
  <c r="BX64" i="18" s="1"/>
  <c r="P108" i="18"/>
  <c r="BW108" i="18" s="1"/>
  <c r="CU120" i="18" s="1"/>
  <c r="AU120" i="23" s="1"/>
  <c r="P90" i="18"/>
  <c r="BW90" i="18" s="1"/>
  <c r="W90" i="18"/>
  <c r="BX90" i="18" s="1"/>
  <c r="AK33" i="18"/>
  <c r="BZ33" i="18" s="1"/>
  <c r="AY97" i="18"/>
  <c r="CB97" i="18" s="1"/>
  <c r="I100" i="18"/>
  <c r="BV100" i="18" s="1"/>
  <c r="BM18" i="18"/>
  <c r="CD18" i="18" s="1"/>
  <c r="BM44" i="18"/>
  <c r="CD44" i="18" s="1"/>
  <c r="AD106" i="18"/>
  <c r="BY106" i="18" s="1"/>
  <c r="CW118" i="18" s="1"/>
  <c r="AW118" i="23" s="1"/>
  <c r="AY40" i="18"/>
  <c r="CB40" i="18" s="1"/>
  <c r="BF28" i="18"/>
  <c r="CC28" i="18" s="1"/>
  <c r="AY48" i="18"/>
  <c r="CB48" i="18" s="1"/>
  <c r="AR36" i="18"/>
  <c r="CA36" i="18" s="1"/>
  <c r="BM27" i="18"/>
  <c r="CD27" i="18" s="1"/>
  <c r="W76" i="18"/>
  <c r="BX76" i="18" s="1"/>
  <c r="BT79" i="18"/>
  <c r="CE79" i="18" s="1"/>
  <c r="W95" i="18"/>
  <c r="BX95" i="18" s="1"/>
  <c r="V111" i="26"/>
  <c r="X112" i="33" s="1"/>
  <c r="BM89" i="18"/>
  <c r="CD89" i="18" s="1"/>
  <c r="BB120" i="35"/>
  <c r="AR41" i="18"/>
  <c r="CA41" i="18" s="1"/>
  <c r="AY101" i="18"/>
  <c r="CB101" i="18" s="1"/>
  <c r="CZ113" i="18" s="1"/>
  <c r="AZ113" i="23" s="1"/>
  <c r="W38" i="18"/>
  <c r="BX38" i="18" s="1"/>
  <c r="I26" i="18"/>
  <c r="BV26" i="18" s="1"/>
  <c r="BM60" i="18"/>
  <c r="CD60" i="18" s="1"/>
  <c r="BM81" i="18"/>
  <c r="CD81" i="18" s="1"/>
  <c r="W93" i="18"/>
  <c r="BX93" i="18" s="1"/>
  <c r="P75" i="18"/>
  <c r="BW75" i="18" s="1"/>
  <c r="W110" i="18"/>
  <c r="BX110" i="18" s="1"/>
  <c r="CV122" i="18" s="1"/>
  <c r="AV122" i="23" s="1"/>
  <c r="W44" i="18"/>
  <c r="BX44" i="18" s="1"/>
  <c r="AD47" i="18"/>
  <c r="BY47" i="18" s="1"/>
  <c r="BT82" i="18"/>
  <c r="CE82" i="18" s="1"/>
  <c r="BM9" i="18"/>
  <c r="CD9" i="18" s="1"/>
  <c r="BT97" i="18"/>
  <c r="CE97" i="18" s="1"/>
  <c r="AK90" i="18"/>
  <c r="BZ90" i="18" s="1"/>
  <c r="W37" i="18"/>
  <c r="BX37" i="18" s="1"/>
  <c r="AK58" i="18"/>
  <c r="BZ58" i="18" s="1"/>
  <c r="AK37" i="18"/>
  <c r="BZ37" i="18" s="1"/>
  <c r="W33" i="18"/>
  <c r="BX33" i="18" s="1"/>
  <c r="BM42" i="18"/>
  <c r="CD42" i="18" s="1"/>
  <c r="BF15" i="18"/>
  <c r="CC15" i="18" s="1"/>
  <c r="I64" i="18"/>
  <c r="BV64" i="18" s="1"/>
  <c r="BM22" i="18"/>
  <c r="CD22" i="18" s="1"/>
  <c r="P56" i="18"/>
  <c r="BW56" i="18" s="1"/>
  <c r="BF102" i="18"/>
  <c r="CC102" i="18" s="1"/>
  <c r="DA114" i="18" s="1"/>
  <c r="BA114" i="23" s="1"/>
  <c r="AD88" i="18"/>
  <c r="BY88" i="18" s="1"/>
  <c r="AK50" i="18"/>
  <c r="BZ50" i="18" s="1"/>
  <c r="BF84" i="18"/>
  <c r="CC84" i="18" s="1"/>
  <c r="AD37" i="18"/>
  <c r="BY37" i="18" s="1"/>
  <c r="AR73" i="18"/>
  <c r="CA73" i="18" s="1"/>
  <c r="AR52" i="18"/>
  <c r="CA52" i="18" s="1"/>
  <c r="BT96" i="18"/>
  <c r="CE96" i="18" s="1"/>
  <c r="I20" i="18"/>
  <c r="BV20" i="18" s="1"/>
  <c r="W32" i="18"/>
  <c r="BX32" i="18" s="1"/>
  <c r="AD57" i="18"/>
  <c r="BY57" i="18" s="1"/>
  <c r="BF62" i="18"/>
  <c r="CC62" i="18" s="1"/>
  <c r="I89" i="18"/>
  <c r="BV89" i="18" s="1"/>
  <c r="I65" i="18"/>
  <c r="BV65" i="18" s="1"/>
  <c r="BF107" i="18"/>
  <c r="CC107" i="18" s="1"/>
  <c r="DA119" i="18" s="1"/>
  <c r="BA119" i="23" s="1"/>
  <c r="BF38" i="18"/>
  <c r="CC38" i="18" s="1"/>
  <c r="BF67" i="18"/>
  <c r="CC67" i="18" s="1"/>
  <c r="AR72" i="18"/>
  <c r="CA72" i="18" s="1"/>
  <c r="BF35" i="18"/>
  <c r="CC35" i="18" s="1"/>
  <c r="BM14" i="18"/>
  <c r="CD14" i="18" s="1"/>
  <c r="W48" i="18"/>
  <c r="BX48" i="18" s="1"/>
  <c r="E117" i="20"/>
  <c r="V112" i="23"/>
  <c r="AN128" i="32"/>
  <c r="AN135" i="32"/>
  <c r="AN134" i="32"/>
  <c r="AN131" i="32"/>
  <c r="AN127" i="32"/>
  <c r="AN130" i="32"/>
  <c r="BC120" i="23"/>
  <c r="AN132" i="32"/>
  <c r="BC114" i="23"/>
  <c r="AN133" i="32"/>
  <c r="BH118" i="35"/>
  <c r="BE119" i="35"/>
  <c r="BB119" i="35"/>
  <c r="AY119" i="35"/>
  <c r="BE118" i="35"/>
  <c r="BK119" i="35"/>
  <c r="BK118" i="35"/>
  <c r="BH119" i="35"/>
  <c r="AY117" i="35"/>
  <c r="BB118" i="35"/>
  <c r="BE117" i="35"/>
  <c r="AY118" i="35"/>
  <c r="BN118" i="35"/>
  <c r="BN117" i="35"/>
  <c r="BK117" i="35"/>
  <c r="BE116" i="35"/>
  <c r="BE111" i="35"/>
  <c r="BN116" i="35"/>
  <c r="AY114" i="35"/>
  <c r="BB114" i="35"/>
  <c r="BB116" i="35"/>
  <c r="BK115" i="35"/>
  <c r="AY116" i="35"/>
  <c r="AY115" i="35"/>
  <c r="BB113" i="35"/>
  <c r="BH114" i="35"/>
  <c r="BN113" i="35"/>
  <c r="BN114" i="35"/>
  <c r="BK113" i="35"/>
  <c r="BB110" i="35"/>
  <c r="AY113" i="35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E121" i="20" l="1"/>
  <c r="BC122" i="23"/>
  <c r="D121" i="20"/>
  <c r="AT122" i="23"/>
  <c r="AY121" i="20"/>
  <c r="F121" i="20"/>
  <c r="AM121" i="20" s="1"/>
  <c r="AH136" i="32" s="1"/>
  <c r="G123" i="33" s="1"/>
  <c r="D112" i="37"/>
  <c r="K113" i="37" s="1"/>
  <c r="BC112" i="23"/>
  <c r="CX112" i="18"/>
  <c r="AX112" i="23" s="1"/>
  <c r="CL112" i="18"/>
  <c r="Q112" i="23" s="1"/>
  <c r="E112" i="20"/>
  <c r="CZ112" i="18"/>
  <c r="AZ112" i="23" s="1"/>
  <c r="AT117" i="23"/>
  <c r="F113" i="20"/>
  <c r="AM113" i="20" s="1"/>
  <c r="AH128" i="32" s="1"/>
  <c r="G115" i="33" s="1"/>
  <c r="D117" i="20"/>
  <c r="AY117" i="20" s="1"/>
  <c r="CH112" i="18"/>
  <c r="M112" i="23" s="1"/>
  <c r="D112" i="20"/>
  <c r="BC116" i="23"/>
  <c r="E115" i="20"/>
  <c r="BE113" i="23"/>
  <c r="E112" i="37"/>
  <c r="L113" i="37" s="1"/>
  <c r="B112" i="37"/>
  <c r="I113" i="37" s="1"/>
  <c r="CN112" i="18"/>
  <c r="S112" i="23" s="1"/>
  <c r="CH113" i="18"/>
  <c r="CV112" i="18"/>
  <c r="AV112" i="23" s="1"/>
  <c r="CN113" i="18"/>
  <c r="S113" i="23" s="1"/>
  <c r="CT112" i="18"/>
  <c r="D111" i="20" s="1"/>
  <c r="F111" i="20" s="1"/>
  <c r="AM111" i="20" s="1"/>
  <c r="AH126" i="32" s="1"/>
  <c r="G113" i="33" s="1"/>
  <c r="BE114" i="23"/>
  <c r="D114" i="20"/>
  <c r="AT115" i="23"/>
  <c r="BD113" i="23"/>
  <c r="BC115" i="23"/>
  <c r="CJ112" i="18"/>
  <c r="O112" i="23" s="1"/>
  <c r="BD114" i="23"/>
  <c r="AM126" i="32"/>
  <c r="AR126" i="32" s="1"/>
  <c r="K113" i="33" s="1"/>
  <c r="BD118" i="23"/>
  <c r="C112" i="37"/>
  <c r="J113" i="37" s="1"/>
  <c r="BC119" i="23"/>
  <c r="BE119" i="23" s="1"/>
  <c r="E118" i="20"/>
  <c r="AY118" i="20" s="1"/>
  <c r="BE118" i="23"/>
  <c r="AY113" i="20"/>
  <c r="BC117" i="23"/>
  <c r="E116" i="20"/>
  <c r="AT116" i="23"/>
  <c r="D115" i="20"/>
  <c r="AT121" i="23"/>
  <c r="D120" i="20"/>
  <c r="AM135" i="32"/>
  <c r="AR135" i="32" s="1"/>
  <c r="K122" i="33" s="1"/>
  <c r="AM129" i="32"/>
  <c r="AR129" i="32" s="1"/>
  <c r="K116" i="33" s="1"/>
  <c r="AM132" i="32"/>
  <c r="AR132" i="32" s="1"/>
  <c r="K119" i="33" s="1"/>
  <c r="AM130" i="32"/>
  <c r="AR130" i="32" s="1"/>
  <c r="K117" i="33" s="1"/>
  <c r="AM133" i="32"/>
  <c r="AR133" i="32" s="1"/>
  <c r="K120" i="33" s="1"/>
  <c r="AM128" i="32"/>
  <c r="AR128" i="32" s="1"/>
  <c r="K115" i="33" s="1"/>
  <c r="AM134" i="32"/>
  <c r="AR134" i="32" s="1"/>
  <c r="K121" i="33" s="1"/>
  <c r="AM127" i="32"/>
  <c r="AR127" i="32" s="1"/>
  <c r="K114" i="33" s="1"/>
  <c r="AM131" i="32"/>
  <c r="AR131" i="32" s="1"/>
  <c r="K118" i="33" s="1"/>
  <c r="D119" i="20"/>
  <c r="AT120" i="23"/>
  <c r="BE120" i="23" s="1"/>
  <c r="I4" i="26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D122" i="23" l="1"/>
  <c r="BE122" i="23"/>
  <c r="BE117" i="23"/>
  <c r="F117" i="20"/>
  <c r="AM117" i="20" s="1"/>
  <c r="AH132" i="32" s="1"/>
  <c r="G119" i="33" s="1"/>
  <c r="F112" i="20"/>
  <c r="AM112" i="20" s="1"/>
  <c r="AH127" i="32" s="1"/>
  <c r="G114" i="33" s="1"/>
  <c r="D111" i="19"/>
  <c r="F111" i="19" s="1"/>
  <c r="AM111" i="19" s="1"/>
  <c r="AY112" i="20"/>
  <c r="BF113" i="23"/>
  <c r="BF114" i="23"/>
  <c r="AY111" i="20"/>
  <c r="AT112" i="23"/>
  <c r="BD112" i="23" s="1"/>
  <c r="W112" i="23"/>
  <c r="BF118" i="23"/>
  <c r="D112" i="19"/>
  <c r="F112" i="19" s="1"/>
  <c r="AM112" i="19" s="1"/>
  <c r="M113" i="23"/>
  <c r="X112" i="23"/>
  <c r="BD115" i="23"/>
  <c r="F118" i="20"/>
  <c r="AM118" i="20" s="1"/>
  <c r="AH133" i="32" s="1"/>
  <c r="G120" i="33" s="1"/>
  <c r="BE115" i="23"/>
  <c r="AY114" i="20"/>
  <c r="F114" i="20"/>
  <c r="AM114" i="20" s="1"/>
  <c r="AH129" i="32" s="1"/>
  <c r="G116" i="33" s="1"/>
  <c r="BD119" i="23"/>
  <c r="BF119" i="23" s="1"/>
  <c r="BD117" i="23"/>
  <c r="BF117" i="23" s="1"/>
  <c r="F116" i="20"/>
  <c r="AM116" i="20" s="1"/>
  <c r="AH131" i="32" s="1"/>
  <c r="G118" i="33" s="1"/>
  <c r="AY116" i="20"/>
  <c r="AY120" i="20"/>
  <c r="F120" i="20"/>
  <c r="AM120" i="20" s="1"/>
  <c r="AH135" i="32" s="1"/>
  <c r="G122" i="33" s="1"/>
  <c r="BD120" i="23"/>
  <c r="BF120" i="23" s="1"/>
  <c r="BD121" i="23"/>
  <c r="BE121" i="23"/>
  <c r="AY119" i="20"/>
  <c r="F119" i="20"/>
  <c r="AM119" i="20" s="1"/>
  <c r="AH134" i="32" s="1"/>
  <c r="G121" i="33" s="1"/>
  <c r="AY115" i="20"/>
  <c r="F115" i="20"/>
  <c r="AM115" i="20" s="1"/>
  <c r="AH130" i="32" s="1"/>
  <c r="G117" i="33" s="1"/>
  <c r="BE116" i="23"/>
  <c r="BD116" i="23"/>
  <c r="BJ23" i="23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BF122" i="23" l="1"/>
  <c r="Y112" i="23"/>
  <c r="BE112" i="23"/>
  <c r="BF112" i="23" s="1"/>
  <c r="BF115" i="23"/>
  <c r="X113" i="23"/>
  <c r="W113" i="23"/>
  <c r="BF116" i="23"/>
  <c r="BF121" i="23"/>
  <c r="K2" i="22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Y113" i="23" l="1"/>
  <c r="U1" i="2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X121" i="22" s="1"/>
  <c r="AT137" i="17"/>
  <c r="AU137" i="14"/>
  <c r="AU137" i="17"/>
  <c r="AU137" i="16"/>
  <c r="E109" i="22"/>
  <c r="U121" i="22" s="1"/>
  <c r="G109" i="22"/>
  <c r="W121" i="22" s="1"/>
  <c r="AT137" i="15"/>
  <c r="F109" i="22"/>
  <c r="V121" i="22" s="1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AT137" i="14"/>
  <c r="AT137" i="16"/>
  <c r="AT137" i="5"/>
  <c r="O137" i="14" a="1"/>
  <c r="O137" i="14" s="1"/>
  <c r="O137" i="15" a="1"/>
  <c r="O137" i="15" s="1"/>
  <c r="D109" i="22"/>
  <c r="T121" i="22" s="1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D110" i="26" l="1"/>
  <c r="AN149" i="14"/>
  <c r="AK122" i="23" s="1"/>
  <c r="G110" i="26"/>
  <c r="AN149" i="17"/>
  <c r="AN122" i="23" s="1"/>
  <c r="F110" i="26"/>
  <c r="S110" i="26" s="1"/>
  <c r="V111" i="33" s="1"/>
  <c r="AN149" i="16"/>
  <c r="AM122" i="23" s="1"/>
  <c r="E110" i="26"/>
  <c r="AN149" i="15"/>
  <c r="AL122" i="23" s="1"/>
  <c r="AA138" i="16"/>
  <c r="F111" i="23" s="1"/>
  <c r="AQ138" i="14"/>
  <c r="S110" i="19"/>
  <c r="U110" i="19" s="1"/>
  <c r="AP110" i="19" s="1"/>
  <c r="BD121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BF121" i="19" s="1"/>
  <c r="AQ138" i="16"/>
  <c r="AA138" i="14"/>
  <c r="D111" i="23" s="1"/>
  <c r="V138" i="5"/>
  <c r="U138" i="5"/>
  <c r="O137" i="5" a="1"/>
  <c r="O137" i="5" s="1"/>
  <c r="O138" i="5" a="1"/>
  <c r="O138" i="5" s="1"/>
  <c r="AA139" i="5" s="1"/>
  <c r="C112" i="23" s="1"/>
  <c r="T138" i="5"/>
  <c r="S138" i="5"/>
  <c r="O110" i="22"/>
  <c r="AJ110" i="19"/>
  <c r="AS110" i="19" s="1"/>
  <c r="BG121" i="19" s="1"/>
  <c r="AA138" i="15"/>
  <c r="E111" i="23" s="1"/>
  <c r="AQ138" i="15"/>
  <c r="X110" i="19"/>
  <c r="Z110" i="19" s="1"/>
  <c r="AQ110" i="19" s="1"/>
  <c r="BE121" i="19" s="1"/>
  <c r="AQ138" i="17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C110" i="26" l="1"/>
  <c r="AN149" i="5"/>
  <c r="AJ122" i="23" s="1"/>
  <c r="L110" i="22"/>
  <c r="C111" i="26"/>
  <c r="AA138" i="5"/>
  <c r="C111" i="23" s="1"/>
  <c r="AQ138" i="5"/>
  <c r="N110" i="19"/>
  <c r="P110" i="19" s="1"/>
  <c r="AO110" i="19" s="1"/>
  <c r="BC121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CI3" i="18" a="1"/>
  <c r="BZ3" i="21" a="1"/>
  <c r="CD3" i="18" a="1"/>
  <c r="CP3" i="18" a="1"/>
  <c r="CY3" i="18" a="1"/>
  <c r="CZ3" i="18" a="1"/>
  <c r="CY3" i="21" a="1"/>
  <c r="BW3" i="21" a="1"/>
  <c r="DC3" i="18" a="1"/>
  <c r="CT3" i="18" a="1"/>
  <c r="CC3" i="18" a="1"/>
  <c r="CO3" i="18" a="1"/>
  <c r="CD3" i="21" a="1"/>
  <c r="BY3" i="21" a="1"/>
  <c r="CV3" i="18" a="1"/>
  <c r="CX3" i="21" a="1"/>
  <c r="CL3" i="18" a="1"/>
  <c r="CM3" i="18" a="1"/>
  <c r="CA3" i="21" a="1"/>
  <c r="CL3" i="21" a="1"/>
  <c r="CX3" i="18" a="1"/>
  <c r="CW3" i="21" a="1"/>
  <c r="DC3" i="21" a="1"/>
  <c r="DA3" i="21" a="1"/>
  <c r="CU3" i="18" a="1"/>
  <c r="CH3" i="18" a="1"/>
  <c r="CQ3" i="18" a="1"/>
  <c r="CZ3" i="21" a="1"/>
  <c r="CU3" i="21" a="1"/>
  <c r="CM3" i="21" a="1"/>
  <c r="CN3" i="18" a="1"/>
  <c r="DB3" i="18" a="1"/>
  <c r="CJ3" i="18" a="1"/>
  <c r="CA3" i="18" a="1"/>
  <c r="BZ3" i="18" a="1"/>
  <c r="CB3" i="18" a="1"/>
  <c r="DA3" i="18" a="1"/>
  <c r="CV3" i="21" a="1"/>
  <c r="CW3" i="18" a="1"/>
  <c r="CH3" i="21" a="1"/>
  <c r="BV3" i="18" a="1"/>
  <c r="CO3" i="21" a="1"/>
  <c r="BX3" i="21" a="1"/>
  <c r="CK3" i="21" a="1"/>
  <c r="CN3" i="21" a="1"/>
  <c r="CB3" i="21" a="1"/>
  <c r="BW3" i="18" a="1"/>
  <c r="BV3" i="21" a="1"/>
  <c r="CJ3" i="21" a="1"/>
  <c r="CQ3" i="21" a="1"/>
  <c r="BX3" i="18" a="1"/>
  <c r="DB3" i="21" a="1"/>
  <c r="CE3" i="18" a="1"/>
  <c r="CI3" i="21" a="1"/>
  <c r="CC3" i="21" a="1"/>
  <c r="CE3" i="21" a="1"/>
  <c r="BY3" i="18" a="1"/>
  <c r="CK3" i="18" a="1"/>
  <c r="CP3" i="21" a="1"/>
  <c r="DD3" i="21" a="1"/>
  <c r="C109" i="22" l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I109" i="22" l="1"/>
  <c r="Y121" i="22" s="1"/>
  <c r="AE136" i="32" s="1"/>
  <c r="S121" i="22"/>
  <c r="CF122" i="18" a="1"/>
  <c r="CF122" i="18" s="1"/>
  <c r="CF121" i="18" a="1"/>
  <c r="CF121" i="18" s="1"/>
  <c r="CF120" i="18" a="1"/>
  <c r="CF120" i="18" s="1"/>
  <c r="CF119" i="18" a="1"/>
  <c r="CF119" i="18" s="1"/>
  <c r="CF118" i="18" a="1"/>
  <c r="CF118" i="18" s="1"/>
  <c r="CF117" i="18" a="1"/>
  <c r="CF117" i="18" s="1"/>
  <c r="CF116" i="18" a="1"/>
  <c r="CF116" i="18" s="1"/>
  <c r="CF115" i="18" a="1"/>
  <c r="CF115" i="18" s="1"/>
  <c r="CF114" i="18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O88" i="4" a="1"/>
  <c r="O88" i="4" s="1"/>
  <c r="O101" i="4" a="1"/>
  <c r="O101" i="4" s="1"/>
  <c r="O50" i="4" a="1"/>
  <c r="O50" i="4" s="1"/>
  <c r="O136" i="4" a="1"/>
  <c r="O136" i="4" s="1"/>
  <c r="AN148" i="4" s="1"/>
  <c r="AI121" i="23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AN146" i="4" s="1"/>
  <c r="AI119" i="23" s="1"/>
  <c r="O133" i="4" a="1"/>
  <c r="O133" i="4" s="1"/>
  <c r="AN145" i="4" s="1"/>
  <c r="AI118" i="23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AN144" i="4" s="1"/>
  <c r="AI117" i="23" s="1"/>
  <c r="O135" i="4" a="1"/>
  <c r="O135" i="4" s="1"/>
  <c r="AN147" i="4" s="1"/>
  <c r="AI120" i="23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AN142" i="4" s="1"/>
  <c r="AI115" i="23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AN143" i="4" s="1"/>
  <c r="AI116" i="23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Q122" i="37" s="1"/>
  <c r="F110" i="37"/>
  <c r="T122" i="37" s="1"/>
  <c r="B110" i="37"/>
  <c r="P122" i="37" s="1"/>
  <c r="E110" i="37"/>
  <c r="S122" i="37" s="1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B110" i="26" l="1"/>
  <c r="AN149" i="4"/>
  <c r="AI122" i="23" s="1"/>
  <c r="G122" i="37" a="1"/>
  <c r="G122" i="37" s="1"/>
  <c r="DD122" i="18"/>
  <c r="C121" i="20" s="1"/>
  <c r="CR122" i="18"/>
  <c r="C121" i="19" s="1"/>
  <c r="G121" i="37" a="1"/>
  <c r="G121" i="37" s="1"/>
  <c r="DD121" i="18"/>
  <c r="C120" i="20" s="1"/>
  <c r="CR121" i="18"/>
  <c r="C120" i="19" s="1"/>
  <c r="G120" i="37" a="1"/>
  <c r="G120" i="37" s="1"/>
  <c r="DD120" i="18"/>
  <c r="C119" i="20" s="1"/>
  <c r="CR120" i="18"/>
  <c r="C119" i="19" s="1"/>
  <c r="G119" i="37" a="1"/>
  <c r="G119" i="37" s="1"/>
  <c r="DD119" i="18"/>
  <c r="C118" i="20" s="1"/>
  <c r="CR119" i="18"/>
  <c r="C118" i="19" s="1"/>
  <c r="DD118" i="18"/>
  <c r="C117" i="20" s="1"/>
  <c r="CR118" i="18"/>
  <c r="C117" i="19" s="1"/>
  <c r="G118" i="37" a="1"/>
  <c r="G118" i="37" s="1"/>
  <c r="G117" i="37" a="1"/>
  <c r="G117" i="37" s="1"/>
  <c r="DD117" i="18"/>
  <c r="C116" i="20" s="1"/>
  <c r="CR117" i="18"/>
  <c r="C116" i="19" s="1"/>
  <c r="G116" i="37" a="1"/>
  <c r="G116" i="37" s="1"/>
  <c r="DD116" i="18"/>
  <c r="C115" i="20" s="1"/>
  <c r="CR116" i="18"/>
  <c r="C115" i="19" s="1"/>
  <c r="G115" i="37" a="1"/>
  <c r="G115" i="37" s="1"/>
  <c r="DD115" i="18"/>
  <c r="C114" i="20" s="1"/>
  <c r="CR115" i="18"/>
  <c r="C114" i="19" s="1"/>
  <c r="DD114" i="18"/>
  <c r="C113" i="20" s="1"/>
  <c r="CR114" i="18"/>
  <c r="C113" i="19" s="1"/>
  <c r="G114" i="37" a="1"/>
  <c r="G114" i="37" s="1"/>
  <c r="B111" i="26"/>
  <c r="H111" i="26" s="1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BA121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BB121" i="19" s="1"/>
  <c r="L111" i="37"/>
  <c r="F111" i="37"/>
  <c r="C111" i="37"/>
  <c r="D110" i="37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W136" i="32" s="1"/>
  <c r="D12" i="32"/>
  <c r="D9" i="32"/>
  <c r="D11" i="32"/>
  <c r="D8" i="32"/>
  <c r="AP122" i="23" l="1"/>
  <c r="AO122" i="23"/>
  <c r="AQ122" i="23" s="1"/>
  <c r="K111" i="37"/>
  <c r="R122" i="37"/>
  <c r="N122" i="37"/>
  <c r="N121" i="37"/>
  <c r="L134" i="32"/>
  <c r="N120" i="37"/>
  <c r="N119" i="37"/>
  <c r="L133" i="32"/>
  <c r="L132" i="32"/>
  <c r="N118" i="37"/>
  <c r="L131" i="32"/>
  <c r="N117" i="37"/>
  <c r="L130" i="32"/>
  <c r="N116" i="37"/>
  <c r="L129" i="32"/>
  <c r="N115" i="37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U122" i="37" s="1"/>
  <c r="J5" i="32"/>
  <c r="M124" i="32" s="1"/>
  <c r="J7" i="32"/>
  <c r="O124" i="32" s="1"/>
  <c r="J10" i="32"/>
  <c r="R124" i="32" s="1"/>
  <c r="J13" i="32"/>
  <c r="U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Z124" i="32" l="1"/>
  <c r="AD136" i="32" s="1"/>
  <c r="X136" i="32"/>
  <c r="AG136" i="32" s="1"/>
  <c r="H123" i="33" s="1"/>
  <c r="P134" i="32"/>
  <c r="R134" i="32"/>
  <c r="N134" i="32"/>
  <c r="S134" i="32"/>
  <c r="U134" i="32"/>
  <c r="Z134" i="32" s="1"/>
  <c r="AA135" i="32" s="1"/>
  <c r="T134" i="32"/>
  <c r="M134" i="32"/>
  <c r="O134" i="32"/>
  <c r="Q134" i="32"/>
  <c r="U133" i="32"/>
  <c r="Z133" i="32" s="1"/>
  <c r="S133" i="32"/>
  <c r="P133" i="32"/>
  <c r="R133" i="32"/>
  <c r="Q133" i="32"/>
  <c r="N132" i="32"/>
  <c r="M133" i="32"/>
  <c r="S132" i="32"/>
  <c r="O133" i="32"/>
  <c r="T133" i="32"/>
  <c r="N133" i="32"/>
  <c r="M132" i="32"/>
  <c r="O132" i="32"/>
  <c r="P132" i="32"/>
  <c r="U132" i="32"/>
  <c r="Z132" i="32" s="1"/>
  <c r="T132" i="32"/>
  <c r="Q132" i="32"/>
  <c r="R132" i="32"/>
  <c r="U131" i="32"/>
  <c r="Z131" i="32" s="1"/>
  <c r="N131" i="32"/>
  <c r="T131" i="32"/>
  <c r="Q131" i="32"/>
  <c r="R130" i="32"/>
  <c r="O131" i="32"/>
  <c r="M131" i="32"/>
  <c r="S131" i="32"/>
  <c r="R131" i="32"/>
  <c r="P131" i="32"/>
  <c r="T130" i="32"/>
  <c r="O130" i="32"/>
  <c r="U130" i="32"/>
  <c r="Z130" i="32" s="1"/>
  <c r="Q130" i="32"/>
  <c r="M130" i="32"/>
  <c r="S130" i="32"/>
  <c r="P130" i="32"/>
  <c r="N130" i="32"/>
  <c r="S129" i="32"/>
  <c r="O129" i="32"/>
  <c r="P129" i="32"/>
  <c r="U129" i="32"/>
  <c r="Z129" i="32" s="1"/>
  <c r="T129" i="32"/>
  <c r="R129" i="32"/>
  <c r="M129" i="32"/>
  <c r="Q129" i="32"/>
  <c r="N129" i="32"/>
  <c r="M128" i="32"/>
  <c r="U128" i="32"/>
  <c r="Z128" i="32" s="1"/>
  <c r="S128" i="32"/>
  <c r="J112" i="23"/>
  <c r="O128" i="32"/>
  <c r="T128" i="32"/>
  <c r="Q128" i="32"/>
  <c r="P128" i="32"/>
  <c r="N128" i="32"/>
  <c r="R128" i="32"/>
  <c r="P127" i="32"/>
  <c r="R127" i="32"/>
  <c r="M127" i="32"/>
  <c r="N127" i="32"/>
  <c r="U127" i="32"/>
  <c r="Z127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Z122" i="23" s="1"/>
  <c r="AD122" i="23" s="1"/>
  <c r="D123" i="33" s="1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K122" i="23" l="1"/>
  <c r="AC122" i="23" s="1"/>
  <c r="C123" i="33" s="1"/>
  <c r="AA134" i="32"/>
  <c r="W120" i="26"/>
  <c r="Y121" i="33" s="1"/>
  <c r="AK134" i="32"/>
  <c r="W119" i="26"/>
  <c r="Y120" i="33" s="1"/>
  <c r="AK133" i="32"/>
  <c r="AA133" i="32"/>
  <c r="W118" i="26"/>
  <c r="Y119" i="33" s="1"/>
  <c r="AK132" i="32"/>
  <c r="AA132" i="32"/>
  <c r="W117" i="26"/>
  <c r="Y118" i="33" s="1"/>
  <c r="AK131" i="32"/>
  <c r="AA131" i="32"/>
  <c r="W116" i="26"/>
  <c r="Y117" i="33" s="1"/>
  <c r="AK130" i="32"/>
  <c r="AA130" i="32"/>
  <c r="W115" i="26"/>
  <c r="Y116" i="33" s="1"/>
  <c r="AK129" i="32"/>
  <c r="AA129" i="32"/>
  <c r="AA128" i="32"/>
  <c r="W114" i="26"/>
  <c r="Y115" i="33" s="1"/>
  <c r="AK128" i="32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34" i="32" l="1" a="1"/>
  <c r="V134" i="32" s="1"/>
  <c r="V133" i="32" a="1"/>
  <c r="V133" i="32" s="1"/>
  <c r="V132" i="32" a="1"/>
  <c r="V132" i="32" s="1"/>
  <c r="V131" i="32" a="1"/>
  <c r="V131" i="32" s="1"/>
  <c r="V130" i="32" a="1"/>
  <c r="V130" i="32" s="1"/>
  <c r="V128" i="32" a="1"/>
  <c r="V128" i="32" s="1"/>
  <c r="V129" i="32" a="1"/>
  <c r="V129" i="32" s="1"/>
  <c r="V127" i="32" a="1"/>
  <c r="V127" i="32" s="1"/>
  <c r="V126" i="32" a="1"/>
  <c r="V126" i="32" s="1"/>
  <c r="V125" i="32" a="1"/>
  <c r="V125" i="32" s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AN110" i="13"/>
  <c r="AL110" i="13"/>
  <c r="Y110" i="13"/>
  <c r="AB137" i="17" s="1"/>
  <c r="AG109" i="19" s="1"/>
  <c r="AN110" i="12"/>
  <c r="AM110" i="12"/>
  <c r="AL110" i="12"/>
  <c r="Y110" i="12"/>
  <c r="AB137" i="16" s="1"/>
  <c r="AB109" i="19" s="1"/>
  <c r="AN110" i="11"/>
  <c r="AL110" i="11"/>
  <c r="Y110" i="11"/>
  <c r="AB137" i="15" s="1"/>
  <c r="W109" i="19" s="1"/>
  <c r="AN110" i="10"/>
  <c r="AL110" i="10"/>
  <c r="AB137" i="14"/>
  <c r="R109" i="19" s="1"/>
  <c r="AN110" i="8"/>
  <c r="AL110" i="8"/>
  <c r="Y110" i="8"/>
  <c r="AB137" i="5" s="1"/>
  <c r="M109" i="19" s="1"/>
  <c r="AN110" i="6"/>
  <c r="AL110" i="6"/>
  <c r="Y110" i="6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W109" i="6"/>
  <c r="U109" i="6"/>
  <c r="AO110" i="10"/>
  <c r="AP110" i="10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W109" i="8"/>
  <c r="U109" i="8"/>
  <c r="S109" i="11"/>
  <c r="R109" i="1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R110" i="10"/>
  <c r="AQ110" i="10"/>
  <c r="AT110" i="10"/>
  <c r="S109" i="12"/>
  <c r="R109" i="12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S109" i="13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AM110" i="6"/>
  <c r="U109" i="11"/>
  <c r="T109" i="11"/>
  <c r="W109" i="11"/>
  <c r="R109" i="1"/>
  <c r="S109" i="1"/>
  <c r="AM110" i="8"/>
  <c r="U109" i="12"/>
  <c r="W109" i="12"/>
  <c r="T109" i="12"/>
  <c r="W109" i="13"/>
  <c r="T109" i="13"/>
  <c r="U109" i="13"/>
  <c r="D136" i="5"/>
  <c r="AS136" i="5" s="1"/>
  <c r="BS109" i="8"/>
  <c r="AM110" i="10"/>
  <c r="T109" i="1"/>
  <c r="U109" i="1"/>
  <c r="W109" i="1"/>
  <c r="R109" i="6"/>
  <c r="S109" i="6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AM110" i="11"/>
  <c r="S109" i="8"/>
  <c r="BM121" i="8" s="1"/>
  <c r="R109" i="8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AM110" i="13"/>
  <c r="BK120" i="13"/>
  <c r="BI120" i="13"/>
  <c r="BF120" i="13"/>
  <c r="BB120" i="13"/>
  <c r="AZ120" i="13"/>
  <c r="AY120" i="13"/>
  <c r="AX120" i="13"/>
  <c r="AW120" i="13"/>
  <c r="BG120" i="12"/>
  <c r="BF120" i="12"/>
  <c r="BD120" i="12"/>
  <c r="BB120" i="12"/>
  <c r="BA120" i="12"/>
  <c r="AZ120" i="12"/>
  <c r="AY120" i="12"/>
  <c r="AW120" i="12"/>
  <c r="BK120" i="11"/>
  <c r="BH120" i="11"/>
  <c r="BC120" i="11"/>
  <c r="BA120" i="11"/>
  <c r="AZ120" i="11"/>
  <c r="AY120" i="11"/>
  <c r="BK120" i="10"/>
  <c r="BI120" i="10"/>
  <c r="BC120" i="10"/>
  <c r="BB120" i="10"/>
  <c r="AX120" i="10"/>
  <c r="AV120" i="10"/>
  <c r="AO147" i="14" s="1"/>
  <c r="BG120" i="8"/>
  <c r="BE120" i="8"/>
  <c r="BC120" i="8"/>
  <c r="BB120" i="8"/>
  <c r="BA120" i="8"/>
  <c r="AZ120" i="8"/>
  <c r="AX120" i="8"/>
  <c r="AW120" i="8"/>
  <c r="AV120" i="8"/>
  <c r="AO147" i="5" s="1"/>
  <c r="BH120" i="6"/>
  <c r="BF120" i="6"/>
  <c r="BE120" i="6"/>
  <c r="BD120" i="6"/>
  <c r="AY120" i="6"/>
  <c r="AW120" i="6"/>
  <c r="AV120" i="6"/>
  <c r="AO147" i="4" s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BK119" i="13"/>
  <c r="BI119" i="13"/>
  <c r="BH119" i="13"/>
  <c r="BG119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O146" i="17" s="1"/>
  <c r="BK119" i="12"/>
  <c r="BJ119" i="12"/>
  <c r="BI119" i="12"/>
  <c r="BH119" i="12"/>
  <c r="BG119" i="12"/>
  <c r="BF119" i="12"/>
  <c r="BE119" i="12"/>
  <c r="BD119" i="12"/>
  <c r="BC119" i="12"/>
  <c r="BB119" i="12"/>
  <c r="BA119" i="12"/>
  <c r="AZ119" i="12"/>
  <c r="AY119" i="12"/>
  <c r="AX119" i="12"/>
  <c r="AW119" i="12"/>
  <c r="AV119" i="12"/>
  <c r="AO146" i="16" s="1"/>
  <c r="BK119" i="11"/>
  <c r="BI119" i="11"/>
  <c r="BH119" i="11"/>
  <c r="BG119" i="11"/>
  <c r="BF119" i="11"/>
  <c r="BE119" i="11"/>
  <c r="BD119" i="11"/>
  <c r="BC119" i="11"/>
  <c r="BB119" i="11"/>
  <c r="BA119" i="11"/>
  <c r="AZ119" i="11"/>
  <c r="AY119" i="11"/>
  <c r="AX119" i="11"/>
  <c r="AW119" i="11"/>
  <c r="AV119" i="11"/>
  <c r="AO146" i="15" s="1"/>
  <c r="BK119" i="10"/>
  <c r="BI119" i="10"/>
  <c r="BH119" i="10"/>
  <c r="BG119" i="10"/>
  <c r="BF119" i="10"/>
  <c r="BE119" i="10"/>
  <c r="BD119" i="10"/>
  <c r="BC119" i="10"/>
  <c r="BB119" i="10"/>
  <c r="BA119" i="10"/>
  <c r="AZ119" i="10"/>
  <c r="AY119" i="10"/>
  <c r="AX119" i="10"/>
  <c r="AW119" i="10"/>
  <c r="AV119" i="10"/>
  <c r="AO146" i="14" s="1"/>
  <c r="BK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O146" i="5" s="1"/>
  <c r="BK119" i="6"/>
  <c r="BI119" i="6"/>
  <c r="BH119" i="6"/>
  <c r="BG119" i="6"/>
  <c r="BF119" i="6"/>
  <c r="BE119" i="6"/>
  <c r="BD119" i="6"/>
  <c r="BC119" i="6"/>
  <c r="BB119" i="6"/>
  <c r="BA119" i="6"/>
  <c r="AZ119" i="6"/>
  <c r="AY119" i="6"/>
  <c r="AX119" i="6"/>
  <c r="AW119" i="6"/>
  <c r="AV119" i="6"/>
  <c r="AO146" i="4" s="1"/>
  <c r="F123" i="32" a="1"/>
  <c r="G21" i="29" a="1"/>
  <c r="I123" i="32" a="1"/>
  <c r="E123" i="32" a="1"/>
  <c r="H122" i="32" a="1"/>
  <c r="D123" i="32" a="1"/>
  <c r="D21" i="29" a="1"/>
  <c r="F21" i="29" a="1"/>
  <c r="J121" i="32" a="1"/>
  <c r="H21" i="29" a="1"/>
  <c r="C21" i="29" a="1"/>
  <c r="H121" i="32" a="1"/>
  <c r="G123" i="32" a="1"/>
  <c r="E21" i="29" a="1"/>
  <c r="AP110" i="6" l="1"/>
  <c r="BM121" i="6"/>
  <c r="AR110" i="13"/>
  <c r="BO121" i="13"/>
  <c r="AO110" i="1"/>
  <c r="BL121" i="1"/>
  <c r="AO110" i="13"/>
  <c r="BL121" i="13"/>
  <c r="AQ110" i="6"/>
  <c r="BN121" i="6"/>
  <c r="AO110" i="8"/>
  <c r="BL121" i="8"/>
  <c r="AO110" i="6"/>
  <c r="BL121" i="6"/>
  <c r="AQ110" i="13"/>
  <c r="BN121" i="13"/>
  <c r="AT110" i="11"/>
  <c r="BQ121" i="11"/>
  <c r="AT110" i="1"/>
  <c r="BQ121" i="1"/>
  <c r="AT110" i="13"/>
  <c r="BQ121" i="13"/>
  <c r="AQ110" i="11"/>
  <c r="BN121" i="11"/>
  <c r="AO110" i="11"/>
  <c r="BL121" i="11"/>
  <c r="AR110" i="1"/>
  <c r="BO121" i="1"/>
  <c r="AQ110" i="12"/>
  <c r="BN121" i="12"/>
  <c r="AR110" i="11"/>
  <c r="BO121" i="11"/>
  <c r="AO110" i="12"/>
  <c r="BL121" i="12"/>
  <c r="AP110" i="11"/>
  <c r="BM121" i="11"/>
  <c r="AQ110" i="1"/>
  <c r="BN121" i="1"/>
  <c r="AT110" i="12"/>
  <c r="BQ121" i="12"/>
  <c r="AP110" i="12"/>
  <c r="BM121" i="12"/>
  <c r="AR110" i="8"/>
  <c r="BO121" i="8"/>
  <c r="AR110" i="12"/>
  <c r="BO121" i="12"/>
  <c r="AT110" i="8"/>
  <c r="BQ121" i="8"/>
  <c r="AQ110" i="8"/>
  <c r="BN121" i="8"/>
  <c r="AR110" i="6"/>
  <c r="BO121" i="6"/>
  <c r="AP110" i="1"/>
  <c r="BM121" i="1"/>
  <c r="AP110" i="13"/>
  <c r="BM121" i="13"/>
  <c r="AT110" i="6"/>
  <c r="BQ121" i="6"/>
  <c r="AP110" i="8"/>
  <c r="I108" i="35"/>
  <c r="AK109" i="10"/>
  <c r="BH120" i="10"/>
  <c r="AC109" i="6"/>
  <c r="AZ120" i="6"/>
  <c r="AK109" i="12"/>
  <c r="BH120" i="12"/>
  <c r="AJ109" i="13"/>
  <c r="BG120" i="13"/>
  <c r="AD109" i="6"/>
  <c r="BA120" i="6"/>
  <c r="AL109" i="6"/>
  <c r="BI120" i="6"/>
  <c r="AL109" i="8"/>
  <c r="BI120" i="8"/>
  <c r="AD109" i="10"/>
  <c r="BA120" i="10"/>
  <c r="AL109" i="11"/>
  <c r="BI120" i="11"/>
  <c r="AL109" i="12"/>
  <c r="BI120" i="12"/>
  <c r="AK109" i="13"/>
  <c r="BH120" i="13"/>
  <c r="AK109" i="8"/>
  <c r="BH120" i="8"/>
  <c r="AC109" i="10"/>
  <c r="AZ120" i="10"/>
  <c r="AE109" i="6"/>
  <c r="BB120" i="6"/>
  <c r="AN109" i="6"/>
  <c r="BK120" i="6"/>
  <c r="AN109" i="8"/>
  <c r="BK120" i="8"/>
  <c r="AE109" i="11"/>
  <c r="BB120" i="11"/>
  <c r="AM109" i="12"/>
  <c r="BJ120" i="12"/>
  <c r="AD109" i="13"/>
  <c r="BA120" i="13"/>
  <c r="AF109" i="6"/>
  <c r="BC120" i="6"/>
  <c r="AF109" i="12"/>
  <c r="BC120" i="12"/>
  <c r="AN109" i="12"/>
  <c r="BK120" i="12"/>
  <c r="AG109" i="10"/>
  <c r="BD120" i="10"/>
  <c r="Y109" i="11"/>
  <c r="AB136" i="15" s="1"/>
  <c r="W108" i="19" s="1"/>
  <c r="AV120" i="11"/>
  <c r="AO147" i="15" s="1"/>
  <c r="AG109" i="11"/>
  <c r="BD120" i="11"/>
  <c r="AF109" i="13"/>
  <c r="BC120" i="13"/>
  <c r="AL109" i="1"/>
  <c r="BI120" i="1"/>
  <c r="Y109" i="12"/>
  <c r="AB136" i="16" s="1"/>
  <c r="AB108" i="19" s="1"/>
  <c r="AV120" i="12"/>
  <c r="AO147" i="16" s="1"/>
  <c r="AW120" i="10"/>
  <c r="AH109" i="10"/>
  <c r="BE120" i="10"/>
  <c r="Z109" i="11"/>
  <c r="AW120" i="11"/>
  <c r="AH109" i="11"/>
  <c r="BE120" i="11"/>
  <c r="AH109" i="12"/>
  <c r="BE120" i="12"/>
  <c r="Y109" i="13"/>
  <c r="AB136" i="17" s="1"/>
  <c r="AG108" i="19" s="1"/>
  <c r="AV120" i="13"/>
  <c r="AO147" i="17" s="1"/>
  <c r="AG109" i="13"/>
  <c r="BD120" i="13"/>
  <c r="AN109" i="1"/>
  <c r="BK120" i="1"/>
  <c r="AG109" i="8"/>
  <c r="BD120" i="8"/>
  <c r="AI109" i="8"/>
  <c r="BF120" i="8"/>
  <c r="AI109" i="10"/>
  <c r="BF120" i="10"/>
  <c r="AA109" i="11"/>
  <c r="AX120" i="11"/>
  <c r="AI109" i="11"/>
  <c r="BF120" i="11"/>
  <c r="AA109" i="12"/>
  <c r="AX120" i="12"/>
  <c r="AH109" i="13"/>
  <c r="BE120" i="13"/>
  <c r="AA109" i="6"/>
  <c r="AX120" i="6"/>
  <c r="AJ109" i="6"/>
  <c r="BG120" i="6"/>
  <c r="AB109" i="8"/>
  <c r="AY120" i="8"/>
  <c r="AY120" i="10"/>
  <c r="AJ109" i="10"/>
  <c r="BG120" i="10"/>
  <c r="AJ109" i="11"/>
  <c r="BG120" i="11"/>
  <c r="AE109" i="19"/>
  <c r="AR109" i="19" s="1"/>
  <c r="BF120" i="19" s="1"/>
  <c r="U109" i="19"/>
  <c r="AP109" i="19" s="1"/>
  <c r="BD120" i="19" s="1"/>
  <c r="P109" i="19"/>
  <c r="AO109" i="19" s="1"/>
  <c r="BC120" i="19" s="1"/>
  <c r="K109" i="19"/>
  <c r="AN109" i="19" s="1"/>
  <c r="BB120" i="19" s="1"/>
  <c r="Z109" i="19"/>
  <c r="AQ109" i="19" s="1"/>
  <c r="BE120" i="19" s="1"/>
  <c r="AJ109" i="19"/>
  <c r="AS109" i="19" s="1"/>
  <c r="BG120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AB135" i="14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BM119" i="6" s="1"/>
  <c r="R107" i="6"/>
  <c r="BL119" i="6" s="1"/>
  <c r="BS107" i="10"/>
  <c r="D134" i="14"/>
  <c r="AS134" i="14" s="1"/>
  <c r="BJ119" i="11"/>
  <c r="U107" i="1"/>
  <c r="BO119" i="1" s="1"/>
  <c r="T107" i="1"/>
  <c r="BN119" i="1" s="1"/>
  <c r="W107" i="1"/>
  <c r="BQ119" i="1" s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AD108" i="11"/>
  <c r="BX108" i="11"/>
  <c r="AL108" i="11"/>
  <c r="AC108" i="12"/>
  <c r="BW108" i="12"/>
  <c r="AK108" i="12"/>
  <c r="CE108" i="12"/>
  <c r="AB108" i="13"/>
  <c r="W108" i="13"/>
  <c r="T108" i="13"/>
  <c r="U108" i="13"/>
  <c r="BV108" i="13"/>
  <c r="AJ108" i="13"/>
  <c r="CD108" i="13"/>
  <c r="AX120" i="1"/>
  <c r="BF120" i="1"/>
  <c r="F108" i="35"/>
  <c r="AB109" i="35" s="1"/>
  <c r="BW109" i="12"/>
  <c r="BY109" i="10"/>
  <c r="AG109" i="6"/>
  <c r="AL109" i="10"/>
  <c r="AT136" i="17"/>
  <c r="O136" i="17" a="1"/>
  <c r="O136" i="17" s="1"/>
  <c r="H108" i="22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F108" i="22"/>
  <c r="AT136" i="15"/>
  <c r="R107" i="8"/>
  <c r="BL119" i="8" s="1"/>
  <c r="S107" i="8"/>
  <c r="BS107" i="11"/>
  <c r="D134" i="15"/>
  <c r="AS134" i="15" s="1"/>
  <c r="Q106" i="35"/>
  <c r="Z108" i="6"/>
  <c r="S108" i="6"/>
  <c r="BT108" i="6"/>
  <c r="R108" i="6"/>
  <c r="BL120" i="6" s="1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AD108" i="12"/>
  <c r="BX108" i="12"/>
  <c r="AL108" i="12"/>
  <c r="AC108" i="13"/>
  <c r="BW108" i="13"/>
  <c r="AK108" i="13"/>
  <c r="CE108" i="13"/>
  <c r="AY120" i="1"/>
  <c r="BG120" i="1"/>
  <c r="CA109" i="10"/>
  <c r="AT136" i="4"/>
  <c r="AA137" i="4"/>
  <c r="B110" i="23" s="1"/>
  <c r="C108" i="22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BJ119" i="8"/>
  <c r="BS107" i="8"/>
  <c r="D134" i="5"/>
  <c r="AS134" i="5" s="1"/>
  <c r="BJ119" i="10"/>
  <c r="AC109" i="11"/>
  <c r="AC108" i="11"/>
  <c r="BW108" i="11"/>
  <c r="BE120" i="1"/>
  <c r="T107" i="6"/>
  <c r="BN119" i="6" s="1"/>
  <c r="W107" i="6"/>
  <c r="BQ119" i="6" s="1"/>
  <c r="U107" i="6"/>
  <c r="BO119" i="6" s="1"/>
  <c r="BM119" i="10"/>
  <c r="BL119" i="10"/>
  <c r="BS107" i="12"/>
  <c r="D134" i="16"/>
  <c r="AS134" i="16" s="1"/>
  <c r="BJ119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AZ120" i="1"/>
  <c r="BH120" i="1"/>
  <c r="AE109" i="12"/>
  <c r="O136" i="5" a="1"/>
  <c r="O136" i="5" s="1"/>
  <c r="AT136" i="5"/>
  <c r="D108" i="22"/>
  <c r="AE109" i="35"/>
  <c r="AN109" i="10"/>
  <c r="Y109" i="8"/>
  <c r="AB136" i="5" s="1"/>
  <c r="M108" i="19" s="1"/>
  <c r="Z109" i="6"/>
  <c r="AI109" i="13"/>
  <c r="G108" i="22"/>
  <c r="AT136" i="16"/>
  <c r="O136" i="16" a="1"/>
  <c r="O136" i="16" s="1"/>
  <c r="CE109" i="8"/>
  <c r="BV109" i="8"/>
  <c r="BZ109" i="12"/>
  <c r="CB109" i="10"/>
  <c r="O136" i="14" a="1"/>
  <c r="O136" i="14" s="1"/>
  <c r="AT136" i="14"/>
  <c r="E108" i="22"/>
  <c r="CC109" i="8"/>
  <c r="AF108" i="6"/>
  <c r="BZ108" i="6"/>
  <c r="AB108" i="12"/>
  <c r="W108" i="12"/>
  <c r="BQ120" i="12" s="1"/>
  <c r="U108" i="12"/>
  <c r="BO120" i="12" s="1"/>
  <c r="BV108" i="12"/>
  <c r="T108" i="12"/>
  <c r="BN120" i="12" s="1"/>
  <c r="AA108" i="6"/>
  <c r="BU108" i="6"/>
  <c r="Z108" i="8"/>
  <c r="BT108" i="8"/>
  <c r="S108" i="8"/>
  <c r="R108" i="8"/>
  <c r="U136" i="5"/>
  <c r="T136" i="5"/>
  <c r="Q136" i="5"/>
  <c r="AG108" i="10"/>
  <c r="CA108" i="10"/>
  <c r="R107" i="11"/>
  <c r="BL119" i="11" s="1"/>
  <c r="S107" i="11"/>
  <c r="BM119" i="11" s="1"/>
  <c r="AB108" i="6"/>
  <c r="T108" i="6"/>
  <c r="W108" i="6"/>
  <c r="BQ120" i="6" s="1"/>
  <c r="U108" i="6"/>
  <c r="BO120" i="6" s="1"/>
  <c r="BV108" i="6"/>
  <c r="BT108" i="10"/>
  <c r="BL120" i="10"/>
  <c r="Y136" i="14"/>
  <c r="U136" i="14"/>
  <c r="X136" i="14"/>
  <c r="T136" i="14"/>
  <c r="BS108" i="12"/>
  <c r="D135" i="16"/>
  <c r="AS135" i="16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BL119" i="12" s="1"/>
  <c r="S107" i="12"/>
  <c r="BM119" i="12" s="1"/>
  <c r="AC108" i="6"/>
  <c r="BW108" i="6"/>
  <c r="AK108" i="6"/>
  <c r="CE108" i="6"/>
  <c r="AB108" i="8"/>
  <c r="T108" i="8"/>
  <c r="BV108" i="8"/>
  <c r="U108" i="8"/>
  <c r="BO120" i="8" s="1"/>
  <c r="W108" i="8"/>
  <c r="BQ120" i="8" s="1"/>
  <c r="CD108" i="8"/>
  <c r="BU108" i="10"/>
  <c r="AI108" i="10"/>
  <c r="CC108" i="10"/>
  <c r="Z108" i="11"/>
  <c r="BT108" i="11"/>
  <c r="S108" i="11"/>
  <c r="BM120" i="11" s="1"/>
  <c r="R108" i="1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BB120" i="1"/>
  <c r="BJ120" i="1"/>
  <c r="T108" i="35"/>
  <c r="AP109" i="35" s="1"/>
  <c r="AN109" i="11"/>
  <c r="AB136" i="14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CE109" i="6"/>
  <c r="BU109" i="8"/>
  <c r="AB109" i="6"/>
  <c r="U107" i="13"/>
  <c r="BO119" i="13" s="1"/>
  <c r="T107" i="13"/>
  <c r="BN119" i="13" s="1"/>
  <c r="W107" i="13"/>
  <c r="BQ119" i="13" s="1"/>
  <c r="AD108" i="10"/>
  <c r="BX108" i="10"/>
  <c r="AK108" i="11"/>
  <c r="CE108" i="11"/>
  <c r="AW120" i="1"/>
  <c r="AI108" i="6"/>
  <c r="CC108" i="6"/>
  <c r="T107" i="8"/>
  <c r="BN119" i="8" s="1"/>
  <c r="W107" i="8"/>
  <c r="BQ119" i="8" s="1"/>
  <c r="U107" i="8"/>
  <c r="BO119" i="8" s="1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BA120" i="1"/>
  <c r="BN119" i="10"/>
  <c r="BO119" i="10"/>
  <c r="BQ119" i="10"/>
  <c r="BJ119" i="6"/>
  <c r="U107" i="11"/>
  <c r="BO119" i="11" s="1"/>
  <c r="W107" i="11"/>
  <c r="BQ119" i="11" s="1"/>
  <c r="T107" i="11"/>
  <c r="BN119" i="11" s="1"/>
  <c r="S107" i="13"/>
  <c r="BM119" i="13" s="1"/>
  <c r="R107" i="13"/>
  <c r="BL119" i="13" s="1"/>
  <c r="AD108" i="6"/>
  <c r="BX108" i="6"/>
  <c r="AL108" i="6"/>
  <c r="AC108" i="8"/>
  <c r="BW108" i="8"/>
  <c r="AK108" i="8"/>
  <c r="CE108" i="8"/>
  <c r="BV108" i="10"/>
  <c r="BN120" i="10"/>
  <c r="BO120" i="10"/>
  <c r="AJ108" i="10"/>
  <c r="CD108" i="10"/>
  <c r="AA108" i="11"/>
  <c r="BU108" i="11"/>
  <c r="AI108" i="11"/>
  <c r="CC108" i="11"/>
  <c r="Z108" i="12"/>
  <c r="BT108" i="12"/>
  <c r="S108" i="12"/>
  <c r="R108" i="12"/>
  <c r="BL120" i="12" s="1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BC120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BN119" i="12" s="1"/>
  <c r="W107" i="12"/>
  <c r="BQ119" i="12" s="1"/>
  <c r="U107" i="12"/>
  <c r="BO119" i="12" s="1"/>
  <c r="R107" i="1"/>
  <c r="BL119" i="1" s="1"/>
  <c r="S107" i="1"/>
  <c r="BM119" i="1" s="1"/>
  <c r="AE108" i="6"/>
  <c r="BY108" i="6"/>
  <c r="AD108" i="8"/>
  <c r="BX108" i="8"/>
  <c r="AL108" i="8"/>
  <c r="AC108" i="10"/>
  <c r="BW108" i="10"/>
  <c r="AK108" i="10"/>
  <c r="CE108" i="10"/>
  <c r="AB109" i="11"/>
  <c r="AB108" i="11"/>
  <c r="U108" i="11"/>
  <c r="BV108" i="11"/>
  <c r="T108" i="11"/>
  <c r="BN120" i="11" s="1"/>
  <c r="W108" i="11"/>
  <c r="BQ120" i="11" s="1"/>
  <c r="AJ108" i="11"/>
  <c r="CD108" i="11"/>
  <c r="AA108" i="12"/>
  <c r="BU108" i="12"/>
  <c r="AI108" i="12"/>
  <c r="CC108" i="12"/>
  <c r="Z108" i="13"/>
  <c r="R108" i="13"/>
  <c r="BL120" i="13" s="1"/>
  <c r="S108" i="13"/>
  <c r="BT108" i="13"/>
  <c r="T136" i="17"/>
  <c r="R136" i="17"/>
  <c r="Z136" i="17"/>
  <c r="AI108" i="19" s="1"/>
  <c r="Y136" i="17"/>
  <c r="AH108" i="13"/>
  <c r="CB108" i="13"/>
  <c r="AV120" i="1"/>
  <c r="BD120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BK118" i="1"/>
  <c r="BI118" i="1"/>
  <c r="BK118" i="13"/>
  <c r="BI118" i="13"/>
  <c r="BG118" i="13"/>
  <c r="BF118" i="13"/>
  <c r="BE118" i="13"/>
  <c r="BC118" i="13"/>
  <c r="BB118" i="13"/>
  <c r="AW118" i="13"/>
  <c r="AV118" i="13"/>
  <c r="AO145" i="17" s="1"/>
  <c r="BK118" i="12"/>
  <c r="BI118" i="12"/>
  <c r="BF118" i="12"/>
  <c r="BE118" i="12"/>
  <c r="BD118" i="12"/>
  <c r="BC118" i="12"/>
  <c r="AZ118" i="12"/>
  <c r="AX118" i="12"/>
  <c r="AW118" i="12"/>
  <c r="AV118" i="12"/>
  <c r="AO145" i="16" s="1"/>
  <c r="BK118" i="11"/>
  <c r="BJ118" i="11"/>
  <c r="BG118" i="11"/>
  <c r="BF118" i="11"/>
  <c r="BD118" i="11"/>
  <c r="BA118" i="11"/>
  <c r="AZ118" i="11"/>
  <c r="AX118" i="11"/>
  <c r="AV118" i="11"/>
  <c r="AO145" i="15" s="1"/>
  <c r="BI118" i="10"/>
  <c r="BG118" i="10"/>
  <c r="BE118" i="10"/>
  <c r="BA118" i="10"/>
  <c r="AZ118" i="10"/>
  <c r="AW118" i="10"/>
  <c r="BK118" i="8"/>
  <c r="BI118" i="8"/>
  <c r="BH118" i="8"/>
  <c r="BG118" i="8"/>
  <c r="BF118" i="8"/>
  <c r="BA118" i="8"/>
  <c r="AX118" i="8"/>
  <c r="BI118" i="6"/>
  <c r="BH118" i="6"/>
  <c r="BG118" i="6"/>
  <c r="BB118" i="6"/>
  <c r="BA118" i="6"/>
  <c r="AZ118" i="6"/>
  <c r="AY118" i="6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BK117" i="13"/>
  <c r="BI117" i="13"/>
  <c r="BH117" i="13"/>
  <c r="BG117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O144" i="17" s="1"/>
  <c r="BK117" i="12"/>
  <c r="BI117" i="12"/>
  <c r="BH117" i="12"/>
  <c r="BG117" i="12"/>
  <c r="BF117" i="12"/>
  <c r="BE117" i="12"/>
  <c r="BD117" i="12"/>
  <c r="BC117" i="12"/>
  <c r="BB117" i="12"/>
  <c r="BA117" i="12"/>
  <c r="AZ117" i="12"/>
  <c r="AY117" i="12"/>
  <c r="AX117" i="12"/>
  <c r="AW117" i="12"/>
  <c r="AV117" i="12"/>
  <c r="AO144" i="16" s="1"/>
  <c r="AV116" i="11"/>
  <c r="AO143" i="15" s="1"/>
  <c r="AW116" i="11"/>
  <c r="AX116" i="11"/>
  <c r="AY116" i="11"/>
  <c r="AZ116" i="11"/>
  <c r="BA116" i="11"/>
  <c r="BB116" i="11"/>
  <c r="BC116" i="11"/>
  <c r="BD116" i="11"/>
  <c r="BE116" i="11"/>
  <c r="BF116" i="11"/>
  <c r="BG116" i="11"/>
  <c r="BH116" i="11"/>
  <c r="BI116" i="11"/>
  <c r="BJ116" i="11"/>
  <c r="BK116" i="11"/>
  <c r="AV117" i="11"/>
  <c r="AO144" i="15" s="1"/>
  <c r="AW117" i="11"/>
  <c r="AX117" i="11"/>
  <c r="AY117" i="11"/>
  <c r="AZ117" i="11"/>
  <c r="BA117" i="11"/>
  <c r="BB117" i="11"/>
  <c r="BC117" i="11"/>
  <c r="BD117" i="11"/>
  <c r="BE117" i="11"/>
  <c r="BF117" i="11"/>
  <c r="BG117" i="11"/>
  <c r="BH117" i="11"/>
  <c r="BI117" i="11"/>
  <c r="AV116" i="10"/>
  <c r="AO143" i="14" s="1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AV117" i="10"/>
  <c r="AO144" i="14" s="1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K117" i="10"/>
  <c r="BK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O144" i="5" s="1"/>
  <c r="BK117" i="6"/>
  <c r="BI117" i="6"/>
  <c r="BH117" i="6"/>
  <c r="BG117" i="6"/>
  <c r="BF117" i="6"/>
  <c r="BE117" i="6"/>
  <c r="BD117" i="6"/>
  <c r="BC117" i="6"/>
  <c r="BB117" i="6"/>
  <c r="BA117" i="6"/>
  <c r="AZ117" i="6"/>
  <c r="AY117" i="6"/>
  <c r="AX117" i="6"/>
  <c r="AW117" i="6"/>
  <c r="AV117" i="6"/>
  <c r="AO144" i="4" s="1"/>
  <c r="E122" i="32" a="1"/>
  <c r="J122" i="32" a="1"/>
  <c r="F118" i="32" a="1"/>
  <c r="F122" i="32" a="1"/>
  <c r="I121" i="32" a="1"/>
  <c r="E121" i="32" a="1"/>
  <c r="D121" i="32" a="1"/>
  <c r="D122" i="32" a="1"/>
  <c r="G122" i="32" a="1"/>
  <c r="I122" i="32" a="1"/>
  <c r="G120" i="32" a="1"/>
  <c r="G121" i="32" a="1"/>
  <c r="G118" i="32" a="1"/>
  <c r="H120" i="32" a="1"/>
  <c r="F121" i="32" a="1"/>
  <c r="J119" i="32" a="1"/>
  <c r="O109" i="22" l="1"/>
  <c r="W120" i="22"/>
  <c r="N109" i="22"/>
  <c r="V120" i="22"/>
  <c r="AA137" i="15"/>
  <c r="E110" i="23" s="1"/>
  <c r="AN148" i="15"/>
  <c r="AL121" i="23" s="1"/>
  <c r="P109" i="22"/>
  <c r="X120" i="22"/>
  <c r="AA137" i="17"/>
  <c r="G110" i="23" s="1"/>
  <c r="AN148" i="17"/>
  <c r="AN121" i="23" s="1"/>
  <c r="AA137" i="16"/>
  <c r="F110" i="23" s="1"/>
  <c r="AN148" i="16"/>
  <c r="AM121" i="23" s="1"/>
  <c r="L109" i="22"/>
  <c r="T120" i="22"/>
  <c r="K109" i="22"/>
  <c r="S120" i="22"/>
  <c r="M109" i="22"/>
  <c r="U120" i="22"/>
  <c r="AA137" i="5"/>
  <c r="C110" i="23" s="1"/>
  <c r="AN148" i="5"/>
  <c r="AJ121" i="23" s="1"/>
  <c r="AA137" i="14"/>
  <c r="D110" i="23" s="1"/>
  <c r="H110" i="23" s="1"/>
  <c r="AN148" i="14"/>
  <c r="AK121" i="23" s="1"/>
  <c r="BM120" i="8"/>
  <c r="I107" i="35"/>
  <c r="BM119" i="8"/>
  <c r="I106" i="35"/>
  <c r="AQ109" i="8"/>
  <c r="BN120" i="8"/>
  <c r="AM109" i="8"/>
  <c r="BJ120" i="8"/>
  <c r="AQ109" i="13"/>
  <c r="BN120" i="13"/>
  <c r="AM109" i="11"/>
  <c r="BJ120" i="11"/>
  <c r="AR109" i="11"/>
  <c r="BO120" i="11"/>
  <c r="AM109" i="6"/>
  <c r="BJ120" i="6"/>
  <c r="AO109" i="11"/>
  <c r="BL120" i="11"/>
  <c r="AQ109" i="6"/>
  <c r="BN120" i="6"/>
  <c r="AO109" i="8"/>
  <c r="BL120" i="8"/>
  <c r="AT109" i="10"/>
  <c r="BQ120" i="10"/>
  <c r="AP109" i="6"/>
  <c r="BM120" i="6"/>
  <c r="AT109" i="13"/>
  <c r="BQ120" i="13"/>
  <c r="AM109" i="10"/>
  <c r="BJ120" i="10"/>
  <c r="AP109" i="13"/>
  <c r="BM120" i="13"/>
  <c r="AM109" i="13"/>
  <c r="BJ120" i="13"/>
  <c r="AP109" i="10"/>
  <c r="BM120" i="10"/>
  <c r="AP109" i="12"/>
  <c r="BM120" i="12"/>
  <c r="AR109" i="13"/>
  <c r="BO120" i="13"/>
  <c r="Y107" i="8"/>
  <c r="AB134" i="5" s="1"/>
  <c r="M106" i="19" s="1"/>
  <c r="AV118" i="8"/>
  <c r="AO145" i="5" s="1"/>
  <c r="Z107" i="6"/>
  <c r="AW118" i="6"/>
  <c r="AH107" i="6"/>
  <c r="BE118" i="6"/>
  <c r="Z107" i="8"/>
  <c r="AW118" i="8"/>
  <c r="AH107" i="8"/>
  <c r="BE118" i="8"/>
  <c r="Z107" i="11"/>
  <c r="AW118" i="11"/>
  <c r="AH107" i="11"/>
  <c r="BE118" i="11"/>
  <c r="Y107" i="6"/>
  <c r="AB134" i="4" s="1"/>
  <c r="H106" i="19" s="1"/>
  <c r="AV118" i="6"/>
  <c r="AO145" i="4" s="1"/>
  <c r="AG107" i="6"/>
  <c r="BD118" i="6"/>
  <c r="AG107" i="8"/>
  <c r="BD118" i="8"/>
  <c r="AB134" i="14"/>
  <c r="R106" i="19" s="1"/>
  <c r="AV118" i="10"/>
  <c r="AO145" i="14" s="1"/>
  <c r="AG107" i="10"/>
  <c r="BD118" i="10"/>
  <c r="AA107" i="6"/>
  <c r="AX118" i="6"/>
  <c r="AI107" i="6"/>
  <c r="BF118" i="6"/>
  <c r="AX118" i="10"/>
  <c r="AI107" i="10"/>
  <c r="BF118" i="10"/>
  <c r="AG107" i="13"/>
  <c r="BD118" i="13"/>
  <c r="AB107" i="8"/>
  <c r="AY118" i="8"/>
  <c r="AY118" i="10"/>
  <c r="AB107" i="11"/>
  <c r="AY118" i="11"/>
  <c r="AK107" i="11"/>
  <c r="BH118" i="11"/>
  <c r="AB107" i="12"/>
  <c r="AY118" i="12"/>
  <c r="AJ107" i="12"/>
  <c r="BG118" i="12"/>
  <c r="AA107" i="13"/>
  <c r="AX118" i="13"/>
  <c r="AC107" i="8"/>
  <c r="AZ118" i="8"/>
  <c r="AK107" i="10"/>
  <c r="BH118" i="10"/>
  <c r="AL107" i="11"/>
  <c r="BI118" i="11"/>
  <c r="AK107" i="12"/>
  <c r="BH118" i="12"/>
  <c r="AB107" i="13"/>
  <c r="AY118" i="13"/>
  <c r="AN107" i="6"/>
  <c r="BK118" i="6"/>
  <c r="AE107" i="8"/>
  <c r="BB118" i="8"/>
  <c r="AE107" i="10"/>
  <c r="BB118" i="10"/>
  <c r="AN107" i="10"/>
  <c r="BK118" i="10"/>
  <c r="AE107" i="11"/>
  <c r="BB118" i="11"/>
  <c r="AD107" i="12"/>
  <c r="BA118" i="12"/>
  <c r="AC107" i="13"/>
  <c r="AZ118" i="13"/>
  <c r="AK107" i="13"/>
  <c r="BH118" i="13"/>
  <c r="AF107" i="6"/>
  <c r="BC118" i="6"/>
  <c r="AF107" i="8"/>
  <c r="BC118" i="8"/>
  <c r="AF107" i="10"/>
  <c r="BC118" i="10"/>
  <c r="AF107" i="11"/>
  <c r="BC118" i="11"/>
  <c r="AE107" i="12"/>
  <c r="BB118" i="12"/>
  <c r="AM107" i="12"/>
  <c r="BJ118" i="12"/>
  <c r="AD107" i="13"/>
  <c r="BA118" i="13"/>
  <c r="AN105" i="11"/>
  <c r="BK117" i="11"/>
  <c r="AN105" i="10"/>
  <c r="AO108" i="11"/>
  <c r="BU107" i="8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BO117" i="12" s="1"/>
  <c r="W105" i="12"/>
  <c r="BQ117" i="12" s="1"/>
  <c r="T105" i="12"/>
  <c r="BN117" i="12" s="1"/>
  <c r="BJ118" i="1"/>
  <c r="BQ117" i="10"/>
  <c r="BV105" i="10"/>
  <c r="BN117" i="10"/>
  <c r="BO117" i="10"/>
  <c r="BS105" i="8"/>
  <c r="D132" i="5"/>
  <c r="AS132" i="5" s="1"/>
  <c r="AG105" i="10"/>
  <c r="CA105" i="10"/>
  <c r="AB132" i="14"/>
  <c r="R104" i="19" s="1"/>
  <c r="BL116" i="10"/>
  <c r="BM116" i="10"/>
  <c r="AI105" i="11"/>
  <c r="CC105" i="11"/>
  <c r="AA105" i="11"/>
  <c r="BU105" i="11"/>
  <c r="T104" i="11"/>
  <c r="BN116" i="11" s="1"/>
  <c r="U104" i="11"/>
  <c r="BO116" i="11" s="1"/>
  <c r="W104" i="11"/>
  <c r="BQ116" i="11" s="1"/>
  <c r="R105" i="13"/>
  <c r="BL117" i="13" s="1"/>
  <c r="S105" i="13"/>
  <c r="BM117" i="13" s="1"/>
  <c r="AB106" i="6"/>
  <c r="W106" i="6"/>
  <c r="T106" i="6"/>
  <c r="U106" i="6"/>
  <c r="BV106" i="6"/>
  <c r="AJ106" i="6"/>
  <c r="CD106" i="6"/>
  <c r="AA106" i="8"/>
  <c r="BU106" i="8"/>
  <c r="AI106" i="8"/>
  <c r="CC106" i="8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BA118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V118" i="22" s="1"/>
  <c r="AT134" i="15"/>
  <c r="O134" i="15" a="1"/>
  <c r="O134" i="15" s="1"/>
  <c r="AN146" i="15" s="1"/>
  <c r="AL119" i="23" s="1"/>
  <c r="V135" i="5"/>
  <c r="AC108" i="1"/>
  <c r="AC109" i="1"/>
  <c r="AH108" i="1"/>
  <c r="AH109" i="1"/>
  <c r="W108" i="1"/>
  <c r="BQ120" i="1" s="1"/>
  <c r="AB108" i="1"/>
  <c r="U108" i="1"/>
  <c r="BO120" i="1" s="1"/>
  <c r="T108" i="1"/>
  <c r="BN120" i="1" s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BB118" i="1"/>
  <c r="X135" i="17"/>
  <c r="R108" i="1"/>
  <c r="BL120" i="1" s="1"/>
  <c r="S108" i="1"/>
  <c r="BM120" i="1" s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BL117" i="6" s="1"/>
  <c r="S105" i="6"/>
  <c r="BM117" i="6" s="1"/>
  <c r="Z105" i="11"/>
  <c r="S105" i="11"/>
  <c r="BM117" i="11" s="1"/>
  <c r="R105" i="11"/>
  <c r="BL117" i="11" s="1"/>
  <c r="BT105" i="11"/>
  <c r="R105" i="1"/>
  <c r="BL117" i="1" s="1"/>
  <c r="S105" i="1"/>
  <c r="BM117" i="1" s="1"/>
  <c r="AI106" i="10"/>
  <c r="CC106" i="10"/>
  <c r="R106" i="35"/>
  <c r="BJ117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R106" i="12"/>
  <c r="BL118" i="12" s="1"/>
  <c r="BT106" i="12"/>
  <c r="Z134" i="16"/>
  <c r="AD106" i="19" s="1"/>
  <c r="W134" i="16"/>
  <c r="Q134" i="16"/>
  <c r="T134" i="16"/>
  <c r="X134" i="16"/>
  <c r="Y134" i="16"/>
  <c r="S134" i="16"/>
  <c r="BC118" i="1"/>
  <c r="AD105" i="10"/>
  <c r="BX105" i="10"/>
  <c r="K103" i="35"/>
  <c r="AF105" i="11"/>
  <c r="BZ105" i="11"/>
  <c r="BS105" i="11"/>
  <c r="D132" i="15"/>
  <c r="AS132" i="15" s="1"/>
  <c r="U105" i="1"/>
  <c r="BO117" i="1" s="1"/>
  <c r="W105" i="1"/>
  <c r="BQ117" i="1" s="1"/>
  <c r="T105" i="1"/>
  <c r="BN117" i="1" s="1"/>
  <c r="AE106" i="6"/>
  <c r="BY106" i="6"/>
  <c r="BJ118" i="6"/>
  <c r="AD106" i="8"/>
  <c r="BX106" i="8"/>
  <c r="AL106" i="8"/>
  <c r="AC106" i="10"/>
  <c r="BW106" i="10"/>
  <c r="AK106" i="10"/>
  <c r="CE106" i="10"/>
  <c r="AB106" i="11"/>
  <c r="BV106" i="11"/>
  <c r="U106" i="11"/>
  <c r="T106" i="11"/>
  <c r="W106" i="11"/>
  <c r="AJ106" i="11"/>
  <c r="CD106" i="11"/>
  <c r="AA106" i="12"/>
  <c r="BU106" i="12"/>
  <c r="AI106" i="12"/>
  <c r="CC106" i="12"/>
  <c r="Z106" i="13"/>
  <c r="R106" i="13"/>
  <c r="BL118" i="13" s="1"/>
  <c r="S106" i="13"/>
  <c r="BT106" i="13"/>
  <c r="X134" i="17"/>
  <c r="U134" i="17"/>
  <c r="Z134" i="17"/>
  <c r="AI106" i="19" s="1"/>
  <c r="S134" i="17"/>
  <c r="T134" i="17"/>
  <c r="V134" i="17"/>
  <c r="AH106" i="13"/>
  <c r="CB106" i="13"/>
  <c r="AV118" i="1"/>
  <c r="BD118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U119" i="22" s="1"/>
  <c r="Q135" i="14"/>
  <c r="AT135" i="14"/>
  <c r="O135" i="14" a="1"/>
  <c r="O135" i="14" s="1"/>
  <c r="AN147" i="14" s="1"/>
  <c r="AK120" i="23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BN118" i="8" s="1"/>
  <c r="U106" i="8"/>
  <c r="BO118" i="8" s="1"/>
  <c r="W106" i="8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BL117" i="8" s="1"/>
  <c r="S105" i="8"/>
  <c r="AE105" i="10"/>
  <c r="BY105" i="10"/>
  <c r="BS104" i="10"/>
  <c r="D131" i="14"/>
  <c r="AS131" i="14" s="1"/>
  <c r="AG105" i="11"/>
  <c r="CA105" i="11"/>
  <c r="R104" i="11"/>
  <c r="BL116" i="11" s="1"/>
  <c r="S104" i="11"/>
  <c r="BM116" i="11" s="1"/>
  <c r="U105" i="13"/>
  <c r="BO117" i="13" s="1"/>
  <c r="T105" i="13"/>
  <c r="BN117" i="13" s="1"/>
  <c r="W105" i="13"/>
  <c r="BQ117" i="13" s="1"/>
  <c r="AL106" i="6"/>
  <c r="BV106" i="10"/>
  <c r="BQ118" i="10"/>
  <c r="BO118" i="10"/>
  <c r="AA106" i="11"/>
  <c r="BU106" i="11"/>
  <c r="AH106" i="12"/>
  <c r="CB106" i="12"/>
  <c r="AG106" i="13"/>
  <c r="CA106" i="13"/>
  <c r="W105" i="6"/>
  <c r="BQ117" i="6" s="1"/>
  <c r="T105" i="6"/>
  <c r="BN117" i="6" s="1"/>
  <c r="U105" i="6"/>
  <c r="BO117" i="6" s="1"/>
  <c r="U105" i="8"/>
  <c r="BO117" i="8" s="1"/>
  <c r="W105" i="8"/>
  <c r="BQ117" i="8" s="1"/>
  <c r="T105" i="8"/>
  <c r="BN117" i="8" s="1"/>
  <c r="AK105" i="10"/>
  <c r="CE105" i="10"/>
  <c r="AC105" i="10"/>
  <c r="BW105" i="10"/>
  <c r="AE105" i="11"/>
  <c r="BY105" i="11"/>
  <c r="BS104" i="11"/>
  <c r="D131" i="15"/>
  <c r="AS131" i="15" s="1"/>
  <c r="AF106" i="6"/>
  <c r="BZ106" i="6"/>
  <c r="AN106" i="6"/>
  <c r="AE106" i="8"/>
  <c r="BY106" i="8"/>
  <c r="AD106" i="10"/>
  <c r="BX106" i="10"/>
  <c r="AL106" i="10"/>
  <c r="AC106" i="11"/>
  <c r="BW106" i="11"/>
  <c r="AK106" i="11"/>
  <c r="CE106" i="11"/>
  <c r="AB106" i="12"/>
  <c r="T106" i="12"/>
  <c r="U106" i="12"/>
  <c r="BO118" i="12" s="1"/>
  <c r="W106" i="12"/>
  <c r="BV106" i="12"/>
  <c r="AJ106" i="12"/>
  <c r="CD106" i="12"/>
  <c r="AA106" i="13"/>
  <c r="BU106" i="13"/>
  <c r="AI106" i="13"/>
  <c r="CC106" i="13"/>
  <c r="AW118" i="1"/>
  <c r="BE118" i="1"/>
  <c r="R135" i="17"/>
  <c r="AR108" i="11"/>
  <c r="C106" i="35"/>
  <c r="AC107" i="11"/>
  <c r="BS108" i="6"/>
  <c r="D135" i="4"/>
  <c r="AS135" i="4" s="1"/>
  <c r="O135" i="16" a="1"/>
  <c r="O135" i="16" s="1"/>
  <c r="G107" i="22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AP108" i="8"/>
  <c r="AH107" i="10"/>
  <c r="H107" i="35"/>
  <c r="AM108" i="8"/>
  <c r="AT109" i="6"/>
  <c r="C109" i="26"/>
  <c r="R134" i="14"/>
  <c r="X134" i="14"/>
  <c r="I108" i="22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BL118" i="11" s="1"/>
  <c r="S106" i="11"/>
  <c r="BM118" i="11" s="1"/>
  <c r="BT106" i="11"/>
  <c r="W134" i="15"/>
  <c r="X134" i="15"/>
  <c r="Y108" i="1"/>
  <c r="Y109" i="1"/>
  <c r="BJ117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BJ118" i="10"/>
  <c r="AD106" i="11"/>
  <c r="BX106" i="11"/>
  <c r="AL106" i="11"/>
  <c r="AC106" i="12"/>
  <c r="BW106" i="12"/>
  <c r="AK106" i="12"/>
  <c r="CE106" i="12"/>
  <c r="AB106" i="13"/>
  <c r="U106" i="13"/>
  <c r="BO118" i="13" s="1"/>
  <c r="W106" i="13"/>
  <c r="BQ118" i="13" s="1"/>
  <c r="BV106" i="13"/>
  <c r="T106" i="13"/>
  <c r="BN118" i="13" s="1"/>
  <c r="AJ106" i="13"/>
  <c r="CD106" i="13"/>
  <c r="AX118" i="1"/>
  <c r="BF118" i="1"/>
  <c r="X136" i="17"/>
  <c r="S135" i="17"/>
  <c r="Q135" i="17"/>
  <c r="H107" i="22"/>
  <c r="O135" i="17" a="1"/>
  <c r="O135" i="17" s="1"/>
  <c r="AN147" i="17" s="1"/>
  <c r="AN120" i="23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AN147" i="5" s="1"/>
  <c r="AJ120" i="23" s="1"/>
  <c r="D107" i="22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S118" i="22" s="1"/>
  <c r="AT134" i="4"/>
  <c r="AF105" i="10"/>
  <c r="BZ105" i="10"/>
  <c r="AC106" i="6"/>
  <c r="BW106" i="6"/>
  <c r="BU106" i="10"/>
  <c r="AG106" i="12"/>
  <c r="CA106" i="12"/>
  <c r="AJ105" i="10"/>
  <c r="CD105" i="10"/>
  <c r="AD105" i="11"/>
  <c r="BX105" i="11"/>
  <c r="N103" i="35"/>
  <c r="AI105" i="10"/>
  <c r="CC105" i="10"/>
  <c r="BO116" i="10"/>
  <c r="BN116" i="10"/>
  <c r="BQ116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BG118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N146" i="17" s="1"/>
  <c r="AN119" i="23" s="1"/>
  <c r="AT134" i="17"/>
  <c r="H106" i="22"/>
  <c r="X118" i="22" s="1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AN146" i="16" s="1"/>
  <c r="AM119" i="23" s="1"/>
  <c r="G106" i="22"/>
  <c r="W118" i="22" s="1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U118" i="22" s="1"/>
  <c r="O134" i="14" a="1"/>
  <c r="O134" i="14" s="1"/>
  <c r="AN146" i="14" s="1"/>
  <c r="AK119" i="23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W135" i="32" s="1"/>
  <c r="M123" i="32"/>
  <c r="O123" i="32"/>
  <c r="N123" i="32"/>
  <c r="T123" i="32"/>
  <c r="R123" i="32"/>
  <c r="S123" i="32"/>
  <c r="U123" i="32"/>
  <c r="X135" i="32" s="1"/>
  <c r="P123" i="32"/>
  <c r="Q123" i="32"/>
  <c r="AJ106" i="8"/>
  <c r="CD106" i="8"/>
  <c r="BS105" i="12"/>
  <c r="D132" i="16"/>
  <c r="AS132" i="16" s="1"/>
  <c r="BJ117" i="6"/>
  <c r="BU105" i="10"/>
  <c r="AK105" i="11"/>
  <c r="CE105" i="11"/>
  <c r="AC105" i="11"/>
  <c r="BW105" i="11"/>
  <c r="B104" i="35"/>
  <c r="Z106" i="6"/>
  <c r="BT106" i="6"/>
  <c r="S106" i="6"/>
  <c r="R106" i="6"/>
  <c r="BL118" i="6" s="1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AY118" i="1"/>
  <c r="BJ117" i="8"/>
  <c r="AH105" i="10"/>
  <c r="CB105" i="10"/>
  <c r="BL117" i="10"/>
  <c r="BM117" i="10"/>
  <c r="BT105" i="10"/>
  <c r="AJ105" i="11"/>
  <c r="CD105" i="11"/>
  <c r="AB105" i="11"/>
  <c r="T105" i="11"/>
  <c r="BN117" i="11" s="1"/>
  <c r="W105" i="11"/>
  <c r="BQ117" i="11" s="1"/>
  <c r="BV105" i="11"/>
  <c r="U105" i="11"/>
  <c r="BO117" i="11" s="1"/>
  <c r="R105" i="12"/>
  <c r="BL117" i="12" s="1"/>
  <c r="S105" i="12"/>
  <c r="BM117" i="12" s="1"/>
  <c r="AA106" i="6"/>
  <c r="BU106" i="6"/>
  <c r="AI106" i="6"/>
  <c r="CC106" i="6"/>
  <c r="Z106" i="8"/>
  <c r="S106" i="8"/>
  <c r="BT106" i="8"/>
  <c r="R106" i="8"/>
  <c r="BL118" i="8" s="1"/>
  <c r="T134" i="5"/>
  <c r="S134" i="5"/>
  <c r="W134" i="5"/>
  <c r="Z134" i="5"/>
  <c r="O106" i="19" s="1"/>
  <c r="AH106" i="8"/>
  <c r="CB106" i="8"/>
  <c r="AB133" i="14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AZ118" i="1"/>
  <c r="BH118" i="1"/>
  <c r="AG108" i="1"/>
  <c r="AG109" i="1"/>
  <c r="AU135" i="17"/>
  <c r="Z135" i="17"/>
  <c r="AI107" i="19" s="1"/>
  <c r="CF108" i="13"/>
  <c r="AI107" i="13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Q135" i="15"/>
  <c r="AT135" i="15"/>
  <c r="O135" i="15" a="1"/>
  <c r="O135" i="15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T118" i="22" s="1"/>
  <c r="O134" i="5" a="1"/>
  <c r="O134" i="5" s="1"/>
  <c r="AN146" i="5" s="1"/>
  <c r="AJ119" i="23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G119" i="32" a="1"/>
  <c r="J120" i="32" a="1"/>
  <c r="I120" i="32" a="1"/>
  <c r="F119" i="32" a="1"/>
  <c r="D120" i="32" a="1"/>
  <c r="E120" i="32" a="1"/>
  <c r="H119" i="32" a="1"/>
  <c r="F120" i="32" a="1"/>
  <c r="D119" i="32" a="1"/>
  <c r="E119" i="32" a="1"/>
  <c r="I119" i="32" a="1"/>
  <c r="I110" i="23" l="1"/>
  <c r="AG135" i="32"/>
  <c r="H122" i="33" s="1"/>
  <c r="AP119" i="23"/>
  <c r="AO121" i="23"/>
  <c r="AP121" i="23"/>
  <c r="Q109" i="22"/>
  <c r="AB124" i="32" s="1"/>
  <c r="Y120" i="22"/>
  <c r="AE135" i="32" s="1"/>
  <c r="BM118" i="8"/>
  <c r="I105" i="35"/>
  <c r="BM117" i="8"/>
  <c r="I104" i="35"/>
  <c r="L108" i="22"/>
  <c r="T119" i="22"/>
  <c r="O108" i="22"/>
  <c r="W119" i="22"/>
  <c r="P108" i="22"/>
  <c r="X119" i="22"/>
  <c r="AA136" i="16"/>
  <c r="F109" i="23" s="1"/>
  <c r="AN147" i="16"/>
  <c r="AM120" i="23" s="1"/>
  <c r="E108" i="26"/>
  <c r="AN147" i="15"/>
  <c r="AL120" i="23" s="1"/>
  <c r="AP120" i="23" s="1"/>
  <c r="K108" i="22"/>
  <c r="S119" i="22"/>
  <c r="N108" i="22"/>
  <c r="V119" i="22"/>
  <c r="AO119" i="23"/>
  <c r="AQ119" i="23" s="1"/>
  <c r="AT106" i="12"/>
  <c r="BQ118" i="12"/>
  <c r="AP107" i="10"/>
  <c r="BM118" i="10"/>
  <c r="F105" i="35"/>
  <c r="BM118" i="6"/>
  <c r="AQ107" i="10"/>
  <c r="BN118" i="10"/>
  <c r="AP107" i="13"/>
  <c r="BM118" i="13"/>
  <c r="AR107" i="6"/>
  <c r="BO118" i="6"/>
  <c r="AQ107" i="12"/>
  <c r="BN118" i="12"/>
  <c r="AT107" i="8"/>
  <c r="BQ118" i="8"/>
  <c r="AT107" i="11"/>
  <c r="BQ118" i="11"/>
  <c r="AM107" i="13"/>
  <c r="BJ118" i="13"/>
  <c r="AQ107" i="6"/>
  <c r="BN118" i="6"/>
  <c r="AM107" i="8"/>
  <c r="BJ118" i="8"/>
  <c r="AQ107" i="11"/>
  <c r="BN118" i="11"/>
  <c r="AT107" i="6"/>
  <c r="BQ118" i="6"/>
  <c r="AR107" i="11"/>
  <c r="BO118" i="11"/>
  <c r="AP107" i="12"/>
  <c r="BM118" i="12"/>
  <c r="AO107" i="10"/>
  <c r="BL118" i="10"/>
  <c r="AQ106" i="12"/>
  <c r="AM106" i="12"/>
  <c r="BJ117" i="12"/>
  <c r="AM106" i="11"/>
  <c r="BJ117" i="11"/>
  <c r="AT105" i="11"/>
  <c r="AE107" i="35"/>
  <c r="AO106" i="13"/>
  <c r="AT107" i="12"/>
  <c r="AK107" i="35"/>
  <c r="AR106" i="10"/>
  <c r="AR106" i="12"/>
  <c r="J110" i="23"/>
  <c r="K121" i="23" s="1"/>
  <c r="AC121" i="23" s="1"/>
  <c r="C122" i="33" s="1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E108" i="19" s="1"/>
  <c r="AR108" i="19" s="1"/>
  <c r="BF119" i="19" s="1"/>
  <c r="AQ136" i="16"/>
  <c r="O133" i="5" a="1"/>
  <c r="O133" i="5" s="1"/>
  <c r="AT133" i="5"/>
  <c r="D105" i="22"/>
  <c r="Q133" i="5"/>
  <c r="AH106" i="1"/>
  <c r="AH107" i="1"/>
  <c r="AE106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T121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BM118" i="1" s="1"/>
  <c r="R106" i="1"/>
  <c r="BL118" i="1" s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AN144" i="17" s="1"/>
  <c r="AN117" i="23" s="1"/>
  <c r="H104" i="22"/>
  <c r="X116" i="22" s="1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U116" i="22" s="1"/>
  <c r="AT132" i="14"/>
  <c r="O132" i="14" a="1"/>
  <c r="O132" i="14" s="1"/>
  <c r="AN144" i="14" s="1"/>
  <c r="AK117" i="23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BB119" i="19" s="1"/>
  <c r="AQ136" i="4"/>
  <c r="AA135" i="17"/>
  <c r="G108" i="23" s="1"/>
  <c r="G108" i="26"/>
  <c r="AR106" i="13"/>
  <c r="Q133" i="15"/>
  <c r="F105" i="22"/>
  <c r="V117" i="22" s="1"/>
  <c r="AT133" i="15"/>
  <c r="O133" i="15" a="1"/>
  <c r="O133" i="15" s="1"/>
  <c r="O105" i="35"/>
  <c r="AP106" i="11"/>
  <c r="CR110" i="18"/>
  <c r="C109" i="19" s="1"/>
  <c r="B109" i="37"/>
  <c r="P121" i="37" s="1"/>
  <c r="AA136" i="17"/>
  <c r="G109" i="23" s="1"/>
  <c r="O131" i="15" a="1"/>
  <c r="O131" i="15" s="1"/>
  <c r="AN143" i="15" s="1"/>
  <c r="AL116" i="23" s="1"/>
  <c r="F103" i="22"/>
  <c r="V115" i="22" s="1"/>
  <c r="AT131" i="15"/>
  <c r="AP107" i="8"/>
  <c r="U134" i="15"/>
  <c r="T133" i="17"/>
  <c r="R133" i="17"/>
  <c r="S133" i="16"/>
  <c r="U133" i="16"/>
  <c r="C104" i="35"/>
  <c r="U132" i="15"/>
  <c r="C104" i="22"/>
  <c r="S116" i="22" s="1"/>
  <c r="AT132" i="4"/>
  <c r="C109" i="37"/>
  <c r="Q121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BD119" i="19" s="1"/>
  <c r="AQ136" i="14"/>
  <c r="W133" i="5"/>
  <c r="R133" i="5"/>
  <c r="X133" i="16"/>
  <c r="R104" i="35"/>
  <c r="S132" i="14"/>
  <c r="Y133" i="4"/>
  <c r="AO107" i="6"/>
  <c r="M108" i="22"/>
  <c r="B107" i="26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N144" i="15" s="1"/>
  <c r="AL117" i="23" s="1"/>
  <c r="AT132" i="15"/>
  <c r="Q132" i="15"/>
  <c r="F104" i="22"/>
  <c r="V116" i="22" s="1"/>
  <c r="E109" i="37"/>
  <c r="S121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W133" i="32" s="1"/>
  <c r="O121" i="32"/>
  <c r="S121" i="32"/>
  <c r="Q121" i="32"/>
  <c r="N121" i="32"/>
  <c r="R121" i="32"/>
  <c r="M121" i="32"/>
  <c r="P121" i="32"/>
  <c r="T121" i="32"/>
  <c r="U121" i="32"/>
  <c r="X133" i="32" s="1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AN144" i="16" s="1"/>
  <c r="AM117" i="23" s="1"/>
  <c r="G104" i="22"/>
  <c r="W116" i="22" s="1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BN118" i="1" s="1"/>
  <c r="W106" i="1"/>
  <c r="BQ118" i="1" s="1"/>
  <c r="U106" i="1"/>
  <c r="BO118" i="1" s="1"/>
  <c r="AB106" i="1"/>
  <c r="AB107" i="1"/>
  <c r="AU133" i="4"/>
  <c r="Z133" i="4"/>
  <c r="J105" i="19" s="1"/>
  <c r="AA134" i="4"/>
  <c r="B107" i="23" s="1"/>
  <c r="C105" i="22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Q133" i="17"/>
  <c r="AT133" i="17"/>
  <c r="H105" i="22"/>
  <c r="X117" i="22" s="1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U115" i="22" s="1"/>
  <c r="O131" i="14" a="1"/>
  <c r="O131" i="14" s="1"/>
  <c r="AN143" i="14" s="1"/>
  <c r="AK116" i="23" s="1"/>
  <c r="AT131" i="14"/>
  <c r="CM109" i="18"/>
  <c r="R109" i="23" s="1"/>
  <c r="L122" i="32"/>
  <c r="W134" i="32" s="1"/>
  <c r="T122" i="32"/>
  <c r="M122" i="32"/>
  <c r="O122" i="32"/>
  <c r="N122" i="32"/>
  <c r="S122" i="32"/>
  <c r="U122" i="32"/>
  <c r="X134" i="32" s="1"/>
  <c r="P122" i="32"/>
  <c r="Q122" i="32"/>
  <c r="R122" i="32"/>
  <c r="CK109" i="18"/>
  <c r="P109" i="23" s="1"/>
  <c r="D107" i="26"/>
  <c r="AE108" i="35"/>
  <c r="I106" i="22"/>
  <c r="Y118" i="22" s="1"/>
  <c r="AE133" i="32" s="1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AN144" i="5" s="1"/>
  <c r="AJ117" i="23" s="1"/>
  <c r="D104" i="22"/>
  <c r="T116" i="22" s="1"/>
  <c r="AT132" i="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BG119" i="19" s="1"/>
  <c r="R134" i="5"/>
  <c r="T133" i="15"/>
  <c r="D109" i="37"/>
  <c r="R121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Q133" i="14"/>
  <c r="E105" i="22"/>
  <c r="U117" i="22" s="1"/>
  <c r="AO106" i="10"/>
  <c r="P108" i="19"/>
  <c r="AO108" i="19" s="1"/>
  <c r="BC119" i="19" s="1"/>
  <c r="AB107" i="35"/>
  <c r="AQ135" i="14"/>
  <c r="S107" i="19"/>
  <c r="U107" i="19" s="1"/>
  <c r="AP107" i="19" s="1"/>
  <c r="BD118" i="19" s="1"/>
  <c r="U133" i="17"/>
  <c r="AR106" i="11"/>
  <c r="D133" i="4"/>
  <c r="AS133" i="4" s="1"/>
  <c r="BS106" i="6"/>
  <c r="Q133" i="16"/>
  <c r="G105" i="22"/>
  <c r="O133" i="16" a="1"/>
  <c r="O133" i="16" s="1"/>
  <c r="AT133" i="16"/>
  <c r="S132" i="15"/>
  <c r="CF105" i="11"/>
  <c r="V134" i="4"/>
  <c r="U134" i="5"/>
  <c r="S134" i="15"/>
  <c r="AN108" i="35"/>
  <c r="K107" i="22"/>
  <c r="I107" i="22"/>
  <c r="Y119" i="22" s="1"/>
  <c r="AE134" i="32" s="1"/>
  <c r="CF107" i="11"/>
  <c r="AO108" i="1"/>
  <c r="AO109" i="1"/>
  <c r="CF107" i="6"/>
  <c r="T133" i="14"/>
  <c r="L105" i="35"/>
  <c r="AP106" i="10"/>
  <c r="L103" i="35"/>
  <c r="Z108" i="19"/>
  <c r="AQ108" i="19" s="1"/>
  <c r="BE119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BB117" i="19" l="1"/>
  <c r="AQ121" i="23"/>
  <c r="AA124" i="32"/>
  <c r="AD135" i="32"/>
  <c r="K110" i="37"/>
  <c r="J110" i="37"/>
  <c r="I110" i="37"/>
  <c r="L110" i="37"/>
  <c r="M110" i="37"/>
  <c r="AO120" i="23"/>
  <c r="AQ120" i="23" s="1"/>
  <c r="AG134" i="32"/>
  <c r="H121" i="33" s="1"/>
  <c r="AG133" i="32"/>
  <c r="H120" i="33" s="1"/>
  <c r="O106" i="22"/>
  <c r="W117" i="22"/>
  <c r="BB118" i="19"/>
  <c r="AA134" i="16"/>
  <c r="F107" i="23" s="1"/>
  <c r="AN145" i="16"/>
  <c r="AM118" i="23" s="1"/>
  <c r="AA134" i="17"/>
  <c r="G107" i="23" s="1"/>
  <c r="AN145" i="17"/>
  <c r="AN118" i="23" s="1"/>
  <c r="K106" i="22"/>
  <c r="S117" i="22"/>
  <c r="AA134" i="15"/>
  <c r="E107" i="23" s="1"/>
  <c r="AN145" i="15"/>
  <c r="AL118" i="23" s="1"/>
  <c r="BC118" i="19"/>
  <c r="L106" i="22"/>
  <c r="T117" i="22"/>
  <c r="BF118" i="19"/>
  <c r="AA134" i="14"/>
  <c r="D107" i="23" s="1"/>
  <c r="AN145" i="14"/>
  <c r="AK118" i="23" s="1"/>
  <c r="BF117" i="19"/>
  <c r="BE118" i="19"/>
  <c r="BG118" i="19"/>
  <c r="AP117" i="23"/>
  <c r="AA134" i="5"/>
  <c r="C107" i="23" s="1"/>
  <c r="AN145" i="5"/>
  <c r="AJ118" i="23" s="1"/>
  <c r="BG117" i="19"/>
  <c r="AO117" i="23"/>
  <c r="AN105" i="35"/>
  <c r="P105" i="22"/>
  <c r="AK105" i="35"/>
  <c r="F109" i="19"/>
  <c r="AM109" i="19" s="1"/>
  <c r="BA120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BD117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S119" i="37" s="1"/>
  <c r="AH105" i="19"/>
  <c r="AJ105" i="19" s="1"/>
  <c r="AS105" i="19" s="1"/>
  <c r="BG116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Q119" i="37" s="1"/>
  <c r="AQ133" i="14"/>
  <c r="S105" i="19"/>
  <c r="U105" i="19" s="1"/>
  <c r="AP105" i="19" s="1"/>
  <c r="N106" i="19"/>
  <c r="P106" i="19" s="1"/>
  <c r="AO106" i="19" s="1"/>
  <c r="BC117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AG105" i="35"/>
  <c r="G109" i="37" a="1"/>
  <c r="G109" i="37" s="1"/>
  <c r="U121" i="37" s="1"/>
  <c r="N105" i="22"/>
  <c r="CQ108" i="18"/>
  <c r="G105" i="26"/>
  <c r="AK104" i="35"/>
  <c r="L119" i="32"/>
  <c r="W131" i="32" s="1"/>
  <c r="O119" i="32"/>
  <c r="N119" i="32"/>
  <c r="M119" i="32"/>
  <c r="R119" i="32"/>
  <c r="S119" i="32"/>
  <c r="T119" i="32"/>
  <c r="U119" i="32"/>
  <c r="X131" i="32" s="1"/>
  <c r="P119" i="32"/>
  <c r="Q119" i="32"/>
  <c r="CP107" i="18"/>
  <c r="U107" i="23" s="1"/>
  <c r="AT106" i="1"/>
  <c r="AT107" i="1"/>
  <c r="X106" i="19"/>
  <c r="Z106" i="19" s="1"/>
  <c r="AQ106" i="19" s="1"/>
  <c r="BE117" i="19" s="1"/>
  <c r="AQ134" i="15"/>
  <c r="AK123" i="32"/>
  <c r="W109" i="26"/>
  <c r="Y110" i="33" s="1"/>
  <c r="I108" i="23"/>
  <c r="H108" i="23"/>
  <c r="B108" i="37"/>
  <c r="CR109" i="18"/>
  <c r="C108" i="19" s="1"/>
  <c r="CH108" i="18"/>
  <c r="D106" i="26"/>
  <c r="AA133" i="14"/>
  <c r="D106" i="23" s="1"/>
  <c r="AD105" i="35"/>
  <c r="CN108" i="18"/>
  <c r="S108" i="23" s="1"/>
  <c r="E108" i="37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W132" i="32" s="1"/>
  <c r="O120" i="32"/>
  <c r="P120" i="32"/>
  <c r="N120" i="32"/>
  <c r="U120" i="32"/>
  <c r="X132" i="32" s="1"/>
  <c r="R120" i="32"/>
  <c r="M120" i="32"/>
  <c r="T120" i="32"/>
  <c r="S120" i="32"/>
  <c r="Q120" i="32"/>
  <c r="CJ108" i="18"/>
  <c r="O108" i="23" s="1"/>
  <c r="C108" i="37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BB116" i="19" s="1"/>
  <c r="F107" i="37"/>
  <c r="T119" i="37" s="1"/>
  <c r="I104" i="22"/>
  <c r="Y116" i="22" s="1"/>
  <c r="AE131" i="32" s="1"/>
  <c r="AC105" i="19"/>
  <c r="AE105" i="19" s="1"/>
  <c r="AR105" i="19" s="1"/>
  <c r="BF116" i="19" s="1"/>
  <c r="AQ133" i="16"/>
  <c r="Y107" i="35"/>
  <c r="Y108" i="35"/>
  <c r="Z122" i="32"/>
  <c r="V122" i="32" a="1"/>
  <c r="V122" i="32" s="1"/>
  <c r="AQ105" i="35"/>
  <c r="AQ106" i="1"/>
  <c r="AQ107" i="1"/>
  <c r="B107" i="37"/>
  <c r="P119" i="37" s="1"/>
  <c r="CJ109" i="18"/>
  <c r="O109" i="23" s="1"/>
  <c r="AQ106" i="35"/>
  <c r="AQ132" i="14"/>
  <c r="S104" i="19"/>
  <c r="U104" i="19" s="1"/>
  <c r="AP104" i="19" s="1"/>
  <c r="BD115" i="19" s="1"/>
  <c r="D107" i="37"/>
  <c r="R119" i="37" s="1"/>
  <c r="C106" i="26"/>
  <c r="AA133" i="5"/>
  <c r="C106" i="23" s="1"/>
  <c r="CM108" i="18"/>
  <c r="R108" i="23" s="1"/>
  <c r="Z121" i="32"/>
  <c r="AD133" i="32" s="1"/>
  <c r="X104" i="19"/>
  <c r="Z104" i="19" s="1"/>
  <c r="AQ104" i="19" s="1"/>
  <c r="BE115" i="19" s="1"/>
  <c r="AQ132" i="15"/>
  <c r="AA105" i="35"/>
  <c r="CI107" i="18"/>
  <c r="N107" i="23" s="1"/>
  <c r="D108" i="37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N110" i="37" l="1"/>
  <c r="BE116" i="19"/>
  <c r="AP118" i="23"/>
  <c r="AQ117" i="23"/>
  <c r="AA123" i="32"/>
  <c r="AD134" i="32"/>
  <c r="K109" i="37"/>
  <c r="R120" i="37"/>
  <c r="M109" i="37"/>
  <c r="T120" i="37"/>
  <c r="I109" i="37"/>
  <c r="P120" i="37"/>
  <c r="L109" i="37"/>
  <c r="S120" i="37"/>
  <c r="J109" i="37"/>
  <c r="Q120" i="37"/>
  <c r="BD116" i="19"/>
  <c r="AO118" i="23"/>
  <c r="Q106" i="22"/>
  <c r="AB121" i="32" s="1"/>
  <c r="Y117" i="22"/>
  <c r="AE132" i="32" s="1"/>
  <c r="AG132" i="32"/>
  <c r="H119" i="33" s="1"/>
  <c r="BC116" i="19"/>
  <c r="AG131" i="32"/>
  <c r="H118" i="33" s="1"/>
  <c r="J109" i="23"/>
  <c r="K120" i="23" s="1"/>
  <c r="AC120" i="23" s="1"/>
  <c r="C121" i="33" s="1"/>
  <c r="Y110" i="23"/>
  <c r="Z121" i="23" s="1"/>
  <c r="AD121" i="23" s="1"/>
  <c r="D122" i="33" s="1"/>
  <c r="AU106" i="19"/>
  <c r="AV106" i="19"/>
  <c r="J107" i="23"/>
  <c r="M107" i="23"/>
  <c r="D106" i="19"/>
  <c r="E106" i="19"/>
  <c r="V107" i="23"/>
  <c r="U105" i="26"/>
  <c r="U106" i="33"/>
  <c r="B105" i="37"/>
  <c r="P117" i="37" s="1"/>
  <c r="V119" i="32" a="1"/>
  <c r="V119" i="32" s="1"/>
  <c r="C105" i="37"/>
  <c r="Q117" i="37" s="1"/>
  <c r="G107" i="37" a="1"/>
  <c r="G107" i="37" s="1"/>
  <c r="U119" i="37" s="1"/>
  <c r="CN106" i="18"/>
  <c r="S106" i="23" s="1"/>
  <c r="E106" i="37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AD131" i="32" s="1"/>
  <c r="C106" i="37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CH106" i="18"/>
  <c r="CR107" i="18"/>
  <c r="C106" i="19" s="1"/>
  <c r="H106" i="26"/>
  <c r="J108" i="23"/>
  <c r="J108" i="37"/>
  <c r="E105" i="37"/>
  <c r="S117" i="37" s="1"/>
  <c r="D108" i="19"/>
  <c r="F108" i="19" s="1"/>
  <c r="AM108" i="19" s="1"/>
  <c r="BA119" i="19" s="1"/>
  <c r="M109" i="23"/>
  <c r="D105" i="37"/>
  <c r="R117" i="37" s="1"/>
  <c r="CN107" i="18"/>
  <c r="S107" i="23" s="1"/>
  <c r="D106" i="37"/>
  <c r="CL106" i="18"/>
  <c r="Q106" i="23" s="1"/>
  <c r="M108" i="37"/>
  <c r="CP106" i="18"/>
  <c r="U106" i="23" s="1"/>
  <c r="F106" i="37"/>
  <c r="T118" i="37" s="1"/>
  <c r="F105" i="37"/>
  <c r="T117" i="37" s="1"/>
  <c r="CK106" i="18"/>
  <c r="P106" i="23" s="1"/>
  <c r="AU105" i="19"/>
  <c r="AV105" i="19"/>
  <c r="Z120" i="32"/>
  <c r="AD132" i="32" s="1"/>
  <c r="S106" i="26"/>
  <c r="V107" i="33" s="1"/>
  <c r="K118" i="23" l="1"/>
  <c r="AC118" i="23" s="1"/>
  <c r="C119" i="33" s="1"/>
  <c r="AQ118" i="23"/>
  <c r="N109" i="37"/>
  <c r="U120" i="37"/>
  <c r="K119" i="23"/>
  <c r="AC119" i="23" s="1"/>
  <c r="C120" i="33" s="1"/>
  <c r="K107" i="37"/>
  <c r="R118" i="37"/>
  <c r="L107" i="37"/>
  <c r="S118" i="37"/>
  <c r="I107" i="37"/>
  <c r="P118" i="37"/>
  <c r="J107" i="37"/>
  <c r="Q118" i="37"/>
  <c r="F106" i="19"/>
  <c r="AM106" i="19" s="1"/>
  <c r="J106" i="23"/>
  <c r="K117" i="23" s="1"/>
  <c r="AC117" i="23" s="1"/>
  <c r="C118" i="33" s="1"/>
  <c r="F107" i="19"/>
  <c r="AM107" i="19" s="1"/>
  <c r="BA118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AA121" i="32"/>
  <c r="N108" i="37"/>
  <c r="W105" i="26"/>
  <c r="Y106" i="33" s="1"/>
  <c r="AK119" i="32"/>
  <c r="G105" i="37" a="1"/>
  <c r="G105" i="37" s="1"/>
  <c r="U117" i="37" s="1"/>
  <c r="W107" i="23"/>
  <c r="X107" i="23"/>
  <c r="J106" i="37"/>
  <c r="W108" i="23"/>
  <c r="X108" i="23"/>
  <c r="BK116" i="1"/>
  <c r="BI116" i="1"/>
  <c r="BK116" i="13"/>
  <c r="BI116" i="13"/>
  <c r="BH116" i="13"/>
  <c r="BG116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O143" i="17" s="1"/>
  <c r="BK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O143" i="5" s="1"/>
  <c r="BK116" i="6"/>
  <c r="BI116" i="6"/>
  <c r="BH116" i="6"/>
  <c r="BG116" i="6"/>
  <c r="BF116" i="6"/>
  <c r="BE116" i="6"/>
  <c r="BD116" i="6"/>
  <c r="BC116" i="6"/>
  <c r="BB116" i="6"/>
  <c r="BA116" i="6"/>
  <c r="AZ116" i="6"/>
  <c r="AY116" i="6"/>
  <c r="AX116" i="6"/>
  <c r="AW116" i="6"/>
  <c r="AV116" i="6"/>
  <c r="AO143" i="4" s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BK115" i="13"/>
  <c r="BI115" i="13"/>
  <c r="BH115" i="13"/>
  <c r="BG115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O142" i="17" s="1"/>
  <c r="BK116" i="12"/>
  <c r="BI116" i="12"/>
  <c r="BH116" i="12"/>
  <c r="BG116" i="12"/>
  <c r="BF116" i="12"/>
  <c r="BE116" i="12"/>
  <c r="BD116" i="12"/>
  <c r="BC116" i="12"/>
  <c r="BB116" i="12"/>
  <c r="BA116" i="12"/>
  <c r="AZ116" i="12"/>
  <c r="AY116" i="12"/>
  <c r="AX116" i="12"/>
  <c r="AW116" i="12"/>
  <c r="AV116" i="12"/>
  <c r="AO143" i="16" s="1"/>
  <c r="BK115" i="12"/>
  <c r="BI115" i="12"/>
  <c r="BH115" i="12"/>
  <c r="BG115" i="12"/>
  <c r="BF115" i="12"/>
  <c r="BE115" i="12"/>
  <c r="BD115" i="12"/>
  <c r="BC115" i="12"/>
  <c r="BB115" i="12"/>
  <c r="BA115" i="12"/>
  <c r="AZ115" i="12"/>
  <c r="AY115" i="12"/>
  <c r="AX115" i="12"/>
  <c r="AW115" i="12"/>
  <c r="AV115" i="12"/>
  <c r="AO142" i="16" s="1"/>
  <c r="BK115" i="11"/>
  <c r="BI115" i="11"/>
  <c r="BH115" i="11"/>
  <c r="BG115" i="11"/>
  <c r="BF115" i="11"/>
  <c r="BE115" i="11"/>
  <c r="BD115" i="11"/>
  <c r="BC115" i="11"/>
  <c r="BB115" i="11"/>
  <c r="BA115" i="11"/>
  <c r="AZ115" i="11"/>
  <c r="AY115" i="11"/>
  <c r="AX115" i="11"/>
  <c r="AW115" i="11"/>
  <c r="AV115" i="11"/>
  <c r="AO142" i="15" s="1"/>
  <c r="BK115" i="10"/>
  <c r="BI115" i="10"/>
  <c r="BH115" i="10"/>
  <c r="BG115" i="10"/>
  <c r="BF115" i="10"/>
  <c r="BE115" i="10"/>
  <c r="BD115" i="10"/>
  <c r="BC115" i="10"/>
  <c r="BB115" i="10"/>
  <c r="BA115" i="10"/>
  <c r="AZ115" i="10"/>
  <c r="AY115" i="10"/>
  <c r="AX115" i="10"/>
  <c r="AW115" i="10"/>
  <c r="AV115" i="10"/>
  <c r="AO142" i="14" s="1"/>
  <c r="BK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O142" i="5" s="1"/>
  <c r="BK115" i="6"/>
  <c r="BI115" i="6"/>
  <c r="BH115" i="6"/>
  <c r="BG115" i="6"/>
  <c r="BF115" i="6"/>
  <c r="BE115" i="6"/>
  <c r="BD115" i="6"/>
  <c r="BC115" i="6"/>
  <c r="BB115" i="6"/>
  <c r="BA115" i="6"/>
  <c r="AZ115" i="6"/>
  <c r="AY115" i="6"/>
  <c r="AX115" i="6"/>
  <c r="AW115" i="6"/>
  <c r="AV115" i="6"/>
  <c r="AO142" i="4" s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BK114" i="13"/>
  <c r="BI114" i="13"/>
  <c r="BH114" i="13"/>
  <c r="BG114" i="13"/>
  <c r="BF114" i="13"/>
  <c r="BE114" i="13"/>
  <c r="BD114" i="13"/>
  <c r="BC114" i="13"/>
  <c r="BB114" i="13"/>
  <c r="BA114" i="13"/>
  <c r="AZ114" i="13"/>
  <c r="AY114" i="13"/>
  <c r="AX114" i="13"/>
  <c r="AW114" i="13"/>
  <c r="AV114" i="13"/>
  <c r="AO141" i="17" s="1"/>
  <c r="BK114" i="12"/>
  <c r="BI114" i="12"/>
  <c r="BH114" i="12"/>
  <c r="BG114" i="12"/>
  <c r="BF114" i="12"/>
  <c r="BE114" i="12"/>
  <c r="BD114" i="12"/>
  <c r="BC114" i="12"/>
  <c r="BB114" i="12"/>
  <c r="BA114" i="12"/>
  <c r="AZ114" i="12"/>
  <c r="AY114" i="12"/>
  <c r="AX114" i="12"/>
  <c r="AW114" i="12"/>
  <c r="AV114" i="12"/>
  <c r="AO141" i="16" s="1"/>
  <c r="BK114" i="11"/>
  <c r="BI114" i="11"/>
  <c r="BH114" i="11"/>
  <c r="BG114" i="11"/>
  <c r="BF114" i="11"/>
  <c r="BE114" i="11"/>
  <c r="BD114" i="11"/>
  <c r="BC114" i="11"/>
  <c r="BB114" i="11"/>
  <c r="BA114" i="11"/>
  <c r="AZ114" i="11"/>
  <c r="AY114" i="11"/>
  <c r="AX114" i="11"/>
  <c r="AW114" i="11"/>
  <c r="AV114" i="11"/>
  <c r="AO141" i="15" s="1"/>
  <c r="BK114" i="10"/>
  <c r="BI114" i="10"/>
  <c r="BH114" i="10"/>
  <c r="BG114" i="10"/>
  <c r="BF114" i="10"/>
  <c r="BE114" i="10"/>
  <c r="BD114" i="10"/>
  <c r="BC114" i="10"/>
  <c r="BB114" i="10"/>
  <c r="BA114" i="10"/>
  <c r="AZ114" i="10"/>
  <c r="AY114" i="10"/>
  <c r="AX114" i="10"/>
  <c r="AW114" i="10"/>
  <c r="AV114" i="10"/>
  <c r="AO141" i="14" s="1"/>
  <c r="BK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O141" i="5" s="1"/>
  <c r="BK114" i="6"/>
  <c r="BI114" i="6"/>
  <c r="BH114" i="6"/>
  <c r="BG114" i="6"/>
  <c r="BF114" i="6"/>
  <c r="BE114" i="6"/>
  <c r="BD114" i="6"/>
  <c r="BC114" i="6"/>
  <c r="BB114" i="6"/>
  <c r="BA114" i="6"/>
  <c r="AZ114" i="6"/>
  <c r="AY114" i="6"/>
  <c r="AX114" i="6"/>
  <c r="AW114" i="6"/>
  <c r="AV114" i="6"/>
  <c r="AO141" i="4" s="1"/>
  <c r="J116" i="32" a="1"/>
  <c r="J117" i="32" a="1"/>
  <c r="BA117" i="19" l="1"/>
  <c r="N107" i="37"/>
  <c r="U118" i="37"/>
  <c r="AL103" i="13"/>
  <c r="AN103" i="6"/>
  <c r="AN103" i="12"/>
  <c r="F105" i="19"/>
  <c r="AM105" i="19" s="1"/>
  <c r="BA116" i="19" s="1"/>
  <c r="CD103" i="6"/>
  <c r="AC103" i="1"/>
  <c r="J116" i="32"/>
  <c r="J117" i="32"/>
  <c r="R102" i="6"/>
  <c r="BL114" i="6" s="1"/>
  <c r="S102" i="6"/>
  <c r="BM114" i="6" s="1"/>
  <c r="BJ114" i="11"/>
  <c r="BJ115" i="8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L115" i="8" s="1"/>
  <c r="BT103" i="8"/>
  <c r="S103" i="8"/>
  <c r="AH103" i="8"/>
  <c r="CB103" i="8"/>
  <c r="AB130" i="14"/>
  <c r="R102" i="19" s="1"/>
  <c r="AB131" i="14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BJ115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BO115" i="1" s="1"/>
  <c r="AB103" i="1"/>
  <c r="T103" i="1"/>
  <c r="BN115" i="1" s="1"/>
  <c r="W103" i="1"/>
  <c r="BQ115" i="1" s="1"/>
  <c r="AJ103" i="1"/>
  <c r="AE104" i="6"/>
  <c r="BY104" i="6"/>
  <c r="BY105" i="6"/>
  <c r="AE105" i="6"/>
  <c r="BJ116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AW116" i="1"/>
  <c r="BE116" i="1"/>
  <c r="N106" i="37"/>
  <c r="S102" i="12"/>
  <c r="BM114" i="12" s="1"/>
  <c r="R102" i="12"/>
  <c r="BL114" i="12" s="1"/>
  <c r="AB103" i="6"/>
  <c r="T103" i="6"/>
  <c r="BN115" i="6" s="1"/>
  <c r="BV103" i="6"/>
  <c r="W103" i="6"/>
  <c r="BQ115" i="6" s="1"/>
  <c r="U103" i="6"/>
  <c r="BO115" i="6" s="1"/>
  <c r="AI103" i="8"/>
  <c r="CC103" i="8"/>
  <c r="AH103" i="10"/>
  <c r="CB103" i="10"/>
  <c r="AH104" i="10"/>
  <c r="CB104" i="10"/>
  <c r="BS103" i="12"/>
  <c r="D130" i="16"/>
  <c r="AS130" i="16" s="1"/>
  <c r="BJ116" i="12"/>
  <c r="AF104" i="6"/>
  <c r="BZ104" i="6"/>
  <c r="AF105" i="6"/>
  <c r="BZ105" i="6"/>
  <c r="AN104" i="6"/>
  <c r="AN105" i="6"/>
  <c r="AE104" i="8"/>
  <c r="BY104" i="8"/>
  <c r="AE105" i="8"/>
  <c r="BY105" i="8"/>
  <c r="BJ116" i="8"/>
  <c r="AB104" i="13"/>
  <c r="U104" i="13"/>
  <c r="BO116" i="13" s="1"/>
  <c r="T104" i="13"/>
  <c r="BN116" i="13" s="1"/>
  <c r="W104" i="13"/>
  <c r="BQ116" i="13" s="1"/>
  <c r="BV104" i="13"/>
  <c r="AB105" i="13"/>
  <c r="BV105" i="13"/>
  <c r="AX116" i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BN115" i="8" s="1"/>
  <c r="U103" i="8"/>
  <c r="BO115" i="8" s="1"/>
  <c r="BV103" i="8"/>
  <c r="W103" i="8"/>
  <c r="AJ103" i="8"/>
  <c r="CD103" i="8"/>
  <c r="BU103" i="10"/>
  <c r="BU104" i="10"/>
  <c r="AI103" i="10"/>
  <c r="CC103" i="10"/>
  <c r="AI104" i="10"/>
  <c r="CC104" i="10"/>
  <c r="Z103" i="11"/>
  <c r="S103" i="11"/>
  <c r="BM115" i="11" s="1"/>
  <c r="BT103" i="11"/>
  <c r="R103" i="11"/>
  <c r="BL115" i="11" s="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BJ115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AY116" i="1"/>
  <c r="BG116" i="1"/>
  <c r="Y107" i="23"/>
  <c r="Y109" i="23"/>
  <c r="Z120" i="23" s="1"/>
  <c r="AD120" i="23" s="1"/>
  <c r="D121" i="33" s="1"/>
  <c r="W106" i="23"/>
  <c r="X106" i="23"/>
  <c r="BN114" i="10"/>
  <c r="BQ114" i="10"/>
  <c r="BO114" i="10"/>
  <c r="AI103" i="11"/>
  <c r="AA103" i="8"/>
  <c r="BU103" i="8"/>
  <c r="BL115" i="10"/>
  <c r="BM115" i="10"/>
  <c r="BT103" i="10"/>
  <c r="BT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BF116" i="1"/>
  <c r="BJ114" i="6"/>
  <c r="BJ114" i="8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BQ115" i="10"/>
  <c r="BO115" i="10"/>
  <c r="BN115" i="10"/>
  <c r="BV103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BM115" i="12" s="1"/>
  <c r="R103" i="12"/>
  <c r="BL115" i="12" s="1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BM116" i="6" s="1"/>
  <c r="R104" i="6"/>
  <c r="BL116" i="6" s="1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AZ116" i="1"/>
  <c r="BH116" i="1"/>
  <c r="Y108" i="23"/>
  <c r="Y103" i="11"/>
  <c r="AB130" i="15" s="1"/>
  <c r="W102" i="19" s="1"/>
  <c r="Y104" i="11"/>
  <c r="AB131" i="15" s="1"/>
  <c r="W103" i="19" s="1"/>
  <c r="BS102" i="8"/>
  <c r="D129" i="5"/>
  <c r="AS129" i="5" s="1"/>
  <c r="BJ114" i="10"/>
  <c r="U102" i="13"/>
  <c r="BO114" i="13" s="1"/>
  <c r="W102" i="13"/>
  <c r="BQ114" i="13" s="1"/>
  <c r="T102" i="13"/>
  <c r="BN114" i="13" s="1"/>
  <c r="AE103" i="6"/>
  <c r="BY103" i="6"/>
  <c r="BJ115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BQ115" i="11" s="1"/>
  <c r="T103" i="11"/>
  <c r="BN115" i="11" s="1"/>
  <c r="BV103" i="11"/>
  <c r="U103" i="11"/>
  <c r="BO115" i="11" s="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BM116" i="12" s="1"/>
  <c r="R104" i="12"/>
  <c r="BL116" i="12" s="1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L116" i="8" s="1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BJ116" i="13"/>
  <c r="BA116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U103" i="12"/>
  <c r="BO115" i="12" s="1"/>
  <c r="W103" i="12"/>
  <c r="BQ115" i="12" s="1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S103" i="13"/>
  <c r="BM115" i="13" s="1"/>
  <c r="BT103" i="13"/>
  <c r="AH103" i="13"/>
  <c r="CB103" i="13"/>
  <c r="Y103" i="1"/>
  <c r="AG103" i="1"/>
  <c r="AB104" i="6"/>
  <c r="W104" i="6"/>
  <c r="BQ116" i="6" s="1"/>
  <c r="U104" i="6"/>
  <c r="BO116" i="6" s="1"/>
  <c r="BV104" i="6"/>
  <c r="T104" i="6"/>
  <c r="BN116" i="6" s="1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BB116" i="1"/>
  <c r="BJ116" i="1"/>
  <c r="BS102" i="10"/>
  <c r="D129" i="14"/>
  <c r="AS129" i="14" s="1"/>
  <c r="BS102" i="11"/>
  <c r="D129" i="15"/>
  <c r="AS129" i="15" s="1"/>
  <c r="BJ114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BJ115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BQ116" i="12" s="1"/>
  <c r="U104" i="12"/>
  <c r="BO116" i="12" s="1"/>
  <c r="BV104" i="12"/>
  <c r="T104" i="12"/>
  <c r="BN116" i="12" s="1"/>
  <c r="AB105" i="12"/>
  <c r="BV105" i="12"/>
  <c r="AJ104" i="12"/>
  <c r="CD104" i="12"/>
  <c r="AJ105" i="12"/>
  <c r="CD105" i="12"/>
  <c r="AA103" i="13"/>
  <c r="BU103" i="13"/>
  <c r="AI103" i="13"/>
  <c r="CC103" i="13"/>
  <c r="S103" i="1"/>
  <c r="BM115" i="1" s="1"/>
  <c r="Z103" i="1"/>
  <c r="R103" i="1"/>
  <c r="BL115" i="1" s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BQ116" i="8" s="1"/>
  <c r="U104" i="8"/>
  <c r="BO116" i="8" s="1"/>
  <c r="T104" i="8"/>
  <c r="BN116" i="8" s="1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BC116" i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R102" i="8"/>
  <c r="BL114" i="8" s="1"/>
  <c r="T102" i="6"/>
  <c r="BN114" i="6" s="1"/>
  <c r="U102" i="6"/>
  <c r="BO114" i="6" s="1"/>
  <c r="W102" i="6"/>
  <c r="BQ114" i="6" s="1"/>
  <c r="AJ103" i="6"/>
  <c r="BM114" i="10"/>
  <c r="BL114" i="10"/>
  <c r="BS102" i="12"/>
  <c r="D129" i="16"/>
  <c r="AS129" i="16" s="1"/>
  <c r="BJ114" i="13"/>
  <c r="Z103" i="6"/>
  <c r="R103" i="6"/>
  <c r="S103" i="6"/>
  <c r="BM115" i="6" s="1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BJ115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BN115" i="13" s="1"/>
  <c r="U103" i="13"/>
  <c r="BO115" i="13" s="1"/>
  <c r="W103" i="13"/>
  <c r="BQ115" i="13" s="1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L116" i="13" s="1"/>
  <c r="BT104" i="13"/>
  <c r="S104" i="13"/>
  <c r="BM116" i="13" s="1"/>
  <c r="Z105" i="13"/>
  <c r="BT105" i="13"/>
  <c r="AH104" i="13"/>
  <c r="CB104" i="13"/>
  <c r="AH105" i="13"/>
  <c r="CB105" i="13"/>
  <c r="AV116" i="1"/>
  <c r="BD116" i="1"/>
  <c r="H117" i="32" a="1"/>
  <c r="D118" i="32" a="1"/>
  <c r="F117" i="32" a="1"/>
  <c r="H116" i="32" a="1"/>
  <c r="D117" i="32" a="1"/>
  <c r="I118" i="32" a="1"/>
  <c r="E116" i="32" a="1"/>
  <c r="G116" i="32" a="1"/>
  <c r="D116" i="32" a="1"/>
  <c r="F116" i="32" a="1"/>
  <c r="E117" i="32" a="1"/>
  <c r="G117" i="32" a="1"/>
  <c r="I116" i="32" a="1"/>
  <c r="H118" i="32" a="1"/>
  <c r="I117" i="32" a="1"/>
  <c r="E118" i="32" a="1"/>
  <c r="J118" i="32" a="1"/>
  <c r="BM115" i="8" l="1"/>
  <c r="I102" i="35"/>
  <c r="BM114" i="8"/>
  <c r="I101" i="35"/>
  <c r="BM116" i="8"/>
  <c r="I103" i="35"/>
  <c r="Z119" i="23"/>
  <c r="AD119" i="23" s="1"/>
  <c r="D120" i="33" s="1"/>
  <c r="Z118" i="23"/>
  <c r="AD118" i="23" s="1"/>
  <c r="D119" i="33" s="1"/>
  <c r="AO103" i="13"/>
  <c r="BL115" i="13"/>
  <c r="AT103" i="8"/>
  <c r="BQ115" i="8"/>
  <c r="AO103" i="6"/>
  <c r="BL115" i="6"/>
  <c r="AQ103" i="12"/>
  <c r="BN115" i="12"/>
  <c r="AR103" i="12"/>
  <c r="AT103" i="12"/>
  <c r="X102" i="35"/>
  <c r="AT103" i="13"/>
  <c r="AQ103" i="13"/>
  <c r="Y106" i="23"/>
  <c r="Z117" i="23" s="1"/>
  <c r="AD117" i="23" s="1"/>
  <c r="D118" i="33" s="1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X115" i="22" s="1"/>
  <c r="O131" i="17" a="1"/>
  <c r="O131" i="17" s="1"/>
  <c r="AN143" i="17" s="1"/>
  <c r="AN116" i="23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AN142" i="15" s="1"/>
  <c r="AL115" i="23" s="1"/>
  <c r="F102" i="22"/>
  <c r="V114" i="22" s="1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AN143" i="16" s="1"/>
  <c r="AM116" i="23" s="1"/>
  <c r="G103" i="22"/>
  <c r="W115" i="22" s="1"/>
  <c r="Q131" i="16"/>
  <c r="Q132" i="16"/>
  <c r="S131" i="17"/>
  <c r="S132" i="17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S115" i="22" s="1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AN142" i="16" s="1"/>
  <c r="AM115" i="23" s="1"/>
  <c r="G102" i="22"/>
  <c r="W114" i="22" s="1"/>
  <c r="AT130" i="16"/>
  <c r="Q130" i="16"/>
  <c r="CF104" i="10"/>
  <c r="U130" i="14"/>
  <c r="U131" i="14"/>
  <c r="T104" i="1"/>
  <c r="BN116" i="1" s="1"/>
  <c r="AB104" i="1"/>
  <c r="U104" i="1"/>
  <c r="W104" i="1"/>
  <c r="BQ116" i="1" s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BL116" i="1" s="1"/>
  <c r="S104" i="1"/>
  <c r="BM116" i="1" s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T114" i="22" s="1"/>
  <c r="O130" i="5" a="1"/>
  <c r="O130" i="5" s="1"/>
  <c r="AN142" i="5" s="1"/>
  <c r="AJ115" i="23" s="1"/>
  <c r="Q130" i="5"/>
  <c r="AT130" i="5"/>
  <c r="Y130" i="5"/>
  <c r="N101" i="35"/>
  <c r="F101" i="35"/>
  <c r="X131" i="17"/>
  <c r="X132" i="17"/>
  <c r="C102" i="22"/>
  <c r="S114" i="22" s="1"/>
  <c r="Z130" i="4"/>
  <c r="J102" i="19" s="1"/>
  <c r="AU130" i="4"/>
  <c r="O131" i="5" a="1"/>
  <c r="O131" i="5" s="1"/>
  <c r="AN143" i="5" s="1"/>
  <c r="AJ116" i="23" s="1"/>
  <c r="D103" i="22"/>
  <c r="T115" i="22" s="1"/>
  <c r="AT131" i="5"/>
  <c r="Q131" i="5"/>
  <c r="Q132" i="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AN142" i="17" s="1"/>
  <c r="AN115" i="23" s="1"/>
  <c r="H102" i="22"/>
  <c r="X114" i="22" s="1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U114" i="22" s="1"/>
  <c r="Q130" i="14"/>
  <c r="AT130" i="14"/>
  <c r="O130" i="14" a="1"/>
  <c r="O130" i="14" s="1"/>
  <c r="AN142" i="14" s="1"/>
  <c r="AK115" i="23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O116" i="23" l="1"/>
  <c r="AP116" i="23"/>
  <c r="AR105" i="1"/>
  <c r="BO116" i="1"/>
  <c r="AP115" i="23"/>
  <c r="AO115" i="23"/>
  <c r="AO114" i="23"/>
  <c r="AP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BD114" i="19" s="1"/>
  <c r="AQ131" i="14"/>
  <c r="N104" i="19"/>
  <c r="P104" i="19" s="1"/>
  <c r="AO104" i="19" s="1"/>
  <c r="BC115" i="19" s="1"/>
  <c r="AQ132" i="5"/>
  <c r="I102" i="22"/>
  <c r="Y114" i="22" s="1"/>
  <c r="AE129" i="32" s="1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BB115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BE114" i="19" s="1"/>
  <c r="AQ131" i="15"/>
  <c r="L117" i="32"/>
  <c r="W129" i="32" s="1"/>
  <c r="O117" i="32"/>
  <c r="U117" i="32"/>
  <c r="X129" i="32" s="1"/>
  <c r="N117" i="32"/>
  <c r="S117" i="32"/>
  <c r="R117" i="32"/>
  <c r="M117" i="32"/>
  <c r="P117" i="32"/>
  <c r="T117" i="32"/>
  <c r="Q117" i="32"/>
  <c r="L118" i="32"/>
  <c r="W130" i="32" s="1"/>
  <c r="N118" i="32"/>
  <c r="Q118" i="32"/>
  <c r="P118" i="32"/>
  <c r="U118" i="32"/>
  <c r="X130" i="32" s="1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BG115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Y115" i="22" s="1"/>
  <c r="AE130" i="32" s="1"/>
  <c r="K104" i="22"/>
  <c r="AC104" i="19"/>
  <c r="AE104" i="19" s="1"/>
  <c r="AR104" i="19" s="1"/>
  <c r="BF115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AQ116" i="23" l="1"/>
  <c r="BB114" i="19"/>
  <c r="BC114" i="19"/>
  <c r="AG130" i="32"/>
  <c r="H117" i="33" s="1"/>
  <c r="AG129" i="32"/>
  <c r="H116" i="33" s="1"/>
  <c r="BG114" i="19"/>
  <c r="BF114" i="19"/>
  <c r="AQ114" i="23"/>
  <c r="AQ115" i="23"/>
  <c r="BB113" i="19"/>
  <c r="BC113" i="19"/>
  <c r="BF113" i="19"/>
  <c r="BE113" i="19"/>
  <c r="BD113" i="19"/>
  <c r="BG113" i="19"/>
  <c r="AG128" i="32"/>
  <c r="H115" i="33" s="1"/>
  <c r="C103" i="37"/>
  <c r="Q115" i="37" s="1"/>
  <c r="CN103" i="18"/>
  <c r="S103" i="23" s="1"/>
  <c r="CJ103" i="18"/>
  <c r="O103" i="23" s="1"/>
  <c r="E103" i="37"/>
  <c r="S115" i="37" s="1"/>
  <c r="F104" i="37"/>
  <c r="T116" i="37" s="1"/>
  <c r="CP104" i="18"/>
  <c r="U104" i="23" s="1"/>
  <c r="CP105" i="18"/>
  <c r="U105" i="23" s="1"/>
  <c r="CL104" i="18"/>
  <c r="Q104" i="23" s="1"/>
  <c r="D104" i="37"/>
  <c r="R116" i="37" s="1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R115" i="37" s="1"/>
  <c r="CL103" i="18"/>
  <c r="Q103" i="23" s="1"/>
  <c r="I105" i="23"/>
  <c r="H105" i="23"/>
  <c r="B104" i="37"/>
  <c r="P116" i="37" s="1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Q116" i="37" s="1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S116" i="37" s="1"/>
  <c r="CN104" i="18"/>
  <c r="S104" i="23" s="1"/>
  <c r="CN105" i="18"/>
  <c r="S105" i="23" s="1"/>
  <c r="I104" i="23"/>
  <c r="H104" i="23"/>
  <c r="V118" i="32" a="1"/>
  <c r="V118" i="32" s="1"/>
  <c r="Z117" i="32"/>
  <c r="AD129" i="32" s="1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T115" i="37" s="1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P115" i="37" s="1"/>
  <c r="CK104" i="18"/>
  <c r="P104" i="23" s="1"/>
  <c r="CK105" i="18"/>
  <c r="P105" i="23" s="1"/>
  <c r="Z118" i="32"/>
  <c r="AD130" i="32" s="1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U116" i="37" s="1"/>
  <c r="I104" i="37"/>
  <c r="I105" i="37"/>
  <c r="L104" i="37"/>
  <c r="L105" i="37"/>
  <c r="M104" i="23"/>
  <c r="D103" i="19"/>
  <c r="I103" i="37"/>
  <c r="G103" i="37" a="1"/>
  <c r="G103" i="37" s="1"/>
  <c r="U115" i="37" s="1"/>
  <c r="J105" i="23"/>
  <c r="K116" i="23" s="1"/>
  <c r="AC116" i="23" s="1"/>
  <c r="C117" i="33" s="1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5" i="23" l="1"/>
  <c r="AC115" i="23" s="1"/>
  <c r="C116" i="33" s="1"/>
  <c r="K114" i="23"/>
  <c r="AC114" i="23" s="1"/>
  <c r="C115" i="33" s="1"/>
  <c r="F102" i="19"/>
  <c r="AM102" i="19" s="1"/>
  <c r="F103" i="19"/>
  <c r="AM103" i="19" s="1"/>
  <c r="N103" i="37"/>
  <c r="F104" i="19"/>
  <c r="AM104" i="19" s="1"/>
  <c r="BA115" i="19" s="1"/>
  <c r="W103" i="23"/>
  <c r="X103" i="23"/>
  <c r="N104" i="37"/>
  <c r="N105" i="37"/>
  <c r="W105" i="23"/>
  <c r="X105" i="23"/>
  <c r="X104" i="23"/>
  <c r="W104" i="23"/>
  <c r="BA114" i="19" l="1"/>
  <c r="BA113" i="19"/>
  <c r="Y104" i="23"/>
  <c r="Y103" i="23"/>
  <c r="Y105" i="23"/>
  <c r="Z116" i="23" s="1"/>
  <c r="AD116" i="23" s="1"/>
  <c r="D117" i="33" s="1"/>
  <c r="Z115" i="23" l="1"/>
  <c r="AD115" i="23" s="1"/>
  <c r="D116" i="33" s="1"/>
  <c r="Z114" i="23"/>
  <c r="AD114" i="23" s="1"/>
  <c r="D115" i="33" s="1"/>
  <c r="BK113" i="1"/>
  <c r="BI113" i="1"/>
  <c r="AV113" i="1"/>
  <c r="BK113" i="13"/>
  <c r="BI113" i="13"/>
  <c r="BH113" i="13"/>
  <c r="BG113" i="13"/>
  <c r="BF113" i="13"/>
  <c r="BE113" i="13"/>
  <c r="BD113" i="13"/>
  <c r="BC113" i="13"/>
  <c r="BB113" i="13"/>
  <c r="BA113" i="13"/>
  <c r="AZ113" i="13"/>
  <c r="AY113" i="13"/>
  <c r="AX113" i="13"/>
  <c r="AW113" i="13"/>
  <c r="AV113" i="13"/>
  <c r="AO140" i="17" s="1"/>
  <c r="BK113" i="12"/>
  <c r="BI113" i="12"/>
  <c r="BH113" i="12"/>
  <c r="BG113" i="12"/>
  <c r="BF113" i="12"/>
  <c r="BE113" i="12"/>
  <c r="BD113" i="12"/>
  <c r="BC113" i="12"/>
  <c r="BB113" i="12"/>
  <c r="BA113" i="12"/>
  <c r="AZ113" i="12"/>
  <c r="AY113" i="12"/>
  <c r="AX113" i="12"/>
  <c r="AW113" i="12"/>
  <c r="AV113" i="12"/>
  <c r="AO140" i="16" s="1"/>
  <c r="BK113" i="11"/>
  <c r="BI113" i="11"/>
  <c r="BH113" i="11"/>
  <c r="BG113" i="11"/>
  <c r="BF113" i="11"/>
  <c r="BE113" i="11"/>
  <c r="BD113" i="11"/>
  <c r="BC113" i="11"/>
  <c r="BB113" i="11"/>
  <c r="BA113" i="11"/>
  <c r="AZ113" i="11"/>
  <c r="AY113" i="11"/>
  <c r="AX113" i="11"/>
  <c r="AW113" i="11"/>
  <c r="AV113" i="11"/>
  <c r="AO140" i="15" s="1"/>
  <c r="BK113" i="10"/>
  <c r="BI113" i="10"/>
  <c r="BH113" i="10"/>
  <c r="BG113" i="10"/>
  <c r="BF113" i="10"/>
  <c r="BE113" i="10"/>
  <c r="BD113" i="10"/>
  <c r="BC113" i="10"/>
  <c r="BB113" i="10"/>
  <c r="BA113" i="10"/>
  <c r="AZ113" i="10"/>
  <c r="AY113" i="10"/>
  <c r="AX113" i="10"/>
  <c r="AW113" i="10"/>
  <c r="AV113" i="10"/>
  <c r="AO140" i="14" s="1"/>
  <c r="BK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O140" i="5" s="1"/>
  <c r="BK113" i="6"/>
  <c r="BI113" i="6"/>
  <c r="BH113" i="6"/>
  <c r="BG113" i="6"/>
  <c r="BF113" i="6"/>
  <c r="BE113" i="6"/>
  <c r="BD113" i="6"/>
  <c r="BC113" i="6"/>
  <c r="BB113" i="6"/>
  <c r="BA113" i="6"/>
  <c r="AZ113" i="6"/>
  <c r="AY113" i="6"/>
  <c r="AX113" i="6"/>
  <c r="AW113" i="6"/>
  <c r="AV113" i="6"/>
  <c r="AO140" i="4" s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BK112" i="13"/>
  <c r="BI112" i="13"/>
  <c r="BH112" i="13"/>
  <c r="BG112" i="13"/>
  <c r="BF112" i="13"/>
  <c r="BE112" i="13"/>
  <c r="BD112" i="13"/>
  <c r="BC112" i="13"/>
  <c r="BB112" i="13"/>
  <c r="BA112" i="13"/>
  <c r="AZ112" i="13"/>
  <c r="AY112" i="13"/>
  <c r="AX112" i="13"/>
  <c r="AW112" i="13"/>
  <c r="AV112" i="13"/>
  <c r="AO139" i="17" s="1"/>
  <c r="BK112" i="12"/>
  <c r="BI112" i="12"/>
  <c r="BH112" i="12"/>
  <c r="BG112" i="12"/>
  <c r="BF112" i="12"/>
  <c r="BE112" i="12"/>
  <c r="BD112" i="12"/>
  <c r="BC112" i="12"/>
  <c r="BB112" i="12"/>
  <c r="BA112" i="12"/>
  <c r="AZ112" i="12"/>
  <c r="AY112" i="12"/>
  <c r="AX112" i="12"/>
  <c r="AW112" i="12"/>
  <c r="AV112" i="12"/>
  <c r="AO139" i="16" s="1"/>
  <c r="BK112" i="11"/>
  <c r="BI112" i="11"/>
  <c r="BH112" i="11"/>
  <c r="BG112" i="11"/>
  <c r="BF112" i="11"/>
  <c r="BE112" i="11"/>
  <c r="BD112" i="11"/>
  <c r="BC112" i="11"/>
  <c r="BB112" i="11"/>
  <c r="BA112" i="11"/>
  <c r="AZ112" i="11"/>
  <c r="AY112" i="11"/>
  <c r="AX112" i="11"/>
  <c r="AW112" i="11"/>
  <c r="AV112" i="11"/>
  <c r="AO139" i="15" s="1"/>
  <c r="BK112" i="10"/>
  <c r="BI112" i="10"/>
  <c r="BH112" i="10"/>
  <c r="BG112" i="10"/>
  <c r="BF112" i="10"/>
  <c r="BE112" i="10"/>
  <c r="BD112" i="10"/>
  <c r="BC112" i="10"/>
  <c r="BB112" i="10"/>
  <c r="BA112" i="10"/>
  <c r="AZ112" i="10"/>
  <c r="AY112" i="10"/>
  <c r="AX112" i="10"/>
  <c r="AW112" i="10"/>
  <c r="AV112" i="10"/>
  <c r="AO139" i="14" s="1"/>
  <c r="BK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O139" i="5" s="1"/>
  <c r="BK112" i="6"/>
  <c r="BI112" i="6"/>
  <c r="BH112" i="6"/>
  <c r="BG112" i="6"/>
  <c r="BF112" i="6"/>
  <c r="BE112" i="6"/>
  <c r="BD112" i="6"/>
  <c r="BC112" i="6"/>
  <c r="BB112" i="6"/>
  <c r="BA112" i="6"/>
  <c r="AZ112" i="6"/>
  <c r="AY112" i="6"/>
  <c r="AX112" i="6"/>
  <c r="AW112" i="6"/>
  <c r="AV112" i="6"/>
  <c r="AO139" i="4" s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BK111" i="13"/>
  <c r="BI111" i="13"/>
  <c r="BH111" i="13"/>
  <c r="BG111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O138" i="17" s="1"/>
  <c r="BK111" i="12"/>
  <c r="BI111" i="12"/>
  <c r="BH111" i="12"/>
  <c r="BG111" i="12"/>
  <c r="BF111" i="12"/>
  <c r="BE111" i="12"/>
  <c r="BD111" i="12"/>
  <c r="BC111" i="12"/>
  <c r="BB111" i="12"/>
  <c r="BA111" i="12"/>
  <c r="AZ111" i="12"/>
  <c r="AY111" i="12"/>
  <c r="AX111" i="12"/>
  <c r="AW111" i="12"/>
  <c r="AV111" i="12"/>
  <c r="AO138" i="16" s="1"/>
  <c r="BK111" i="11"/>
  <c r="BI111" i="11"/>
  <c r="BH111" i="11"/>
  <c r="BG111" i="11"/>
  <c r="BF111" i="11"/>
  <c r="BE111" i="11"/>
  <c r="BD111" i="11"/>
  <c r="BC111" i="11"/>
  <c r="BB111" i="11"/>
  <c r="BA111" i="11"/>
  <c r="AZ111" i="11"/>
  <c r="AY111" i="11"/>
  <c r="AX111" i="11"/>
  <c r="AW111" i="11"/>
  <c r="AV111" i="11"/>
  <c r="AO138" i="15" s="1"/>
  <c r="BK111" i="10"/>
  <c r="BI111" i="10"/>
  <c r="BH111" i="10"/>
  <c r="BG111" i="10"/>
  <c r="BF111" i="10"/>
  <c r="BE111" i="10"/>
  <c r="BD111" i="10"/>
  <c r="BC111" i="10"/>
  <c r="BB111" i="10"/>
  <c r="BA111" i="10"/>
  <c r="AZ111" i="10"/>
  <c r="AY111" i="10"/>
  <c r="AX111" i="10"/>
  <c r="AW111" i="10"/>
  <c r="AV111" i="10"/>
  <c r="AO138" i="14" s="1"/>
  <c r="BK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O138" i="5" s="1"/>
  <c r="BK111" i="6"/>
  <c r="BI111" i="6"/>
  <c r="BH111" i="6"/>
  <c r="BG111" i="6"/>
  <c r="BF111" i="6"/>
  <c r="BE111" i="6"/>
  <c r="BD111" i="6"/>
  <c r="BC111" i="6"/>
  <c r="BB111" i="6"/>
  <c r="BA111" i="6"/>
  <c r="AZ111" i="6"/>
  <c r="AY111" i="6"/>
  <c r="AX111" i="6"/>
  <c r="AW111" i="6"/>
  <c r="AV111" i="6"/>
  <c r="AO138" i="4" s="1"/>
  <c r="J114" i="32" a="1"/>
  <c r="J113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BQ111" i="10"/>
  <c r="BN111" i="10"/>
  <c r="BO111" i="10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E100" i="6"/>
  <c r="BY100" i="6"/>
  <c r="BJ112" i="6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BB113" i="1"/>
  <c r="BJ113" i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BJ112" i="8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BN113" i="10"/>
  <c r="BQ113" i="10"/>
  <c r="BO113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BC113" i="1"/>
  <c r="AN102" i="1"/>
  <c r="AN101" i="1"/>
  <c r="Z100" i="11"/>
  <c r="R100" i="11"/>
  <c r="S100" i="11"/>
  <c r="BM112" i="11" s="1"/>
  <c r="BT100" i="11"/>
  <c r="BJ111" i="6"/>
  <c r="BJ111" i="8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BJ112" i="10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BD113" i="1"/>
  <c r="BS99" i="12"/>
  <c r="D126" i="16"/>
  <c r="AS126" i="16" s="1"/>
  <c r="AJ100" i="8"/>
  <c r="CD100" i="8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BJ111" i="10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BJ112" i="1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BJ113" i="6"/>
  <c r="AE102" i="8"/>
  <c r="AE101" i="8"/>
  <c r="BY101" i="8"/>
  <c r="BY102" i="8"/>
  <c r="BJ113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AW113" i="1"/>
  <c r="BE113" i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R100" i="8"/>
  <c r="BL112" i="8" s="1"/>
  <c r="AH100" i="8"/>
  <c r="CB100" i="8"/>
  <c r="AB127" i="14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BJ112" i="12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BJ113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AX113" i="1"/>
  <c r="BF113" i="1"/>
  <c r="BJ111" i="11"/>
  <c r="R99" i="8"/>
  <c r="BL111" i="8" s="1"/>
  <c r="S99" i="8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BJ111" i="12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BL112" i="10"/>
  <c r="BM112" i="10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BJ112" i="13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BJ113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AY113" i="1"/>
  <c r="BG113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T101" i="8"/>
  <c r="BT102" i="8"/>
  <c r="Z102" i="8"/>
  <c r="AH102" i="8"/>
  <c r="AH101" i="8"/>
  <c r="CB101" i="8"/>
  <c r="CB102" i="8"/>
  <c r="AB129" i="14"/>
  <c r="R101" i="19" s="1"/>
  <c r="AB128" i="14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BJ113" i="12"/>
  <c r="AD101" i="13"/>
  <c r="BX101" i="13"/>
  <c r="AD102" i="13"/>
  <c r="BX102" i="13"/>
  <c r="AL102" i="13"/>
  <c r="AL101" i="13"/>
  <c r="AZ113" i="1"/>
  <c r="BH113" i="1"/>
  <c r="BS99" i="10"/>
  <c r="D126" i="14"/>
  <c r="AS126" i="14" s="1"/>
  <c r="BM111" i="10"/>
  <c r="BL111" i="10"/>
  <c r="AG138" i="14"/>
  <c r="AH138" i="14"/>
  <c r="AM138" i="14"/>
  <c r="AL138" i="14"/>
  <c r="AK138" i="14"/>
  <c r="AF138" i="14"/>
  <c r="AI138" i="14"/>
  <c r="AE138" i="14"/>
  <c r="AD138" i="14"/>
  <c r="AJ138" i="14"/>
  <c r="BJ111" i="13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BQ112" i="10"/>
  <c r="BV100" i="10"/>
  <c r="BN112" i="10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BM113" i="10"/>
  <c r="BL113" i="10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BJ113" i="13"/>
  <c r="BA113" i="1"/>
  <c r="AL102" i="1"/>
  <c r="AL101" i="1"/>
  <c r="G114" i="32" a="1"/>
  <c r="H114" i="32" a="1"/>
  <c r="D115" i="32" a="1"/>
  <c r="F113" i="32" a="1"/>
  <c r="I113" i="32" a="1"/>
  <c r="E115" i="32" a="1"/>
  <c r="I115" i="32" a="1"/>
  <c r="G113" i="32" a="1"/>
  <c r="H113" i="32" a="1"/>
  <c r="F115" i="32" a="1"/>
  <c r="H115" i="32" a="1"/>
  <c r="I114" i="32" a="1"/>
  <c r="D113" i="32" a="1"/>
  <c r="D114" i="32" a="1"/>
  <c r="E114" i="32" a="1"/>
  <c r="F114" i="32" a="1"/>
  <c r="E113" i="32" a="1"/>
  <c r="G115" i="32" a="1"/>
  <c r="J115" i="32" a="1"/>
  <c r="BM111" i="8" l="1"/>
  <c r="I98" i="35"/>
  <c r="BM112" i="8"/>
  <c r="I99" i="35"/>
  <c r="BM113" i="8"/>
  <c r="I100" i="35"/>
  <c r="AO100" i="12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BK110" i="1"/>
  <c r="BI110" i="1"/>
  <c r="AV110" i="1"/>
  <c r="BK110" i="13"/>
  <c r="BI110" i="13"/>
  <c r="BH110" i="13"/>
  <c r="BG110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O137" i="17" s="1"/>
  <c r="BK110" i="12"/>
  <c r="BI110" i="12"/>
  <c r="BH110" i="12"/>
  <c r="BG110" i="12"/>
  <c r="BF110" i="12"/>
  <c r="BE110" i="12"/>
  <c r="BD110" i="12"/>
  <c r="BC110" i="12"/>
  <c r="BB110" i="12"/>
  <c r="BA110" i="12"/>
  <c r="AZ110" i="12"/>
  <c r="AY110" i="12"/>
  <c r="AX110" i="12"/>
  <c r="AW110" i="12"/>
  <c r="AV110" i="12"/>
  <c r="AO137" i="16" s="1"/>
  <c r="BK110" i="11"/>
  <c r="BI110" i="11"/>
  <c r="BH110" i="11"/>
  <c r="BG110" i="11"/>
  <c r="BF110" i="11"/>
  <c r="BE110" i="11"/>
  <c r="BD110" i="11"/>
  <c r="BC110" i="11"/>
  <c r="BB110" i="11"/>
  <c r="BA110" i="11"/>
  <c r="AZ110" i="11"/>
  <c r="AY110" i="11"/>
  <c r="AX110" i="11"/>
  <c r="AW110" i="11"/>
  <c r="AV110" i="11"/>
  <c r="AO137" i="15" s="1"/>
  <c r="BK110" i="10"/>
  <c r="BI110" i="10"/>
  <c r="BH110" i="10"/>
  <c r="BG110" i="10"/>
  <c r="BF110" i="10"/>
  <c r="BE110" i="10"/>
  <c r="BD110" i="10"/>
  <c r="BC110" i="10"/>
  <c r="BB110" i="10"/>
  <c r="BA110" i="10"/>
  <c r="AZ110" i="10"/>
  <c r="AY110" i="10"/>
  <c r="AX110" i="10"/>
  <c r="AW110" i="10"/>
  <c r="AV110" i="10"/>
  <c r="AO137" i="14" s="1"/>
  <c r="BK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O137" i="5" s="1"/>
  <c r="BK110" i="6"/>
  <c r="BI110" i="6"/>
  <c r="BH110" i="6"/>
  <c r="BG110" i="6"/>
  <c r="BF110" i="6"/>
  <c r="BE110" i="6"/>
  <c r="BD110" i="6"/>
  <c r="BC110" i="6"/>
  <c r="BB110" i="6"/>
  <c r="BA110" i="6"/>
  <c r="AZ110" i="6"/>
  <c r="AY110" i="6"/>
  <c r="AX110" i="6"/>
  <c r="AW110" i="6"/>
  <c r="AV110" i="6"/>
  <c r="AO137" i="4" s="1"/>
  <c r="J110" i="32" a="1"/>
  <c r="J111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BI108" i="8"/>
  <c r="BD109" i="11"/>
  <c r="AG97" i="11"/>
  <c r="CA97" i="11"/>
  <c r="BS98" i="8"/>
  <c r="D125" i="5"/>
  <c r="AS125" i="5" s="1"/>
  <c r="AC99" i="12"/>
  <c r="BW98" i="12"/>
  <c r="AC98" i="12"/>
  <c r="BW99" i="12"/>
  <c r="AY110" i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AX109" i="6"/>
  <c r="AA97" i="6"/>
  <c r="BU97" i="6"/>
  <c r="BF109" i="6"/>
  <c r="AI97" i="6"/>
  <c r="CC97" i="6"/>
  <c r="AW109" i="8"/>
  <c r="Z97" i="8"/>
  <c r="R97" i="8"/>
  <c r="S97" i="8"/>
  <c r="I96" i="35" s="1"/>
  <c r="BT97" i="8"/>
  <c r="BE109" i="8"/>
  <c r="AH97" i="8"/>
  <c r="CB97" i="8"/>
  <c r="AB124" i="14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BA109" i="13"/>
  <c r="AD97" i="13"/>
  <c r="BX97" i="13"/>
  <c r="AL97" i="13"/>
  <c r="BI109" i="13"/>
  <c r="BZ98" i="6"/>
  <c r="AF98" i="6"/>
  <c r="AF99" i="6"/>
  <c r="BZ99" i="6"/>
  <c r="AN98" i="6"/>
  <c r="AN99" i="6"/>
  <c r="BY98" i="8"/>
  <c r="AE98" i="8"/>
  <c r="BY99" i="8"/>
  <c r="AE99" i="8"/>
  <c r="BJ110" i="8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AW110" i="1"/>
  <c r="BF110" i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BG110" i="1"/>
  <c r="N100" i="22"/>
  <c r="N101" i="22"/>
  <c r="BG108" i="10"/>
  <c r="AZ108" i="13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BA108" i="13"/>
  <c r="BI108" i="13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BJ110" i="1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AZ110" i="1"/>
  <c r="BH110" i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AB126" i="14"/>
  <c r="R98" i="19" s="1"/>
  <c r="AB125" i="14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BJ110" i="12"/>
  <c r="AD99" i="13"/>
  <c r="BX98" i="13"/>
  <c r="AD98" i="13"/>
  <c r="BX99" i="13"/>
  <c r="AL98" i="13"/>
  <c r="AL99" i="13"/>
  <c r="BA110" i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Z99" i="19" s="1"/>
  <c r="AQ99" i="19" s="1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AK99" i="12"/>
  <c r="CE98" i="12"/>
  <c r="AK98" i="12"/>
  <c r="CE99" i="12"/>
  <c r="BC108" i="11"/>
  <c r="AZ108" i="8"/>
  <c r="BE108" i="12"/>
  <c r="BC108" i="13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Y98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BT98" i="10"/>
  <c r="BL110" i="10"/>
  <c r="BM110" i="10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BJ110" i="13"/>
  <c r="BB110" i="1"/>
  <c r="BJ110" i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I95" i="35" s="1"/>
  <c r="R96" i="8"/>
  <c r="BA108" i="11"/>
  <c r="AW109" i="10"/>
  <c r="BT97" i="10"/>
  <c r="BC109" i="12"/>
  <c r="AF97" i="12"/>
  <c r="BZ97" i="12"/>
  <c r="AL97" i="1"/>
  <c r="BI109" i="1"/>
  <c r="CA98" i="6"/>
  <c r="AG98" i="6"/>
  <c r="AG99" i="6"/>
  <c r="CA99" i="6"/>
  <c r="BJ110" i="10"/>
  <c r="AX110" i="1"/>
  <c r="X101" i="35"/>
  <c r="X100" i="35"/>
  <c r="BA108" i="6"/>
  <c r="BH108" i="8"/>
  <c r="BD108" i="11"/>
  <c r="BK108" i="13"/>
  <c r="B95" i="35"/>
  <c r="BJ108" i="1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BK108" i="1"/>
  <c r="BC109" i="6"/>
  <c r="AF97" i="6"/>
  <c r="BZ97" i="6"/>
  <c r="AN97" i="6"/>
  <c r="BK109" i="6"/>
  <c r="BB109" i="8"/>
  <c r="AE97" i="8"/>
  <c r="BY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BU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BC110" i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BV98" i="10"/>
  <c r="BO110" i="10"/>
  <c r="BQ110" i="10"/>
  <c r="BN110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BD110" i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AN97" i="8"/>
  <c r="BK109" i="8"/>
  <c r="BA109" i="11"/>
  <c r="AD97" i="11"/>
  <c r="BX97" i="11"/>
  <c r="AV108" i="6"/>
  <c r="AO135" i="4" s="1"/>
  <c r="BE108" i="10"/>
  <c r="BG108" i="11"/>
  <c r="AZ108" i="12"/>
  <c r="BH108" i="12"/>
  <c r="AX108" i="13"/>
  <c r="BF108" i="13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BA109" i="12"/>
  <c r="AD97" i="12"/>
  <c r="BX97" i="12"/>
  <c r="AL97" i="12"/>
  <c r="BI109" i="12"/>
  <c r="AZ109" i="13"/>
  <c r="AC97" i="13"/>
  <c r="BW97" i="13"/>
  <c r="BH109" i="13"/>
  <c r="AK97" i="13"/>
  <c r="CE97" i="13"/>
  <c r="AE99" i="6"/>
  <c r="AE98" i="6"/>
  <c r="BY98" i="6"/>
  <c r="BY99" i="6"/>
  <c r="BJ110" i="6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BE110" i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AJ96" i="13"/>
  <c r="AH96" i="13"/>
  <c r="AF96" i="13"/>
  <c r="Z96" i="13"/>
  <c r="AJ96" i="12"/>
  <c r="AI96" i="12"/>
  <c r="AF96" i="12"/>
  <c r="Z96" i="12"/>
  <c r="Y96" i="12"/>
  <c r="AB123" i="16" s="1"/>
  <c r="AB95" i="19" s="1"/>
  <c r="AL96" i="11"/>
  <c r="AK96" i="11"/>
  <c r="AA96" i="11"/>
  <c r="Z96" i="11"/>
  <c r="AI96" i="10"/>
  <c r="AH96" i="10"/>
  <c r="AD96" i="10"/>
  <c r="AK96" i="8"/>
  <c r="AC96" i="8"/>
  <c r="AB96" i="8"/>
  <c r="AN96" i="6"/>
  <c r="AL96" i="6"/>
  <c r="AK96" i="6"/>
  <c r="AH96" i="6"/>
  <c r="AE96" i="6"/>
  <c r="AB96" i="6"/>
  <c r="E109" i="32" a="1"/>
  <c r="D111" i="32" a="1"/>
  <c r="H112" i="32" a="1"/>
  <c r="H110" i="32" a="1"/>
  <c r="I111" i="32" a="1"/>
  <c r="G110" i="32" a="1"/>
  <c r="E110" i="32" a="1"/>
  <c r="I109" i="32" a="1"/>
  <c r="G111" i="32" a="1"/>
  <c r="F112" i="32" a="1"/>
  <c r="E111" i="32" a="1"/>
  <c r="D109" i="32" a="1"/>
  <c r="F110" i="32" a="1"/>
  <c r="F109" i="32" a="1"/>
  <c r="H111" i="32" a="1"/>
  <c r="G109" i="32" a="1"/>
  <c r="F111" i="32" a="1"/>
  <c r="D110" i="32" a="1"/>
  <c r="E112" i="32" a="1"/>
  <c r="I112" i="32" a="1"/>
  <c r="J112" i="32" a="1"/>
  <c r="G112" i="32" a="1"/>
  <c r="I110" i="32" a="1"/>
  <c r="D112" i="32" a="1"/>
  <c r="H109" i="32" a="1"/>
  <c r="BF111" i="19" l="1"/>
  <c r="BM110" i="8"/>
  <c r="I97" i="35"/>
  <c r="BF110" i="19"/>
  <c r="BE111" i="19"/>
  <c r="AQ112" i="23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Z96" i="1"/>
  <c r="BB107" i="8"/>
  <c r="AZ107" i="12"/>
  <c r="AY107" i="13"/>
  <c r="W95" i="13"/>
  <c r="AT96" i="13" s="1"/>
  <c r="U95" i="13"/>
  <c r="T95" i="13"/>
  <c r="AV107" i="6"/>
  <c r="AO134" i="4" s="1"/>
  <c r="BC107" i="8"/>
  <c r="K94" i="35"/>
  <c r="BJ107" i="10"/>
  <c r="BI107" i="12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AK96" i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AH96" i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AO96" i="10"/>
  <c r="AP96" i="10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AE98" i="35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AP96" i="12" s="1"/>
  <c r="R95" i="12"/>
  <c r="AO96" i="12" s="1"/>
  <c r="Q123" i="16"/>
  <c r="BE107" i="12"/>
  <c r="AV107" i="13"/>
  <c r="AO134" i="17" s="1"/>
  <c r="BD107" i="13"/>
  <c r="AF96" i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AT96" i="10"/>
  <c r="AR96" i="10"/>
  <c r="AQ96" i="10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Y96" i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AB123" i="14"/>
  <c r="R95" i="19" s="1"/>
  <c r="AU123" i="16"/>
  <c r="Z123" i="16"/>
  <c r="AD95" i="19" s="1"/>
  <c r="AM135" i="16"/>
  <c r="R95" i="35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Y96" i="8"/>
  <c r="AB123" i="5" s="1"/>
  <c r="M95" i="19" s="1"/>
  <c r="AI135" i="4"/>
  <c r="BV96" i="11"/>
  <c r="X123" i="14"/>
  <c r="AK135" i="14"/>
  <c r="BT96" i="10"/>
  <c r="AG96" i="10"/>
  <c r="BZ96" i="6"/>
  <c r="CA96" i="12"/>
  <c r="BF107" i="13"/>
  <c r="AZ107" i="11"/>
  <c r="BH107" i="12"/>
  <c r="AA96" i="1"/>
  <c r="BA107" i="12"/>
  <c r="AJ96" i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P95" i="21" a="1"/>
  <c r="BE95" i="21" a="1"/>
  <c r="BK95" i="21" a="1"/>
  <c r="AN95" i="21" a="1"/>
  <c r="AQ95" i="21" a="1"/>
  <c r="E95" i="21" a="1"/>
  <c r="BC95" i="21" a="1"/>
  <c r="V95" i="21" a="1"/>
  <c r="F95" i="21" a="1"/>
  <c r="AT95" i="21" a="1"/>
  <c r="Z95" i="21" a="1"/>
  <c r="AM95" i="21" a="1"/>
  <c r="AZ95" i="21" a="1"/>
  <c r="D95" i="21" a="1"/>
  <c r="C95" i="21" a="1"/>
  <c r="AV95" i="21" a="1"/>
  <c r="X95" i="21" a="1"/>
  <c r="BO95" i="21" a="1"/>
  <c r="H95" i="21" a="1"/>
  <c r="BQ95" i="21" a="1"/>
  <c r="N95" i="21" a="1"/>
  <c r="BH95" i="21" a="1"/>
  <c r="Y95" i="21" a="1"/>
  <c r="AX95" i="21" a="1"/>
  <c r="T95" i="21" a="1"/>
  <c r="BD95" i="21" a="1"/>
  <c r="AJ95" i="21" a="1"/>
  <c r="AO95" i="21" a="1"/>
  <c r="Q95" i="21" a="1"/>
  <c r="BJ95" i="21" a="1"/>
  <c r="U95" i="21" a="1"/>
  <c r="AU95" i="21" a="1"/>
  <c r="AC95" i="21" a="1"/>
  <c r="BP95" i="21" a="1"/>
  <c r="AL95" i="21" a="1"/>
  <c r="AH95" i="21" a="1"/>
  <c r="R95" i="21" a="1"/>
  <c r="BS95" i="21" a="1"/>
  <c r="J95" i="21" a="1"/>
  <c r="AE95" i="21" a="1"/>
  <c r="AA95" i="21" a="1"/>
  <c r="AB95" i="21" a="1"/>
  <c r="AG95" i="21" a="1"/>
  <c r="BA95" i="21" a="1"/>
  <c r="BR95" i="21" a="1"/>
  <c r="BB95" i="21" a="1"/>
  <c r="O95" i="21" a="1"/>
  <c r="S95" i="21" a="1"/>
  <c r="K95" i="21" a="1"/>
  <c r="J109" i="32" a="1"/>
  <c r="M95" i="21" a="1"/>
  <c r="BN95" i="21" a="1"/>
  <c r="L95" i="21" a="1"/>
  <c r="AS95" i="21" a="1"/>
  <c r="G95" i="21" a="1"/>
  <c r="BI95" i="21" a="1"/>
  <c r="AF95" i="21" a="1"/>
  <c r="AI95" i="21" a="1"/>
  <c r="BL95" i="21" a="1"/>
  <c r="AW95" i="21" a="1"/>
  <c r="BG95" i="21" a="1"/>
  <c r="AM95" i="35" l="1"/>
  <c r="AP96" i="8"/>
  <c r="I94" i="35"/>
  <c r="F110" i="20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AE95" i="35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R122" i="23" s="1"/>
  <c r="BJ122" i="23" s="1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AR121" i="23" s="1"/>
  <c r="BJ121" i="23" s="1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AR120" i="23" s="1"/>
  <c r="BJ120" i="23" s="1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BG122" i="23" s="1"/>
  <c r="BK122" i="23" s="1"/>
  <c r="BL122" i="23" s="1"/>
  <c r="F95" i="19"/>
  <c r="AM95" i="19" s="1"/>
  <c r="BE108" i="23"/>
  <c r="F98" i="19"/>
  <c r="AM98" i="19" s="1"/>
  <c r="BA109" i="19" s="1"/>
  <c r="X98" i="23"/>
  <c r="AQ107" i="23"/>
  <c r="AR119" i="23" s="1"/>
  <c r="BJ119" i="23" s="1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G121" i="23" s="1"/>
  <c r="BK121" i="23" s="1"/>
  <c r="BL121" i="23" s="1"/>
  <c r="BD107" i="23"/>
  <c r="BE107" i="23"/>
  <c r="Y96" i="23"/>
  <c r="Y99" i="23"/>
  <c r="BG120" i="23" l="1"/>
  <c r="BK120" i="23" s="1"/>
  <c r="BL120" i="23" s="1"/>
  <c r="Z109" i="23"/>
  <c r="AD109" i="23" s="1"/>
  <c r="D110" i="33" s="1"/>
  <c r="Z110" i="23"/>
  <c r="AD110" i="23" s="1"/>
  <c r="D111" i="33" s="1"/>
  <c r="Z108" i="23"/>
  <c r="AD108" i="23" s="1"/>
  <c r="D109" i="33" s="1"/>
  <c r="BF107" i="23"/>
  <c r="BG119" i="23" s="1"/>
  <c r="BK119" i="23" s="1"/>
  <c r="BL119" i="23" s="1"/>
  <c r="Z107" i="23"/>
  <c r="AD107" i="23" s="1"/>
  <c r="D108" i="33" s="1"/>
  <c r="E106" i="32" a="1"/>
  <c r="H105" i="32" a="1"/>
  <c r="H106" i="32" a="1"/>
  <c r="I108" i="32" a="1"/>
  <c r="J108" i="32" a="1"/>
  <c r="F104" i="32" a="1"/>
  <c r="H108" i="32" a="1"/>
  <c r="F105" i="32" a="1"/>
  <c r="G107" i="32" a="1"/>
  <c r="G106" i="32" a="1"/>
  <c r="G108" i="32" a="1"/>
  <c r="D108" i="32" a="1"/>
  <c r="F108" i="32" a="1"/>
  <c r="D107" i="32" a="1"/>
  <c r="G105" i="32" a="1"/>
  <c r="I107" i="32" a="1"/>
  <c r="F106" i="32" a="1"/>
  <c r="I106" i="32" a="1"/>
  <c r="J106" i="32" a="1"/>
  <c r="I105" i="32" a="1"/>
  <c r="E107" i="32" a="1"/>
  <c r="E108" i="32" a="1"/>
  <c r="D106" i="32" a="1"/>
  <c r="F107" i="32" a="1"/>
  <c r="J107" i="32" a="1"/>
  <c r="H107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AX102" i="10"/>
  <c r="BF103" i="10"/>
  <c r="CC91" i="10"/>
  <c r="AI91" i="10"/>
  <c r="AX104" i="10"/>
  <c r="BU92" i="10"/>
  <c r="BA104" i="8"/>
  <c r="AY105" i="8"/>
  <c r="U93" i="8"/>
  <c r="T93" i="8"/>
  <c r="BV93" i="8"/>
  <c r="AB93" i="8"/>
  <c r="W93" i="8"/>
  <c r="AY102" i="10"/>
  <c r="BG102" i="10"/>
  <c r="BG104" i="10"/>
  <c r="CD92" i="10"/>
  <c r="AJ92" i="10"/>
  <c r="AY105" i="10"/>
  <c r="BV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AB121" i="14"/>
  <c r="R93" i="19" s="1"/>
  <c r="AB122" i="14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BA104" i="6"/>
  <c r="BH104" i="8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BV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AX106" i="6"/>
  <c r="BU94" i="6"/>
  <c r="AA94" i="6"/>
  <c r="BU95" i="6"/>
  <c r="AA95" i="6"/>
  <c r="BC104" i="6"/>
  <c r="BK104" i="6"/>
  <c r="BB104" i="8"/>
  <c r="H91" i="35"/>
  <c r="BJ104" i="8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BT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BI106" i="1"/>
  <c r="AL94" i="1"/>
  <c r="AL95" i="1"/>
  <c r="BI104" i="6"/>
  <c r="AZ104" i="8"/>
  <c r="BG105" i="6"/>
  <c r="CD93" i="6"/>
  <c r="AJ93" i="6"/>
  <c r="BF105" i="8"/>
  <c r="AI93" i="8"/>
  <c r="CC93" i="8"/>
  <c r="AX103" i="10"/>
  <c r="BU91" i="10"/>
  <c r="BB104" i="6"/>
  <c r="BI104" i="8"/>
  <c r="AZ105" i="6"/>
  <c r="AC93" i="6"/>
  <c r="BW93" i="6"/>
  <c r="BG105" i="8"/>
  <c r="CD93" i="8"/>
  <c r="AJ93" i="8"/>
  <c r="AY103" i="10"/>
  <c r="BV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BU94" i="10"/>
  <c r="BU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BJ106" i="1"/>
  <c r="B93" i="35"/>
  <c r="AM94" i="1"/>
  <c r="AM95" i="1"/>
  <c r="BD105" i="13"/>
  <c r="CA93" i="13"/>
  <c r="AG93" i="13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BV94" i="10"/>
  <c r="BV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BK106" i="1"/>
  <c r="AN94" i="1"/>
  <c r="AN95" i="1"/>
  <c r="AW104" i="6"/>
  <c r="S92" i="6"/>
  <c r="R92" i="6"/>
  <c r="BD104" i="8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I91" i="35" s="1"/>
  <c r="R92" i="8"/>
  <c r="BE104" i="8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AB118" i="14"/>
  <c r="R90" i="19" s="1"/>
  <c r="BD103" i="10"/>
  <c r="CA91" i="10"/>
  <c r="AG91" i="10"/>
  <c r="AV104" i="10"/>
  <c r="AO131" i="14" s="1"/>
  <c r="AB119" i="14"/>
  <c r="R91" i="19" s="1"/>
  <c r="BD104" i="10"/>
  <c r="CA92" i="10"/>
  <c r="AG92" i="10"/>
  <c r="AV105" i="10"/>
  <c r="AO132" i="14" s="1"/>
  <c r="AB120" i="14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BC106" i="6"/>
  <c r="AF94" i="6"/>
  <c r="BZ94" i="6"/>
  <c r="AF95" i="6"/>
  <c r="BZ95" i="6"/>
  <c r="AW106" i="8"/>
  <c r="R94" i="8"/>
  <c r="S94" i="8"/>
  <c r="I93" i="35" s="1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AX105" i="6"/>
  <c r="BU93" i="6"/>
  <c r="AA93" i="6"/>
  <c r="BF105" i="6"/>
  <c r="CC93" i="6"/>
  <c r="AI93" i="6"/>
  <c r="AW105" i="8"/>
  <c r="Z93" i="8"/>
  <c r="S93" i="8"/>
  <c r="I92" i="35" s="1"/>
  <c r="R93" i="8"/>
  <c r="BT93" i="8"/>
  <c r="BE105" i="8"/>
  <c r="AH93" i="8"/>
  <c r="CB93" i="8"/>
  <c r="AW102" i="10"/>
  <c r="BE102" i="10"/>
  <c r="AW103" i="10"/>
  <c r="BT91" i="10"/>
  <c r="BE103" i="10"/>
  <c r="CB91" i="10"/>
  <c r="AH91" i="10"/>
  <c r="AW104" i="10"/>
  <c r="BT92" i="10"/>
  <c r="BE104" i="10"/>
  <c r="AH92" i="10"/>
  <c r="CB92" i="10"/>
  <c r="AW105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AN92" i="1"/>
  <c r="AL92" i="1"/>
  <c r="Y92" i="1"/>
  <c r="AB119" i="36" s="1"/>
  <c r="AN92" i="8"/>
  <c r="AM92" i="8"/>
  <c r="AL92" i="8"/>
  <c r="AJ92" i="8"/>
  <c r="AH92" i="8"/>
  <c r="AE92" i="8"/>
  <c r="AD92" i="8"/>
  <c r="AC92" i="8"/>
  <c r="AB92" i="8"/>
  <c r="AM92" i="6"/>
  <c r="AK92" i="6"/>
  <c r="AD92" i="6"/>
  <c r="AC92" i="6"/>
  <c r="AB92" i="6"/>
  <c r="AA92" i="6"/>
  <c r="Z92" i="6"/>
  <c r="Y92" i="6"/>
  <c r="AB119" i="4" s="1"/>
  <c r="H91" i="19" s="1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T91" i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Z119" i="5"/>
  <c r="O91" i="19" s="1"/>
  <c r="R91" i="8"/>
  <c r="AO92" i="8" s="1"/>
  <c r="U119" i="5"/>
  <c r="R119" i="5"/>
  <c r="X119" i="5"/>
  <c r="W119" i="5"/>
  <c r="Q119" i="5"/>
  <c r="T119" i="5"/>
  <c r="BE103" i="8"/>
  <c r="AI92" i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BS91" i="8"/>
  <c r="D118" i="5"/>
  <c r="AS118" i="5" s="1"/>
  <c r="AG92" i="1"/>
  <c r="AZ103" i="6"/>
  <c r="BH103" i="6"/>
  <c r="AY103" i="8"/>
  <c r="W91" i="8"/>
  <c r="AT92" i="8" s="1"/>
  <c r="U91" i="8"/>
  <c r="T91" i="8"/>
  <c r="AQ92" i="8" s="1"/>
  <c r="BG103" i="8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AE92" i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BE93" i="21" a="1"/>
  <c r="Y94" i="21" a="1"/>
  <c r="Q94" i="21" a="1"/>
  <c r="BA93" i="21" a="1"/>
  <c r="E94" i="21" a="1"/>
  <c r="BS92" i="21" a="1"/>
  <c r="BK92" i="21" a="1"/>
  <c r="N91" i="21" a="1"/>
  <c r="C94" i="21" a="1"/>
  <c r="AC91" i="21" a="1"/>
  <c r="V92" i="21" a="1"/>
  <c r="V91" i="21" a="1"/>
  <c r="BI94" i="21" a="1"/>
  <c r="D93" i="21" a="1"/>
  <c r="BG91" i="21" a="1"/>
  <c r="S94" i="21" a="1"/>
  <c r="BP94" i="21" a="1"/>
  <c r="BS94" i="21" a="1"/>
  <c r="BO93" i="21" a="1"/>
  <c r="AW92" i="21" a="1"/>
  <c r="E92" i="21" a="1"/>
  <c r="U93" i="21" a="1"/>
  <c r="BS93" i="21" a="1"/>
  <c r="AL92" i="21" a="1"/>
  <c r="AE91" i="21" a="1"/>
  <c r="BK94" i="21" a="1"/>
  <c r="AN91" i="21" a="1"/>
  <c r="T93" i="21" a="1"/>
  <c r="AP94" i="21" a="1"/>
  <c r="L92" i="21" a="1"/>
  <c r="AN93" i="21" a="1"/>
  <c r="AI91" i="21" a="1"/>
  <c r="E93" i="21" a="1"/>
  <c r="BB92" i="21" a="1"/>
  <c r="H94" i="21" a="1"/>
  <c r="T91" i="21" a="1"/>
  <c r="AS91" i="21" a="1"/>
  <c r="C91" i="21" a="1"/>
  <c r="G94" i="21" a="1"/>
  <c r="BR91" i="21" a="1"/>
  <c r="AN94" i="21" a="1"/>
  <c r="K94" i="21" a="1"/>
  <c r="BO92" i="21" a="1"/>
  <c r="F94" i="21" a="1"/>
  <c r="BC91" i="21" a="1"/>
  <c r="AA91" i="21" a="1"/>
  <c r="AC94" i="21" a="1"/>
  <c r="D94" i="21" a="1"/>
  <c r="BN92" i="21" a="1"/>
  <c r="Z90" i="21" a="1"/>
  <c r="AH92" i="21" a="1"/>
  <c r="Z94" i="21" a="1"/>
  <c r="R91" i="21" a="1"/>
  <c r="BP90" i="21" a="1"/>
  <c r="AW93" i="21" a="1"/>
  <c r="AU94" i="21" a="1"/>
  <c r="C93" i="21" a="1"/>
  <c r="L90" i="21" a="1"/>
  <c r="AM92" i="21" a="1"/>
  <c r="Q91" i="21" a="1"/>
  <c r="AV94" i="21" a="1"/>
  <c r="AZ93" i="21" a="1"/>
  <c r="AC93" i="21" a="1"/>
  <c r="AS94" i="21" a="1"/>
  <c r="O91" i="21" a="1"/>
  <c r="BA92" i="21" a="1"/>
  <c r="BA94" i="21" a="1"/>
  <c r="AE93" i="21" a="1"/>
  <c r="AS93" i="21" a="1"/>
  <c r="AJ93" i="21" a="1"/>
  <c r="BQ94" i="21" a="1"/>
  <c r="R94" i="21" a="1"/>
  <c r="G91" i="21" a="1"/>
  <c r="BC93" i="21" a="1"/>
  <c r="AP91" i="21" a="1"/>
  <c r="X93" i="21" a="1"/>
  <c r="Z93" i="21" a="1"/>
  <c r="J94" i="21" a="1"/>
  <c r="AA93" i="21" a="1"/>
  <c r="X94" i="21" a="1"/>
  <c r="K93" i="21" a="1"/>
  <c r="AX92" i="21" a="1"/>
  <c r="BG92" i="21" a="1"/>
  <c r="BE92" i="21" a="1"/>
  <c r="BG94" i="21" a="1"/>
  <c r="BP93" i="21" a="1"/>
  <c r="BK93" i="21" a="1"/>
  <c r="Z91" i="21" a="1"/>
  <c r="AB93" i="21" a="1"/>
  <c r="AP93" i="21" a="1"/>
  <c r="K91" i="21" a="1"/>
  <c r="AB91" i="21" a="1"/>
  <c r="BG93" i="21" a="1"/>
  <c r="BA91" i="21" a="1"/>
  <c r="N93" i="21" a="1"/>
  <c r="BH94" i="21" a="1"/>
  <c r="BJ91" i="21" a="1"/>
  <c r="AQ94" i="21" a="1"/>
  <c r="BN91" i="21" a="1"/>
  <c r="AZ92" i="21" a="1"/>
  <c r="BK91" i="21" a="1"/>
  <c r="F93" i="21" a="1"/>
  <c r="BD94" i="21" a="1"/>
  <c r="AM91" i="21" a="1"/>
  <c r="BD92" i="21" a="1"/>
  <c r="AJ91" i="21" a="1"/>
  <c r="AA92" i="21" a="1"/>
  <c r="AJ94" i="21" a="1"/>
  <c r="M93" i="21" a="1"/>
  <c r="BB94" i="21" a="1"/>
  <c r="U91" i="21" a="1"/>
  <c r="BJ94" i="21" a="1"/>
  <c r="S93" i="21" a="1"/>
  <c r="BO91" i="21" a="1"/>
  <c r="S92" i="21" a="1"/>
  <c r="Z92" i="21" a="1"/>
  <c r="O92" i="21" a="1"/>
  <c r="X92" i="21" a="1"/>
  <c r="AH93" i="21" a="1"/>
  <c r="BC94" i="21" a="1"/>
  <c r="BI92" i="21" a="1"/>
  <c r="R92" i="21" a="1"/>
  <c r="BD91" i="21" a="1"/>
  <c r="D105" i="32" a="1"/>
  <c r="AN90" i="21" a="1"/>
  <c r="O93" i="21" a="1"/>
  <c r="G92" i="21" a="1"/>
  <c r="H93" i="21" a="1"/>
  <c r="AV91" i="21" a="1"/>
  <c r="Y93" i="21" a="1"/>
  <c r="AF93" i="21" a="1"/>
  <c r="AO92" i="21" a="1"/>
  <c r="M92" i="21" a="1"/>
  <c r="Y92" i="21" a="1"/>
  <c r="BH93" i="21" a="1"/>
  <c r="AF91" i="21" a="1"/>
  <c r="G93" i="21" a="1"/>
  <c r="BJ93" i="21" a="1"/>
  <c r="AT91" i="21" a="1"/>
  <c r="AX93" i="21" a="1"/>
  <c r="S91" i="21" a="1"/>
  <c r="AO93" i="21" a="1"/>
  <c r="AH94" i="21" a="1"/>
  <c r="AN92" i="21" a="1"/>
  <c r="AQ91" i="21" a="1"/>
  <c r="N94" i="21" a="1"/>
  <c r="BI93" i="21" a="1"/>
  <c r="AW94" i="21" a="1"/>
  <c r="U92" i="21" a="1"/>
  <c r="BL94" i="21" a="1"/>
  <c r="Q93" i="21" a="1"/>
  <c r="N92" i="21" a="1"/>
  <c r="V93" i="21" a="1"/>
  <c r="AU91" i="21" a="1"/>
  <c r="D92" i="21" a="1"/>
  <c r="AO94" i="21" a="1"/>
  <c r="BB91" i="21" a="1"/>
  <c r="AG92" i="21" a="1"/>
  <c r="AF92" i="21" a="1"/>
  <c r="J91" i="21" a="1"/>
  <c r="AG91" i="21" a="1"/>
  <c r="BI91" i="21" a="1"/>
  <c r="AB92" i="21" a="1"/>
  <c r="BQ93" i="21" a="1"/>
  <c r="BE91" i="21" a="1"/>
  <c r="BP91" i="21" a="1"/>
  <c r="T94" i="21" a="1"/>
  <c r="Q92" i="21" a="1"/>
  <c r="R93" i="21" a="1"/>
  <c r="AX91" i="21" a="1"/>
  <c r="BP92" i="21" a="1"/>
  <c r="M94" i="21" a="1"/>
  <c r="BJ92" i="21" a="1"/>
  <c r="BQ92" i="21" a="1"/>
  <c r="AE92" i="21" a="1"/>
  <c r="AT93" i="21" a="1"/>
  <c r="BB90" i="21" a="1"/>
  <c r="BE94" i="21" a="1"/>
  <c r="BO94" i="21" a="1"/>
  <c r="AF94" i="21" a="1"/>
  <c r="AS92" i="21" a="1"/>
  <c r="AZ94" i="21" a="1"/>
  <c r="AG94" i="21" a="1"/>
  <c r="F92" i="21" a="1"/>
  <c r="M91" i="21" a="1"/>
  <c r="U94" i="21" a="1"/>
  <c r="AW91" i="21" a="1"/>
  <c r="AH91" i="21" a="1"/>
  <c r="D91" i="21" a="1"/>
  <c r="AG93" i="21" a="1"/>
  <c r="H91" i="21" a="1"/>
  <c r="BH92" i="21" a="1"/>
  <c r="BL93" i="21" a="1"/>
  <c r="H92" i="21" a="1"/>
  <c r="AM94" i="21" a="1"/>
  <c r="AG90" i="21" a="1"/>
  <c r="AI92" i="21" a="1"/>
  <c r="S90" i="21" a="1"/>
  <c r="AJ92" i="21" a="1"/>
  <c r="BH91" i="21" a="1"/>
  <c r="BS91" i="21" a="1"/>
  <c r="AU92" i="21" a="1"/>
  <c r="AU93" i="21" a="1"/>
  <c r="E105" i="32" a="1"/>
  <c r="BL91" i="21" a="1"/>
  <c r="L93" i="21" a="1"/>
  <c r="E90" i="21" a="1"/>
  <c r="C92" i="21" a="1"/>
  <c r="L91" i="21" a="1"/>
  <c r="J105" i="32" a="1"/>
  <c r="BR92" i="21" a="1"/>
  <c r="AI94" i="21" a="1"/>
  <c r="AM93" i="21" a="1"/>
  <c r="X91" i="21" a="1"/>
  <c r="L94" i="21" a="1"/>
  <c r="BI90" i="21" a="1"/>
  <c r="AL91" i="21" a="1"/>
  <c r="K92" i="21" a="1"/>
  <c r="BR94" i="21" a="1"/>
  <c r="AT94" i="21" a="1"/>
  <c r="F91" i="21" a="1"/>
  <c r="AL94" i="21" a="1"/>
  <c r="AV92" i="21" a="1"/>
  <c r="BN93" i="21" a="1"/>
  <c r="AP92" i="21" a="1"/>
  <c r="AO91" i="21" a="1"/>
  <c r="AA94" i="21" a="1"/>
  <c r="O94" i="21" a="1"/>
  <c r="AB94" i="21" a="1"/>
  <c r="AQ93" i="21" a="1"/>
  <c r="AE94" i="21" a="1"/>
  <c r="AC92" i="21" a="1"/>
  <c r="AV93" i="21" a="1"/>
  <c r="BN94" i="21" a="1"/>
  <c r="BR93" i="21" a="1"/>
  <c r="BD93" i="21" a="1"/>
  <c r="E91" i="21" a="1"/>
  <c r="AU90" i="21" a="1"/>
  <c r="V94" i="21" a="1"/>
  <c r="BC92" i="21" a="1"/>
  <c r="AL93" i="21" a="1"/>
  <c r="AX94" i="21" a="1"/>
  <c r="T92" i="21" a="1"/>
  <c r="BB93" i="21" a="1"/>
  <c r="AQ92" i="21" a="1"/>
  <c r="AZ91" i="21" a="1"/>
  <c r="AI93" i="21" a="1"/>
  <c r="J93" i="21" a="1"/>
  <c r="BL92" i="21" a="1"/>
  <c r="AT92" i="21" a="1"/>
  <c r="BQ91" i="21" a="1"/>
  <c r="Y91" i="21" a="1"/>
  <c r="J92" i="21" a="1"/>
  <c r="AP92" i="8" l="1"/>
  <c r="I90" i="35"/>
  <c r="I118" i="36" a="1"/>
  <c r="I118" i="36" s="1"/>
  <c r="U119" i="36" s="1"/>
  <c r="F118" i="36" a="1"/>
  <c r="F118" i="36" s="1"/>
  <c r="R119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AE91" i="35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Q120" i="36" l="1"/>
  <c r="BM103" i="1"/>
  <c r="C90" i="35"/>
  <c r="Y91" i="35" s="1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I92" i="32" a="1"/>
  <c r="G102" i="32" a="1"/>
  <c r="J104" i="32" a="1"/>
  <c r="D104" i="32" a="1"/>
  <c r="H95" i="32" a="1"/>
  <c r="H94" i="32" a="1"/>
  <c r="I104" i="32" a="1"/>
  <c r="E100" i="32" a="1"/>
  <c r="H97" i="32" a="1"/>
  <c r="F100" i="32" a="1"/>
  <c r="H104" i="32" a="1"/>
  <c r="F95" i="32" a="1"/>
  <c r="D102" i="32" a="1"/>
  <c r="D99" i="32" a="1"/>
  <c r="I95" i="32" a="1"/>
  <c r="E93" i="32" a="1"/>
  <c r="J93" i="32" a="1"/>
  <c r="F99" i="32" a="1"/>
  <c r="D101" i="32" a="1"/>
  <c r="J103" i="32" a="1"/>
  <c r="J100" i="32" a="1"/>
  <c r="I100" i="32" a="1"/>
  <c r="E104" i="32" a="1"/>
  <c r="D100" i="32" a="1"/>
  <c r="I97" i="32" a="1"/>
  <c r="I101" i="32" a="1"/>
  <c r="E102" i="32" a="1"/>
  <c r="J98" i="32" a="1"/>
  <c r="D95" i="32" a="1"/>
  <c r="E98" i="32" a="1"/>
  <c r="E97" i="32" a="1"/>
  <c r="G97" i="32" a="1"/>
  <c r="H96" i="32" a="1"/>
  <c r="F93" i="32" a="1"/>
  <c r="G96" i="32" a="1"/>
  <c r="F101" i="32" a="1"/>
  <c r="H100" i="32" a="1"/>
  <c r="D93" i="32" a="1"/>
  <c r="G104" i="32" a="1"/>
  <c r="D96" i="32" a="1"/>
  <c r="H103" i="32" a="1"/>
  <c r="F103" i="32" a="1"/>
  <c r="I91" i="32" a="1"/>
  <c r="J96" i="32" a="1"/>
  <c r="J99" i="32" a="1"/>
  <c r="J97" i="32" a="1"/>
  <c r="I99" i="32" a="1"/>
  <c r="E95" i="32" a="1"/>
  <c r="J102" i="32" a="1"/>
  <c r="H93" i="32" a="1"/>
  <c r="E99" i="32" a="1"/>
  <c r="H101" i="32" a="1"/>
  <c r="E103" i="32" a="1"/>
  <c r="F102" i="32" a="1"/>
  <c r="G95" i="32" a="1"/>
  <c r="G101" i="32" a="1"/>
  <c r="I96" i="32" a="1"/>
  <c r="H98" i="32" a="1"/>
  <c r="J101" i="32" a="1"/>
  <c r="I98" i="32" a="1"/>
  <c r="J94" i="32" a="1"/>
  <c r="I102" i="32" a="1"/>
  <c r="I93" i="32" a="1"/>
  <c r="D103" i="32" a="1"/>
  <c r="G103" i="32" a="1"/>
  <c r="G100" i="32" a="1"/>
  <c r="J95" i="32" a="1"/>
  <c r="I103" i="32" a="1"/>
  <c r="G94" i="32" a="1"/>
  <c r="G99" i="32" a="1"/>
  <c r="E101" i="32" a="1"/>
  <c r="F98" i="32" a="1"/>
  <c r="F96" i="32" a="1"/>
  <c r="E94" i="32" a="1"/>
  <c r="E96" i="32" a="1"/>
  <c r="F94" i="32" a="1"/>
  <c r="G93" i="32" a="1"/>
  <c r="D94" i="32" a="1"/>
  <c r="I94" i="32" a="1"/>
  <c r="D98" i="32" a="1"/>
  <c r="F97" i="32" a="1"/>
  <c r="H99" i="32" a="1"/>
  <c r="H102" i="32" a="1"/>
  <c r="D97" i="32" a="1"/>
  <c r="G98" i="32" a="1"/>
  <c r="G92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X93" i="10"/>
  <c r="AA81" i="11"/>
  <c r="BU81" i="11"/>
  <c r="AX93" i="11"/>
  <c r="AH81" i="12"/>
  <c r="CB81" i="12"/>
  <c r="BE93" i="12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AB113" i="14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I86" i="35" s="1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BU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X97" i="10"/>
  <c r="CC85" i="10"/>
  <c r="AI85" i="10"/>
  <c r="BF97" i="10"/>
  <c r="CC85" i="11"/>
  <c r="AI85" i="11"/>
  <c r="BF97" i="1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I85" i="35" s="1"/>
  <c r="Z86" i="8"/>
  <c r="BE98" i="8"/>
  <c r="CB86" i="8"/>
  <c r="AH86" i="8"/>
  <c r="AW98" i="10"/>
  <c r="BT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I88" i="35" s="1"/>
  <c r="Z89" i="8"/>
  <c r="R89" i="8"/>
  <c r="BE101" i="10"/>
  <c r="CB89" i="10"/>
  <c r="AH89" i="10"/>
  <c r="CB90" i="10"/>
  <c r="AH90" i="10"/>
  <c r="AW101" i="10"/>
  <c r="BT89" i="10"/>
  <c r="BT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AB111" i="14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I87" i="35" s="1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AB116" i="14"/>
  <c r="R88" i="19" s="1"/>
  <c r="AB117" i="14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AY101" i="10"/>
  <c r="BV89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AB110" i="14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I83" i="35" s="1"/>
  <c r="AW96" i="8"/>
  <c r="CB84" i="8"/>
  <c r="AH84" i="8"/>
  <c r="BE96" i="8"/>
  <c r="BT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I78" i="35" s="1"/>
  <c r="AW91" i="8"/>
  <c r="BE91" i="8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I81" i="35" s="1"/>
  <c r="AW94" i="8"/>
  <c r="CB82" i="8"/>
  <c r="AH82" i="8"/>
  <c r="BE94" i="8"/>
  <c r="AB109" i="14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I82" i="35" s="1"/>
  <c r="R83" i="8"/>
  <c r="AW95" i="8"/>
  <c r="CB83" i="8"/>
  <c r="AH83" i="8"/>
  <c r="BE95" i="8"/>
  <c r="BT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AB114" i="14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AW102" i="8"/>
  <c r="BT90" i="8"/>
  <c r="Z90" i="8"/>
  <c r="R90" i="8"/>
  <c r="S90" i="8"/>
  <c r="I89" i="35" s="1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BX83" i="12"/>
  <c r="AD83" i="12"/>
  <c r="BA95" i="12"/>
  <c r="AJ83" i="1"/>
  <c r="BG95" i="1"/>
  <c r="AL84" i="11"/>
  <c r="BI96" i="11"/>
  <c r="BT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I79" i="35" s="1"/>
  <c r="AW92" i="8"/>
  <c r="CB80" i="8"/>
  <c r="AH80" i="8"/>
  <c r="BE92" i="8"/>
  <c r="AB107" i="14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AB108" i="14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I84" i="35" s="1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I80" i="35" s="1"/>
  <c r="R81" i="8"/>
  <c r="AW93" i="8"/>
  <c r="CB81" i="8"/>
  <c r="AH81" i="8"/>
  <c r="BE93" i="8"/>
  <c r="BT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AB112" i="14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AB115" i="14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AR118" i="23" s="1"/>
  <c r="BJ118" i="23" s="1"/>
  <c r="D91" i="37"/>
  <c r="CX103" i="18"/>
  <c r="AX103" i="23" s="1"/>
  <c r="AK79" i="13"/>
  <c r="AG79" i="13"/>
  <c r="AF79" i="13"/>
  <c r="BA90" i="13"/>
  <c r="BK90" i="12"/>
  <c r="AM79" i="12"/>
  <c r="AK79" i="12"/>
  <c r="BE90" i="12"/>
  <c r="BD90" i="12"/>
  <c r="AF79" i="12"/>
  <c r="BB90" i="12"/>
  <c r="AW90" i="12"/>
  <c r="AV90" i="12"/>
  <c r="AO117" i="16" s="1"/>
  <c r="BH90" i="11"/>
  <c r="BG90" i="11"/>
  <c r="AE79" i="11"/>
  <c r="AD79" i="11"/>
  <c r="AZ90" i="11"/>
  <c r="AB79" i="11"/>
  <c r="AV90" i="11"/>
  <c r="AO117" i="15" s="1"/>
  <c r="AN79" i="10"/>
  <c r="AM79" i="10"/>
  <c r="AL79" i="10"/>
  <c r="AJ79" i="10"/>
  <c r="AG79" i="10"/>
  <c r="AD79" i="10"/>
  <c r="AM79" i="1"/>
  <c r="AL79" i="1"/>
  <c r="BI89" i="1"/>
  <c r="BK88" i="1"/>
  <c r="BI88" i="1"/>
  <c r="BK87" i="1"/>
  <c r="BI85" i="1"/>
  <c r="BJ83" i="1"/>
  <c r="BI83" i="1"/>
  <c r="BK82" i="1"/>
  <c r="BJ82" i="1"/>
  <c r="BK80" i="1"/>
  <c r="BJ90" i="8"/>
  <c r="AL79" i="8"/>
  <c r="BG90" i="8"/>
  <c r="BC90" i="8"/>
  <c r="BB90" i="8"/>
  <c r="AA79" i="8"/>
  <c r="Z79" i="8"/>
  <c r="AN79" i="6"/>
  <c r="AK79" i="6"/>
  <c r="BC90" i="6"/>
  <c r="AZ90" i="6"/>
  <c r="AA79" i="6"/>
  <c r="AK79" i="1"/>
  <c r="AH79" i="1"/>
  <c r="AA79" i="1"/>
  <c r="AV90" i="1"/>
  <c r="AO117" i="36" s="1"/>
  <c r="AJ85" i="35" l="1"/>
  <c r="AR117" i="23"/>
  <c r="BJ117" i="23" s="1"/>
  <c r="AR116" i="23"/>
  <c r="BJ116" i="23" s="1"/>
  <c r="AM84" i="35"/>
  <c r="AD84" i="35"/>
  <c r="X83" i="35"/>
  <c r="X80" i="35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AY105" i="20" s="1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AR115" i="23" s="1"/>
  <c r="BJ115" i="23" s="1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AP79" i="10"/>
  <c r="W106" i="14"/>
  <c r="Q106" i="14"/>
  <c r="X106" i="14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Y112" i="4"/>
  <c r="AL124" i="4"/>
  <c r="V110" i="15"/>
  <c r="AI122" i="15"/>
  <c r="BD90" i="1"/>
  <c r="W106" i="5"/>
  <c r="U106" i="5"/>
  <c r="X106" i="5"/>
  <c r="V106" i="5"/>
  <c r="Z106" i="5"/>
  <c r="O78" i="19" s="1"/>
  <c r="Q106" i="5"/>
  <c r="R78" i="8"/>
  <c r="BL90" i="8" s="1"/>
  <c r="S78" i="8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AR79" i="10"/>
  <c r="AQ79" i="10"/>
  <c r="AY90" i="10"/>
  <c r="BG90" i="10"/>
  <c r="U78" i="13"/>
  <c r="AR79" i="13" s="1"/>
  <c r="T78" i="13"/>
  <c r="AQ79" i="13" s="1"/>
  <c r="W78" i="13"/>
  <c r="AT79" i="13" s="1"/>
  <c r="AW90" i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AY90" i="1"/>
  <c r="BG90" i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AZ90" i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H77" i="35"/>
  <c r="B6" i="35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BM91" i="8"/>
  <c r="AG118" i="4"/>
  <c r="BS87" i="6"/>
  <c r="D114" i="4"/>
  <c r="AS114" i="4" s="1"/>
  <c r="T108" i="16"/>
  <c r="AG120" i="16"/>
  <c r="Y108" i="16"/>
  <c r="AL120" i="16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AB106" i="14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AP79" i="8" l="1"/>
  <c r="I77" i="35"/>
  <c r="Y84" i="35"/>
  <c r="BD105" i="23"/>
  <c r="BF105" i="23" s="1"/>
  <c r="F105" i="20"/>
  <c r="AM105" i="20" s="1"/>
  <c r="AH120" i="32" s="1"/>
  <c r="G107" i="33" s="1"/>
  <c r="X53" i="35"/>
  <c r="X6" i="35"/>
  <c r="AY104" i="20"/>
  <c r="AE81" i="35"/>
  <c r="X19" i="35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6" i="23"/>
  <c r="BG118" i="23" s="1"/>
  <c r="BK118" i="23" s="1"/>
  <c r="BL118" i="23" s="1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AG85" i="21" a="1"/>
  <c r="AT87" i="21" a="1"/>
  <c r="J35" i="32" a="1"/>
  <c r="AT85" i="21" a="1"/>
  <c r="H84" i="21" a="1"/>
  <c r="Z80" i="21" a="1"/>
  <c r="O79" i="21" a="1"/>
  <c r="AO79" i="21" a="1"/>
  <c r="D85" i="21" a="1"/>
  <c r="L83" i="21" a="1"/>
  <c r="AM80" i="21" a="1"/>
  <c r="V90" i="21" a="1"/>
  <c r="AQ80" i="21" a="1"/>
  <c r="L87" i="21" a="1"/>
  <c r="M84" i="21" a="1"/>
  <c r="AP85" i="21" a="1"/>
  <c r="BK79" i="21" a="1"/>
  <c r="AC80" i="21" a="1"/>
  <c r="X86" i="21" a="1"/>
  <c r="J49" i="32" a="1"/>
  <c r="J45" i="32" a="1"/>
  <c r="G85" i="21" a="1"/>
  <c r="Q85" i="21" a="1"/>
  <c r="J68" i="32" a="1"/>
  <c r="J41" i="32" a="1"/>
  <c r="AU79" i="21" a="1"/>
  <c r="G86" i="21" a="1"/>
  <c r="H87" i="21" a="1"/>
  <c r="J38" i="32" a="1"/>
  <c r="AP83" i="21" a="1"/>
  <c r="BN80" i="21" a="1"/>
  <c r="BG88" i="21" a="1"/>
  <c r="H90" i="21" a="1"/>
  <c r="AT89" i="21" a="1"/>
  <c r="AV86" i="21" a="1"/>
  <c r="O82" i="21" a="1"/>
  <c r="Z83" i="21" a="1"/>
  <c r="BP88" i="21" a="1"/>
  <c r="AQ85" i="21" a="1"/>
  <c r="V82" i="21" a="1"/>
  <c r="AQ79" i="21" a="1"/>
  <c r="H80" i="21" a="1"/>
  <c r="BO83" i="21" a="1"/>
  <c r="AQ83" i="21" a="1"/>
  <c r="J36" i="32" a="1"/>
  <c r="J52" i="32" a="1"/>
  <c r="J85" i="32" a="1"/>
  <c r="AZ85" i="21" a="1"/>
  <c r="BL86" i="21" a="1"/>
  <c r="AZ84" i="21" a="1"/>
  <c r="BK82" i="21" a="1"/>
  <c r="AG89" i="21" a="1"/>
  <c r="BB83" i="21" a="1"/>
  <c r="BC88" i="21" a="1"/>
  <c r="E83" i="21" a="1"/>
  <c r="Q86" i="21" a="1"/>
  <c r="BQ81" i="21" a="1"/>
  <c r="BS88" i="21" a="1"/>
  <c r="J30" i="32" a="1"/>
  <c r="AH78" i="21" a="1"/>
  <c r="AC83" i="21" a="1"/>
  <c r="J66" i="32" a="1"/>
  <c r="BN87" i="21" a="1"/>
  <c r="G84" i="21" a="1"/>
  <c r="D90" i="21" a="1"/>
  <c r="J53" i="32" a="1"/>
  <c r="AO87" i="21" a="1"/>
  <c r="T82" i="21" a="1"/>
  <c r="F83" i="21" a="1"/>
  <c r="BC89" i="21" a="1"/>
  <c r="BO81" i="21" a="1"/>
  <c r="Y82" i="21" a="1"/>
  <c r="E92" i="32" a="1"/>
  <c r="AT81" i="21" a="1"/>
  <c r="V84" i="21" a="1"/>
  <c r="BI88" i="21" a="1"/>
  <c r="AT78" i="21" a="1"/>
  <c r="AO82" i="21" a="1"/>
  <c r="AX81" i="21" a="1"/>
  <c r="AA79" i="21" a="1"/>
  <c r="O84" i="21" a="1"/>
  <c r="AS87" i="21" a="1"/>
  <c r="N80" i="21" a="1"/>
  <c r="BJ87" i="21" a="1"/>
  <c r="Y87" i="21" a="1"/>
  <c r="BC83" i="21" a="1"/>
  <c r="BC79" i="21" a="1"/>
  <c r="AA85" i="21" a="1"/>
  <c r="AB78" i="21" a="1"/>
  <c r="AM81" i="21" a="1"/>
  <c r="S80" i="21" a="1"/>
  <c r="AI81" i="21" a="1"/>
  <c r="BS80" i="21" a="1"/>
  <c r="L84" i="21" a="1"/>
  <c r="BD84" i="21" a="1"/>
  <c r="BS81" i="21" a="1"/>
  <c r="BQ84" i="21" a="1"/>
  <c r="F92" i="32" a="1"/>
  <c r="J67" i="32" a="1"/>
  <c r="AU80" i="21" a="1"/>
  <c r="X87" i="21" a="1"/>
  <c r="J43" i="32" a="1"/>
  <c r="AM88" i="21" a="1"/>
  <c r="AM89" i="21" a="1"/>
  <c r="BS86" i="21" a="1"/>
  <c r="AN80" i="21" a="1"/>
  <c r="S84" i="21" a="1"/>
  <c r="AU87" i="21" a="1"/>
  <c r="J91" i="32" a="1"/>
  <c r="U78" i="21" a="1"/>
  <c r="BK86" i="21" a="1"/>
  <c r="AP82" i="21" a="1"/>
  <c r="BS78" i="21" a="1"/>
  <c r="U89" i="21" a="1"/>
  <c r="V79" i="21" a="1"/>
  <c r="BJ82" i="21" a="1"/>
  <c r="J72" i="32" a="1"/>
  <c r="O86" i="21" a="1"/>
  <c r="AS89" i="21" a="1"/>
  <c r="BR85" i="21" a="1"/>
  <c r="AO78" i="21" a="1"/>
  <c r="AJ80" i="21" a="1"/>
  <c r="O88" i="21" a="1"/>
  <c r="AH82" i="21" a="1"/>
  <c r="AV87" i="21" a="1"/>
  <c r="AL86" i="21" a="1"/>
  <c r="AS83" i="21" a="1"/>
  <c r="J32" i="32" a="1"/>
  <c r="S88" i="21" a="1"/>
  <c r="R88" i="21" a="1"/>
  <c r="AH89" i="21" a="1"/>
  <c r="BR83" i="21" a="1"/>
  <c r="AL81" i="21" a="1"/>
  <c r="BS79" i="21" a="1"/>
  <c r="AO89" i="21" a="1"/>
  <c r="BG84" i="21" a="1"/>
  <c r="AL80" i="21" a="1"/>
  <c r="C89" i="21" a="1"/>
  <c r="BR89" i="21" a="1"/>
  <c r="J51" i="32" a="1"/>
  <c r="BD85" i="21" a="1"/>
  <c r="AX79" i="21" a="1"/>
  <c r="BB81" i="21" a="1"/>
  <c r="AZ79" i="21" a="1"/>
  <c r="AB81" i="21" a="1"/>
  <c r="AF79" i="21" a="1"/>
  <c r="X84" i="21" a="1"/>
  <c r="AG86" i="21" a="1"/>
  <c r="AP88" i="21" a="1"/>
  <c r="Z81" i="21" a="1"/>
  <c r="AH88" i="21" a="1"/>
  <c r="AV80" i="21" a="1"/>
  <c r="Z78" i="21" a="1"/>
  <c r="Y84" i="21" a="1"/>
  <c r="C83" i="21" a="1"/>
  <c r="AJ90" i="21" a="1"/>
  <c r="BA88" i="21" a="1"/>
  <c r="N90" i="21" a="1"/>
  <c r="AO80" i="21" a="1"/>
  <c r="AP90" i="21" a="1"/>
  <c r="J87" i="32" a="1"/>
  <c r="J50" i="32" a="1"/>
  <c r="J78" i="21" a="1"/>
  <c r="G89" i="21" a="1"/>
  <c r="AA87" i="21" a="1"/>
  <c r="AN85" i="21" a="1"/>
  <c r="N86" i="21" a="1"/>
  <c r="AM83" i="21" a="1"/>
  <c r="AN83" i="21" a="1"/>
  <c r="AQ86" i="21" a="1"/>
  <c r="Z84" i="21" a="1"/>
  <c r="BH84" i="21" a="1"/>
  <c r="AW88" i="21" a="1"/>
  <c r="BI84" i="21" a="1"/>
  <c r="AC79" i="21" a="1"/>
  <c r="AI85" i="21" a="1"/>
  <c r="C87" i="21" a="1"/>
  <c r="AA82" i="21" a="1"/>
  <c r="BG80" i="21" a="1"/>
  <c r="F84" i="21" a="1"/>
  <c r="AI78" i="21" a="1"/>
  <c r="BE88" i="21" a="1"/>
  <c r="AF78" i="21" a="1"/>
  <c r="H89" i="21" a="1"/>
  <c r="BN81" i="21" a="1"/>
  <c r="BN89" i="21" a="1"/>
  <c r="J81" i="32" a="1"/>
  <c r="AT88" i="21" a="1"/>
  <c r="AE87" i="21" a="1"/>
  <c r="AF80" i="21" a="1"/>
  <c r="BL82" i="21" a="1"/>
  <c r="AE81" i="21" a="1"/>
  <c r="BQ90" i="21" a="1"/>
  <c r="M82" i="21" a="1"/>
  <c r="BE90" i="21" a="1"/>
  <c r="AA83" i="21" a="1"/>
  <c r="BI86" i="21" a="1"/>
  <c r="AW78" i="21" a="1"/>
  <c r="K80" i="21" a="1"/>
  <c r="S85" i="21" a="1"/>
  <c r="AQ81" i="21" a="1"/>
  <c r="J44" i="32" a="1"/>
  <c r="BG83" i="21" a="1"/>
  <c r="AA90" i="21" a="1"/>
  <c r="BB88" i="21" a="1"/>
  <c r="BR78" i="21" a="1"/>
  <c r="BQ86" i="21" a="1"/>
  <c r="AP79" i="21" a="1"/>
  <c r="AO86" i="21" a="1"/>
  <c r="BL89" i="21" a="1"/>
  <c r="AP80" i="21" a="1"/>
  <c r="AC88" i="21" a="1"/>
  <c r="BI80" i="21" a="1"/>
  <c r="AS78" i="21" a="1"/>
  <c r="X82" i="21" a="1"/>
  <c r="AP78" i="21" a="1"/>
  <c r="AO90" i="21" a="1"/>
  <c r="BC86" i="21" a="1"/>
  <c r="J25" i="32" a="1"/>
  <c r="R87" i="21" a="1"/>
  <c r="Y90" i="21" a="1"/>
  <c r="H92" i="32" a="1"/>
  <c r="X90" i="21" a="1"/>
  <c r="BB87" i="21" a="1"/>
  <c r="D92" i="32" a="1"/>
  <c r="AE86" i="21" a="1"/>
  <c r="AT84" i="21" a="1"/>
  <c r="K86" i="21" a="1"/>
  <c r="R82" i="21" a="1"/>
  <c r="AE90" i="21" a="1"/>
  <c r="N83" i="21" a="1"/>
  <c r="BS90" i="21" a="1"/>
  <c r="J63" i="32" a="1"/>
  <c r="X88" i="21" a="1"/>
  <c r="X89" i="21" a="1"/>
  <c r="AF86" i="21" a="1"/>
  <c r="BH79" i="21" a="1"/>
  <c r="AF82" i="21" a="1"/>
  <c r="BQ78" i="21" a="1"/>
  <c r="AE88" i="21" a="1"/>
  <c r="C86" i="21" a="1"/>
  <c r="AS90" i="21" a="1"/>
  <c r="BK89" i="21" a="1"/>
  <c r="AJ78" i="21" a="1"/>
  <c r="R89" i="21" a="1"/>
  <c r="R84" i="21" a="1"/>
  <c r="AU89" i="21" a="1"/>
  <c r="BR81" i="21" a="1"/>
  <c r="BH88" i="21" a="1"/>
  <c r="Y81" i="21" a="1"/>
  <c r="BJ90" i="21" a="1"/>
  <c r="AX83" i="21" a="1"/>
  <c r="AS86" i="21" a="1"/>
  <c r="R80" i="21" a="1"/>
  <c r="BE82" i="21" a="1"/>
  <c r="AH81" i="21" a="1"/>
  <c r="AM79" i="21" a="1"/>
  <c r="Q89" i="21" a="1"/>
  <c r="Q83" i="21" a="1"/>
  <c r="AW90" i="21" a="1"/>
  <c r="AS81" i="21" a="1"/>
  <c r="AX80" i="21" a="1"/>
  <c r="G78" i="21" a="1"/>
  <c r="AF88" i="21" a="1"/>
  <c r="BA80" i="21" a="1"/>
  <c r="Z82" i="21" a="1"/>
  <c r="D80" i="21" a="1"/>
  <c r="AU85" i="21" a="1"/>
  <c r="AJ87" i="21" a="1"/>
  <c r="BP80" i="21" a="1"/>
  <c r="AV84" i="21" a="1"/>
  <c r="BD87" i="21" a="1"/>
  <c r="BA78" i="21" a="1"/>
  <c r="D88" i="21" a="1"/>
  <c r="BP83" i="21" a="1"/>
  <c r="BO79" i="21" a="1"/>
  <c r="L79" i="21" a="1"/>
  <c r="AX89" i="21" a="1"/>
  <c r="C90" i="21" a="1"/>
  <c r="V88" i="21" a="1"/>
  <c r="BQ83" i="21" a="1"/>
  <c r="Y88" i="21" a="1"/>
  <c r="J47" i="32" a="1"/>
  <c r="J34" i="32" a="1"/>
  <c r="AN89" i="21" a="1"/>
  <c r="BA82" i="21" a="1"/>
  <c r="BQ85" i="21" a="1"/>
  <c r="M89" i="21" a="1"/>
  <c r="S89" i="21" a="1"/>
  <c r="BK81" i="21" a="1"/>
  <c r="AM85" i="21" a="1"/>
  <c r="AQ82" i="21" a="1"/>
  <c r="O78" i="21" a="1"/>
  <c r="AV85" i="21" a="1"/>
  <c r="BG89" i="21" a="1"/>
  <c r="K88" i="21" a="1"/>
  <c r="BG82" i="21" a="1"/>
  <c r="AW87" i="21" a="1"/>
  <c r="BK87" i="21" a="1"/>
  <c r="J61" i="32" a="1"/>
  <c r="AZ82" i="21" a="1"/>
  <c r="AH86" i="21" a="1"/>
  <c r="BI85" i="21" a="1"/>
  <c r="AX88" i="21" a="1"/>
  <c r="J56" i="32" a="1"/>
  <c r="BG79" i="21" a="1"/>
  <c r="U79" i="21" a="1"/>
  <c r="D79" i="21" a="1"/>
  <c r="J54" i="32" a="1"/>
  <c r="AI80" i="21" a="1"/>
  <c r="J88" i="32" a="1"/>
  <c r="AZ90" i="21" a="1"/>
  <c r="AT86" i="21" a="1"/>
  <c r="Y85" i="21" a="1"/>
  <c r="AQ90" i="21" a="1"/>
  <c r="BQ82" i="21" a="1"/>
  <c r="AB82" i="21" a="1"/>
  <c r="AL78" i="21" a="1"/>
  <c r="T86" i="21" a="1"/>
  <c r="AB83" i="21" a="1"/>
  <c r="U84" i="21" a="1"/>
  <c r="AZ78" i="21" a="1"/>
  <c r="J48" i="32" a="1"/>
  <c r="AB90" i="21" a="1"/>
  <c r="AG79" i="21" a="1"/>
  <c r="L81" i="21" a="1"/>
  <c r="D87" i="21" a="1"/>
  <c r="O85" i="21" a="1"/>
  <c r="AI83" i="21" a="1"/>
  <c r="AA80" i="21" a="1"/>
  <c r="M87" i="21" a="1"/>
  <c r="M90" i="21" a="1"/>
  <c r="BH81" i="21" a="1"/>
  <c r="AB84" i="21" a="1"/>
  <c r="J19" i="32" a="1"/>
  <c r="N87" i="21" a="1"/>
  <c r="BG78" i="21" a="1"/>
  <c r="AN84" i="21" a="1"/>
  <c r="T84" i="21" a="1"/>
  <c r="AI90" i="21" a="1"/>
  <c r="H79" i="21" a="1"/>
  <c r="AO83" i="21" a="1"/>
  <c r="D82" i="21" a="1"/>
  <c r="K89" i="21" a="1"/>
  <c r="J87" i="21" a="1"/>
  <c r="BB85" i="21" a="1"/>
  <c r="AT79" i="21" a="1"/>
  <c r="R78" i="21" a="1"/>
  <c r="E79" i="21" a="1"/>
  <c r="AH85" i="21" a="1"/>
  <c r="AP86" i="21" a="1"/>
  <c r="S81" i="21" a="1"/>
  <c r="N79" i="21" a="1"/>
  <c r="AU83" i="21" a="1"/>
  <c r="AO88" i="21" a="1"/>
  <c r="AC86" i="21" a="1"/>
  <c r="T78" i="21" a="1"/>
  <c r="AE85" i="21" a="1"/>
  <c r="AA86" i="21" a="1"/>
  <c r="BO89" i="21" a="1"/>
  <c r="AW81" i="21" a="1"/>
  <c r="D81" i="21" a="1"/>
  <c r="BG85" i="21" a="1"/>
  <c r="BH87" i="21" a="1"/>
  <c r="BK90" i="21" a="1"/>
  <c r="AO81" i="21" a="1"/>
  <c r="J57" i="32" a="1"/>
  <c r="AJ82" i="21" a="1"/>
  <c r="G80" i="21" a="1"/>
  <c r="J84" i="32" a="1"/>
  <c r="AC89" i="21" a="1"/>
  <c r="AG84" i="21" a="1"/>
  <c r="U86" i="21" a="1"/>
  <c r="D78" i="21" a="1"/>
  <c r="J86" i="32" a="1"/>
  <c r="AV90" i="21" a="1"/>
  <c r="BL78" i="21" a="1"/>
  <c r="X78" i="21" a="1"/>
  <c r="AX87" i="21" a="1"/>
  <c r="J33" i="32" a="1"/>
  <c r="J83" i="32" a="1"/>
  <c r="BH86" i="21" a="1"/>
  <c r="AZ81" i="21" a="1"/>
  <c r="J80" i="32" a="1"/>
  <c r="Z88" i="21" a="1"/>
  <c r="J90" i="21" a="1"/>
  <c r="V81" i="21" a="1"/>
  <c r="M83" i="21" a="1"/>
  <c r="BD78" i="21" a="1"/>
  <c r="BG81" i="21" a="1"/>
  <c r="D89" i="21" a="1"/>
  <c r="S79" i="21" a="1"/>
  <c r="AH80" i="21" a="1"/>
  <c r="BL79" i="21" a="1"/>
  <c r="AI89" i="21" a="1"/>
  <c r="U80" i="21" a="1"/>
  <c r="BE83" i="21" a="1"/>
  <c r="BB78" i="21" a="1"/>
  <c r="S83" i="21" a="1"/>
  <c r="E86" i="21" a="1"/>
  <c r="AP84" i="21" a="1"/>
  <c r="BJ81" i="21" a="1"/>
  <c r="S86" i="21" a="1"/>
  <c r="AE83" i="21" a="1"/>
  <c r="AN78" i="21" a="1"/>
  <c r="BI79" i="21" a="1"/>
  <c r="BP89" i="21" a="1"/>
  <c r="AF89" i="21" a="1"/>
  <c r="BO87" i="21" a="1"/>
  <c r="BC81" i="21" a="1"/>
  <c r="BD83" i="21" a="1"/>
  <c r="J21" i="32" a="1"/>
  <c r="J86" i="21" a="1"/>
  <c r="BC85" i="21" a="1"/>
  <c r="AM84" i="21" a="1"/>
  <c r="AE78" i="21" a="1"/>
  <c r="BH83" i="21" a="1"/>
  <c r="BB84" i="21" a="1"/>
  <c r="L86" i="21" a="1"/>
  <c r="BK83" i="21" a="1"/>
  <c r="BD90" i="21" a="1"/>
  <c r="BN88" i="21" a="1"/>
  <c r="S82" i="21" a="1"/>
  <c r="AB80" i="21" a="1"/>
  <c r="T85" i="21" a="1"/>
  <c r="AX84" i="21" a="1"/>
  <c r="J84" i="21" a="1"/>
  <c r="AM78" i="21" a="1"/>
  <c r="O89" i="21" a="1"/>
  <c r="Y78" i="21" a="1"/>
  <c r="BA87" i="21" a="1"/>
  <c r="G83" i="21" a="1"/>
  <c r="AH90" i="21" a="1"/>
  <c r="BB86" i="21" a="1"/>
  <c r="BR82" i="21" a="1"/>
  <c r="BL81" i="21" a="1"/>
  <c r="Q78" i="21" a="1"/>
  <c r="BI87" i="21" a="1"/>
  <c r="BE79" i="21" a="1"/>
  <c r="U82" i="21" a="1"/>
  <c r="BP85" i="21" a="1"/>
  <c r="K81" i="21" a="1"/>
  <c r="BC87" i="21" a="1"/>
  <c r="BS84" i="21" a="1"/>
  <c r="BD86" i="21" a="1"/>
  <c r="AX90" i="21" a="1"/>
  <c r="BA84" i="21" a="1"/>
  <c r="AE89" i="21" a="1"/>
  <c r="J80" i="21" a="1"/>
  <c r="J89" i="32" a="1"/>
  <c r="K83" i="21" a="1"/>
  <c r="AA88" i="21" a="1"/>
  <c r="AQ87" i="21" a="1"/>
  <c r="AA84" i="21" a="1"/>
  <c r="BQ87" i="21" a="1"/>
  <c r="BD89" i="21" a="1"/>
  <c r="AM86" i="21" a="1"/>
  <c r="AS80" i="21" a="1"/>
  <c r="AI82" i="21" a="1"/>
  <c r="J81" i="21" a="1"/>
  <c r="AX86" i="21" a="1"/>
  <c r="T79" i="21" a="1"/>
  <c r="Q88" i="21" a="1"/>
  <c r="F82" i="21" a="1"/>
  <c r="R90" i="21" a="1"/>
  <c r="E89" i="21" a="1"/>
  <c r="AI86" i="21" a="1"/>
  <c r="J20" i="32" a="1"/>
  <c r="AL88" i="21" a="1"/>
  <c r="AO84" i="21" a="1"/>
  <c r="BL85" i="21" a="1"/>
  <c r="J62" i="32" a="1"/>
  <c r="E85" i="21" a="1"/>
  <c r="K78" i="21" a="1"/>
  <c r="D86" i="21" a="1"/>
  <c r="AG83" i="21" a="1"/>
  <c r="H78" i="21" a="1"/>
  <c r="AJ81" i="21" a="1"/>
  <c r="AB79" i="21" a="1"/>
  <c r="BE89" i="21" a="1"/>
  <c r="AZ80" i="21" a="1"/>
  <c r="Y86" i="21" a="1"/>
  <c r="R86" i="21" a="1"/>
  <c r="S87" i="21" a="1"/>
  <c r="E87" i="21" a="1"/>
  <c r="AM90" i="21" a="1"/>
  <c r="AB89" i="21" a="1"/>
  <c r="AN82" i="21" a="1"/>
  <c r="K84" i="21" a="1"/>
  <c r="BH82" i="21" a="1"/>
  <c r="AS85" i="21" a="1"/>
  <c r="H88" i="21" a="1"/>
  <c r="AF83" i="21" a="1"/>
  <c r="AU81" i="21" a="1"/>
  <c r="BA86" i="21" a="1"/>
  <c r="AJ85" i="21" a="1"/>
  <c r="Q84" i="21" a="1"/>
  <c r="N82" i="21" a="1"/>
  <c r="R79" i="21" a="1"/>
  <c r="BA83" i="21" a="1"/>
  <c r="AT90" i="21" a="1"/>
  <c r="J42" i="32" a="1"/>
  <c r="BO86" i="21" a="1"/>
  <c r="AW83" i="21" a="1"/>
  <c r="AE80" i="21" a="1"/>
  <c r="BD82" i="21" a="1"/>
  <c r="BJ89" i="21" a="1"/>
  <c r="K87" i="21" a="1"/>
  <c r="BS87" i="21" a="1"/>
  <c r="AH79" i="21" a="1"/>
  <c r="AT83" i="21" a="1"/>
  <c r="J82" i="21" a="1"/>
  <c r="AP89" i="21" a="1"/>
  <c r="U85" i="21" a="1"/>
  <c r="J83" i="21" a="1"/>
  <c r="AB88" i="21" a="1"/>
  <c r="J79" i="32" a="1"/>
  <c r="BI82" i="21" a="1"/>
  <c r="F80" i="21" a="1"/>
  <c r="BJ80" i="21" a="1"/>
  <c r="AJ88" i="21" a="1"/>
  <c r="X80" i="21" a="1"/>
  <c r="O90" i="21" a="1"/>
  <c r="F87" i="21" a="1"/>
  <c r="BI81" i="21" a="1"/>
  <c r="BE81" i="21" a="1"/>
  <c r="BP81" i="21" a="1"/>
  <c r="G87" i="21" a="1"/>
  <c r="AQ78" i="21" a="1"/>
  <c r="AW86" i="21" a="1"/>
  <c r="AA81" i="21" a="1"/>
  <c r="Z85" i="21" a="1"/>
  <c r="V87" i="21" a="1"/>
  <c r="V78" i="21" a="1"/>
  <c r="J69" i="32" a="1"/>
  <c r="AV88" i="21" a="1"/>
  <c r="AN79" i="21" a="1"/>
  <c r="AP87" i="21" a="1"/>
  <c r="AJ86" i="21" a="1"/>
  <c r="BC80" i="21" a="1"/>
  <c r="BN79" i="21" a="1"/>
  <c r="T81" i="21" a="1"/>
  <c r="BH80" i="21" a="1"/>
  <c r="BN84" i="21" a="1"/>
  <c r="AJ84" i="21" a="1"/>
  <c r="V86" i="21" a="1"/>
  <c r="BR90" i="21" a="1"/>
  <c r="BN83" i="21" a="1"/>
  <c r="O83" i="21" a="1"/>
  <c r="AF90" i="21" a="1"/>
  <c r="AI88" i="21" a="1"/>
  <c r="J28" i="32" a="1"/>
  <c r="AG80" i="21" a="1"/>
  <c r="G79" i="21" a="1"/>
  <c r="J92" i="32" a="1"/>
  <c r="BR79" i="21" a="1"/>
  <c r="BD88" i="21" a="1"/>
  <c r="O87" i="21" a="1"/>
  <c r="C88" i="21" a="1"/>
  <c r="G90" i="21" a="1"/>
  <c r="BE78" i="21" a="1"/>
  <c r="V85" i="21" a="1"/>
  <c r="N78" i="21" a="1"/>
  <c r="AP81" i="21" a="1"/>
  <c r="J46" i="32" a="1"/>
  <c r="BN78" i="21" a="1"/>
  <c r="BK84" i="21" a="1"/>
  <c r="X83" i="21" a="1"/>
  <c r="K85" i="21" a="1"/>
  <c r="AE84" i="21" a="1"/>
  <c r="BR84" i="21" a="1"/>
  <c r="M86" i="21" a="1"/>
  <c r="AZ88" i="21" a="1"/>
  <c r="E81" i="21" a="1"/>
  <c r="BH78" i="21" a="1"/>
  <c r="AC81" i="21" a="1"/>
  <c r="Z89" i="21" a="1"/>
  <c r="J55" i="32" a="1"/>
  <c r="BG90" i="21" a="1"/>
  <c r="M80" i="21" a="1"/>
  <c r="V83" i="21" a="1"/>
  <c r="N88" i="21" a="1"/>
  <c r="E88" i="21" a="1"/>
  <c r="AL83" i="21" a="1"/>
  <c r="BQ89" i="21" a="1"/>
  <c r="C82" i="21" a="1"/>
  <c r="AG88" i="21" a="1"/>
  <c r="C85" i="21" a="1"/>
  <c r="AL82" i="21" a="1"/>
  <c r="J37" i="32" a="1"/>
  <c r="AX78" i="21" a="1"/>
  <c r="BA90" i="21" a="1"/>
  <c r="AF84" i="21" a="1"/>
  <c r="N85" i="21" a="1"/>
  <c r="F79" i="21" a="1"/>
  <c r="BC90" i="21" a="1"/>
  <c r="AE79" i="21" a="1"/>
  <c r="AS88" i="21" a="1"/>
  <c r="Y83" i="21" a="1"/>
  <c r="F86" i="21" a="1"/>
  <c r="L88" i="21" a="1"/>
  <c r="BJ85" i="21" a="1"/>
  <c r="X79" i="21" a="1"/>
  <c r="Q81" i="21" a="1"/>
  <c r="BP82" i="21" a="1"/>
  <c r="AF85" i="21" a="1"/>
  <c r="BD79" i="21" a="1"/>
  <c r="E80" i="21" a="1"/>
  <c r="BJ86" i="21" a="1"/>
  <c r="BP86" i="21" a="1"/>
  <c r="AL79" i="21" a="1"/>
  <c r="J76" i="32" a="1"/>
  <c r="AX85" i="21" a="1"/>
  <c r="BO90" i="21" a="1"/>
  <c r="BP78" i="21" a="1"/>
  <c r="Z79" i="21" a="1"/>
  <c r="J29" i="32" a="1"/>
  <c r="BH85" i="21" a="1"/>
  <c r="BL90" i="21" a="1"/>
  <c r="J75" i="32" a="1"/>
  <c r="AJ89" i="21" a="1"/>
  <c r="AB86" i="21" a="1"/>
  <c r="BR88" i="21" a="1"/>
  <c r="AQ89" i="21" a="1"/>
  <c r="J70" i="32" a="1"/>
  <c r="G82" i="21" a="1"/>
  <c r="Q80" i="21" a="1"/>
  <c r="Q90" i="21" a="1"/>
  <c r="AN87" i="21" a="1"/>
  <c r="BE87" i="21" a="1"/>
  <c r="BO78" i="21" a="1"/>
  <c r="Z86" i="21" a="1"/>
  <c r="M79" i="21" a="1"/>
  <c r="K82" i="21" a="1"/>
  <c r="Y79" i="21" a="1"/>
  <c r="AB87" i="21" a="1"/>
  <c r="BS85" i="21" a="1"/>
  <c r="BO82" i="21" a="1"/>
  <c r="J27" i="32" a="1"/>
  <c r="BD81" i="21" a="1"/>
  <c r="J78" i="32" a="1"/>
  <c r="H82" i="21" a="1"/>
  <c r="L82" i="21" a="1"/>
  <c r="BE84" i="21" a="1"/>
  <c r="AL87" i="21" a="1"/>
  <c r="AZ86" i="21" a="1"/>
  <c r="AL90" i="21" a="1"/>
  <c r="L89" i="21" a="1"/>
  <c r="G88" i="21" a="1"/>
  <c r="AC87" i="21" a="1"/>
  <c r="AO85" i="21" a="1"/>
  <c r="L85" i="21" a="1"/>
  <c r="AE82" i="21" a="1"/>
  <c r="AV89" i="21" a="1"/>
  <c r="V80" i="21" a="1"/>
  <c r="AH83" i="21" a="1"/>
  <c r="BO88" i="21" a="1"/>
  <c r="AJ83" i="21" a="1"/>
  <c r="AL89" i="21" a="1"/>
  <c r="AQ88" i="21" a="1"/>
  <c r="BJ84" i="21" a="1"/>
  <c r="H86" i="21" a="1"/>
  <c r="AL85" i="21" a="1"/>
  <c r="U81" i="21" a="1"/>
  <c r="AC82" i="21" a="1"/>
  <c r="D83" i="21" a="1"/>
  <c r="BI89" i="21" a="1"/>
  <c r="AV81" i="21" a="1"/>
  <c r="J58" i="32" a="1"/>
  <c r="J88" i="21" a="1"/>
  <c r="M88" i="21" a="1"/>
  <c r="U88" i="21" a="1"/>
  <c r="R81" i="21" a="1"/>
  <c r="BS83" i="21" a="1"/>
  <c r="BP84" i="21" a="1"/>
  <c r="R83" i="21" a="1"/>
  <c r="BE80" i="21" a="1"/>
  <c r="BC84" i="21" a="1"/>
  <c r="T80" i="21" a="1"/>
  <c r="K79" i="21" a="1"/>
  <c r="J73" i="32" a="1"/>
  <c r="F81" i="21" a="1"/>
  <c r="J89" i="21" a="1"/>
  <c r="J26" i="32" a="1"/>
  <c r="BN90" i="21" a="1"/>
  <c r="AS79" i="21" a="1"/>
  <c r="D84" i="21" a="1"/>
  <c r="C80" i="21" a="1"/>
  <c r="AZ89" i="21" a="1"/>
  <c r="J71" i="32" a="1"/>
  <c r="N84" i="21" a="1"/>
  <c r="F88" i="21" a="1"/>
  <c r="AF87" i="21" a="1"/>
  <c r="J60" i="32" a="1"/>
  <c r="BR87" i="21" a="1"/>
  <c r="BJ78" i="21" a="1"/>
  <c r="BL84" i="21" a="1"/>
  <c r="BA85" i="21" a="1"/>
  <c r="J64" i="32" a="1"/>
  <c r="BJ88" i="21" a="1"/>
  <c r="C81" i="21" a="1"/>
  <c r="BB80" i="21" a="1"/>
  <c r="Q82" i="21" a="1"/>
  <c r="AU82" i="21" a="1"/>
  <c r="U90" i="21" a="1"/>
  <c r="F89" i="21" a="1"/>
  <c r="T89" i="21" a="1"/>
  <c r="AG78" i="21" a="1"/>
  <c r="AS84" i="21" a="1"/>
  <c r="J39" i="32" a="1"/>
  <c r="AC90" i="21" a="1"/>
  <c r="BL87" i="21" a="1"/>
  <c r="BB79" i="21" a="1"/>
  <c r="J24" i="32" a="1"/>
  <c r="L80" i="21" a="1"/>
  <c r="AC85" i="21" a="1"/>
  <c r="C78" i="21" a="1"/>
  <c r="AV78" i="21" a="1"/>
  <c r="F90" i="21" a="1"/>
  <c r="BA89" i="21" a="1"/>
  <c r="BS89" i="21" a="1"/>
  <c r="J59" i="32" a="1"/>
  <c r="BN82" i="21" a="1"/>
  <c r="M81" i="21" a="1"/>
  <c r="K90" i="21" a="1"/>
  <c r="G81" i="21" a="1"/>
  <c r="BO85" i="21" a="1"/>
  <c r="AV83" i="21" a="1"/>
  <c r="BK78" i="21" a="1"/>
  <c r="BE85" i="21" a="1"/>
  <c r="J77" i="32" a="1"/>
  <c r="AC84" i="21" a="1"/>
  <c r="BH89" i="21" a="1"/>
  <c r="AG82" i="21" a="1"/>
  <c r="AJ79" i="21" a="1"/>
  <c r="AT80" i="21" a="1"/>
  <c r="AW82" i="21" a="1"/>
  <c r="Y89" i="21" a="1"/>
  <c r="M85" i="21" a="1"/>
  <c r="AG81" i="21" a="1"/>
  <c r="AW79" i="21" a="1"/>
  <c r="J79" i="21" a="1"/>
  <c r="BG86" i="21" a="1"/>
  <c r="J65" i="32" a="1"/>
  <c r="J23" i="32" a="1"/>
  <c r="AA78" i="21" a="1"/>
  <c r="BB89" i="21" a="1"/>
  <c r="L78" i="21" a="1"/>
  <c r="BC78" i="21" a="1"/>
  <c r="AQ84" i="21" a="1"/>
  <c r="AT82" i="21" a="1"/>
  <c r="T88" i="21" a="1"/>
  <c r="J40" i="32" a="1"/>
  <c r="BJ79" i="21" a="1"/>
  <c r="BA79" i="21" a="1"/>
  <c r="E78" i="21" a="1"/>
  <c r="BK80" i="21" a="1"/>
  <c r="X81" i="21" a="1"/>
  <c r="BI78" i="21" a="1"/>
  <c r="AM82" i="21" a="1"/>
  <c r="T90" i="21" a="1"/>
  <c r="V89" i="21" a="1"/>
  <c r="BL80" i="21" a="1"/>
  <c r="AI87" i="21" a="1"/>
  <c r="BE86" i="21" a="1"/>
  <c r="AN81" i="21" a="1"/>
  <c r="C79" i="21" a="1"/>
  <c r="AW85" i="21" a="1"/>
  <c r="AU78" i="21" a="1"/>
  <c r="AS82" i="21" a="1"/>
  <c r="AV79" i="21" a="1"/>
  <c r="O81" i="21" a="1"/>
  <c r="AU84" i="21" a="1"/>
  <c r="AA89" i="21" a="1"/>
  <c r="AG87" i="21" a="1"/>
  <c r="BG87" i="21" a="1"/>
  <c r="X85" i="21" a="1"/>
  <c r="N81" i="21" a="1"/>
  <c r="T83" i="21" a="1"/>
  <c r="AI79" i="21" a="1"/>
  <c r="BP87" i="21" a="1"/>
  <c r="BQ80" i="21" a="1"/>
  <c r="AB85" i="21" a="1"/>
  <c r="AX82" i="21" a="1"/>
  <c r="F78" i="21" a="1"/>
  <c r="AU88" i="21" a="1"/>
  <c r="E84" i="21" a="1"/>
  <c r="M78" i="21" a="1"/>
  <c r="AI84" i="21" a="1"/>
  <c r="AW84" i="21" a="1"/>
  <c r="Y80" i="21" a="1"/>
  <c r="BN85" i="21" a="1"/>
  <c r="AV82" i="21" a="1"/>
  <c r="N89" i="21" a="1"/>
  <c r="J31" i="32" a="1"/>
  <c r="BI83" i="21" a="1"/>
  <c r="J85" i="21" a="1"/>
  <c r="AC78" i="21" a="1"/>
  <c r="AN86" i="21" a="1"/>
  <c r="J82" i="32" a="1"/>
  <c r="AN88" i="21" a="1"/>
  <c r="BS82" i="21" a="1"/>
  <c r="J22" i="32" a="1"/>
  <c r="BN86" i="21" a="1"/>
  <c r="AZ87" i="21" a="1"/>
  <c r="F85" i="21" a="1"/>
  <c r="AH84" i="21" a="1"/>
  <c r="BR80" i="21" a="1"/>
  <c r="Q79" i="21" a="1"/>
  <c r="AW80" i="21" a="1"/>
  <c r="AL84" i="21" a="1"/>
  <c r="J90" i="32" a="1"/>
  <c r="R85" i="21" a="1"/>
  <c r="BP79" i="21" a="1"/>
  <c r="O80" i="21" a="1"/>
  <c r="BJ83" i="21" a="1"/>
  <c r="BB82" i="21" a="1"/>
  <c r="AM87" i="21" a="1"/>
  <c r="H85" i="21" a="1"/>
  <c r="H83" i="21" a="1"/>
  <c r="T87" i="21" a="1"/>
  <c r="J74" i="32" a="1"/>
  <c r="BR86" i="21" a="1"/>
  <c r="AH87" i="21" a="1"/>
  <c r="BL83" i="21" a="1"/>
  <c r="BC82" i="21" a="1"/>
  <c r="AF81" i="21" a="1"/>
  <c r="S78" i="21" a="1"/>
  <c r="BQ88" i="21" a="1"/>
  <c r="U87" i="21" a="1"/>
  <c r="BK88" i="21" a="1"/>
  <c r="BQ79" i="21" a="1"/>
  <c r="BH90" i="21" a="1"/>
  <c r="Z87" i="21" a="1"/>
  <c r="BO84" i="21" a="1"/>
  <c r="BA81" i="21" a="1"/>
  <c r="C84" i="21" a="1"/>
  <c r="BL88" i="21" a="1"/>
  <c r="Q87" i="21" a="1"/>
  <c r="BK85" i="21" a="1"/>
  <c r="AZ83" i="21" a="1"/>
  <c r="U83" i="21" a="1"/>
  <c r="BO80" i="21" a="1"/>
  <c r="H81" i="21" a="1"/>
  <c r="AU86" i="21" a="1"/>
  <c r="E82" i="21" a="1"/>
  <c r="AW89" i="21" a="1"/>
  <c r="BD80" i="21" a="1"/>
  <c r="BS87" i="21" l="1"/>
  <c r="BQ81" i="21"/>
  <c r="AN86" i="21"/>
  <c r="BG88" i="21"/>
  <c r="BP78" i="21"/>
  <c r="L79" i="21"/>
  <c r="BQ84" i="21"/>
  <c r="Q85" i="21"/>
  <c r="AA80" i="21"/>
  <c r="AV85" i="21"/>
  <c r="AA79" i="21"/>
  <c r="K81" i="21"/>
  <c r="S84" i="21"/>
  <c r="BG87" i="21"/>
  <c r="D82" i="21"/>
  <c r="AU84" i="21"/>
  <c r="AT89" i="21"/>
  <c r="BN80" i="21"/>
  <c r="M83" i="21"/>
  <c r="J34" i="32"/>
  <c r="K84" i="21"/>
  <c r="BC83" i="21"/>
  <c r="AM82" i="21"/>
  <c r="AF86" i="21"/>
  <c r="H78" i="21"/>
  <c r="G85" i="21"/>
  <c r="BP85" i="21"/>
  <c r="L78" i="21"/>
  <c r="M81" i="21"/>
  <c r="AZ90" i="21"/>
  <c r="BS78" i="21"/>
  <c r="G88" i="21"/>
  <c r="AL83" i="21"/>
  <c r="J89" i="21"/>
  <c r="U84" i="21"/>
  <c r="AP84" i="21"/>
  <c r="R84" i="21"/>
  <c r="BN82" i="21"/>
  <c r="BQ78" i="21"/>
  <c r="C79" i="21"/>
  <c r="AV88" i="21"/>
  <c r="C84" i="21"/>
  <c r="BS85" i="21"/>
  <c r="AN89" i="21"/>
  <c r="L89" i="21"/>
  <c r="G83" i="21"/>
  <c r="BA83" i="21"/>
  <c r="BQ79" i="21"/>
  <c r="G81" i="21"/>
  <c r="Q82" i="21"/>
  <c r="BP82" i="21"/>
  <c r="C82" i="21"/>
  <c r="AI78" i="21"/>
  <c r="BR87" i="21"/>
  <c r="BN81" i="21"/>
  <c r="AW83" i="21"/>
  <c r="BL83" i="21"/>
  <c r="BK86" i="21"/>
  <c r="T80" i="21"/>
  <c r="AB83" i="21"/>
  <c r="BK88" i="21"/>
  <c r="U87" i="21"/>
  <c r="J41" i="32"/>
  <c r="BK81" i="21"/>
  <c r="X84" i="21"/>
  <c r="AE81" i="21"/>
  <c r="F78" i="21"/>
  <c r="AF84" i="21"/>
  <c r="J30" i="32"/>
  <c r="V81" i="21"/>
  <c r="AL89" i="21"/>
  <c r="J78" i="21"/>
  <c r="C83" i="21"/>
  <c r="BD88" i="21"/>
  <c r="J24" i="32"/>
  <c r="AE89" i="21"/>
  <c r="BI88" i="21"/>
  <c r="J45" i="32"/>
  <c r="BP88" i="21"/>
  <c r="E84" i="21"/>
  <c r="AH82" i="21"/>
  <c r="BS88" i="21"/>
  <c r="AT80" i="21"/>
  <c r="AW90" i="21"/>
  <c r="T81" i="21"/>
  <c r="J62" i="32"/>
  <c r="L83" i="21"/>
  <c r="BB83" i="21"/>
  <c r="BH90" i="21"/>
  <c r="L81" i="21"/>
  <c r="T83" i="21"/>
  <c r="H82" i="21"/>
  <c r="J57" i="32"/>
  <c r="BE80" i="21"/>
  <c r="C89" i="21"/>
  <c r="BD89" i="21"/>
  <c r="BJ83" i="21"/>
  <c r="Z79" i="21"/>
  <c r="BC89" i="21"/>
  <c r="AB79" i="21"/>
  <c r="AL84" i="21"/>
  <c r="BI81" i="21"/>
  <c r="H83" i="21"/>
  <c r="BR84" i="21"/>
  <c r="BC79" i="21"/>
  <c r="E78" i="21"/>
  <c r="J50" i="32"/>
  <c r="AF88" i="21"/>
  <c r="V87" i="21"/>
  <c r="E82" i="21"/>
  <c r="N86" i="21"/>
  <c r="AE88" i="21"/>
  <c r="BB88" i="21"/>
  <c r="BA78" i="21"/>
  <c r="AH80" i="21"/>
  <c r="BA80" i="21"/>
  <c r="AE84" i="21"/>
  <c r="D92" i="32"/>
  <c r="BA87" i="21"/>
  <c r="E87" i="21"/>
  <c r="T79" i="21"/>
  <c r="BD83" i="21"/>
  <c r="AB78" i="21"/>
  <c r="U78" i="21"/>
  <c r="AS86" i="21"/>
  <c r="AM86" i="21"/>
  <c r="O84" i="21"/>
  <c r="J78" i="32"/>
  <c r="J42" i="32"/>
  <c r="BR79" i="21"/>
  <c r="E86" i="21"/>
  <c r="BB78" i="21"/>
  <c r="G82" i="21"/>
  <c r="BG90" i="21"/>
  <c r="BS83" i="21"/>
  <c r="R89" i="21"/>
  <c r="AM90" i="21"/>
  <c r="AL78" i="21"/>
  <c r="BB80" i="21"/>
  <c r="AQ82" i="21"/>
  <c r="AO89" i="21"/>
  <c r="AX90" i="21"/>
  <c r="AQ85" i="21"/>
  <c r="AF87" i="21"/>
  <c r="BJ89" i="21"/>
  <c r="H85" i="21"/>
  <c r="AS79" i="21"/>
  <c r="H81" i="21"/>
  <c r="BN87" i="21"/>
  <c r="BG82" i="21"/>
  <c r="AX81" i="21"/>
  <c r="BN78" i="21"/>
  <c r="AJ82" i="21"/>
  <c r="C80" i="21"/>
  <c r="BD87" i="21"/>
  <c r="BK79" i="21"/>
  <c r="O85" i="21"/>
  <c r="AU83" i="21"/>
  <c r="AB85" i="21"/>
  <c r="AB82" i="21"/>
  <c r="AO85" i="21"/>
  <c r="C88" i="21"/>
  <c r="X78" i="21"/>
  <c r="BK89" i="21"/>
  <c r="O87" i="21"/>
  <c r="AB87" i="21"/>
  <c r="AF85" i="21"/>
  <c r="BL82" i="21"/>
  <c r="AU82" i="21"/>
  <c r="L84" i="21"/>
  <c r="O86" i="21"/>
  <c r="O78" i="21"/>
  <c r="X86" i="21"/>
  <c r="AM83" i="21"/>
  <c r="BL84" i="21"/>
  <c r="AX78" i="21"/>
  <c r="U80" i="21"/>
  <c r="H80" i="21"/>
  <c r="AW87" i="21"/>
  <c r="AA83" i="21"/>
  <c r="AJ81" i="21"/>
  <c r="BA89" i="21"/>
  <c r="AG81" i="21"/>
  <c r="E83" i="21"/>
  <c r="Z87" i="21"/>
  <c r="L80" i="21"/>
  <c r="BL90" i="21"/>
  <c r="Y78" i="21"/>
  <c r="S87" i="21"/>
  <c r="D89" i="21"/>
  <c r="BN79" i="21"/>
  <c r="AJ79" i="21"/>
  <c r="L87" i="21"/>
  <c r="AZ83" i="21"/>
  <c r="Q86" i="21"/>
  <c r="BI80" i="21"/>
  <c r="J40" i="32"/>
  <c r="AZ88" i="21"/>
  <c r="BI82" i="21"/>
  <c r="E81" i="21"/>
  <c r="AB81" i="21"/>
  <c r="J88" i="21"/>
  <c r="AG82" i="21"/>
  <c r="AJ86" i="21"/>
  <c r="AU80" i="21"/>
  <c r="Y79" i="21"/>
  <c r="Q90" i="21"/>
  <c r="AP81" i="21"/>
  <c r="BO88" i="21"/>
  <c r="J83" i="21"/>
  <c r="M85" i="21"/>
  <c r="BL80" i="21"/>
  <c r="AP83" i="21"/>
  <c r="J84" i="21"/>
  <c r="J39" i="32"/>
  <c r="J52" i="32"/>
  <c r="AO88" i="21"/>
  <c r="J76" i="32"/>
  <c r="BJ88" i="21"/>
  <c r="AO86" i="21"/>
  <c r="D80" i="21"/>
  <c r="Y88" i="21"/>
  <c r="J66" i="32"/>
  <c r="AW82" i="21"/>
  <c r="S89" i="21"/>
  <c r="AC86" i="21"/>
  <c r="AV84" i="21"/>
  <c r="BC90" i="21"/>
  <c r="L88" i="21"/>
  <c r="AI90" i="21"/>
  <c r="X88" i="21"/>
  <c r="D85" i="21"/>
  <c r="AT81" i="21"/>
  <c r="AM89" i="21"/>
  <c r="J46" i="32"/>
  <c r="AL86" i="21"/>
  <c r="AH81" i="21"/>
  <c r="AI80" i="21"/>
  <c r="AU86" i="21"/>
  <c r="F90" i="21"/>
  <c r="AV83" i="21"/>
  <c r="J55" i="32"/>
  <c r="BN84" i="21"/>
  <c r="AE82" i="21"/>
  <c r="S88" i="21"/>
  <c r="BJ79" i="21"/>
  <c r="AQ83" i="21"/>
  <c r="AC79" i="21"/>
  <c r="AN81" i="21"/>
  <c r="AW78" i="21"/>
  <c r="Q84" i="21"/>
  <c r="Q81" i="21"/>
  <c r="AA78" i="21"/>
  <c r="O88" i="21"/>
  <c r="AZ84" i="21"/>
  <c r="N83" i="21"/>
  <c r="N84" i="21"/>
  <c r="AU78" i="21"/>
  <c r="AJ90" i="21"/>
  <c r="AT84" i="21"/>
  <c r="M90" i="21"/>
  <c r="R82" i="21"/>
  <c r="Q87" i="21"/>
  <c r="T85" i="21"/>
  <c r="BD90" i="21"/>
  <c r="R87" i="21"/>
  <c r="T82" i="21"/>
  <c r="AS85" i="21"/>
  <c r="J68" i="32"/>
  <c r="G89" i="21"/>
  <c r="J23" i="32"/>
  <c r="N89" i="21"/>
  <c r="BD79" i="21"/>
  <c r="E85" i="21"/>
  <c r="J29" i="32"/>
  <c r="AF89" i="21"/>
  <c r="BH86" i="21"/>
  <c r="AZ86" i="21"/>
  <c r="BN89" i="21"/>
  <c r="AF82" i="21"/>
  <c r="V90" i="21"/>
  <c r="AQ79" i="21"/>
  <c r="H92" i="32"/>
  <c r="V78" i="26" s="1"/>
  <c r="X79" i="33" s="1"/>
  <c r="T84" i="21"/>
  <c r="AQ87" i="21"/>
  <c r="J48" i="32"/>
  <c r="V82" i="21"/>
  <c r="U83" i="21"/>
  <c r="Q88" i="21"/>
  <c r="J65" i="32"/>
  <c r="BH83" i="21"/>
  <c r="BI79" i="21"/>
  <c r="BD81" i="21"/>
  <c r="AB84" i="21"/>
  <c r="BC87" i="21"/>
  <c r="H87" i="21"/>
  <c r="X80" i="21"/>
  <c r="BI89" i="21"/>
  <c r="O89" i="21"/>
  <c r="BG80" i="21"/>
  <c r="BP83" i="21"/>
  <c r="AG79" i="21"/>
  <c r="AE90" i="21"/>
  <c r="BK80" i="21"/>
  <c r="AO90" i="21"/>
  <c r="N88" i="21"/>
  <c r="V79" i="21"/>
  <c r="AL79" i="21"/>
  <c r="BJ80" i="21"/>
  <c r="BO86" i="21"/>
  <c r="R83" i="21"/>
  <c r="G78" i="21"/>
  <c r="AQ90" i="21"/>
  <c r="BO78" i="21"/>
  <c r="R81" i="21"/>
  <c r="Z82" i="21"/>
  <c r="AJ80" i="21"/>
  <c r="X89" i="21"/>
  <c r="BR86" i="21"/>
  <c r="H84" i="21"/>
  <c r="J22" i="32"/>
  <c r="E88" i="21"/>
  <c r="BB87" i="21"/>
  <c r="AE85" i="21"/>
  <c r="S85" i="21"/>
  <c r="AX82" i="21"/>
  <c r="AH83" i="21"/>
  <c r="AP88" i="21"/>
  <c r="AG87" i="21"/>
  <c r="AP87" i="21"/>
  <c r="J92" i="32"/>
  <c r="AJ83" i="21"/>
  <c r="D78" i="21"/>
  <c r="AN84" i="21"/>
  <c r="BB81" i="21"/>
  <c r="AW84" i="21"/>
  <c r="BA79" i="21"/>
  <c r="AI88" i="21"/>
  <c r="BB86" i="21"/>
  <c r="BI85" i="21"/>
  <c r="AL85" i="21"/>
  <c r="V84" i="21"/>
  <c r="H86" i="21"/>
  <c r="AS90" i="21"/>
  <c r="AW81" i="21"/>
  <c r="BJ78" i="21"/>
  <c r="BE84" i="21"/>
  <c r="AX89" i="21"/>
  <c r="BH82" i="21"/>
  <c r="AP86" i="21"/>
  <c r="D79" i="21"/>
  <c r="R88" i="21"/>
  <c r="T88" i="21"/>
  <c r="AV87" i="21"/>
  <c r="BA84" i="21"/>
  <c r="AJ87" i="21"/>
  <c r="C87" i="21"/>
  <c r="Z84" i="21"/>
  <c r="G80" i="21"/>
  <c r="AC80" i="21"/>
  <c r="BE81" i="21"/>
  <c r="AB80" i="21"/>
  <c r="AT90" i="21"/>
  <c r="K85" i="21"/>
  <c r="Q83" i="21"/>
  <c r="Z89" i="21"/>
  <c r="AS89" i="21"/>
  <c r="BA81" i="21"/>
  <c r="S82" i="21"/>
  <c r="J20" i="32"/>
  <c r="BQ82" i="21"/>
  <c r="AM87" i="21"/>
  <c r="BR90" i="21"/>
  <c r="BC88" i="21"/>
  <c r="Y90" i="21"/>
  <c r="Z80" i="21"/>
  <c r="U85" i="21"/>
  <c r="BJ85" i="21"/>
  <c r="Z86" i="21"/>
  <c r="N78" i="21"/>
  <c r="BL85" i="21"/>
  <c r="N80" i="21"/>
  <c r="AC83" i="21"/>
  <c r="F85" i="21"/>
  <c r="AX88" i="21"/>
  <c r="AS87" i="21"/>
  <c r="BL79" i="21"/>
  <c r="BC85" i="21"/>
  <c r="BO82" i="21"/>
  <c r="AX80" i="21"/>
  <c r="AU85" i="21"/>
  <c r="J27" i="32"/>
  <c r="J60" i="32"/>
  <c r="BS82" i="21"/>
  <c r="AN80" i="21"/>
  <c r="O81" i="21"/>
  <c r="AN85" i="21"/>
  <c r="BE82" i="21"/>
  <c r="AM79" i="21"/>
  <c r="AO87" i="21"/>
  <c r="AI83" i="21"/>
  <c r="AO83" i="21"/>
  <c r="J71" i="32"/>
  <c r="BJ84" i="21"/>
  <c r="L82" i="21"/>
  <c r="BO84" i="21"/>
  <c r="AQ89" i="21"/>
  <c r="AN88" i="21"/>
  <c r="BR78" i="21"/>
  <c r="BB82" i="21"/>
  <c r="J21" i="32"/>
  <c r="AC84" i="21"/>
  <c r="AH87" i="21"/>
  <c r="AB86" i="21"/>
  <c r="AC89" i="21"/>
  <c r="BR80" i="21"/>
  <c r="Y81" i="21"/>
  <c r="AV80" i="21"/>
  <c r="AC87" i="21"/>
  <c r="BK87" i="21"/>
  <c r="BN85" i="21"/>
  <c r="BN86" i="21"/>
  <c r="AG88" i="21"/>
  <c r="AE87" i="21"/>
  <c r="AC85" i="21"/>
  <c r="T87" i="21"/>
  <c r="BQ80" i="21"/>
  <c r="F83" i="21"/>
  <c r="AZ81" i="21"/>
  <c r="BO89" i="21"/>
  <c r="AT83" i="21"/>
  <c r="AM84" i="21"/>
  <c r="BQ89" i="21"/>
  <c r="BD85" i="21"/>
  <c r="BL81" i="21"/>
  <c r="AQ84" i="21"/>
  <c r="AS80" i="21"/>
  <c r="AA90" i="21"/>
  <c r="Z81" i="21"/>
  <c r="AL81" i="21"/>
  <c r="BB85" i="21"/>
  <c r="AV89" i="21"/>
  <c r="F86" i="21"/>
  <c r="BP81" i="21"/>
  <c r="X85" i="21"/>
  <c r="AA85" i="21"/>
  <c r="BL89" i="21"/>
  <c r="V83" i="21"/>
  <c r="AQ81" i="21"/>
  <c r="BS90" i="21"/>
  <c r="AL88" i="21"/>
  <c r="AO81" i="21"/>
  <c r="AG80" i="21"/>
  <c r="BN90" i="21"/>
  <c r="AF79" i="21"/>
  <c r="J73" i="32"/>
  <c r="K86" i="21"/>
  <c r="AM85" i="21"/>
  <c r="Y82" i="21"/>
  <c r="BO79" i="21"/>
  <c r="AC82" i="21"/>
  <c r="AJ89" i="21"/>
  <c r="BE83" i="21"/>
  <c r="BP86" i="21"/>
  <c r="BG78" i="21"/>
  <c r="J80" i="32"/>
  <c r="R80" i="21"/>
  <c r="J59" i="32"/>
  <c r="AT79" i="21"/>
  <c r="AZ82" i="21"/>
  <c r="AM78" i="21"/>
  <c r="N79" i="21"/>
  <c r="AW86" i="21"/>
  <c r="AS88" i="21"/>
  <c r="K82" i="21"/>
  <c r="Q78" i="21"/>
  <c r="BI87" i="21"/>
  <c r="BQ85" i="21"/>
  <c r="AW88" i="21"/>
  <c r="AI81" i="21"/>
  <c r="J69" i="32"/>
  <c r="BS89" i="21"/>
  <c r="BE79" i="21"/>
  <c r="M79" i="21"/>
  <c r="X83" i="21"/>
  <c r="F82" i="21"/>
  <c r="AO82" i="21"/>
  <c r="AF81" i="21"/>
  <c r="BA88" i="21"/>
  <c r="J43" i="32"/>
  <c r="AE80" i="21"/>
  <c r="BK83" i="21"/>
  <c r="M78" i="21"/>
  <c r="X81" i="21"/>
  <c r="J56" i="32"/>
  <c r="N87" i="21"/>
  <c r="J75" i="32"/>
  <c r="BA82" i="21"/>
  <c r="AG86" i="21"/>
  <c r="J87" i="21"/>
  <c r="AZ78" i="21"/>
  <c r="AI79" i="21"/>
  <c r="J54" i="32"/>
  <c r="O90" i="21"/>
  <c r="AT85" i="21"/>
  <c r="AM80" i="21"/>
  <c r="AV90" i="21"/>
  <c r="K78" i="21"/>
  <c r="AS78" i="21"/>
  <c r="J61" i="32"/>
  <c r="N90" i="21"/>
  <c r="BR83" i="21"/>
  <c r="BG86" i="21"/>
  <c r="J82" i="32"/>
  <c r="V88" i="21"/>
  <c r="AF90" i="21"/>
  <c r="V89" i="21"/>
  <c r="AJ85" i="21"/>
  <c r="BS81" i="21"/>
  <c r="AA82" i="21"/>
  <c r="V80" i="21"/>
  <c r="BJ90" i="21"/>
  <c r="G84" i="21"/>
  <c r="BE89" i="21"/>
  <c r="AI85" i="21"/>
  <c r="BH87" i="21"/>
  <c r="AJ78" i="21"/>
  <c r="R85" i="21"/>
  <c r="BJ81" i="21"/>
  <c r="M84" i="21"/>
  <c r="BE87" i="21"/>
  <c r="BS80" i="21"/>
  <c r="AI84" i="21"/>
  <c r="AJ88" i="21"/>
  <c r="AB88" i="21"/>
  <c r="J74" i="32"/>
  <c r="BE78" i="21"/>
  <c r="G79" i="21"/>
  <c r="AT82" i="21"/>
  <c r="AV82" i="21"/>
  <c r="S78" i="21"/>
  <c r="BK82" i="21"/>
  <c r="S86" i="21"/>
  <c r="AI86" i="21"/>
  <c r="J82" i="21"/>
  <c r="AA89" i="21"/>
  <c r="BE85" i="21"/>
  <c r="J63" i="32"/>
  <c r="J37" i="32"/>
  <c r="AW80" i="21"/>
  <c r="BD78" i="21"/>
  <c r="BK90" i="21"/>
  <c r="T78" i="21"/>
  <c r="D83" i="21"/>
  <c r="AS84" i="21"/>
  <c r="AT78" i="21"/>
  <c r="F84" i="21"/>
  <c r="BL87" i="21"/>
  <c r="J86" i="21"/>
  <c r="AZ87" i="21"/>
  <c r="R90" i="21"/>
  <c r="J83" i="32"/>
  <c r="AI87" i="21"/>
  <c r="C90" i="21"/>
  <c r="AV79" i="21"/>
  <c r="BB89" i="21"/>
  <c r="BI86" i="21"/>
  <c r="AA84" i="21"/>
  <c r="U88" i="21"/>
  <c r="R86" i="21"/>
  <c r="BG81" i="21"/>
  <c r="AU89" i="21"/>
  <c r="J44" i="32"/>
  <c r="AG84" i="21"/>
  <c r="AL90" i="21"/>
  <c r="AF80" i="21"/>
  <c r="AQ88" i="21"/>
  <c r="S83" i="21"/>
  <c r="AA88" i="21"/>
  <c r="AE79" i="21"/>
  <c r="S80" i="21"/>
  <c r="Q89" i="21"/>
  <c r="BR82" i="21"/>
  <c r="AC88" i="21"/>
  <c r="AT88" i="21"/>
  <c r="AL82" i="21"/>
  <c r="L85" i="21"/>
  <c r="J32" i="32"/>
  <c r="Y86" i="21"/>
  <c r="O79" i="21"/>
  <c r="J86" i="32"/>
  <c r="AH85" i="21"/>
  <c r="O80" i="21"/>
  <c r="BR85" i="21"/>
  <c r="AN79" i="21"/>
  <c r="BL88" i="21"/>
  <c r="AX87" i="21"/>
  <c r="AV86" i="21"/>
  <c r="AC81" i="21"/>
  <c r="AL80" i="21"/>
  <c r="BP84" i="21"/>
  <c r="AQ86" i="21"/>
  <c r="AN87" i="21"/>
  <c r="AW79" i="21"/>
  <c r="AA87" i="21"/>
  <c r="U90" i="21"/>
  <c r="U79" i="21"/>
  <c r="D88" i="21"/>
  <c r="AZ80" i="21"/>
  <c r="M89" i="21"/>
  <c r="AX79" i="21"/>
  <c r="H90" i="21"/>
  <c r="AA81" i="21"/>
  <c r="E89" i="21"/>
  <c r="M80" i="21"/>
  <c r="M88" i="21"/>
  <c r="BP80" i="21"/>
  <c r="T89" i="21"/>
  <c r="AQ80" i="21"/>
  <c r="AG89" i="21"/>
  <c r="BA86" i="21"/>
  <c r="R78" i="21"/>
  <c r="BC82" i="21"/>
  <c r="BN83" i="21"/>
  <c r="AN78" i="21"/>
  <c r="C78" i="21"/>
  <c r="AX86" i="21"/>
  <c r="BO85" i="21"/>
  <c r="J26" i="32"/>
  <c r="BD84" i="21"/>
  <c r="M87" i="21"/>
  <c r="BH84" i="21"/>
  <c r="X90" i="21"/>
  <c r="AZ85" i="21"/>
  <c r="J38" i="32"/>
  <c r="AV81" i="21"/>
  <c r="BS84" i="21"/>
  <c r="AF78" i="21"/>
  <c r="V86" i="21"/>
  <c r="J72" i="32"/>
  <c r="BN88" i="21"/>
  <c r="BJ86" i="21"/>
  <c r="AP79" i="21"/>
  <c r="J79" i="32"/>
  <c r="AX83" i="21"/>
  <c r="J91" i="32"/>
  <c r="BP79" i="21"/>
  <c r="BS86" i="21"/>
  <c r="BI84" i="21"/>
  <c r="AB90" i="21"/>
  <c r="K87" i="21"/>
  <c r="BG83" i="21"/>
  <c r="BQ86" i="21"/>
  <c r="J51" i="32"/>
  <c r="S81" i="21"/>
  <c r="H88" i="21"/>
  <c r="Z83" i="21"/>
  <c r="F79" i="21"/>
  <c r="H89" i="21"/>
  <c r="K80" i="21"/>
  <c r="BP89" i="21"/>
  <c r="AH78" i="21"/>
  <c r="E92" i="32"/>
  <c r="AL87" i="21"/>
  <c r="T86" i="21"/>
  <c r="U82" i="21"/>
  <c r="AS83" i="21"/>
  <c r="BQ87" i="21"/>
  <c r="BI83" i="21"/>
  <c r="O82" i="21"/>
  <c r="BB84" i="21"/>
  <c r="J84" i="32"/>
  <c r="BJ87" i="21"/>
  <c r="J67" i="32"/>
  <c r="BA90" i="21"/>
  <c r="AP85" i="21"/>
  <c r="AQ78" i="21"/>
  <c r="J90" i="32"/>
  <c r="BO87" i="21"/>
  <c r="J81" i="32"/>
  <c r="BK78" i="21"/>
  <c r="AJ84" i="21"/>
  <c r="AP82" i="21"/>
  <c r="AX85" i="21"/>
  <c r="BD86" i="21"/>
  <c r="C86" i="21"/>
  <c r="BG79" i="21"/>
  <c r="J28" i="32"/>
  <c r="G86" i="21"/>
  <c r="BH89" i="21"/>
  <c r="J19" i="32"/>
  <c r="Z88" i="21"/>
  <c r="BC81" i="21"/>
  <c r="D84" i="21"/>
  <c r="Y84" i="21"/>
  <c r="AU81" i="21"/>
  <c r="F88" i="21"/>
  <c r="BS79" i="21"/>
  <c r="F89" i="21"/>
  <c r="BO83" i="21"/>
  <c r="E79" i="21"/>
  <c r="AW85" i="21"/>
  <c r="AG85" i="21"/>
  <c r="AU87" i="21"/>
  <c r="AA86" i="21"/>
  <c r="C85" i="21"/>
  <c r="BG89" i="21"/>
  <c r="AI82" i="21"/>
  <c r="J87" i="32"/>
  <c r="M86" i="21"/>
  <c r="AT86" i="21"/>
  <c r="AH89" i="21"/>
  <c r="J58" i="32"/>
  <c r="BK85" i="21"/>
  <c r="AS81" i="21"/>
  <c r="M82" i="21"/>
  <c r="J64" i="32"/>
  <c r="BR89" i="21"/>
  <c r="AV78" i="21"/>
  <c r="AN82" i="21"/>
  <c r="AE78" i="21"/>
  <c r="X79" i="21"/>
  <c r="BK84" i="21"/>
  <c r="AS82" i="21"/>
  <c r="D90" i="21"/>
  <c r="Y89" i="21"/>
  <c r="BH81" i="21"/>
  <c r="AO79" i="21"/>
  <c r="BA85" i="21"/>
  <c r="J33" i="32"/>
  <c r="F81" i="21"/>
  <c r="N85" i="21"/>
  <c r="BI78" i="21"/>
  <c r="BC78" i="21"/>
  <c r="S79" i="21"/>
  <c r="O83" i="21"/>
  <c r="J81" i="21"/>
  <c r="AH86" i="21"/>
  <c r="D87" i="21"/>
  <c r="AO80" i="21"/>
  <c r="BD80" i="21"/>
  <c r="BQ90" i="21"/>
  <c r="G87" i="21"/>
  <c r="AZ89" i="21"/>
  <c r="K89" i="21"/>
  <c r="BH88" i="21"/>
  <c r="V78" i="21"/>
  <c r="AI89" i="21"/>
  <c r="N82" i="21"/>
  <c r="AU88" i="21"/>
  <c r="Q79" i="21"/>
  <c r="BQ88" i="21"/>
  <c r="BC84" i="21"/>
  <c r="AO78" i="21"/>
  <c r="J47" i="32"/>
  <c r="T90" i="21"/>
  <c r="E80" i="21"/>
  <c r="U89" i="21"/>
  <c r="AH90" i="21"/>
  <c r="BH79" i="21"/>
  <c r="AG78" i="21"/>
  <c r="K90" i="21"/>
  <c r="Y83" i="21"/>
  <c r="AC90" i="21"/>
  <c r="D86" i="21"/>
  <c r="BO80" i="21"/>
  <c r="AH79" i="21"/>
  <c r="H79" i="21"/>
  <c r="J49" i="32"/>
  <c r="AW89" i="21"/>
  <c r="BL78" i="21"/>
  <c r="BL86" i="21"/>
  <c r="BD82" i="21"/>
  <c r="BB79" i="21"/>
  <c r="BC86" i="21"/>
  <c r="J79" i="21"/>
  <c r="AE86" i="21"/>
  <c r="Q80" i="21"/>
  <c r="BJ82" i="21"/>
  <c r="J80" i="21"/>
  <c r="J36" i="32"/>
  <c r="AG83" i="21"/>
  <c r="X82" i="21"/>
  <c r="BH85" i="21"/>
  <c r="L86" i="21"/>
  <c r="BG84" i="21"/>
  <c r="AU79" i="21"/>
  <c r="C81" i="21"/>
  <c r="F92" i="32"/>
  <c r="BG85" i="21"/>
  <c r="J85" i="21"/>
  <c r="J70" i="32"/>
  <c r="U81" i="21"/>
  <c r="K83" i="21"/>
  <c r="F80" i="21"/>
  <c r="AP80" i="21"/>
  <c r="J89" i="32"/>
  <c r="Y80" i="21"/>
  <c r="J85" i="32"/>
  <c r="AP90" i="21"/>
  <c r="N81" i="21"/>
  <c r="AC78" i="21"/>
  <c r="BP87" i="21"/>
  <c r="BR81" i="21"/>
  <c r="BE90" i="21"/>
  <c r="AZ79" i="21"/>
  <c r="AH84" i="21"/>
  <c r="J77" i="32"/>
  <c r="BO81" i="21"/>
  <c r="J35" i="32"/>
  <c r="J53" i="32"/>
  <c r="BH80" i="21"/>
  <c r="AM81" i="21"/>
  <c r="F87" i="21"/>
  <c r="U86" i="21"/>
  <c r="BE88" i="21"/>
  <c r="J31" i="32"/>
  <c r="D81" i="21"/>
  <c r="J88" i="32"/>
  <c r="BQ83" i="21"/>
  <c r="BE86" i="21"/>
  <c r="BH78" i="21"/>
  <c r="X87" i="21"/>
  <c r="BR88" i="21"/>
  <c r="BC80" i="21"/>
  <c r="R79" i="21"/>
  <c r="AB89" i="21"/>
  <c r="AE83" i="21"/>
  <c r="AP89" i="21"/>
  <c r="V85" i="21"/>
  <c r="AN83" i="21"/>
  <c r="G90" i="21"/>
  <c r="AP78" i="21"/>
  <c r="AH88" i="21"/>
  <c r="J90" i="21"/>
  <c r="AO84" i="21"/>
  <c r="AM88" i="21"/>
  <c r="Z78" i="21"/>
  <c r="K79" i="21"/>
  <c r="J25" i="32"/>
  <c r="AF83" i="21"/>
  <c r="AX84" i="21"/>
  <c r="BO90" i="21"/>
  <c r="Y85" i="21"/>
  <c r="Z85" i="21"/>
  <c r="K88" i="21"/>
  <c r="AT87" i="21"/>
  <c r="Y87" i="21"/>
  <c r="BG117" i="23"/>
  <c r="BK117" i="23" s="1"/>
  <c r="BL117" i="23" s="1"/>
  <c r="BG116" i="23"/>
  <c r="BK116" i="23" s="1"/>
  <c r="BL116" i="23" s="1"/>
  <c r="U94" i="20"/>
  <c r="AP94" i="20" s="1"/>
  <c r="BA90" i="20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CU95" i="18"/>
  <c r="AU95" i="23" s="1"/>
  <c r="CW97" i="18"/>
  <c r="AW97" i="23" s="1"/>
  <c r="CY96" i="18"/>
  <c r="AY96" i="23" s="1"/>
  <c r="CZ93" i="18"/>
  <c r="AZ93" i="23" s="1"/>
  <c r="CU91" i="18"/>
  <c r="AU91" i="23" s="1"/>
  <c r="CX100" i="18"/>
  <c r="AX100" i="23" s="1"/>
  <c r="CW91" i="18"/>
  <c r="AW91" i="23" s="1"/>
  <c r="CV101" i="18"/>
  <c r="AV101" i="23" s="1"/>
  <c r="CU93" i="18"/>
  <c r="AU93" i="23" s="1"/>
  <c r="CY95" i="18"/>
  <c r="AY95" i="23" s="1"/>
  <c r="CT91" i="18"/>
  <c r="AT91" i="23" s="1"/>
  <c r="CZ101" i="18"/>
  <c r="AZ101" i="23" s="1"/>
  <c r="CW101" i="18"/>
  <c r="AW101" i="23" s="1"/>
  <c r="CT98" i="18"/>
  <c r="AT98" i="23" s="1"/>
  <c r="DB93" i="18"/>
  <c r="BB93" i="23" s="1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CL79" i="18"/>
  <c r="Q79" i="23" s="1"/>
  <c r="CQ79" i="18"/>
  <c r="CH79" i="18"/>
  <c r="AE90" i="20"/>
  <c r="AR90" i="20" s="1"/>
  <c r="BD99" i="19"/>
  <c r="CO91" i="18"/>
  <c r="T91" i="23" s="1"/>
  <c r="BD94" i="20"/>
  <c r="BF103" i="23"/>
  <c r="BG115" i="23" s="1"/>
  <c r="BK115" i="23" s="1"/>
  <c r="BL115" i="23" s="1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P78" i="21" l="1"/>
  <c r="BW78" i="21" s="1"/>
  <c r="BF78" i="21"/>
  <c r="CC78" i="21" s="1"/>
  <c r="BT78" i="21"/>
  <c r="CE78" i="21" s="1"/>
  <c r="AR78" i="21"/>
  <c r="CA78" i="21" s="1"/>
  <c r="BF88" i="21"/>
  <c r="CC88" i="21" s="1"/>
  <c r="I78" i="21"/>
  <c r="BV78" i="21" s="1"/>
  <c r="I88" i="21"/>
  <c r="BV88" i="21" s="1"/>
  <c r="AY87" i="21"/>
  <c r="CB87" i="21" s="1"/>
  <c r="AD80" i="21"/>
  <c r="BY80" i="21" s="1"/>
  <c r="CX92" i="21" s="1"/>
  <c r="AK78" i="21"/>
  <c r="BZ78" i="21" s="1"/>
  <c r="AR81" i="21"/>
  <c r="CA81" i="21" s="1"/>
  <c r="CZ93" i="21" s="1"/>
  <c r="AK81" i="21"/>
  <c r="BZ81" i="21" s="1"/>
  <c r="CY93" i="21" s="1"/>
  <c r="W90" i="21"/>
  <c r="BX90" i="21" s="1"/>
  <c r="CJ91" i="21" s="1"/>
  <c r="AR84" i="21"/>
  <c r="CA84" i="21" s="1"/>
  <c r="BM80" i="21"/>
  <c r="CD80" i="21" s="1"/>
  <c r="DC92" i="21" s="1"/>
  <c r="BT81" i="21"/>
  <c r="CE81" i="21" s="1"/>
  <c r="DD93" i="21" s="1"/>
  <c r="P80" i="21"/>
  <c r="BW80" i="21" s="1"/>
  <c r="CV92" i="21" s="1"/>
  <c r="AK79" i="21"/>
  <c r="BZ79" i="21" s="1"/>
  <c r="CY91" i="21" s="1"/>
  <c r="AY79" i="21"/>
  <c r="CB79" i="21" s="1"/>
  <c r="BM78" i="21"/>
  <c r="CD78" i="21" s="1"/>
  <c r="W78" i="21"/>
  <c r="BX78" i="21" s="1"/>
  <c r="AR82" i="21"/>
  <c r="CA82" i="21" s="1"/>
  <c r="CZ94" i="21" s="1"/>
  <c r="BF90" i="21"/>
  <c r="CC90" i="21" s="1"/>
  <c r="CO91" i="21" s="1"/>
  <c r="BM81" i="21"/>
  <c r="CD81" i="21" s="1"/>
  <c r="DC93" i="21" s="1"/>
  <c r="BT80" i="21"/>
  <c r="CE80" i="21" s="1"/>
  <c r="DD92" i="21" s="1"/>
  <c r="BM79" i="21"/>
  <c r="CD79" i="21" s="1"/>
  <c r="DC91" i="21" s="1"/>
  <c r="W81" i="21"/>
  <c r="BX81" i="21" s="1"/>
  <c r="CW93" i="21" s="1"/>
  <c r="BF89" i="21"/>
  <c r="CC89" i="21" s="1"/>
  <c r="I79" i="21"/>
  <c r="BV79" i="21" s="1"/>
  <c r="CU91" i="21" s="1"/>
  <c r="AY78" i="21"/>
  <c r="CB78" i="21" s="1"/>
  <c r="AY80" i="21"/>
  <c r="CB80" i="21" s="1"/>
  <c r="DA92" i="21" s="1"/>
  <c r="W87" i="21"/>
  <c r="BX87" i="21" s="1"/>
  <c r="AD84" i="21"/>
  <c r="BY84" i="21" s="1"/>
  <c r="AD78" i="21"/>
  <c r="BY78" i="21" s="1"/>
  <c r="P88" i="21"/>
  <c r="BW88" i="21" s="1"/>
  <c r="W89" i="21"/>
  <c r="BX89" i="21" s="1"/>
  <c r="BT86" i="21"/>
  <c r="CE86" i="21" s="1"/>
  <c r="AR83" i="21"/>
  <c r="CA83" i="21" s="1"/>
  <c r="CZ95" i="21" s="1"/>
  <c r="BF83" i="21"/>
  <c r="CC83" i="21" s="1"/>
  <c r="DB95" i="21" s="1"/>
  <c r="R92" i="32"/>
  <c r="BF80" i="21"/>
  <c r="CC80" i="21" s="1"/>
  <c r="DB92" i="21" s="1"/>
  <c r="BF81" i="21"/>
  <c r="CC81" i="21" s="1"/>
  <c r="DB93" i="21" s="1"/>
  <c r="AK90" i="21"/>
  <c r="BZ90" i="21" s="1"/>
  <c r="CL91" i="21" s="1"/>
  <c r="AK89" i="21"/>
  <c r="BZ89" i="21" s="1"/>
  <c r="I82" i="21"/>
  <c r="BV82" i="21" s="1"/>
  <c r="CU94" i="21" s="1"/>
  <c r="Q92" i="32"/>
  <c r="BT88" i="21"/>
  <c r="CE88" i="21" s="1"/>
  <c r="P79" i="21"/>
  <c r="BW79" i="21" s="1"/>
  <c r="CV91" i="21" s="1"/>
  <c r="W79" i="21"/>
  <c r="BX79" i="21" s="1"/>
  <c r="CW91" i="21" s="1"/>
  <c r="AK85" i="21"/>
  <c r="BZ85" i="21" s="1"/>
  <c r="AR90" i="21"/>
  <c r="CA90" i="21" s="1"/>
  <c r="CM91" i="21" s="1"/>
  <c r="BF79" i="21"/>
  <c r="CC79" i="21" s="1"/>
  <c r="DB91" i="21" s="1"/>
  <c r="AD81" i="21"/>
  <c r="BY81" i="21" s="1"/>
  <c r="CX93" i="21" s="1"/>
  <c r="AD83" i="21"/>
  <c r="BY83" i="21" s="1"/>
  <c r="CX95" i="21" s="1"/>
  <c r="W85" i="21"/>
  <c r="BX85" i="21" s="1"/>
  <c r="BM86" i="21"/>
  <c r="CD86" i="21" s="1"/>
  <c r="I81" i="21"/>
  <c r="BV81" i="21" s="1"/>
  <c r="CU93" i="21" s="1"/>
  <c r="AR80" i="21"/>
  <c r="CA80" i="21" s="1"/>
  <c r="CZ92" i="21" s="1"/>
  <c r="W84" i="21"/>
  <c r="BX84" i="21" s="1"/>
  <c r="AK88" i="21"/>
  <c r="BZ88" i="21" s="1"/>
  <c r="P83" i="21"/>
  <c r="BW83" i="21" s="1"/>
  <c r="CV95" i="21" s="1"/>
  <c r="BM84" i="21"/>
  <c r="CD84" i="21" s="1"/>
  <c r="AY89" i="21"/>
  <c r="CB89" i="21" s="1"/>
  <c r="BM88" i="21"/>
  <c r="CD88" i="21" s="1"/>
  <c r="AK86" i="21"/>
  <c r="BZ86" i="21" s="1"/>
  <c r="AD79" i="21"/>
  <c r="BY79" i="21" s="1"/>
  <c r="CX91" i="21" s="1"/>
  <c r="I85" i="21"/>
  <c r="BV85" i="21" s="1"/>
  <c r="BT79" i="21"/>
  <c r="CE79" i="21" s="1"/>
  <c r="DD91" i="21" s="1"/>
  <c r="BF85" i="21"/>
  <c r="CC85" i="21" s="1"/>
  <c r="P89" i="21"/>
  <c r="BW89" i="21" s="1"/>
  <c r="W83" i="21"/>
  <c r="BX83" i="21" s="1"/>
  <c r="CW95" i="21" s="1"/>
  <c r="W86" i="21"/>
  <c r="BX86" i="21" s="1"/>
  <c r="CJ87" i="21" s="1"/>
  <c r="I83" i="21"/>
  <c r="BV83" i="21" s="1"/>
  <c r="CU95" i="21" s="1"/>
  <c r="P84" i="21"/>
  <c r="BW84" i="21" s="1"/>
  <c r="BM90" i="21"/>
  <c r="CD90" i="21" s="1"/>
  <c r="CP91" i="21" s="1"/>
  <c r="T92" i="32"/>
  <c r="P86" i="21"/>
  <c r="BW86" i="21" s="1"/>
  <c r="BM85" i="21"/>
  <c r="CD85" i="21" s="1"/>
  <c r="AK83" i="21"/>
  <c r="BZ83" i="21" s="1"/>
  <c r="CY95" i="21" s="1"/>
  <c r="AY85" i="21"/>
  <c r="CB85" i="21" s="1"/>
  <c r="I86" i="21"/>
  <c r="BV86" i="21" s="1"/>
  <c r="BF82" i="21"/>
  <c r="CC82" i="21" s="1"/>
  <c r="DB94" i="21" s="1"/>
  <c r="BT90" i="21"/>
  <c r="CE90" i="21" s="1"/>
  <c r="CQ91" i="21" s="1"/>
  <c r="AD90" i="21"/>
  <c r="BY90" i="21" s="1"/>
  <c r="CK91" i="21" s="1"/>
  <c r="BT89" i="21"/>
  <c r="CE89" i="21" s="1"/>
  <c r="BF86" i="21"/>
  <c r="CC86" i="21" s="1"/>
  <c r="W82" i="21"/>
  <c r="BX82" i="21" s="1"/>
  <c r="AD88" i="21"/>
  <c r="BY88" i="21" s="1"/>
  <c r="AR86" i="21"/>
  <c r="CA86" i="21" s="1"/>
  <c r="M92" i="32"/>
  <c r="BT82" i="21"/>
  <c r="CE82" i="21" s="1"/>
  <c r="DD94" i="21" s="1"/>
  <c r="BM87" i="21"/>
  <c r="CD87" i="21" s="1"/>
  <c r="I90" i="21"/>
  <c r="BV90" i="21" s="1"/>
  <c r="AD85" i="21"/>
  <c r="BY85" i="21" s="1"/>
  <c r="BT85" i="21"/>
  <c r="CE85" i="21" s="1"/>
  <c r="I87" i="21"/>
  <c r="BV87" i="21" s="1"/>
  <c r="AR85" i="21"/>
  <c r="CA85" i="21" s="1"/>
  <c r="BT83" i="21"/>
  <c r="CE83" i="21" s="1"/>
  <c r="BT87" i="21"/>
  <c r="CE87" i="21" s="1"/>
  <c r="AR89" i="21"/>
  <c r="CA89" i="21" s="1"/>
  <c r="AK84" i="21"/>
  <c r="BZ84" i="21" s="1"/>
  <c r="P81" i="21"/>
  <c r="BW81" i="21" s="1"/>
  <c r="CV93" i="21" s="1"/>
  <c r="P90" i="21"/>
  <c r="BW90" i="21" s="1"/>
  <c r="CI91" i="21" s="1"/>
  <c r="AD89" i="21"/>
  <c r="BY89" i="21" s="1"/>
  <c r="I80" i="21"/>
  <c r="BV80" i="21" s="1"/>
  <c r="CU92" i="21" s="1"/>
  <c r="DG92" i="21" s="1"/>
  <c r="BM82" i="21"/>
  <c r="CD82" i="21" s="1"/>
  <c r="DC94" i="21" s="1"/>
  <c r="AY81" i="21"/>
  <c r="CB81" i="21" s="1"/>
  <c r="DA93" i="21" s="1"/>
  <c r="BM89" i="21"/>
  <c r="CD89" i="21" s="1"/>
  <c r="I89" i="21"/>
  <c r="BV89" i="21" s="1"/>
  <c r="AY83" i="21"/>
  <c r="CB83" i="21" s="1"/>
  <c r="DA95" i="21" s="1"/>
  <c r="P87" i="21"/>
  <c r="BW87" i="21" s="1"/>
  <c r="AY86" i="21"/>
  <c r="CB86" i="21" s="1"/>
  <c r="CN86" i="21" s="1"/>
  <c r="AR87" i="21"/>
  <c r="CA87" i="21" s="1"/>
  <c r="CM87" i="21" s="1"/>
  <c r="AR79" i="21"/>
  <c r="CA79" i="21" s="1"/>
  <c r="P85" i="21"/>
  <c r="BW85" i="21" s="1"/>
  <c r="AK87" i="21"/>
  <c r="BZ87" i="21" s="1"/>
  <c r="CL88" i="21" s="1"/>
  <c r="AY84" i="21"/>
  <c r="CB84" i="21" s="1"/>
  <c r="AY82" i="21"/>
  <c r="CB82" i="21" s="1"/>
  <c r="DA94" i="21" s="1"/>
  <c r="I84" i="21"/>
  <c r="BV84" i="21" s="1"/>
  <c r="W88" i="21"/>
  <c r="BX88" i="21" s="1"/>
  <c r="AK80" i="21"/>
  <c r="BZ80" i="21" s="1"/>
  <c r="CY92" i="21" s="1"/>
  <c r="P82" i="21"/>
  <c r="BW82" i="21" s="1"/>
  <c r="CV94" i="21" s="1"/>
  <c r="W80" i="21"/>
  <c r="BX80" i="21" s="1"/>
  <c r="CW92" i="21" s="1"/>
  <c r="AD82" i="21"/>
  <c r="BY82" i="21" s="1"/>
  <c r="CX94" i="21" s="1"/>
  <c r="AR88" i="21"/>
  <c r="CA88" i="21" s="1"/>
  <c r="AD87" i="21"/>
  <c r="BY87" i="21" s="1"/>
  <c r="AD86" i="21"/>
  <c r="BY86" i="21" s="1"/>
  <c r="AY90" i="21"/>
  <c r="CB90" i="21" s="1"/>
  <c r="CN91" i="21" s="1"/>
  <c r="BF84" i="21"/>
  <c r="CC84" i="21" s="1"/>
  <c r="BF87" i="21"/>
  <c r="CC87" i="21" s="1"/>
  <c r="BM83" i="21"/>
  <c r="CD83" i="21" s="1"/>
  <c r="BT84" i="21"/>
  <c r="CE84" i="21" s="1"/>
  <c r="AK82" i="21"/>
  <c r="BZ82" i="21" s="1"/>
  <c r="CY94" i="21" s="1"/>
  <c r="AY88" i="21"/>
  <c r="CB88" i="21" s="1"/>
  <c r="S92" i="32"/>
  <c r="O92" i="32"/>
  <c r="P92" i="32"/>
  <c r="U92" i="32"/>
  <c r="L92" i="32"/>
  <c r="W104" i="32" s="1"/>
  <c r="N92" i="32"/>
  <c r="Z103" i="23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W90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X90" i="18"/>
  <c r="AX90" i="23" s="1"/>
  <c r="L89" i="37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G79" i="37" a="1"/>
  <c r="G79" i="37" s="1"/>
  <c r="U91" i="37" s="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H79" i="21"/>
  <c r="S91" i="37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CO79" i="21" l="1"/>
  <c r="CO88" i="21"/>
  <c r="CM79" i="21"/>
  <c r="CM85" i="21"/>
  <c r="DG93" i="21"/>
  <c r="CO89" i="21"/>
  <c r="DC90" i="21"/>
  <c r="CF78" i="21" a="1"/>
  <c r="CF78" i="21" s="1"/>
  <c r="CY90" i="21"/>
  <c r="CH88" i="21"/>
  <c r="CP79" i="21"/>
  <c r="CI79" i="21"/>
  <c r="CH89" i="21"/>
  <c r="CL84" i="21"/>
  <c r="CQ89" i="21"/>
  <c r="CP89" i="21"/>
  <c r="DB90" i="21"/>
  <c r="CP80" i="21"/>
  <c r="CN88" i="21"/>
  <c r="CO81" i="21"/>
  <c r="CH86" i="21"/>
  <c r="CO90" i="21"/>
  <c r="CL79" i="21"/>
  <c r="CN84" i="21"/>
  <c r="DG91" i="21"/>
  <c r="CN83" i="21"/>
  <c r="CL89" i="21"/>
  <c r="CJ90" i="21"/>
  <c r="CM82" i="21"/>
  <c r="CN79" i="21"/>
  <c r="CQ83" i="21"/>
  <c r="CM83" i="21"/>
  <c r="CK84" i="21"/>
  <c r="CN80" i="21"/>
  <c r="CL81" i="21"/>
  <c r="CO82" i="21"/>
  <c r="CQ79" i="21"/>
  <c r="CQ86" i="21"/>
  <c r="CI88" i="21"/>
  <c r="CP81" i="21"/>
  <c r="CK83" i="21"/>
  <c r="CJ83" i="21"/>
  <c r="CO80" i="21"/>
  <c r="CJ89" i="21"/>
  <c r="DG94" i="21"/>
  <c r="DA91" i="21"/>
  <c r="CK90" i="21"/>
  <c r="CQ81" i="21"/>
  <c r="CJ82" i="21"/>
  <c r="CN89" i="21"/>
  <c r="CL90" i="21"/>
  <c r="CJ86" i="21"/>
  <c r="CF88" i="21" a="1"/>
  <c r="CF88" i="21" s="1"/>
  <c r="CH90" i="21"/>
  <c r="CQ80" i="21"/>
  <c r="CX90" i="21"/>
  <c r="CN87" i="21"/>
  <c r="CL87" i="21"/>
  <c r="CK85" i="21"/>
  <c r="CI90" i="21"/>
  <c r="CV90" i="21"/>
  <c r="CM84" i="21"/>
  <c r="CW94" i="21"/>
  <c r="CH83" i="21"/>
  <c r="CI84" i="21"/>
  <c r="CL85" i="21"/>
  <c r="CO85" i="21"/>
  <c r="CM86" i="21"/>
  <c r="CF86" i="21" a="1"/>
  <c r="CF86" i="21" s="1"/>
  <c r="CH82" i="21"/>
  <c r="CF79" i="21" a="1"/>
  <c r="CF79" i="21" s="1"/>
  <c r="DE91" i="21" s="1"/>
  <c r="CI89" i="21"/>
  <c r="CK88" i="21"/>
  <c r="CP88" i="21"/>
  <c r="CP87" i="21"/>
  <c r="CK86" i="21"/>
  <c r="CO86" i="21"/>
  <c r="CQ84" i="21"/>
  <c r="CL83" i="21"/>
  <c r="CO84" i="21"/>
  <c r="CH80" i="21"/>
  <c r="CJ84" i="21"/>
  <c r="CL82" i="21"/>
  <c r="CK82" i="21"/>
  <c r="CI85" i="21"/>
  <c r="CQ87" i="21"/>
  <c r="CH85" i="21"/>
  <c r="CJ85" i="21"/>
  <c r="CJ79" i="21"/>
  <c r="CK79" i="21"/>
  <c r="CQ88" i="21"/>
  <c r="CZ90" i="21"/>
  <c r="CP82" i="21"/>
  <c r="CM88" i="21"/>
  <c r="CF90" i="21" a="1"/>
  <c r="CF90" i="21" s="1"/>
  <c r="CR91" i="21" s="1"/>
  <c r="CO83" i="21"/>
  <c r="CI86" i="21"/>
  <c r="DD95" i="21"/>
  <c r="DG95" i="21" s="1"/>
  <c r="CL86" i="21"/>
  <c r="DD90" i="21"/>
  <c r="CZ91" i="21"/>
  <c r="CM81" i="21"/>
  <c r="CH91" i="21"/>
  <c r="CF83" i="21" a="1"/>
  <c r="CF83" i="21" s="1"/>
  <c r="DE95" i="21" s="1"/>
  <c r="CF80" i="21" a="1"/>
  <c r="CF80" i="21" s="1"/>
  <c r="DE92" i="21" s="1"/>
  <c r="CF87" i="21" a="1"/>
  <c r="CF87" i="21" s="1"/>
  <c r="CN85" i="21"/>
  <c r="CF82" i="21" a="1"/>
  <c r="CF82" i="21" s="1"/>
  <c r="DE94" i="21" s="1"/>
  <c r="CM80" i="21"/>
  <c r="CH81" i="21"/>
  <c r="CK80" i="21"/>
  <c r="CP90" i="21"/>
  <c r="CL80" i="21"/>
  <c r="CI80" i="21"/>
  <c r="CF84" i="21" a="1"/>
  <c r="CF84" i="21" s="1"/>
  <c r="CI87" i="21"/>
  <c r="CM89" i="21"/>
  <c r="CQ85" i="21"/>
  <c r="CK81" i="21"/>
  <c r="CM90" i="21"/>
  <c r="CU90" i="21"/>
  <c r="CK87" i="21"/>
  <c r="CO87" i="21"/>
  <c r="CP86" i="21"/>
  <c r="CH84" i="21"/>
  <c r="CJ88" i="21"/>
  <c r="CH87" i="21"/>
  <c r="Z92" i="32"/>
  <c r="AA93" i="32" s="1"/>
  <c r="CQ82" i="21"/>
  <c r="CI82" i="21"/>
  <c r="CP83" i="21"/>
  <c r="CI81" i="21"/>
  <c r="CP85" i="21"/>
  <c r="CF89" i="21" a="1"/>
  <c r="CF89" i="21" s="1"/>
  <c r="CN90" i="21"/>
  <c r="CJ80" i="21"/>
  <c r="CJ81" i="21"/>
  <c r="CK89" i="21"/>
  <c r="DC95" i="21"/>
  <c r="CF85" i="21" a="1"/>
  <c r="CF85" i="21" s="1"/>
  <c r="CP84" i="21"/>
  <c r="CQ90" i="21"/>
  <c r="CN82" i="21"/>
  <c r="CN81" i="21"/>
  <c r="DA90" i="21"/>
  <c r="V92" i="32" a="1"/>
  <c r="V92" i="32" s="1"/>
  <c r="X104" i="32"/>
  <c r="AG104" i="32" s="1"/>
  <c r="H91" i="33" s="1"/>
  <c r="CI83" i="21"/>
  <c r="CF81" i="21" a="1"/>
  <c r="CF81" i="21" s="1"/>
  <c r="DE93" i="21" s="1"/>
  <c r="AR112" i="23"/>
  <c r="BJ112" i="23" s="1"/>
  <c r="AR113" i="23"/>
  <c r="BJ113" i="23" s="1"/>
  <c r="AY97" i="20"/>
  <c r="F90" i="20"/>
  <c r="AM90" i="20" s="1"/>
  <c r="AH105" i="32" s="1"/>
  <c r="G92" i="33" s="1"/>
  <c r="X87" i="23"/>
  <c r="I86" i="37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CR79" i="21" l="1"/>
  <c r="CR88" i="21"/>
  <c r="CR82" i="21"/>
  <c r="CR86" i="21"/>
  <c r="CR80" i="21"/>
  <c r="CR87" i="21"/>
  <c r="AD104" i="32"/>
  <c r="DG90" i="21"/>
  <c r="CR84" i="21"/>
  <c r="CR81" i="21"/>
  <c r="AK92" i="32"/>
  <c r="DE90" i="21"/>
  <c r="CR90" i="21"/>
  <c r="CR85" i="21"/>
  <c r="CR83" i="21"/>
  <c r="CR89" i="21"/>
  <c r="W78" i="26"/>
  <c r="Y79" i="33" s="1"/>
  <c r="AE6" i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BC50" i="1"/>
  <c r="AF50" i="1"/>
  <c r="T52" i="1"/>
  <c r="AB52" i="1"/>
  <c r="U52" i="1"/>
  <c r="W52" i="1"/>
  <c r="AY52" i="1"/>
  <c r="BG52" i="1"/>
  <c r="AJ52" i="1"/>
  <c r="AD53" i="1"/>
  <c r="BA53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BG25" i="1"/>
  <c r="AJ25" i="1"/>
  <c r="AV19" i="1"/>
  <c r="AO46" i="36" s="1"/>
  <c r="Y19" i="1"/>
  <c r="AB46" i="36" s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BC42" i="1"/>
  <c r="AF42" i="1"/>
  <c r="BE43" i="1"/>
  <c r="AH43" i="1"/>
  <c r="BG48" i="1"/>
  <c r="AJ48" i="1"/>
  <c r="BE51" i="1"/>
  <c r="AH51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H30" i="1"/>
  <c r="BE30" i="1"/>
  <c r="AD32" i="1"/>
  <c r="BA32" i="1"/>
  <c r="BC33" i="1"/>
  <c r="AF33" i="1"/>
  <c r="AY35" i="1"/>
  <c r="T35" i="1"/>
  <c r="U35" i="1"/>
  <c r="AB35" i="1"/>
  <c r="W35" i="1"/>
  <c r="AJ63" i="1"/>
  <c r="BG63" i="1"/>
  <c r="AD64" i="1"/>
  <c r="BA64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N38" i="36" a="1"/>
  <c r="N38" i="36" s="1"/>
  <c r="M38" i="36" a="1"/>
  <c r="M38" i="36" s="1"/>
  <c r="Z11" i="1"/>
  <c r="S11" i="1"/>
  <c r="R11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F26" i="1"/>
  <c r="BC26" i="1"/>
  <c r="AH27" i="1"/>
  <c r="BE27" i="1"/>
  <c r="AJ28" i="1"/>
  <c r="BG28" i="1"/>
  <c r="AD29" i="1"/>
  <c r="BA29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H35" i="1"/>
  <c r="BE35" i="1"/>
  <c r="W36" i="1"/>
  <c r="T36" i="1"/>
  <c r="U36" i="1"/>
  <c r="AB36" i="1"/>
  <c r="AY36" i="1"/>
  <c r="BA37" i="1"/>
  <c r="AD37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H10" i="1"/>
  <c r="AJ11" i="1"/>
  <c r="AD12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H9" i="1"/>
  <c r="W10" i="1"/>
  <c r="AT10" i="1" s="1"/>
  <c r="T10" i="1"/>
  <c r="AB10" i="1"/>
  <c r="U10" i="1"/>
  <c r="AJ10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H25" i="1"/>
  <c r="BE25" i="1"/>
  <c r="AJ26" i="1"/>
  <c r="BG26" i="1"/>
  <c r="AH29" i="1"/>
  <c r="BE29" i="1"/>
  <c r="AY30" i="1"/>
  <c r="T30" i="1"/>
  <c r="AB30" i="1"/>
  <c r="U30" i="1"/>
  <c r="W30" i="1"/>
  <c r="BA31" i="1"/>
  <c r="AD31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J35" i="36" a="1"/>
  <c r="J35" i="36" s="1"/>
  <c r="G35" i="36" a="1"/>
  <c r="G35" i="36" s="1"/>
  <c r="R8" i="1"/>
  <c r="S8" i="1"/>
  <c r="Z8" i="1"/>
  <c r="I39" i="36" a="1"/>
  <c r="I39" i="36" s="1"/>
  <c r="M39" i="36" a="1"/>
  <c r="M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BG21" i="1"/>
  <c r="AJ21" i="1"/>
  <c r="BE24" i="1"/>
  <c r="AH24" i="1"/>
  <c r="AF27" i="1"/>
  <c r="BC27" i="1"/>
  <c r="AG19" i="1"/>
  <c r="BD19" i="1"/>
  <c r="AI20" i="1"/>
  <c r="BF20" i="1"/>
  <c r="U20" i="1"/>
  <c r="AY20" i="1"/>
  <c r="AB20" i="1"/>
  <c r="W20" i="1"/>
  <c r="T20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M40" i="36" a="1"/>
  <c r="M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F16" i="1"/>
  <c r="AH17" i="1"/>
  <c r="BE17" i="1"/>
  <c r="AB18" i="1"/>
  <c r="AY18" i="1"/>
  <c r="T18" i="1"/>
  <c r="U18" i="1"/>
  <c r="W18" i="1"/>
  <c r="AD19" i="1"/>
  <c r="BA19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Y35" i="36" l="1"/>
  <c r="Y40" i="36"/>
  <c r="V38" i="36"/>
  <c r="W40" i="36"/>
  <c r="Y39" i="36"/>
  <c r="Z39" i="36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O39" i="36" a="1"/>
  <c r="O39" i="36" s="1"/>
  <c r="Q35" i="36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D74" i="36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Q53" i="36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53" i="36" l="1"/>
  <c r="AR57" i="36"/>
  <c r="AQ53" i="36"/>
  <c r="AQ74" i="36"/>
  <c r="Y57" i="35"/>
  <c r="AR74" i="36"/>
  <c r="AQ39" i="36"/>
  <c r="AQ35" i="36"/>
  <c r="AR102" i="36"/>
  <c r="Y56" i="35"/>
  <c r="AR70" i="36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E38" i="32" a="1"/>
  <c r="I69" i="32" a="1"/>
  <c r="D31" i="32" a="1"/>
  <c r="F34" i="32" a="1"/>
  <c r="E26" i="32" a="1"/>
  <c r="F48" i="32" a="1"/>
  <c r="E39" i="32" a="1"/>
  <c r="H66" i="32" a="1"/>
  <c r="F81" i="32" a="1"/>
  <c r="G91" i="32" a="1"/>
  <c r="I73" i="32" a="1"/>
  <c r="G54" i="32" a="1"/>
  <c r="I40" i="32" a="1"/>
  <c r="G32" i="32" a="1"/>
  <c r="I75" i="32" a="1"/>
  <c r="H71" i="32" a="1"/>
  <c r="E40" i="32" a="1"/>
  <c r="H81" i="32" a="1"/>
  <c r="D34" i="32" a="1"/>
  <c r="D47" i="32" a="1"/>
  <c r="H20" i="32" a="1"/>
  <c r="D52" i="32" a="1"/>
  <c r="G66" i="32" a="1"/>
  <c r="G87" i="32" a="1"/>
  <c r="E88" i="32" a="1"/>
  <c r="F44" i="32" a="1"/>
  <c r="D85" i="32" a="1"/>
  <c r="D20" i="32" a="1"/>
  <c r="E64" i="32" a="1"/>
  <c r="H63" i="32" a="1"/>
  <c r="G41" i="32" a="1"/>
  <c r="F35" i="32" a="1"/>
  <c r="E78" i="32" a="1"/>
  <c r="I33" i="32" a="1"/>
  <c r="F68" i="32" a="1"/>
  <c r="G25" i="32" a="1"/>
  <c r="D44" i="32" a="1"/>
  <c r="D45" i="32" a="1"/>
  <c r="D35" i="32" a="1"/>
  <c r="D39" i="32" a="1"/>
  <c r="E89" i="32" a="1"/>
  <c r="H34" i="32" a="1"/>
  <c r="E44" i="32" a="1"/>
  <c r="D69" i="32" a="1"/>
  <c r="D19" i="32" a="1"/>
  <c r="I61" i="32" a="1"/>
  <c r="H72" i="32" a="1"/>
  <c r="D42" i="32" a="1"/>
  <c r="F58" i="32" a="1"/>
  <c r="D84" i="32" a="1"/>
  <c r="G68" i="32" a="1"/>
  <c r="F71" i="32" a="1"/>
  <c r="G71" i="32" a="1"/>
  <c r="I29" i="32" a="1"/>
  <c r="I89" i="32" a="1"/>
  <c r="E25" i="32" a="1"/>
  <c r="H75" i="32" a="1"/>
  <c r="G90" i="32" a="1"/>
  <c r="D27" i="32" a="1"/>
  <c r="I64" i="32" a="1"/>
  <c r="D90" i="32" a="1"/>
  <c r="F49" i="32" a="1"/>
  <c r="D46" i="32" a="1"/>
  <c r="H90" i="32" a="1"/>
  <c r="H45" i="32" a="1"/>
  <c r="G86" i="32" a="1"/>
  <c r="H37" i="32" a="1"/>
  <c r="G31" i="32" a="1"/>
  <c r="G59" i="32" a="1"/>
  <c r="E84" i="32" a="1"/>
  <c r="G27" i="32" a="1"/>
  <c r="H82" i="32" a="1"/>
  <c r="G22" i="32" a="1"/>
  <c r="D64" i="32" a="1"/>
  <c r="G19" i="32" a="1"/>
  <c r="H33" i="32" a="1"/>
  <c r="E42" i="32" a="1"/>
  <c r="F29" i="32" a="1"/>
  <c r="H79" i="32" a="1"/>
  <c r="E79" i="32" a="1"/>
  <c r="D71" i="32" a="1"/>
  <c r="G21" i="32" a="1"/>
  <c r="F79" i="32" a="1"/>
  <c r="I36" i="32" a="1"/>
  <c r="H83" i="32" a="1"/>
  <c r="D73" i="32" a="1"/>
  <c r="E70" i="32" a="1"/>
  <c r="H51" i="32" a="1"/>
  <c r="D50" i="32" a="1"/>
  <c r="F54" i="32" a="1"/>
  <c r="F57" i="32" a="1"/>
  <c r="I43" i="32" a="1"/>
  <c r="I56" i="32" a="1"/>
  <c r="D91" i="32" a="1"/>
  <c r="G44" i="32" a="1"/>
  <c r="I62" i="32" a="1"/>
  <c r="D80" i="32" a="1"/>
  <c r="E60" i="32" a="1"/>
  <c r="I50" i="32" a="1"/>
  <c r="D51" i="32" a="1"/>
  <c r="F62" i="32" a="1"/>
  <c r="F90" i="32" a="1"/>
  <c r="G53" i="32" a="1"/>
  <c r="E55" i="32" a="1"/>
  <c r="F46" i="32" a="1"/>
  <c r="G70" i="32" a="1"/>
  <c r="E58" i="32" a="1"/>
  <c r="F66" i="32" a="1"/>
  <c r="G47" i="32" a="1"/>
  <c r="G60" i="32" a="1"/>
  <c r="F33" i="32" a="1"/>
  <c r="F63" i="32" a="1"/>
  <c r="F88" i="32" a="1"/>
  <c r="F52" i="32" a="1"/>
  <c r="E48" i="32" a="1"/>
  <c r="E33" i="32" a="1"/>
  <c r="I82" i="32" a="1"/>
  <c r="E45" i="32" a="1"/>
  <c r="F76" i="32" a="1"/>
  <c r="H74" i="32" a="1"/>
  <c r="E82" i="32" a="1"/>
  <c r="F26" i="32" a="1"/>
  <c r="E19" i="32" a="1"/>
  <c r="H39" i="32" a="1"/>
  <c r="F42" i="32" a="1"/>
  <c r="E23" i="32" a="1"/>
  <c r="F60" i="32" a="1"/>
  <c r="I90" i="32" a="1"/>
  <c r="I37" i="32" a="1"/>
  <c r="I88" i="32" a="1"/>
  <c r="I46" i="32" a="1"/>
  <c r="I45" i="32" a="1"/>
  <c r="G81" i="32" a="1"/>
  <c r="G65" i="32" a="1"/>
  <c r="H48" i="32" a="1"/>
  <c r="H36" i="32" a="1"/>
  <c r="E87" i="32" a="1"/>
  <c r="F24" i="32" a="1"/>
  <c r="D70" i="32" a="1"/>
  <c r="G73" i="32" a="1"/>
  <c r="E68" i="32" a="1"/>
  <c r="H32" i="32" a="1"/>
  <c r="F74" i="32" a="1"/>
  <c r="E43" i="32" a="1"/>
  <c r="H60" i="32" a="1"/>
  <c r="G61" i="32" a="1"/>
  <c r="H59" i="32" a="1"/>
  <c r="D88" i="32" a="1"/>
  <c r="F87" i="32" a="1"/>
  <c r="F51" i="32" a="1"/>
  <c r="I78" i="32" a="1"/>
  <c r="I71" i="32" a="1"/>
  <c r="E49" i="32" a="1"/>
  <c r="F86" i="32" a="1"/>
  <c r="F39" i="32" a="1"/>
  <c r="D79" i="32" a="1"/>
  <c r="F56" i="32" a="1"/>
  <c r="H84" i="32" a="1"/>
  <c r="I41" i="32" a="1"/>
  <c r="H65" i="32" a="1"/>
  <c r="D77" i="32" a="1"/>
  <c r="G39" i="32" a="1"/>
  <c r="F19" i="32" a="1"/>
  <c r="D21" i="32" a="1"/>
  <c r="E31" i="32" a="1"/>
  <c r="G50" i="32" a="1"/>
  <c r="D38" i="32" a="1"/>
  <c r="E20" i="32" a="1"/>
  <c r="H78" i="32" a="1"/>
  <c r="H57" i="32" a="1"/>
  <c r="E91" i="32" a="1"/>
  <c r="H21" i="32" a="1"/>
  <c r="D33" i="32" a="1"/>
  <c r="D30" i="32" a="1"/>
  <c r="I67" i="32" a="1"/>
  <c r="E50" i="32" a="1"/>
  <c r="F61" i="32" a="1"/>
  <c r="E28" i="32" a="1"/>
  <c r="I20" i="32" a="1"/>
  <c r="H88" i="32" a="1"/>
  <c r="I77" i="32" a="1"/>
  <c r="E30" i="32" a="1"/>
  <c r="G33" i="32" a="1"/>
  <c r="I79" i="32" a="1"/>
  <c r="E24" i="32" a="1"/>
  <c r="D41" i="32" a="1"/>
  <c r="D28" i="32" a="1"/>
  <c r="G24" i="32" a="1"/>
  <c r="H89" i="32" a="1"/>
  <c r="I52" i="32" a="1"/>
  <c r="G42" i="32" a="1"/>
  <c r="D25" i="32" a="1"/>
  <c r="H22" i="32" a="1"/>
  <c r="I19" i="32" a="1"/>
  <c r="F31" i="32" a="1"/>
  <c r="H25" i="32" a="1"/>
  <c r="G48" i="32" a="1"/>
  <c r="E52" i="32" a="1"/>
  <c r="D40" i="32" a="1"/>
  <c r="G83" i="32" a="1"/>
  <c r="F65" i="32" a="1"/>
  <c r="F30" i="32" a="1"/>
  <c r="G64" i="32" a="1"/>
  <c r="I57" i="32" a="1"/>
  <c r="H77" i="32" a="1"/>
  <c r="D72" i="32" a="1"/>
  <c r="H27" i="32" a="1"/>
  <c r="G72" i="32" a="1"/>
  <c r="G55" i="32" a="1"/>
  <c r="H76" i="32" a="1"/>
  <c r="H64" i="32" a="1"/>
  <c r="I48" i="32" a="1"/>
  <c r="H80" i="32" a="1"/>
  <c r="G52" i="32" a="1"/>
  <c r="H54" i="32" a="1"/>
  <c r="H44" i="32" a="1"/>
  <c r="D66" i="32" a="1"/>
  <c r="F64" i="32" a="1"/>
  <c r="E63" i="32" a="1"/>
  <c r="G43" i="32" a="1"/>
  <c r="I55" i="32" a="1"/>
  <c r="E62" i="32" a="1"/>
  <c r="E37" i="32" a="1"/>
  <c r="F69" i="32" a="1"/>
  <c r="D82" i="32" a="1"/>
  <c r="G23" i="32" a="1"/>
  <c r="G77" i="32" a="1"/>
  <c r="I44" i="32" a="1"/>
  <c r="E71" i="32" a="1"/>
  <c r="G79" i="32" a="1"/>
  <c r="D87" i="32" a="1"/>
  <c r="H26" i="32" a="1"/>
  <c r="G20" i="32" a="1"/>
  <c r="E86" i="32" a="1"/>
  <c r="I63" i="32" a="1"/>
  <c r="D76" i="32" a="1"/>
  <c r="E35" i="32" a="1"/>
  <c r="H56" i="32" a="1"/>
  <c r="E83" i="32" a="1"/>
  <c r="F23" i="32" a="1"/>
  <c r="F78" i="32" a="1"/>
  <c r="F20" i="32" a="1"/>
  <c r="G69" i="32" a="1"/>
  <c r="D60" i="32" a="1"/>
  <c r="D53" i="32" a="1"/>
  <c r="D83" i="32" a="1"/>
  <c r="H50" i="32" a="1"/>
  <c r="E72" i="32" a="1"/>
  <c r="E54" i="32" a="1"/>
  <c r="I59" i="32" a="1"/>
  <c r="I31" i="32" a="1"/>
  <c r="F59" i="32" a="1"/>
  <c r="D86" i="32" a="1"/>
  <c r="I34" i="32" a="1"/>
  <c r="G80" i="32" a="1"/>
  <c r="E69" i="32" a="1"/>
  <c r="G49" i="32" a="1"/>
  <c r="I38" i="32" a="1"/>
  <c r="D49" i="32" a="1"/>
  <c r="D55" i="32" a="1"/>
  <c r="I72" i="32" a="1"/>
  <c r="I24" i="32" a="1"/>
  <c r="D65" i="32" a="1"/>
  <c r="F89" i="32" a="1"/>
  <c r="I60" i="32" a="1"/>
  <c r="F91" i="32" a="1"/>
  <c r="I58" i="32" a="1"/>
  <c r="G74" i="32" a="1"/>
  <c r="D81" i="32" a="1"/>
  <c r="F36" i="32" a="1"/>
  <c r="D26" i="32" a="1"/>
  <c r="H69" i="32" a="1"/>
  <c r="F50" i="32" a="1"/>
  <c r="H58" i="32" a="1"/>
  <c r="D48" i="32" a="1"/>
  <c r="D75" i="32" a="1"/>
  <c r="E76" i="32" a="1"/>
  <c r="H31" i="32" a="1"/>
  <c r="H91" i="32" a="1"/>
  <c r="F84" i="32" a="1"/>
  <c r="H68" i="32" a="1"/>
  <c r="H67" i="32" a="1"/>
  <c r="F38" i="32" a="1"/>
  <c r="I83" i="32" a="1"/>
  <c r="H61" i="32" a="1"/>
  <c r="H43" i="32" a="1"/>
  <c r="D74" i="32" a="1"/>
  <c r="D62" i="32" a="1"/>
  <c r="E32" i="32" a="1"/>
  <c r="G29" i="32" a="1"/>
  <c r="E41" i="32" a="1"/>
  <c r="E61" i="32" a="1"/>
  <c r="I51" i="32" a="1"/>
  <c r="I70" i="32" a="1"/>
  <c r="E66" i="32" a="1"/>
  <c r="E85" i="32" a="1"/>
  <c r="I39" i="32" a="1"/>
  <c r="G34" i="32" a="1"/>
  <c r="G45" i="32" a="1"/>
  <c r="I86" i="32" a="1"/>
  <c r="D89" i="32" a="1"/>
  <c r="I87" i="32" a="1"/>
  <c r="D23" i="32" a="1"/>
  <c r="F21" i="32" a="1"/>
  <c r="H28" i="32" a="1"/>
  <c r="I66" i="32" a="1"/>
  <c r="E51" i="32" a="1"/>
  <c r="E46" i="32" a="1"/>
  <c r="H35" i="32" a="1"/>
  <c r="E29" i="32" a="1"/>
  <c r="G82" i="32" a="1"/>
  <c r="H38" i="32" a="1"/>
  <c r="H24" i="32" a="1"/>
  <c r="E81" i="32" a="1"/>
  <c r="F73" i="32" a="1"/>
  <c r="G78" i="32" a="1"/>
  <c r="F83" i="32" a="1"/>
  <c r="H53" i="32" a="1"/>
  <c r="H19" i="32" a="1"/>
  <c r="I84" i="32" a="1"/>
  <c r="D59" i="32" a="1"/>
  <c r="G37" i="32" a="1"/>
  <c r="I54" i="32" a="1"/>
  <c r="E75" i="32" a="1"/>
  <c r="D67" i="32" a="1"/>
  <c r="G76" i="32" a="1"/>
  <c r="D37" i="32" a="1"/>
  <c r="I25" i="32" a="1"/>
  <c r="G30" i="32" a="1"/>
  <c r="I65" i="32" a="1"/>
  <c r="E80" i="32" a="1"/>
  <c r="G38" i="32" a="1"/>
  <c r="F43" i="32" a="1"/>
  <c r="D32" i="32" a="1"/>
  <c r="G62" i="32" a="1"/>
  <c r="I35" i="32" a="1"/>
  <c r="G56" i="32" a="1"/>
  <c r="I81" i="32" a="1"/>
  <c r="D63" i="32" a="1"/>
  <c r="I53" i="32" a="1"/>
  <c r="H55" i="32" a="1"/>
  <c r="G57" i="32" a="1"/>
  <c r="H87" i="32" a="1"/>
  <c r="I47" i="32" a="1"/>
  <c r="D58" i="32" a="1"/>
  <c r="D43" i="32" a="1"/>
  <c r="F82" i="32" a="1"/>
  <c r="I42" i="32" a="1"/>
  <c r="I22" i="32" a="1"/>
  <c r="E21" i="32" a="1"/>
  <c r="E73" i="32" a="1"/>
  <c r="F80" i="32" a="1"/>
  <c r="F40" i="32" a="1"/>
  <c r="H40" i="32" a="1"/>
  <c r="H70" i="32" a="1"/>
  <c r="F22" i="32" a="1"/>
  <c r="I85" i="32" a="1"/>
  <c r="G28" i="32" a="1"/>
  <c r="G36" i="32" a="1"/>
  <c r="I28" i="32" a="1"/>
  <c r="D78" i="32" a="1"/>
  <c r="E77" i="32" a="1"/>
  <c r="E74" i="32" a="1"/>
  <c r="D61" i="32" a="1"/>
  <c r="I32" i="32" a="1"/>
  <c r="I27" i="32" a="1"/>
  <c r="I68" i="32" a="1"/>
  <c r="E22" i="32" a="1"/>
  <c r="G58" i="32" a="1"/>
  <c r="I76" i="32" a="1"/>
  <c r="G67" i="32" a="1"/>
  <c r="D57" i="32" a="1"/>
  <c r="G26" i="32" a="1"/>
  <c r="G88" i="32" a="1"/>
  <c r="H49" i="32" a="1"/>
  <c r="H41" i="32" a="1"/>
  <c r="I80" i="32" a="1"/>
  <c r="F67" i="32" a="1"/>
  <c r="I49" i="32" a="1"/>
  <c r="D56" i="32" a="1"/>
  <c r="F37" i="32" a="1"/>
  <c r="I21" i="32" a="1"/>
  <c r="F25" i="32" a="1"/>
  <c r="E90" i="32" a="1"/>
  <c r="H42" i="32" a="1"/>
  <c r="G46" i="32" a="1"/>
  <c r="D36" i="32" a="1"/>
  <c r="F53" i="32" a="1"/>
  <c r="H85" i="32" a="1"/>
  <c r="D24" i="32" a="1"/>
  <c r="E56" i="32" a="1"/>
  <c r="G75" i="32" a="1"/>
  <c r="E67" i="32" a="1"/>
  <c r="E47" i="32" a="1"/>
  <c r="F55" i="32" a="1"/>
  <c r="I23" i="32" a="1"/>
  <c r="F77" i="32" a="1"/>
  <c r="F32" i="32" a="1"/>
  <c r="E65" i="32" a="1"/>
  <c r="F85" i="32" a="1"/>
  <c r="H47" i="32" a="1"/>
  <c r="G35" i="32" a="1"/>
  <c r="D22" i="32" a="1"/>
  <c r="F72" i="32" a="1"/>
  <c r="F41" i="32" a="1"/>
  <c r="F28" i="32" a="1"/>
  <c r="I26" i="32" a="1"/>
  <c r="E27" i="32" a="1"/>
  <c r="G84" i="32" a="1"/>
  <c r="G85" i="32" a="1"/>
  <c r="G51" i="32" a="1"/>
  <c r="G89" i="32" a="1"/>
  <c r="F47" i="32" a="1"/>
  <c r="D68" i="32" a="1"/>
  <c r="D54" i="32" a="1"/>
  <c r="F70" i="32" a="1"/>
  <c r="F27" i="32" a="1"/>
  <c r="H86" i="32" a="1"/>
  <c r="F45" i="32" a="1"/>
  <c r="E59" i="32" a="1"/>
  <c r="H30" i="32" a="1"/>
  <c r="G40" i="32" a="1"/>
  <c r="E36" i="32" a="1"/>
  <c r="I30" i="32" a="1"/>
  <c r="E57" i="32" a="1"/>
  <c r="G63" i="32" a="1"/>
  <c r="E34" i="32" a="1"/>
  <c r="H62" i="32" a="1"/>
  <c r="H23" i="32" a="1"/>
  <c r="H29" i="32" a="1"/>
  <c r="H52" i="32" a="1"/>
  <c r="I74" i="32" a="1"/>
  <c r="E53" i="32" a="1"/>
  <c r="F75" i="32" a="1"/>
  <c r="H46" i="32" a="1"/>
  <c r="D29" i="32" a="1"/>
  <c r="H73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H42" i="32"/>
  <c r="H50" i="32"/>
  <c r="H58" i="32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M24" i="10"/>
  <c r="BJ24" i="10"/>
  <c r="BI27" i="10"/>
  <c r="AL27" i="10"/>
  <c r="BK29" i="10"/>
  <c r="AN29" i="10"/>
  <c r="K31" i="35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D67" i="35" l="1"/>
  <c r="AP60" i="35"/>
  <c r="V20" i="26"/>
  <c r="X21" i="33" s="1"/>
  <c r="AG23" i="35"/>
  <c r="V25" i="26"/>
  <c r="X26" i="33" s="1"/>
  <c r="V28" i="26"/>
  <c r="X29" i="33" s="1"/>
  <c r="AJ30" i="35"/>
  <c r="AD14" i="35"/>
  <c r="V44" i="26"/>
  <c r="X45" i="33" s="1"/>
  <c r="AJ62" i="35"/>
  <c r="AD65" i="35"/>
  <c r="AP71" i="35"/>
  <c r="AP55" i="35"/>
  <c r="AM17" i="35"/>
  <c r="AG52" i="35"/>
  <c r="AG28" i="35"/>
  <c r="AP33" i="35"/>
  <c r="AG31" i="35"/>
  <c r="AM31" i="35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B14" i="11"/>
  <c r="W14" i="1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AO136" i="32" s="1"/>
  <c r="P19" i="32"/>
  <c r="U19" i="32"/>
  <c r="AP136" i="32" s="1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B33" i="14"/>
  <c r="R5" i="19" s="1"/>
  <c r="AS136" i="32" l="1"/>
  <c r="L123" i="33" s="1"/>
  <c r="AP134" i="32"/>
  <c r="AP135" i="32"/>
  <c r="AO134" i="32"/>
  <c r="AO135" i="32"/>
  <c r="AS135" i="32" s="1"/>
  <c r="L122" i="33" s="1"/>
  <c r="AS134" i="32"/>
  <c r="L121" i="33" s="1"/>
  <c r="AO132" i="32"/>
  <c r="AO133" i="32"/>
  <c r="AP132" i="32"/>
  <c r="AP133" i="32"/>
  <c r="AQ14" i="11"/>
  <c r="AR12" i="12"/>
  <c r="AO130" i="32"/>
  <c r="AO131" i="32"/>
  <c r="AP130" i="32"/>
  <c r="AP131" i="32"/>
  <c r="AT6" i="13"/>
  <c r="AT14" i="11"/>
  <c r="AO128" i="32"/>
  <c r="AO129" i="32"/>
  <c r="AP128" i="32"/>
  <c r="AP129" i="32"/>
  <c r="AQ11" i="12"/>
  <c r="AO13" i="13"/>
  <c r="AR11" i="1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AB36" i="14"/>
  <c r="R8" i="19" s="1"/>
  <c r="AB40" i="14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AB37" i="14"/>
  <c r="R9" i="19" s="1"/>
  <c r="AB41" i="14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AB34" i="14"/>
  <c r="R6" i="19" s="1"/>
  <c r="AB38" i="14"/>
  <c r="R10" i="19" s="1"/>
  <c r="AB42" i="14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I24" i="35" s="1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I32" i="35" s="1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BS14" i="10"/>
  <c r="D41" i="14"/>
  <c r="BZ18" i="10"/>
  <c r="AF18" i="10"/>
  <c r="BC18" i="10"/>
  <c r="AF26" i="10"/>
  <c r="BZ26" i="10"/>
  <c r="BC26" i="10"/>
  <c r="BT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BT55" i="10"/>
  <c r="AW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I31" i="35" s="1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I35" i="35" s="1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I43" i="35" s="1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I51" i="35" s="1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I55" i="35" s="1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I59" i="35" s="1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I63" i="35" s="1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I67" i="35" s="1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I71" i="35" s="1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I75" i="35" s="1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CB6" i="10"/>
  <c r="AH6" i="10"/>
  <c r="BV7" i="10"/>
  <c r="CD7" i="10"/>
  <c r="AJ7" i="10"/>
  <c r="BX8" i="10"/>
  <c r="AD8" i="10"/>
  <c r="BS9" i="10"/>
  <c r="D36" i="14"/>
  <c r="BZ9" i="10"/>
  <c r="AF9" i="10"/>
  <c r="BT10" i="10"/>
  <c r="CB10" i="10"/>
  <c r="AH10" i="10"/>
  <c r="BV11" i="10"/>
  <c r="CD11" i="10"/>
  <c r="AJ11" i="10"/>
  <c r="BX12" i="10"/>
  <c r="AD12" i="10"/>
  <c r="BS13" i="10"/>
  <c r="D40" i="14"/>
  <c r="BZ13" i="10"/>
  <c r="AF13" i="10"/>
  <c r="BT14" i="10"/>
  <c r="CB14" i="10"/>
  <c r="AH14" i="10"/>
  <c r="BV15" i="10"/>
  <c r="CD15" i="10"/>
  <c r="AJ15" i="10"/>
  <c r="BX16" i="10"/>
  <c r="AD16" i="10"/>
  <c r="BS17" i="10"/>
  <c r="D44" i="14"/>
  <c r="BZ17" i="10"/>
  <c r="AF17" i="10"/>
  <c r="BC17" i="10"/>
  <c r="BT18" i="10"/>
  <c r="AW18" i="10"/>
  <c r="CB18" i="10"/>
  <c r="AH18" i="10"/>
  <c r="BE18" i="10"/>
  <c r="BV19" i="10"/>
  <c r="AY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AW22" i="10"/>
  <c r="CB22" i="10"/>
  <c r="BE22" i="10"/>
  <c r="AH22" i="10"/>
  <c r="BV23" i="10"/>
  <c r="AY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CB26" i="10"/>
  <c r="AH26" i="10"/>
  <c r="BE26" i="10"/>
  <c r="BV27" i="10"/>
  <c r="AY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CB30" i="10"/>
  <c r="AH30" i="10"/>
  <c r="BE30" i="10"/>
  <c r="BV31" i="10"/>
  <c r="AY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AW34" i="10"/>
  <c r="CB34" i="10"/>
  <c r="BE34" i="10"/>
  <c r="AH34" i="10"/>
  <c r="BV35" i="10"/>
  <c r="AY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AW38" i="10"/>
  <c r="CB38" i="10"/>
  <c r="BE38" i="10"/>
  <c r="AH38" i="10"/>
  <c r="BV39" i="10"/>
  <c r="AY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AW42" i="10"/>
  <c r="CB42" i="10"/>
  <c r="BE42" i="10"/>
  <c r="AH42" i="10"/>
  <c r="BV43" i="10"/>
  <c r="AY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AW46" i="10"/>
  <c r="CB46" i="10"/>
  <c r="BE46" i="10"/>
  <c r="AH46" i="10"/>
  <c r="BV47" i="10"/>
  <c r="AY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AW50" i="10"/>
  <c r="CB50" i="10"/>
  <c r="BE50" i="10"/>
  <c r="AH50" i="10"/>
  <c r="BV51" i="10"/>
  <c r="AY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AW54" i="10"/>
  <c r="CB54" i="10"/>
  <c r="BE54" i="10"/>
  <c r="AH54" i="10"/>
  <c r="BV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CB58" i="10"/>
  <c r="BE58" i="10"/>
  <c r="AH58" i="10"/>
  <c r="BV59" i="10"/>
  <c r="AY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AW62" i="10"/>
  <c r="CB62" i="10"/>
  <c r="AH62" i="10"/>
  <c r="BE62" i="10"/>
  <c r="BV63" i="10"/>
  <c r="AY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AW66" i="10"/>
  <c r="AW78" i="10"/>
  <c r="CB66" i="10"/>
  <c r="BE66" i="10"/>
  <c r="AH66" i="10"/>
  <c r="BE78" i="10"/>
  <c r="BV67" i="10"/>
  <c r="AY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AW70" i="10"/>
  <c r="AW82" i="10"/>
  <c r="CB70" i="10"/>
  <c r="BE70" i="10"/>
  <c r="AH70" i="10"/>
  <c r="BE82" i="10"/>
  <c r="BV71" i="10"/>
  <c r="AY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AW86" i="10"/>
  <c r="CB74" i="10"/>
  <c r="BE74" i="10"/>
  <c r="AH74" i="10"/>
  <c r="BE86" i="10"/>
  <c r="BV75" i="10"/>
  <c r="AY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I8" i="35" s="1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AQ12" i="10"/>
  <c r="BT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AY44" i="10"/>
  <c r="BV48" i="10"/>
  <c r="AY48" i="10"/>
  <c r="BT51" i="10"/>
  <c r="AW51" i="10"/>
  <c r="BV56" i="10"/>
  <c r="AY56" i="10"/>
  <c r="BS58" i="10"/>
  <c r="D85" i="14"/>
  <c r="AS85" i="14" s="1"/>
  <c r="BV60" i="10"/>
  <c r="AY60" i="10"/>
  <c r="CB63" i="10"/>
  <c r="BE63" i="10"/>
  <c r="AH63" i="10"/>
  <c r="BV64" i="10"/>
  <c r="AY64" i="10"/>
  <c r="BZ66" i="10"/>
  <c r="BC66" i="10"/>
  <c r="AF66" i="10"/>
  <c r="BC78" i="10"/>
  <c r="BV68" i="10"/>
  <c r="AY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I11" i="35" s="1"/>
  <c r="Z12" i="8"/>
  <c r="R12" i="8"/>
  <c r="BT16" i="8"/>
  <c r="S16" i="8"/>
  <c r="I15" i="35" s="1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I23" i="35" s="1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I27" i="35" s="1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I39" i="35" s="1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I47" i="35" s="1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CC6" i="10"/>
  <c r="AI6" i="10"/>
  <c r="BW7" i="10"/>
  <c r="AC7" i="10"/>
  <c r="CE7" i="10"/>
  <c r="AK7" i="10"/>
  <c r="BY8" i="10"/>
  <c r="AE8" i="10"/>
  <c r="CA9" i="10"/>
  <c r="AG9" i="10"/>
  <c r="BU10" i="10"/>
  <c r="CC10" i="10"/>
  <c r="AI10" i="10"/>
  <c r="BW11" i="10"/>
  <c r="AC11" i="10"/>
  <c r="CE11" i="10"/>
  <c r="AK11" i="10"/>
  <c r="BY12" i="10"/>
  <c r="AE12" i="10"/>
  <c r="CA13" i="10"/>
  <c r="AG13" i="10"/>
  <c r="BU14" i="10"/>
  <c r="CC14" i="10"/>
  <c r="AI14" i="10"/>
  <c r="BW15" i="10"/>
  <c r="AC15" i="10"/>
  <c r="CE15" i="10"/>
  <c r="AK15" i="10"/>
  <c r="BY16" i="10"/>
  <c r="AE16" i="10"/>
  <c r="AV17" i="10"/>
  <c r="AO44" i="14" s="1"/>
  <c r="AB44" i="14"/>
  <c r="R16" i="19" s="1"/>
  <c r="CA17" i="10"/>
  <c r="AG17" i="10"/>
  <c r="BD17" i="10"/>
  <c r="BU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AB48" i="14"/>
  <c r="R20" i="19" s="1"/>
  <c r="AV21" i="10"/>
  <c r="AO48" i="14" s="1"/>
  <c r="CA21" i="10"/>
  <c r="BD21" i="10"/>
  <c r="AG21" i="10"/>
  <c r="BU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AB52" i="14"/>
  <c r="R24" i="19" s="1"/>
  <c r="AV25" i="10"/>
  <c r="AO52" i="14" s="1"/>
  <c r="CA25" i="10"/>
  <c r="AG25" i="10"/>
  <c r="BD25" i="10"/>
  <c r="BU26" i="10"/>
  <c r="AX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AB56" i="14"/>
  <c r="R28" i="19" s="1"/>
  <c r="AV29" i="10"/>
  <c r="AO56" i="14" s="1"/>
  <c r="CA29" i="10"/>
  <c r="BD29" i="10"/>
  <c r="AG29" i="10"/>
  <c r="BU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AB60" i="14"/>
  <c r="R32" i="19" s="1"/>
  <c r="AV33" i="10"/>
  <c r="AO60" i="14" s="1"/>
  <c r="CA33" i="10"/>
  <c r="BD33" i="10"/>
  <c r="AG33" i="10"/>
  <c r="BU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AB64" i="14"/>
  <c r="R36" i="19" s="1"/>
  <c r="CA37" i="10"/>
  <c r="AG37" i="10"/>
  <c r="BD37" i="10"/>
  <c r="BU38" i="10"/>
  <c r="AX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AB68" i="14"/>
  <c r="R40" i="19" s="1"/>
  <c r="CA41" i="10"/>
  <c r="AG41" i="10"/>
  <c r="BD41" i="10"/>
  <c r="BU42" i="10"/>
  <c r="AX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AB72" i="14"/>
  <c r="R44" i="19" s="1"/>
  <c r="CA45" i="10"/>
  <c r="AG45" i="10"/>
  <c r="BD45" i="10"/>
  <c r="BU46" i="10"/>
  <c r="AX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AB76" i="14"/>
  <c r="R48" i="19" s="1"/>
  <c r="AV49" i="10"/>
  <c r="AO76" i="14" s="1"/>
  <c r="CA49" i="10"/>
  <c r="BD49" i="10"/>
  <c r="AG49" i="10"/>
  <c r="BU50" i="10"/>
  <c r="AX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AB80" i="14"/>
  <c r="R52" i="19" s="1"/>
  <c r="CA53" i="10"/>
  <c r="AG53" i="10"/>
  <c r="BD53" i="10"/>
  <c r="BU54" i="10"/>
  <c r="AX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AB84" i="14"/>
  <c r="R56" i="19" s="1"/>
  <c r="AV57" i="10"/>
  <c r="AO84" i="14" s="1"/>
  <c r="CA57" i="10"/>
  <c r="AG57" i="10"/>
  <c r="BD57" i="10"/>
  <c r="BU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AB88" i="14"/>
  <c r="R60" i="19" s="1"/>
  <c r="AV61" i="10"/>
  <c r="AO88" i="14" s="1"/>
  <c r="CA61" i="10"/>
  <c r="AG61" i="10"/>
  <c r="BD61" i="10"/>
  <c r="BU62" i="10"/>
  <c r="AX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AB92" i="14"/>
  <c r="R64" i="19" s="1"/>
  <c r="CA65" i="10"/>
  <c r="AG65" i="10"/>
  <c r="BD65" i="10"/>
  <c r="BU66" i="10"/>
  <c r="AX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AB96" i="14"/>
  <c r="R68" i="19" s="1"/>
  <c r="AV81" i="10"/>
  <c r="AO108" i="14" s="1"/>
  <c r="CA69" i="10"/>
  <c r="BD69" i="10"/>
  <c r="AG69" i="10"/>
  <c r="BD81" i="10"/>
  <c r="BU70" i="10"/>
  <c r="AX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AB100" i="14"/>
  <c r="R72" i="19" s="1"/>
  <c r="AV85" i="10"/>
  <c r="AO112" i="14" s="1"/>
  <c r="CA73" i="10"/>
  <c r="BD73" i="10"/>
  <c r="AG73" i="10"/>
  <c r="BD85" i="10"/>
  <c r="BU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AB104" i="14"/>
  <c r="R76" i="19" s="1"/>
  <c r="AV77" i="10"/>
  <c r="AO104" i="14" s="1"/>
  <c r="AV89" i="10"/>
  <c r="AO116" i="14" s="1"/>
  <c r="AB105" i="14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I52" i="35" s="1"/>
  <c r="BZ56" i="8"/>
  <c r="BC56" i="8"/>
  <c r="AF56" i="8"/>
  <c r="BT61" i="8"/>
  <c r="Z61" i="8"/>
  <c r="AW61" i="8"/>
  <c r="R61" i="8"/>
  <c r="S61" i="8"/>
  <c r="I60" i="35" s="1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AY20" i="10"/>
  <c r="BY7" i="8"/>
  <c r="AE7" i="8"/>
  <c r="BS81" i="8"/>
  <c r="D108" i="5"/>
  <c r="AS108" i="5" s="1"/>
  <c r="BT8" i="8"/>
  <c r="S8" i="8"/>
  <c r="I7" i="35" s="1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I19" i="35" s="1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I22" i="35" s="1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I30" i="35" s="1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I42" i="35" s="1"/>
  <c r="CB43" i="8"/>
  <c r="AH43" i="8"/>
  <c r="BE43" i="8"/>
  <c r="CD44" i="8"/>
  <c r="AJ44" i="8"/>
  <c r="BG44" i="8"/>
  <c r="BS46" i="8"/>
  <c r="D73" i="5"/>
  <c r="BT47" i="8"/>
  <c r="S47" i="8"/>
  <c r="I46" i="35" s="1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I50" i="35" s="1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I54" i="35" s="1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I58" i="35" s="1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I62" i="35" s="1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I66" i="35" s="1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I70" i="35" s="1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I74" i="35" s="1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L4" i="35"/>
  <c r="BV6" i="10"/>
  <c r="CD6" i="10"/>
  <c r="AJ6" i="10"/>
  <c r="BX7" i="10"/>
  <c r="AD7" i="10"/>
  <c r="BS8" i="10"/>
  <c r="D35" i="14"/>
  <c r="BZ8" i="10"/>
  <c r="AF8" i="10"/>
  <c r="BT9" i="10"/>
  <c r="CB9" i="10"/>
  <c r="AH9" i="10"/>
  <c r="BV10" i="10"/>
  <c r="CD10" i="10"/>
  <c r="AJ10" i="10"/>
  <c r="BX11" i="10"/>
  <c r="AD11" i="10"/>
  <c r="BS12" i="10"/>
  <c r="D39" i="14"/>
  <c r="BZ12" i="10"/>
  <c r="AF12" i="10"/>
  <c r="BT13" i="10"/>
  <c r="CB13" i="10"/>
  <c r="AH13" i="10"/>
  <c r="BV14" i="10"/>
  <c r="CD14" i="10"/>
  <c r="AJ14" i="10"/>
  <c r="BX15" i="10"/>
  <c r="AD15" i="10"/>
  <c r="BS16" i="10"/>
  <c r="D43" i="14"/>
  <c r="BZ16" i="10"/>
  <c r="AF16" i="10"/>
  <c r="BT17" i="10"/>
  <c r="AW17" i="10"/>
  <c r="CB17" i="10"/>
  <c r="AH17" i="10"/>
  <c r="BE17" i="10"/>
  <c r="BV18" i="10"/>
  <c r="AY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AW21" i="10"/>
  <c r="CB21" i="10"/>
  <c r="BE21" i="10"/>
  <c r="AH21" i="10"/>
  <c r="BV22" i="10"/>
  <c r="AY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CB25" i="10"/>
  <c r="AH25" i="10"/>
  <c r="BE25" i="10"/>
  <c r="BV26" i="10"/>
  <c r="AY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CB29" i="10"/>
  <c r="BE29" i="10"/>
  <c r="AH29" i="10"/>
  <c r="BV30" i="10"/>
  <c r="AY30" i="10"/>
  <c r="CD30" i="10"/>
  <c r="BG30" i="10"/>
  <c r="AJ30" i="10"/>
  <c r="BX31" i="10"/>
  <c r="AD31" i="10"/>
  <c r="BA31" i="10"/>
  <c r="BS32" i="10"/>
  <c r="D59" i="14"/>
  <c r="BZ32" i="10"/>
  <c r="BC32" i="10"/>
  <c r="AF32" i="10"/>
  <c r="AW33" i="10"/>
  <c r="BT33" i="10"/>
  <c r="CB33" i="10"/>
  <c r="BE33" i="10"/>
  <c r="AH33" i="10"/>
  <c r="BV34" i="10"/>
  <c r="AY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AH37" i="10"/>
  <c r="BE37" i="10"/>
  <c r="CB37" i="10"/>
  <c r="BV38" i="10"/>
  <c r="AY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AW41" i="10"/>
  <c r="CB41" i="10"/>
  <c r="BE41" i="10"/>
  <c r="AH41" i="10"/>
  <c r="BV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AW45" i="10"/>
  <c r="CB45" i="10"/>
  <c r="BE45" i="10"/>
  <c r="AH45" i="10"/>
  <c r="BV46" i="10"/>
  <c r="AY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CB49" i="10"/>
  <c r="BE49" i="10"/>
  <c r="AH49" i="10"/>
  <c r="BV50" i="10"/>
  <c r="AY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AW53" i="10"/>
  <c r="CB53" i="10"/>
  <c r="BE53" i="10"/>
  <c r="AH53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CB57" i="10"/>
  <c r="AH57" i="10"/>
  <c r="BE57" i="10"/>
  <c r="BV58" i="10"/>
  <c r="AY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AW61" i="10"/>
  <c r="CB61" i="10"/>
  <c r="BE61" i="10"/>
  <c r="AH61" i="10"/>
  <c r="BV62" i="10"/>
  <c r="AY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CB65" i="10"/>
  <c r="AH65" i="10"/>
  <c r="BE65" i="10"/>
  <c r="BV66" i="10"/>
  <c r="AY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AW69" i="10"/>
  <c r="AW81" i="10"/>
  <c r="CB69" i="10"/>
  <c r="BE69" i="10"/>
  <c r="AH69" i="10"/>
  <c r="BE81" i="10"/>
  <c r="AY70" i="10"/>
  <c r="BV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AW73" i="10"/>
  <c r="AW85" i="10"/>
  <c r="CB73" i="10"/>
  <c r="BE73" i="10"/>
  <c r="AH73" i="10"/>
  <c r="BE85" i="10"/>
  <c r="BV74" i="10"/>
  <c r="AY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AW77" i="10"/>
  <c r="AW89" i="10"/>
  <c r="BT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BA149" i="17" s="1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BE149" i="17" s="1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I6" i="35" s="1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I10" i="35" s="1"/>
  <c r="R11" i="8"/>
  <c r="BV12" i="8"/>
  <c r="AB12" i="8"/>
  <c r="U12" i="8"/>
  <c r="W12" i="8"/>
  <c r="T12" i="8"/>
  <c r="BT15" i="8"/>
  <c r="Z15" i="8"/>
  <c r="R15" i="8"/>
  <c r="S15" i="8"/>
  <c r="I14" i="35" s="1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I18" i="35" s="1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I26" i="35" s="1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I34" i="35" s="1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I38" i="35" s="1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AB35" i="14"/>
  <c r="R7" i="19" s="1"/>
  <c r="CA8" i="10"/>
  <c r="AG8" i="10"/>
  <c r="BU9" i="10"/>
  <c r="CC9" i="10"/>
  <c r="AI9" i="10"/>
  <c r="BW10" i="10"/>
  <c r="AC10" i="10"/>
  <c r="CE10" i="10"/>
  <c r="AK10" i="10"/>
  <c r="BY11" i="10"/>
  <c r="AE11" i="10"/>
  <c r="AB39" i="14"/>
  <c r="R11" i="19" s="1"/>
  <c r="CA12" i="10"/>
  <c r="AG12" i="10"/>
  <c r="BU13" i="10"/>
  <c r="CC13" i="10"/>
  <c r="AI13" i="10"/>
  <c r="BW14" i="10"/>
  <c r="AC14" i="10"/>
  <c r="CE14" i="10"/>
  <c r="AK14" i="10"/>
  <c r="BY15" i="10"/>
  <c r="AE15" i="10"/>
  <c r="AB43" i="14"/>
  <c r="R15" i="19" s="1"/>
  <c r="CA16" i="10"/>
  <c r="AG16" i="10"/>
  <c r="BU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AB47" i="14"/>
  <c r="R19" i="19" s="1"/>
  <c r="AV20" i="10"/>
  <c r="AO47" i="14" s="1"/>
  <c r="CA20" i="10"/>
  <c r="BD20" i="10"/>
  <c r="AG20" i="10"/>
  <c r="AX21" i="10"/>
  <c r="BU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AB51" i="14"/>
  <c r="R23" i="19" s="1"/>
  <c r="CA24" i="10"/>
  <c r="BD24" i="10"/>
  <c r="AG24" i="10"/>
  <c r="BU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AB55" i="14"/>
  <c r="R27" i="19" s="1"/>
  <c r="AV28" i="10"/>
  <c r="AO55" i="14" s="1"/>
  <c r="CA28" i="10"/>
  <c r="AG28" i="10"/>
  <c r="BD28" i="10"/>
  <c r="BU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AB59" i="14"/>
  <c r="R31" i="19" s="1"/>
  <c r="CA32" i="10"/>
  <c r="BD32" i="10"/>
  <c r="AG32" i="10"/>
  <c r="BU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AB63" i="14"/>
  <c r="R35" i="19" s="1"/>
  <c r="CA36" i="10"/>
  <c r="BD36" i="10"/>
  <c r="AG36" i="10"/>
  <c r="BU37" i="10"/>
  <c r="AX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AB67" i="14"/>
  <c r="R39" i="19" s="1"/>
  <c r="CA40" i="10"/>
  <c r="BD40" i="10"/>
  <c r="AG40" i="10"/>
  <c r="BU41" i="10"/>
  <c r="AX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AB71" i="14"/>
  <c r="R43" i="19" s="1"/>
  <c r="AV44" i="10"/>
  <c r="AO71" i="14" s="1"/>
  <c r="CA44" i="10"/>
  <c r="BD44" i="10"/>
  <c r="AG44" i="10"/>
  <c r="BU45" i="10"/>
  <c r="AX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AB75" i="14"/>
  <c r="R47" i="19" s="1"/>
  <c r="CA48" i="10"/>
  <c r="BD48" i="10"/>
  <c r="AG48" i="10"/>
  <c r="BU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AB79" i="14"/>
  <c r="R51" i="19" s="1"/>
  <c r="AV52" i="10"/>
  <c r="AO79" i="14" s="1"/>
  <c r="CA52" i="10"/>
  <c r="AG52" i="10"/>
  <c r="BD52" i="10"/>
  <c r="BU53" i="10"/>
  <c r="AX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AB83" i="14"/>
  <c r="R55" i="19" s="1"/>
  <c r="CA56" i="10"/>
  <c r="AG56" i="10"/>
  <c r="BD56" i="10"/>
  <c r="BU57" i="10"/>
  <c r="AX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AB87" i="14"/>
  <c r="R59" i="19" s="1"/>
  <c r="AV60" i="10"/>
  <c r="AO87" i="14" s="1"/>
  <c r="CA60" i="10"/>
  <c r="BD60" i="10"/>
  <c r="AG60" i="10"/>
  <c r="BU61" i="10"/>
  <c r="AX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AB91" i="14"/>
  <c r="R63" i="19" s="1"/>
  <c r="AV64" i="10"/>
  <c r="AO91" i="14" s="1"/>
  <c r="CA64" i="10"/>
  <c r="BD64" i="10"/>
  <c r="AG64" i="10"/>
  <c r="BU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AB95" i="14"/>
  <c r="R67" i="19" s="1"/>
  <c r="AV80" i="10"/>
  <c r="AO107" i="14" s="1"/>
  <c r="CA68" i="10"/>
  <c r="AG68" i="10"/>
  <c r="BD68" i="10"/>
  <c r="BD80" i="10"/>
  <c r="BU69" i="10"/>
  <c r="AX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AB99" i="14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AB103" i="14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X89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I12" i="35" s="1"/>
  <c r="R13" i="8"/>
  <c r="BT17" i="8"/>
  <c r="AW17" i="8"/>
  <c r="Z17" i="8"/>
  <c r="S17" i="8"/>
  <c r="I16" i="35" s="1"/>
  <c r="R17" i="8"/>
  <c r="BT21" i="8"/>
  <c r="Z21" i="8"/>
  <c r="AW21" i="8"/>
  <c r="S21" i="8"/>
  <c r="I20" i="35" s="1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I40" i="35" s="1"/>
  <c r="R41" i="8"/>
  <c r="BX43" i="8"/>
  <c r="BA43" i="8"/>
  <c r="AD43" i="8"/>
  <c r="BX47" i="8"/>
  <c r="BA47" i="8"/>
  <c r="AD47" i="8"/>
  <c r="BT49" i="8"/>
  <c r="Z49" i="8"/>
  <c r="R49" i="8"/>
  <c r="AW49" i="8"/>
  <c r="S49" i="8"/>
  <c r="I48" i="35" s="1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CB27" i="10"/>
  <c r="AH27" i="10"/>
  <c r="BE27" i="10"/>
  <c r="BT31" i="10"/>
  <c r="AW31" i="10"/>
  <c r="BX33" i="10"/>
  <c r="BA33" i="10"/>
  <c r="AD33" i="10"/>
  <c r="BT35" i="10"/>
  <c r="AW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CB59" i="10"/>
  <c r="BE59" i="10"/>
  <c r="AH59" i="10"/>
  <c r="BX61" i="10"/>
  <c r="BA61" i="10"/>
  <c r="AD61" i="10"/>
  <c r="BT63" i="10"/>
  <c r="AW63" i="10"/>
  <c r="BX65" i="10"/>
  <c r="BA65" i="10"/>
  <c r="AD65" i="10"/>
  <c r="BT67" i="10"/>
  <c r="AW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Y88" i="10"/>
  <c r="BS87" i="8"/>
  <c r="D114" i="5"/>
  <c r="AS114" i="5" s="1"/>
  <c r="BS5" i="8"/>
  <c r="D32" i="5"/>
  <c r="BT6" i="8"/>
  <c r="Z6" i="8"/>
  <c r="R6" i="8"/>
  <c r="S6" i="8"/>
  <c r="I5" i="35" s="1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I9" i="35" s="1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I13" i="35" s="1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I17" i="35" s="1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I21" i="35" s="1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I25" i="35" s="1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I29" i="35" s="1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I33" i="35" s="1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I37" i="35" s="1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I41" i="35" s="1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I45" i="35" s="1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I49" i="35" s="1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I53" i="35" s="1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I57" i="35" s="1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I61" i="35" s="1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I65" i="35" s="1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I69" i="35" s="1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I73" i="35" s="1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BX6" i="10"/>
  <c r="AD6" i="10"/>
  <c r="BS7" i="10"/>
  <c r="D34" i="14"/>
  <c r="BZ7" i="10"/>
  <c r="AF7" i="10"/>
  <c r="BT8" i="10"/>
  <c r="CB8" i="10"/>
  <c r="AH8" i="10"/>
  <c r="BV9" i="10"/>
  <c r="CD9" i="10"/>
  <c r="AJ9" i="10"/>
  <c r="BX10" i="10"/>
  <c r="AD10" i="10"/>
  <c r="BS11" i="10"/>
  <c r="D38" i="14"/>
  <c r="BZ11" i="10"/>
  <c r="AF11" i="10"/>
  <c r="BT12" i="10"/>
  <c r="CB12" i="10"/>
  <c r="AH12" i="10"/>
  <c r="BV13" i="10"/>
  <c r="CD13" i="10"/>
  <c r="AJ13" i="10"/>
  <c r="BX14" i="10"/>
  <c r="AD14" i="10"/>
  <c r="BS15" i="10"/>
  <c r="D42" i="14"/>
  <c r="BZ15" i="10"/>
  <c r="AF15" i="10"/>
  <c r="BT16" i="10"/>
  <c r="CB16" i="10"/>
  <c r="AH16" i="10"/>
  <c r="BV17" i="10"/>
  <c r="AY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AW20" i="10"/>
  <c r="CB20" i="10"/>
  <c r="BE20" i="10"/>
  <c r="AH20" i="10"/>
  <c r="BV21" i="10"/>
  <c r="AY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CB24" i="10"/>
  <c r="AH24" i="10"/>
  <c r="BE24" i="10"/>
  <c r="BV25" i="10"/>
  <c r="AY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CB28" i="10"/>
  <c r="AH28" i="10"/>
  <c r="BE28" i="10"/>
  <c r="BV29" i="10"/>
  <c r="AY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AW32" i="10"/>
  <c r="BE32" i="10"/>
  <c r="CB32" i="10"/>
  <c r="AH32" i="10"/>
  <c r="BV33" i="10"/>
  <c r="AY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AW36" i="10"/>
  <c r="CB36" i="10"/>
  <c r="AH36" i="10"/>
  <c r="BE36" i="10"/>
  <c r="BV37" i="10"/>
  <c r="AY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CB40" i="10"/>
  <c r="AH40" i="10"/>
  <c r="BE40" i="10"/>
  <c r="BV41" i="10"/>
  <c r="AY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AW44" i="10"/>
  <c r="CB44" i="10"/>
  <c r="BE44" i="10"/>
  <c r="AH44" i="10"/>
  <c r="BV45" i="10"/>
  <c r="AY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AW48" i="10"/>
  <c r="CB48" i="10"/>
  <c r="BE48" i="10"/>
  <c r="AH48" i="10"/>
  <c r="BV49" i="10"/>
  <c r="AY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AW52" i="10"/>
  <c r="CB52" i="10"/>
  <c r="AH52" i="10"/>
  <c r="BE52" i="10"/>
  <c r="BV53" i="10"/>
  <c r="AY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AW56" i="10"/>
  <c r="CB56" i="10"/>
  <c r="AH56" i="10"/>
  <c r="BE56" i="10"/>
  <c r="BV57" i="10"/>
  <c r="AY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AW60" i="10"/>
  <c r="CB60" i="10"/>
  <c r="AH60" i="10"/>
  <c r="BE60" i="10"/>
  <c r="BV61" i="10"/>
  <c r="AY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CB64" i="10"/>
  <c r="AH64" i="10"/>
  <c r="BE64" i="10"/>
  <c r="BV65" i="10"/>
  <c r="AY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AW68" i="10"/>
  <c r="AW80" i="10"/>
  <c r="CB68" i="10"/>
  <c r="AH68" i="10"/>
  <c r="BE68" i="10"/>
  <c r="BE80" i="10"/>
  <c r="BV69" i="10"/>
  <c r="AY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AW84" i="10"/>
  <c r="CB72" i="10"/>
  <c r="AH72" i="10"/>
  <c r="BE72" i="10"/>
  <c r="BE84" i="10"/>
  <c r="BV73" i="10"/>
  <c r="AY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AW76" i="10"/>
  <c r="AW88" i="10"/>
  <c r="CB76" i="10"/>
  <c r="BE76" i="10"/>
  <c r="AH76" i="10"/>
  <c r="BE88" i="10"/>
  <c r="BV77" i="10"/>
  <c r="AY77" i="10"/>
  <c r="AY89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CC8" i="10"/>
  <c r="AI8" i="10"/>
  <c r="BW9" i="10"/>
  <c r="AC9" i="10"/>
  <c r="CE9" i="10"/>
  <c r="AK9" i="10"/>
  <c r="BY10" i="10"/>
  <c r="AE10" i="10"/>
  <c r="CA11" i="10"/>
  <c r="AG11" i="10"/>
  <c r="BU12" i="10"/>
  <c r="CC12" i="10"/>
  <c r="AI12" i="10"/>
  <c r="BW13" i="10"/>
  <c r="AC13" i="10"/>
  <c r="CE13" i="10"/>
  <c r="AK13" i="10"/>
  <c r="BY14" i="10"/>
  <c r="AE14" i="10"/>
  <c r="CA15" i="10"/>
  <c r="AG15" i="10"/>
  <c r="BU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AB46" i="14"/>
  <c r="R18" i="19" s="1"/>
  <c r="AG19" i="10"/>
  <c r="BD19" i="10"/>
  <c r="CA19" i="10"/>
  <c r="BU20" i="10"/>
  <c r="AX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AB50" i="14"/>
  <c r="R22" i="19" s="1"/>
  <c r="AV23" i="10"/>
  <c r="AO50" i="14" s="1"/>
  <c r="CA23" i="10"/>
  <c r="AG23" i="10"/>
  <c r="BD23" i="10"/>
  <c r="BU24" i="10"/>
  <c r="AX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AB54" i="14"/>
  <c r="R26" i="19" s="1"/>
  <c r="AV27" i="10"/>
  <c r="AO54" i="14" s="1"/>
  <c r="CA27" i="10"/>
  <c r="AG27" i="10"/>
  <c r="BD27" i="10"/>
  <c r="BU28" i="10"/>
  <c r="AX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AB58" i="14"/>
  <c r="R30" i="19" s="1"/>
  <c r="CA31" i="10"/>
  <c r="AG31" i="10"/>
  <c r="BD31" i="10"/>
  <c r="BU32" i="10"/>
  <c r="AX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AB62" i="14"/>
  <c r="R34" i="19" s="1"/>
  <c r="AV35" i="10"/>
  <c r="AO62" i="14" s="1"/>
  <c r="CA35" i="10"/>
  <c r="AG35" i="10"/>
  <c r="BD35" i="10"/>
  <c r="BU36" i="10"/>
  <c r="AX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AB66" i="14"/>
  <c r="R38" i="19" s="1"/>
  <c r="CA39" i="10"/>
  <c r="AG39" i="10"/>
  <c r="BD39" i="10"/>
  <c r="BU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AB70" i="14"/>
  <c r="R42" i="19" s="1"/>
  <c r="AV43" i="10"/>
  <c r="AO70" i="14" s="1"/>
  <c r="CA43" i="10"/>
  <c r="AG43" i="10"/>
  <c r="BD43" i="10"/>
  <c r="BU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AB74" i="14"/>
  <c r="R46" i="19" s="1"/>
  <c r="AV47" i="10"/>
  <c r="AO74" i="14" s="1"/>
  <c r="CA47" i="10"/>
  <c r="BD47" i="10"/>
  <c r="AG47" i="10"/>
  <c r="BU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AB78" i="14"/>
  <c r="R50" i="19" s="1"/>
  <c r="CA51" i="10"/>
  <c r="AG51" i="10"/>
  <c r="BD51" i="10"/>
  <c r="BU52" i="10"/>
  <c r="AX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AB82" i="14"/>
  <c r="R54" i="19" s="1"/>
  <c r="CH6" i="10"/>
  <c r="CA55" i="10"/>
  <c r="AG55" i="10"/>
  <c r="BD55" i="10"/>
  <c r="CP6" i="10"/>
  <c r="I8" i="27" s="1"/>
  <c r="BU56" i="10"/>
  <c r="AX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AB86" i="14"/>
  <c r="R58" i="19" s="1"/>
  <c r="AV59" i="10"/>
  <c r="AO86" i="14" s="1"/>
  <c r="CA59" i="10"/>
  <c r="BD59" i="10"/>
  <c r="AG59" i="10"/>
  <c r="BU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AB90" i="14"/>
  <c r="R62" i="19" s="1"/>
  <c r="CA63" i="10"/>
  <c r="BD63" i="10"/>
  <c r="AG63" i="10"/>
  <c r="BU64" i="10"/>
  <c r="AX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AB94" i="14"/>
  <c r="R66" i="19" s="1"/>
  <c r="AV67" i="10"/>
  <c r="AO94" i="14" s="1"/>
  <c r="AV79" i="10"/>
  <c r="AO106" i="14" s="1"/>
  <c r="BD67" i="10"/>
  <c r="CA67" i="10"/>
  <c r="AG67" i="10"/>
  <c r="BD79" i="10"/>
  <c r="BU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AB98" i="14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AB102" i="14"/>
  <c r="R74" i="19" s="1"/>
  <c r="AV87" i="10"/>
  <c r="AO114" i="14" s="1"/>
  <c r="CA75" i="10"/>
  <c r="BD75" i="10"/>
  <c r="AG75" i="10"/>
  <c r="BD87" i="10"/>
  <c r="BU76" i="10"/>
  <c r="AX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I28" i="35" s="1"/>
  <c r="AW29" i="8"/>
  <c r="Z29" i="8"/>
  <c r="R29" i="8"/>
  <c r="CB33" i="8"/>
  <c r="BE33" i="8"/>
  <c r="AH33" i="8"/>
  <c r="BT37" i="8"/>
  <c r="AW37" i="8"/>
  <c r="Z37" i="8"/>
  <c r="S37" i="8"/>
  <c r="I36" i="35" s="1"/>
  <c r="R37" i="8"/>
  <c r="BZ40" i="8"/>
  <c r="AF40" i="8"/>
  <c r="BC40" i="8"/>
  <c r="BV42" i="8"/>
  <c r="AB42" i="8"/>
  <c r="AY42" i="8"/>
  <c r="W42" i="8"/>
  <c r="U42" i="8"/>
  <c r="T42" i="8"/>
  <c r="BT45" i="8"/>
  <c r="S45" i="8"/>
  <c r="I44" i="35" s="1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I56" i="35" s="1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I72" i="35" s="1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I76" i="35" s="1"/>
  <c r="AW89" i="8"/>
  <c r="BT78" i="8"/>
  <c r="Z78" i="8"/>
  <c r="BV8" i="10"/>
  <c r="BZ10" i="10"/>
  <c r="AF10" i="10"/>
  <c r="BV16" i="10"/>
  <c r="AQ16" i="10"/>
  <c r="BT19" i="10"/>
  <c r="AW19" i="10"/>
  <c r="BS22" i="10"/>
  <c r="D49" i="14"/>
  <c r="CB23" i="10"/>
  <c r="BE23" i="10"/>
  <c r="AH23" i="10"/>
  <c r="CD24" i="10"/>
  <c r="BG24" i="10"/>
  <c r="AJ24" i="10"/>
  <c r="BT27" i="10"/>
  <c r="AW27" i="10"/>
  <c r="BX29" i="10"/>
  <c r="BA29" i="10"/>
  <c r="AD29" i="10"/>
  <c r="CB31" i="10"/>
  <c r="BE31" i="10"/>
  <c r="AH31" i="10"/>
  <c r="BZ34" i="10"/>
  <c r="AF34" i="10"/>
  <c r="BC34" i="10"/>
  <c r="BV36" i="10"/>
  <c r="AY36" i="10"/>
  <c r="BX37" i="10"/>
  <c r="BA37" i="10"/>
  <c r="AD37" i="10"/>
  <c r="BV40" i="10"/>
  <c r="AY40" i="10"/>
  <c r="BT47" i="10"/>
  <c r="AW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I64" i="35" s="1"/>
  <c r="R65" i="8"/>
  <c r="BX67" i="8"/>
  <c r="BA67" i="8"/>
  <c r="AD67" i="8"/>
  <c r="BA79" i="8"/>
  <c r="BT69" i="8"/>
  <c r="Z69" i="8"/>
  <c r="AW69" i="8"/>
  <c r="S69" i="8"/>
  <c r="I68" i="35" s="1"/>
  <c r="R69" i="8"/>
  <c r="AW81" i="8"/>
  <c r="CB73" i="8"/>
  <c r="BE73" i="8"/>
  <c r="AH73" i="8"/>
  <c r="BE85" i="8"/>
  <c r="BT7" i="10"/>
  <c r="AO7" i="10"/>
  <c r="CB15" i="10"/>
  <c r="AH15" i="10"/>
  <c r="BX17" i="10"/>
  <c r="BA17" i="10"/>
  <c r="AD17" i="10"/>
  <c r="BX21" i="10"/>
  <c r="BA21" i="10"/>
  <c r="AD21" i="10"/>
  <c r="BT23" i="10"/>
  <c r="AW23" i="10"/>
  <c r="BX25" i="10"/>
  <c r="AD25" i="10"/>
  <c r="BA25" i="10"/>
  <c r="BV28" i="10"/>
  <c r="AY28" i="10"/>
  <c r="BS30" i="10"/>
  <c r="D57" i="14"/>
  <c r="BV32" i="10"/>
  <c r="AY32" i="10"/>
  <c r="CB39" i="10"/>
  <c r="BE39" i="10"/>
  <c r="AH39" i="10"/>
  <c r="BT43" i="10"/>
  <c r="AW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AY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CC7" i="10"/>
  <c r="AI7" i="10"/>
  <c r="BW8" i="10"/>
  <c r="AC8" i="10"/>
  <c r="CE8" i="10"/>
  <c r="AK8" i="10"/>
  <c r="BY9" i="10"/>
  <c r="AE9" i="10"/>
  <c r="CA10" i="10"/>
  <c r="AG10" i="10"/>
  <c r="BU11" i="10"/>
  <c r="CC11" i="10"/>
  <c r="AI11" i="10"/>
  <c r="BW12" i="10"/>
  <c r="AC12" i="10"/>
  <c r="CE12" i="10"/>
  <c r="AK12" i="10"/>
  <c r="BY13" i="10"/>
  <c r="AE13" i="10"/>
  <c r="CA14" i="10"/>
  <c r="AG14" i="10"/>
  <c r="BU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AB45" i="14"/>
  <c r="R17" i="19" s="1"/>
  <c r="CA18" i="10"/>
  <c r="AG18" i="10"/>
  <c r="BD18" i="10"/>
  <c r="BU19" i="10"/>
  <c r="AX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AB49" i="14"/>
  <c r="R21" i="19" s="1"/>
  <c r="CA22" i="10"/>
  <c r="BD22" i="10"/>
  <c r="AG22" i="10"/>
  <c r="BU23" i="10"/>
  <c r="AX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AB53" i="14"/>
  <c r="R25" i="19" s="1"/>
  <c r="AV26" i="10"/>
  <c r="AO53" i="14" s="1"/>
  <c r="CA26" i="10"/>
  <c r="BD26" i="10"/>
  <c r="AG26" i="10"/>
  <c r="BU27" i="10"/>
  <c r="AX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AB57" i="14"/>
  <c r="R29" i="19" s="1"/>
  <c r="AV30" i="10"/>
  <c r="AO57" i="14" s="1"/>
  <c r="CA30" i="10"/>
  <c r="AG30" i="10"/>
  <c r="BD30" i="10"/>
  <c r="BU31" i="10"/>
  <c r="AX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AB61" i="14"/>
  <c r="R33" i="19" s="1"/>
  <c r="AV34" i="10"/>
  <c r="AO61" i="14" s="1"/>
  <c r="CA34" i="10"/>
  <c r="AG34" i="10"/>
  <c r="BD34" i="10"/>
  <c r="BU35" i="10"/>
  <c r="AX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AB65" i="14"/>
  <c r="R37" i="19" s="1"/>
  <c r="CA38" i="10"/>
  <c r="BD38" i="10"/>
  <c r="AG38" i="10"/>
  <c r="BU39" i="10"/>
  <c r="AX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AB69" i="14"/>
  <c r="R41" i="19" s="1"/>
  <c r="BD42" i="10"/>
  <c r="AG42" i="10"/>
  <c r="CA42" i="10"/>
  <c r="BU43" i="10"/>
  <c r="AX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AB73" i="14"/>
  <c r="R45" i="19" s="1"/>
  <c r="CA46" i="10"/>
  <c r="AG46" i="10"/>
  <c r="BD46" i="10"/>
  <c r="BU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AB77" i="14"/>
  <c r="R49" i="19" s="1"/>
  <c r="AV50" i="10"/>
  <c r="AO77" i="14" s="1"/>
  <c r="CA50" i="10"/>
  <c r="AG50" i="10"/>
  <c r="BD50" i="10"/>
  <c r="BU51" i="10"/>
  <c r="AX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AB81" i="14"/>
  <c r="R53" i="19" s="1"/>
  <c r="CA54" i="10"/>
  <c r="AG54" i="10"/>
  <c r="BD54" i="10"/>
  <c r="BU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AB85" i="14"/>
  <c r="R57" i="19" s="1"/>
  <c r="CA58" i="10"/>
  <c r="AG58" i="10"/>
  <c r="BD58" i="10"/>
  <c r="BU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AB89" i="14"/>
  <c r="R61" i="19" s="1"/>
  <c r="CA62" i="10"/>
  <c r="AG62" i="10"/>
  <c r="BD62" i="10"/>
  <c r="BU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AB93" i="14"/>
  <c r="R65" i="19" s="1"/>
  <c r="AV78" i="10"/>
  <c r="AO105" i="14" s="1"/>
  <c r="CA66" i="10"/>
  <c r="BD66" i="10"/>
  <c r="AG66" i="10"/>
  <c r="BD78" i="10"/>
  <c r="BU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AB97" i="14"/>
  <c r="R69" i="19" s="1"/>
  <c r="AV82" i="10"/>
  <c r="AO109" i="14" s="1"/>
  <c r="CA70" i="10"/>
  <c r="BD70" i="10"/>
  <c r="AG70" i="10"/>
  <c r="BD82" i="10"/>
  <c r="BU71" i="10"/>
  <c r="AX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AB101" i="14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49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49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AZ149" i="17" l="1"/>
  <c r="BB149" i="17" s="1"/>
  <c r="AV149" i="17"/>
  <c r="AV149" i="16"/>
  <c r="AW149" i="16"/>
  <c r="BD149" i="17"/>
  <c r="BF149" i="17" s="1"/>
  <c r="AW149" i="17"/>
  <c r="AW148" i="16"/>
  <c r="BD148" i="17"/>
  <c r="AW148" i="17"/>
  <c r="AZ148" i="17"/>
  <c r="AV148" i="17"/>
  <c r="BA147" i="17"/>
  <c r="BA148" i="17"/>
  <c r="AV147" i="15"/>
  <c r="AV148" i="15"/>
  <c r="BE147" i="17"/>
  <c r="BE148" i="17"/>
  <c r="AV148" i="16"/>
  <c r="AW147" i="15"/>
  <c r="AW148" i="15"/>
  <c r="AQ8" i="35"/>
  <c r="AZ147" i="17"/>
  <c r="BB147" i="17" s="1"/>
  <c r="AV147" i="17"/>
  <c r="AW147" i="16"/>
  <c r="BD147" i="17"/>
  <c r="AW147" i="17"/>
  <c r="AV147" i="16"/>
  <c r="AS132" i="32"/>
  <c r="L119" i="33" s="1"/>
  <c r="AV146" i="16"/>
  <c r="AV145" i="16"/>
  <c r="BA146" i="17"/>
  <c r="BA145" i="17"/>
  <c r="AV145" i="17"/>
  <c r="AZ146" i="17"/>
  <c r="AV146" i="17"/>
  <c r="AZ145" i="17"/>
  <c r="AV145" i="15"/>
  <c r="AV146" i="15"/>
  <c r="BE146" i="17"/>
  <c r="BE145" i="17"/>
  <c r="AW146" i="16"/>
  <c r="AW145" i="16"/>
  <c r="AW145" i="15"/>
  <c r="AW146" i="15"/>
  <c r="AW145" i="17"/>
  <c r="BD146" i="17"/>
  <c r="AW146" i="17"/>
  <c r="BD145" i="17"/>
  <c r="BF145" i="17" s="1"/>
  <c r="AS133" i="32"/>
  <c r="L120" i="33" s="1"/>
  <c r="AV143" i="15"/>
  <c r="AV144" i="15"/>
  <c r="BE143" i="17"/>
  <c r="BE144" i="17"/>
  <c r="AW144" i="16"/>
  <c r="AW143" i="16"/>
  <c r="AW144" i="15"/>
  <c r="AW143" i="15"/>
  <c r="AW143" i="17"/>
  <c r="BD143" i="17"/>
  <c r="AW144" i="17"/>
  <c r="BD144" i="17"/>
  <c r="BF144" i="17" s="1"/>
  <c r="AV144" i="16"/>
  <c r="AV143" i="16"/>
  <c r="BA143" i="17"/>
  <c r="BA144" i="17"/>
  <c r="AV143" i="17"/>
  <c r="AZ143" i="17"/>
  <c r="AV144" i="17"/>
  <c r="AZ144" i="17"/>
  <c r="AQ46" i="35"/>
  <c r="AK56" i="35"/>
  <c r="AN75" i="35"/>
  <c r="AQ17" i="35"/>
  <c r="AK14" i="35"/>
  <c r="AS130" i="32"/>
  <c r="L117" i="33" s="1"/>
  <c r="AS131" i="32"/>
  <c r="L118" i="33" s="1"/>
  <c r="AV142" i="16"/>
  <c r="AW141" i="15"/>
  <c r="AW142" i="15"/>
  <c r="BD142" i="17"/>
  <c r="AW142" i="17"/>
  <c r="BA141" i="17"/>
  <c r="BA142" i="17"/>
  <c r="AV142" i="17"/>
  <c r="AZ142" i="17"/>
  <c r="AV142" i="15"/>
  <c r="BE141" i="17"/>
  <c r="BE142" i="17"/>
  <c r="AW142" i="16"/>
  <c r="AS128" i="32"/>
  <c r="L115" i="33" s="1"/>
  <c r="AS129" i="32"/>
  <c r="L116" i="33" s="1"/>
  <c r="AV141" i="16"/>
  <c r="AR16" i="10"/>
  <c r="P9" i="22"/>
  <c r="AV141" i="15"/>
  <c r="AK32" i="35"/>
  <c r="AN73" i="35"/>
  <c r="N10" i="22"/>
  <c r="BA51" i="17"/>
  <c r="AT6" i="8"/>
  <c r="AQ13" i="10"/>
  <c r="AV141" i="17"/>
  <c r="AZ141" i="17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CC73" i="6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CC77" i="6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AP39" i="8"/>
  <c r="BM39" i="8"/>
  <c r="AU66" i="5"/>
  <c r="AM66" i="5"/>
  <c r="Z66" i="5"/>
  <c r="O38" i="19" s="1"/>
  <c r="AT36" i="8"/>
  <c r="BQ36" i="8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N122" i="26" s="1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AP48" i="8"/>
  <c r="BM48" i="8"/>
  <c r="AH75" i="5"/>
  <c r="U75" i="5"/>
  <c r="V67" i="5"/>
  <c r="AI67" i="5"/>
  <c r="CF40" i="8"/>
  <c r="AQ37" i="8"/>
  <c r="BN37" i="8"/>
  <c r="BN29" i="8"/>
  <c r="AQ29" i="8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AE35" i="35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U73" i="6"/>
  <c r="W73" i="6"/>
  <c r="AB73" i="6"/>
  <c r="T73" i="6"/>
  <c r="AY85" i="6"/>
  <c r="BG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Y68" i="6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CC72" i="6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BM17" i="8"/>
  <c r="AP17" i="8"/>
  <c r="T44" i="5"/>
  <c r="AG44" i="5"/>
  <c r="V40" i="5"/>
  <c r="AT32" i="5"/>
  <c r="AV149" i="5" s="1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BM47" i="8"/>
  <c r="AP47" i="8"/>
  <c r="R74" i="5"/>
  <c r="AE74" i="5"/>
  <c r="X70" i="5"/>
  <c r="AK70" i="5"/>
  <c r="AU70" i="5"/>
  <c r="AM70" i="5"/>
  <c r="Z70" i="5"/>
  <c r="O42" i="19" s="1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O122" i="26" s="1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AP77" i="8"/>
  <c r="BM77" i="8"/>
  <c r="BM89" i="8"/>
  <c r="AP78" i="8"/>
  <c r="AF104" i="5"/>
  <c r="S104" i="5"/>
  <c r="AF116" i="5"/>
  <c r="S105" i="5"/>
  <c r="AT74" i="8"/>
  <c r="BQ74" i="8"/>
  <c r="BQ86" i="8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BM66" i="8"/>
  <c r="AP66" i="8"/>
  <c r="BM78" i="8"/>
  <c r="AH93" i="5"/>
  <c r="U93" i="5"/>
  <c r="AH105" i="5"/>
  <c r="BQ63" i="8"/>
  <c r="AT63" i="8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BM41" i="8"/>
  <c r="AP41" i="8"/>
  <c r="AF68" i="5"/>
  <c r="S68" i="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M122" i="26" s="1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49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BM63" i="8"/>
  <c r="AP63" i="8"/>
  <c r="S90" i="5"/>
  <c r="AF90" i="5"/>
  <c r="BN60" i="8"/>
  <c r="AQ60" i="8"/>
  <c r="BL59" i="8"/>
  <c r="AO59" i="8"/>
  <c r="R86" i="5"/>
  <c r="AE86" i="5"/>
  <c r="AE54" i="35"/>
  <c r="BM55" i="8"/>
  <c r="AP55" i="8"/>
  <c r="AH82" i="5"/>
  <c r="U82" i="5"/>
  <c r="BO52" i="8"/>
  <c r="AR52" i="8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AP24" i="8"/>
  <c r="BM24" i="8"/>
  <c r="AK51" i="5"/>
  <c r="X51" i="5"/>
  <c r="BQ17" i="8"/>
  <c r="AT17" i="8"/>
  <c r="AO16" i="8"/>
  <c r="U43" i="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P14" i="10"/>
  <c r="CF14" i="10"/>
  <c r="Y37" i="14"/>
  <c r="AQ7" i="10"/>
  <c r="L5" i="35"/>
  <c r="AH5" i="35" s="1"/>
  <c r="AP6" i="10"/>
  <c r="Y33" i="14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BM52" i="8"/>
  <c r="AP52" i="8"/>
  <c r="X79" i="5"/>
  <c r="AK79" i="5"/>
  <c r="AP44" i="8"/>
  <c r="BM44" i="8"/>
  <c r="AI71" i="5"/>
  <c r="V71" i="5"/>
  <c r="V63" i="5"/>
  <c r="AI63" i="5"/>
  <c r="S63" i="5"/>
  <c r="AF63" i="5"/>
  <c r="AE31" i="35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CD67" i="6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AP34" i="8"/>
  <c r="BM34" i="8"/>
  <c r="U61" i="5"/>
  <c r="AH61" i="5"/>
  <c r="BN31" i="8"/>
  <c r="AQ31" i="8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AE13" i="35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AP27" i="8"/>
  <c r="BM27" i="8"/>
  <c r="V54" i="5"/>
  <c r="AI54" i="5"/>
  <c r="AE18" i="35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CB75" i="6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CE70" i="6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CA74" i="6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BM57" i="8"/>
  <c r="AP57" i="8"/>
  <c r="O84" i="5" a="1"/>
  <c r="O84" i="5" s="1"/>
  <c r="D56" i="22"/>
  <c r="AT84" i="5"/>
  <c r="Q84" i="5"/>
  <c r="AD84" i="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BM75" i="8"/>
  <c r="AP75" i="8"/>
  <c r="BM87" i="8"/>
  <c r="AI102" i="5"/>
  <c r="V102" i="5"/>
  <c r="AI114" i="5"/>
  <c r="V98" i="5"/>
  <c r="AI98" i="5"/>
  <c r="AI110" i="5"/>
  <c r="BQ68" i="8"/>
  <c r="AT68" i="8"/>
  <c r="BQ80" i="8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AE42" i="35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BM72" i="8"/>
  <c r="AP72" i="8"/>
  <c r="BM84" i="8"/>
  <c r="AU99" i="5"/>
  <c r="AM99" i="5"/>
  <c r="Z99" i="5"/>
  <c r="O71" i="19" s="1"/>
  <c r="AM111" i="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AE5" i="35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AW149" i="14" l="1"/>
  <c r="BB146" i="17"/>
  <c r="AW149" i="5"/>
  <c r="BF147" i="17"/>
  <c r="N120" i="26"/>
  <c r="N121" i="26"/>
  <c r="AW148" i="14"/>
  <c r="BD30" i="20"/>
  <c r="M120" i="26"/>
  <c r="M121" i="26"/>
  <c r="AV147" i="14"/>
  <c r="AV148" i="14"/>
  <c r="O120" i="26"/>
  <c r="O121" i="26"/>
  <c r="AV147" i="5"/>
  <c r="AV148" i="5"/>
  <c r="BB148" i="17"/>
  <c r="AW148" i="5"/>
  <c r="BF148" i="17"/>
  <c r="AW147" i="14"/>
  <c r="AW147" i="5"/>
  <c r="O118" i="26"/>
  <c r="O119" i="26"/>
  <c r="BB145" i="17"/>
  <c r="BF143" i="17"/>
  <c r="AV145" i="14"/>
  <c r="AV146" i="14"/>
  <c r="AW145" i="5"/>
  <c r="AW146" i="5"/>
  <c r="AV146" i="5"/>
  <c r="AV145" i="5"/>
  <c r="N118" i="26"/>
  <c r="N119" i="26"/>
  <c r="M118" i="26"/>
  <c r="M119" i="26"/>
  <c r="AW145" i="14"/>
  <c r="AW146" i="14"/>
  <c r="BF146" i="17"/>
  <c r="Z85" i="20"/>
  <c r="AQ85" i="20" s="1"/>
  <c r="BB79" i="17"/>
  <c r="AV142" i="5"/>
  <c r="AV144" i="5"/>
  <c r="AV143" i="5"/>
  <c r="N117" i="26"/>
  <c r="N116" i="26"/>
  <c r="BD58" i="20"/>
  <c r="M116" i="26"/>
  <c r="M117" i="26"/>
  <c r="AW144" i="14"/>
  <c r="AW143" i="14"/>
  <c r="AW143" i="5"/>
  <c r="AW144" i="5"/>
  <c r="BB144" i="17"/>
  <c r="O116" i="26"/>
  <c r="O117" i="26"/>
  <c r="BB143" i="17"/>
  <c r="AV144" i="14"/>
  <c r="AV143" i="14"/>
  <c r="AE7" i="35"/>
  <c r="AH44" i="35"/>
  <c r="AH13" i="35"/>
  <c r="BF108" i="17"/>
  <c r="Z29" i="20"/>
  <c r="AQ29" i="20" s="1"/>
  <c r="AJ80" i="20"/>
  <c r="AS80" i="20" s="1"/>
  <c r="AE29" i="20"/>
  <c r="AR29" i="20" s="1"/>
  <c r="BD59" i="20"/>
  <c r="BB141" i="17"/>
  <c r="BB142" i="17"/>
  <c r="O114" i="26"/>
  <c r="O115" i="26"/>
  <c r="AV141" i="14"/>
  <c r="AV142" i="14"/>
  <c r="AW142" i="5"/>
  <c r="N114" i="26"/>
  <c r="N115" i="26"/>
  <c r="BF142" i="17"/>
  <c r="M114" i="26"/>
  <c r="M115" i="26"/>
  <c r="AW142" i="14"/>
  <c r="BV73" i="6"/>
  <c r="CD73" i="6"/>
  <c r="BZ77" i="6"/>
  <c r="Z25" i="20"/>
  <c r="AQ25" i="20" s="1"/>
  <c r="BB137" i="17"/>
  <c r="BB66" i="17"/>
  <c r="BB114" i="17"/>
  <c r="BB106" i="17"/>
  <c r="BE78" i="20"/>
  <c r="BF140" i="17"/>
  <c r="BB58" i="17"/>
  <c r="AE37" i="20"/>
  <c r="AR37" i="20" s="1"/>
  <c r="AJ37" i="20"/>
  <c r="AS37" i="20" s="1"/>
  <c r="L9" i="22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L122" i="26" s="1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AV149" i="4" s="1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K122" i="26" s="1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AR109" i="35"/>
  <c r="AL109" i="35"/>
  <c r="AI109" i="35"/>
  <c r="AF109" i="35"/>
  <c r="AW149" i="4" l="1"/>
  <c r="L120" i="26"/>
  <c r="L121" i="26"/>
  <c r="AW148" i="4"/>
  <c r="K120" i="26"/>
  <c r="K121" i="26"/>
  <c r="AV147" i="4"/>
  <c r="AV148" i="4"/>
  <c r="AW147" i="4"/>
  <c r="AV144" i="4"/>
  <c r="AV145" i="4"/>
  <c r="AV146" i="4"/>
  <c r="L118" i="26"/>
  <c r="L119" i="26"/>
  <c r="AW145" i="4"/>
  <c r="AW146" i="4"/>
  <c r="K118" i="26"/>
  <c r="K119" i="26"/>
  <c r="L116" i="26"/>
  <c r="L117" i="26"/>
  <c r="AW144" i="4"/>
  <c r="K116" i="26"/>
  <c r="K117" i="26"/>
  <c r="BB28" i="20"/>
  <c r="CF73" i="6"/>
  <c r="AV142" i="4"/>
  <c r="AV143" i="4"/>
  <c r="P19" i="20"/>
  <c r="AO19" i="20" s="1"/>
  <c r="AW143" i="4"/>
  <c r="L114" i="26"/>
  <c r="L115" i="26"/>
  <c r="AW142" i="4"/>
  <c r="K114" i="26"/>
  <c r="K115" i="26"/>
  <c r="AB69" i="35"/>
  <c r="AB41" i="35"/>
  <c r="AB30" i="35"/>
  <c r="U75" i="20"/>
  <c r="AP75" i="20" s="1"/>
  <c r="BA84" i="20"/>
  <c r="U38" i="20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J122" i="26" s="1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J120" i="26" l="1"/>
  <c r="J121" i="26"/>
  <c r="J118" i="26"/>
  <c r="J119" i="26"/>
  <c r="J117" i="26"/>
  <c r="J116" i="26"/>
  <c r="J114" i="26"/>
  <c r="J115" i="26"/>
  <c r="K74" i="20"/>
  <c r="AN74" i="20" s="1"/>
  <c r="AZ52" i="20"/>
  <c r="AZ47" i="20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BG37" i="20" s="1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BC103" i="35"/>
  <c r="AL101" i="35"/>
  <c r="AL100" i="35"/>
  <c r="AO104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BC104" i="35"/>
  <c r="BD104" i="35"/>
  <c r="AR102" i="35"/>
  <c r="Z109" i="35"/>
  <c r="AC109" i="35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BF102" i="35" l="1"/>
  <c r="BH102" i="35" s="1"/>
  <c r="BG78" i="20"/>
  <c r="AU26" i="20"/>
  <c r="AU38" i="20"/>
  <c r="BH24" i="20"/>
  <c r="AU84" i="20"/>
  <c r="BH27" i="20"/>
  <c r="BC101" i="35"/>
  <c r="BE101" i="35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Z103" i="35" l="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AC100" i="35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AX104" i="35" l="1"/>
  <c r="AY104" i="35" s="1"/>
  <c r="BK106" i="35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AF86" i="35" l="1"/>
  <c r="AZ86" i="35" s="1"/>
  <c r="AI85" i="35"/>
  <c r="BC85" i="35" s="1"/>
  <c r="AI79" i="35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AF99" i="35"/>
  <c r="AI84" i="35"/>
  <c r="AI99" i="35"/>
  <c r="BA86" i="35"/>
  <c r="AF95" i="35"/>
  <c r="AI94" i="35"/>
  <c r="AF87" i="35"/>
  <c r="AF85" i="35"/>
  <c r="AI81" i="35"/>
  <c r="AI97" i="35"/>
  <c r="AI96" i="35"/>
  <c r="AF82" i="35"/>
  <c r="AI83" i="35"/>
  <c r="AF88" i="35"/>
  <c r="AI78" i="35"/>
  <c r="AF78" i="35"/>
  <c r="AF97" i="35"/>
  <c r="AF96" i="35"/>
  <c r="AR83" i="35"/>
  <c r="BD95" i="35" l="1"/>
  <c r="BE95" i="35" s="1"/>
  <c r="BD85" i="35"/>
  <c r="BE85" i="35" s="1"/>
  <c r="BD79" i="35"/>
  <c r="BE79" i="35" s="1"/>
  <c r="BA94" i="35"/>
  <c r="BB94" i="35" s="1"/>
  <c r="BC91" i="35"/>
  <c r="BE91" i="35" s="1"/>
  <c r="BD87" i="35"/>
  <c r="BE87" i="35" s="1"/>
  <c r="BA79" i="35"/>
  <c r="BB79" i="35" s="1"/>
  <c r="BD82" i="35"/>
  <c r="BE82" i="35" s="1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AR89" i="35"/>
  <c r="BD97" i="35"/>
  <c r="BC97" i="35"/>
  <c r="BC81" i="35"/>
  <c r="BD81" i="35"/>
  <c r="AR95" i="35"/>
  <c r="AR93" i="35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BD96" i="35"/>
  <c r="BC96" i="35"/>
  <c r="AI98" i="35"/>
  <c r="BB86" i="35"/>
  <c r="BL85" i="35" l="1"/>
  <c r="BN85" i="35" s="1"/>
  <c r="AZ98" i="35"/>
  <c r="BB98" i="35" s="1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AO99" i="35"/>
  <c r="BB97" i="35"/>
  <c r="BB99" i="35"/>
  <c r="AR81" i="35"/>
  <c r="AR82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D98" i="35"/>
  <c r="BC98" i="35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I90" i="35" l="1"/>
  <c r="BK90" i="35" s="1"/>
  <c r="BE98" i="35"/>
  <c r="BJ92" i="35"/>
  <c r="BK92" i="35" s="1"/>
  <c r="AR68" i="35"/>
  <c r="BL68" i="35" s="1"/>
  <c r="AR9" i="35"/>
  <c r="BM9" i="35" s="1"/>
  <c r="BI85" i="35"/>
  <c r="BK85" i="35" s="1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BL69" i="35" s="1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AO98" i="35"/>
  <c r="BJ98" i="35" s="1"/>
  <c r="AR3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AR61" i="35"/>
  <c r="BL96" i="35"/>
  <c r="BM96" i="35"/>
  <c r="BN93" i="35"/>
  <c r="BN78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J80" i="35"/>
  <c r="BI80" i="35"/>
  <c r="BI95" i="35"/>
  <c r="BJ95" i="35"/>
  <c r="BI96" i="35"/>
  <c r="BJ96" i="35"/>
  <c r="BI87" i="35"/>
  <c r="BJ87" i="35"/>
  <c r="AR34" i="35"/>
  <c r="AR37" i="35"/>
  <c r="AR24" i="35"/>
  <c r="AR72" i="35"/>
  <c r="AR26" i="35"/>
  <c r="AR64" i="35"/>
  <c r="AR44" i="35"/>
  <c r="AR32" i="35"/>
  <c r="AR21" i="35"/>
  <c r="AR49" i="35"/>
  <c r="AR54" i="35"/>
  <c r="AR51" i="35"/>
  <c r="AR46" i="35"/>
  <c r="AO33" i="35"/>
  <c r="AO39" i="35"/>
  <c r="AI12" i="35"/>
  <c r="AI18" i="35"/>
  <c r="AI28" i="35"/>
  <c r="AI5" i="35"/>
  <c r="AC28" i="35" l="1"/>
  <c r="AX28" i="35" s="1"/>
  <c r="AO57" i="35"/>
  <c r="BJ57" i="35" s="1"/>
  <c r="AO9" i="35"/>
  <c r="BI9" i="35" s="1"/>
  <c r="AO41" i="35"/>
  <c r="BJ41" i="35" s="1"/>
  <c r="BM69" i="35"/>
  <c r="BN69" i="35" s="1"/>
  <c r="BM31" i="35"/>
  <c r="BN31" i="35" s="1"/>
  <c r="BM75" i="35"/>
  <c r="BN75" i="35" s="1"/>
  <c r="BM68" i="35"/>
  <c r="BN68" i="35" s="1"/>
  <c r="BL60" i="35"/>
  <c r="BN60" i="35" s="1"/>
  <c r="AO18" i="35"/>
  <c r="BI18" i="35" s="1"/>
  <c r="AO31" i="35"/>
  <c r="BI31" i="35" s="1"/>
  <c r="AC14" i="35"/>
  <c r="AX14" i="35" s="1"/>
  <c r="AO37" i="35"/>
  <c r="BI37" i="35" s="1"/>
  <c r="AF26" i="35"/>
  <c r="BA26" i="35" s="1"/>
  <c r="BL41" i="35"/>
  <c r="BN41" i="35" s="1"/>
  <c r="BL9" i="35"/>
  <c r="BN9" i="35" s="1"/>
  <c r="AO60" i="35"/>
  <c r="BJ60" i="35" s="1"/>
  <c r="AC7" i="35"/>
  <c r="AW7" i="35" s="1"/>
  <c r="AF14" i="35"/>
  <c r="BA14" i="35" s="1"/>
  <c r="BL13" i="35"/>
  <c r="BN13" i="35" s="1"/>
  <c r="BN81" i="35"/>
  <c r="BL23" i="35"/>
  <c r="BN23" i="35" s="1"/>
  <c r="AC11" i="35"/>
  <c r="AX11" i="35" s="1"/>
  <c r="AO23" i="35"/>
  <c r="BJ23" i="35" s="1"/>
  <c r="BL45" i="35"/>
  <c r="BN45" i="35" s="1"/>
  <c r="BL48" i="35"/>
  <c r="BN48" i="35" s="1"/>
  <c r="AO47" i="35"/>
  <c r="BI47" i="35" s="1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AF28" i="35"/>
  <c r="AO10" i="35"/>
  <c r="AO44" i="35"/>
  <c r="AO68" i="35"/>
  <c r="BM46" i="35"/>
  <c r="BL46" i="35"/>
  <c r="BM32" i="35"/>
  <c r="BL32" i="35"/>
  <c r="BM64" i="35"/>
  <c r="BL64" i="35"/>
  <c r="BL26" i="35"/>
  <c r="BM26" i="35"/>
  <c r="AO12" i="35"/>
  <c r="AO46" i="35"/>
  <c r="AO36" i="35"/>
  <c r="AL15" i="35"/>
  <c r="AL13" i="35"/>
  <c r="BK80" i="35"/>
  <c r="AR47" i="35"/>
  <c r="AR25" i="35"/>
  <c r="AR65" i="35"/>
  <c r="AR55" i="35"/>
  <c r="AR52" i="35"/>
  <c r="AC18" i="35"/>
  <c r="AC12" i="35"/>
  <c r="AF15" i="35"/>
  <c r="AF17" i="35"/>
  <c r="AL18" i="35"/>
  <c r="BC5" i="35"/>
  <c r="BD5" i="35"/>
  <c r="AC10" i="35"/>
  <c r="AC13" i="35"/>
  <c r="BC28" i="35"/>
  <c r="BD28" i="35"/>
  <c r="AC29" i="35"/>
  <c r="AC62" i="35"/>
  <c r="AC24" i="35"/>
  <c r="AC27" i="35"/>
  <c r="AI32" i="35"/>
  <c r="AI37" i="35"/>
  <c r="AI26" i="35"/>
  <c r="AF20" i="35"/>
  <c r="AO70" i="35"/>
  <c r="AO14" i="35"/>
  <c r="AO45" i="35"/>
  <c r="AR42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AO1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AO55" i="35"/>
  <c r="BM24" i="35"/>
  <c r="BL24" i="35"/>
  <c r="AR6" i="35"/>
  <c r="AI27" i="35"/>
  <c r="AO8" i="35"/>
  <c r="BK96" i="35"/>
  <c r="BK78" i="35"/>
  <c r="AR73" i="35"/>
  <c r="BM5" i="35"/>
  <c r="BL5" i="35"/>
  <c r="AC23" i="35"/>
  <c r="AC61" i="35"/>
  <c r="AC26" i="35"/>
  <c r="AF35" i="35"/>
  <c r="AF8" i="35"/>
  <c r="AI13" i="35"/>
  <c r="AI14" i="35"/>
  <c r="AI10" i="35"/>
  <c r="AF24" i="35"/>
  <c r="AF33" i="35"/>
  <c r="AF29" i="35"/>
  <c r="AI21" i="35"/>
  <c r="AO42" i="35"/>
  <c r="AO5" i="35"/>
  <c r="BM21" i="35"/>
  <c r="BL21" i="35"/>
  <c r="AR56" i="35"/>
  <c r="BL72" i="35"/>
  <c r="BM72" i="35"/>
  <c r="AL7" i="35"/>
  <c r="AO24" i="35"/>
  <c r="BM70" i="35"/>
  <c r="BL70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AO72" i="35"/>
  <c r="AO62" i="35"/>
  <c r="AL11" i="35"/>
  <c r="AL19" i="35"/>
  <c r="AO67" i="35"/>
  <c r="AR8" i="35"/>
  <c r="AR35" i="35"/>
  <c r="AI34" i="35"/>
  <c r="AF12" i="35"/>
  <c r="AI35" i="35"/>
  <c r="AI36" i="35"/>
  <c r="AO51" i="35"/>
  <c r="BL51" i="35"/>
  <c r="BM51" i="35"/>
  <c r="BL54" i="35"/>
  <c r="BM54" i="35"/>
  <c r="BM37" i="35"/>
  <c r="BL37" i="35"/>
  <c r="AO22" i="35"/>
  <c r="AO26" i="35"/>
  <c r="BK88" i="35"/>
  <c r="BM30" i="35"/>
  <c r="BL30" i="35"/>
  <c r="BM74" i="35"/>
  <c r="BL74" i="35"/>
  <c r="BK93" i="35"/>
  <c r="BL10" i="35"/>
  <c r="BM10" i="35"/>
  <c r="AC53" i="35"/>
  <c r="AC66" i="35"/>
  <c r="AC51" i="35"/>
  <c r="BI57" i="35" l="1"/>
  <c r="BK57" i="35" s="1"/>
  <c r="AC79" i="35"/>
  <c r="AW79" i="35" s="1"/>
  <c r="AW11" i="35"/>
  <c r="AY11" i="35" s="1"/>
  <c r="BI41" i="35"/>
  <c r="BK41" i="35" s="1"/>
  <c r="AW28" i="35"/>
  <c r="AY28" i="35" s="1"/>
  <c r="BJ9" i="35"/>
  <c r="BK9" i="35" s="1"/>
  <c r="BJ31" i="35"/>
  <c r="BK31" i="35" s="1"/>
  <c r="BJ37" i="35"/>
  <c r="BK37" i="35" s="1"/>
  <c r="BJ15" i="35"/>
  <c r="BK15" i="35" s="1"/>
  <c r="AW14" i="35"/>
  <c r="AY14" i="35" s="1"/>
  <c r="BJ47" i="35"/>
  <c r="BK47" i="35" s="1"/>
  <c r="AZ14" i="35"/>
  <c r="BB14" i="35" s="1"/>
  <c r="BI27" i="35"/>
  <c r="BK27" i="35" s="1"/>
  <c r="AZ26" i="35"/>
  <c r="BB26" i="35" s="1"/>
  <c r="BI20" i="35"/>
  <c r="BK20" i="35" s="1"/>
  <c r="BI7" i="35"/>
  <c r="BK7" i="35" s="1"/>
  <c r="BI74" i="35"/>
  <c r="BK74" i="35" s="1"/>
  <c r="AZ25" i="35"/>
  <c r="BB25" i="35" s="1"/>
  <c r="BA6" i="35"/>
  <c r="BB6" i="35" s="1"/>
  <c r="BI25" i="35"/>
  <c r="BK25" i="35" s="1"/>
  <c r="BC6" i="35"/>
  <c r="BE6" i="35" s="1"/>
  <c r="AC76" i="35"/>
  <c r="AX76" i="35" s="1"/>
  <c r="BJ18" i="35"/>
  <c r="BK18" i="35" s="1"/>
  <c r="AX7" i="35"/>
  <c r="AY7" i="35" s="1"/>
  <c r="BA31" i="35"/>
  <c r="BB31" i="35" s="1"/>
  <c r="BJ61" i="35"/>
  <c r="BK61" i="35" s="1"/>
  <c r="AZ21" i="35"/>
  <c r="BB21" i="35" s="1"/>
  <c r="Z11" i="35"/>
  <c r="AT11" i="35" s="1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B9" i="35" s="1"/>
  <c r="BM58" i="35"/>
  <c r="BN58" i="35" s="1"/>
  <c r="BN26" i="35"/>
  <c r="BA27" i="35"/>
  <c r="BB27" i="35" s="1"/>
  <c r="AC74" i="35"/>
  <c r="AW74" i="35" s="1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N63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N72" i="35"/>
  <c r="Z5" i="35"/>
  <c r="AU5" i="35" s="1"/>
  <c r="Z15" i="35"/>
  <c r="AT15" i="35" s="1"/>
  <c r="AC95" i="35"/>
  <c r="AW95" i="35" s="1"/>
  <c r="AC55" i="35"/>
  <c r="AW55" i="35" s="1"/>
  <c r="BN5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N19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N32" i="35"/>
  <c r="AC99" i="35"/>
  <c r="BJ24" i="35"/>
  <c r="BI24" i="35"/>
  <c r="BA23" i="35"/>
  <c r="AZ23" i="35"/>
  <c r="BA20" i="35"/>
  <c r="AZ20" i="35"/>
  <c r="AX13" i="35"/>
  <c r="AW13" i="35"/>
  <c r="BA28" i="35"/>
  <c r="AZ28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AC32" i="35"/>
  <c r="AC68" i="35"/>
  <c r="AC90" i="35"/>
  <c r="Z19" i="35"/>
  <c r="AC19" i="35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AI39" i="35"/>
  <c r="AF38" i="35"/>
  <c r="AC77" i="35"/>
  <c r="AC69" i="35"/>
  <c r="AX53" i="35"/>
  <c r="AW53" i="35"/>
  <c r="AC75" i="35"/>
  <c r="AC71" i="35"/>
  <c r="AC54" i="35"/>
  <c r="AC52" i="35"/>
  <c r="AC34" i="35"/>
  <c r="BJ62" i="35"/>
  <c r="BI62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Z17" i="35"/>
  <c r="AC82" i="35"/>
  <c r="AC85" i="35"/>
  <c r="AC47" i="35"/>
  <c r="AX66" i="35"/>
  <c r="AW66" i="35"/>
  <c r="AC39" i="35"/>
  <c r="AC43" i="35"/>
  <c r="AC45" i="35"/>
  <c r="BD36" i="35"/>
  <c r="BC36" i="35"/>
  <c r="BL35" i="35"/>
  <c r="BM35" i="35"/>
  <c r="AI22" i="35"/>
  <c r="BD17" i="35"/>
  <c r="BC17" i="35"/>
  <c r="BN34" i="35"/>
  <c r="BI17" i="35"/>
  <c r="BJ17" i="35"/>
  <c r="BN16" i="35"/>
  <c r="BI14" i="35"/>
  <c r="BJ14" i="35"/>
  <c r="BC37" i="35"/>
  <c r="BD37" i="35"/>
  <c r="AX18" i="35"/>
  <c r="AW18" i="35"/>
  <c r="AO56" i="35"/>
  <c r="AO49" i="35"/>
  <c r="AO50" i="35"/>
  <c r="AW51" i="35"/>
  <c r="AX51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AC63" i="35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Z7" i="35"/>
  <c r="AC38" i="35"/>
  <c r="AC41" i="35"/>
  <c r="AC36" i="35"/>
  <c r="AC42" i="35"/>
  <c r="AC72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Z8" i="35"/>
  <c r="AX79" i="35" l="1"/>
  <c r="AX48" i="35"/>
  <c r="AY48" i="35" s="1"/>
  <c r="AU11" i="35"/>
  <c r="AV11" i="35" s="1"/>
  <c r="AT14" i="35"/>
  <c r="AV14" i="35" s="1"/>
  <c r="AX95" i="35"/>
  <c r="AY95" i="35" s="1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U18" i="35"/>
  <c r="AV18" i="35" s="1"/>
  <c r="AX84" i="35"/>
  <c r="AY84" i="35" s="1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AI40" i="35"/>
  <c r="AT8" i="35"/>
  <c r="AU8" i="35"/>
  <c r="AL20" i="35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Z20" i="35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AL21" i="35"/>
  <c r="AF39" i="35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AI41" i="35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Z21" i="35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I42" i="35"/>
  <c r="BB37" i="35"/>
  <c r="BC41" i="35"/>
  <c r="BD41" i="35"/>
  <c r="AF40" i="35"/>
  <c r="AY58" i="35"/>
  <c r="BG21" i="35"/>
  <c r="BF21" i="35"/>
  <c r="AL22" i="35"/>
  <c r="AV20" i="35"/>
  <c r="BH20" i="35"/>
  <c r="AY64" i="35"/>
  <c r="AZ39" i="35"/>
  <c r="BA39" i="35"/>
  <c r="Z22" i="35"/>
  <c r="BH21" i="35" l="1"/>
  <c r="AV21" i="35"/>
  <c r="AT22" i="35"/>
  <c r="AU22" i="35"/>
  <c r="BD42" i="35"/>
  <c r="BC42" i="35"/>
  <c r="BE41" i="35"/>
  <c r="BG22" i="35"/>
  <c r="BF22" i="35"/>
  <c r="BB39" i="35"/>
  <c r="AI43" i="35"/>
  <c r="AF41" i="35"/>
  <c r="Z23" i="35"/>
  <c r="AL23" i="35"/>
  <c r="BA40" i="35"/>
  <c r="AZ40" i="35"/>
  <c r="U28" i="21" a="1"/>
  <c r="AS23" i="21" a="1"/>
  <c r="AH30" i="21" a="1"/>
  <c r="AN25" i="21" a="1"/>
  <c r="AW35" i="21" a="1"/>
  <c r="H18" i="21" a="1"/>
  <c r="AH55" i="21" a="1"/>
  <c r="X15" i="21" a="1"/>
  <c r="K24" i="21" a="1"/>
  <c r="G57" i="21" a="1"/>
  <c r="AA30" i="21" a="1"/>
  <c r="AX14" i="21" a="1"/>
  <c r="E42" i="21" a="1"/>
  <c r="R42" i="21" a="1"/>
  <c r="C34" i="21" a="1"/>
  <c r="BS53" i="21" a="1"/>
  <c r="AB14" i="21" a="1"/>
  <c r="F23" i="21" a="1"/>
  <c r="BK52" i="21" a="1"/>
  <c r="BR31" i="21" a="1"/>
  <c r="E7" i="21" a="1"/>
  <c r="BQ23" i="21" a="1"/>
  <c r="BD45" i="21" a="1"/>
  <c r="T62" i="21" a="1"/>
  <c r="K38" i="21" a="1"/>
  <c r="E73" i="21" a="1"/>
  <c r="AW38" i="21" a="1"/>
  <c r="AF76" i="21" a="1"/>
  <c r="X18" i="21" a="1"/>
  <c r="Q44" i="21" a="1"/>
  <c r="AS56" i="21" a="1"/>
  <c r="BP73" i="21" a="1"/>
  <c r="AA48" i="21" a="1"/>
  <c r="BJ62" i="21" a="1"/>
  <c r="E29" i="21" a="1"/>
  <c r="F30" i="21" a="1"/>
  <c r="AB58" i="21" a="1"/>
  <c r="BO66" i="21" a="1"/>
  <c r="AM55" i="21" a="1"/>
  <c r="AV40" i="21" a="1"/>
  <c r="AC45" i="21" a="1"/>
  <c r="AX64" i="21" a="1"/>
  <c r="AW26" i="21" a="1"/>
  <c r="BS59" i="21" a="1"/>
  <c r="G48" i="21" a="1"/>
  <c r="AJ32" i="21" a="1"/>
  <c r="AM15" i="21" a="1"/>
  <c r="AE21" i="21" a="1"/>
  <c r="AJ14" i="21" a="1"/>
  <c r="AG70" i="21" a="1"/>
  <c r="H35" i="21" a="1"/>
  <c r="E48" i="21" a="1"/>
  <c r="AM25" i="21" a="1"/>
  <c r="Q21" i="21" a="1"/>
  <c r="L63" i="21" a="1"/>
  <c r="BB21" i="21" a="1"/>
  <c r="S70" i="21" a="1"/>
  <c r="BQ48" i="21" a="1"/>
  <c r="D67" i="21" a="1"/>
  <c r="AB36" i="21" a="1"/>
  <c r="S47" i="21" a="1"/>
  <c r="BI70" i="21" a="1"/>
  <c r="BA69" i="21" a="1"/>
  <c r="BC54" i="21" a="1"/>
  <c r="BG18" i="21" a="1"/>
  <c r="BC57" i="21" a="1"/>
  <c r="AV74" i="21" a="1"/>
  <c r="BJ25" i="21" a="1"/>
  <c r="AG36" i="21" a="1"/>
  <c r="V51" i="21" a="1"/>
  <c r="T30" i="21" a="1"/>
  <c r="Z37" i="21" a="1"/>
  <c r="AV7" i="21" a="1"/>
  <c r="AC42" i="21" a="1"/>
  <c r="Y41" i="21" a="1"/>
  <c r="BR23" i="21" a="1"/>
  <c r="C50" i="21" a="1"/>
  <c r="D76" i="21" a="1"/>
  <c r="AS11" i="21" a="1"/>
  <c r="BQ13" i="21" a="1"/>
  <c r="D45" i="21" a="1"/>
  <c r="AE25" i="21" a="1"/>
  <c r="BB70" i="21" a="1"/>
  <c r="BC59" i="21" a="1"/>
  <c r="Q75" i="21" a="1"/>
  <c r="AX29" i="21" a="1"/>
  <c r="Y12" i="21" a="1"/>
  <c r="BI19" i="21" a="1"/>
  <c r="AJ60" i="21" a="1"/>
  <c r="BN18" i="21" a="1"/>
  <c r="AT59" i="21" a="1"/>
  <c r="AS33" i="21" a="1"/>
  <c r="U31" i="21" a="1"/>
  <c r="U46" i="21" a="1"/>
  <c r="AQ66" i="21" a="1"/>
  <c r="AM75" i="21" a="1"/>
  <c r="AQ62" i="21" a="1"/>
  <c r="AP61" i="21" a="1"/>
  <c r="AQ65" i="21" a="1"/>
  <c r="AO77" i="21" a="1"/>
  <c r="BA53" i="21" a="1"/>
  <c r="AZ10" i="21" a="1"/>
  <c r="AU8" i="21" a="1"/>
  <c r="AH69" i="21" a="1"/>
  <c r="R34" i="21" a="1"/>
  <c r="BE44" i="21" a="1"/>
  <c r="K41" i="21" a="1"/>
  <c r="AL38" i="21" a="1"/>
  <c r="BA36" i="21" a="1"/>
  <c r="S28" i="21" a="1"/>
  <c r="E51" i="21" a="1"/>
  <c r="BD11" i="21" a="1"/>
  <c r="J53" i="21" a="1"/>
  <c r="H71" i="21" a="1"/>
  <c r="BN19" i="21" a="1"/>
  <c r="AS19" i="21" a="1"/>
  <c r="BD13" i="21" a="1"/>
  <c r="BC49" i="21" a="1"/>
  <c r="H73" i="21" a="1"/>
  <c r="N17" i="21" a="1"/>
  <c r="AL15" i="21" a="1"/>
  <c r="S44" i="21" a="1"/>
  <c r="AG26" i="21" a="1"/>
  <c r="J75" i="21" a="1"/>
  <c r="AB37" i="21" a="1"/>
  <c r="BR37" i="21" a="1"/>
  <c r="O15" i="21" a="1"/>
  <c r="BB24" i="21" a="1"/>
  <c r="T72" i="21" a="1"/>
  <c r="AZ24" i="21" a="1"/>
  <c r="Q66" i="21" a="1"/>
  <c r="F39" i="21" a="1"/>
  <c r="BA44" i="21" a="1"/>
  <c r="AJ55" i="21" a="1"/>
  <c r="Z24" i="21" a="1"/>
  <c r="AW11" i="21" a="1"/>
  <c r="BR13" i="21" a="1"/>
  <c r="V43" i="21" a="1"/>
  <c r="Y7" i="21" a="1"/>
  <c r="BC76" i="21" a="1"/>
  <c r="AS8" i="21" a="1"/>
  <c r="AI74" i="21" a="1"/>
  <c r="AA75" i="21" a="1"/>
  <c r="T29" i="21" a="1"/>
  <c r="AJ29" i="21" a="1"/>
  <c r="AA34" i="21" a="1"/>
  <c r="AI17" i="21" a="1"/>
  <c r="AF29" i="21" a="1"/>
  <c r="S41" i="21" a="1"/>
  <c r="AH47" i="21" a="1"/>
  <c r="F55" i="21" a="1"/>
  <c r="J36" i="21" a="1"/>
  <c r="BR5" i="21" a="1"/>
  <c r="V38" i="21" a="1"/>
  <c r="AM74" i="21" a="1"/>
  <c r="AX63" i="21" a="1"/>
  <c r="AZ13" i="21" a="1"/>
  <c r="BB32" i="21" a="1"/>
  <c r="R75" i="21" a="1"/>
  <c r="AS51" i="21" a="1"/>
  <c r="AN27" i="21" a="1"/>
  <c r="BL61" i="21" a="1"/>
  <c r="N6" i="21" a="1"/>
  <c r="BD60" i="21" a="1"/>
  <c r="AE7" i="21" a="1"/>
  <c r="BI27" i="21" a="1"/>
  <c r="AQ69" i="21" a="1"/>
  <c r="H44" i="21" a="1"/>
  <c r="BN73" i="21" a="1"/>
  <c r="E36" i="21" a="1"/>
  <c r="BH67" i="21" a="1"/>
  <c r="Z25" i="21" a="1"/>
  <c r="AJ51" i="21" a="1"/>
  <c r="BS36" i="21" a="1"/>
  <c r="BA60" i="21" a="1"/>
  <c r="AL61" i="21" a="1"/>
  <c r="BI63" i="21" a="1"/>
  <c r="M56" i="21" a="1"/>
  <c r="AW39" i="21" a="1"/>
  <c r="BS31" i="21" a="1"/>
  <c r="AI73" i="21" a="1"/>
  <c r="Y54" i="21" a="1"/>
  <c r="AU46" i="21" a="1"/>
  <c r="AC9" i="21" a="1"/>
  <c r="AN32" i="21" a="1"/>
  <c r="E63" i="21" a="1"/>
  <c r="AP58" i="21" a="1"/>
  <c r="BH16" i="21" a="1"/>
  <c r="E72" i="21" a="1"/>
  <c r="AE69" i="21" a="1"/>
  <c r="X66" i="21" a="1"/>
  <c r="AQ30" i="21" a="1"/>
  <c r="BJ72" i="21" a="1"/>
  <c r="AI52" i="21" a="1"/>
  <c r="AT66" i="21" a="1"/>
  <c r="AW47" i="21" a="1"/>
  <c r="AF17" i="21" a="1"/>
  <c r="C14" i="21" a="1"/>
  <c r="AI33" i="21" a="1"/>
  <c r="BP38" i="21" a="1"/>
  <c r="U47" i="21" a="1"/>
  <c r="J35" i="21" a="1"/>
  <c r="L39" i="21" a="1"/>
  <c r="R10" i="21" a="1"/>
  <c r="AA74" i="21" a="1"/>
  <c r="G52" i="21" a="1"/>
  <c r="BS16" i="21" a="1"/>
  <c r="Q24" i="21" a="1"/>
  <c r="AC12" i="21" a="1"/>
  <c r="AZ37" i="21" a="1"/>
  <c r="AX59" i="21" a="1"/>
  <c r="BI67" i="21" a="1"/>
  <c r="AS61" i="21" a="1"/>
  <c r="AO8" i="21" a="1"/>
  <c r="AQ11" i="21" a="1"/>
  <c r="BG27" i="21" a="1"/>
  <c r="AN51" i="21" a="1"/>
  <c r="BA68" i="21" a="1"/>
  <c r="BC74" i="21" a="1"/>
  <c r="BA72" i="21" a="1"/>
  <c r="AA66" i="21" a="1"/>
  <c r="AL41" i="21" a="1"/>
  <c r="O38" i="21" a="1"/>
  <c r="N49" i="21" a="1"/>
  <c r="K65" i="21" a="1"/>
  <c r="U38" i="21" a="1"/>
  <c r="BB15" i="21" a="1"/>
  <c r="AG18" i="21" a="1"/>
  <c r="AP14" i="21" a="1"/>
  <c r="AO44" i="21" a="1"/>
  <c r="Q20" i="21" a="1"/>
  <c r="BG69" i="21" a="1"/>
  <c r="AC34" i="21" a="1"/>
  <c r="AM62" i="21" a="1"/>
  <c r="U61" i="21" a="1"/>
  <c r="AU40" i="21" a="1"/>
  <c r="L25" i="21" a="1"/>
  <c r="BD56" i="21" a="1"/>
  <c r="AM56" i="21" a="1"/>
  <c r="Z62" i="21" a="1"/>
  <c r="AL28" i="21" a="1"/>
  <c r="C77" i="21" a="1"/>
  <c r="AF39" i="21" a="1"/>
  <c r="AV32" i="21" a="1"/>
  <c r="E52" i="21" a="1"/>
  <c r="AT70" i="21" a="1"/>
  <c r="AQ13" i="21" a="1"/>
  <c r="BI28" i="21" a="1"/>
  <c r="BK57" i="21" a="1"/>
  <c r="AF30" i="21" a="1"/>
  <c r="AB9" i="21" a="1"/>
  <c r="K17" i="21" a="1"/>
  <c r="AE34" i="21" a="1"/>
  <c r="AG21" i="21" a="1"/>
  <c r="AS37" i="21" a="1"/>
  <c r="AV35" i="21" a="1"/>
  <c r="T24" i="21" a="1"/>
  <c r="Y76" i="21" a="1"/>
  <c r="BL42" i="21" a="1"/>
  <c r="N16" i="21" a="1"/>
  <c r="BP54" i="21" a="1"/>
  <c r="K44" i="21" a="1"/>
  <c r="AA64" i="21" a="1"/>
  <c r="R67" i="21" a="1"/>
  <c r="BC30" i="21" a="1"/>
  <c r="BQ26" i="21" a="1"/>
  <c r="AO75" i="21" a="1"/>
  <c r="BA25" i="21" a="1"/>
  <c r="AL67" i="21" a="1"/>
  <c r="BB75" i="21" a="1"/>
  <c r="AB7" i="21" a="1"/>
  <c r="BP15" i="21" a="1"/>
  <c r="AC69" i="21" a="1"/>
  <c r="BQ54" i="21" a="1"/>
  <c r="BQ58" i="21" a="1"/>
  <c r="BC64" i="21" a="1"/>
  <c r="AF11" i="21" a="1"/>
  <c r="AV49" i="21" a="1"/>
  <c r="Z39" i="21" a="1"/>
  <c r="M44" i="21" a="1"/>
  <c r="BI6" i="21" a="1"/>
  <c r="S17" i="21" a="1"/>
  <c r="G34" i="21" a="1"/>
  <c r="BI60" i="21" a="1"/>
  <c r="AE58" i="21" a="1"/>
  <c r="Q11" i="21" a="1"/>
  <c r="AJ73" i="21" a="1"/>
  <c r="BI52" i="21" a="1"/>
  <c r="AJ49" i="21" a="1"/>
  <c r="AH40" i="21" a="1"/>
  <c r="Y17" i="21" a="1"/>
  <c r="BA9" i="21" a="1"/>
  <c r="AG13" i="21" a="1"/>
  <c r="J72" i="21" a="1"/>
  <c r="H40" i="21" a="1"/>
  <c r="U64" i="21" a="1"/>
  <c r="AF22" i="21" a="1"/>
  <c r="AO57" i="21" a="1"/>
  <c r="E19" i="21" a="1"/>
  <c r="V50" i="21" a="1"/>
  <c r="AS26" i="21" a="1"/>
  <c r="BP21" i="21" a="1"/>
  <c r="AZ17" i="21" a="1"/>
  <c r="BP67" i="21" a="1"/>
  <c r="AF19" i="21" a="1"/>
  <c r="AP71" i="21" a="1"/>
  <c r="AU16" i="21" a="1"/>
  <c r="U45" i="21" a="1"/>
  <c r="AC11" i="21" a="1"/>
  <c r="AE46" i="21" a="1"/>
  <c r="AU21" i="21" a="1"/>
  <c r="BN49" i="21" a="1"/>
  <c r="BQ27" i="21" a="1"/>
  <c r="X21" i="21" a="1"/>
  <c r="Z60" i="21" a="1"/>
  <c r="BC24" i="21" a="1"/>
  <c r="AH31" i="21" a="1"/>
  <c r="AO54" i="21" a="1"/>
  <c r="AX74" i="21" a="1"/>
  <c r="BR15" i="21" a="1"/>
  <c r="BE40" i="21" a="1"/>
  <c r="G51" i="21" a="1"/>
  <c r="AI27" i="21" a="1"/>
  <c r="BE22" i="21" a="1"/>
  <c r="AA6" i="21" a="1"/>
  <c r="AZ69" i="21" a="1"/>
  <c r="BQ62" i="21" a="1"/>
  <c r="G24" i="21" a="1"/>
  <c r="F17" i="21" a="1"/>
  <c r="AI14" i="21" a="1"/>
  <c r="AP73" i="21" a="1"/>
  <c r="AX11" i="21" a="1"/>
  <c r="AI7" i="21" a="1"/>
  <c r="S26" i="21" a="1"/>
  <c r="AQ63" i="21" a="1"/>
  <c r="J9" i="21" a="1"/>
  <c r="AQ32" i="21" a="1"/>
  <c r="C33" i="21" a="1"/>
  <c r="BH30" i="21" a="1"/>
  <c r="AI39" i="21" a="1"/>
  <c r="BA62" i="21" a="1"/>
  <c r="BG33" i="21" a="1"/>
  <c r="BG42" i="21" a="1"/>
  <c r="M26" i="21" a="1"/>
  <c r="AX69" i="21" a="1"/>
  <c r="BQ7" i="21" a="1"/>
  <c r="BN45" i="21" a="1"/>
  <c r="H7" i="21" a="1"/>
  <c r="G12" i="21" a="1"/>
  <c r="AP57" i="21" a="1"/>
  <c r="BI30" i="21" a="1"/>
  <c r="AL42" i="21" a="1"/>
  <c r="BL65" i="21" a="1"/>
  <c r="AV9" i="21" a="1"/>
  <c r="AN17" i="21" a="1"/>
  <c r="U6" i="21" a="1"/>
  <c r="AQ9" i="21" a="1"/>
  <c r="BA42" i="21" a="1"/>
  <c r="AP15" i="21" a="1"/>
  <c r="AN65" i="21" a="1"/>
  <c r="N32" i="21" a="1"/>
  <c r="BL43" i="21" a="1"/>
  <c r="S62" i="21" a="1"/>
  <c r="BH62" i="21" a="1"/>
  <c r="BR26" i="21" a="1"/>
  <c r="AW13" i="21" a="1"/>
  <c r="X55" i="21" a="1"/>
  <c r="L49" i="21" a="1"/>
  <c r="AG28" i="21" a="1"/>
  <c r="BS21" i="21" a="1"/>
  <c r="BJ54" i="21" a="1"/>
  <c r="BG26" i="21" a="1"/>
  <c r="AB30" i="21" a="1"/>
  <c r="M71" i="21" a="1"/>
  <c r="BE77" i="21" a="1"/>
  <c r="BB5" i="21" a="1"/>
  <c r="AQ55" i="21" a="1"/>
  <c r="AW40" i="21" a="1"/>
  <c r="BH71" i="21" a="1"/>
  <c r="M37" i="21" a="1"/>
  <c r="BP17" i="21" a="1"/>
  <c r="AJ39" i="21" a="1"/>
  <c r="BS26" i="21" a="1"/>
  <c r="M46" i="21" a="1"/>
  <c r="BN72" i="21" a="1"/>
  <c r="AS36" i="21" a="1"/>
  <c r="D53" i="21" a="1"/>
  <c r="AO49" i="21" a="1"/>
  <c r="BS65" i="21" a="1"/>
  <c r="Z43" i="21" a="1"/>
  <c r="AM46" i="21" a="1"/>
  <c r="R33" i="21" a="1"/>
  <c r="D74" i="21" a="1"/>
  <c r="BH74" i="21" a="1"/>
  <c r="U34" i="21" a="1"/>
  <c r="AZ56" i="21" a="1"/>
  <c r="AS34" i="21" a="1"/>
  <c r="BD52" i="21" a="1"/>
  <c r="V36" i="21" a="1"/>
  <c r="BJ13" i="21" a="1"/>
  <c r="BC33" i="21" a="1"/>
  <c r="X5" i="21" a="1"/>
  <c r="Y10" i="21" a="1"/>
  <c r="AV16" i="21" a="1"/>
  <c r="BR73" i="21" a="1"/>
  <c r="R15" i="21" a="1"/>
  <c r="AX17" i="21" a="1"/>
  <c r="AM33" i="21" a="1"/>
  <c r="BR57" i="21" a="1"/>
  <c r="O18" i="21" a="1"/>
  <c r="BL17" i="21" a="1"/>
  <c r="BP47" i="21" a="1"/>
  <c r="L23" i="21" a="1"/>
  <c r="AO27" i="21" a="1"/>
  <c r="AL31" i="21" a="1"/>
  <c r="M52" i="21" a="1"/>
  <c r="BH36" i="21" a="1"/>
  <c r="BR58" i="21" a="1"/>
  <c r="BO9" i="21" a="1"/>
  <c r="BD54" i="21" a="1"/>
  <c r="BI25" i="21" a="1"/>
  <c r="E60" i="21" a="1"/>
  <c r="AN15" i="21" a="1"/>
  <c r="AJ30" i="21" a="1"/>
  <c r="J65" i="21" a="1"/>
  <c r="K29" i="21" a="1"/>
  <c r="AG61" i="21" a="1"/>
  <c r="T76" i="21" a="1"/>
  <c r="AN29" i="21" a="1"/>
  <c r="BD51" i="21" a="1"/>
  <c r="BE20" i="21" a="1"/>
  <c r="V30" i="21" a="1"/>
  <c r="AE73" i="21" a="1"/>
  <c r="BK73" i="21" a="1"/>
  <c r="BQ65" i="21" a="1"/>
  <c r="BL26" i="21" a="1"/>
  <c r="E67" i="21" a="1"/>
  <c r="Y38" i="21" a="1"/>
  <c r="AV12" i="21" a="1"/>
  <c r="BE52" i="21" a="1"/>
  <c r="BA77" i="21" a="1"/>
  <c r="BG54" i="21" a="1"/>
  <c r="BQ59" i="21" a="1"/>
  <c r="BO55" i="21" a="1"/>
  <c r="AJ15" i="21" a="1"/>
  <c r="O12" i="21" a="1"/>
  <c r="J21" i="21" a="1"/>
  <c r="K58" i="21" a="1"/>
  <c r="J15" i="21" a="1"/>
  <c r="Y42" i="21" a="1"/>
  <c r="J37" i="21" a="1"/>
  <c r="E24" i="21" a="1"/>
  <c r="BP40" i="21" a="1"/>
  <c r="AM43" i="21" a="1"/>
  <c r="BJ63" i="21" a="1"/>
  <c r="BO7" i="21" a="1"/>
  <c r="BL29" i="21" a="1"/>
  <c r="V41" i="21" a="1"/>
  <c r="AQ33" i="21" a="1"/>
  <c r="AQ47" i="21" a="1"/>
  <c r="BG68" i="21" a="1"/>
  <c r="AH43" i="21" a="1"/>
  <c r="G44" i="21" a="1"/>
  <c r="L45" i="21" a="1"/>
  <c r="AU18" i="21" a="1"/>
  <c r="BB58" i="21" a="1"/>
  <c r="BB74" i="21" a="1"/>
  <c r="R59" i="21" a="1"/>
  <c r="X72" i="21" a="1"/>
  <c r="BH29" i="21" a="1"/>
  <c r="Z47" i="21" a="1"/>
  <c r="O56" i="21" a="1"/>
  <c r="AW18" i="21" a="1"/>
  <c r="AN75" i="21" a="1"/>
  <c r="BC58" i="21" a="1"/>
  <c r="AG66" i="21" a="1"/>
  <c r="E57" i="21" a="1"/>
  <c r="D14" i="21" a="1"/>
  <c r="AM69" i="21" a="1"/>
  <c r="BK38" i="21" a="1"/>
  <c r="F42" i="21" a="1"/>
  <c r="K33" i="21" a="1"/>
  <c r="BC50" i="21" a="1"/>
  <c r="T40" i="21" a="1"/>
  <c r="F47" i="21" a="1"/>
  <c r="F40" i="21" a="1"/>
  <c r="Q5" i="21" a="1"/>
  <c r="BK74" i="21" a="1"/>
  <c r="BL69" i="21" a="1"/>
  <c r="AV66" i="21" a="1"/>
  <c r="AW55" i="21" a="1"/>
  <c r="O64" i="21" a="1"/>
  <c r="D17" i="21" a="1"/>
  <c r="BK67" i="21" a="1"/>
  <c r="BD38" i="21" a="1"/>
  <c r="AT77" i="21" a="1"/>
  <c r="AE27" i="21" a="1"/>
  <c r="AH58" i="21" a="1"/>
  <c r="BA58" i="21" a="1"/>
  <c r="M47" i="21" a="1"/>
  <c r="AH50" i="21" a="1"/>
  <c r="AB61" i="21" a="1"/>
  <c r="L42" i="21" a="1"/>
  <c r="BK72" i="21" a="1"/>
  <c r="X46" i="21" a="1"/>
  <c r="BL23" i="21" a="1"/>
  <c r="AU44" i="21" a="1"/>
  <c r="X38" i="21" a="1"/>
  <c r="AC68" i="21" a="1"/>
  <c r="AQ76" i="21" a="1"/>
  <c r="BO76" i="21" a="1"/>
  <c r="BJ73" i="21" a="1"/>
  <c r="AQ34" i="21" a="1"/>
  <c r="BI62" i="21" a="1"/>
  <c r="V40" i="21" a="1"/>
  <c r="AC26" i="21" a="1"/>
  <c r="AO59" i="21" a="1"/>
  <c r="Y77" i="21" a="1"/>
  <c r="N43" i="21" a="1"/>
  <c r="BK40" i="21" a="1"/>
  <c r="T48" i="21" a="1"/>
  <c r="BP60" i="21" a="1"/>
  <c r="BP8" i="21" a="1"/>
  <c r="AH71" i="21" a="1"/>
  <c r="AW67" i="21" a="1"/>
  <c r="BJ70" i="21" a="1"/>
  <c r="N23" i="21" a="1"/>
  <c r="J47" i="21" a="1"/>
  <c r="S14" i="21" a="1"/>
  <c r="AW27" i="21" a="1"/>
  <c r="J42" i="21" a="1"/>
  <c r="J39" i="21" a="1"/>
  <c r="AF35" i="21" a="1"/>
  <c r="O36" i="21" a="1"/>
  <c r="AQ58" i="21" a="1"/>
  <c r="BO30" i="21" a="1"/>
  <c r="BC6" i="21" a="1"/>
  <c r="BS10" i="21" a="1"/>
  <c r="AC36" i="21" a="1"/>
  <c r="F76" i="21" a="1"/>
  <c r="X52" i="21" a="1"/>
  <c r="AQ73" i="21" a="1"/>
  <c r="BB67" i="21" a="1"/>
  <c r="E68" i="21" a="1"/>
  <c r="AT52" i="21" a="1"/>
  <c r="AF57" i="21" a="1"/>
  <c r="R58" i="21" a="1"/>
  <c r="AB27" i="21" a="1"/>
  <c r="AZ46" i="21" a="1"/>
  <c r="BG76" i="21" a="1"/>
  <c r="BS77" i="21" a="1"/>
  <c r="AP40" i="21" a="1"/>
  <c r="BN21" i="21" a="1"/>
  <c r="BP37" i="21" a="1"/>
  <c r="BA19" i="21" a="1"/>
  <c r="BI29" i="21" a="1"/>
  <c r="AP22" i="21" a="1"/>
  <c r="AL51" i="21" a="1"/>
  <c r="AX56" i="21" a="1"/>
  <c r="BJ31" i="21" a="1"/>
  <c r="BH61" i="21" a="1"/>
  <c r="AP24" i="21" a="1"/>
  <c r="BS9" i="21" a="1"/>
  <c r="T45" i="21" a="1"/>
  <c r="AS22" i="21" a="1"/>
  <c r="BL58" i="21" a="1"/>
  <c r="BD66" i="21" a="1"/>
  <c r="N45" i="21" a="1"/>
  <c r="AX19" i="21" a="1"/>
  <c r="AG9" i="21" a="1"/>
  <c r="BC16" i="21" a="1"/>
  <c r="AT56" i="21" a="1"/>
  <c r="K15" i="21" a="1"/>
  <c r="X62" i="21" a="1"/>
  <c r="BE56" i="21" a="1"/>
  <c r="D71" i="21" a="1"/>
  <c r="K74" i="21" a="1"/>
  <c r="BH60" i="21" a="1"/>
  <c r="BQ21" i="21" a="1"/>
  <c r="L76" i="21" a="1"/>
  <c r="BP62" i="21" a="1"/>
  <c r="J12" i="21" a="1"/>
  <c r="BA47" i="21" a="1"/>
  <c r="AV19" i="21" a="1"/>
  <c r="AT71" i="21" a="1"/>
  <c r="Z66" i="21" a="1"/>
  <c r="AU10" i="21" a="1"/>
  <c r="AB71" i="21" a="1"/>
  <c r="BL9" i="21" a="1"/>
  <c r="BS49" i="21" a="1"/>
  <c r="BA57" i="21" a="1"/>
  <c r="M6" i="21" a="1"/>
  <c r="AI53" i="21" a="1"/>
  <c r="BN69" i="21" a="1"/>
  <c r="BD39" i="21" a="1"/>
  <c r="AM59" i="21" a="1"/>
  <c r="BE62" i="21" a="1"/>
  <c r="E76" i="21" a="1"/>
  <c r="BB27" i="21" a="1"/>
  <c r="Q69" i="21" a="1"/>
  <c r="AZ28" i="21" a="1"/>
  <c r="BG12" i="21" a="1"/>
  <c r="BS58" i="21" a="1"/>
  <c r="O8" i="21" a="1"/>
  <c r="AH37" i="21" a="1"/>
  <c r="Z33" i="21" a="1"/>
  <c r="BP46" i="21" a="1"/>
  <c r="AL16" i="21" a="1"/>
  <c r="BS20" i="21" a="1"/>
  <c r="AU66" i="21" a="1"/>
  <c r="S43" i="21" a="1"/>
  <c r="V32" i="21" a="1"/>
  <c r="BC21" i="21" a="1"/>
  <c r="L16" i="21" a="1"/>
  <c r="Q56" i="21" a="1"/>
  <c r="C60" i="21" a="1"/>
  <c r="H61" i="21" a="1"/>
  <c r="BO50" i="21" a="1"/>
  <c r="BS33" i="21" a="1"/>
  <c r="AG10" i="21" a="1"/>
  <c r="AJ28" i="21" a="1"/>
  <c r="X68" i="21" a="1"/>
  <c r="N21" i="21" a="1"/>
  <c r="C21" i="21" a="1"/>
  <c r="BB9" i="21" a="1"/>
  <c r="BK22" i="21" a="1"/>
  <c r="BB76" i="21" a="1"/>
  <c r="BO59" i="21" a="1"/>
  <c r="R72" i="21" a="1"/>
  <c r="AA68" i="21" a="1"/>
  <c r="K53" i="21" a="1"/>
  <c r="O26" i="21" a="1"/>
  <c r="D63" i="21" a="1"/>
  <c r="AO13" i="21" a="1"/>
  <c r="R46" i="21" a="1"/>
  <c r="H9" i="21" a="1"/>
  <c r="AB62" i="21" a="1"/>
  <c r="U52" i="21" a="1"/>
  <c r="BO19" i="21" a="1"/>
  <c r="J70" i="21" a="1"/>
  <c r="G16" i="21" a="1"/>
  <c r="AV50" i="21" a="1"/>
  <c r="BD17" i="21" a="1"/>
  <c r="Z36" i="21" a="1"/>
  <c r="BO67" i="21" a="1"/>
  <c r="BA56" i="21" a="1"/>
  <c r="BK16" i="21" a="1"/>
  <c r="BN50" i="21" a="1"/>
  <c r="AG33" i="21" a="1"/>
  <c r="Q73" i="21" a="1"/>
  <c r="AM17" i="21" a="1"/>
  <c r="G60" i="21" a="1"/>
  <c r="F6" i="21" a="1"/>
  <c r="AN46" i="21" a="1"/>
  <c r="U76" i="21" a="1"/>
  <c r="BS23" i="21" a="1"/>
  <c r="L31" i="21" a="1"/>
  <c r="BS72" i="21" a="1"/>
  <c r="F18" i="21" a="1"/>
  <c r="BS63" i="21" a="1"/>
  <c r="D39" i="21" a="1"/>
  <c r="AS7" i="21" a="1"/>
  <c r="Z64" i="21" a="1"/>
  <c r="BI37" i="21" a="1"/>
  <c r="K72" i="21" a="1"/>
  <c r="BL19" i="21" a="1"/>
  <c r="V48" i="21" a="1"/>
  <c r="V11" i="21" a="1"/>
  <c r="AI6" i="21" a="1"/>
  <c r="M65" i="21" a="1"/>
  <c r="AE63" i="21" a="1"/>
  <c r="AT8" i="21" a="1"/>
  <c r="AZ27" i="21" a="1"/>
  <c r="AU27" i="21" a="1"/>
  <c r="Q45" i="21" a="1"/>
  <c r="AB63" i="21" a="1"/>
  <c r="BC19" i="21" a="1"/>
  <c r="BC45" i="21" a="1"/>
  <c r="O62" i="21" a="1"/>
  <c r="E35" i="21" a="1"/>
  <c r="C20" i="21" a="1"/>
  <c r="T75" i="21" a="1"/>
  <c r="AJ76" i="21" a="1"/>
  <c r="U74" i="21" a="1"/>
  <c r="AF32" i="21" a="1"/>
  <c r="X53" i="21" a="1"/>
  <c r="AU55" i="21" a="1"/>
  <c r="J50" i="21" a="1"/>
  <c r="BB63" i="21" a="1"/>
  <c r="Q27" i="21" a="1"/>
  <c r="AP48" i="21" a="1"/>
  <c r="N65" i="21" a="1"/>
  <c r="H16" i="21" a="1"/>
  <c r="C19" i="21" a="1"/>
  <c r="Y23" i="21" a="1"/>
  <c r="BR65" i="21" a="1"/>
  <c r="AO37" i="21" a="1"/>
  <c r="BO53" i="21" a="1"/>
  <c r="BS18" i="21" a="1"/>
  <c r="BP44" i="21" a="1"/>
  <c r="AW53" i="21" a="1"/>
  <c r="AX57" i="21" a="1"/>
  <c r="AG67" i="21" a="1"/>
  <c r="BE64" i="21" a="1"/>
  <c r="O9" i="21" a="1"/>
  <c r="AC75" i="21" a="1"/>
  <c r="E28" i="21" a="1"/>
  <c r="BB65" i="21" a="1"/>
  <c r="AV27" i="21" a="1"/>
  <c r="AU71" i="21" a="1"/>
  <c r="AG38" i="21" a="1"/>
  <c r="BO39" i="21" a="1"/>
  <c r="AA53" i="21" a="1"/>
  <c r="AB47" i="21" a="1"/>
  <c r="AX22" i="21" a="1"/>
  <c r="O23" i="21" a="1"/>
  <c r="BI33" i="21" a="1"/>
  <c r="BB28" i="21" a="1"/>
  <c r="X56" i="21" a="1"/>
  <c r="AM22" i="21" a="1"/>
  <c r="AC62" i="21" a="1"/>
  <c r="S36" i="21" a="1"/>
  <c r="G30" i="21" a="1"/>
  <c r="AI24" i="21" a="1"/>
  <c r="V76" i="21" a="1"/>
  <c r="AX31" i="21" a="1"/>
  <c r="AJ6" i="21" a="1"/>
  <c r="AI44" i="21" a="1"/>
  <c r="J33" i="21" a="1"/>
  <c r="C7" i="21" a="1"/>
  <c r="AO15" i="21" a="1"/>
  <c r="AB45" i="21" a="1"/>
  <c r="AZ43" i="21" a="1"/>
  <c r="AL66" i="21" a="1"/>
  <c r="AU17" i="21" a="1"/>
  <c r="BS76" i="21" a="1"/>
  <c r="AS69" i="21" a="1"/>
  <c r="AC72" i="21" a="1"/>
  <c r="BQ56" i="21" a="1"/>
  <c r="BH52" i="21" a="1"/>
  <c r="K35" i="21" a="1"/>
  <c r="AV64" i="21" a="1"/>
  <c r="Q65" i="21" a="1"/>
  <c r="Z68" i="21" a="1"/>
  <c r="AW9" i="21" a="1"/>
  <c r="BO63" i="21" a="1"/>
  <c r="AV37" i="21" a="1"/>
  <c r="AW66" i="21" a="1"/>
  <c r="G25" i="21" a="1"/>
  <c r="R13" i="21" a="1"/>
  <c r="H48" i="21" a="1"/>
  <c r="AO38" i="21" a="1"/>
  <c r="BN41" i="21" a="1"/>
  <c r="H8" i="21" a="1"/>
  <c r="BO29" i="21" a="1"/>
  <c r="AA19" i="21" a="1"/>
  <c r="AM68" i="21" a="1"/>
  <c r="AL20" i="21" a="1"/>
  <c r="AI62" i="21" a="1"/>
  <c r="X8" i="21" a="1"/>
  <c r="N46" i="21" a="1"/>
  <c r="Z42" i="21" a="1"/>
  <c r="S48" i="21" a="1"/>
  <c r="BA23" i="21" a="1"/>
  <c r="C69" i="21" a="1"/>
  <c r="AP53" i="21" a="1"/>
  <c r="AU28" i="21" a="1"/>
  <c r="E59" i="21" a="1"/>
  <c r="AL58" i="21" a="1"/>
  <c r="AT19" i="21" a="1"/>
  <c r="BQ67" i="21" a="1"/>
  <c r="BH59" i="21" a="1"/>
  <c r="AN73" i="21" a="1"/>
  <c r="AI11" i="21" a="1"/>
  <c r="AP45" i="21" a="1"/>
  <c r="BL16" i="21" a="1"/>
  <c r="AX72" i="21" a="1"/>
  <c r="K7" i="21" a="1"/>
  <c r="C65" i="21" a="1"/>
  <c r="AT45" i="21" a="1"/>
  <c r="G32" i="21" a="1"/>
  <c r="R7" i="21" a="1"/>
  <c r="X12" i="21" a="1"/>
  <c r="AF45" i="21" a="1"/>
  <c r="AN61" i="21" a="1"/>
  <c r="BR38" i="21" a="1"/>
  <c r="AG75" i="21" a="1"/>
  <c r="X77" i="21" a="1"/>
  <c r="AF72" i="21" a="1"/>
  <c r="BO42" i="21" a="1"/>
  <c r="AX30" i="21" a="1"/>
  <c r="F35" i="21" a="1"/>
  <c r="BB64" i="21" a="1"/>
  <c r="G50" i="21" a="1"/>
  <c r="AA7" i="21" a="1"/>
  <c r="AA76" i="21" a="1"/>
  <c r="AP23" i="21" a="1"/>
  <c r="AS55" i="21" a="1"/>
  <c r="Z71" i="21" a="1"/>
  <c r="AT72" i="21" a="1"/>
  <c r="AX39" i="21" a="1"/>
  <c r="L46" i="21" a="1"/>
  <c r="BQ31" i="21" a="1"/>
  <c r="AO56" i="21" a="1"/>
  <c r="AS52" i="21" a="1"/>
  <c r="BB6" i="21" a="1"/>
  <c r="K50" i="21" a="1"/>
  <c r="AC77" i="21" a="1"/>
  <c r="O21" i="21" a="1"/>
  <c r="M19" i="21" a="1"/>
  <c r="BG73" i="21" a="1"/>
  <c r="BL44" i="21" a="1"/>
  <c r="BB37" i="21" a="1"/>
  <c r="BH28" i="21" a="1"/>
  <c r="BH44" i="21" a="1"/>
  <c r="AI31" i="21" a="1"/>
  <c r="AU69" i="21" a="1"/>
  <c r="Y69" i="21" a="1"/>
  <c r="AE51" i="21" a="1"/>
  <c r="BR43" i="21" a="1"/>
  <c r="AX13" i="21" a="1"/>
  <c r="AI21" i="21" a="1"/>
  <c r="Y5" i="21" a="1"/>
  <c r="S77" i="21" a="1"/>
  <c r="J24" i="21" a="1"/>
  <c r="AL45" i="21" a="1"/>
  <c r="R6" i="21" a="1"/>
  <c r="BL41" i="21" a="1"/>
  <c r="AG5" i="21" a="1"/>
  <c r="R32" i="21" a="1"/>
  <c r="Z57" i="21" a="1"/>
  <c r="R25" i="21" a="1"/>
  <c r="AZ77" i="21" a="1"/>
  <c r="K43" i="21" a="1"/>
  <c r="AU56" i="21" a="1"/>
  <c r="AQ51" i="21" a="1"/>
  <c r="Z11" i="21" a="1"/>
  <c r="E14" i="21" a="1"/>
  <c r="Y47" i="21" a="1"/>
  <c r="BH7" i="21" a="1"/>
  <c r="AA23" i="21" a="1"/>
  <c r="L27" i="21" a="1"/>
  <c r="BI31" i="21" a="1"/>
  <c r="BR53" i="21" a="1"/>
  <c r="R20" i="21" a="1"/>
  <c r="AI34" i="21" a="1"/>
  <c r="AP72" i="21" a="1"/>
  <c r="BS47" i="21" a="1"/>
  <c r="AU5" i="21" a="1"/>
  <c r="M18" i="21" a="1"/>
  <c r="D47" i="21" a="1"/>
  <c r="M77" i="21" a="1"/>
  <c r="AB59" i="21" a="1"/>
  <c r="AJ69" i="21" a="1"/>
  <c r="N76" i="21" a="1"/>
  <c r="AL25" i="21" a="1"/>
  <c r="AZ65" i="21" a="1"/>
  <c r="Q67" i="21" a="1"/>
  <c r="AT14" i="21" a="1"/>
  <c r="AA10" i="21" a="1"/>
  <c r="BK65" i="21" a="1"/>
  <c r="AQ75" i="21" a="1"/>
  <c r="BR77" i="21" a="1"/>
  <c r="AO64" i="21" a="1"/>
  <c r="AW28" i="21" a="1"/>
  <c r="BD27" i="21" a="1"/>
  <c r="BI72" i="21" a="1"/>
  <c r="BR49" i="21" a="1"/>
  <c r="BL60" i="21" a="1"/>
  <c r="BK41" i="21" a="1"/>
  <c r="BO56" i="21" a="1"/>
  <c r="BA7" i="21" a="1"/>
  <c r="AZ38" i="21" a="1"/>
  <c r="T74" i="21" a="1"/>
  <c r="H53" i="21" a="1"/>
  <c r="E77" i="21" a="1"/>
  <c r="L47" i="21" a="1"/>
  <c r="AW44" i="21" a="1"/>
  <c r="AL56" i="21" a="1"/>
  <c r="BG53" i="21" a="1"/>
  <c r="AN18" i="21" a="1"/>
  <c r="C5" i="21" a="1"/>
  <c r="T55" i="21" a="1"/>
  <c r="BS32" i="21" a="1"/>
  <c r="BA66" i="21" a="1"/>
  <c r="BQ39" i="21" a="1"/>
  <c r="U40" i="21" a="1"/>
  <c r="AP6" i="21" a="1"/>
  <c r="J43" i="21" a="1"/>
  <c r="BO35" i="21" a="1"/>
  <c r="G42" i="21" a="1"/>
  <c r="F51" i="21" a="1"/>
  <c r="Y43" i="21" a="1"/>
  <c r="BL56" i="21" a="1"/>
  <c r="BN15" i="21" a="1"/>
  <c r="AS58" i="21" a="1"/>
  <c r="AO22" i="21" a="1"/>
  <c r="AH39" i="21" a="1"/>
  <c r="V64" i="21" a="1"/>
  <c r="T5" i="21" a="1"/>
  <c r="AQ50" i="21" a="1"/>
  <c r="BH6" i="21" a="1"/>
  <c r="M63" i="21" a="1"/>
  <c r="O32" i="21" a="1"/>
  <c r="BQ41" i="21" a="1"/>
  <c r="AG11" i="21" a="1"/>
  <c r="AI50" i="21" a="1"/>
  <c r="AU29" i="21" a="1"/>
  <c r="AU65" i="21" a="1"/>
  <c r="AG14" i="21" a="1"/>
  <c r="K77" i="21" a="1"/>
  <c r="AM45" i="21" a="1"/>
  <c r="G41" i="21" a="1"/>
  <c r="AS44" i="21" a="1"/>
  <c r="AN39" i="21" a="1"/>
  <c r="BK61" i="21" a="1"/>
  <c r="BB7" i="21" a="1"/>
  <c r="T33" i="21" a="1"/>
  <c r="F57" i="21" a="1"/>
  <c r="AN23" i="21" a="1"/>
  <c r="AX18" i="21" a="1"/>
  <c r="BE23" i="21" a="1"/>
  <c r="K67" i="21" a="1"/>
  <c r="D25" i="21" a="1"/>
  <c r="Y25" i="21" a="1"/>
  <c r="T70" i="21" a="1"/>
  <c r="BR10" i="21" a="1"/>
  <c r="X54" i="21" a="1"/>
  <c r="AP47" i="21" a="1"/>
  <c r="AJ33" i="21" a="1"/>
  <c r="R63" i="21" a="1"/>
  <c r="AF75" i="21" a="1"/>
  <c r="BR19" i="21" a="1"/>
  <c r="BE8" i="21" a="1"/>
  <c r="Q16" i="21" a="1"/>
  <c r="C45" i="21" a="1"/>
  <c r="AS9" i="21" a="1"/>
  <c r="G26" i="21" a="1"/>
  <c r="Z67" i="21" a="1"/>
  <c r="AS5" i="21" a="1"/>
  <c r="AF77" i="21" a="1"/>
  <c r="BC62" i="21" a="1"/>
  <c r="AW5" i="21" a="1"/>
  <c r="AE39" i="21" a="1"/>
  <c r="BJ16" i="21" a="1"/>
  <c r="R50" i="21" a="1"/>
  <c r="AP28" i="21" a="1"/>
  <c r="F50" i="21" a="1"/>
  <c r="AT29" i="21" a="1"/>
  <c r="AI35" i="21" a="1"/>
  <c r="N48" i="21" a="1"/>
  <c r="N55" i="21" a="1"/>
  <c r="AB74" i="21" a="1"/>
  <c r="M69" i="21" a="1"/>
  <c r="S23" i="21" a="1"/>
  <c r="BO45" i="21" a="1"/>
  <c r="BG7" i="21" a="1"/>
  <c r="AH62" i="21" a="1"/>
  <c r="AB52" i="21" a="1"/>
  <c r="AN41" i="21" a="1"/>
  <c r="AN71" i="21" a="1"/>
  <c r="AU75" i="21" a="1"/>
  <c r="AH22" i="21" a="1"/>
  <c r="T13" i="21" a="1"/>
  <c r="F19" i="21" a="1"/>
  <c r="BC51" i="21" a="1"/>
  <c r="U12" i="21" a="1"/>
  <c r="X37" i="21" a="1"/>
  <c r="AU53" i="21" a="1"/>
  <c r="AN40" i="21" a="1"/>
  <c r="K59" i="21" a="1"/>
  <c r="Q6" i="21" a="1"/>
  <c r="AB5" i="21" a="1"/>
  <c r="AF44" i="21" a="1"/>
  <c r="AB19" i="21" a="1"/>
  <c r="BO10" i="21" a="1"/>
  <c r="AQ67" i="21" a="1"/>
  <c r="O41" i="21" a="1"/>
  <c r="AM37" i="21" a="1"/>
  <c r="BC66" i="21" a="1"/>
  <c r="AA47" i="21" a="1"/>
  <c r="H46" i="21" a="1"/>
  <c r="T63" i="21" a="1"/>
  <c r="X6" i="21" a="1"/>
  <c r="BP28" i="21" a="1"/>
  <c r="AW16" i="21" a="1"/>
  <c r="AV41" i="21" a="1"/>
  <c r="BB53" i="21" a="1"/>
  <c r="AI45" i="21" a="1"/>
  <c r="AC55" i="21" a="1"/>
  <c r="AM44" i="21" a="1"/>
  <c r="AJ42" i="21" a="1"/>
  <c r="BN7" i="21" a="1"/>
  <c r="AQ26" i="21" a="1"/>
  <c r="AT62" i="21" a="1"/>
  <c r="BG70" i="21" a="1"/>
  <c r="AC58" i="21" a="1"/>
  <c r="AW24" i="21" a="1"/>
  <c r="AT24" i="21" a="1"/>
  <c r="BC36" i="21" a="1"/>
  <c r="G69" i="21" a="1"/>
  <c r="BL49" i="21" a="1"/>
  <c r="BQ25" i="21" a="1"/>
  <c r="Y75" i="21" a="1"/>
  <c r="BC29" i="21" a="1"/>
  <c r="C51" i="21" a="1"/>
  <c r="O60" i="21" a="1"/>
  <c r="E20" i="21" a="1"/>
  <c r="AJ75" i="21" a="1"/>
  <c r="AT32" i="21" a="1"/>
  <c r="AT15" i="21" a="1"/>
  <c r="AI56" i="21" a="1"/>
  <c r="AZ62" i="21" a="1"/>
  <c r="AF46" i="21" a="1"/>
  <c r="BG77" i="21" a="1"/>
  <c r="AN42" i="21" a="1"/>
  <c r="AI12" i="21" a="1"/>
  <c r="E34" i="21" a="1"/>
  <c r="AO10" i="21" a="1"/>
  <c r="M59" i="21" a="1"/>
  <c r="BG65" i="21" a="1"/>
  <c r="S42" i="21" a="1"/>
  <c r="AG65" i="21" a="1"/>
  <c r="F59" i="21" a="1"/>
  <c r="M54" i="21" a="1"/>
  <c r="BN35" i="21" a="1"/>
  <c r="BB8" i="21" a="1"/>
  <c r="D13" i="21" a="1"/>
  <c r="AE55" i="21" a="1"/>
  <c r="AP62" i="21" a="1"/>
  <c r="AE10" i="21" a="1"/>
  <c r="M29" i="21" a="1"/>
  <c r="AJ66" i="21" a="1"/>
  <c r="BS57" i="21" a="1"/>
  <c r="Z14" i="21" a="1"/>
  <c r="AV53" i="21" a="1"/>
  <c r="L43" i="21" a="1"/>
  <c r="AC23" i="21" a="1"/>
  <c r="L67" i="21" a="1"/>
  <c r="Z20" i="21" a="1"/>
  <c r="AT35" i="21" a="1"/>
  <c r="E9" i="21" a="1"/>
  <c r="U39" i="21" a="1"/>
  <c r="U50" i="21" a="1"/>
  <c r="AA72" i="21" a="1"/>
  <c r="N60" i="21" a="1"/>
  <c r="X11" i="21" a="1"/>
  <c r="BL21" i="21" a="1"/>
  <c r="BK35" i="21" a="1"/>
  <c r="Q68" i="21" a="1"/>
  <c r="BH23" i="21" a="1"/>
  <c r="BQ8" i="21" a="1"/>
  <c r="AE36" i="21" a="1"/>
  <c r="Z15" i="21" a="1"/>
  <c r="BE45" i="21" a="1"/>
  <c r="R57" i="21" a="1"/>
  <c r="S9" i="21" a="1"/>
  <c r="BO22" i="21" a="1"/>
  <c r="AB55" i="21" a="1"/>
  <c r="AT49" i="21" a="1"/>
  <c r="BG14" i="21" a="1"/>
  <c r="Y73" i="21" a="1"/>
  <c r="AZ59" i="21" a="1"/>
  <c r="AQ24" i="21" a="1"/>
  <c r="BB10" i="21" a="1"/>
  <c r="AS42" i="21" a="1"/>
  <c r="M66" i="21" a="1"/>
  <c r="BJ24" i="21" a="1"/>
  <c r="AE38" i="21" a="1"/>
  <c r="J69" i="21" a="1"/>
  <c r="AB39" i="21" a="1"/>
  <c r="AC27" i="21" a="1"/>
  <c r="BG34" i="21" a="1"/>
  <c r="BG5" i="21" a="1"/>
  <c r="E16" i="21" a="1"/>
  <c r="T52" i="21" a="1"/>
  <c r="AJ54" i="21" a="1"/>
  <c r="Q55" i="21" a="1"/>
  <c r="BP49" i="21" a="1"/>
  <c r="G56" i="21" a="1"/>
  <c r="AO21" i="21" a="1"/>
  <c r="C35" i="21" a="1"/>
  <c r="Z52" i="21" a="1"/>
  <c r="BN22" i="21" a="1"/>
  <c r="S75" i="21" a="1"/>
  <c r="F25" i="21" a="1"/>
  <c r="BR29" i="21" a="1"/>
  <c r="AA51" i="21" a="1"/>
  <c r="AQ31" i="21" a="1"/>
  <c r="AI48" i="21" a="1"/>
  <c r="BD43" i="21" a="1"/>
  <c r="BO28" i="21" a="1"/>
  <c r="BS42" i="21" a="1"/>
  <c r="AF27" i="21" a="1"/>
  <c r="BK31" i="21" a="1"/>
  <c r="BK47" i="21" a="1"/>
  <c r="AQ44" i="21" a="1"/>
  <c r="U13" i="21" a="1"/>
  <c r="BR55" i="21" a="1"/>
  <c r="T68" i="21" a="1"/>
  <c r="AL21" i="21" a="1"/>
  <c r="G77" i="21" a="1"/>
  <c r="BN66" i="21" a="1"/>
  <c r="AE41" i="21" a="1"/>
  <c r="AX54" i="21" a="1"/>
  <c r="M61" i="21" a="1"/>
  <c r="AJ16" i="21" a="1"/>
  <c r="K73" i="21" a="1"/>
  <c r="X24" i="21" a="1"/>
  <c r="BE35" i="21" a="1"/>
  <c r="AP41" i="21" a="1"/>
  <c r="BA16" i="21" a="1"/>
  <c r="AZ42" i="21" a="1"/>
  <c r="BN65" i="21" a="1"/>
  <c r="L69" i="21" a="1"/>
  <c r="K34" i="21" a="1"/>
  <c r="AO35" i="21" a="1"/>
  <c r="BN71" i="21" a="1"/>
  <c r="BL7" i="21" a="1"/>
  <c r="O74" i="21" a="1"/>
  <c r="AO60" i="21" a="1"/>
  <c r="BO8" i="21" a="1"/>
  <c r="AV42" i="21" a="1"/>
  <c r="AH26" i="21" a="1"/>
  <c r="AB40" i="21" a="1"/>
  <c r="V39" i="21" a="1"/>
  <c r="U8" i="21" a="1"/>
  <c r="D69" i="21" a="1"/>
  <c r="AE72" i="21" a="1"/>
  <c r="BQ66" i="21" a="1"/>
  <c r="X42" i="21" a="1"/>
  <c r="G46" i="21" a="1"/>
  <c r="BE70" i="21" a="1"/>
  <c r="AO29" i="21" a="1"/>
  <c r="AS16" i="21" a="1"/>
  <c r="O68" i="21" a="1"/>
  <c r="X33" i="21" a="1"/>
  <c r="F10" i="21" a="1"/>
  <c r="AJ20" i="21" a="1"/>
  <c r="BC26" i="21" a="1"/>
  <c r="AP44" i="21" a="1"/>
  <c r="E44" i="21" a="1"/>
  <c r="Z58" i="21" a="1"/>
  <c r="BK37" i="21" a="1"/>
  <c r="V29" i="21" a="1"/>
  <c r="AM38" i="21" a="1"/>
  <c r="S39" i="21" a="1"/>
  <c r="BC5" i="21" a="1"/>
  <c r="R64" i="21" a="1"/>
  <c r="AM57" i="21" a="1"/>
  <c r="BB17" i="21" a="1"/>
  <c r="T73" i="21" a="1"/>
  <c r="D36" i="21" a="1"/>
  <c r="AG68" i="21" a="1"/>
  <c r="AG51" i="21" a="1"/>
  <c r="AL63" i="21" a="1"/>
  <c r="AZ31" i="21" a="1"/>
  <c r="AC44" i="21" a="1"/>
  <c r="U9" i="21" a="1"/>
  <c r="BI41" i="21" a="1"/>
  <c r="BG28" i="21" a="1"/>
  <c r="E38" i="21" a="1"/>
  <c r="BD49" i="21" a="1"/>
  <c r="AO50" i="21" a="1"/>
  <c r="R70" i="21" a="1"/>
  <c r="U16" i="21" a="1"/>
  <c r="BA61" i="21" a="1"/>
  <c r="V61" i="21" a="1"/>
  <c r="BL68" i="21" a="1"/>
  <c r="BN12" i="21" a="1"/>
  <c r="V42" i="21" a="1"/>
  <c r="AX75" i="21" a="1"/>
  <c r="AV67" i="21" a="1"/>
  <c r="BN48" i="21" a="1"/>
  <c r="AA71" i="21" a="1"/>
  <c r="AN44" i="21" a="1"/>
  <c r="U18" i="21" a="1"/>
  <c r="AJ27" i="21" a="1"/>
  <c r="T15" i="21" a="1"/>
  <c r="AP49" i="21" a="1"/>
  <c r="T12" i="21" a="1"/>
  <c r="AW25" i="21" a="1"/>
  <c r="AJ47" i="21" a="1"/>
  <c r="AT48" i="21" a="1"/>
  <c r="AZ7" i="21" a="1"/>
  <c r="BH9" i="21" a="1"/>
  <c r="X19" i="21" a="1"/>
  <c r="AS38" i="21" a="1"/>
  <c r="AX42" i="21" a="1"/>
  <c r="BS39" i="21" a="1"/>
  <c r="BA32" i="21" a="1"/>
  <c r="G75" i="21" a="1"/>
  <c r="BK7" i="21" a="1"/>
  <c r="V74" i="21" a="1"/>
  <c r="BL63" i="21" a="1"/>
  <c r="BR69" i="21" a="1"/>
  <c r="AJ62" i="21" a="1"/>
  <c r="L65" i="21" a="1"/>
  <c r="AS46" i="21" a="1"/>
  <c r="AV44" i="21" a="1"/>
  <c r="AM40" i="21" a="1"/>
  <c r="BE59" i="21" a="1"/>
  <c r="D15" i="21" a="1"/>
  <c r="AJ34" i="21" a="1"/>
  <c r="D65" i="21" a="1"/>
  <c r="S34" i="21" a="1"/>
  <c r="G29" i="21" a="1"/>
  <c r="H33" i="21" a="1"/>
  <c r="AT69" i="21" a="1"/>
  <c r="AA50" i="21" a="1"/>
  <c r="BI23" i="21" a="1"/>
  <c r="S11" i="21" a="1"/>
  <c r="BG16" i="21" a="1"/>
  <c r="AC17" i="21" a="1"/>
  <c r="Q25" i="21" a="1"/>
  <c r="AU41" i="21" a="1"/>
  <c r="BN74" i="21" a="1"/>
  <c r="BB73" i="21" a="1"/>
  <c r="BQ32" i="21" a="1"/>
  <c r="BL36" i="21" a="1"/>
  <c r="L13" i="21" a="1"/>
  <c r="BR68" i="21" a="1"/>
  <c r="BO46" i="21" a="1"/>
  <c r="AA21" i="21" a="1"/>
  <c r="AN60" i="21" a="1"/>
  <c r="BB46" i="21" a="1"/>
  <c r="U15" i="21" a="1"/>
  <c r="AG59" i="21" a="1"/>
  <c r="M68" i="21" a="1"/>
  <c r="AV54" i="21" a="1"/>
  <c r="BC9" i="21" a="1"/>
  <c r="O47" i="21" a="1"/>
  <c r="AG12" i="21" a="1"/>
  <c r="H62" i="21" a="1"/>
  <c r="BS48" i="21" a="1"/>
  <c r="AA52" i="21" a="1"/>
  <c r="L32" i="21" a="1"/>
  <c r="AT36" i="21" a="1"/>
  <c r="AG24" i="21" a="1"/>
  <c r="N64" i="21" a="1"/>
  <c r="G9" i="21" a="1"/>
  <c r="AL33" i="21" a="1"/>
  <c r="K57" i="21" a="1"/>
  <c r="J57" i="21" a="1"/>
  <c r="V18" i="21" a="1"/>
  <c r="BG44" i="21" a="1"/>
  <c r="BP41" i="21" a="1"/>
  <c r="K14" i="21" a="1"/>
  <c r="BC28" i="21" a="1"/>
  <c r="U42" i="21" a="1"/>
  <c r="BH48" i="21" a="1"/>
  <c r="J18" i="21" a="1"/>
  <c r="F15" i="21" a="1"/>
  <c r="Q38" i="21" a="1"/>
  <c r="BJ23" i="21" a="1"/>
  <c r="U37" i="21" a="1"/>
  <c r="BL46" i="21" a="1"/>
  <c r="AW23" i="21" a="1"/>
  <c r="H42" i="21" a="1"/>
  <c r="V14" i="21" a="1"/>
  <c r="BN76" i="21" a="1"/>
  <c r="BC56" i="21" a="1"/>
  <c r="Z76" i="21" a="1"/>
  <c r="AF23" i="21" a="1"/>
  <c r="BL55" i="21" a="1"/>
  <c r="AL53" i="21" a="1"/>
  <c r="AU59" i="21" a="1"/>
  <c r="AA42" i="21" a="1"/>
  <c r="F74" i="21" a="1"/>
  <c r="AE47" i="21" a="1"/>
  <c r="AI22" i="21" a="1"/>
  <c r="AS54" i="21" a="1"/>
  <c r="BJ64" i="21" a="1"/>
  <c r="BQ24" i="21" a="1"/>
  <c r="Q28" i="21" a="1"/>
  <c r="BG6" i="21" a="1"/>
  <c r="BK48" i="21" a="1"/>
  <c r="H66" i="21" a="1"/>
  <c r="BG22" i="21" a="1"/>
  <c r="AN66" i="21" a="1"/>
  <c r="F58" i="21" a="1"/>
  <c r="X70" i="21" a="1"/>
  <c r="AU25" i="21" a="1"/>
  <c r="BO49" i="21" a="1"/>
  <c r="AQ39" i="21" a="1"/>
  <c r="BS45" i="21" a="1"/>
  <c r="BH24" i="21" a="1"/>
  <c r="BO33" i="21" a="1"/>
  <c r="H47" i="21" a="1"/>
  <c r="BO47" i="21" a="1"/>
  <c r="BD46" i="21" a="1"/>
  <c r="BE63" i="21" a="1"/>
  <c r="AX5" i="21" a="1"/>
  <c r="V34" i="21" a="1"/>
  <c r="AF38" i="21" a="1"/>
  <c r="AE59" i="21" a="1"/>
  <c r="BB29" i="21" a="1"/>
  <c r="AL75" i="21" a="1"/>
  <c r="F75" i="21" a="1"/>
  <c r="BB59" i="21" a="1"/>
  <c r="BC53" i="21" a="1"/>
  <c r="R27" i="21" a="1"/>
  <c r="AL17" i="21" a="1"/>
  <c r="F38" i="21" a="1"/>
  <c r="N71" i="21" a="1"/>
  <c r="AN16" i="21" a="1"/>
  <c r="F53" i="21" a="1"/>
  <c r="O69" i="21" a="1"/>
  <c r="BI9" i="21" a="1"/>
  <c r="AS50" i="21" a="1"/>
  <c r="BR44" i="21" a="1"/>
  <c r="BE26" i="21" a="1"/>
  <c r="AH57" i="21" a="1"/>
  <c r="L11" i="21" a="1"/>
  <c r="BA33" i="21" a="1"/>
  <c r="J7" i="21" a="1"/>
  <c r="AI59" i="21" a="1"/>
  <c r="BO40" i="21" a="1"/>
  <c r="AM30" i="21" a="1"/>
  <c r="BG32" i="21" a="1"/>
  <c r="BO24" i="21" a="1"/>
  <c r="AG77" i="21" a="1"/>
  <c r="BK69" i="21" a="1"/>
  <c r="BI42" i="21" a="1"/>
  <c r="BA43" i="21" a="1"/>
  <c r="BI22" i="21" a="1"/>
  <c r="AN72" i="21" a="1"/>
  <c r="AV69" i="21" a="1"/>
  <c r="BK43" i="21" a="1"/>
  <c r="BB34" i="21" a="1"/>
  <c r="C70" i="21" a="1"/>
  <c r="F5" i="21" a="1"/>
  <c r="BN14" i="21" a="1"/>
  <c r="X71" i="21" a="1"/>
  <c r="AZ16" i="21" a="1"/>
  <c r="AE12" i="21" a="1"/>
  <c r="Q64" i="21" a="1"/>
  <c r="AF49" i="21" a="1"/>
  <c r="M58" i="21" a="1"/>
  <c r="AO7" i="21" a="1"/>
  <c r="BL47" i="21" a="1"/>
  <c r="AI69" i="21" a="1"/>
  <c r="AW77" i="21" a="1"/>
  <c r="AW6" i="21" a="1"/>
  <c r="F62" i="21" a="1"/>
  <c r="F13" i="21" a="1"/>
  <c r="BP70" i="21" a="1"/>
  <c r="BL51" i="21" a="1"/>
  <c r="BB31" i="21" a="1"/>
  <c r="Y18" i="21" a="1"/>
  <c r="BE27" i="21" a="1"/>
  <c r="C47" i="21" a="1"/>
  <c r="BG63" i="21" a="1"/>
  <c r="BD68" i="21" a="1"/>
  <c r="BS56" i="21" a="1"/>
  <c r="AV61" i="21" a="1"/>
  <c r="AT57" i="21" a="1"/>
  <c r="AS68" i="21" a="1"/>
  <c r="BR7" i="21" a="1"/>
  <c r="AJ48" i="21" a="1"/>
  <c r="AV13" i="21" a="1"/>
  <c r="AP11" i="21" a="1"/>
  <c r="AT12" i="21" a="1"/>
  <c r="S64" i="21" a="1"/>
  <c r="AS14" i="21" a="1"/>
  <c r="BJ22" i="21" a="1"/>
  <c r="AU42" i="21" a="1"/>
  <c r="AE37" i="21" a="1"/>
  <c r="C66" i="21" a="1"/>
  <c r="BB40" i="21" a="1"/>
  <c r="C58" i="21" a="1"/>
  <c r="L35" i="21" a="1"/>
  <c r="BJ47" i="21" a="1"/>
  <c r="BA38" i="21" a="1"/>
  <c r="BL57" i="21" a="1"/>
  <c r="BL24" i="21" a="1"/>
  <c r="AC56" i="21" a="1"/>
  <c r="BJ49" i="21" a="1"/>
  <c r="BN5" i="21" a="1"/>
  <c r="BL12" i="21" a="1"/>
  <c r="S7" i="21" a="1"/>
  <c r="L9" i="21" a="1"/>
  <c r="AS21" i="21" a="1"/>
  <c r="AQ45" i="21" a="1"/>
  <c r="Y15" i="21" a="1"/>
  <c r="C15" i="21" a="1"/>
  <c r="G55" i="21" a="1"/>
  <c r="AS28" i="21" a="1"/>
  <c r="D5" i="21" a="1"/>
  <c r="BH54" i="21" a="1"/>
  <c r="J59" i="21" a="1"/>
  <c r="D16" i="21" a="1"/>
  <c r="AX32" i="21" a="1"/>
  <c r="AU57" i="21" a="1"/>
  <c r="BO69" i="21" a="1"/>
  <c r="BA54" i="21" a="1"/>
  <c r="BJ46" i="21" a="1"/>
  <c r="D25" i="29" a="1"/>
  <c r="K37" i="21" a="1"/>
  <c r="Z41" i="21" a="1"/>
  <c r="AA56" i="21" a="1"/>
  <c r="AN31" i="21" a="1"/>
  <c r="AE15" i="21" a="1"/>
  <c r="BB56" i="21" a="1"/>
  <c r="G39" i="21" a="1"/>
  <c r="AQ61" i="21" a="1"/>
  <c r="AL69" i="21" a="1"/>
  <c r="E25" i="21" a="1"/>
  <c r="U49" i="21" a="1"/>
  <c r="AH67" i="21" a="1"/>
  <c r="BD16" i="21" a="1"/>
  <c r="L36" i="21" a="1"/>
  <c r="AH28" i="21" a="1"/>
  <c r="BO48" i="21" a="1"/>
  <c r="BQ12" i="21" a="1"/>
  <c r="BN36" i="21" a="1"/>
  <c r="AZ45" i="21" a="1"/>
  <c r="M30" i="21" a="1"/>
  <c r="AL34" i="21" a="1"/>
  <c r="AX44" i="21" a="1"/>
  <c r="BR46" i="21" a="1"/>
  <c r="BB25" i="21" a="1"/>
  <c r="AU34" i="21" a="1"/>
  <c r="BC14" i="21" a="1"/>
  <c r="AS77" i="21" a="1"/>
  <c r="BH10" i="21" a="1"/>
  <c r="AH65" i="21" a="1"/>
  <c r="BC11" i="21" a="1"/>
  <c r="L33" i="21" a="1"/>
  <c r="BG46" i="21" a="1"/>
  <c r="M9" i="21" a="1"/>
  <c r="AW52" i="21" a="1"/>
  <c r="D54" i="21" a="1"/>
  <c r="AN34" i="21" a="1"/>
  <c r="K61" i="21" a="1"/>
  <c r="BH17" i="21" a="1"/>
  <c r="AG44" i="21" a="1"/>
  <c r="V71" i="21" a="1"/>
  <c r="AL19" i="21" a="1"/>
  <c r="AV10" i="21" a="1"/>
  <c r="BJ17" i="21" a="1"/>
  <c r="BD36" i="21" a="1"/>
  <c r="G36" i="21" a="1"/>
  <c r="BH38" i="21" a="1"/>
  <c r="AL49" i="21" a="1"/>
  <c r="BQ38" i="21" a="1"/>
  <c r="BB60" i="21" a="1"/>
  <c r="M67" i="21" a="1"/>
  <c r="AQ22" i="21" a="1"/>
  <c r="G40" i="21" a="1"/>
  <c r="BJ8" i="21" a="1"/>
  <c r="AH45" i="21" a="1"/>
  <c r="AM18" i="21" a="1"/>
  <c r="BG21" i="21" a="1"/>
  <c r="C44" i="21" a="1"/>
  <c r="BP75" i="21" a="1"/>
  <c r="AB10" i="21" a="1"/>
  <c r="BC35" i="21" a="1"/>
  <c r="N59" i="21" a="1"/>
  <c r="F26" i="21" a="1"/>
  <c r="BE69" i="21" a="1"/>
  <c r="AX7" i="21" a="1"/>
  <c r="BR28" i="21" a="1"/>
  <c r="C29" i="21" a="1"/>
  <c r="AE29" i="21" a="1"/>
  <c r="AH53" i="21" a="1"/>
  <c r="BK50" i="21" a="1"/>
  <c r="C62" i="21" a="1"/>
  <c r="BH68" i="21" a="1"/>
  <c r="Q19" i="21" a="1"/>
  <c r="BE17" i="21" a="1"/>
  <c r="BP24" i="21" a="1"/>
  <c r="N51" i="21" a="1"/>
  <c r="BG15" i="21" a="1"/>
  <c r="BS5" i="21" a="1"/>
  <c r="BS51" i="21" a="1"/>
  <c r="AE56" i="21" a="1"/>
  <c r="AQ52" i="21" a="1"/>
  <c r="BQ15" i="21" a="1"/>
  <c r="BE65" i="21" a="1"/>
  <c r="Q48" i="21" a="1"/>
  <c r="BJ75" i="21" a="1"/>
  <c r="K23" i="21" a="1"/>
  <c r="AV23" i="21" a="1"/>
  <c r="X13" i="21" a="1"/>
  <c r="BE32" i="21" a="1"/>
  <c r="F70" i="21" a="1"/>
  <c r="T17" i="21" a="1"/>
  <c r="D73" i="21" a="1"/>
  <c r="M8" i="21" a="1"/>
  <c r="AP16" i="21" a="1"/>
  <c r="L73" i="21" a="1"/>
  <c r="BA22" i="21" a="1"/>
  <c r="AN11" i="21" a="1"/>
  <c r="BG48" i="21" a="1"/>
  <c r="H32" i="21" a="1"/>
  <c r="N38" i="21" a="1"/>
  <c r="M20" i="21" a="1"/>
  <c r="G28" i="21" a="1"/>
  <c r="AJ56" i="21" a="1"/>
  <c r="AX20" i="21" a="1"/>
  <c r="AH54" i="21" a="1"/>
  <c r="V12" i="21" a="1"/>
  <c r="Z73" i="21" a="1"/>
  <c r="AN38" i="21" a="1"/>
  <c r="H28" i="21" a="1"/>
  <c r="AG17" i="21" a="1"/>
  <c r="O65" i="21" a="1"/>
  <c r="BS15" i="21" a="1"/>
  <c r="X23" i="21" a="1"/>
  <c r="Y63" i="21" a="1"/>
  <c r="AC59" i="21" a="1"/>
  <c r="AI58" i="21" a="1"/>
  <c r="O5" i="21" a="1"/>
  <c r="AM12" i="21" a="1"/>
  <c r="AC70" i="21" a="1"/>
  <c r="BC69" i="21" a="1"/>
  <c r="AJ18" i="21" a="1"/>
  <c r="X17" i="21" a="1"/>
  <c r="AB69" i="21" a="1"/>
  <c r="BR11" i="21" a="1"/>
  <c r="V19" i="21" a="1"/>
  <c r="BP6" i="21" a="1"/>
  <c r="AS25" i="21" a="1"/>
  <c r="BH46" i="21" a="1"/>
  <c r="BC77" i="21" a="1"/>
  <c r="AH75" i="21" a="1"/>
  <c r="BA27" i="21" a="1"/>
  <c r="O50" i="21" a="1"/>
  <c r="Z69" i="21" a="1"/>
  <c r="AJ43" i="21" a="1"/>
  <c r="BB51" i="21" a="1"/>
  <c r="AM64" i="21" a="1"/>
  <c r="S76" i="21" a="1"/>
  <c r="Y50" i="21" a="1"/>
  <c r="Y33" i="21" a="1"/>
  <c r="AO42" i="21" a="1"/>
  <c r="AV28" i="21" a="1"/>
  <c r="Y66" i="21" a="1"/>
  <c r="AH72" i="21" a="1"/>
  <c r="BH64" i="21" a="1"/>
  <c r="K39" i="21" a="1"/>
  <c r="AU11" i="21" a="1"/>
  <c r="AJ24" i="21" a="1"/>
  <c r="BG52" i="21" a="1"/>
  <c r="BE47" i="21" a="1"/>
  <c r="AX62" i="21" a="1"/>
  <c r="BG51" i="21" a="1"/>
  <c r="AM7" i="21" a="1"/>
  <c r="AU54" i="21" a="1"/>
  <c r="BO60" i="21" a="1"/>
  <c r="U59" i="21" a="1"/>
  <c r="C61" i="21" a="1"/>
  <c r="AH5" i="21" a="1"/>
  <c r="AI29" i="21" a="1"/>
  <c r="AZ18" i="21" a="1"/>
  <c r="R29" i="21" a="1"/>
  <c r="AW8" i="21" a="1"/>
  <c r="AS40" i="21" a="1"/>
  <c r="AX66" i="21" a="1"/>
  <c r="V72" i="21" a="1"/>
  <c r="BD6" i="21" a="1"/>
  <c r="Z75" i="21" a="1"/>
  <c r="AP29" i="21" a="1"/>
  <c r="BN56" i="21" a="1"/>
  <c r="J76" i="21" a="1"/>
  <c r="J49" i="21" a="1"/>
  <c r="AO45" i="21" a="1"/>
  <c r="T28" i="21" a="1"/>
  <c r="AH23" i="21" a="1"/>
  <c r="BP52" i="21" a="1"/>
  <c r="M13" i="21" a="1"/>
  <c r="AQ46" i="21" a="1"/>
  <c r="Y34" i="21" a="1"/>
  <c r="AS65" i="21" a="1"/>
  <c r="BD21" i="21" a="1"/>
  <c r="AJ52" i="21" a="1"/>
  <c r="AX68" i="21" a="1"/>
  <c r="H14" i="21" a="1"/>
  <c r="H24" i="21" a="1"/>
  <c r="BQ77" i="21" a="1"/>
  <c r="AU77" i="21" a="1"/>
  <c r="BO52" i="21" a="1"/>
  <c r="T18" i="21" a="1"/>
  <c r="BB18" i="21" a="1"/>
  <c r="AC60" i="21" a="1"/>
  <c r="AG22" i="21" a="1"/>
  <c r="H72" i="21" a="1"/>
  <c r="X32" i="21" a="1"/>
  <c r="AE49" i="21" a="1"/>
  <c r="F24" i="21" a="1"/>
  <c r="AO71" i="21" a="1"/>
  <c r="AB56" i="21" a="1"/>
  <c r="H11" i="21" a="1"/>
  <c r="BQ43" i="21" a="1"/>
  <c r="BN26" i="21" a="1"/>
  <c r="D23" i="21" a="1"/>
  <c r="BD72" i="21" a="1"/>
  <c r="BK32" i="21" a="1"/>
  <c r="H19" i="21" a="1"/>
  <c r="AM11" i="21" a="1"/>
  <c r="BP48" i="21" a="1"/>
  <c r="BB33" i="21" a="1"/>
  <c r="C30" i="21" a="1"/>
  <c r="BC18" i="21" a="1"/>
  <c r="AV38" i="21" a="1"/>
  <c r="AU60" i="21" a="1"/>
  <c r="H75" i="21" a="1"/>
  <c r="BR6" i="21" a="1"/>
  <c r="BK66" i="21" a="1"/>
  <c r="X16" i="21" a="1"/>
  <c r="AH49" i="21" a="1"/>
  <c r="AN48" i="21" a="1"/>
  <c r="AB22" i="21" a="1"/>
  <c r="K71" i="21" a="1"/>
  <c r="R39" i="21" a="1"/>
  <c r="AN8" i="21" a="1"/>
  <c r="G21" i="21" a="1"/>
  <c r="U44" i="21" a="1"/>
  <c r="T71" i="21" a="1"/>
  <c r="AB64" i="21" a="1"/>
  <c r="AV21" i="21" a="1"/>
  <c r="AO65" i="21" a="1"/>
  <c r="AC76" i="21" a="1"/>
  <c r="AX21" i="21" a="1"/>
  <c r="BL11" i="21" a="1"/>
  <c r="BA52" i="21" a="1"/>
  <c r="J63" i="21" a="1"/>
  <c r="D48" i="21" a="1"/>
  <c r="BR56" i="21" a="1"/>
  <c r="AZ25" i="21" a="1"/>
  <c r="O51" i="21" a="1"/>
  <c r="M62" i="21" a="1"/>
  <c r="BK44" i="21" a="1"/>
  <c r="BL32" i="21" a="1"/>
  <c r="BL30" i="21" a="1"/>
  <c r="T57" i="21" a="1"/>
  <c r="BS27" i="21" a="1"/>
  <c r="S68" i="21" a="1"/>
  <c r="E41" i="21" a="1"/>
  <c r="Y16" i="21" a="1"/>
  <c r="AV5" i="21" a="1"/>
  <c r="AQ37" i="21" a="1"/>
  <c r="BG74" i="21" a="1"/>
  <c r="BP14" i="21" a="1"/>
  <c r="X61" i="21" a="1"/>
  <c r="H25" i="21" a="1"/>
  <c r="AX45" i="21" a="1"/>
  <c r="X14" i="21" a="1"/>
  <c r="BR54" i="21" a="1"/>
  <c r="AZ71" i="21" a="1"/>
  <c r="AA73" i="21" a="1"/>
  <c r="BJ35" i="21" a="1"/>
  <c r="Q8" i="21" a="1"/>
  <c r="X7" i="21" a="1"/>
  <c r="AA65" i="21" a="1"/>
  <c r="AS71" i="21" a="1"/>
  <c r="BB16" i="21" a="1"/>
  <c r="BB45" i="21" a="1"/>
  <c r="C42" i="21" a="1"/>
  <c r="N15" i="21" a="1"/>
  <c r="AI19" i="21" a="1"/>
  <c r="S29" i="21" a="1"/>
  <c r="BE13" i="21" a="1"/>
  <c r="X31" i="21" a="1"/>
  <c r="AW17" i="21" a="1"/>
  <c r="BA30" i="21" a="1"/>
  <c r="N40" i="21" a="1"/>
  <c r="AA16" i="21" a="1"/>
  <c r="BK11" i="21" a="1"/>
  <c r="AM31" i="21" a="1"/>
  <c r="E62" i="21" a="1"/>
  <c r="AE54" i="21" a="1"/>
  <c r="D51" i="21" a="1"/>
  <c r="S66" i="21" a="1"/>
  <c r="AM28" i="21" a="1"/>
  <c r="BK30" i="21" a="1"/>
  <c r="AN6" i="21" a="1"/>
  <c r="N73" i="21" a="1"/>
  <c r="K48" i="21" a="1"/>
  <c r="BQ53" i="21" a="1"/>
  <c r="BE30" i="21" a="1"/>
  <c r="T21" i="21" a="1"/>
  <c r="AF66" i="21" a="1"/>
  <c r="AS75" i="21" a="1"/>
  <c r="Y28" i="21" a="1"/>
  <c r="K20" i="21" a="1"/>
  <c r="AH7" i="21" a="1"/>
  <c r="E39" i="21" a="1"/>
  <c r="N74" i="21" a="1"/>
  <c r="AS48" i="21" a="1"/>
  <c r="AA20" i="21" a="1"/>
  <c r="BS66" i="21" a="1"/>
  <c r="BN53" i="21" a="1"/>
  <c r="AL40" i="21" a="1"/>
  <c r="BL73" i="21" a="1"/>
  <c r="F73" i="21" a="1"/>
  <c r="G67" i="21" a="1"/>
  <c r="V69" i="21" a="1"/>
  <c r="AZ47" i="21" a="1"/>
  <c r="BK42" i="21" a="1"/>
  <c r="AZ14" i="21" a="1"/>
  <c r="O58" i="21" a="1"/>
  <c r="AB21" i="21" a="1"/>
  <c r="AJ77" i="21" a="1"/>
  <c r="AW64" i="21" a="1"/>
  <c r="Q41" i="21" a="1"/>
  <c r="BL62" i="21" a="1"/>
  <c r="BA73" i="21" a="1"/>
  <c r="AQ59" i="21" a="1"/>
  <c r="AQ29" i="21" a="1"/>
  <c r="AU22" i="21" a="1"/>
  <c r="BL8" i="21" a="1"/>
  <c r="AB73" i="21" a="1"/>
  <c r="AJ21" i="21" a="1"/>
  <c r="BJ60" i="21" a="1"/>
  <c r="BA70" i="21" a="1"/>
  <c r="V23" i="21" a="1"/>
  <c r="AV60" i="21" a="1"/>
  <c r="U73" i="21" a="1"/>
  <c r="BS46" i="21" a="1"/>
  <c r="AS59" i="21" a="1"/>
  <c r="O48" i="21" a="1"/>
  <c r="Q34" i="21" a="1"/>
  <c r="BP12" i="21" a="1"/>
  <c r="BB61" i="21" a="1"/>
  <c r="AH76" i="21" a="1"/>
  <c r="BJ40" i="21" a="1"/>
  <c r="BK8" i="21" a="1"/>
  <c r="BI69" i="21" a="1"/>
  <c r="L26" i="21" a="1"/>
  <c r="AF42" i="21" a="1"/>
  <c r="Y46" i="21" a="1"/>
  <c r="AF15" i="21" a="1"/>
  <c r="L77" i="21" a="1"/>
  <c r="Y30" i="21" a="1"/>
  <c r="AL13" i="21" a="1"/>
  <c r="AM24" i="21" a="1"/>
  <c r="X75" i="21" a="1"/>
  <c r="AV8" i="21" a="1"/>
  <c r="Z9" i="21" a="1"/>
  <c r="D22" i="21" a="1"/>
  <c r="BI46" i="21" a="1"/>
  <c r="H74" i="21" a="1"/>
  <c r="AV62" i="21" a="1"/>
  <c r="AM10" i="21" a="1"/>
  <c r="AN52" i="21" a="1"/>
  <c r="AO72" i="21" a="1"/>
  <c r="T10" i="21" a="1"/>
  <c r="V68" i="21" a="1"/>
  <c r="M24" i="21" a="1"/>
  <c r="AO62" i="21" a="1"/>
  <c r="BI10" i="21" a="1"/>
  <c r="N9" i="21" a="1"/>
  <c r="M14" i="21" a="1"/>
  <c r="BR36" i="21" a="1"/>
  <c r="AB51" i="21" a="1"/>
  <c r="AZ21" i="21" a="1"/>
  <c r="L15" i="21" a="1"/>
  <c r="AS35" i="21" a="1"/>
  <c r="AI20" i="21" a="1"/>
  <c r="BD44" i="21" a="1"/>
  <c r="AQ15" i="21" a="1"/>
  <c r="BJ74" i="21" a="1"/>
  <c r="AI76" i="21" a="1"/>
  <c r="AW65" i="21" a="1"/>
  <c r="BL48" i="21" a="1"/>
  <c r="BO58" i="21" a="1"/>
  <c r="Z21" i="21" a="1"/>
  <c r="E10" i="21" a="1"/>
  <c r="AC21" i="21" a="1"/>
  <c r="L30" i="21" a="1"/>
  <c r="Z59" i="21" a="1"/>
  <c r="AX6" i="21" a="1"/>
  <c r="BE25" i="21" a="1"/>
  <c r="BB12" i="21" a="1"/>
  <c r="AG55" i="21" a="1"/>
  <c r="BO44" i="21" a="1"/>
  <c r="R52" i="21" a="1"/>
  <c r="BK13" i="21" a="1"/>
  <c r="AS24" i="21" a="1"/>
  <c r="V53" i="21" a="1"/>
  <c r="G13" i="21" a="1"/>
  <c r="U54" i="21" a="1"/>
  <c r="AG40" i="21" a="1"/>
  <c r="AM19" i="21" a="1"/>
  <c r="BA13" i="21" a="1"/>
  <c r="AO11" i="21" a="1"/>
  <c r="AX70" i="21" a="1"/>
  <c r="BJ30" i="21" a="1"/>
  <c r="BQ75" i="21" a="1"/>
  <c r="BR64" i="21" a="1"/>
  <c r="BN28" i="21" a="1"/>
  <c r="H77" i="21" a="1"/>
  <c r="BB11" i="21" a="1"/>
  <c r="N8" i="21" a="1"/>
  <c r="AF65" i="21" a="1"/>
  <c r="BH73" i="21" a="1"/>
  <c r="AZ49" i="21" a="1"/>
  <c r="J5" i="21" a="1"/>
  <c r="BO75" i="21" a="1"/>
  <c r="AC38" i="21" a="1"/>
  <c r="AP18" i="21" a="1"/>
  <c r="AV58" i="21" a="1"/>
  <c r="X58" i="21" a="1"/>
  <c r="Q43" i="21" a="1"/>
  <c r="J68" i="21" a="1"/>
  <c r="BR41" i="21" a="1"/>
  <c r="AB13" i="21" a="1"/>
  <c r="J58" i="21" a="1"/>
  <c r="AO12" i="21" a="1"/>
  <c r="AS47" i="21" a="1"/>
  <c r="AL8" i="21" a="1"/>
  <c r="O22" i="21" a="1"/>
  <c r="AF73" i="21" a="1"/>
  <c r="AT44" i="21" a="1"/>
  <c r="Y6" i="21" a="1"/>
  <c r="D43" i="21" a="1"/>
  <c r="AI36" i="21" a="1"/>
  <c r="AT16" i="21" a="1"/>
  <c r="AJ71" i="21" a="1"/>
  <c r="BR21" i="21" a="1"/>
  <c r="M53" i="21" a="1"/>
  <c r="U7" i="21" a="1"/>
  <c r="AL48" i="21" a="1"/>
  <c r="N29" i="21" a="1"/>
  <c r="AV34" i="21" a="1"/>
  <c r="AG19" i="21" a="1"/>
  <c r="E66" i="21" a="1"/>
  <c r="H25" i="29" a="1"/>
  <c r="S73" i="21" a="1"/>
  <c r="AI51" i="21" a="1"/>
  <c r="AB20" i="21" a="1"/>
  <c r="S15" i="21" a="1"/>
  <c r="BL6" i="21" a="1"/>
  <c r="BG71" i="21" a="1"/>
  <c r="AT22" i="21" a="1"/>
  <c r="J64" i="21" a="1"/>
  <c r="BD70" i="21" a="1"/>
  <c r="AS70" i="21" a="1"/>
  <c r="BP45" i="21" a="1"/>
  <c r="AM14" i="21" a="1"/>
  <c r="G11" i="21" a="1"/>
  <c r="BJ38" i="21" a="1"/>
  <c r="C71" i="21" a="1"/>
  <c r="R62" i="21" a="1"/>
  <c r="Y35" i="21" a="1"/>
  <c r="BH40" i="21" a="1"/>
  <c r="BB49" i="21" a="1"/>
  <c r="BJ48" i="21" a="1"/>
  <c r="BN25" i="21" a="1"/>
  <c r="BK56" i="21" a="1"/>
  <c r="AZ58" i="21" a="1"/>
  <c r="L61" i="21" a="1"/>
  <c r="U33" i="21" a="1"/>
  <c r="AZ57" i="21" a="1"/>
  <c r="AS29" i="21" a="1"/>
  <c r="BA71" i="21" a="1"/>
  <c r="BB62" i="21" a="1"/>
  <c r="BK21" i="21" a="1"/>
  <c r="Q14" i="21" a="1"/>
  <c r="AF14" i="21" a="1"/>
  <c r="E17" i="21" a="1"/>
  <c r="AP36" i="21" a="1"/>
  <c r="BL70" i="21" a="1"/>
  <c r="BD20" i="21" a="1"/>
  <c r="BQ28" i="21" a="1"/>
  <c r="BD59" i="21" a="1"/>
  <c r="Q61" i="21" a="1"/>
  <c r="AF5" i="21" a="1"/>
  <c r="BE43" i="21" a="1"/>
  <c r="E71" i="21" a="1"/>
  <c r="F33" i="21" a="1"/>
  <c r="AA57" i="21" a="1"/>
  <c r="AC71" i="21" a="1"/>
  <c r="R68" i="21" a="1"/>
  <c r="AG54" i="21" a="1"/>
  <c r="V44" i="21" a="1"/>
  <c r="AV18" i="21" a="1"/>
  <c r="BR72" i="21" a="1"/>
  <c r="AQ42" i="21" a="1"/>
  <c r="AT11" i="21" a="1"/>
  <c r="AL39" i="21" a="1"/>
  <c r="N18" i="21" a="1"/>
  <c r="AA35" i="21" a="1"/>
  <c r="AE17" i="21" a="1"/>
  <c r="Q18" i="21" a="1"/>
  <c r="E37" i="21" a="1"/>
  <c r="Y21" i="21" a="1"/>
  <c r="BQ20" i="21" a="1"/>
  <c r="BA40" i="21" a="1"/>
  <c r="BD18" i="21" a="1"/>
  <c r="M33" i="21" a="1"/>
  <c r="AO66" i="21" a="1"/>
  <c r="AM5" i="21" a="1"/>
  <c r="AM61" i="21" a="1"/>
  <c r="U5" i="21" a="1"/>
  <c r="AE31" i="21" a="1"/>
  <c r="AI65" i="21" a="1"/>
  <c r="AQ17" i="21" a="1"/>
  <c r="AV63" i="21" a="1"/>
  <c r="E32" i="21" a="1"/>
  <c r="AF34" i="21" a="1"/>
  <c r="BK53" i="21" a="1"/>
  <c r="BP76" i="21" a="1"/>
  <c r="AF47" i="21" a="1"/>
  <c r="BP19" i="21" a="1"/>
  <c r="S20" i="21" a="1"/>
  <c r="AA59" i="21" a="1"/>
  <c r="F68" i="21" a="1"/>
  <c r="N10" i="21" a="1"/>
  <c r="G33" i="21" a="1"/>
  <c r="AJ64" i="21" a="1"/>
  <c r="D34" i="21" a="1"/>
  <c r="BC43" i="21" a="1"/>
  <c r="BE5" i="21" a="1"/>
  <c r="BD31" i="21" a="1"/>
  <c r="BE36" i="21" a="1"/>
  <c r="AE76" i="21" a="1"/>
  <c r="AZ63" i="21" a="1"/>
  <c r="BN47" i="21" a="1"/>
  <c r="K21" i="21" a="1"/>
  <c r="Q58" i="21" a="1"/>
  <c r="G54" i="21" a="1"/>
  <c r="AB17" i="21" a="1"/>
  <c r="BG59" i="21" a="1"/>
  <c r="BG67" i="21" a="1"/>
  <c r="AE20" i="21" a="1"/>
  <c r="L17" i="21" a="1"/>
  <c r="H31" i="21" a="1"/>
  <c r="AV39" i="21" a="1"/>
  <c r="AV77" i="21" a="1"/>
  <c r="Z50" i="21" a="1"/>
  <c r="AA44" i="21" a="1"/>
  <c r="Y48" i="21" a="1"/>
  <c r="BG64" i="21" a="1"/>
  <c r="R22" i="21" a="1"/>
  <c r="BD50" i="21" a="1"/>
  <c r="Y26" i="21" a="1"/>
  <c r="M17" i="21" a="1"/>
  <c r="AB38" i="21" a="1"/>
  <c r="N26" i="21" a="1"/>
  <c r="AX73" i="21" a="1"/>
  <c r="BJ57" i="21" a="1"/>
  <c r="BA6" i="21" a="1"/>
  <c r="BC37" i="21" a="1"/>
  <c r="E40" i="21" a="1"/>
  <c r="R69" i="21" a="1"/>
  <c r="BK70" i="21" a="1"/>
  <c r="AH44" i="21" a="1"/>
  <c r="N36" i="21" a="1"/>
  <c r="BB69" i="21" a="1"/>
  <c r="O55" i="21" a="1"/>
  <c r="BK51" i="21" a="1"/>
  <c r="BR30" i="21" a="1"/>
  <c r="M57" i="21" a="1"/>
  <c r="BN59" i="21" a="1"/>
  <c r="BK36" i="21" a="1"/>
  <c r="D18" i="21" a="1"/>
  <c r="AC29" i="21" a="1"/>
  <c r="D9" i="21" a="1"/>
  <c r="BA41" i="21" a="1"/>
  <c r="T34" i="21" a="1"/>
  <c r="BA17" i="21" a="1"/>
  <c r="AG15" i="21" a="1"/>
  <c r="V26" i="21" a="1"/>
  <c r="BR71" i="21" a="1"/>
  <c r="BI74" i="21" a="1"/>
  <c r="AB32" i="21" a="1"/>
  <c r="G58" i="21" a="1"/>
  <c r="C8" i="21" a="1"/>
  <c r="J31" i="21" a="1"/>
  <c r="AB28" i="21" a="1"/>
  <c r="AT30" i="21" a="1"/>
  <c r="AE33" i="21" a="1"/>
  <c r="BJ20" i="21" a="1"/>
  <c r="AC28" i="21" a="1"/>
  <c r="G20" i="21" a="1"/>
  <c r="Y39" i="21" a="1"/>
  <c r="AT41" i="21" a="1"/>
  <c r="AW59" i="21" a="1"/>
  <c r="AJ10" i="21" a="1"/>
  <c r="AB57" i="21" a="1"/>
  <c r="K56" i="21" a="1"/>
  <c r="AQ23" i="21" a="1"/>
  <c r="G66" i="21" a="1"/>
  <c r="Q31" i="21" a="1"/>
  <c r="AN33" i="21" a="1"/>
  <c r="AX25" i="21" a="1"/>
  <c r="Z61" i="21" a="1"/>
  <c r="L60" i="21" a="1"/>
  <c r="AW73" i="21" a="1"/>
  <c r="Q74" i="21" a="1"/>
  <c r="AI41" i="21" a="1"/>
  <c r="AC74" i="21" a="1"/>
  <c r="AE77" i="21" a="1"/>
  <c r="BJ36" i="21" a="1"/>
  <c r="AM70" i="21" a="1"/>
  <c r="V58" i="21" a="1"/>
  <c r="BO43" i="21" a="1"/>
  <c r="AG41" i="21" a="1"/>
  <c r="AG57" i="21" a="1"/>
  <c r="V13" i="21" a="1"/>
  <c r="C49" i="21" a="1"/>
  <c r="AO58" i="21" a="1"/>
  <c r="Z56" i="21" a="1"/>
  <c r="M35" i="21" a="1"/>
  <c r="AV59" i="21" a="1"/>
  <c r="BK10" i="21" a="1"/>
  <c r="C39" i="21" a="1"/>
  <c r="K75" i="21" a="1"/>
  <c r="BL75" i="21" a="1"/>
  <c r="BS67" i="21" a="1"/>
  <c r="AZ26" i="21" a="1"/>
  <c r="AJ17" i="21" a="1"/>
  <c r="BK12" i="21" a="1"/>
  <c r="BD25" i="21" a="1"/>
  <c r="BP34" i="21" a="1"/>
  <c r="U17" i="21" a="1"/>
  <c r="AE14" i="21" a="1"/>
  <c r="Q30" i="21" a="1"/>
  <c r="AM42" i="21" a="1"/>
  <c r="D49" i="21" a="1"/>
  <c r="R24" i="21" a="1"/>
  <c r="AI60" i="21" a="1"/>
  <c r="G70" i="21" a="1"/>
  <c r="BQ14" i="21" a="1"/>
  <c r="F45" i="21" a="1"/>
  <c r="K42" i="21" a="1"/>
  <c r="BN30" i="21" a="1"/>
  <c r="BE7" i="21" a="1"/>
  <c r="D59" i="21" a="1"/>
  <c r="L28" i="21" a="1"/>
  <c r="BL13" i="21" a="1"/>
  <c r="G71" i="21" a="1"/>
  <c r="AB42" i="21" a="1"/>
  <c r="AJ61" i="21" a="1"/>
  <c r="AZ55" i="21" a="1"/>
  <c r="Y56" i="21" a="1"/>
  <c r="BD71" i="21" a="1"/>
  <c r="J48" i="21" a="1"/>
  <c r="AQ18" i="21" a="1"/>
  <c r="AC31" i="21" a="1"/>
  <c r="U24" i="21" a="1"/>
  <c r="AB8" i="21" a="1"/>
  <c r="H70" i="21" a="1"/>
  <c r="H49" i="21" a="1"/>
  <c r="AC41" i="21" a="1"/>
  <c r="H54" i="21" a="1"/>
  <c r="AP54" i="21" a="1"/>
  <c r="N30" i="21" a="1"/>
  <c r="AB50" i="21" a="1"/>
  <c r="K49" i="21" a="1"/>
  <c r="AN53" i="21" a="1"/>
  <c r="BN64" i="21" a="1"/>
  <c r="J38" i="21" a="1"/>
  <c r="BH31" i="21" a="1"/>
  <c r="AM53" i="21" a="1"/>
  <c r="AB65" i="21" a="1"/>
  <c r="G8" i="21" a="1"/>
  <c r="AN28" i="21" a="1"/>
  <c r="AU33" i="21" a="1"/>
  <c r="O45" i="21" a="1"/>
  <c r="AP74" i="21" a="1"/>
  <c r="AA67" i="21" a="1"/>
  <c r="BQ74" i="21" a="1"/>
  <c r="BC40" i="21" a="1"/>
  <c r="BC46" i="21" a="1"/>
  <c r="BD15" i="21" a="1"/>
  <c r="F66" i="21" a="1"/>
  <c r="M55" i="21" a="1"/>
  <c r="AT65" i="21" a="1"/>
  <c r="H76" i="21" a="1"/>
  <c r="V17" i="21" a="1"/>
  <c r="AE42" i="21" a="1"/>
  <c r="X51" i="21" a="1"/>
  <c r="BA21" i="21" a="1"/>
  <c r="Z46" i="21" a="1"/>
  <c r="AT51" i="21" a="1"/>
  <c r="Y53" i="21" a="1"/>
  <c r="F16" i="21" a="1"/>
  <c r="BN70" i="21" a="1"/>
  <c r="BQ18" i="21" a="1"/>
  <c r="C64" i="21" a="1"/>
  <c r="C16" i="21" a="1"/>
  <c r="BQ46" i="21" a="1"/>
  <c r="AH24" i="21" a="1"/>
  <c r="AH36" i="21" a="1"/>
  <c r="O40" i="21" a="1"/>
  <c r="BG29" i="21" a="1"/>
  <c r="AP38" i="21" a="1"/>
  <c r="BE76" i="21" a="1"/>
  <c r="AH13" i="21" a="1"/>
  <c r="AB31" i="21" a="1"/>
  <c r="J22" i="21" a="1"/>
  <c r="K45" i="21" a="1"/>
  <c r="AW14" i="21" a="1"/>
  <c r="L62" i="21" a="1"/>
  <c r="O67" i="21" a="1"/>
  <c r="L72" i="21" a="1"/>
  <c r="AV46" i="21" a="1"/>
  <c r="E69" i="21" a="1"/>
  <c r="BO31" i="21" a="1"/>
  <c r="Q47" i="21" a="1"/>
  <c r="AZ51" i="21" a="1"/>
  <c r="BB39" i="21" a="1"/>
  <c r="N50" i="21" a="1"/>
  <c r="BL52" i="21" a="1"/>
  <c r="U66" i="21" a="1"/>
  <c r="X36" i="21" a="1"/>
  <c r="AL71" i="21" a="1"/>
  <c r="BG40" i="21" a="1"/>
  <c r="BA67" i="21" a="1"/>
  <c r="F9" i="21" a="1"/>
  <c r="J74" i="21" a="1"/>
  <c r="N54" i="21" a="1"/>
  <c r="BN34" i="21" a="1"/>
  <c r="BP72" i="21" a="1"/>
  <c r="BC12" i="21" a="1"/>
  <c r="O42" i="21" a="1"/>
  <c r="AI66" i="21" a="1"/>
  <c r="C37" i="21" a="1"/>
  <c r="BP77" i="21" a="1"/>
  <c r="BO14" i="21" a="1"/>
  <c r="D30" i="21" a="1"/>
  <c r="BQ11" i="21" a="1"/>
  <c r="AE40" i="21" a="1"/>
  <c r="AA26" i="21" a="1"/>
  <c r="AA60" i="21" a="1"/>
  <c r="O52" i="21" a="1"/>
  <c r="C10" i="21" a="1"/>
  <c r="L68" i="21" a="1"/>
  <c r="BC68" i="21" a="1"/>
  <c r="S53" i="21" a="1"/>
  <c r="AP32" i="21" a="1"/>
  <c r="BO54" i="21" a="1"/>
  <c r="BB71" i="21" a="1"/>
  <c r="AH60" i="21" a="1"/>
  <c r="BL27" i="21" a="1"/>
  <c r="AE61" i="21" a="1"/>
  <c r="AU39" i="21" a="1"/>
  <c r="S10" i="21" a="1"/>
  <c r="BL18" i="21" a="1"/>
  <c r="AT18" i="21" a="1"/>
  <c r="AP8" i="21" a="1"/>
  <c r="G76" i="21" a="1"/>
  <c r="K6" i="21" a="1"/>
  <c r="AB24" i="21" a="1"/>
  <c r="BE51" i="21" a="1"/>
  <c r="AU63" i="21" a="1"/>
  <c r="J25" i="21" a="1"/>
  <c r="S38" i="21" a="1"/>
  <c r="AO34" i="21" a="1"/>
  <c r="BL64" i="21" a="1"/>
  <c r="BG66" i="21" a="1"/>
  <c r="BJ61" i="21" a="1"/>
  <c r="J29" i="21" a="1"/>
  <c r="AH63" i="21" a="1"/>
  <c r="BI17" i="21" a="1"/>
  <c r="BI77" i="21" a="1"/>
  <c r="V6" i="21" a="1"/>
  <c r="BR35" i="21" a="1"/>
  <c r="H13" i="21" a="1"/>
  <c r="M41" i="21" a="1"/>
  <c r="BK5" i="21" a="1"/>
  <c r="Y62" i="21" a="1"/>
  <c r="AU67" i="21" a="1"/>
  <c r="BP18" i="21" a="1"/>
  <c r="X34" i="21" a="1"/>
  <c r="T59" i="21" a="1"/>
  <c r="BQ55" i="21" a="1"/>
  <c r="BH53" i="21" a="1"/>
  <c r="J60" i="21" a="1"/>
  <c r="Z10" i="21" a="1"/>
  <c r="N61" i="21" a="1"/>
  <c r="AA43" i="21" a="1"/>
  <c r="BO61" i="21" a="1"/>
  <c r="AX52" i="21" a="1"/>
  <c r="BP59" i="21" a="1"/>
  <c r="BL72" i="21" a="1"/>
  <c r="D40" i="21" a="1"/>
  <c r="J23" i="21" a="1"/>
  <c r="BA31" i="21" a="1"/>
  <c r="E33" i="21" a="1"/>
  <c r="H41" i="21" a="1"/>
  <c r="AF6" i="21" a="1"/>
  <c r="AL68" i="21" a="1"/>
  <c r="AI67" i="21" a="1"/>
  <c r="M40" i="21" a="1"/>
  <c r="AH14" i="21" a="1"/>
  <c r="AC32" i="21" a="1"/>
  <c r="AX28" i="21" a="1"/>
  <c r="U35" i="21" a="1"/>
  <c r="BQ42" i="21" a="1"/>
  <c r="BH11" i="21" a="1"/>
  <c r="BQ51" i="21" a="1"/>
  <c r="AL35" i="21" a="1"/>
  <c r="AF41" i="21" a="1"/>
  <c r="AV20" i="21" a="1"/>
  <c r="R8" i="21" a="1"/>
  <c r="AV17" i="21" a="1"/>
  <c r="AH51" i="21" a="1"/>
  <c r="BQ44" i="21" a="1"/>
  <c r="F28" i="21" a="1"/>
  <c r="BJ71" i="21" a="1"/>
  <c r="AC24" i="21" a="1"/>
  <c r="AV30" i="21" a="1"/>
  <c r="BR33" i="21" a="1"/>
  <c r="AZ52" i="21" a="1"/>
  <c r="BJ32" i="21" a="1"/>
  <c r="Y74" i="21" a="1"/>
  <c r="AG62" i="21" a="1"/>
  <c r="G72" i="21" a="1"/>
  <c r="F43" i="21" a="1"/>
  <c r="AT25" i="21" a="1"/>
  <c r="V75" i="21" a="1"/>
  <c r="X26" i="21" a="1"/>
  <c r="BA49" i="21" a="1"/>
  <c r="V31" i="21" a="1"/>
  <c r="BG60" i="21" a="1"/>
  <c r="T50" i="21" a="1"/>
  <c r="AI47" i="21" a="1"/>
  <c r="N13" i="21" a="1"/>
  <c r="S58" i="21" a="1"/>
  <c r="X44" i="21" a="1"/>
  <c r="BS8" i="21" a="1"/>
  <c r="S12" i="21" a="1"/>
  <c r="BP57" i="21" a="1"/>
  <c r="M15" i="21" a="1"/>
  <c r="AW48" i="21" a="1"/>
  <c r="AH73" i="21" a="1"/>
  <c r="X29" i="21" a="1"/>
  <c r="AN22" i="21" a="1"/>
  <c r="BB30" i="21" a="1"/>
  <c r="AT76" i="21" a="1"/>
  <c r="AN37" i="21" a="1"/>
  <c r="AW34" i="21" a="1"/>
  <c r="AC16" i="21" a="1"/>
  <c r="BP13" i="21" a="1"/>
  <c r="E47" i="21" a="1"/>
  <c r="D38" i="21" a="1"/>
  <c r="AI28" i="21" a="1"/>
  <c r="AA24" i="21" a="1"/>
  <c r="BN52" i="21" a="1"/>
  <c r="R12" i="21" a="1"/>
  <c r="S67" i="21" a="1"/>
  <c r="AT23" i="21" a="1"/>
  <c r="F71" i="21" a="1"/>
  <c r="AH16" i="21" a="1"/>
  <c r="AF68" i="21" a="1"/>
  <c r="J16" i="21" a="1"/>
  <c r="T19" i="21" a="1"/>
  <c r="BC55" i="21" a="1"/>
  <c r="S18" i="21" a="1"/>
  <c r="AE16" i="21" a="1"/>
  <c r="BR70" i="21" a="1"/>
  <c r="BO37" i="21" a="1"/>
  <c r="BP23" i="21" a="1"/>
  <c r="L29" i="21" a="1"/>
  <c r="AX24" i="21" a="1"/>
  <c r="X57" i="21" a="1"/>
  <c r="AQ57" i="21" a="1"/>
  <c r="BE24" i="21" a="1"/>
  <c r="BH32" i="21" a="1"/>
  <c r="AO31" i="21" a="1"/>
  <c r="L8" i="21" a="1"/>
  <c r="H58" i="21" a="1"/>
  <c r="Q53" i="21" a="1"/>
  <c r="BG30" i="21" a="1"/>
  <c r="Y19" i="21" a="1"/>
  <c r="X76" i="21" a="1"/>
  <c r="Z5" i="21" a="1"/>
  <c r="N67" i="21" a="1"/>
  <c r="S56" i="21" a="1"/>
  <c r="E53" i="21" a="1"/>
  <c r="AT54" i="21" a="1"/>
  <c r="BK25" i="21" a="1"/>
  <c r="AU52" i="21" a="1"/>
  <c r="O16" i="21" a="1"/>
  <c r="J14" i="21" a="1"/>
  <c r="D37" i="21" a="1"/>
  <c r="AC48" i="21" a="1"/>
  <c r="BI15" i="21" a="1"/>
  <c r="AN68" i="21" a="1"/>
  <c r="AS30" i="21" a="1"/>
  <c r="BJ28" i="21" a="1"/>
  <c r="AL37" i="21" a="1"/>
  <c r="BB20" i="21" a="1"/>
  <c r="BH51" i="21" a="1"/>
  <c r="H36" i="21" a="1"/>
  <c r="J6" i="21" a="1"/>
  <c r="Q70" i="21" a="1"/>
  <c r="AU73" i="21" a="1"/>
  <c r="Y49" i="21" a="1"/>
  <c r="AZ29" i="21" a="1"/>
  <c r="F52" i="21" a="1"/>
  <c r="L41" i="21" a="1"/>
  <c r="L38" i="21" a="1"/>
  <c r="F65" i="21" a="1"/>
  <c r="C9" i="21" a="1"/>
  <c r="AX65" i="21" a="1"/>
  <c r="BH35" i="21" a="1"/>
  <c r="F20" i="21" a="1"/>
  <c r="BN57" i="21" a="1"/>
  <c r="H27" i="21" a="1"/>
  <c r="Q33" i="21" a="1"/>
  <c r="V55" i="21" a="1"/>
  <c r="AS41" i="21" a="1"/>
  <c r="AS18" i="21" a="1"/>
  <c r="AN50" i="21" a="1"/>
  <c r="AO63" i="21" a="1"/>
  <c r="BC60" i="21" a="1"/>
  <c r="BR40" i="21" a="1"/>
  <c r="AU23" i="21" a="1"/>
  <c r="BG10" i="21" a="1"/>
  <c r="AB66" i="21" a="1"/>
  <c r="G7" i="21" a="1"/>
  <c r="T38" i="21" a="1"/>
  <c r="BC41" i="21" a="1"/>
  <c r="X65" i="21" a="1"/>
  <c r="L75" i="21" a="1"/>
  <c r="H12" i="21" a="1"/>
  <c r="AA25" i="21" a="1"/>
  <c r="AF43" i="21" a="1"/>
  <c r="K69" i="21" a="1"/>
  <c r="BE34" i="21" a="1"/>
  <c r="BA64" i="21" a="1"/>
  <c r="AT63" i="21" a="1"/>
  <c r="AI64" i="21" a="1"/>
  <c r="AJ58" i="21" a="1"/>
  <c r="BL38" i="21" a="1"/>
  <c r="BE71" i="21" a="1"/>
  <c r="K11" i="21" a="1"/>
  <c r="D57" i="21" a="1"/>
  <c r="BI34" i="21" a="1"/>
  <c r="BG17" i="21" a="1"/>
  <c r="Z72" i="21" a="1"/>
  <c r="AU36" i="21" a="1"/>
  <c r="R44" i="21" a="1"/>
  <c r="BC22" i="21" a="1"/>
  <c r="AC7" i="21" a="1"/>
  <c r="AA70" i="21" a="1"/>
  <c r="AV25" i="21" a="1"/>
  <c r="BN32" i="21" a="1"/>
  <c r="AU32" i="21" a="1"/>
  <c r="Y68" i="21" a="1"/>
  <c r="AU43" i="21" a="1"/>
  <c r="J71" i="21" a="1"/>
  <c r="BD9" i="21" a="1"/>
  <c r="AP26" i="21" a="1"/>
  <c r="BR17" i="21" a="1"/>
  <c r="AB33" i="21" a="1"/>
  <c r="N5" i="21" a="1"/>
  <c r="BS28" i="21" a="1"/>
  <c r="M23" i="21" a="1"/>
  <c r="AW62" i="21" a="1"/>
  <c r="AU31" i="21" a="1"/>
  <c r="AI30" i="21" a="1"/>
  <c r="T22" i="21" a="1"/>
  <c r="AI43" i="21" a="1"/>
  <c r="BP35" i="21" a="1"/>
  <c r="AT61" i="21" a="1"/>
  <c r="BK77" i="21" a="1"/>
  <c r="AU47" i="21" a="1"/>
  <c r="N58" i="21" a="1"/>
  <c r="V65" i="21" a="1"/>
  <c r="Y72" i="21" a="1"/>
  <c r="AW63" i="21" a="1"/>
  <c r="L6" i="21" a="1"/>
  <c r="AW19" i="21" a="1"/>
  <c r="AV76" i="21" a="1"/>
  <c r="X47" i="21" a="1"/>
  <c r="L53" i="21" a="1"/>
  <c r="O57" i="21" a="1"/>
  <c r="BH49" i="21" a="1"/>
  <c r="AI61" i="21" a="1"/>
  <c r="BR24" i="21" a="1"/>
  <c r="AO6" i="21" a="1"/>
  <c r="BD61" i="21" a="1"/>
  <c r="AF60" i="21" a="1"/>
  <c r="AH56" i="21" a="1"/>
  <c r="AI15" i="21" a="1"/>
  <c r="BK23" i="21" a="1"/>
  <c r="AV51" i="21" a="1"/>
  <c r="D20" i="21" a="1"/>
  <c r="O72" i="21" a="1"/>
  <c r="BN17" i="21" a="1"/>
  <c r="AC40" i="21" a="1"/>
  <c r="BE74" i="21" a="1"/>
  <c r="BG35" i="21" a="1"/>
  <c r="BP20" i="21" a="1"/>
  <c r="AE65" i="21" a="1"/>
  <c r="F41" i="21" a="1"/>
  <c r="V67" i="21" a="1"/>
  <c r="AL62" i="21" a="1"/>
  <c r="AA36" i="21" a="1"/>
  <c r="BH27" i="21" a="1"/>
  <c r="BI39" i="21" a="1"/>
  <c r="AM71" i="21" a="1"/>
  <c r="BG23" i="21" a="1"/>
  <c r="O13" i="21" a="1"/>
  <c r="AT37" i="21" a="1"/>
  <c r="Q42" i="21" a="1"/>
  <c r="BQ45" i="21" a="1"/>
  <c r="S37" i="21" a="1"/>
  <c r="H56" i="21" a="1"/>
  <c r="AH19" i="21" a="1"/>
  <c r="M50" i="21" a="1"/>
  <c r="AV22" i="21" a="1"/>
  <c r="AT33" i="21" a="1"/>
  <c r="L64" i="21" a="1"/>
  <c r="AC30" i="21" a="1"/>
  <c r="BH58" i="21" a="1"/>
  <c r="BL25" i="21" a="1"/>
  <c r="M76" i="21" a="1"/>
  <c r="Z45" i="21" a="1"/>
  <c r="AL29" i="21" a="1"/>
  <c r="BS50" i="21" a="1"/>
  <c r="BD75" i="21" a="1"/>
  <c r="BP71" i="21" a="1"/>
  <c r="BC44" i="21" a="1"/>
  <c r="AH18" i="21" a="1"/>
  <c r="E15" i="21" a="1"/>
  <c r="AI75" i="21" a="1"/>
  <c r="M5" i="21" a="1"/>
  <c r="H45" i="21" a="1"/>
  <c r="BD77" i="21" a="1"/>
  <c r="V54" i="21" a="1"/>
  <c r="BI43" i="21" a="1"/>
  <c r="AN21" i="21" a="1"/>
  <c r="AM73" i="21" a="1"/>
  <c r="H20" i="21" a="1"/>
  <c r="AS60" i="21" a="1"/>
  <c r="AJ50" i="21" a="1"/>
  <c r="AA40" i="21" a="1"/>
  <c r="AZ68" i="21" a="1"/>
  <c r="D32" i="21" a="1"/>
  <c r="AI70" i="21" a="1"/>
  <c r="AO61" i="21" a="1"/>
  <c r="AH61" i="21" a="1"/>
  <c r="AM13" i="21" a="1"/>
  <c r="AH32" i="21" a="1"/>
  <c r="AV6" i="21" a="1"/>
  <c r="AQ5" i="21" a="1"/>
  <c r="C12" i="21" a="1"/>
  <c r="AL11" i="21" a="1"/>
  <c r="AM76" i="21" a="1"/>
  <c r="BS43" i="21" a="1"/>
  <c r="AC50" i="21" a="1"/>
  <c r="AH25" i="21" a="1"/>
  <c r="AA14" i="21" a="1"/>
  <c r="D58" i="21" a="1"/>
  <c r="AJ65" i="21" a="1"/>
  <c r="D41" i="21" a="1"/>
  <c r="AS15" i="21" a="1"/>
  <c r="C22" i="21" a="1"/>
  <c r="AQ35" i="21" a="1"/>
  <c r="Q26" i="21" a="1"/>
  <c r="AN9" i="21" a="1"/>
  <c r="BI5" i="21" a="1"/>
  <c r="AL5" i="21" a="1"/>
  <c r="AG35" i="21" a="1"/>
  <c r="AH70" i="21" a="1"/>
  <c r="BI16" i="21" a="1"/>
  <c r="AA41" i="21" a="1"/>
  <c r="AM34" i="21" a="1"/>
  <c r="AC33" i="21" a="1"/>
  <c r="AU24" i="21" a="1"/>
  <c r="AO23" i="21" a="1"/>
  <c r="K63" i="21" a="1"/>
  <c r="AZ41" i="21" a="1"/>
  <c r="AO47" i="21" a="1"/>
  <c r="BI11" i="21" a="1"/>
  <c r="BB66" i="21" a="1"/>
  <c r="AX16" i="21" a="1"/>
  <c r="AN54" i="21" a="1"/>
  <c r="E25" i="29" a="1"/>
  <c r="Z54" i="21" a="1"/>
  <c r="BI21" i="21" a="1"/>
  <c r="BQ50" i="21" a="1"/>
  <c r="L21" i="21" a="1"/>
  <c r="AC52" i="21" a="1"/>
  <c r="O77" i="21" a="1"/>
  <c r="BK76" i="21" a="1"/>
  <c r="O28" i="21" a="1"/>
  <c r="AT20" i="21" a="1"/>
  <c r="M75" i="21" a="1"/>
  <c r="BR50" i="21" a="1"/>
  <c r="BQ34" i="21" a="1"/>
  <c r="AA61" i="21" a="1"/>
  <c r="Q35" i="21" a="1"/>
  <c r="AJ44" i="21" a="1"/>
  <c r="BQ30" i="21" a="1"/>
  <c r="U43" i="21" a="1"/>
  <c r="AB49" i="21" a="1"/>
  <c r="T66" i="21" a="1"/>
  <c r="BL45" i="21" a="1"/>
  <c r="BG37" i="21" a="1"/>
  <c r="AX10" i="21" a="1"/>
  <c r="BI76" i="21" a="1"/>
  <c r="BP33" i="21" a="1"/>
  <c r="N68" i="21" a="1"/>
  <c r="BH43" i="21" a="1"/>
  <c r="F11" i="21" a="1"/>
  <c r="BP36" i="21" a="1"/>
  <c r="BA34" i="21" a="1"/>
  <c r="BH45" i="21" a="1"/>
  <c r="J30" i="21" a="1"/>
  <c r="AH48" i="21" a="1"/>
  <c r="D10" i="21" a="1"/>
  <c r="N44" i="21" a="1"/>
  <c r="BN38" i="21" a="1"/>
  <c r="T44" i="21" a="1"/>
  <c r="AL74" i="21" a="1"/>
  <c r="AI26" i="21" a="1"/>
  <c r="AN56" i="21" a="1"/>
  <c r="AF69" i="21" a="1"/>
  <c r="AT31" i="21" a="1"/>
  <c r="AE64" i="21" a="1"/>
  <c r="AW76" i="21" a="1"/>
  <c r="U19" i="21" a="1"/>
  <c r="BS37" i="21" a="1"/>
  <c r="BE53" i="21" a="1"/>
  <c r="BL34" i="21" a="1"/>
  <c r="U14" i="21" a="1"/>
  <c r="AQ54" i="21" a="1"/>
  <c r="M16" i="21" a="1"/>
  <c r="BD58" i="21" a="1"/>
  <c r="AN77" i="21" a="1"/>
  <c r="O6" i="21" a="1"/>
  <c r="M11" i="21" a="1"/>
  <c r="AP63" i="21" a="1"/>
  <c r="AO52" i="21" a="1"/>
  <c r="M49" i="21" a="1"/>
  <c r="Y55" i="21" a="1"/>
  <c r="AZ19" i="21" a="1"/>
  <c r="AO67" i="21" a="1"/>
  <c r="AS67" i="21" a="1"/>
  <c r="AV55" i="21" a="1"/>
  <c r="T56" i="21" a="1"/>
  <c r="AS53" i="21" a="1"/>
  <c r="AX40" i="21" a="1"/>
  <c r="L51" i="21" a="1"/>
  <c r="BA76" i="21" a="1"/>
  <c r="C75" i="21" a="1"/>
  <c r="AS6" i="21" a="1"/>
  <c r="X28" i="21" a="1"/>
  <c r="BE42" i="21" a="1"/>
  <c r="AS73" i="21" a="1"/>
  <c r="AE74" i="21" a="1"/>
  <c r="AP50" i="21" a="1"/>
  <c r="AA38" i="21" a="1"/>
  <c r="BD48" i="21" a="1"/>
  <c r="V33" i="21" a="1"/>
  <c r="AA49" i="21" a="1"/>
  <c r="S6" i="21" a="1"/>
  <c r="Z74" i="21" a="1"/>
  <c r="AO5" i="21" a="1"/>
  <c r="BJ55" i="21" a="1"/>
  <c r="AI71" i="21" a="1"/>
  <c r="BJ56" i="21" a="1"/>
  <c r="U70" i="21" a="1"/>
  <c r="BA63" i="21" a="1"/>
  <c r="E75" i="21" a="1"/>
  <c r="BD62" i="21" a="1"/>
  <c r="Z48" i="21" a="1"/>
  <c r="AU26" i="21" a="1"/>
  <c r="AX49" i="21" a="1"/>
  <c r="AM77" i="21" a="1"/>
  <c r="BI59" i="21" a="1"/>
  <c r="AN43" i="21" a="1"/>
  <c r="BO11" i="21" a="1"/>
  <c r="AJ46" i="21" a="1"/>
  <c r="AM35" i="21" a="1"/>
  <c r="AA28" i="21" a="1"/>
  <c r="AO68" i="21" a="1"/>
  <c r="AW49" i="21" a="1"/>
  <c r="AB11" i="21" a="1"/>
  <c r="U11" i="21" a="1"/>
  <c r="H50" i="21" a="1"/>
  <c r="BL76" i="21" a="1"/>
  <c r="Q15" i="21" a="1"/>
  <c r="BD33" i="21" a="1"/>
  <c r="L56" i="21" a="1"/>
  <c r="AP12" i="21" a="1"/>
  <c r="AV24" i="21" a="1"/>
  <c r="AE9" i="21" a="1"/>
  <c r="BS29" i="21" a="1"/>
  <c r="S40" i="21" a="1"/>
  <c r="BP43" i="21" a="1"/>
  <c r="BS73" i="21" a="1"/>
  <c r="BE11" i="21" a="1"/>
  <c r="AL54" i="21" a="1"/>
  <c r="AQ38" i="21" a="1"/>
  <c r="BJ41" i="21" a="1"/>
  <c r="AO55" i="21" a="1"/>
  <c r="S8" i="21" a="1"/>
  <c r="BR20" i="21" a="1"/>
  <c r="AZ11" i="21" a="1"/>
  <c r="BN44" i="21" a="1"/>
  <c r="AN26" i="21" a="1"/>
  <c r="AN58" i="21" a="1"/>
  <c r="AQ48" i="21" a="1"/>
  <c r="G17" i="21" a="1"/>
  <c r="Q36" i="21" a="1"/>
  <c r="AV15" i="21" a="1"/>
  <c r="L20" i="21" a="1"/>
  <c r="AZ15" i="21" a="1"/>
  <c r="BI40" i="21" a="1"/>
  <c r="BH50" i="21" a="1"/>
  <c r="AL52" i="21" a="1"/>
  <c r="BI55" i="21" a="1"/>
  <c r="BO18" i="21" a="1"/>
  <c r="J13" i="21" a="1"/>
  <c r="M70" i="21" a="1"/>
  <c r="M38" i="21" a="1"/>
  <c r="BK68" i="21" a="1"/>
  <c r="K8" i="21" a="1"/>
  <c r="AS64" i="21" a="1"/>
  <c r="AL70" i="21" a="1"/>
  <c r="BE67" i="21" a="1"/>
  <c r="AQ64" i="21" a="1"/>
  <c r="AM23" i="21" a="1"/>
  <c r="BO51" i="21" a="1"/>
  <c r="BN58" i="21" a="1"/>
  <c r="BC7" i="21" a="1"/>
  <c r="AL65" i="21" a="1"/>
  <c r="R60" i="21" a="1"/>
  <c r="AH66" i="21" a="1"/>
  <c r="BS68" i="21" a="1"/>
  <c r="D24" i="21" a="1"/>
  <c r="D8" i="21" a="1"/>
  <c r="AC63" i="21" a="1"/>
  <c r="BN40" i="21" a="1"/>
  <c r="BA35" i="21" a="1"/>
  <c r="AW21" i="21" a="1"/>
  <c r="BP74" i="21" a="1"/>
  <c r="BJ45" i="21" a="1"/>
  <c r="G61" i="21" a="1"/>
  <c r="AQ72" i="21" a="1"/>
  <c r="Y8" i="21" a="1"/>
  <c r="AT5" i="21" a="1"/>
  <c r="AZ39" i="21" a="1"/>
  <c r="BB42" i="21" a="1"/>
  <c r="BA5" i="21" a="1"/>
  <c r="AU74" i="21" a="1"/>
  <c r="BJ50" i="21" a="1"/>
  <c r="V66" i="21" a="1"/>
  <c r="BJ43" i="21" a="1"/>
  <c r="AB12" i="21" a="1"/>
  <c r="M51" i="21" a="1"/>
  <c r="V73" i="21" a="1"/>
  <c r="BD57" i="21" a="1"/>
  <c r="BR45" i="21" a="1"/>
  <c r="J17" i="21" a="1"/>
  <c r="Z63" i="21" a="1"/>
  <c r="BB77" i="21" a="1"/>
  <c r="M48" i="21" a="1"/>
  <c r="L18" i="21" a="1"/>
  <c r="AC49" i="21" a="1"/>
  <c r="AL57" i="21" a="1"/>
  <c r="AG71" i="21" a="1"/>
  <c r="E11" i="21" a="1"/>
  <c r="AF26" i="21" a="1"/>
  <c r="AX53" i="21" a="1"/>
  <c r="AQ74" i="21" a="1"/>
  <c r="BO41" i="21" a="1"/>
  <c r="AX41" i="21" a="1"/>
  <c r="AZ36" i="21" a="1"/>
  <c r="BG25" i="21" a="1"/>
  <c r="BH42" i="21" a="1"/>
  <c r="AE19" i="21" a="1"/>
  <c r="AI42" i="21" a="1"/>
  <c r="BE60" i="21" a="1"/>
  <c r="F34" i="21" a="1"/>
  <c r="AC67" i="21" a="1"/>
  <c r="BB72" i="21" a="1"/>
  <c r="K70" i="21" a="1"/>
  <c r="BQ19" i="21" a="1"/>
  <c r="BQ36" i="21" a="1"/>
  <c r="BI13" i="21" a="1"/>
  <c r="AT43" i="21" a="1"/>
  <c r="D61" i="21" a="1"/>
  <c r="C13" i="21" a="1"/>
  <c r="AW68" i="21" a="1"/>
  <c r="R28" i="21" a="1"/>
  <c r="BP58" i="21" a="1"/>
  <c r="AM16" i="21" a="1"/>
  <c r="AW72" i="21" a="1"/>
  <c r="J61" i="21" a="1"/>
  <c r="K19" i="21" a="1"/>
  <c r="BE66" i="21" a="1"/>
  <c r="AS63" i="21" a="1"/>
  <c r="BE38" i="21" a="1"/>
  <c r="BQ63" i="21" a="1"/>
  <c r="BJ51" i="21" a="1"/>
  <c r="R41" i="21" a="1"/>
  <c r="Q39" i="21" a="1"/>
  <c r="R36" i="21" a="1"/>
  <c r="BN33" i="21" a="1"/>
  <c r="AP43" i="21" a="1"/>
  <c r="BC48" i="21" a="1"/>
  <c r="AQ21" i="21" a="1"/>
  <c r="AG32" i="21" a="1"/>
  <c r="C55" i="21" a="1"/>
  <c r="E13" i="21" a="1"/>
  <c r="BH34" i="21" a="1"/>
  <c r="AS12" i="21" a="1"/>
  <c r="E12" i="21" a="1"/>
  <c r="BN60" i="21" a="1"/>
  <c r="D11" i="21" a="1"/>
  <c r="AL7" i="21" a="1"/>
  <c r="AG8" i="21" a="1"/>
  <c r="AM65" i="21" a="1"/>
  <c r="AC47" i="21" a="1"/>
  <c r="T51" i="21" a="1"/>
  <c r="V56" i="21" a="1"/>
  <c r="AL47" i="21" a="1"/>
  <c r="BR25" i="21" a="1"/>
  <c r="U41" i="21" a="1"/>
  <c r="AF18" i="21" a="1"/>
  <c r="AI63" i="21" a="1"/>
  <c r="E18" i="21" a="1"/>
  <c r="H39" i="21" a="1"/>
  <c r="AN57" i="21" a="1"/>
  <c r="BK62" i="21" a="1"/>
  <c r="AE60" i="21" a="1"/>
  <c r="BG39" i="21" a="1"/>
  <c r="BI56" i="21" a="1"/>
  <c r="E50" i="21" a="1"/>
  <c r="M12" i="21" a="1"/>
  <c r="F31" i="21" a="1"/>
  <c r="AU14" i="21" a="1"/>
  <c r="BL22" i="21" a="1"/>
  <c r="T43" i="21" a="1"/>
  <c r="BA50" i="21" a="1"/>
  <c r="BH70" i="21" a="1"/>
  <c r="BI64" i="21" a="1"/>
  <c r="L40" i="21" a="1"/>
  <c r="AN24" i="21" a="1"/>
  <c r="AM47" i="21" a="1"/>
  <c r="AU45" i="21" a="1"/>
  <c r="BD19" i="21" a="1"/>
  <c r="E65" i="21" a="1"/>
  <c r="AC8" i="21" a="1"/>
  <c r="AL32" i="21" a="1"/>
  <c r="AN47" i="21" a="1"/>
  <c r="AV72" i="21" a="1"/>
  <c r="X74" i="21" a="1"/>
  <c r="AA11" i="21" a="1"/>
  <c r="BR12" i="21" a="1"/>
  <c r="Z34" i="21" a="1"/>
  <c r="AP76" i="21" a="1"/>
  <c r="Y65" i="21" a="1"/>
  <c r="BQ60" i="21" a="1"/>
  <c r="AG42" i="21" a="1"/>
  <c r="AN5" i="21" a="1"/>
  <c r="E49" i="21" a="1"/>
  <c r="AM41" i="21" a="1"/>
  <c r="AI5" i="21" a="1"/>
  <c r="C17" i="21" a="1"/>
  <c r="BH15" i="21" a="1"/>
  <c r="S61" i="21" a="1"/>
  <c r="BN63" i="21" a="1"/>
  <c r="AC43" i="21" a="1"/>
  <c r="S69" i="21" a="1"/>
  <c r="BG57" i="21" a="1"/>
  <c r="BQ37" i="21" a="1"/>
  <c r="AJ8" i="21" a="1"/>
  <c r="AP39" i="21" a="1"/>
  <c r="BK58" i="21" a="1"/>
  <c r="BC75" i="21" a="1"/>
  <c r="AZ76" i="21" a="1"/>
  <c r="C41" i="21" a="1"/>
  <c r="Y27" i="21" a="1"/>
  <c r="BD7" i="21" a="1"/>
  <c r="BJ42" i="21" a="1"/>
  <c r="AB43" i="21" a="1"/>
  <c r="AJ25" i="21" a="1"/>
  <c r="L44" i="21" a="1"/>
  <c r="Q23" i="21" a="1"/>
  <c r="AE75" i="21" a="1"/>
  <c r="V20" i="21" a="1"/>
  <c r="R61" i="21" a="1"/>
  <c r="F64" i="21" a="1"/>
  <c r="D26" i="21" a="1"/>
  <c r="BA39" i="21" a="1"/>
  <c r="Q46" i="21" a="1"/>
  <c r="AI49" i="21" a="1"/>
  <c r="AN62" i="21" a="1"/>
  <c r="AN49" i="21" a="1"/>
  <c r="BI68" i="21" a="1"/>
  <c r="AH10" i="21" a="1"/>
  <c r="AP33" i="21" a="1"/>
  <c r="X50" i="21" a="1"/>
  <c r="BK19" i="21" a="1"/>
  <c r="AV75" i="21" a="1"/>
  <c r="V8" i="21" a="1"/>
  <c r="D55" i="21" a="1"/>
  <c r="AI72" i="21" a="1"/>
  <c r="AJ22" i="21" a="1"/>
  <c r="BA15" i="21" a="1"/>
  <c r="AU6" i="21" a="1"/>
  <c r="BG58" i="21" a="1"/>
  <c r="AJ67" i="21" a="1"/>
  <c r="AE43" i="21" a="1"/>
  <c r="R31" i="21" a="1"/>
  <c r="AG27" i="21" a="1"/>
  <c r="C76" i="21" a="1"/>
  <c r="AV48" i="21" a="1"/>
  <c r="BH47" i="21" a="1"/>
  <c r="T25" i="21" a="1"/>
  <c r="BK54" i="21" a="1"/>
  <c r="BL66" i="21" a="1"/>
  <c r="BA10" i="21" a="1"/>
  <c r="AT74" i="21" a="1"/>
  <c r="BR16" i="21" a="1"/>
  <c r="D19" i="21" a="1"/>
  <c r="BL74" i="21" a="1"/>
  <c r="AT75" i="21" a="1"/>
  <c r="AT46" i="21" a="1"/>
  <c r="AX76" i="21" a="1"/>
  <c r="AX61" i="21" a="1"/>
  <c r="BO20" i="21" a="1"/>
  <c r="BS75" i="21" a="1"/>
  <c r="O30" i="21" a="1"/>
  <c r="AA18" i="21" a="1"/>
  <c r="AI32" i="21" a="1"/>
  <c r="O70" i="21" a="1"/>
  <c r="BR22" i="21" a="1"/>
  <c r="AT60" i="21" a="1"/>
  <c r="T16" i="21" a="1"/>
  <c r="V25" i="21" a="1"/>
  <c r="AC64" i="21" a="1"/>
  <c r="AE11" i="21" a="1"/>
  <c r="O11" i="21" a="1"/>
  <c r="M39" i="21" a="1"/>
  <c r="BL5" i="21" a="1"/>
  <c r="BH69" i="21" a="1"/>
  <c r="AG20" i="21" a="1"/>
  <c r="AB26" i="21" a="1"/>
  <c r="BN9" i="21" a="1"/>
  <c r="K12" i="21" a="1"/>
  <c r="BE12" i="21" a="1"/>
  <c r="BQ47" i="21" a="1"/>
  <c r="AE22" i="21" a="1"/>
  <c r="AE53" i="21" a="1"/>
  <c r="BA24" i="21" a="1"/>
  <c r="BR48" i="21" a="1"/>
  <c r="AA27" i="21" a="1"/>
  <c r="AF28" i="21" a="1"/>
  <c r="N70" i="21" a="1"/>
  <c r="N7" i="21" a="1"/>
  <c r="K25" i="21" a="1"/>
  <c r="Y40" i="21" a="1"/>
  <c r="Q13" i="21" a="1"/>
  <c r="L54" i="21" a="1"/>
  <c r="AE13" i="21" a="1"/>
  <c r="BI36" i="21" a="1"/>
  <c r="AN64" i="21" a="1"/>
  <c r="BC39" i="21" a="1"/>
  <c r="Y29" i="21" a="1"/>
  <c r="BI48" i="21" a="1"/>
  <c r="AP77" i="21" a="1"/>
  <c r="F7" i="21" a="1"/>
  <c r="Z13" i="21" a="1"/>
  <c r="G5" i="21" a="1"/>
  <c r="M64" i="21" a="1"/>
  <c r="G53" i="21" a="1"/>
  <c r="AH20" i="21" a="1"/>
  <c r="AS76" i="21" a="1"/>
  <c r="AJ5" i="21" a="1"/>
  <c r="BD30" i="21" a="1"/>
  <c r="AM51" i="21" a="1"/>
  <c r="AF64" i="21" a="1"/>
  <c r="Q54" i="21" a="1"/>
  <c r="AT39" i="21" a="1"/>
  <c r="AH52" i="21" a="1"/>
  <c r="Y57" i="21" a="1"/>
  <c r="BS12" i="21" a="1"/>
  <c r="AO25" i="21" a="1"/>
  <c r="AO14" i="21" a="1"/>
  <c r="T9" i="21" a="1"/>
  <c r="BQ72" i="21" a="1"/>
  <c r="Q10" i="21" a="1"/>
  <c r="BA29" i="21" a="1"/>
  <c r="BK26" i="21" a="1"/>
  <c r="BD40" i="21" a="1"/>
  <c r="O33" i="21" a="1"/>
  <c r="D56" i="21" a="1"/>
  <c r="S55" i="21" a="1"/>
  <c r="Q52" i="21" a="1"/>
  <c r="V45" i="21" a="1"/>
  <c r="AU20" i="21" a="1"/>
  <c r="BN51" i="21" a="1"/>
  <c r="U22" i="21" a="1"/>
  <c r="AO36" i="21" a="1"/>
  <c r="V77" i="21" a="1"/>
  <c r="T53" i="21" a="1"/>
  <c r="D52" i="21" a="1"/>
  <c r="AB6" i="21" a="1"/>
  <c r="BJ37" i="21" a="1"/>
  <c r="AQ36" i="21" a="1"/>
  <c r="BD23" i="21" a="1"/>
  <c r="AH11" i="21" a="1"/>
  <c r="AS27" i="21" a="1"/>
  <c r="BH12" i="21" a="1"/>
  <c r="AP21" i="21" a="1"/>
  <c r="AH9" i="21" a="1"/>
  <c r="G37" i="21" a="1"/>
  <c r="AC5" i="21" a="1"/>
  <c r="N12" i="21" a="1"/>
  <c r="BL39" i="21" a="1"/>
  <c r="BO6" i="21" a="1"/>
  <c r="T31" i="21" a="1"/>
  <c r="BQ61" i="21" a="1"/>
  <c r="Y67" i="21" a="1"/>
  <c r="BH72" i="21" a="1"/>
  <c r="BB54" i="21" a="1"/>
  <c r="X40" i="21" a="1"/>
  <c r="AG63" i="21" a="1"/>
  <c r="K30" i="21" a="1"/>
  <c r="AN67" i="21" a="1"/>
  <c r="BN42" i="21" a="1"/>
  <c r="BR67" i="21" a="1"/>
  <c r="AP42" i="21" a="1"/>
  <c r="BG13" i="21" a="1"/>
  <c r="BG55" i="21" a="1"/>
  <c r="AS49" i="21" a="1"/>
  <c r="AC18" i="21" a="1"/>
  <c r="BE33" i="21" a="1"/>
  <c r="J11" i="21" a="1"/>
  <c r="F61" i="21" a="1"/>
  <c r="V52" i="21" a="1"/>
  <c r="N34" i="21" a="1"/>
  <c r="BR47" i="21" a="1"/>
  <c r="AX12" i="21" a="1"/>
  <c r="BD67" i="21" a="1"/>
  <c r="J54" i="21" a="1"/>
  <c r="L66" i="21" a="1"/>
  <c r="G23" i="21" a="1"/>
  <c r="T54" i="21" a="1"/>
  <c r="U48" i="21" a="1"/>
  <c r="AP19" i="21" a="1"/>
  <c r="BC27" i="21" a="1"/>
  <c r="AE30" i="21" a="1"/>
  <c r="AN20" i="21" a="1"/>
  <c r="BI66" i="21" a="1"/>
  <c r="BL50" i="21" a="1"/>
  <c r="E21" i="21" a="1"/>
  <c r="M21" i="21" a="1"/>
  <c r="AB29" i="21" a="1"/>
  <c r="BE16" i="21" a="1"/>
  <c r="AX60" i="21" a="1"/>
  <c r="AC65" i="21" a="1"/>
  <c r="T41" i="21" a="1"/>
  <c r="Y60" i="21" a="1"/>
  <c r="K26" i="21" a="1"/>
  <c r="E46" i="21" a="1"/>
  <c r="AT40" i="21" a="1"/>
  <c r="AB68" i="21" a="1"/>
  <c r="AG76" i="21" a="1"/>
  <c r="J28" i="21" a="1"/>
  <c r="AZ48" i="21" a="1"/>
  <c r="K16" i="21" a="1"/>
  <c r="AV73" i="21" a="1"/>
  <c r="AW50" i="21" a="1"/>
  <c r="AL73" i="21" a="1"/>
  <c r="AP68" i="21" a="1"/>
  <c r="O7" i="21" a="1"/>
  <c r="X39" i="21" a="1"/>
  <c r="AC15" i="21" a="1"/>
  <c r="AN70" i="21" a="1"/>
  <c r="BO74" i="21" a="1"/>
  <c r="AH21" i="21" a="1"/>
  <c r="E55" i="21" a="1"/>
  <c r="BD5" i="21" a="1"/>
  <c r="N77" i="21" a="1"/>
  <c r="AM48" i="21" a="1"/>
  <c r="AB16" i="21" a="1"/>
  <c r="BA28" i="21" a="1"/>
  <c r="AL26" i="21" a="1"/>
  <c r="AV65" i="21" a="1"/>
  <c r="L34" i="21" a="1"/>
  <c r="M60" i="21" a="1"/>
  <c r="R5" i="21" a="1"/>
  <c r="AQ20" i="21" a="1"/>
  <c r="AX51" i="21" a="1"/>
  <c r="Y13" i="21" a="1"/>
  <c r="K66" i="21" a="1"/>
  <c r="L14" i="21" a="1"/>
  <c r="AH74" i="21" a="1"/>
  <c r="U69" i="21" a="1"/>
  <c r="AM26" i="21" a="1"/>
  <c r="AI23" i="21" a="1"/>
  <c r="S63" i="21" a="1"/>
  <c r="H23" i="21" a="1"/>
  <c r="AS66" i="21" a="1"/>
  <c r="AC13" i="21" a="1"/>
  <c r="AQ19" i="21" a="1"/>
  <c r="Q17" i="21" a="1"/>
  <c r="BD28" i="21" a="1"/>
  <c r="BH22" i="21" a="1"/>
  <c r="BC67" i="21" a="1"/>
  <c r="N52" i="21" a="1"/>
  <c r="AW37" i="21" a="1"/>
  <c r="BJ67" i="21" a="1"/>
  <c r="AJ26" i="21" a="1"/>
  <c r="BG20" i="21" a="1"/>
  <c r="U23" i="21" a="1"/>
  <c r="T42" i="21" a="1"/>
  <c r="E6" i="21" a="1"/>
  <c r="C26" i="21" a="1"/>
  <c r="AZ22" i="21" a="1"/>
  <c r="BK17" i="21" a="1"/>
  <c r="S52" i="21" a="1"/>
  <c r="AC35" i="21" a="1"/>
  <c r="AL64" i="21" a="1"/>
  <c r="Z49" i="21" a="1"/>
  <c r="O24" i="21" a="1"/>
  <c r="AS43" i="21" a="1"/>
  <c r="BI47" i="21" a="1"/>
  <c r="BO36" i="21" a="1"/>
  <c r="G63" i="21" a="1"/>
  <c r="N24" i="21" a="1"/>
  <c r="K31" i="21" a="1"/>
  <c r="BR75" i="21" a="1"/>
  <c r="AC54" i="21" a="1"/>
  <c r="AN19" i="21" a="1"/>
  <c r="AA55" i="21" a="1"/>
  <c r="AU70" i="21" a="1"/>
  <c r="AX58" i="21" a="1"/>
  <c r="BJ18" i="21" a="1"/>
  <c r="E27" i="21" a="1"/>
  <c r="AG6" i="21" a="1"/>
  <c r="AZ67" i="21" a="1"/>
  <c r="AU37" i="21" a="1"/>
  <c r="Q22" i="21" a="1"/>
  <c r="Z29" i="21" a="1"/>
  <c r="AB48" i="21" a="1"/>
  <c r="AV45" i="21" a="1"/>
  <c r="BA37" i="21" a="1"/>
  <c r="X73" i="21" a="1"/>
  <c r="O19" i="21" a="1"/>
  <c r="AT13" i="21" a="1"/>
  <c r="O43" i="21" a="1"/>
  <c r="BH8" i="21" a="1"/>
  <c r="AA46" i="21" a="1"/>
  <c r="BK64" i="21" a="1"/>
  <c r="G45" i="21" a="1"/>
  <c r="K13" i="21" a="1"/>
  <c r="AA69" i="21" a="1"/>
  <c r="F29" i="21" a="1"/>
  <c r="BP51" i="21" a="1"/>
  <c r="R9" i="21" a="1"/>
  <c r="K28" i="21" a="1"/>
  <c r="X67" i="21" a="1"/>
  <c r="AJ31" i="21" a="1"/>
  <c r="G31" i="21" a="1"/>
  <c r="BH13" i="21" a="1"/>
  <c r="AE50" i="21" a="1"/>
  <c r="BH76" i="21" a="1"/>
  <c r="BR34" i="21" a="1"/>
  <c r="BO77" i="21" a="1"/>
  <c r="S57" i="21" a="1"/>
  <c r="Y9" i="21" a="1"/>
  <c r="AH46" i="21" a="1"/>
  <c r="BP39" i="21" a="1"/>
  <c r="AB34" i="21" a="1"/>
  <c r="BS64" i="21" a="1"/>
  <c r="AO32" i="21" a="1"/>
  <c r="BS60" i="21" a="1"/>
  <c r="AX43" i="21" a="1"/>
  <c r="AF37" i="21" a="1"/>
  <c r="AF61" i="21" a="1"/>
  <c r="BS6" i="21" a="1"/>
  <c r="AT28" i="21" a="1"/>
  <c r="Z12" i="21" a="1"/>
  <c r="BO23" i="21" a="1"/>
  <c r="G38" i="21" a="1"/>
  <c r="BH39" i="21" a="1"/>
  <c r="G6" i="21" a="1"/>
  <c r="BQ17" i="21" a="1"/>
  <c r="BK20" i="21" a="1"/>
  <c r="BN46" i="21" a="1"/>
  <c r="T20" i="21" a="1"/>
  <c r="Z31" i="21" a="1"/>
  <c r="BQ52" i="21" a="1"/>
  <c r="AT26" i="21" a="1"/>
  <c r="R18" i="21" a="1"/>
  <c r="S71" i="21" a="1"/>
  <c r="BA20" i="21" a="1"/>
  <c r="AV31" i="21" a="1"/>
  <c r="BE6" i="21" a="1"/>
  <c r="AB54" i="21" a="1"/>
  <c r="AM8" i="21" a="1"/>
  <c r="AB60" i="21" a="1"/>
  <c r="F77" i="21" a="1"/>
  <c r="AX38" i="21" a="1"/>
  <c r="AS17" i="21" a="1"/>
  <c r="AW32" i="21" a="1"/>
  <c r="BJ19" i="21" a="1"/>
  <c r="AM6" i="21" a="1"/>
  <c r="E61" i="21" a="1"/>
  <c r="Y36" i="21" a="1"/>
  <c r="AE45" i="21" a="1"/>
  <c r="AO40" i="21" a="1"/>
  <c r="BG24" i="21" a="1"/>
  <c r="BP16" i="21" a="1"/>
  <c r="AC6" i="21" a="1"/>
  <c r="AB15" i="21" a="1"/>
  <c r="H37" i="21" a="1"/>
  <c r="BK75" i="21" a="1"/>
  <c r="T49" i="21" a="1"/>
  <c r="BE18" i="21" a="1"/>
  <c r="AO16" i="21" a="1"/>
  <c r="AI25" i="21" a="1"/>
  <c r="BE50" i="21" a="1"/>
  <c r="AA45" i="21" a="1"/>
  <c r="BS19" i="21" a="1"/>
  <c r="J10" i="21" a="1"/>
  <c r="G19" i="21" a="1"/>
  <c r="AI9" i="21" a="1"/>
  <c r="R76" i="21" a="1"/>
  <c r="BH57" i="21" a="1"/>
  <c r="BA11" i="21" a="1"/>
  <c r="K52" i="21" a="1"/>
  <c r="AU49" i="21" a="1"/>
  <c r="BK45" i="21" a="1"/>
  <c r="BC72" i="21" a="1"/>
  <c r="AO28" i="21" a="1"/>
  <c r="H34" i="21" a="1"/>
  <c r="AP34" i="21" a="1"/>
  <c r="F8" i="21" a="1"/>
  <c r="F49" i="21" a="1"/>
  <c r="T23" i="21" a="1"/>
  <c r="AZ72" i="21" a="1"/>
  <c r="BE68" i="21" a="1"/>
  <c r="BI61" i="21" a="1"/>
  <c r="D21" i="21" a="1"/>
  <c r="AE57" i="21" a="1"/>
  <c r="C27" i="21" a="1"/>
  <c r="Q71" i="21" a="1"/>
  <c r="AU68" i="21" a="1"/>
  <c r="AX9" i="21" a="1"/>
  <c r="Y52" i="21" a="1"/>
  <c r="AQ68" i="21" a="1"/>
  <c r="AI18" i="21" a="1"/>
  <c r="V28" i="21" a="1"/>
  <c r="O37" i="21" a="1"/>
  <c r="BK63" i="21" a="1"/>
  <c r="AJ19" i="21" a="1"/>
  <c r="U56" i="21" a="1"/>
  <c r="BA74" i="21" a="1"/>
  <c r="AA12" i="21" a="1"/>
  <c r="AO24" i="21" a="1"/>
  <c r="AP13" i="21" a="1"/>
  <c r="AE67" i="21" a="1"/>
  <c r="AL44" i="21" a="1"/>
  <c r="AL6" i="21" a="1"/>
  <c r="AC20" i="21" a="1"/>
  <c r="C38" i="21" a="1"/>
  <c r="H69" i="21" a="1"/>
  <c r="BC63" i="21" a="1"/>
  <c r="AB72" i="21" a="1"/>
  <c r="AZ61" i="21" a="1"/>
  <c r="G49" i="21" a="1"/>
  <c r="BS13" i="21" a="1"/>
  <c r="BL35" i="21" a="1"/>
  <c r="AL24" i="21" a="1"/>
  <c r="J55" i="21" a="1"/>
  <c r="BJ33" i="21" a="1"/>
  <c r="AO69" i="21" a="1"/>
  <c r="BC71" i="21" a="1"/>
  <c r="L50" i="21" a="1"/>
  <c r="BD69" i="21" a="1"/>
  <c r="BN77" i="21" a="1"/>
  <c r="BK18" i="21" a="1"/>
  <c r="D75" i="21" a="1"/>
  <c r="BQ40" i="21" a="1"/>
  <c r="BD32" i="21" a="1"/>
  <c r="AE6" i="21" a="1"/>
  <c r="AB23" i="21" a="1"/>
  <c r="AP70" i="21" a="1"/>
  <c r="AT64" i="21" a="1"/>
  <c r="K27" i="21" a="1"/>
  <c r="F60" i="21" a="1"/>
  <c r="AA62" i="21" a="1"/>
  <c r="AI57" i="21" a="1"/>
  <c r="BP30" i="21" a="1"/>
  <c r="AI16" i="21" a="1"/>
  <c r="BO26" i="21" a="1"/>
  <c r="U67" i="21" a="1"/>
  <c r="D29" i="21" a="1"/>
  <c r="BA8" i="21" a="1"/>
  <c r="AZ32" i="21" a="1"/>
  <c r="AX55" i="21" a="1"/>
  <c r="Z17" i="21" a="1"/>
  <c r="G47" i="21" a="1"/>
  <c r="AL18" i="21" a="1"/>
  <c r="BI45" i="21" a="1"/>
  <c r="AU15" i="21" a="1"/>
  <c r="BH37" i="21" a="1"/>
  <c r="AJ38" i="21" a="1"/>
  <c r="G10" i="21" a="1"/>
  <c r="AE18" i="21" a="1"/>
  <c r="V27" i="21" a="1"/>
  <c r="BN61" i="21" a="1"/>
  <c r="BJ15" i="21" a="1"/>
  <c r="AL55" i="21" a="1"/>
  <c r="AU50" i="21" a="1"/>
  <c r="BB68" i="21" a="1"/>
  <c r="F48" i="21" a="1"/>
  <c r="Z30" i="21" a="1"/>
  <c r="AV36" i="21" a="1"/>
  <c r="BQ9" i="21" a="1"/>
  <c r="J19" i="21" a="1"/>
  <c r="H51" i="21" a="1"/>
  <c r="E8" i="21" a="1"/>
  <c r="O63" i="21" a="1"/>
  <c r="L59" i="21" a="1"/>
  <c r="BH66" i="21" a="1"/>
  <c r="C6" i="21" a="1"/>
  <c r="J44" i="21" a="1"/>
  <c r="AA37" i="21" a="1"/>
  <c r="AP69" i="21" a="1"/>
  <c r="AW10" i="21" a="1"/>
  <c r="AG16" i="21" a="1"/>
  <c r="BR76" i="21" a="1"/>
  <c r="BE19" i="21" a="1"/>
  <c r="AM60" i="21" a="1"/>
  <c r="AE68" i="21" a="1"/>
  <c r="BI44" i="21" a="1"/>
  <c r="Y51" i="21" a="1"/>
  <c r="BI50" i="21" a="1"/>
  <c r="AH12" i="21" a="1"/>
  <c r="BH5" i="21" a="1"/>
  <c r="AI10" i="21" a="1"/>
  <c r="AM36" i="21" a="1"/>
  <c r="BR60" i="21" a="1"/>
  <c r="E64" i="21" a="1"/>
  <c r="K55" i="21" a="1"/>
  <c r="BA45" i="21" a="1"/>
  <c r="R74" i="21" a="1"/>
  <c r="AT53" i="21" a="1"/>
  <c r="BH19" i="21" a="1"/>
  <c r="J45" i="21" a="1"/>
  <c r="AH38" i="21" a="1"/>
  <c r="E26" i="21" a="1"/>
  <c r="U65" i="21" a="1"/>
  <c r="BJ9" i="21" a="1"/>
  <c r="AB53" i="21" a="1"/>
  <c r="Z6" i="21" a="1"/>
  <c r="BE28" i="21" a="1"/>
  <c r="AW70" i="21" a="1"/>
  <c r="BS41" i="21" a="1"/>
  <c r="R38" i="21" a="1"/>
  <c r="AL77" i="21" a="1"/>
  <c r="J40" i="21" a="1"/>
  <c r="AA58" i="21" a="1"/>
  <c r="BE49" i="21" a="1"/>
  <c r="BI49" i="21" a="1"/>
  <c r="AO20" i="21" a="1"/>
  <c r="BS25" i="21" a="1"/>
  <c r="S45" i="21" a="1"/>
  <c r="L10" i="21" a="1"/>
  <c r="T69" i="21" a="1"/>
  <c r="M27" i="21" a="1"/>
  <c r="U57" i="21" a="1"/>
  <c r="AN10" i="21" a="1"/>
  <c r="BN37" i="21" a="1"/>
  <c r="AH17" i="21" a="1"/>
  <c r="K51" i="21" a="1"/>
  <c r="BK33" i="21" a="1"/>
  <c r="L37" i="21" a="1"/>
  <c r="L58" i="21" a="1"/>
  <c r="D70" i="21" a="1"/>
  <c r="K60" i="21" a="1"/>
  <c r="R49" i="21" a="1"/>
  <c r="N25" i="21" a="1"/>
  <c r="H59" i="21" a="1"/>
  <c r="BK46" i="21" a="1"/>
  <c r="AG47" i="21" a="1"/>
  <c r="AF54" i="21" a="1"/>
  <c r="BG36" i="21" a="1"/>
  <c r="R65" i="21" a="1"/>
  <c r="R51" i="21" a="1"/>
  <c r="T36" i="21" a="1"/>
  <c r="Z27" i="21" a="1"/>
  <c r="AT17" i="21" a="1"/>
  <c r="F63" i="21" a="1"/>
  <c r="AS13" i="21" a="1"/>
  <c r="BB52" i="21" a="1"/>
  <c r="S35" i="21" a="1"/>
  <c r="T46" i="21" a="1"/>
  <c r="AU30" i="21" a="1"/>
  <c r="U53" i="21" a="1"/>
  <c r="BR66" i="21" a="1"/>
  <c r="E30" i="21" a="1"/>
  <c r="BQ22" i="21" a="1"/>
  <c r="O39" i="21" a="1"/>
  <c r="BA46" i="21" a="1"/>
  <c r="O75" i="21" a="1"/>
  <c r="BE57" i="21" a="1"/>
  <c r="H52" i="21" a="1"/>
  <c r="X63" i="21" a="1"/>
  <c r="BQ69" i="21" a="1"/>
  <c r="AX34" i="21" a="1"/>
  <c r="S31" i="21" a="1"/>
  <c r="R43" i="21" a="1"/>
  <c r="U25" i="21" a="1"/>
  <c r="BR27" i="21" a="1"/>
  <c r="BQ64" i="21" a="1"/>
  <c r="AC46" i="21" a="1"/>
  <c r="BK14" i="21" a="1"/>
  <c r="BJ11" i="21" a="1"/>
  <c r="BG43" i="21" a="1"/>
  <c r="L74" i="21" a="1"/>
  <c r="Q77" i="21" a="1"/>
  <c r="C23" i="21" a="1"/>
  <c r="O25" i="21" a="1"/>
  <c r="C73" i="21" a="1"/>
  <c r="C18" i="21" a="1"/>
  <c r="F21" i="21" a="1"/>
  <c r="Q12" i="21" a="1"/>
  <c r="AZ64" i="21" a="1"/>
  <c r="AZ50" i="21" a="1"/>
  <c r="AH68" i="21" a="1"/>
  <c r="BE54" i="21" a="1"/>
  <c r="AJ45" i="21" a="1"/>
  <c r="O61" i="21" a="1"/>
  <c r="BG9" i="21" a="1"/>
  <c r="BA48" i="21" a="1"/>
  <c r="AW60" i="21" a="1"/>
  <c r="BR52" i="21" a="1"/>
  <c r="AP52" i="21" a="1"/>
  <c r="AN55" i="21" a="1"/>
  <c r="BR32" i="21" a="1"/>
  <c r="BH41" i="21" a="1"/>
  <c r="AA5" i="21" a="1"/>
  <c r="AF31" i="21" a="1"/>
  <c r="AV11" i="21" a="1"/>
  <c r="C74" i="21" a="1"/>
  <c r="J77" i="21" a="1"/>
  <c r="R66" i="21" a="1"/>
  <c r="AL60" i="21" a="1"/>
  <c r="BI51" i="21" a="1"/>
  <c r="C72" i="21" a="1"/>
  <c r="V35" i="21" a="1"/>
  <c r="J62" i="21" a="1"/>
  <c r="S25" i="21" a="1"/>
  <c r="AO73" i="21" a="1"/>
  <c r="AI40" i="21" a="1"/>
  <c r="BB22" i="21" a="1"/>
  <c r="BJ26" i="21" a="1"/>
  <c r="Q60" i="21" a="1"/>
  <c r="BG45" i="21" a="1"/>
  <c r="M28" i="21" a="1"/>
  <c r="AA77" i="21" a="1"/>
  <c r="N33" i="21" a="1"/>
  <c r="AO43" i="21" a="1"/>
  <c r="BQ73" i="21" a="1"/>
  <c r="K9" i="21" a="1"/>
  <c r="AN59" i="21" a="1"/>
  <c r="BJ34" i="21" a="1"/>
  <c r="BN23" i="21" a="1"/>
  <c r="N20" i="21" a="1"/>
  <c r="X69" i="21" a="1"/>
  <c r="K47" i="21" a="1"/>
  <c r="AU38" i="21" a="1"/>
  <c r="AX50" i="21" a="1"/>
  <c r="AF67" i="21" a="1"/>
  <c r="X22" i="21" a="1"/>
  <c r="K54" i="21" a="1"/>
  <c r="AU51" i="21" a="1"/>
  <c r="AC53" i="21" a="1"/>
  <c r="J32" i="21" a="1"/>
  <c r="AF51" i="21" a="1"/>
  <c r="V10" i="21" a="1"/>
  <c r="AB18" i="21" a="1"/>
  <c r="AI55" i="21" a="1"/>
  <c r="BQ10" i="21" a="1"/>
  <c r="AS62" i="21" a="1"/>
  <c r="K36" i="21" a="1"/>
  <c r="V24" i="21" a="1"/>
  <c r="AU72" i="21" a="1"/>
  <c r="AU7" i="21" a="1"/>
  <c r="Y61" i="21" a="1"/>
  <c r="BA26" i="21" a="1"/>
  <c r="BS54" i="21" a="1"/>
  <c r="D7" i="21" a="1"/>
  <c r="BP65" i="21" a="1"/>
  <c r="T65" i="21" a="1"/>
  <c r="AO18" i="21" a="1"/>
  <c r="Z77" i="21" a="1"/>
  <c r="AP66" i="21" a="1"/>
  <c r="F69" i="21" a="1"/>
  <c r="BD73" i="21" a="1"/>
  <c r="BG8" i="21" a="1"/>
  <c r="AU19" i="21" a="1"/>
  <c r="BC42" i="21" a="1"/>
  <c r="AL43" i="21" a="1"/>
  <c r="BP32" i="21" a="1"/>
  <c r="AI46" i="21" a="1"/>
  <c r="O54" i="21" a="1"/>
  <c r="AW58" i="21" a="1"/>
  <c r="AM32" i="21" a="1"/>
  <c r="BH18" i="21" a="1"/>
  <c r="AE28" i="21" a="1"/>
  <c r="C63" i="21" a="1"/>
  <c r="O44" i="21" a="1"/>
  <c r="AZ54" i="21" a="1"/>
  <c r="BS14" i="21" a="1"/>
  <c r="N31" i="21" a="1"/>
  <c r="G62" i="21" a="1"/>
  <c r="K32" i="21" a="1"/>
  <c r="AP25" i="21" a="1"/>
  <c r="AX15" i="21" a="1"/>
  <c r="V15" i="21" a="1"/>
  <c r="BO21" i="21" a="1"/>
  <c r="AT73" i="21" a="1"/>
  <c r="BK24" i="21" a="1"/>
  <c r="AW46" i="21" a="1"/>
  <c r="L22" i="21" a="1"/>
  <c r="AO30" i="21" a="1"/>
  <c r="S32" i="21" a="1"/>
  <c r="H43" i="21" a="1"/>
  <c r="R11" i="21" a="1"/>
  <c r="AM39" i="21" a="1"/>
  <c r="BQ33" i="21" a="1"/>
  <c r="Z19" i="21" a="1"/>
  <c r="Z38" i="21" a="1"/>
  <c r="T26" i="21" a="1"/>
  <c r="T7" i="21" a="1"/>
  <c r="AA9" i="21" a="1"/>
  <c r="AG23" i="21" a="1"/>
  <c r="R45" i="21" a="1"/>
  <c r="BP7" i="21" a="1"/>
  <c r="X60" i="21" a="1"/>
  <c r="BP31" i="21" a="1"/>
  <c r="J27" i="21" a="1"/>
  <c r="K10" i="21" a="1"/>
  <c r="S30" i="21" a="1"/>
  <c r="G73" i="21" a="1"/>
  <c r="U30" i="21" a="1"/>
  <c r="BN29" i="21" a="1"/>
  <c r="AZ33" i="21" a="1"/>
  <c r="F12" i="21" a="1"/>
  <c r="AM67" i="21" a="1"/>
  <c r="BE21" i="21" a="1"/>
  <c r="AC73" i="21" a="1"/>
  <c r="D6" i="21" a="1"/>
  <c r="BP61" i="21" a="1"/>
  <c r="D44" i="21" a="1"/>
  <c r="V49" i="21" a="1"/>
  <c r="G59" i="21" a="1"/>
  <c r="AZ70" i="21" a="1"/>
  <c r="H64" i="21" a="1"/>
  <c r="E23" i="21" a="1"/>
  <c r="BL40" i="21" a="1"/>
  <c r="F46" i="21" a="1"/>
  <c r="C25" i="21" a="1"/>
  <c r="S22" i="21" a="1"/>
  <c r="AO74" i="21" a="1"/>
  <c r="AW7" i="21" a="1"/>
  <c r="V7" i="21" a="1"/>
  <c r="M34" i="21" a="1"/>
  <c r="BJ69" i="21" a="1"/>
  <c r="N53" i="21" a="1"/>
  <c r="BS7" i="21" a="1"/>
  <c r="AE66" i="21" a="1"/>
  <c r="T47" i="21" a="1"/>
  <c r="AX37" i="21" a="1"/>
  <c r="AO53" i="21" a="1"/>
  <c r="BE72" i="21" a="1"/>
  <c r="BO71" i="21" a="1"/>
  <c r="AQ56" i="21" a="1"/>
  <c r="F14" i="21" a="1"/>
  <c r="AT42" i="21" a="1"/>
  <c r="AE62" i="21" a="1"/>
  <c r="BR39" i="21" a="1"/>
  <c r="C40" i="21" a="1"/>
  <c r="BJ76" i="21" a="1"/>
  <c r="G15" i="21" a="1"/>
  <c r="AW36" i="21" a="1"/>
  <c r="H22" i="21" a="1"/>
  <c r="AM21" i="21" a="1"/>
  <c r="F32" i="21" a="1"/>
  <c r="M31" i="21" a="1"/>
  <c r="AW69" i="21" a="1"/>
  <c r="E70" i="21" a="1"/>
  <c r="T11" i="21" a="1"/>
  <c r="M42" i="21" a="1"/>
  <c r="C48" i="21" a="1"/>
  <c r="AO33" i="21" a="1"/>
  <c r="Z8" i="21" a="1"/>
  <c r="Q76" i="21" a="1"/>
  <c r="AF56" i="21" a="1"/>
  <c r="BR61" i="21" a="1"/>
  <c r="AJ12" i="21" a="1"/>
  <c r="AG30" i="21" a="1"/>
  <c r="X59" i="21" a="1"/>
  <c r="BO34" i="21" a="1"/>
  <c r="BG50" i="21" a="1"/>
  <c r="AF7" i="21" a="1"/>
  <c r="L12" i="21" a="1"/>
  <c r="Q7" i="21" a="1"/>
  <c r="N37" i="21" a="1"/>
  <c r="AU62" i="21" a="1"/>
  <c r="S27" i="21" a="1"/>
  <c r="AO70" i="21" a="1"/>
  <c r="BD29" i="21" a="1"/>
  <c r="BS52" i="21" a="1"/>
  <c r="AT55" i="21" a="1"/>
  <c r="R47" i="21" a="1"/>
  <c r="AT47" i="21" a="1"/>
  <c r="BC17" i="21" a="1"/>
  <c r="AZ30" i="21" a="1"/>
  <c r="BN16" i="21" a="1"/>
  <c r="S65" i="21" a="1"/>
  <c r="AA22" i="21" a="1"/>
  <c r="E56" i="21" a="1"/>
  <c r="D12" i="21" a="1"/>
  <c r="Z35" i="21" a="1"/>
  <c r="AV52" i="21" a="1"/>
  <c r="AS72" i="21" a="1"/>
  <c r="AC57" i="21" a="1"/>
  <c r="T37" i="21" a="1"/>
  <c r="U36" i="21" a="1"/>
  <c r="N75" i="21" a="1"/>
  <c r="BH65" i="21" a="1"/>
  <c r="BQ29" i="21" a="1"/>
  <c r="T39" i="21" a="1"/>
  <c r="N57" i="21" a="1"/>
  <c r="H6" i="21" a="1"/>
  <c r="BK9" i="21" a="1"/>
  <c r="AT21" i="21" a="1"/>
  <c r="AN12" i="21" a="1"/>
  <c r="Z65" i="21" a="1"/>
  <c r="BI53" i="21" a="1"/>
  <c r="D42" i="21" a="1"/>
  <c r="AJ53" i="21" a="1"/>
  <c r="Y44" i="21" a="1"/>
  <c r="BS74" i="21" a="1"/>
  <c r="AU13" i="21" a="1"/>
  <c r="T58" i="21" a="1"/>
  <c r="Q49" i="21" a="1"/>
  <c r="AH77" i="21" a="1"/>
  <c r="BE29" i="21" a="1"/>
  <c r="AO46" i="21" a="1"/>
  <c r="AS45" i="21" a="1"/>
  <c r="X41" i="21" a="1"/>
  <c r="BQ68" i="21" a="1"/>
  <c r="U51" i="21" a="1"/>
  <c r="D31" i="21" a="1"/>
  <c r="BP64" i="21" a="1"/>
  <c r="C68" i="21" a="1"/>
  <c r="BI8" i="21" a="1"/>
  <c r="AF20" i="21" a="1"/>
  <c r="AX47" i="21" a="1"/>
  <c r="BO72" i="21" a="1"/>
  <c r="AV33" i="21" a="1"/>
  <c r="AO39" i="21" a="1"/>
  <c r="BN31" i="21" a="1"/>
  <c r="AP59" i="21" a="1"/>
  <c r="V59" i="21" a="1"/>
  <c r="AF71" i="21" a="1"/>
  <c r="BH56" i="21" a="1"/>
  <c r="AP65" i="21" a="1"/>
  <c r="V21" i="21" a="1"/>
  <c r="N19" i="21" a="1"/>
  <c r="M43" i="21" a="1"/>
  <c r="AQ16" i="21" a="1"/>
  <c r="AT67" i="21" a="1"/>
  <c r="AX26" i="21" a="1"/>
  <c r="J46" i="21" a="1"/>
  <c r="AN14" i="21" a="1"/>
  <c r="BS55" i="21" a="1"/>
  <c r="R14" i="21" a="1"/>
  <c r="BG49" i="21" a="1"/>
  <c r="H68" i="21" a="1"/>
  <c r="AX48" i="21" a="1"/>
  <c r="AG58" i="21" a="1"/>
  <c r="O59" i="21" a="1"/>
  <c r="N72" i="21" a="1"/>
  <c r="AB41" i="21" a="1"/>
  <c r="AW41" i="21" a="1"/>
  <c r="BJ53" i="21" a="1"/>
  <c r="AM29" i="21" a="1"/>
  <c r="S19" i="21" a="1"/>
  <c r="AF70" i="21" a="1"/>
  <c r="E58" i="21" a="1"/>
  <c r="BG38" i="21" a="1"/>
  <c r="AF25" i="21" a="1"/>
  <c r="BO70" i="21" a="1"/>
  <c r="AS20" i="21" a="1"/>
  <c r="AP31" i="21" a="1"/>
  <c r="K22" i="21" a="1"/>
  <c r="AW29" i="21" a="1"/>
  <c r="AI37" i="21" a="1"/>
  <c r="N22" i="21" a="1"/>
  <c r="V16" i="21" a="1"/>
  <c r="J20" i="21" a="1"/>
  <c r="X27" i="21" a="1"/>
  <c r="BJ52" i="21" a="1"/>
  <c r="BG47" i="21" a="1"/>
  <c r="AX36" i="21" a="1"/>
  <c r="F27" i="21" a="1"/>
  <c r="BQ16" i="21" a="1"/>
  <c r="BG61" i="21" a="1"/>
  <c r="Z40" i="21" a="1"/>
  <c r="AF9" i="21" a="1"/>
  <c r="AF16" i="21" a="1"/>
  <c r="AZ44" i="21" a="1"/>
  <c r="BJ44" i="21" a="1"/>
  <c r="AW43" i="21" a="1"/>
  <c r="Z32" i="21" a="1"/>
  <c r="AL27" i="21" a="1"/>
  <c r="S13" i="21" a="1"/>
  <c r="AQ10" i="21" a="1"/>
  <c r="AL23" i="21" a="1"/>
  <c r="E31" i="21" a="1"/>
  <c r="AZ40" i="21" a="1"/>
  <c r="AG45" i="21" a="1"/>
  <c r="BR51" i="21" a="1"/>
  <c r="T77" i="21" a="1"/>
  <c r="O66" i="21" a="1"/>
  <c r="Y32" i="21" a="1"/>
  <c r="AZ66" i="21" a="1"/>
  <c r="V62" i="21" a="1"/>
  <c r="BR9" i="21" a="1"/>
  <c r="BO25" i="21" a="1"/>
  <c r="AG73" i="21" a="1"/>
  <c r="AP56" i="21" a="1"/>
  <c r="BJ10" i="21" a="1"/>
  <c r="X10" i="21" a="1"/>
  <c r="H15" i="21" a="1"/>
  <c r="BC10" i="21" a="1"/>
  <c r="BK59" i="21" a="1"/>
  <c r="AB67" i="21" a="1"/>
  <c r="J34" i="21" a="1"/>
  <c r="BO15" i="21" a="1"/>
  <c r="AT6" i="21" a="1"/>
  <c r="BO68" i="21" a="1"/>
  <c r="AN45" i="21" a="1"/>
  <c r="AJ57" i="21" a="1"/>
  <c r="Z55" i="21" a="1"/>
  <c r="AA33" i="21" a="1"/>
  <c r="BP42" i="21" a="1"/>
  <c r="BN68" i="21" a="1"/>
  <c r="AJ70" i="21" a="1"/>
  <c r="H17" i="21" a="1"/>
  <c r="Q9" i="21" a="1"/>
  <c r="H55" i="21" a="1"/>
  <c r="AF59" i="21" a="1"/>
  <c r="D35" i="21" a="1"/>
  <c r="AF8" i="21" a="1"/>
  <c r="AZ73" i="21" a="1"/>
  <c r="AT34" i="21" a="1"/>
  <c r="AQ8" i="21" a="1"/>
  <c r="BQ49" i="21" a="1"/>
  <c r="J67" i="21" a="1"/>
  <c r="BG72" i="21" a="1"/>
  <c r="AB44" i="21" a="1"/>
  <c r="O35" i="21" a="1"/>
  <c r="AJ11" i="21" a="1"/>
  <c r="O76" i="21" a="1"/>
  <c r="Y58" i="21" a="1"/>
  <c r="J52" i="21" a="1"/>
  <c r="Y22" i="21" a="1"/>
  <c r="V22" i="21" a="1"/>
  <c r="AL36" i="21" a="1"/>
  <c r="D46" i="21" a="1"/>
  <c r="BI7" i="21" a="1"/>
  <c r="AO9" i="21" a="1"/>
  <c r="AH6" i="21" a="1"/>
  <c r="J73" i="21" a="1"/>
  <c r="BC65" i="21" a="1"/>
  <c r="BS34" i="21" a="1"/>
  <c r="L70" i="21" a="1"/>
  <c r="S16" i="21" a="1"/>
  <c r="BE73" i="21" a="1"/>
  <c r="AE5" i="21" a="1"/>
  <c r="U71" i="21" a="1"/>
  <c r="AZ34" i="21" a="1"/>
  <c r="BI20" i="21" a="1"/>
  <c r="S72" i="21" a="1"/>
  <c r="AG25" i="21" a="1"/>
  <c r="BB38" i="21" a="1"/>
  <c r="AE71" i="21" a="1"/>
  <c r="BL33" i="21" a="1"/>
  <c r="AW71" i="21" a="1"/>
  <c r="H57" i="21" a="1"/>
  <c r="G27" i="21" a="1"/>
  <c r="AS57" i="21" a="1"/>
  <c r="AH27" i="21" a="1"/>
  <c r="D27" i="21" a="1"/>
  <c r="AE44" i="21" a="1"/>
  <c r="BK71" i="21" a="1"/>
  <c r="Q51" i="21" a="1"/>
  <c r="AJ7" i="21" a="1"/>
  <c r="AP60" i="21" a="1"/>
  <c r="AA32" i="21" a="1"/>
  <c r="BH25" i="21" a="1"/>
  <c r="Y11" i="21" a="1"/>
  <c r="AP67" i="21" a="1"/>
  <c r="BJ68" i="21" a="1"/>
  <c r="BE55" i="21" a="1"/>
  <c r="AG29" i="21" a="1"/>
  <c r="M74" i="21" a="1"/>
  <c r="BE10" i="21" a="1"/>
  <c r="K18" i="21" a="1"/>
  <c r="AX77" i="21" a="1"/>
  <c r="AF24" i="21" a="1"/>
  <c r="BD10" i="21" a="1"/>
  <c r="J8" i="21" a="1"/>
  <c r="AM9" i="21" a="1"/>
  <c r="BS22" i="21" a="1"/>
  <c r="V60" i="21" a="1"/>
  <c r="BG62" i="21" a="1"/>
  <c r="U32" i="21" a="1"/>
  <c r="BC8" i="21" a="1"/>
  <c r="D64" i="21" a="1"/>
  <c r="BO64" i="21" a="1"/>
  <c r="BE9" i="21" a="1"/>
  <c r="BI58" i="21" a="1"/>
  <c r="AZ8" i="21" a="1"/>
  <c r="AE48" i="21" a="1"/>
  <c r="AT68" i="21" a="1"/>
  <c r="BI54" i="21" a="1"/>
  <c r="F37" i="21" a="1"/>
  <c r="J51" i="21" a="1"/>
  <c r="AG69" i="21" a="1"/>
  <c r="BI32" i="21" a="1"/>
  <c r="BG19" i="21" a="1"/>
  <c r="D66" i="21" a="1"/>
  <c r="AJ40" i="21" a="1"/>
  <c r="BI18" i="21" a="1"/>
  <c r="R53" i="21" a="1"/>
  <c r="R17" i="21" a="1"/>
  <c r="AA15" i="21" a="1"/>
  <c r="BC73" i="21" a="1"/>
  <c r="AX35" i="21" a="1"/>
  <c r="U26" i="21" a="1"/>
  <c r="BD47" i="21" a="1"/>
  <c r="BK28" i="21" a="1"/>
  <c r="BQ70" i="21" a="1"/>
  <c r="N41" i="21" a="1"/>
  <c r="BQ35" i="21" a="1"/>
  <c r="AC14" i="21" a="1"/>
  <c r="BR74" i="21" a="1"/>
  <c r="BP55" i="21" a="1"/>
  <c r="BA75" i="21" a="1"/>
  <c r="Z22" i="21" a="1"/>
  <c r="AA39" i="21" a="1"/>
  <c r="BO5" i="21" a="1"/>
  <c r="Q59" i="21" a="1"/>
  <c r="M22" i="21" a="1"/>
  <c r="AG56" i="21" a="1"/>
  <c r="AA17" i="21" a="1"/>
  <c r="BJ6" i="21" a="1"/>
  <c r="AX27" i="21" a="1"/>
  <c r="BA59" i="21" a="1"/>
  <c r="BH75" i="21" a="1"/>
  <c r="BP26" i="21" a="1"/>
  <c r="G64" i="21" a="1"/>
  <c r="AM50" i="21" a="1"/>
  <c r="AQ53" i="21" a="1"/>
  <c r="BB50" i="21" a="1"/>
  <c r="AF52" i="21" a="1"/>
  <c r="AQ25" i="21" a="1"/>
  <c r="BC31" i="21" a="1"/>
  <c r="BS17" i="21" a="1"/>
  <c r="BE37" i="21" a="1"/>
  <c r="BB35" i="21" a="1"/>
  <c r="C54" i="21" a="1"/>
  <c r="D68" i="21" a="1"/>
  <c r="AG64" i="21" a="1"/>
  <c r="AO48" i="21" a="1"/>
  <c r="N66" i="21" a="1"/>
  <c r="BC23" i="21" a="1"/>
  <c r="AP5" i="21" a="1"/>
  <c r="AF55" i="21" a="1"/>
  <c r="BH33" i="21" a="1"/>
  <c r="AF48" i="21" a="1"/>
  <c r="BP5" i="21" a="1"/>
  <c r="U27" i="21" a="1"/>
  <c r="BA18" i="21" a="1"/>
  <c r="U68" i="21" a="1"/>
  <c r="AG52" i="21" a="1"/>
  <c r="BG31" i="21" a="1"/>
  <c r="AJ13" i="21" a="1"/>
  <c r="AP64" i="21" a="1"/>
  <c r="AH29" i="21" a="1"/>
  <c r="AL50" i="21" a="1"/>
  <c r="AF10" i="21" a="1"/>
  <c r="G25" i="29" a="1"/>
  <c r="E43" i="21" a="1"/>
  <c r="AI77" i="21" a="1"/>
  <c r="AQ43" i="21" a="1"/>
  <c r="BC15" i="21" a="1"/>
  <c r="BS38" i="21" a="1"/>
  <c r="S21" i="21" a="1"/>
  <c r="X49" i="21" a="1"/>
  <c r="U20" i="21" a="1"/>
  <c r="AW20" i="21" a="1"/>
  <c r="O53" i="21" a="1"/>
  <c r="BP29" i="21" a="1"/>
  <c r="E5" i="21" a="1"/>
  <c r="BO62" i="21" a="1"/>
  <c r="BQ57" i="21" a="1"/>
  <c r="BA51" i="21" a="1"/>
  <c r="E45" i="21" a="1"/>
  <c r="AQ7" i="21" a="1"/>
  <c r="Z7" i="21" a="1"/>
  <c r="BS69" i="21" a="1"/>
  <c r="Q32" i="21" a="1"/>
  <c r="H60" i="21" a="1"/>
  <c r="O31" i="21" a="1"/>
  <c r="J26" i="21" a="1"/>
  <c r="BS30" i="21" a="1"/>
  <c r="BP22" i="21" a="1"/>
  <c r="BR42" i="21" a="1"/>
  <c r="Y45" i="21" a="1"/>
  <c r="M73" i="21" a="1"/>
  <c r="BL14" i="21" a="1"/>
  <c r="F36" i="21" a="1"/>
  <c r="AZ53" i="21" a="1"/>
  <c r="BA14" i="21" a="1"/>
  <c r="Q40" i="21" a="1"/>
  <c r="G14" i="21" a="1"/>
  <c r="AU76" i="21" a="1"/>
  <c r="BC52" i="21" a="1"/>
  <c r="BG56" i="21" a="1"/>
  <c r="BD14" i="21" a="1"/>
  <c r="BL59" i="21" a="1"/>
  <c r="BR59" i="21" a="1"/>
  <c r="BH63" i="21" a="1"/>
  <c r="AN69" i="21" a="1"/>
  <c r="AW54" i="21" a="1"/>
  <c r="V57" i="21" a="1"/>
  <c r="BD65" i="21" a="1"/>
  <c r="S59" i="21" a="1"/>
  <c r="L19" i="21" a="1"/>
  <c r="AX23" i="21" a="1"/>
  <c r="G74" i="21" a="1"/>
  <c r="M45" i="21" a="1"/>
  <c r="BN54" i="21" a="1"/>
  <c r="AE23" i="21" a="1"/>
  <c r="AC39" i="21" a="1"/>
  <c r="BD74" i="21" a="1"/>
  <c r="F44" i="21" a="1"/>
  <c r="AQ77" i="21" a="1"/>
  <c r="R37" i="21" a="1"/>
  <c r="BC34" i="21" a="1"/>
  <c r="J41" i="21" a="1"/>
  <c r="BJ14" i="21" a="1"/>
  <c r="BJ5" i="21" a="1"/>
  <c r="T32" i="21" a="1"/>
  <c r="L24" i="21" a="1"/>
  <c r="AT50" i="21" a="1"/>
  <c r="AP20" i="21" a="1"/>
  <c r="Q57" i="21" a="1"/>
  <c r="BR18" i="21" a="1"/>
  <c r="BI75" i="21" a="1"/>
  <c r="AP37" i="21" a="1"/>
  <c r="BD24" i="21" a="1"/>
  <c r="C31" i="21" a="1"/>
  <c r="AP27" i="21" a="1"/>
  <c r="AA54" i="21" a="1"/>
  <c r="V46" i="21" a="1"/>
  <c r="BI14" i="21" a="1"/>
  <c r="S74" i="21" a="1"/>
  <c r="M10" i="21" a="1"/>
  <c r="BR63" i="21" a="1"/>
  <c r="BP27" i="21" a="1"/>
  <c r="G68" i="21" a="1"/>
  <c r="AH59" i="21" a="1"/>
  <c r="AS39" i="21" a="1"/>
  <c r="BR14" i="21" a="1"/>
  <c r="U63" i="21" a="1"/>
  <c r="AI13" i="21" a="1"/>
  <c r="S51" i="21" a="1"/>
  <c r="E74" i="21" a="1"/>
  <c r="AG60" i="21" a="1"/>
  <c r="BO65" i="21" a="1"/>
  <c r="BP66" i="21" a="1"/>
  <c r="AP46" i="21" a="1"/>
  <c r="J56" i="21" a="1"/>
  <c r="AC66" i="21" a="1"/>
  <c r="AE32" i="21" a="1"/>
  <c r="AJ9" i="21" a="1"/>
  <c r="C59" i="21" a="1"/>
  <c r="T67" i="21" a="1"/>
  <c r="E22" i="21" a="1"/>
  <c r="BN39" i="21" a="1"/>
  <c r="AG49" i="21" a="1"/>
  <c r="BK55" i="21" a="1"/>
  <c r="T60" i="21" a="1"/>
  <c r="AA63" i="21" a="1"/>
  <c r="AM54" i="21" a="1"/>
  <c r="AU35" i="21" a="1"/>
  <c r="AP17" i="21" a="1"/>
  <c r="BA65" i="21" a="1"/>
  <c r="N69" i="21" a="1"/>
  <c r="BJ65" i="21" a="1"/>
  <c r="Z53" i="21" a="1"/>
  <c r="AL46" i="21" a="1"/>
  <c r="Y59" i="21" a="1"/>
  <c r="AZ5" i="21" a="1"/>
  <c r="BP25" i="21" a="1"/>
  <c r="L55" i="21" a="1"/>
  <c r="K46" i="21" a="1"/>
  <c r="AX71" i="21" a="1"/>
  <c r="AV70" i="21" a="1"/>
  <c r="BD53" i="21" a="1"/>
  <c r="BC20" i="21" a="1"/>
  <c r="AT9" i="21" a="1"/>
  <c r="AW57" i="21" a="1"/>
  <c r="T35" i="21" a="1"/>
  <c r="H30" i="21" a="1"/>
  <c r="BQ76" i="21" a="1"/>
  <c r="BI12" i="21" a="1"/>
  <c r="C46" i="21" a="1"/>
  <c r="M7" i="21" a="1"/>
  <c r="BI35" i="21" a="1"/>
  <c r="BC25" i="21" a="1"/>
  <c r="BK49" i="21" a="1"/>
  <c r="D28" i="21" a="1"/>
  <c r="AW12" i="21" a="1"/>
  <c r="N28" i="21" a="1"/>
  <c r="BH14" i="21" a="1"/>
  <c r="BS62" i="21" a="1"/>
  <c r="AN36" i="21" a="1"/>
  <c r="AL59" i="21" a="1"/>
  <c r="N39" i="21" a="1"/>
  <c r="BE75" i="21" a="1"/>
  <c r="X30" i="21" a="1"/>
  <c r="BD76" i="21" a="1"/>
  <c r="BI26" i="21" a="1"/>
  <c r="AP35" i="21" a="1"/>
  <c r="H26" i="21" a="1"/>
  <c r="AJ35" i="21" a="1"/>
  <c r="BD34" i="21" a="1"/>
  <c r="BL10" i="21" a="1"/>
  <c r="AV57" i="21" a="1"/>
  <c r="AG31" i="21" a="1"/>
  <c r="AV71" i="21" a="1"/>
  <c r="AV47" i="21" a="1"/>
  <c r="L71" i="21" a="1"/>
  <c r="AL22" i="21" a="1"/>
  <c r="M25" i="21" a="1"/>
  <c r="BI65" i="21" a="1"/>
  <c r="AG72" i="21" a="1"/>
  <c r="BL53" i="21" a="1"/>
  <c r="AU48" i="21" a="1"/>
  <c r="AQ6" i="21" a="1"/>
  <c r="O46" i="21" a="1"/>
  <c r="C56" i="21" a="1"/>
  <c r="AZ6" i="21" a="1"/>
  <c r="BO16" i="21" a="1"/>
  <c r="BG11" i="21" a="1"/>
  <c r="AM52" i="21" a="1"/>
  <c r="AN76" i="21" a="1"/>
  <c r="BJ7" i="21" a="1"/>
  <c r="BR8" i="21" a="1"/>
  <c r="BC70" i="21" a="1"/>
  <c r="G35" i="21" a="1"/>
  <c r="T27" i="21" a="1"/>
  <c r="F54" i="21" a="1"/>
  <c r="AM58" i="21" a="1"/>
  <c r="R56" i="21" a="1"/>
  <c r="D50" i="21" a="1"/>
  <c r="BI38" i="21" a="1"/>
  <c r="BL31" i="21" a="1"/>
  <c r="V5" i="21" a="1"/>
  <c r="F56" i="21" a="1"/>
  <c r="K62" i="21" a="1"/>
  <c r="AU9" i="21" a="1"/>
  <c r="AE24" i="21" a="1"/>
  <c r="Z70" i="21" a="1"/>
  <c r="AI38" i="21" a="1"/>
  <c r="Z44" i="21" a="1"/>
  <c r="AZ60" i="21" a="1"/>
  <c r="AT10" i="21" a="1"/>
  <c r="AB76" i="21" a="1"/>
  <c r="BK60" i="21" a="1"/>
  <c r="BE14" i="21" a="1"/>
  <c r="N56" i="21" a="1"/>
  <c r="BD22" i="21" a="1"/>
  <c r="AH8" i="21" a="1"/>
  <c r="BJ21" i="21" a="1"/>
  <c r="BK6" i="21" a="1"/>
  <c r="X20" i="21" a="1"/>
  <c r="N63" i="21" a="1"/>
  <c r="BP11" i="21" a="1"/>
  <c r="BB43" i="21" a="1"/>
  <c r="AG43" i="21" a="1"/>
  <c r="BD64" i="21" a="1"/>
  <c r="AL14" i="21" a="1"/>
  <c r="AV29" i="21" a="1"/>
  <c r="BH21" i="21" a="1"/>
  <c r="AF12" i="21" a="1"/>
  <c r="N27" i="21" a="1"/>
  <c r="BG41" i="21" a="1"/>
  <c r="AF53" i="21" a="1"/>
  <c r="AE8" i="21" a="1"/>
  <c r="AU58" i="21" a="1"/>
  <c r="R16" i="21" a="1"/>
  <c r="AZ23" i="21" a="1"/>
  <c r="AQ14" i="21" a="1"/>
  <c r="BO57" i="21" a="1"/>
  <c r="BS61" i="21" a="1"/>
  <c r="AG34" i="21" a="1"/>
  <c r="BN13" i="21" a="1"/>
  <c r="AM72" i="21" a="1"/>
  <c r="E54" i="21" a="1"/>
  <c r="AB77" i="21" a="1"/>
  <c r="AQ60" i="21" a="1"/>
  <c r="AP75" i="21" a="1"/>
  <c r="G22" i="21" a="1"/>
  <c r="M32" i="21" a="1"/>
  <c r="Y31" i="21" a="1"/>
  <c r="BH20" i="21" a="1"/>
  <c r="T61" i="21" a="1"/>
  <c r="BE61" i="21" a="1"/>
  <c r="BI24" i="21" a="1"/>
  <c r="L52" i="21" a="1"/>
  <c r="BD8" i="21" a="1"/>
  <c r="BJ39" i="21" a="1"/>
  <c r="C53" i="21" a="1"/>
  <c r="AW74" i="21" a="1"/>
  <c r="L7" i="21" a="1"/>
  <c r="C25" i="29" a="1"/>
  <c r="R19" i="21" a="1"/>
  <c r="AP10" i="21" a="1"/>
  <c r="BL54" i="21" a="1"/>
  <c r="BN10" i="21" a="1"/>
  <c r="BN8" i="21" a="1"/>
  <c r="BO32" i="21" a="1"/>
  <c r="Y14" i="21" a="1"/>
  <c r="Y37" i="21" a="1"/>
  <c r="H63" i="21" a="1"/>
  <c r="BB14" i="21" a="1"/>
  <c r="AJ68" i="21" a="1"/>
  <c r="BQ5" i="21" a="1"/>
  <c r="X48" i="21" a="1"/>
  <c r="AF50" i="21" a="1"/>
  <c r="Q50" i="21" a="1"/>
  <c r="T8" i="21" a="1"/>
  <c r="BC61" i="21" a="1"/>
  <c r="BS11" i="21" a="1"/>
  <c r="AF63" i="21" a="1"/>
  <c r="BD55" i="21" a="1"/>
  <c r="AH42" i="21" a="1"/>
  <c r="AX46" i="21" a="1"/>
  <c r="AT58" i="21" a="1"/>
  <c r="H5" i="21" a="1"/>
  <c r="AS31" i="21" a="1"/>
  <c r="BA55" i="21" a="1"/>
  <c r="BO13" i="21" a="1"/>
  <c r="BL71" i="21" a="1"/>
  <c r="S5" i="21" a="1"/>
  <c r="AG39" i="21" a="1"/>
  <c r="Q72" i="21" a="1"/>
  <c r="BJ29" i="21" a="1"/>
  <c r="BE58" i="21" a="1"/>
  <c r="R71" i="21" a="1"/>
  <c r="BJ66" i="21" a="1"/>
  <c r="AQ71" i="21" a="1"/>
  <c r="R73" i="21" a="1"/>
  <c r="V9" i="21" a="1"/>
  <c r="BO27" i="21" a="1"/>
  <c r="R26" i="21" a="1"/>
  <c r="F67" i="21" a="1"/>
  <c r="BN11" i="21" a="1"/>
  <c r="AG53" i="21" a="1"/>
  <c r="AU12" i="21" a="1"/>
  <c r="BI73" i="21" a="1"/>
  <c r="BL37" i="21" a="1"/>
  <c r="Z26" i="21" a="1"/>
  <c r="BS35" i="21" a="1"/>
  <c r="BG75" i="21" a="1"/>
  <c r="Z23" i="21" a="1"/>
  <c r="BB36" i="21" a="1"/>
  <c r="D33" i="21" a="1"/>
  <c r="AQ70" i="21" a="1"/>
  <c r="BB23" i="21" a="1"/>
  <c r="C57" i="21" a="1"/>
  <c r="H65" i="21" a="1"/>
  <c r="BN6" i="21" a="1"/>
  <c r="AM66" i="21" a="1"/>
  <c r="Q62" i="21" a="1"/>
  <c r="C24" i="21" a="1"/>
  <c r="S33" i="21" a="1"/>
  <c r="BB48" i="21" a="1"/>
  <c r="AJ59" i="21" a="1"/>
  <c r="BQ71" i="21" a="1"/>
  <c r="AH64" i="21" a="1"/>
  <c r="AN35" i="21" a="1"/>
  <c r="AG48" i="21" a="1"/>
  <c r="AW31" i="21" a="1"/>
  <c r="U10" i="21" a="1"/>
  <c r="S60" i="21" a="1"/>
  <c r="M36" i="21" a="1"/>
  <c r="BA12" i="21" a="1"/>
  <c r="O34" i="21" a="1"/>
  <c r="S24" i="21" a="1"/>
  <c r="AG50" i="21" a="1"/>
  <c r="AW51" i="21" a="1"/>
  <c r="AZ35" i="21" a="1"/>
  <c r="BI57" i="21" a="1"/>
  <c r="AO76" i="21" a="1"/>
  <c r="BO17" i="21" a="1"/>
  <c r="AE26" i="21" a="1"/>
  <c r="AU61" i="21" a="1"/>
  <c r="BS40" i="21" a="1"/>
  <c r="AN74" i="21" a="1"/>
  <c r="C28" i="21" a="1"/>
  <c r="BD42" i="21" a="1"/>
  <c r="AL76" i="21" a="1"/>
  <c r="AJ41" i="21" a="1"/>
  <c r="AF40" i="21" a="1"/>
  <c r="L48" i="21" a="1"/>
  <c r="BL67" i="21" a="1"/>
  <c r="BJ12" i="21" a="1"/>
  <c r="AQ12" i="21" a="1"/>
  <c r="AT38" i="21" a="1"/>
  <c r="O10" i="21" a="1"/>
  <c r="BE46" i="21" a="1"/>
  <c r="AX33" i="21" a="1"/>
  <c r="AS32" i="21" a="1"/>
  <c r="BS71" i="21" a="1"/>
  <c r="BK15" i="21" a="1"/>
  <c r="AC25" i="21" a="1"/>
  <c r="AZ20" i="21" a="1"/>
  <c r="U55" i="21" a="1"/>
  <c r="N14" i="21" a="1"/>
  <c r="BN27" i="21" a="1"/>
  <c r="BO12" i="21" a="1"/>
  <c r="C32" i="21" a="1"/>
  <c r="R54" i="21" a="1"/>
  <c r="BD12" i="21" a="1"/>
  <c r="H29" i="21" a="1"/>
  <c r="AO51" i="21" a="1"/>
  <c r="AP55" i="21" a="1"/>
  <c r="BP63" i="21" a="1"/>
  <c r="BO38" i="21" a="1"/>
  <c r="U21" i="21" a="1"/>
  <c r="O71" i="21" a="1"/>
  <c r="AN63" i="21" a="1"/>
  <c r="BI71" i="21" a="1"/>
  <c r="AZ9" i="21" a="1"/>
  <c r="BE39" i="21" a="1"/>
  <c r="AJ74" i="21" a="1"/>
  <c r="BB26" i="21" a="1"/>
  <c r="BC13" i="21" a="1"/>
  <c r="AF13" i="21" a="1"/>
  <c r="AP30" i="21" a="1"/>
  <c r="AO41" i="21" a="1"/>
  <c r="BB41" i="21" a="1"/>
  <c r="AF33" i="21" a="1"/>
  <c r="AW56" i="21" a="1"/>
  <c r="BB13" i="21" a="1"/>
  <c r="Q29" i="21" a="1"/>
  <c r="BP50" i="21" a="1"/>
  <c r="X64" i="21" a="1"/>
  <c r="AC22" i="21" a="1"/>
  <c r="BO73" i="21" a="1"/>
  <c r="BH77" i="21" a="1"/>
  <c r="D60" i="21" a="1"/>
  <c r="BL77" i="21" a="1"/>
  <c r="T64" i="21" a="1"/>
  <c r="R40" i="21" a="1"/>
  <c r="BE15" i="21" a="1"/>
  <c r="BE48" i="21" a="1"/>
  <c r="V37" i="21" a="1"/>
  <c r="BB19" i="21" a="1"/>
  <c r="BN62" i="21" a="1"/>
  <c r="BB44" i="21" a="1"/>
  <c r="AQ41" i="21" a="1"/>
  <c r="AS10" i="21" a="1"/>
  <c r="N11" i="21" a="1"/>
  <c r="S49" i="21" a="1"/>
  <c r="K5" i="21" a="1"/>
  <c r="BK39" i="21" a="1"/>
  <c r="BD63" i="21" a="1"/>
  <c r="G43" i="21" a="1"/>
  <c r="Y24" i="21" a="1"/>
  <c r="AH33" i="21" a="1"/>
  <c r="BP9" i="21" a="1"/>
  <c r="T14" i="21" a="1"/>
  <c r="N47" i="21" a="1"/>
  <c r="AJ23" i="21" a="1"/>
  <c r="AG7" i="21" a="1"/>
  <c r="BP68" i="21" a="1"/>
  <c r="BL28" i="21" a="1"/>
  <c r="Q63" i="21" a="1"/>
  <c r="U62" i="21" a="1"/>
  <c r="BD37" i="21" a="1"/>
  <c r="BJ77" i="21" a="1"/>
  <c r="BC32" i="21" a="1"/>
  <c r="O73" i="21" a="1"/>
  <c r="AJ63" i="21" a="1"/>
  <c r="BR62" i="21" a="1"/>
  <c r="AN30" i="21" a="1"/>
  <c r="BN20" i="21" a="1"/>
  <c r="AC37" i="21" a="1"/>
  <c r="O14" i="21" a="1"/>
  <c r="F72" i="21" a="1"/>
  <c r="S50" i="21" a="1"/>
  <c r="BJ59" i="21" a="1"/>
  <c r="J66" i="21" a="1"/>
  <c r="AF62" i="21" a="1"/>
  <c r="S54" i="21" a="1"/>
  <c r="AW22" i="21" a="1"/>
  <c r="BQ6" i="21" a="1"/>
  <c r="X35" i="21" a="1"/>
  <c r="V47" i="21" a="1"/>
  <c r="AE70" i="21" a="1"/>
  <c r="O20" i="21" a="1"/>
  <c r="AX8" i="21" a="1"/>
  <c r="AE52" i="21" a="1"/>
  <c r="AA13" i="21" a="1"/>
  <c r="U58" i="21" a="1"/>
  <c r="AV68" i="21" a="1"/>
  <c r="AM63" i="21" a="1"/>
  <c r="Z16" i="21" a="1"/>
  <c r="U72" i="21" a="1"/>
  <c r="AS74" i="21" a="1"/>
  <c r="AW61" i="21" a="1"/>
  <c r="AT27" i="21" a="1"/>
  <c r="F25" i="29" a="1"/>
  <c r="L57" i="21" a="1"/>
  <c r="O17" i="21" a="1"/>
  <c r="X43" i="21" a="1"/>
  <c r="C67" i="21" a="1"/>
  <c r="BN55" i="21" a="1"/>
  <c r="K68" i="21" a="1"/>
  <c r="Y20" i="21" a="1"/>
  <c r="BS24" i="21" a="1"/>
  <c r="BD35" i="21" a="1"/>
  <c r="AT7" i="21" a="1"/>
  <c r="AQ28" i="21" a="1"/>
  <c r="R21" i="21" a="1"/>
  <c r="AW75" i="21" a="1"/>
  <c r="AG46" i="21" a="1"/>
  <c r="AP9" i="21" a="1"/>
  <c r="BN67" i="21" a="1"/>
  <c r="AW33" i="21" a="1"/>
  <c r="BS70" i="21" a="1"/>
  <c r="BC47" i="21" a="1"/>
  <c r="R30" i="21" a="1"/>
  <c r="AB46" i="21" a="1"/>
  <c r="H21" i="21" a="1"/>
  <c r="AV14" i="21" a="1"/>
  <c r="H67" i="21" a="1"/>
  <c r="T6" i="21" a="1"/>
  <c r="C11" i="21" a="1"/>
  <c r="BN43" i="21" a="1"/>
  <c r="AZ74" i="21" a="1"/>
  <c r="AH35" i="21" a="1"/>
  <c r="AJ72" i="21" a="1"/>
  <c r="AG37" i="21" a="1"/>
  <c r="Z51" i="21" a="1"/>
  <c r="AE35" i="21" a="1"/>
  <c r="BH55" i="21" a="1"/>
  <c r="AW45" i="21" a="1"/>
  <c r="AL12" i="21" a="1"/>
  <c r="D77" i="21" a="1"/>
  <c r="AO17" i="21" a="1"/>
  <c r="AQ27" i="21" a="1"/>
  <c r="L5" i="21" a="1"/>
  <c r="BP53" i="21" a="1"/>
  <c r="AN7" i="21" a="1"/>
  <c r="AL9" i="21" a="1"/>
  <c r="BK34" i="21" a="1"/>
  <c r="AF58" i="21" a="1"/>
  <c r="BK27" i="21" a="1"/>
  <c r="AO19" i="21" a="1"/>
  <c r="AU64" i="21" a="1"/>
  <c r="AP7" i="21" a="1"/>
  <c r="AP51" i="21" a="1"/>
  <c r="BE31" i="21" a="1"/>
  <c r="AZ75" i="21" a="1"/>
  <c r="AC61" i="21" a="1"/>
  <c r="O29" i="21" a="1"/>
  <c r="X25" i="21" a="1"/>
  <c r="BS44" i="21" a="1"/>
  <c r="AI54" i="21" a="1"/>
  <c r="U75" i="21" a="1"/>
  <c r="AC10" i="21" a="1"/>
  <c r="AL30" i="21" a="1"/>
  <c r="X45" i="21" a="1"/>
  <c r="Z18" i="21" a="1"/>
  <c r="AQ40" i="21" a="1"/>
  <c r="U77" i="21" a="1"/>
  <c r="AG74" i="21" a="1"/>
  <c r="AV56" i="21" a="1"/>
  <c r="BL15" i="21" a="1"/>
  <c r="X9" i="21" a="1"/>
  <c r="U60" i="21" a="1"/>
  <c r="AZ12" i="21" a="1"/>
  <c r="V63" i="21" a="1"/>
  <c r="AM20" i="21" a="1"/>
  <c r="N42" i="21" a="1"/>
  <c r="BP69" i="21" a="1"/>
  <c r="O27" i="21" a="1"/>
  <c r="BB55" i="21" a="1"/>
  <c r="AQ49" i="21" a="1"/>
  <c r="AC19" i="21" a="1"/>
  <c r="AH41" i="21" a="1"/>
  <c r="Y70" i="21" a="1"/>
  <c r="F22" i="21" a="1"/>
  <c r="V70" i="21" a="1"/>
  <c r="AI68" i="21" a="1"/>
  <c r="G18" i="21" a="1"/>
  <c r="AN13" i="21" a="1"/>
  <c r="BJ27" i="21" a="1"/>
  <c r="BH26" i="21" a="1"/>
  <c r="BJ58" i="21" a="1"/>
  <c r="R77" i="21" a="1"/>
  <c r="BE41" i="21" a="1"/>
  <c r="K40" i="21" a="1"/>
  <c r="R48" i="21" a="1"/>
  <c r="Y71" i="21" a="1"/>
  <c r="AJ37" i="21" a="1"/>
  <c r="D62" i="21" a="1"/>
  <c r="AF36" i="21" a="1"/>
  <c r="AA29" i="21" a="1"/>
  <c r="G65" i="21" a="1"/>
  <c r="N62" i="21" a="1"/>
  <c r="AV26" i="21" a="1"/>
  <c r="H10" i="21" a="1"/>
  <c r="AB75" i="21" a="1"/>
  <c r="D72" i="21" a="1"/>
  <c r="Y64" i="21" a="1"/>
  <c r="BP56" i="21" a="1"/>
  <c r="AW42" i="21" a="1"/>
  <c r="BN24" i="21" a="1"/>
  <c r="C43" i="21" a="1"/>
  <c r="AH34" i="21" a="1"/>
  <c r="AO26" i="21" a="1"/>
  <c r="AA31" i="21" a="1"/>
  <c r="BN75" i="21" a="1"/>
  <c r="AB25" i="21" a="1"/>
  <c r="BP10" i="21" a="1"/>
  <c r="AF74" i="21" a="1"/>
  <c r="AX67" i="21" a="1"/>
  <c r="N35" i="21" a="1"/>
  <c r="R23" i="21" a="1"/>
  <c r="R55" i="21" a="1"/>
  <c r="AJ36" i="21" a="1"/>
  <c r="BB47" i="21" a="1"/>
  <c r="AC51" i="21" a="1"/>
  <c r="AF21" i="21" a="1"/>
  <c r="BD26" i="21" a="1"/>
  <c r="O49" i="21" a="1"/>
  <c r="BB57" i="21" a="1"/>
  <c r="BL20" i="21" a="1"/>
  <c r="AA8" i="21" a="1"/>
  <c r="AM49" i="21" a="1"/>
  <c r="Q37" i="21" a="1"/>
  <c r="K76" i="21" a="1"/>
  <c r="AL10" i="21" a="1"/>
  <c r="AV43" i="21" a="1"/>
  <c r="BC38" i="21" a="1"/>
  <c r="AB35" i="21" a="1"/>
  <c r="K64" i="21" a="1"/>
  <c r="AM27" i="21" a="1"/>
  <c r="C52" i="21" a="1"/>
  <c r="BD41" i="21" a="1"/>
  <c r="AL72" i="21" a="1"/>
  <c r="S46" i="21" a="1"/>
  <c r="AW15" i="21" a="1"/>
  <c r="AB70" i="21" a="1"/>
  <c r="Z28" i="21" a="1"/>
  <c r="H38" i="21" a="1"/>
  <c r="AH15" i="21" a="1"/>
  <c r="AI8" i="21" a="1"/>
  <c r="U29" i="21" a="1"/>
  <c r="AW30" i="21" a="1"/>
  <c r="M72" i="21" a="1"/>
  <c r="C36" i="21" a="1"/>
  <c r="R35" i="21" a="1"/>
  <c r="BK29" i="21" a="1"/>
  <c r="BK29" i="21" l="1"/>
  <c r="R35" i="21"/>
  <c r="C36" i="21"/>
  <c r="M72" i="21"/>
  <c r="AW30" i="21"/>
  <c r="U29" i="21"/>
  <c r="AI8" i="21"/>
  <c r="AH15" i="21"/>
  <c r="H38" i="21"/>
  <c r="Z28" i="21"/>
  <c r="AB70" i="21"/>
  <c r="AW15" i="21"/>
  <c r="S46" i="21"/>
  <c r="AL72" i="21"/>
  <c r="BD41" i="21"/>
  <c r="C52" i="21"/>
  <c r="AM27" i="21"/>
  <c r="K64" i="21"/>
  <c r="AB35" i="21"/>
  <c r="BC38" i="21"/>
  <c r="AV43" i="21"/>
  <c r="AL10" i="21"/>
  <c r="K76" i="21"/>
  <c r="Q37" i="21"/>
  <c r="AM49" i="21"/>
  <c r="AA8" i="21"/>
  <c r="BL20" i="21"/>
  <c r="BB57" i="21"/>
  <c r="O49" i="21"/>
  <c r="BD26" i="21"/>
  <c r="AF21" i="21"/>
  <c r="AC51" i="21"/>
  <c r="BB47" i="21"/>
  <c r="AJ36" i="21"/>
  <c r="R55" i="21"/>
  <c r="R23" i="21"/>
  <c r="N35" i="21"/>
  <c r="AX67" i="21"/>
  <c r="AF74" i="21"/>
  <c r="BP10" i="21"/>
  <c r="AB25" i="21"/>
  <c r="BN75" i="21"/>
  <c r="AA31" i="21"/>
  <c r="AO26" i="21"/>
  <c r="AH34" i="21"/>
  <c r="C43" i="21"/>
  <c r="BN24" i="21"/>
  <c r="AW42" i="21"/>
  <c r="BP56" i="21"/>
  <c r="Y64" i="21"/>
  <c r="D72" i="21"/>
  <c r="AB75" i="21"/>
  <c r="H10" i="21"/>
  <c r="AV26" i="21"/>
  <c r="N62" i="21"/>
  <c r="G65" i="21"/>
  <c r="AA29" i="21"/>
  <c r="AF36" i="21"/>
  <c r="D62" i="21"/>
  <c r="AJ37" i="21"/>
  <c r="Y71" i="21"/>
  <c r="R48" i="21"/>
  <c r="K40" i="21"/>
  <c r="BE41" i="21"/>
  <c r="R77" i="21"/>
  <c r="BJ58" i="21"/>
  <c r="BH26" i="21"/>
  <c r="BJ27" i="21"/>
  <c r="AN13" i="21"/>
  <c r="G18" i="21"/>
  <c r="AI68" i="21"/>
  <c r="V70" i="21"/>
  <c r="F22" i="21"/>
  <c r="Y70" i="21"/>
  <c r="AH41" i="21"/>
  <c r="AC19" i="21"/>
  <c r="AQ49" i="21"/>
  <c r="BB55" i="21"/>
  <c r="O27" i="21"/>
  <c r="BP69" i="21"/>
  <c r="N42" i="21"/>
  <c r="AM20" i="21"/>
  <c r="V63" i="21"/>
  <c r="AZ12" i="21"/>
  <c r="U60" i="21"/>
  <c r="X9" i="21"/>
  <c r="BL15" i="21"/>
  <c r="AV56" i="21"/>
  <c r="AG74" i="21"/>
  <c r="U77" i="21"/>
  <c r="AQ40" i="21"/>
  <c r="Z18" i="21"/>
  <c r="X45" i="21"/>
  <c r="AL30" i="21"/>
  <c r="AC10" i="21"/>
  <c r="U75" i="21"/>
  <c r="AI54" i="21"/>
  <c r="BS44" i="21"/>
  <c r="X25" i="21"/>
  <c r="O29" i="21"/>
  <c r="AC61" i="21"/>
  <c r="AZ75" i="21"/>
  <c r="BE31" i="21"/>
  <c r="AP51" i="21"/>
  <c r="AP7" i="21"/>
  <c r="AU64" i="21"/>
  <c r="AO19" i="21"/>
  <c r="BK27" i="21"/>
  <c r="AF58" i="21"/>
  <c r="BK34" i="21"/>
  <c r="AL9" i="21"/>
  <c r="AN7" i="21"/>
  <c r="BP53" i="21"/>
  <c r="L5" i="21"/>
  <c r="AQ27" i="21"/>
  <c r="AO17" i="21"/>
  <c r="D77" i="21"/>
  <c r="AL12" i="21"/>
  <c r="AW45" i="21"/>
  <c r="BH55" i="21"/>
  <c r="AE35" i="21"/>
  <c r="Z51" i="21"/>
  <c r="AG37" i="21"/>
  <c r="AJ72" i="21"/>
  <c r="AH35" i="21"/>
  <c r="AZ74" i="21"/>
  <c r="BN43" i="21"/>
  <c r="C11" i="21"/>
  <c r="T6" i="21"/>
  <c r="H67" i="21"/>
  <c r="AV14" i="21"/>
  <c r="H21" i="21"/>
  <c r="AB46" i="21"/>
  <c r="R30" i="21"/>
  <c r="BC47" i="21"/>
  <c r="BS70" i="21"/>
  <c r="AW33" i="21"/>
  <c r="BN67" i="21"/>
  <c r="AP9" i="21"/>
  <c r="AG46" i="21"/>
  <c r="AW75" i="21"/>
  <c r="R21" i="21"/>
  <c r="AQ28" i="21"/>
  <c r="AT7" i="21"/>
  <c r="BD35" i="21"/>
  <c r="BS24" i="21"/>
  <c r="Y20" i="21"/>
  <c r="K68" i="21"/>
  <c r="BN55" i="21"/>
  <c r="C67" i="21"/>
  <c r="X43" i="21"/>
  <c r="O17" i="21"/>
  <c r="L57" i="21"/>
  <c r="F25" i="29"/>
  <c r="AE9" i="33" s="1"/>
  <c r="AT27" i="21"/>
  <c r="AW61" i="21"/>
  <c r="AS74" i="21"/>
  <c r="U72" i="21"/>
  <c r="Z16" i="21"/>
  <c r="AM63" i="21"/>
  <c r="AV68" i="21"/>
  <c r="U58" i="21"/>
  <c r="AA13" i="21"/>
  <c r="AE52" i="21"/>
  <c r="AX8" i="21"/>
  <c r="O20" i="21"/>
  <c r="AE70" i="21"/>
  <c r="V47" i="21"/>
  <c r="X35" i="21"/>
  <c r="BQ6" i="21"/>
  <c r="AW22" i="21"/>
  <c r="S54" i="21"/>
  <c r="AF62" i="21"/>
  <c r="J66" i="21"/>
  <c r="BJ59" i="21"/>
  <c r="S50" i="21"/>
  <c r="F72" i="21"/>
  <c r="O14" i="21"/>
  <c r="AC37" i="21"/>
  <c r="BN20" i="21"/>
  <c r="AN30" i="21"/>
  <c r="BR62" i="21"/>
  <c r="AJ63" i="21"/>
  <c r="O73" i="21"/>
  <c r="BC32" i="21"/>
  <c r="BJ77" i="21"/>
  <c r="BD37" i="21"/>
  <c r="U62" i="21"/>
  <c r="Q63" i="21"/>
  <c r="BL28" i="21"/>
  <c r="BP68" i="21"/>
  <c r="AG7" i="21"/>
  <c r="AJ23" i="21"/>
  <c r="N47" i="21"/>
  <c r="T14" i="21"/>
  <c r="BP9" i="21"/>
  <c r="AH33" i="21"/>
  <c r="Y24" i="21"/>
  <c r="G43" i="21"/>
  <c r="BD63" i="21"/>
  <c r="BK39" i="21"/>
  <c r="K5" i="21"/>
  <c r="S49" i="21"/>
  <c r="N11" i="21"/>
  <c r="AS10" i="21"/>
  <c r="AQ41" i="21"/>
  <c r="BB44" i="21"/>
  <c r="BN62" i="21"/>
  <c r="BB19" i="21"/>
  <c r="V37" i="21"/>
  <c r="BE48" i="21"/>
  <c r="BE15" i="21"/>
  <c r="R40" i="21"/>
  <c r="T64" i="21"/>
  <c r="BL77" i="21"/>
  <c r="D60" i="21"/>
  <c r="BH77" i="21"/>
  <c r="BO73" i="21"/>
  <c r="AC22" i="21"/>
  <c r="X64" i="21"/>
  <c r="BP50" i="21"/>
  <c r="Q29" i="21"/>
  <c r="BB13" i="21"/>
  <c r="AW56" i="21"/>
  <c r="AF33" i="21"/>
  <c r="BB41" i="21"/>
  <c r="AO41" i="21"/>
  <c r="AP30" i="21"/>
  <c r="AF13" i="21"/>
  <c r="BC13" i="21"/>
  <c r="BB26" i="21"/>
  <c r="AJ74" i="21"/>
  <c r="BE39" i="21"/>
  <c r="AZ9" i="21"/>
  <c r="BI71" i="21"/>
  <c r="AN63" i="21"/>
  <c r="O71" i="21"/>
  <c r="U21" i="21"/>
  <c r="BO38" i="21"/>
  <c r="BP63" i="21"/>
  <c r="AP55" i="21"/>
  <c r="AO51" i="21"/>
  <c r="H29" i="21"/>
  <c r="BD12" i="21"/>
  <c r="R54" i="21"/>
  <c r="C32" i="21"/>
  <c r="BO12" i="21"/>
  <c r="BN27" i="21"/>
  <c r="N14" i="21"/>
  <c r="U55" i="21"/>
  <c r="AZ20" i="21"/>
  <c r="AC25" i="21"/>
  <c r="BK15" i="21"/>
  <c r="BS71" i="21"/>
  <c r="AS32" i="21"/>
  <c r="AX33" i="21"/>
  <c r="BE46" i="21"/>
  <c r="O10" i="21"/>
  <c r="AT38" i="21"/>
  <c r="AQ12" i="21"/>
  <c r="BJ12" i="21"/>
  <c r="BL67" i="21"/>
  <c r="L48" i="21"/>
  <c r="AF40" i="21"/>
  <c r="AJ41" i="21"/>
  <c r="AL76" i="21"/>
  <c r="BD42" i="21"/>
  <c r="C28" i="21"/>
  <c r="AN74" i="21"/>
  <c r="BS40" i="21"/>
  <c r="AU61" i="21"/>
  <c r="AE26" i="21"/>
  <c r="BO17" i="21"/>
  <c r="AO76" i="21"/>
  <c r="BI57" i="21"/>
  <c r="AZ35" i="21"/>
  <c r="AW51" i="21"/>
  <c r="AG50" i="21"/>
  <c r="S24" i="21"/>
  <c r="O34" i="21"/>
  <c r="BA12" i="21"/>
  <c r="M36" i="21"/>
  <c r="S60" i="21"/>
  <c r="U10" i="21"/>
  <c r="AW31" i="21"/>
  <c r="AG48" i="21"/>
  <c r="AN35" i="21"/>
  <c r="AH64" i="21"/>
  <c r="BQ71" i="21"/>
  <c r="AJ59" i="21"/>
  <c r="BB48" i="21"/>
  <c r="S33" i="21"/>
  <c r="C24" i="21"/>
  <c r="Q62" i="21"/>
  <c r="AM66" i="21"/>
  <c r="BN6" i="21"/>
  <c r="H65" i="21"/>
  <c r="C57" i="21"/>
  <c r="BB23" i="21"/>
  <c r="AQ70" i="21"/>
  <c r="D33" i="21"/>
  <c r="BB36" i="21"/>
  <c r="Z23" i="21"/>
  <c r="BG75" i="21"/>
  <c r="BS35" i="21"/>
  <c r="Z26" i="21"/>
  <c r="BL37" i="21"/>
  <c r="BI73" i="21"/>
  <c r="AU12" i="21"/>
  <c r="AG53" i="21"/>
  <c r="BN11" i="21"/>
  <c r="F67" i="21"/>
  <c r="R26" i="21"/>
  <c r="BO27" i="21"/>
  <c r="V9" i="21"/>
  <c r="R73" i="21"/>
  <c r="AQ71" i="21"/>
  <c r="BJ66" i="21"/>
  <c r="R71" i="21"/>
  <c r="BE58" i="21"/>
  <c r="BJ29" i="21"/>
  <c r="Q72" i="21"/>
  <c r="AG39" i="21"/>
  <c r="S5" i="21"/>
  <c r="BL71" i="21"/>
  <c r="BO13" i="21"/>
  <c r="BA55" i="21"/>
  <c r="AS31" i="21"/>
  <c r="H5" i="21"/>
  <c r="AT58" i="21"/>
  <c r="AX46" i="21"/>
  <c r="AH42" i="21"/>
  <c r="BD55" i="21"/>
  <c r="AF63" i="21"/>
  <c r="BS11" i="21"/>
  <c r="BC61" i="21"/>
  <c r="T8" i="21"/>
  <c r="Q50" i="21"/>
  <c r="AF50" i="21"/>
  <c r="X48" i="21"/>
  <c r="BQ5" i="21"/>
  <c r="AJ68" i="21"/>
  <c r="BB14" i="21"/>
  <c r="H63" i="21"/>
  <c r="Y37" i="21"/>
  <c r="Y14" i="21"/>
  <c r="BO32" i="21"/>
  <c r="BN8" i="21"/>
  <c r="BN10" i="21"/>
  <c r="BL54" i="21"/>
  <c r="AP10" i="21"/>
  <c r="R19" i="21"/>
  <c r="C25" i="29"/>
  <c r="AE6" i="33" s="1"/>
  <c r="L7" i="21"/>
  <c r="AW74" i="21"/>
  <c r="C53" i="21"/>
  <c r="BJ39" i="21"/>
  <c r="BD8" i="21"/>
  <c r="L52" i="21"/>
  <c r="BI24" i="21"/>
  <c r="BE61" i="21"/>
  <c r="T61" i="21"/>
  <c r="BH20" i="21"/>
  <c r="Y31" i="21"/>
  <c r="M32" i="21"/>
  <c r="G22" i="21"/>
  <c r="AP75" i="21"/>
  <c r="AQ60" i="21"/>
  <c r="AB77" i="21"/>
  <c r="E54" i="21"/>
  <c r="AM72" i="21"/>
  <c r="BN13" i="21"/>
  <c r="AG34" i="21"/>
  <c r="BS61" i="21"/>
  <c r="BO57" i="21"/>
  <c r="AQ14" i="21"/>
  <c r="AZ23" i="21"/>
  <c r="R16" i="21"/>
  <c r="AU58" i="21"/>
  <c r="AE8" i="21"/>
  <c r="AF53" i="21"/>
  <c r="BG41" i="21"/>
  <c r="N27" i="21"/>
  <c r="AF12" i="21"/>
  <c r="BH21" i="21"/>
  <c r="AV29" i="21"/>
  <c r="AL14" i="21"/>
  <c r="BD64" i="21"/>
  <c r="AG43" i="21"/>
  <c r="BB43" i="21"/>
  <c r="BP11" i="21"/>
  <c r="N63" i="21"/>
  <c r="X20" i="21"/>
  <c r="BK6" i="21"/>
  <c r="BJ21" i="21"/>
  <c r="AH8" i="21"/>
  <c r="BD22" i="21"/>
  <c r="N56" i="21"/>
  <c r="BE14" i="21"/>
  <c r="BK60" i="21"/>
  <c r="AB76" i="21"/>
  <c r="AT10" i="21"/>
  <c r="AZ60" i="21"/>
  <c r="Z44" i="21"/>
  <c r="AI38" i="21"/>
  <c r="Z70" i="21"/>
  <c r="AE24" i="21"/>
  <c r="AU9" i="21"/>
  <c r="K62" i="21"/>
  <c r="F56" i="21"/>
  <c r="V5" i="21"/>
  <c r="BL31" i="21"/>
  <c r="BI38" i="21"/>
  <c r="D50" i="21"/>
  <c r="R56" i="21"/>
  <c r="AM58" i="21"/>
  <c r="F54" i="21"/>
  <c r="T27" i="21"/>
  <c r="G35" i="21"/>
  <c r="BC70" i="21"/>
  <c r="BR8" i="21"/>
  <c r="BJ7" i="21"/>
  <c r="AN76" i="21"/>
  <c r="AM52" i="21"/>
  <c r="BG11" i="21"/>
  <c r="BO16" i="21"/>
  <c r="AZ6" i="21"/>
  <c r="C56" i="21"/>
  <c r="O46" i="21"/>
  <c r="AQ6" i="21"/>
  <c r="AU48" i="21"/>
  <c r="BL53" i="21"/>
  <c r="AG72" i="21"/>
  <c r="BI65" i="21"/>
  <c r="M25" i="21"/>
  <c r="AL22" i="21"/>
  <c r="L71" i="21"/>
  <c r="AV47" i="21"/>
  <c r="AV71" i="21"/>
  <c r="AG31" i="21"/>
  <c r="AV57" i="21"/>
  <c r="BL10" i="21"/>
  <c r="BD34" i="21"/>
  <c r="AJ35" i="21"/>
  <c r="H26" i="21"/>
  <c r="AP35" i="21"/>
  <c r="BI26" i="21"/>
  <c r="BD76" i="21"/>
  <c r="X30" i="21"/>
  <c r="BE75" i="21"/>
  <c r="N39" i="21"/>
  <c r="AL59" i="21"/>
  <c r="AN36" i="21"/>
  <c r="BS62" i="21"/>
  <c r="BH14" i="21"/>
  <c r="N28" i="21"/>
  <c r="AW12" i="21"/>
  <c r="D28" i="21"/>
  <c r="BK49" i="21"/>
  <c r="BC25" i="21"/>
  <c r="BI35" i="21"/>
  <c r="M7" i="21"/>
  <c r="C46" i="21"/>
  <c r="BI12" i="21"/>
  <c r="BQ76" i="21"/>
  <c r="H30" i="21"/>
  <c r="T35" i="21"/>
  <c r="AW57" i="21"/>
  <c r="AT9" i="21"/>
  <c r="BC20" i="21"/>
  <c r="BD53" i="21"/>
  <c r="AV70" i="21"/>
  <c r="AX71" i="21"/>
  <c r="K46" i="21"/>
  <c r="L55" i="21"/>
  <c r="BP25" i="21"/>
  <c r="AZ5" i="21"/>
  <c r="Y59" i="21"/>
  <c r="AL46" i="21"/>
  <c r="Z53" i="21"/>
  <c r="BJ65" i="21"/>
  <c r="N69" i="21"/>
  <c r="BA65" i="21"/>
  <c r="AP17" i="21"/>
  <c r="AU35" i="21"/>
  <c r="AM54" i="21"/>
  <c r="AA63" i="21"/>
  <c r="T60" i="21"/>
  <c r="BK55" i="21"/>
  <c r="AG49" i="21"/>
  <c r="BN39" i="21"/>
  <c r="E22" i="21"/>
  <c r="T67" i="21"/>
  <c r="C59" i="21"/>
  <c r="AJ9" i="21"/>
  <c r="AE32" i="21"/>
  <c r="AC66" i="21"/>
  <c r="J56" i="21"/>
  <c r="AP46" i="21"/>
  <c r="BP66" i="21"/>
  <c r="BO65" i="21"/>
  <c r="AG60" i="21"/>
  <c r="E74" i="21"/>
  <c r="S51" i="21"/>
  <c r="AI13" i="21"/>
  <c r="U63" i="21"/>
  <c r="BR14" i="21"/>
  <c r="AS39" i="21"/>
  <c r="AH59" i="21"/>
  <c r="G68" i="21"/>
  <c r="BP27" i="21"/>
  <c r="BR63" i="21"/>
  <c r="M10" i="21"/>
  <c r="S74" i="21"/>
  <c r="BI14" i="21"/>
  <c r="V46" i="21"/>
  <c r="AA54" i="21"/>
  <c r="AP27" i="21"/>
  <c r="C31" i="21"/>
  <c r="BD24" i="21"/>
  <c r="AP37" i="21"/>
  <c r="BI75" i="21"/>
  <c r="BR18" i="21"/>
  <c r="Q57" i="21"/>
  <c r="AP20" i="21"/>
  <c r="AT50" i="21"/>
  <c r="L24" i="21"/>
  <c r="T32" i="21"/>
  <c r="BJ5" i="21"/>
  <c r="BJ14" i="21"/>
  <c r="J41" i="21"/>
  <c r="BC34" i="21"/>
  <c r="R37" i="21"/>
  <c r="AQ77" i="21"/>
  <c r="F44" i="21"/>
  <c r="BD74" i="21"/>
  <c r="AC39" i="21"/>
  <c r="AE23" i="21"/>
  <c r="BN54" i="21"/>
  <c r="M45" i="21"/>
  <c r="G74" i="21"/>
  <c r="AX23" i="21"/>
  <c r="L19" i="21"/>
  <c r="S59" i="21"/>
  <c r="BD65" i="21"/>
  <c r="V57" i="21"/>
  <c r="AW54" i="21"/>
  <c r="AN69" i="21"/>
  <c r="BH63" i="21"/>
  <c r="BR59" i="21"/>
  <c r="BL59" i="21"/>
  <c r="BD14" i="21"/>
  <c r="BG56" i="21"/>
  <c r="BC52" i="21"/>
  <c r="AU76" i="21"/>
  <c r="G14" i="21"/>
  <c r="Q40" i="21"/>
  <c r="BA14" i="21"/>
  <c r="AZ53" i="21"/>
  <c r="F36" i="21"/>
  <c r="BL14" i="21"/>
  <c r="M73" i="21"/>
  <c r="Y45" i="21"/>
  <c r="BR42" i="21"/>
  <c r="BP22" i="21"/>
  <c r="BS30" i="21"/>
  <c r="J26" i="21"/>
  <c r="O31" i="21"/>
  <c r="H60" i="21"/>
  <c r="Q32" i="21"/>
  <c r="BS69" i="21"/>
  <c r="Z7" i="21"/>
  <c r="AQ7" i="21"/>
  <c r="E45" i="21"/>
  <c r="BA51" i="21"/>
  <c r="BQ57" i="21"/>
  <c r="BO62" i="21"/>
  <c r="E5" i="21"/>
  <c r="BP29" i="21"/>
  <c r="O53" i="21"/>
  <c r="AW20" i="21"/>
  <c r="U20" i="21"/>
  <c r="X49" i="21"/>
  <c r="S21" i="21"/>
  <c r="BS38" i="21"/>
  <c r="BC15" i="21"/>
  <c r="AQ43" i="21"/>
  <c r="AI77" i="21"/>
  <c r="E43" i="21"/>
  <c r="G25" i="29"/>
  <c r="AE10" i="33" s="1"/>
  <c r="AF10" i="21"/>
  <c r="AL50" i="21"/>
  <c r="AH29" i="21"/>
  <c r="AP64" i="21"/>
  <c r="AJ13" i="21"/>
  <c r="BG31" i="21"/>
  <c r="AG52" i="21"/>
  <c r="U68" i="21"/>
  <c r="BA18" i="21"/>
  <c r="U27" i="21"/>
  <c r="BP5" i="21"/>
  <c r="AF48" i="21"/>
  <c r="BH33" i="21"/>
  <c r="AF55" i="21"/>
  <c r="AP5" i="21"/>
  <c r="BC23" i="21"/>
  <c r="N66" i="21"/>
  <c r="AO48" i="21"/>
  <c r="AG64" i="21"/>
  <c r="D68" i="21"/>
  <c r="C54" i="21"/>
  <c r="BB35" i="21"/>
  <c r="BE37" i="21"/>
  <c r="BS17" i="21"/>
  <c r="BC31" i="21"/>
  <c r="AQ25" i="21"/>
  <c r="AF52" i="21"/>
  <c r="BB50" i="21"/>
  <c r="AQ53" i="21"/>
  <c r="AM50" i="21"/>
  <c r="G64" i="21"/>
  <c r="BP26" i="21"/>
  <c r="BH75" i="21"/>
  <c r="BA59" i="21"/>
  <c r="AX27" i="21"/>
  <c r="BJ6" i="21"/>
  <c r="AA17" i="21"/>
  <c r="AG56" i="21"/>
  <c r="M22" i="21"/>
  <c r="Q59" i="21"/>
  <c r="BO5" i="21"/>
  <c r="AA39" i="21"/>
  <c r="Z22" i="21"/>
  <c r="BA75" i="21"/>
  <c r="BP55" i="21"/>
  <c r="BR74" i="21"/>
  <c r="AC14" i="21"/>
  <c r="BQ35" i="21"/>
  <c r="N41" i="21"/>
  <c r="BQ70" i="21"/>
  <c r="BK28" i="21"/>
  <c r="BD47" i="21"/>
  <c r="U26" i="21"/>
  <c r="AX35" i="21"/>
  <c r="BC73" i="21"/>
  <c r="AA15" i="21"/>
  <c r="R17" i="21"/>
  <c r="R53" i="21"/>
  <c r="BI18" i="21"/>
  <c r="AJ40" i="21"/>
  <c r="D66" i="21"/>
  <c r="BG19" i="21"/>
  <c r="BI32" i="21"/>
  <c r="AG69" i="21"/>
  <c r="J51" i="21"/>
  <c r="F37" i="21"/>
  <c r="BI54" i="21"/>
  <c r="AT68" i="21"/>
  <c r="AE48" i="21"/>
  <c r="AZ8" i="21"/>
  <c r="BI58" i="21"/>
  <c r="BE9" i="21"/>
  <c r="BO64" i="21"/>
  <c r="D64" i="21"/>
  <c r="BC8" i="21"/>
  <c r="U32" i="21"/>
  <c r="BG62" i="21"/>
  <c r="V60" i="21"/>
  <c r="BS22" i="21"/>
  <c r="AM9" i="21"/>
  <c r="J8" i="21"/>
  <c r="BD10" i="21"/>
  <c r="AF24" i="21"/>
  <c r="AX77" i="21"/>
  <c r="K18" i="21"/>
  <c r="BE10" i="21"/>
  <c r="M74" i="21"/>
  <c r="AG29" i="21"/>
  <c r="BE55" i="21"/>
  <c r="BJ68" i="21"/>
  <c r="AP67" i="21"/>
  <c r="Y11" i="21"/>
  <c r="BH25" i="21"/>
  <c r="AA32" i="21"/>
  <c r="AP60" i="21"/>
  <c r="AJ7" i="21"/>
  <c r="Q51" i="21"/>
  <c r="BK71" i="21"/>
  <c r="AE44" i="21"/>
  <c r="D27" i="21"/>
  <c r="AH27" i="21"/>
  <c r="AS57" i="21"/>
  <c r="G27" i="21"/>
  <c r="H57" i="21"/>
  <c r="AW71" i="21"/>
  <c r="BL33" i="21"/>
  <c r="AE71" i="21"/>
  <c r="BB38" i="21"/>
  <c r="AG25" i="21"/>
  <c r="S72" i="21"/>
  <c r="BI20" i="21"/>
  <c r="AZ34" i="21"/>
  <c r="U71" i="21"/>
  <c r="AE5" i="21"/>
  <c r="BE73" i="21"/>
  <c r="S16" i="21"/>
  <c r="L70" i="21"/>
  <c r="BS34" i="21"/>
  <c r="BC65" i="21"/>
  <c r="J73" i="21"/>
  <c r="AH6" i="21"/>
  <c r="AO9" i="21"/>
  <c r="BI7" i="21"/>
  <c r="D46" i="21"/>
  <c r="AL36" i="21"/>
  <c r="V22" i="21"/>
  <c r="Y22" i="21"/>
  <c r="J52" i="21"/>
  <c r="Y58" i="21"/>
  <c r="O76" i="21"/>
  <c r="AJ11" i="21"/>
  <c r="O35" i="21"/>
  <c r="AB44" i="21"/>
  <c r="BG72" i="21"/>
  <c r="J67" i="21"/>
  <c r="BQ49" i="21"/>
  <c r="AQ8" i="21"/>
  <c r="AT34" i="21"/>
  <c r="AZ73" i="21"/>
  <c r="AF8" i="21"/>
  <c r="D35" i="21"/>
  <c r="AF59" i="21"/>
  <c r="H55" i="21"/>
  <c r="Q9" i="21"/>
  <c r="H17" i="21"/>
  <c r="AJ70" i="21"/>
  <c r="BN68" i="21"/>
  <c r="BP42" i="21"/>
  <c r="AA33" i="21"/>
  <c r="Z55" i="21"/>
  <c r="AJ57" i="21"/>
  <c r="AN45" i="21"/>
  <c r="BO68" i="21"/>
  <c r="AT6" i="21"/>
  <c r="BO15" i="21"/>
  <c r="J34" i="21"/>
  <c r="AB67" i="21"/>
  <c r="BK59" i="21"/>
  <c r="BC10" i="21"/>
  <c r="H15" i="21"/>
  <c r="X10" i="21"/>
  <c r="BJ10" i="21"/>
  <c r="AP56" i="21"/>
  <c r="AG73" i="21"/>
  <c r="BO25" i="21"/>
  <c r="BR9" i="21"/>
  <c r="V62" i="21"/>
  <c r="AZ66" i="21"/>
  <c r="Y32" i="21"/>
  <c r="O66" i="21"/>
  <c r="T77" i="21"/>
  <c r="BR51" i="21"/>
  <c r="AG45" i="21"/>
  <c r="AZ40" i="21"/>
  <c r="E31" i="21"/>
  <c r="AL23" i="21"/>
  <c r="AQ10" i="21"/>
  <c r="S13" i="21"/>
  <c r="AL27" i="21"/>
  <c r="Z32" i="21"/>
  <c r="AW43" i="21"/>
  <c r="BJ44" i="21"/>
  <c r="AZ44" i="21"/>
  <c r="AF16" i="21"/>
  <c r="AF9" i="21"/>
  <c r="Z40" i="21"/>
  <c r="BG61" i="21"/>
  <c r="BQ16" i="21"/>
  <c r="F27" i="21"/>
  <c r="AX36" i="21"/>
  <c r="BG47" i="21"/>
  <c r="BJ52" i="21"/>
  <c r="X27" i="21"/>
  <c r="J20" i="21"/>
  <c r="V16" i="21"/>
  <c r="N22" i="21"/>
  <c r="AI37" i="21"/>
  <c r="AW29" i="21"/>
  <c r="K22" i="21"/>
  <c r="AP31" i="21"/>
  <c r="AS20" i="21"/>
  <c r="BO70" i="21"/>
  <c r="AF25" i="21"/>
  <c r="BG38" i="21"/>
  <c r="E58" i="21"/>
  <c r="AF70" i="21"/>
  <c r="S19" i="21"/>
  <c r="AM29" i="21"/>
  <c r="BJ53" i="21"/>
  <c r="AW41" i="21"/>
  <c r="AB41" i="21"/>
  <c r="N72" i="21"/>
  <c r="O59" i="21"/>
  <c r="AG58" i="21"/>
  <c r="AX48" i="21"/>
  <c r="H68" i="21"/>
  <c r="BG49" i="21"/>
  <c r="R14" i="21"/>
  <c r="BS55" i="21"/>
  <c r="AN14" i="21"/>
  <c r="J46" i="21"/>
  <c r="AX26" i="21"/>
  <c r="AT67" i="21"/>
  <c r="AQ16" i="21"/>
  <c r="M43" i="21"/>
  <c r="N19" i="21"/>
  <c r="V21" i="21"/>
  <c r="AP65" i="21"/>
  <c r="BH56" i="21"/>
  <c r="AF71" i="21"/>
  <c r="V59" i="21"/>
  <c r="AP59" i="21"/>
  <c r="BN31" i="21"/>
  <c r="AO39" i="21"/>
  <c r="AV33" i="21"/>
  <c r="BO72" i="21"/>
  <c r="AX47" i="21"/>
  <c r="AF20" i="21"/>
  <c r="BI8" i="21"/>
  <c r="C68" i="21"/>
  <c r="BP64" i="21"/>
  <c r="D31" i="21"/>
  <c r="U51" i="21"/>
  <c r="BQ68" i="21"/>
  <c r="X41" i="21"/>
  <c r="AS45" i="21"/>
  <c r="AO46" i="21"/>
  <c r="BE29" i="21"/>
  <c r="AH77" i="21"/>
  <c r="Q49" i="21"/>
  <c r="T58" i="21"/>
  <c r="AU13" i="21"/>
  <c r="BS74" i="21"/>
  <c r="Y44" i="21"/>
  <c r="AJ53" i="21"/>
  <c r="D42" i="21"/>
  <c r="BI53" i="21"/>
  <c r="Z65" i="21"/>
  <c r="AN12" i="21"/>
  <c r="AT21" i="21"/>
  <c r="BK9" i="21"/>
  <c r="H6" i="21"/>
  <c r="N57" i="21"/>
  <c r="T39" i="21"/>
  <c r="BQ29" i="21"/>
  <c r="BH65" i="21"/>
  <c r="N75" i="21"/>
  <c r="U36" i="21"/>
  <c r="T37" i="21"/>
  <c r="AC57" i="21"/>
  <c r="AS72" i="21"/>
  <c r="AV52" i="21"/>
  <c r="Z35" i="21"/>
  <c r="D12" i="21"/>
  <c r="E56" i="21"/>
  <c r="AA22" i="21"/>
  <c r="S65" i="21"/>
  <c r="BN16" i="21"/>
  <c r="AZ30" i="21"/>
  <c r="BC17" i="21"/>
  <c r="AT47" i="21"/>
  <c r="R47" i="21"/>
  <c r="AT55" i="21"/>
  <c r="BS52" i="21"/>
  <c r="BD29" i="21"/>
  <c r="AO70" i="21"/>
  <c r="S27" i="21"/>
  <c r="AU62" i="21"/>
  <c r="N37" i="21"/>
  <c r="Q7" i="21"/>
  <c r="L12" i="21"/>
  <c r="AF7" i="21"/>
  <c r="BG50" i="21"/>
  <c r="BO34" i="21"/>
  <c r="X59" i="21"/>
  <c r="AG30" i="21"/>
  <c r="AJ12" i="21"/>
  <c r="BR61" i="21"/>
  <c r="AF56" i="21"/>
  <c r="Q76" i="21"/>
  <c r="Z8" i="21"/>
  <c r="AO33" i="21"/>
  <c r="C48" i="21"/>
  <c r="M42" i="21"/>
  <c r="T11" i="21"/>
  <c r="E70" i="21"/>
  <c r="AW69" i="21"/>
  <c r="M31" i="21"/>
  <c r="F32" i="21"/>
  <c r="AM21" i="21"/>
  <c r="H22" i="21"/>
  <c r="AW36" i="21"/>
  <c r="G15" i="21"/>
  <c r="BJ76" i="21"/>
  <c r="C40" i="21"/>
  <c r="BR39" i="21"/>
  <c r="AE62" i="21"/>
  <c r="AT42" i="21"/>
  <c r="F14" i="21"/>
  <c r="AQ56" i="21"/>
  <c r="BO71" i="21"/>
  <c r="BE72" i="21"/>
  <c r="AO53" i="21"/>
  <c r="AX37" i="21"/>
  <c r="T47" i="21"/>
  <c r="AE66" i="21"/>
  <c r="BS7" i="21"/>
  <c r="N53" i="21"/>
  <c r="BJ69" i="21"/>
  <c r="M34" i="21"/>
  <c r="V7" i="21"/>
  <c r="AW7" i="21"/>
  <c r="AO74" i="21"/>
  <c r="S22" i="21"/>
  <c r="C25" i="21"/>
  <c r="F46" i="21"/>
  <c r="BL40" i="21"/>
  <c r="E23" i="21"/>
  <c r="H64" i="21"/>
  <c r="AZ70" i="21"/>
  <c r="G59" i="21"/>
  <c r="V49" i="21"/>
  <c r="D44" i="21"/>
  <c r="BP61" i="21"/>
  <c r="D6" i="21"/>
  <c r="AC73" i="21"/>
  <c r="BE21" i="21"/>
  <c r="AM67" i="21"/>
  <c r="F12" i="21"/>
  <c r="AZ33" i="21"/>
  <c r="BN29" i="21"/>
  <c r="U30" i="21"/>
  <c r="G73" i="21"/>
  <c r="S30" i="21"/>
  <c r="K10" i="21"/>
  <c r="J27" i="21"/>
  <c r="BP31" i="21"/>
  <c r="X60" i="21"/>
  <c r="BP7" i="21"/>
  <c r="R45" i="21"/>
  <c r="AG23" i="21"/>
  <c r="AA9" i="21"/>
  <c r="T7" i="21"/>
  <c r="T26" i="21"/>
  <c r="Z38" i="21"/>
  <c r="Z19" i="21"/>
  <c r="BQ33" i="21"/>
  <c r="AM39" i="21"/>
  <c r="R11" i="21"/>
  <c r="H43" i="21"/>
  <c r="S32" i="21"/>
  <c r="AO30" i="21"/>
  <c r="L22" i="21"/>
  <c r="AW46" i="21"/>
  <c r="BK24" i="21"/>
  <c r="AT73" i="21"/>
  <c r="BO21" i="21"/>
  <c r="V15" i="21"/>
  <c r="AX15" i="21"/>
  <c r="AP25" i="21"/>
  <c r="K32" i="21"/>
  <c r="G62" i="21"/>
  <c r="N31" i="21"/>
  <c r="BS14" i="21"/>
  <c r="AZ54" i="21"/>
  <c r="O44" i="21"/>
  <c r="C63" i="21"/>
  <c r="AE28" i="21"/>
  <c r="BH18" i="21"/>
  <c r="AM32" i="21"/>
  <c r="AW58" i="21"/>
  <c r="O54" i="21"/>
  <c r="AI46" i="21"/>
  <c r="BP32" i="21"/>
  <c r="AL43" i="21"/>
  <c r="BC42" i="21"/>
  <c r="AU19" i="21"/>
  <c r="BG8" i="21"/>
  <c r="BD73" i="21"/>
  <c r="F69" i="21"/>
  <c r="AP66" i="21"/>
  <c r="Z77" i="21"/>
  <c r="AO18" i="21"/>
  <c r="T65" i="21"/>
  <c r="BP65" i="21"/>
  <c r="D7" i="21"/>
  <c r="BS54" i="21"/>
  <c r="BA26" i="21"/>
  <c r="Y61" i="21"/>
  <c r="AU7" i="21"/>
  <c r="AU72" i="21"/>
  <c r="V24" i="21"/>
  <c r="K36" i="21"/>
  <c r="AS62" i="21"/>
  <c r="BQ10" i="21"/>
  <c r="AI55" i="21"/>
  <c r="AB18" i="21"/>
  <c r="V10" i="21"/>
  <c r="AF51" i="21"/>
  <c r="J32" i="21"/>
  <c r="AC53" i="21"/>
  <c r="AU51" i="21"/>
  <c r="K54" i="21"/>
  <c r="X22" i="21"/>
  <c r="AF67" i="21"/>
  <c r="AX50" i="21"/>
  <c r="AU38" i="21"/>
  <c r="K47" i="21"/>
  <c r="X69" i="21"/>
  <c r="N20" i="21"/>
  <c r="BN23" i="21"/>
  <c r="BJ34" i="21"/>
  <c r="AN59" i="21"/>
  <c r="K9" i="21"/>
  <c r="BQ73" i="21"/>
  <c r="AO43" i="21"/>
  <c r="N33" i="21"/>
  <c r="AA77" i="21"/>
  <c r="M28" i="21"/>
  <c r="BG45" i="21"/>
  <c r="Q60" i="21"/>
  <c r="BJ26" i="21"/>
  <c r="BB22" i="21"/>
  <c r="AI40" i="21"/>
  <c r="AO73" i="21"/>
  <c r="S25" i="21"/>
  <c r="J62" i="21"/>
  <c r="V35" i="21"/>
  <c r="C72" i="21"/>
  <c r="BI51" i="21"/>
  <c r="AL60" i="21"/>
  <c r="R66" i="21"/>
  <c r="J77" i="21"/>
  <c r="C74" i="21"/>
  <c r="AV11" i="21"/>
  <c r="AF31" i="21"/>
  <c r="AA5" i="21"/>
  <c r="BH41" i="21"/>
  <c r="BR32" i="21"/>
  <c r="AN55" i="21"/>
  <c r="AP52" i="21"/>
  <c r="BR52" i="21"/>
  <c r="AW60" i="21"/>
  <c r="BA48" i="21"/>
  <c r="BG9" i="21"/>
  <c r="O61" i="21"/>
  <c r="AJ45" i="21"/>
  <c r="BE54" i="21"/>
  <c r="AH68" i="21"/>
  <c r="AZ50" i="21"/>
  <c r="AZ64" i="21"/>
  <c r="Q12" i="21"/>
  <c r="F21" i="21"/>
  <c r="C18" i="21"/>
  <c r="C73" i="21"/>
  <c r="O25" i="21"/>
  <c r="C23" i="21"/>
  <c r="Q77" i="21"/>
  <c r="L74" i="21"/>
  <c r="BG43" i="21"/>
  <c r="BJ11" i="21"/>
  <c r="BK14" i="21"/>
  <c r="AC46" i="21"/>
  <c r="BQ64" i="21"/>
  <c r="BR27" i="21"/>
  <c r="U25" i="21"/>
  <c r="R43" i="21"/>
  <c r="S31" i="21"/>
  <c r="AX34" i="21"/>
  <c r="BQ69" i="21"/>
  <c r="X63" i="21"/>
  <c r="H52" i="21"/>
  <c r="BE57" i="21"/>
  <c r="O75" i="21"/>
  <c r="BA46" i="21"/>
  <c r="O39" i="21"/>
  <c r="BQ22" i="21"/>
  <c r="E30" i="21"/>
  <c r="BR66" i="21"/>
  <c r="U53" i="21"/>
  <c r="AU30" i="21"/>
  <c r="T46" i="21"/>
  <c r="S35" i="21"/>
  <c r="BB52" i="21"/>
  <c r="AS13" i="21"/>
  <c r="F63" i="21"/>
  <c r="AT17" i="21"/>
  <c r="Z27" i="21"/>
  <c r="T36" i="21"/>
  <c r="R51" i="21"/>
  <c r="R65" i="21"/>
  <c r="BG36" i="21"/>
  <c r="AF54" i="21"/>
  <c r="AG47" i="21"/>
  <c r="BK46" i="21"/>
  <c r="H59" i="21"/>
  <c r="N25" i="21"/>
  <c r="R49" i="21"/>
  <c r="K60" i="21"/>
  <c r="D70" i="21"/>
  <c r="L58" i="21"/>
  <c r="L37" i="21"/>
  <c r="BK33" i="21"/>
  <c r="K51" i="21"/>
  <c r="AH17" i="21"/>
  <c r="BN37" i="21"/>
  <c r="AN10" i="21"/>
  <c r="U57" i="21"/>
  <c r="M27" i="21"/>
  <c r="T69" i="21"/>
  <c r="L10" i="21"/>
  <c r="S45" i="21"/>
  <c r="BS25" i="21"/>
  <c r="AO20" i="21"/>
  <c r="BI49" i="21"/>
  <c r="BE49" i="21"/>
  <c r="AA58" i="21"/>
  <c r="J40" i="21"/>
  <c r="AL77" i="21"/>
  <c r="R38" i="21"/>
  <c r="BS41" i="21"/>
  <c r="AW70" i="21"/>
  <c r="BE28" i="21"/>
  <c r="Z6" i="21"/>
  <c r="AB53" i="21"/>
  <c r="BJ9" i="21"/>
  <c r="U65" i="21"/>
  <c r="E26" i="21"/>
  <c r="AH38" i="21"/>
  <c r="J45" i="21"/>
  <c r="BH19" i="21"/>
  <c r="AT53" i="21"/>
  <c r="R74" i="21"/>
  <c r="BA45" i="21"/>
  <c r="K55" i="21"/>
  <c r="E64" i="21"/>
  <c r="BR60" i="21"/>
  <c r="AM36" i="21"/>
  <c r="AI10" i="21"/>
  <c r="BH5" i="21"/>
  <c r="AH12" i="21"/>
  <c r="BI50" i="21"/>
  <c r="Y51" i="21"/>
  <c r="BI44" i="21"/>
  <c r="AE68" i="21"/>
  <c r="AM60" i="21"/>
  <c r="BE19" i="21"/>
  <c r="BR76" i="21"/>
  <c r="AG16" i="21"/>
  <c r="AW10" i="21"/>
  <c r="AP69" i="21"/>
  <c r="AA37" i="21"/>
  <c r="J44" i="21"/>
  <c r="C6" i="21"/>
  <c r="BH66" i="21"/>
  <c r="L59" i="21"/>
  <c r="O63" i="21"/>
  <c r="E8" i="21"/>
  <c r="H51" i="21"/>
  <c r="J19" i="21"/>
  <c r="BQ9" i="21"/>
  <c r="AV36" i="21"/>
  <c r="Z30" i="21"/>
  <c r="F48" i="21"/>
  <c r="BB68" i="21"/>
  <c r="AU50" i="21"/>
  <c r="AL55" i="21"/>
  <c r="BJ15" i="21"/>
  <c r="BN61" i="21"/>
  <c r="V27" i="21"/>
  <c r="AE18" i="21"/>
  <c r="G10" i="21"/>
  <c r="AJ38" i="21"/>
  <c r="BH37" i="21"/>
  <c r="AU15" i="21"/>
  <c r="BI45" i="21"/>
  <c r="AL18" i="21"/>
  <c r="G47" i="21"/>
  <c r="Z17" i="21"/>
  <c r="AX55" i="21"/>
  <c r="AZ32" i="21"/>
  <c r="BA8" i="21"/>
  <c r="D29" i="21"/>
  <c r="U67" i="21"/>
  <c r="BO26" i="21"/>
  <c r="AI16" i="21"/>
  <c r="BP30" i="21"/>
  <c r="AI57" i="21"/>
  <c r="AA62" i="21"/>
  <c r="F60" i="21"/>
  <c r="K27" i="21"/>
  <c r="AT64" i="21"/>
  <c r="AP70" i="21"/>
  <c r="AB23" i="21"/>
  <c r="AE6" i="21"/>
  <c r="BD32" i="21"/>
  <c r="BQ40" i="21"/>
  <c r="D75" i="21"/>
  <c r="BK18" i="21"/>
  <c r="BN77" i="21"/>
  <c r="BD69" i="21"/>
  <c r="L50" i="21"/>
  <c r="BC71" i="21"/>
  <c r="AO69" i="21"/>
  <c r="BJ33" i="21"/>
  <c r="J55" i="21"/>
  <c r="AL24" i="21"/>
  <c r="BL35" i="21"/>
  <c r="BS13" i="21"/>
  <c r="G49" i="21"/>
  <c r="AZ61" i="21"/>
  <c r="AB72" i="21"/>
  <c r="BC63" i="21"/>
  <c r="H69" i="21"/>
  <c r="C38" i="21"/>
  <c r="AC20" i="21"/>
  <c r="AL6" i="21"/>
  <c r="AL44" i="21"/>
  <c r="AE67" i="21"/>
  <c r="AP13" i="21"/>
  <c r="AO24" i="21"/>
  <c r="AA12" i="21"/>
  <c r="BA74" i="21"/>
  <c r="U56" i="21"/>
  <c r="AJ19" i="21"/>
  <c r="BK63" i="21"/>
  <c r="O37" i="21"/>
  <c r="V28" i="21"/>
  <c r="AI18" i="21"/>
  <c r="AQ68" i="21"/>
  <c r="Y52" i="21"/>
  <c r="AX9" i="21"/>
  <c r="AU68" i="21"/>
  <c r="Q71" i="21"/>
  <c r="C27" i="21"/>
  <c r="AE57" i="21"/>
  <c r="D21" i="21"/>
  <c r="BI61" i="21"/>
  <c r="BE68" i="21"/>
  <c r="AZ72" i="21"/>
  <c r="T23" i="21"/>
  <c r="F49" i="21"/>
  <c r="F8" i="21"/>
  <c r="AP34" i="21"/>
  <c r="H34" i="21"/>
  <c r="AO28" i="21"/>
  <c r="BC72" i="21"/>
  <c r="BK45" i="21"/>
  <c r="AU49" i="21"/>
  <c r="K52" i="21"/>
  <c r="BA11" i="21"/>
  <c r="BH57" i="21"/>
  <c r="R76" i="21"/>
  <c r="AI9" i="21"/>
  <c r="G19" i="21"/>
  <c r="J10" i="21"/>
  <c r="BS19" i="21"/>
  <c r="AA45" i="21"/>
  <c r="BE50" i="21"/>
  <c r="AI25" i="21"/>
  <c r="AO16" i="21"/>
  <c r="BE18" i="21"/>
  <c r="T49" i="21"/>
  <c r="BK75" i="21"/>
  <c r="H37" i="21"/>
  <c r="AB15" i="21"/>
  <c r="AC6" i="21"/>
  <c r="BP16" i="21"/>
  <c r="BG24" i="21"/>
  <c r="AO40" i="21"/>
  <c r="AE45" i="21"/>
  <c r="Y36" i="21"/>
  <c r="E61" i="21"/>
  <c r="AM6" i="21"/>
  <c r="BJ19" i="21"/>
  <c r="AW32" i="21"/>
  <c r="AS17" i="21"/>
  <c r="AX38" i="21"/>
  <c r="F77" i="21"/>
  <c r="AB60" i="21"/>
  <c r="AM8" i="21"/>
  <c r="AB54" i="21"/>
  <c r="BE6" i="21"/>
  <c r="AV31" i="21"/>
  <c r="BA20" i="21"/>
  <c r="S71" i="21"/>
  <c r="R18" i="21"/>
  <c r="AT26" i="21"/>
  <c r="BQ52" i="21"/>
  <c r="Z31" i="21"/>
  <c r="T20" i="21"/>
  <c r="BN46" i="21"/>
  <c r="BK20" i="21"/>
  <c r="BQ17" i="21"/>
  <c r="G6" i="21"/>
  <c r="BH39" i="21"/>
  <c r="G38" i="21"/>
  <c r="BO23" i="21"/>
  <c r="Z12" i="21"/>
  <c r="AT28" i="21"/>
  <c r="BS6" i="21"/>
  <c r="AF61" i="21"/>
  <c r="AF37" i="21"/>
  <c r="AX43" i="21"/>
  <c r="BS60" i="21"/>
  <c r="AO32" i="21"/>
  <c r="BS64" i="21"/>
  <c r="AB34" i="21"/>
  <c r="BP39" i="21"/>
  <c r="AH46" i="21"/>
  <c r="Y9" i="21"/>
  <c r="S57" i="21"/>
  <c r="BO77" i="21"/>
  <c r="BR34" i="21"/>
  <c r="BH76" i="21"/>
  <c r="AE50" i="21"/>
  <c r="BH13" i="21"/>
  <c r="G31" i="21"/>
  <c r="AJ31" i="21"/>
  <c r="X67" i="21"/>
  <c r="K28" i="21"/>
  <c r="R9" i="21"/>
  <c r="BP51" i="21"/>
  <c r="F29" i="21"/>
  <c r="AA69" i="21"/>
  <c r="K13" i="21"/>
  <c r="G45" i="21"/>
  <c r="BK64" i="21"/>
  <c r="AA46" i="21"/>
  <c r="BH8" i="21"/>
  <c r="O43" i="21"/>
  <c r="AT13" i="21"/>
  <c r="O19" i="21"/>
  <c r="X73" i="21"/>
  <c r="BA37" i="21"/>
  <c r="AV45" i="21"/>
  <c r="AB48" i="21"/>
  <c r="Z29" i="21"/>
  <c r="Q22" i="21"/>
  <c r="AU37" i="21"/>
  <c r="AZ67" i="21"/>
  <c r="AG6" i="21"/>
  <c r="E27" i="21"/>
  <c r="BJ18" i="21"/>
  <c r="AX58" i="21"/>
  <c r="AU70" i="21"/>
  <c r="AA55" i="21"/>
  <c r="AN19" i="21"/>
  <c r="AC54" i="21"/>
  <c r="BR75" i="21"/>
  <c r="K31" i="21"/>
  <c r="N24" i="21"/>
  <c r="G63" i="21"/>
  <c r="BO36" i="21"/>
  <c r="BI47" i="21"/>
  <c r="AS43" i="21"/>
  <c r="O24" i="21"/>
  <c r="Z49" i="21"/>
  <c r="AL64" i="21"/>
  <c r="AC35" i="21"/>
  <c r="S52" i="21"/>
  <c r="BK17" i="21"/>
  <c r="AZ22" i="21"/>
  <c r="C26" i="21"/>
  <c r="E6" i="21"/>
  <c r="T42" i="21"/>
  <c r="U23" i="21"/>
  <c r="BG20" i="21"/>
  <c r="AJ26" i="21"/>
  <c r="BJ67" i="21"/>
  <c r="AW37" i="21"/>
  <c r="N52" i="21"/>
  <c r="BC67" i="21"/>
  <c r="BH22" i="21"/>
  <c r="BD28" i="21"/>
  <c r="Q17" i="21"/>
  <c r="AQ19" i="21"/>
  <c r="AC13" i="21"/>
  <c r="AS66" i="21"/>
  <c r="H23" i="21"/>
  <c r="S63" i="21"/>
  <c r="AI23" i="21"/>
  <c r="AM26" i="21"/>
  <c r="U69" i="21"/>
  <c r="AH74" i="21"/>
  <c r="L14" i="21"/>
  <c r="K66" i="21"/>
  <c r="Y13" i="21"/>
  <c r="AX51" i="21"/>
  <c r="AQ20" i="21"/>
  <c r="R5" i="21"/>
  <c r="M60" i="21"/>
  <c r="L34" i="21"/>
  <c r="AV65" i="21"/>
  <c r="AL26" i="21"/>
  <c r="BA28" i="21"/>
  <c r="AB16" i="21"/>
  <c r="AM48" i="21"/>
  <c r="N77" i="21"/>
  <c r="BD5" i="21"/>
  <c r="E55" i="21"/>
  <c r="AH21" i="21"/>
  <c r="BO74" i="21"/>
  <c r="AN70" i="21"/>
  <c r="AC15" i="21"/>
  <c r="X39" i="21"/>
  <c r="O7" i="21"/>
  <c r="AP68" i="21"/>
  <c r="AL73" i="21"/>
  <c r="AW50" i="21"/>
  <c r="AV73" i="21"/>
  <c r="K16" i="21"/>
  <c r="AZ48" i="21"/>
  <c r="J28" i="21"/>
  <c r="AG76" i="21"/>
  <c r="AB68" i="21"/>
  <c r="AT40" i="21"/>
  <c r="E46" i="21"/>
  <c r="K26" i="21"/>
  <c r="Y60" i="21"/>
  <c r="T41" i="21"/>
  <c r="AC65" i="21"/>
  <c r="AX60" i="21"/>
  <c r="BE16" i="21"/>
  <c r="AB29" i="21"/>
  <c r="M21" i="21"/>
  <c r="E21" i="21"/>
  <c r="BL50" i="21"/>
  <c r="BI66" i="21"/>
  <c r="AN20" i="21"/>
  <c r="AE30" i="21"/>
  <c r="BC27" i="21"/>
  <c r="AP19" i="21"/>
  <c r="U48" i="21"/>
  <c r="T54" i="21"/>
  <c r="G23" i="21"/>
  <c r="L66" i="21"/>
  <c r="J54" i="21"/>
  <c r="BD67" i="21"/>
  <c r="AX12" i="21"/>
  <c r="BR47" i="21"/>
  <c r="N34" i="21"/>
  <c r="V52" i="21"/>
  <c r="F61" i="21"/>
  <c r="J11" i="21"/>
  <c r="BE33" i="21"/>
  <c r="AC18" i="21"/>
  <c r="AS49" i="21"/>
  <c r="BG55" i="21"/>
  <c r="BG13" i="21"/>
  <c r="AP42" i="21"/>
  <c r="BR67" i="21"/>
  <c r="BN42" i="21"/>
  <c r="AN67" i="21"/>
  <c r="K30" i="21"/>
  <c r="AG63" i="21"/>
  <c r="X40" i="21"/>
  <c r="BB54" i="21"/>
  <c r="BH72" i="21"/>
  <c r="Y67" i="21"/>
  <c r="BQ61" i="21"/>
  <c r="T31" i="21"/>
  <c r="BO6" i="21"/>
  <c r="BL39" i="21"/>
  <c r="N12" i="21"/>
  <c r="AC5" i="21"/>
  <c r="G37" i="21"/>
  <c r="AH9" i="21"/>
  <c r="AP21" i="21"/>
  <c r="BH12" i="21"/>
  <c r="AS27" i="21"/>
  <c r="AH11" i="21"/>
  <c r="BD23" i="21"/>
  <c r="AQ36" i="21"/>
  <c r="BJ37" i="21"/>
  <c r="AB6" i="21"/>
  <c r="D52" i="21"/>
  <c r="T53" i="21"/>
  <c r="V77" i="21"/>
  <c r="AO36" i="21"/>
  <c r="U22" i="21"/>
  <c r="BN51" i="21"/>
  <c r="AU20" i="21"/>
  <c r="V45" i="21"/>
  <c r="Q52" i="21"/>
  <c r="S55" i="21"/>
  <c r="D56" i="21"/>
  <c r="O33" i="21"/>
  <c r="BD40" i="21"/>
  <c r="BK26" i="21"/>
  <c r="BA29" i="21"/>
  <c r="Q10" i="21"/>
  <c r="BQ72" i="21"/>
  <c r="T9" i="21"/>
  <c r="AO14" i="21"/>
  <c r="AO25" i="21"/>
  <c r="BS12" i="21"/>
  <c r="Y57" i="21"/>
  <c r="AH52" i="21"/>
  <c r="AT39" i="21"/>
  <c r="Q54" i="21"/>
  <c r="AF64" i="21"/>
  <c r="AM51" i="21"/>
  <c r="BD30" i="21"/>
  <c r="AJ5" i="21"/>
  <c r="AS76" i="21"/>
  <c r="AH20" i="21"/>
  <c r="G53" i="21"/>
  <c r="M64" i="21"/>
  <c r="G5" i="21"/>
  <c r="Z13" i="21"/>
  <c r="F7" i="21"/>
  <c r="AP77" i="21"/>
  <c r="BI48" i="21"/>
  <c r="Y29" i="21"/>
  <c r="BC39" i="21"/>
  <c r="AN64" i="21"/>
  <c r="BI36" i="21"/>
  <c r="AE13" i="21"/>
  <c r="L54" i="21"/>
  <c r="Q13" i="21"/>
  <c r="Y40" i="21"/>
  <c r="K25" i="21"/>
  <c r="N7" i="21"/>
  <c r="N70" i="21"/>
  <c r="AF28" i="21"/>
  <c r="AA27" i="21"/>
  <c r="BR48" i="21"/>
  <c r="BA24" i="21"/>
  <c r="AE53" i="21"/>
  <c r="AE22" i="21"/>
  <c r="BQ47" i="21"/>
  <c r="BE12" i="21"/>
  <c r="K12" i="21"/>
  <c r="BN9" i="21"/>
  <c r="AB26" i="21"/>
  <c r="AG20" i="21"/>
  <c r="BH69" i="21"/>
  <c r="BL5" i="21"/>
  <c r="M39" i="21"/>
  <c r="O11" i="21"/>
  <c r="AE11" i="21"/>
  <c r="AC64" i="21"/>
  <c r="V25" i="21"/>
  <c r="T16" i="21"/>
  <c r="AT60" i="21"/>
  <c r="BR22" i="21"/>
  <c r="O70" i="21"/>
  <c r="AI32" i="21"/>
  <c r="AA18" i="21"/>
  <c r="O30" i="21"/>
  <c r="BS75" i="21"/>
  <c r="BO20" i="21"/>
  <c r="AX61" i="21"/>
  <c r="AX76" i="21"/>
  <c r="AT46" i="21"/>
  <c r="AT75" i="21"/>
  <c r="BL74" i="21"/>
  <c r="D19" i="21"/>
  <c r="BR16" i="21"/>
  <c r="AT74" i="21"/>
  <c r="BA10" i="21"/>
  <c r="BL66" i="21"/>
  <c r="BK54" i="21"/>
  <c r="T25" i="21"/>
  <c r="BH47" i="21"/>
  <c r="AV48" i="21"/>
  <c r="C76" i="21"/>
  <c r="AG27" i="21"/>
  <c r="R31" i="21"/>
  <c r="AE43" i="21"/>
  <c r="AJ67" i="21"/>
  <c r="BG58" i="21"/>
  <c r="AU6" i="21"/>
  <c r="BA15" i="21"/>
  <c r="AJ22" i="21"/>
  <c r="AI72" i="21"/>
  <c r="D55" i="21"/>
  <c r="V8" i="21"/>
  <c r="AV75" i="21"/>
  <c r="BK19" i="21"/>
  <c r="X50" i="21"/>
  <c r="AP33" i="21"/>
  <c r="AH10" i="21"/>
  <c r="BI68" i="21"/>
  <c r="AN49" i="21"/>
  <c r="AN62" i="21"/>
  <c r="AI49" i="21"/>
  <c r="Q46" i="21"/>
  <c r="BA39" i="21"/>
  <c r="D26" i="21"/>
  <c r="F64" i="21"/>
  <c r="R61" i="21"/>
  <c r="V20" i="21"/>
  <c r="AE75" i="21"/>
  <c r="Q23" i="21"/>
  <c r="L44" i="21"/>
  <c r="AJ25" i="21"/>
  <c r="AB43" i="21"/>
  <c r="BJ42" i="21"/>
  <c r="BD7" i="21"/>
  <c r="Y27" i="21"/>
  <c r="C41" i="21"/>
  <c r="AZ76" i="21"/>
  <c r="BC75" i="21"/>
  <c r="BK58" i="21"/>
  <c r="AP39" i="21"/>
  <c r="AJ8" i="21"/>
  <c r="BQ37" i="21"/>
  <c r="BG57" i="21"/>
  <c r="S69" i="21"/>
  <c r="AC43" i="21"/>
  <c r="BN63" i="21"/>
  <c r="S61" i="21"/>
  <c r="BH15" i="21"/>
  <c r="C17" i="21"/>
  <c r="AI5" i="21"/>
  <c r="AM41" i="21"/>
  <c r="E49" i="21"/>
  <c r="AN5" i="21"/>
  <c r="AG42" i="21"/>
  <c r="BQ60" i="21"/>
  <c r="Y65" i="21"/>
  <c r="AP76" i="21"/>
  <c r="Z34" i="21"/>
  <c r="BR12" i="21"/>
  <c r="AA11" i="21"/>
  <c r="X74" i="21"/>
  <c r="AV72" i="21"/>
  <c r="AN47" i="21"/>
  <c r="AL32" i="21"/>
  <c r="AC8" i="21"/>
  <c r="E65" i="21"/>
  <c r="BD19" i="21"/>
  <c r="AU45" i="21"/>
  <c r="AM47" i="21"/>
  <c r="AN24" i="21"/>
  <c r="L40" i="21"/>
  <c r="BI64" i="21"/>
  <c r="BH70" i="21"/>
  <c r="BA50" i="21"/>
  <c r="T43" i="21"/>
  <c r="BL22" i="21"/>
  <c r="AU14" i="21"/>
  <c r="F31" i="21"/>
  <c r="M12" i="21"/>
  <c r="E50" i="21"/>
  <c r="BI56" i="21"/>
  <c r="BG39" i="21"/>
  <c r="AE60" i="21"/>
  <c r="BK62" i="21"/>
  <c r="AN57" i="21"/>
  <c r="H39" i="21"/>
  <c r="E18" i="21"/>
  <c r="AI63" i="21"/>
  <c r="AF18" i="21"/>
  <c r="U41" i="21"/>
  <c r="BR25" i="21"/>
  <c r="AL47" i="21"/>
  <c r="V56" i="21"/>
  <c r="T51" i="21"/>
  <c r="AC47" i="21"/>
  <c r="AM65" i="21"/>
  <c r="AG8" i="21"/>
  <c r="AL7" i="21"/>
  <c r="D11" i="21"/>
  <c r="BN60" i="21"/>
  <c r="E12" i="21"/>
  <c r="AS12" i="21"/>
  <c r="BH34" i="21"/>
  <c r="E13" i="21"/>
  <c r="C55" i="21"/>
  <c r="AG32" i="21"/>
  <c r="AQ21" i="21"/>
  <c r="BC48" i="21"/>
  <c r="AP43" i="21"/>
  <c r="BN33" i="21"/>
  <c r="R36" i="21"/>
  <c r="Q39" i="21"/>
  <c r="R41" i="21"/>
  <c r="BJ51" i="21"/>
  <c r="BQ63" i="21"/>
  <c r="BE38" i="21"/>
  <c r="AS63" i="21"/>
  <c r="BE66" i="21"/>
  <c r="K19" i="21"/>
  <c r="J61" i="21"/>
  <c r="AW72" i="21"/>
  <c r="AM16" i="21"/>
  <c r="BP58" i="21"/>
  <c r="R28" i="21"/>
  <c r="AW68" i="21"/>
  <c r="C13" i="21"/>
  <c r="D61" i="21"/>
  <c r="AT43" i="21"/>
  <c r="BI13" i="21"/>
  <c r="BQ36" i="21"/>
  <c r="BQ19" i="21"/>
  <c r="K70" i="21"/>
  <c r="BB72" i="21"/>
  <c r="AC67" i="21"/>
  <c r="F34" i="21"/>
  <c r="BE60" i="21"/>
  <c r="AI42" i="21"/>
  <c r="AE19" i="21"/>
  <c r="BH42" i="21"/>
  <c r="BG25" i="21"/>
  <c r="AZ36" i="21"/>
  <c r="AX41" i="21"/>
  <c r="BO41" i="21"/>
  <c r="AQ74" i="21"/>
  <c r="AX53" i="21"/>
  <c r="AF26" i="21"/>
  <c r="E11" i="21"/>
  <c r="AG71" i="21"/>
  <c r="AL57" i="21"/>
  <c r="AC49" i="21"/>
  <c r="L18" i="21"/>
  <c r="M48" i="21"/>
  <c r="BB77" i="21"/>
  <c r="Z63" i="21"/>
  <c r="J17" i="21"/>
  <c r="BR45" i="21"/>
  <c r="BD57" i="21"/>
  <c r="V73" i="21"/>
  <c r="M51" i="21"/>
  <c r="AB12" i="21"/>
  <c r="BJ43" i="21"/>
  <c r="V66" i="21"/>
  <c r="BJ50" i="21"/>
  <c r="AU74" i="21"/>
  <c r="BA5" i="21"/>
  <c r="BB42" i="21"/>
  <c r="AZ39" i="21"/>
  <c r="AT5" i="21"/>
  <c r="Y8" i="21"/>
  <c r="AQ72" i="21"/>
  <c r="G61" i="21"/>
  <c r="BJ45" i="21"/>
  <c r="BP74" i="21"/>
  <c r="AW21" i="21"/>
  <c r="BA35" i="21"/>
  <c r="BN40" i="21"/>
  <c r="AC63" i="21"/>
  <c r="D8" i="21"/>
  <c r="D24" i="21"/>
  <c r="BS68" i="21"/>
  <c r="AH66" i="21"/>
  <c r="R60" i="21"/>
  <c r="AL65" i="21"/>
  <c r="BC7" i="21"/>
  <c r="BN58" i="21"/>
  <c r="BO51" i="21"/>
  <c r="AM23" i="21"/>
  <c r="AQ64" i="21"/>
  <c r="BE67" i="21"/>
  <c r="AL70" i="21"/>
  <c r="AS64" i="21"/>
  <c r="K8" i="21"/>
  <c r="BK68" i="21"/>
  <c r="M38" i="21"/>
  <c r="M70" i="21"/>
  <c r="J13" i="21"/>
  <c r="BO18" i="21"/>
  <c r="BI55" i="21"/>
  <c r="AL52" i="21"/>
  <c r="BH50" i="21"/>
  <c r="BI40" i="21"/>
  <c r="AZ15" i="21"/>
  <c r="L20" i="21"/>
  <c r="AV15" i="21"/>
  <c r="Q36" i="21"/>
  <c r="G17" i="21"/>
  <c r="AQ48" i="21"/>
  <c r="AN58" i="21"/>
  <c r="AN26" i="21"/>
  <c r="BN44" i="21"/>
  <c r="AZ11" i="21"/>
  <c r="BR20" i="21"/>
  <c r="S8" i="21"/>
  <c r="AO55" i="21"/>
  <c r="BJ41" i="21"/>
  <c r="AQ38" i="21"/>
  <c r="AL54" i="21"/>
  <c r="BE11" i="21"/>
  <c r="BS73" i="21"/>
  <c r="BP43" i="21"/>
  <c r="S40" i="21"/>
  <c r="BS29" i="21"/>
  <c r="AE9" i="21"/>
  <c r="AV24" i="21"/>
  <c r="AP12" i="21"/>
  <c r="L56" i="21"/>
  <c r="BD33" i="21"/>
  <c r="Q15" i="21"/>
  <c r="BL76" i="21"/>
  <c r="H50" i="21"/>
  <c r="U11" i="21"/>
  <c r="AB11" i="21"/>
  <c r="AW49" i="21"/>
  <c r="AO68" i="21"/>
  <c r="AA28" i="21"/>
  <c r="AM35" i="21"/>
  <c r="AJ46" i="21"/>
  <c r="BO11" i="21"/>
  <c r="AN43" i="21"/>
  <c r="BI59" i="21"/>
  <c r="AM77" i="21"/>
  <c r="AX49" i="21"/>
  <c r="AU26" i="21"/>
  <c r="Z48" i="21"/>
  <c r="BD62" i="21"/>
  <c r="E75" i="21"/>
  <c r="BA63" i="21"/>
  <c r="U70" i="21"/>
  <c r="BJ56" i="21"/>
  <c r="AI71" i="21"/>
  <c r="BJ55" i="21"/>
  <c r="AO5" i="21"/>
  <c r="Z74" i="21"/>
  <c r="S6" i="21"/>
  <c r="AA49" i="21"/>
  <c r="V33" i="21"/>
  <c r="BD48" i="21"/>
  <c r="AA38" i="21"/>
  <c r="AP50" i="21"/>
  <c r="AE74" i="21"/>
  <c r="AS73" i="21"/>
  <c r="BE42" i="21"/>
  <c r="X28" i="21"/>
  <c r="AS6" i="21"/>
  <c r="C75" i="21"/>
  <c r="BA76" i="21"/>
  <c r="L51" i="21"/>
  <c r="AX40" i="21"/>
  <c r="AS53" i="21"/>
  <c r="T56" i="21"/>
  <c r="AV55" i="21"/>
  <c r="AS67" i="21"/>
  <c r="AO67" i="21"/>
  <c r="AZ19" i="21"/>
  <c r="Y55" i="21"/>
  <c r="M49" i="21"/>
  <c r="AO52" i="21"/>
  <c r="AP63" i="21"/>
  <c r="M11" i="21"/>
  <c r="O6" i="21"/>
  <c r="AN77" i="21"/>
  <c r="BD58" i="21"/>
  <c r="M16" i="21"/>
  <c r="AQ54" i="21"/>
  <c r="U14" i="21"/>
  <c r="BL34" i="21"/>
  <c r="BE53" i="21"/>
  <c r="BS37" i="21"/>
  <c r="U19" i="21"/>
  <c r="AW76" i="21"/>
  <c r="AE64" i="21"/>
  <c r="AT31" i="21"/>
  <c r="AF69" i="21"/>
  <c r="AN56" i="21"/>
  <c r="AI26" i="21"/>
  <c r="AL74" i="21"/>
  <c r="T44" i="21"/>
  <c r="BN38" i="21"/>
  <c r="N44" i="21"/>
  <c r="D10" i="21"/>
  <c r="AH48" i="21"/>
  <c r="J30" i="21"/>
  <c r="BH45" i="21"/>
  <c r="BA34" i="21"/>
  <c r="BP36" i="21"/>
  <c r="F11" i="21"/>
  <c r="BH43" i="21"/>
  <c r="N68" i="21"/>
  <c r="BP33" i="21"/>
  <c r="BI76" i="21"/>
  <c r="AX10" i="21"/>
  <c r="BG37" i="21"/>
  <c r="BL45" i="21"/>
  <c r="T66" i="21"/>
  <c r="AB49" i="21"/>
  <c r="U43" i="21"/>
  <c r="BQ30" i="21"/>
  <c r="AJ44" i="21"/>
  <c r="Q35" i="21"/>
  <c r="AA61" i="21"/>
  <c r="BQ34" i="21"/>
  <c r="BR50" i="21"/>
  <c r="M75" i="21"/>
  <c r="AT20" i="21"/>
  <c r="O28" i="21"/>
  <c r="BK76" i="21"/>
  <c r="O77" i="21"/>
  <c r="AC52" i="21"/>
  <c r="L21" i="21"/>
  <c r="BQ50" i="21"/>
  <c r="BI21" i="21"/>
  <c r="Z54" i="21"/>
  <c r="E25" i="29"/>
  <c r="AE8" i="33" s="1"/>
  <c r="AN54" i="21"/>
  <c r="AX16" i="21"/>
  <c r="BB66" i="21"/>
  <c r="BI11" i="21"/>
  <c r="AO47" i="21"/>
  <c r="AZ41" i="21"/>
  <c r="K63" i="21"/>
  <c r="AO23" i="21"/>
  <c r="AU24" i="21"/>
  <c r="AC33" i="21"/>
  <c r="AM34" i="21"/>
  <c r="AA41" i="21"/>
  <c r="BI16" i="21"/>
  <c r="AH70" i="21"/>
  <c r="AG35" i="21"/>
  <c r="AL5" i="21"/>
  <c r="BI5" i="21"/>
  <c r="AN9" i="21"/>
  <c r="Q26" i="21"/>
  <c r="AQ35" i="21"/>
  <c r="C22" i="21"/>
  <c r="AS15" i="21"/>
  <c r="D41" i="21"/>
  <c r="AJ65" i="21"/>
  <c r="D58" i="21"/>
  <c r="AA14" i="21"/>
  <c r="AH25" i="21"/>
  <c r="AC50" i="21"/>
  <c r="BS43" i="21"/>
  <c r="AM76" i="21"/>
  <c r="AL11" i="21"/>
  <c r="C12" i="21"/>
  <c r="AQ5" i="21"/>
  <c r="AV6" i="21"/>
  <c r="AH32" i="21"/>
  <c r="AM13" i="21"/>
  <c r="AH61" i="21"/>
  <c r="AO61" i="21"/>
  <c r="AI70" i="21"/>
  <c r="D32" i="21"/>
  <c r="AZ68" i="21"/>
  <c r="AA40" i="21"/>
  <c r="AJ50" i="21"/>
  <c r="AS60" i="21"/>
  <c r="H20" i="21"/>
  <c r="AM73" i="21"/>
  <c r="AN21" i="21"/>
  <c r="BI43" i="21"/>
  <c r="V54" i="21"/>
  <c r="BD77" i="21"/>
  <c r="H45" i="21"/>
  <c r="M5" i="21"/>
  <c r="AI75" i="21"/>
  <c r="E15" i="21"/>
  <c r="AH18" i="21"/>
  <c r="BC44" i="21"/>
  <c r="BP71" i="21"/>
  <c r="BD75" i="21"/>
  <c r="BS50" i="21"/>
  <c r="AL29" i="21"/>
  <c r="Z45" i="21"/>
  <c r="M76" i="21"/>
  <c r="BL25" i="21"/>
  <c r="BH58" i="21"/>
  <c r="AC30" i="21"/>
  <c r="L64" i="21"/>
  <c r="AT33" i="21"/>
  <c r="AV22" i="21"/>
  <c r="M50" i="21"/>
  <c r="AH19" i="21"/>
  <c r="H56" i="21"/>
  <c r="S37" i="21"/>
  <c r="BQ45" i="21"/>
  <c r="Q42" i="21"/>
  <c r="AT37" i="21"/>
  <c r="O13" i="21"/>
  <c r="BG23" i="21"/>
  <c r="AM71" i="21"/>
  <c r="BI39" i="21"/>
  <c r="BH27" i="21"/>
  <c r="AA36" i="21"/>
  <c r="AL62" i="21"/>
  <c r="V67" i="21"/>
  <c r="F41" i="21"/>
  <c r="AE65" i="21"/>
  <c r="BP20" i="21"/>
  <c r="BG35" i="21"/>
  <c r="BE74" i="21"/>
  <c r="AC40" i="21"/>
  <c r="BN17" i="21"/>
  <c r="O72" i="21"/>
  <c r="D20" i="21"/>
  <c r="AV51" i="21"/>
  <c r="BK23" i="21"/>
  <c r="AI15" i="21"/>
  <c r="AH56" i="21"/>
  <c r="AF60" i="21"/>
  <c r="BD61" i="21"/>
  <c r="AO6" i="21"/>
  <c r="BR24" i="21"/>
  <c r="AI61" i="21"/>
  <c r="BH49" i="21"/>
  <c r="O57" i="21"/>
  <c r="L53" i="21"/>
  <c r="X47" i="21"/>
  <c r="AV76" i="21"/>
  <c r="AW19" i="21"/>
  <c r="L6" i="21"/>
  <c r="AW63" i="21"/>
  <c r="Y72" i="21"/>
  <c r="V65" i="21"/>
  <c r="N58" i="21"/>
  <c r="AU47" i="21"/>
  <c r="BK77" i="21"/>
  <c r="AT61" i="21"/>
  <c r="BP35" i="21"/>
  <c r="AI43" i="21"/>
  <c r="T22" i="21"/>
  <c r="AI30" i="21"/>
  <c r="AU31" i="21"/>
  <c r="AW62" i="21"/>
  <c r="M23" i="21"/>
  <c r="BS28" i="21"/>
  <c r="N5" i="21"/>
  <c r="AB33" i="21"/>
  <c r="BR17" i="21"/>
  <c r="AP26" i="21"/>
  <c r="BD9" i="21"/>
  <c r="J71" i="21"/>
  <c r="AU43" i="21"/>
  <c r="Y68" i="21"/>
  <c r="AU32" i="21"/>
  <c r="BN32" i="21"/>
  <c r="AV25" i="21"/>
  <c r="AA70" i="21"/>
  <c r="AC7" i="21"/>
  <c r="BC22" i="21"/>
  <c r="R44" i="21"/>
  <c r="AU36" i="21"/>
  <c r="Z72" i="21"/>
  <c r="BG17" i="21"/>
  <c r="BI34" i="21"/>
  <c r="D57" i="21"/>
  <c r="K11" i="21"/>
  <c r="BE71" i="21"/>
  <c r="BL38" i="21"/>
  <c r="AJ58" i="21"/>
  <c r="AI64" i="21"/>
  <c r="AT63" i="21"/>
  <c r="BA64" i="21"/>
  <c r="BE34" i="21"/>
  <c r="K69" i="21"/>
  <c r="AF43" i="21"/>
  <c r="AA25" i="21"/>
  <c r="H12" i="21"/>
  <c r="L75" i="21"/>
  <c r="X65" i="21"/>
  <c r="BC41" i="21"/>
  <c r="T38" i="21"/>
  <c r="G7" i="21"/>
  <c r="AB66" i="21"/>
  <c r="BG10" i="21"/>
  <c r="AU23" i="21"/>
  <c r="BR40" i="21"/>
  <c r="BC60" i="21"/>
  <c r="AO63" i="21"/>
  <c r="AN50" i="21"/>
  <c r="AS18" i="21"/>
  <c r="AS41" i="21"/>
  <c r="V55" i="21"/>
  <c r="Q33" i="21"/>
  <c r="H27" i="21"/>
  <c r="BN57" i="21"/>
  <c r="F20" i="21"/>
  <c r="BH35" i="21"/>
  <c r="AX65" i="21"/>
  <c r="C9" i="21"/>
  <c r="F65" i="21"/>
  <c r="L38" i="21"/>
  <c r="L41" i="21"/>
  <c r="F52" i="21"/>
  <c r="AZ29" i="21"/>
  <c r="Y49" i="21"/>
  <c r="AU73" i="21"/>
  <c r="Q70" i="21"/>
  <c r="J6" i="21"/>
  <c r="H36" i="21"/>
  <c r="BH51" i="21"/>
  <c r="BB20" i="21"/>
  <c r="AL37" i="21"/>
  <c r="BJ28" i="21"/>
  <c r="AS30" i="21"/>
  <c r="AN68" i="21"/>
  <c r="BI15" i="21"/>
  <c r="AC48" i="21"/>
  <c r="D37" i="21"/>
  <c r="J14" i="21"/>
  <c r="O16" i="21"/>
  <c r="AU52" i="21"/>
  <c r="BK25" i="21"/>
  <c r="AT54" i="21"/>
  <c r="E53" i="21"/>
  <c r="S56" i="21"/>
  <c r="N67" i="21"/>
  <c r="Z5" i="21"/>
  <c r="X76" i="21"/>
  <c r="Y19" i="21"/>
  <c r="BG30" i="21"/>
  <c r="Q53" i="21"/>
  <c r="H58" i="21"/>
  <c r="L8" i="21"/>
  <c r="AO31" i="21"/>
  <c r="BH32" i="21"/>
  <c r="BE24" i="21"/>
  <c r="AQ57" i="21"/>
  <c r="X57" i="21"/>
  <c r="AX24" i="21"/>
  <c r="L29" i="21"/>
  <c r="BP23" i="21"/>
  <c r="BO37" i="21"/>
  <c r="BR70" i="21"/>
  <c r="AE16" i="21"/>
  <c r="S18" i="21"/>
  <c r="BC55" i="21"/>
  <c r="T19" i="21"/>
  <c r="J16" i="21"/>
  <c r="AF68" i="21"/>
  <c r="AH16" i="21"/>
  <c r="F71" i="21"/>
  <c r="AT23" i="21"/>
  <c r="S67" i="21"/>
  <c r="R12" i="21"/>
  <c r="BN52" i="21"/>
  <c r="AA24" i="21"/>
  <c r="AI28" i="21"/>
  <c r="D38" i="21"/>
  <c r="E47" i="21"/>
  <c r="BP13" i="21"/>
  <c r="AC16" i="21"/>
  <c r="AW34" i="21"/>
  <c r="AN37" i="21"/>
  <c r="AT76" i="21"/>
  <c r="BB30" i="21"/>
  <c r="AN22" i="21"/>
  <c r="X29" i="21"/>
  <c r="AH73" i="21"/>
  <c r="AW48" i="21"/>
  <c r="M15" i="21"/>
  <c r="BP57" i="21"/>
  <c r="S12" i="21"/>
  <c r="BS8" i="21"/>
  <c r="X44" i="21"/>
  <c r="S58" i="21"/>
  <c r="N13" i="21"/>
  <c r="AI47" i="21"/>
  <c r="T50" i="21"/>
  <c r="BG60" i="21"/>
  <c r="V31" i="21"/>
  <c r="BA49" i="21"/>
  <c r="X26" i="21"/>
  <c r="V75" i="21"/>
  <c r="AT25" i="21"/>
  <c r="F43" i="21"/>
  <c r="G72" i="21"/>
  <c r="AG62" i="21"/>
  <c r="Y74" i="21"/>
  <c r="BJ32" i="21"/>
  <c r="AZ52" i="21"/>
  <c r="BR33" i="21"/>
  <c r="AV30" i="21"/>
  <c r="AC24" i="21"/>
  <c r="BJ71" i="21"/>
  <c r="F28" i="21"/>
  <c r="BQ44" i="21"/>
  <c r="AH51" i="21"/>
  <c r="AV17" i="21"/>
  <c r="R8" i="21"/>
  <c r="AV20" i="21"/>
  <c r="AF41" i="21"/>
  <c r="AL35" i="21"/>
  <c r="BQ51" i="21"/>
  <c r="BH11" i="21"/>
  <c r="BQ42" i="21"/>
  <c r="U35" i="21"/>
  <c r="AX28" i="21"/>
  <c r="AC32" i="21"/>
  <c r="AH14" i="21"/>
  <c r="M40" i="21"/>
  <c r="AI67" i="21"/>
  <c r="AL68" i="21"/>
  <c r="AF6" i="21"/>
  <c r="H41" i="21"/>
  <c r="E33" i="21"/>
  <c r="BA31" i="21"/>
  <c r="J23" i="21"/>
  <c r="D40" i="21"/>
  <c r="BL72" i="21"/>
  <c r="BP59" i="21"/>
  <c r="AX52" i="21"/>
  <c r="BO61" i="21"/>
  <c r="AA43" i="21"/>
  <c r="N61" i="21"/>
  <c r="Z10" i="21"/>
  <c r="J60" i="21"/>
  <c r="BH53" i="21"/>
  <c r="BQ55" i="21"/>
  <c r="T59" i="21"/>
  <c r="X34" i="21"/>
  <c r="BP18" i="21"/>
  <c r="AU67" i="21"/>
  <c r="Y62" i="21"/>
  <c r="BK5" i="21"/>
  <c r="M41" i="21"/>
  <c r="H13" i="21"/>
  <c r="BR35" i="21"/>
  <c r="V6" i="21"/>
  <c r="BI77" i="21"/>
  <c r="BI17" i="21"/>
  <c r="AH63" i="21"/>
  <c r="J29" i="21"/>
  <c r="BJ61" i="21"/>
  <c r="BG66" i="21"/>
  <c r="BL64" i="21"/>
  <c r="AO34" i="21"/>
  <c r="S38" i="21"/>
  <c r="J25" i="21"/>
  <c r="AU63" i="21"/>
  <c r="BE51" i="21"/>
  <c r="AB24" i="21"/>
  <c r="K6" i="21"/>
  <c r="G76" i="21"/>
  <c r="AP8" i="21"/>
  <c r="AT18" i="21"/>
  <c r="BL18" i="21"/>
  <c r="S10" i="21"/>
  <c r="AU39" i="21"/>
  <c r="AE61" i="21"/>
  <c r="BL27" i="21"/>
  <c r="AH60" i="21"/>
  <c r="BB71" i="21"/>
  <c r="BO54" i="21"/>
  <c r="AP32" i="21"/>
  <c r="S53" i="21"/>
  <c r="BC68" i="21"/>
  <c r="L68" i="21"/>
  <c r="C10" i="21"/>
  <c r="O52" i="21"/>
  <c r="AA60" i="21"/>
  <c r="AA26" i="21"/>
  <c r="AE40" i="21"/>
  <c r="BQ11" i="21"/>
  <c r="D30" i="21"/>
  <c r="BO14" i="21"/>
  <c r="BP77" i="21"/>
  <c r="C37" i="21"/>
  <c r="AI66" i="21"/>
  <c r="O42" i="21"/>
  <c r="BC12" i="21"/>
  <c r="BP72" i="21"/>
  <c r="BN34" i="21"/>
  <c r="N54" i="21"/>
  <c r="J74" i="21"/>
  <c r="F9" i="21"/>
  <c r="BA67" i="21"/>
  <c r="BG40" i="21"/>
  <c r="AL71" i="21"/>
  <c r="X36" i="21"/>
  <c r="U66" i="21"/>
  <c r="BL52" i="21"/>
  <c r="N50" i="21"/>
  <c r="BB39" i="21"/>
  <c r="AZ51" i="21"/>
  <c r="Q47" i="21"/>
  <c r="BO31" i="21"/>
  <c r="E69" i="21"/>
  <c r="AV46" i="21"/>
  <c r="L72" i="21"/>
  <c r="O67" i="21"/>
  <c r="L62" i="21"/>
  <c r="AW14" i="21"/>
  <c r="K45" i="21"/>
  <c r="J22" i="21"/>
  <c r="AB31" i="21"/>
  <c r="AH13" i="21"/>
  <c r="BE76" i="21"/>
  <c r="AP38" i="21"/>
  <c r="BG29" i="21"/>
  <c r="O40" i="21"/>
  <c r="AH36" i="21"/>
  <c r="AH24" i="21"/>
  <c r="BQ46" i="21"/>
  <c r="C16" i="21"/>
  <c r="C64" i="21"/>
  <c r="BQ18" i="21"/>
  <c r="BN70" i="21"/>
  <c r="F16" i="21"/>
  <c r="Y53" i="21"/>
  <c r="AT51" i="21"/>
  <c r="Z46" i="21"/>
  <c r="BA21" i="21"/>
  <c r="X51" i="21"/>
  <c r="AE42" i="21"/>
  <c r="V17" i="21"/>
  <c r="H76" i="21"/>
  <c r="AT65" i="21"/>
  <c r="M55" i="21"/>
  <c r="F66" i="21"/>
  <c r="BD15" i="21"/>
  <c r="BC46" i="21"/>
  <c r="BC40" i="21"/>
  <c r="BQ74" i="21"/>
  <c r="AA67" i="21"/>
  <c r="AP74" i="21"/>
  <c r="O45" i="21"/>
  <c r="AU33" i="21"/>
  <c r="AN28" i="21"/>
  <c r="G8" i="21"/>
  <c r="AB65" i="21"/>
  <c r="AM53" i="21"/>
  <c r="BH31" i="21"/>
  <c r="J38" i="21"/>
  <c r="BN64" i="21"/>
  <c r="AN53" i="21"/>
  <c r="K49" i="21"/>
  <c r="AB50" i="21"/>
  <c r="N30" i="21"/>
  <c r="AP54" i="21"/>
  <c r="H54" i="21"/>
  <c r="AC41" i="21"/>
  <c r="H49" i="21"/>
  <c r="H70" i="21"/>
  <c r="AB8" i="21"/>
  <c r="U24" i="21"/>
  <c r="AC31" i="21"/>
  <c r="AQ18" i="21"/>
  <c r="J48" i="21"/>
  <c r="BD71" i="21"/>
  <c r="Y56" i="21"/>
  <c r="AZ55" i="21"/>
  <c r="AJ61" i="21"/>
  <c r="AB42" i="21"/>
  <c r="G71" i="21"/>
  <c r="BL13" i="21"/>
  <c r="L28" i="21"/>
  <c r="D59" i="21"/>
  <c r="BE7" i="21"/>
  <c r="BN30" i="21"/>
  <c r="K42" i="21"/>
  <c r="F45" i="21"/>
  <c r="BQ14" i="21"/>
  <c r="G70" i="21"/>
  <c r="AI60" i="21"/>
  <c r="R24" i="21"/>
  <c r="D49" i="21"/>
  <c r="AM42" i="21"/>
  <c r="Q30" i="21"/>
  <c r="AE14" i="21"/>
  <c r="U17" i="21"/>
  <c r="BP34" i="21"/>
  <c r="BD25" i="21"/>
  <c r="BK12" i="21"/>
  <c r="AJ17" i="21"/>
  <c r="AZ26" i="21"/>
  <c r="BS67" i="21"/>
  <c r="BL75" i="21"/>
  <c r="K75" i="21"/>
  <c r="C39" i="21"/>
  <c r="BK10" i="21"/>
  <c r="AV59" i="21"/>
  <c r="M35" i="21"/>
  <c r="Z56" i="21"/>
  <c r="AO58" i="21"/>
  <c r="C49" i="21"/>
  <c r="V13" i="21"/>
  <c r="AG57" i="21"/>
  <c r="AG41" i="21"/>
  <c r="BO43" i="21"/>
  <c r="V58" i="21"/>
  <c r="AM70" i="21"/>
  <c r="BJ36" i="21"/>
  <c r="AE77" i="21"/>
  <c r="AC74" i="21"/>
  <c r="AI41" i="21"/>
  <c r="Q74" i="21"/>
  <c r="AW73" i="21"/>
  <c r="L60" i="21"/>
  <c r="Z61" i="21"/>
  <c r="AX25" i="21"/>
  <c r="AN33" i="21"/>
  <c r="Q31" i="21"/>
  <c r="G66" i="21"/>
  <c r="AQ23" i="21"/>
  <c r="K56" i="21"/>
  <c r="AB57" i="21"/>
  <c r="AJ10" i="21"/>
  <c r="AW59" i="21"/>
  <c r="AT41" i="21"/>
  <c r="Y39" i="21"/>
  <c r="G20" i="21"/>
  <c r="AC28" i="21"/>
  <c r="BJ20" i="21"/>
  <c r="AE33" i="21"/>
  <c r="AT30" i="21"/>
  <c r="AB28" i="21"/>
  <c r="J31" i="21"/>
  <c r="C8" i="21"/>
  <c r="G58" i="21"/>
  <c r="AB32" i="21"/>
  <c r="BI74" i="21"/>
  <c r="BR71" i="21"/>
  <c r="V26" i="21"/>
  <c r="AG15" i="21"/>
  <c r="BA17" i="21"/>
  <c r="T34" i="21"/>
  <c r="BA41" i="21"/>
  <c r="D9" i="21"/>
  <c r="AC29" i="21"/>
  <c r="D18" i="21"/>
  <c r="BK36" i="21"/>
  <c r="BN59" i="21"/>
  <c r="M57" i="21"/>
  <c r="BR30" i="21"/>
  <c r="BK51" i="21"/>
  <c r="O55" i="21"/>
  <c r="BB69" i="21"/>
  <c r="N36" i="21"/>
  <c r="AH44" i="21"/>
  <c r="BK70" i="21"/>
  <c r="R69" i="21"/>
  <c r="E40" i="21"/>
  <c r="BC37" i="21"/>
  <c r="BA6" i="21"/>
  <c r="BJ57" i="21"/>
  <c r="AX73" i="21"/>
  <c r="N26" i="21"/>
  <c r="AB38" i="21"/>
  <c r="M17" i="21"/>
  <c r="Y26" i="21"/>
  <c r="BD50" i="21"/>
  <c r="R22" i="21"/>
  <c r="BG64" i="21"/>
  <c r="Y48" i="21"/>
  <c r="AA44" i="21"/>
  <c r="Z50" i="21"/>
  <c r="AV77" i="21"/>
  <c r="AV39" i="21"/>
  <c r="H31" i="21"/>
  <c r="L17" i="21"/>
  <c r="AE20" i="21"/>
  <c r="BG67" i="21"/>
  <c r="BG59" i="21"/>
  <c r="AB17" i="21"/>
  <c r="G54" i="21"/>
  <c r="Q58" i="21"/>
  <c r="K21" i="21"/>
  <c r="BN47" i="21"/>
  <c r="AZ63" i="21"/>
  <c r="AE76" i="21"/>
  <c r="BE36" i="21"/>
  <c r="BD31" i="21"/>
  <c r="BE5" i="21"/>
  <c r="BC43" i="21"/>
  <c r="D34" i="21"/>
  <c r="AJ64" i="21"/>
  <c r="G33" i="21"/>
  <c r="N10" i="21"/>
  <c r="F68" i="21"/>
  <c r="AA59" i="21"/>
  <c r="S20" i="21"/>
  <c r="BP19" i="21"/>
  <c r="AF47" i="21"/>
  <c r="BP76" i="21"/>
  <c r="BK53" i="21"/>
  <c r="AF34" i="21"/>
  <c r="E32" i="21"/>
  <c r="AV63" i="21"/>
  <c r="AQ17" i="21"/>
  <c r="AI65" i="21"/>
  <c r="AE31" i="21"/>
  <c r="U5" i="21"/>
  <c r="AM61" i="21"/>
  <c r="AM5" i="21"/>
  <c r="AO66" i="21"/>
  <c r="M33" i="21"/>
  <c r="BD18" i="21"/>
  <c r="BA40" i="21"/>
  <c r="BQ20" i="21"/>
  <c r="Y21" i="21"/>
  <c r="E37" i="21"/>
  <c r="Q18" i="21"/>
  <c r="AE17" i="21"/>
  <c r="AA35" i="21"/>
  <c r="N18" i="21"/>
  <c r="AL39" i="21"/>
  <c r="AT11" i="21"/>
  <c r="AQ42" i="21"/>
  <c r="BR72" i="21"/>
  <c r="AV18" i="21"/>
  <c r="V44" i="21"/>
  <c r="AG54" i="21"/>
  <c r="R68" i="21"/>
  <c r="AC71" i="21"/>
  <c r="AA57" i="21"/>
  <c r="F33" i="21"/>
  <c r="E71" i="21"/>
  <c r="BE43" i="21"/>
  <c r="AF5" i="21"/>
  <c r="Q61" i="21"/>
  <c r="BD59" i="21"/>
  <c r="BQ28" i="21"/>
  <c r="BD20" i="21"/>
  <c r="BL70" i="21"/>
  <c r="AP36" i="21"/>
  <c r="E17" i="21"/>
  <c r="AF14" i="21"/>
  <c r="Q14" i="21"/>
  <c r="BK21" i="21"/>
  <c r="BB62" i="21"/>
  <c r="BA71" i="21"/>
  <c r="AS29" i="21"/>
  <c r="AZ57" i="21"/>
  <c r="U33" i="21"/>
  <c r="L61" i="21"/>
  <c r="AZ58" i="21"/>
  <c r="BK56" i="21"/>
  <c r="BN25" i="21"/>
  <c r="BJ48" i="21"/>
  <c r="BB49" i="21"/>
  <c r="BH40" i="21"/>
  <c r="Y35" i="21"/>
  <c r="R62" i="21"/>
  <c r="C71" i="21"/>
  <c r="BJ38" i="21"/>
  <c r="G11" i="21"/>
  <c r="AM14" i="21"/>
  <c r="BP45" i="21"/>
  <c r="AS70" i="21"/>
  <c r="BD70" i="21"/>
  <c r="J64" i="21"/>
  <c r="AT22" i="21"/>
  <c r="BG71" i="21"/>
  <c r="BL6" i="21"/>
  <c r="S15" i="21"/>
  <c r="AB20" i="21"/>
  <c r="AI51" i="21"/>
  <c r="S73" i="21"/>
  <c r="H25" i="29"/>
  <c r="AE11" i="33" s="1"/>
  <c r="E66" i="21"/>
  <c r="AG19" i="21"/>
  <c r="AV34" i="21"/>
  <c r="N29" i="21"/>
  <c r="AL48" i="21"/>
  <c r="U7" i="21"/>
  <c r="M53" i="21"/>
  <c r="BR21" i="21"/>
  <c r="AJ71" i="21"/>
  <c r="AT16" i="21"/>
  <c r="AI36" i="21"/>
  <c r="D43" i="21"/>
  <c r="Y6" i="21"/>
  <c r="AT44" i="21"/>
  <c r="AF73" i="21"/>
  <c r="O22" i="21"/>
  <c r="AL8" i="21"/>
  <c r="AS47" i="21"/>
  <c r="AO12" i="21"/>
  <c r="J58" i="21"/>
  <c r="AB13" i="21"/>
  <c r="BR41" i="21"/>
  <c r="J68" i="21"/>
  <c r="Q43" i="21"/>
  <c r="X58" i="21"/>
  <c r="AV58" i="21"/>
  <c r="AP18" i="21"/>
  <c r="AC38" i="21"/>
  <c r="BO75" i="21"/>
  <c r="J5" i="21"/>
  <c r="AZ49" i="21"/>
  <c r="BH73" i="21"/>
  <c r="AF65" i="21"/>
  <c r="N8" i="21"/>
  <c r="BB11" i="21"/>
  <c r="H77" i="21"/>
  <c r="BN28" i="21"/>
  <c r="BR64" i="21"/>
  <c r="BQ75" i="21"/>
  <c r="BJ30" i="21"/>
  <c r="AX70" i="21"/>
  <c r="AO11" i="21"/>
  <c r="BA13" i="21"/>
  <c r="AM19" i="21"/>
  <c r="AG40" i="21"/>
  <c r="U54" i="21"/>
  <c r="G13" i="21"/>
  <c r="V53" i="21"/>
  <c r="AS24" i="21"/>
  <c r="BK13" i="21"/>
  <c r="R52" i="21"/>
  <c r="BO44" i="21"/>
  <c r="AG55" i="21"/>
  <c r="BB12" i="21"/>
  <c r="BE25" i="21"/>
  <c r="AX6" i="21"/>
  <c r="Z59" i="21"/>
  <c r="L30" i="21"/>
  <c r="AC21" i="21"/>
  <c r="E10" i="21"/>
  <c r="Z21" i="21"/>
  <c r="BO58" i="21"/>
  <c r="BL48" i="21"/>
  <c r="AW65" i="21"/>
  <c r="AI76" i="21"/>
  <c r="BJ74" i="21"/>
  <c r="AQ15" i="21"/>
  <c r="BD44" i="21"/>
  <c r="AI20" i="21"/>
  <c r="AS35" i="21"/>
  <c r="L15" i="21"/>
  <c r="AZ21" i="21"/>
  <c r="AB51" i="21"/>
  <c r="BR36" i="21"/>
  <c r="M14" i="21"/>
  <c r="N9" i="21"/>
  <c r="BI10" i="21"/>
  <c r="AO62" i="21"/>
  <c r="M24" i="21"/>
  <c r="V68" i="21"/>
  <c r="T10" i="21"/>
  <c r="AO72" i="21"/>
  <c r="AN52" i="21"/>
  <c r="AM10" i="21"/>
  <c r="AV62" i="21"/>
  <c r="H74" i="21"/>
  <c r="BI46" i="21"/>
  <c r="D22" i="21"/>
  <c r="Z9" i="21"/>
  <c r="AV8" i="21"/>
  <c r="X75" i="21"/>
  <c r="AM24" i="21"/>
  <c r="AL13" i="21"/>
  <c r="Y30" i="21"/>
  <c r="L77" i="21"/>
  <c r="AF15" i="21"/>
  <c r="Y46" i="21"/>
  <c r="AF42" i="21"/>
  <c r="L26" i="21"/>
  <c r="BI69" i="21"/>
  <c r="BK8" i="21"/>
  <c r="BJ40" i="21"/>
  <c r="AH76" i="21"/>
  <c r="BB61" i="21"/>
  <c r="BP12" i="21"/>
  <c r="Q34" i="21"/>
  <c r="O48" i="21"/>
  <c r="AS59" i="21"/>
  <c r="BS46" i="21"/>
  <c r="U73" i="21"/>
  <c r="AV60" i="21"/>
  <c r="V23" i="21"/>
  <c r="BA70" i="21"/>
  <c r="BJ60" i="21"/>
  <c r="AJ21" i="21"/>
  <c r="AB73" i="21"/>
  <c r="BL8" i="21"/>
  <c r="AU22" i="21"/>
  <c r="AQ29" i="21"/>
  <c r="AQ59" i="21"/>
  <c r="BA73" i="21"/>
  <c r="BL62" i="21"/>
  <c r="Q41" i="21"/>
  <c r="AW64" i="21"/>
  <c r="AJ77" i="21"/>
  <c r="AB21" i="21"/>
  <c r="O58" i="21"/>
  <c r="AZ14" i="21"/>
  <c r="BK42" i="21"/>
  <c r="AZ47" i="21"/>
  <c r="V69" i="21"/>
  <c r="G67" i="21"/>
  <c r="F73" i="21"/>
  <c r="BL73" i="21"/>
  <c r="AL40" i="21"/>
  <c r="BN53" i="21"/>
  <c r="BS66" i="21"/>
  <c r="AA20" i="21"/>
  <c r="AS48" i="21"/>
  <c r="N74" i="21"/>
  <c r="E39" i="21"/>
  <c r="AH7" i="21"/>
  <c r="K20" i="21"/>
  <c r="Y28" i="21"/>
  <c r="AS75" i="21"/>
  <c r="AF66" i="21"/>
  <c r="T21" i="21"/>
  <c r="BE30" i="21"/>
  <c r="BQ53" i="21"/>
  <c r="K48" i="21"/>
  <c r="N73" i="21"/>
  <c r="AN6" i="21"/>
  <c r="BK30" i="21"/>
  <c r="AM28" i="21"/>
  <c r="S66" i="21"/>
  <c r="D51" i="21"/>
  <c r="AE54" i="21"/>
  <c r="E62" i="21"/>
  <c r="AM31" i="21"/>
  <c r="BK11" i="21"/>
  <c r="AA16" i="21"/>
  <c r="N40" i="21"/>
  <c r="BA30" i="21"/>
  <c r="AW17" i="21"/>
  <c r="X31" i="21"/>
  <c r="BE13" i="21"/>
  <c r="S29" i="21"/>
  <c r="AI19" i="21"/>
  <c r="N15" i="21"/>
  <c r="C42" i="21"/>
  <c r="BB45" i="21"/>
  <c r="BB16" i="21"/>
  <c r="AS71" i="21"/>
  <c r="AA65" i="21"/>
  <c r="X7" i="21"/>
  <c r="Q8" i="21"/>
  <c r="BJ35" i="21"/>
  <c r="AA73" i="21"/>
  <c r="AZ71" i="21"/>
  <c r="BR54" i="21"/>
  <c r="X14" i="21"/>
  <c r="AX45" i="21"/>
  <c r="H25" i="21"/>
  <c r="X61" i="21"/>
  <c r="BP14" i="21"/>
  <c r="BG74" i="21"/>
  <c r="AQ37" i="21"/>
  <c r="AV5" i="21"/>
  <c r="Y16" i="21"/>
  <c r="E41" i="21"/>
  <c r="S68" i="21"/>
  <c r="BS27" i="21"/>
  <c r="T57" i="21"/>
  <c r="BL30" i="21"/>
  <c r="BL32" i="21"/>
  <c r="BK44" i="21"/>
  <c r="M62" i="21"/>
  <c r="O51" i="21"/>
  <c r="AZ25" i="21"/>
  <c r="BR56" i="21"/>
  <c r="D48" i="21"/>
  <c r="J63" i="21"/>
  <c r="BA52" i="21"/>
  <c r="BL11" i="21"/>
  <c r="AX21" i="21"/>
  <c r="AC76" i="21"/>
  <c r="AO65" i="21"/>
  <c r="AV21" i="21"/>
  <c r="AB64" i="21"/>
  <c r="T71" i="21"/>
  <c r="U44" i="21"/>
  <c r="G21" i="21"/>
  <c r="AN8" i="21"/>
  <c r="R39" i="21"/>
  <c r="K71" i="21"/>
  <c r="AB22" i="21"/>
  <c r="AN48" i="21"/>
  <c r="AH49" i="21"/>
  <c r="X16" i="21"/>
  <c r="BK66" i="21"/>
  <c r="BR6" i="21"/>
  <c r="H75" i="21"/>
  <c r="AU60" i="21"/>
  <c r="AV38" i="21"/>
  <c r="BC18" i="21"/>
  <c r="C30" i="21"/>
  <c r="BB33" i="21"/>
  <c r="BP48" i="21"/>
  <c r="AM11" i="21"/>
  <c r="H19" i="21"/>
  <c r="BK32" i="21"/>
  <c r="BD72" i="21"/>
  <c r="D23" i="21"/>
  <c r="BN26" i="21"/>
  <c r="BQ43" i="21"/>
  <c r="H11" i="21"/>
  <c r="AB56" i="21"/>
  <c r="AO71" i="21"/>
  <c r="F24" i="21"/>
  <c r="AE49" i="21"/>
  <c r="X32" i="21"/>
  <c r="H72" i="21"/>
  <c r="AG22" i="21"/>
  <c r="AC60" i="21"/>
  <c r="BB18" i="21"/>
  <c r="T18" i="21"/>
  <c r="BO52" i="21"/>
  <c r="AU77" i="21"/>
  <c r="BQ77" i="21"/>
  <c r="H24" i="21"/>
  <c r="H14" i="21"/>
  <c r="AX68" i="21"/>
  <c r="AJ52" i="21"/>
  <c r="BD21" i="21"/>
  <c r="AS65" i="21"/>
  <c r="Y34" i="21"/>
  <c r="AQ46" i="21"/>
  <c r="M13" i="21"/>
  <c r="BP52" i="21"/>
  <c r="AH23" i="21"/>
  <c r="T28" i="21"/>
  <c r="AO45" i="21"/>
  <c r="J49" i="21"/>
  <c r="J76" i="21"/>
  <c r="BN56" i="21"/>
  <c r="AP29" i="21"/>
  <c r="Z75" i="21"/>
  <c r="BD6" i="21"/>
  <c r="V72" i="21"/>
  <c r="AX66" i="21"/>
  <c r="AS40" i="21"/>
  <c r="AW8" i="21"/>
  <c r="R29" i="21"/>
  <c r="AZ18" i="21"/>
  <c r="AI29" i="21"/>
  <c r="AH5" i="21"/>
  <c r="C61" i="21"/>
  <c r="U59" i="21"/>
  <c r="BO60" i="21"/>
  <c r="AU54" i="21"/>
  <c r="AM7" i="21"/>
  <c r="BG51" i="21"/>
  <c r="AX62" i="21"/>
  <c r="BE47" i="21"/>
  <c r="BG52" i="21"/>
  <c r="AJ24" i="21"/>
  <c r="AU11" i="21"/>
  <c r="K39" i="21"/>
  <c r="BH64" i="21"/>
  <c r="AH72" i="21"/>
  <c r="Y66" i="21"/>
  <c r="AV28" i="21"/>
  <c r="AO42" i="21"/>
  <c r="Y33" i="21"/>
  <c r="Y50" i="21"/>
  <c r="S76" i="21"/>
  <c r="AM64" i="21"/>
  <c r="BB51" i="21"/>
  <c r="AJ43" i="21"/>
  <c r="Z69" i="21"/>
  <c r="O50" i="21"/>
  <c r="BA27" i="21"/>
  <c r="AH75" i="21"/>
  <c r="BC77" i="21"/>
  <c r="BH46" i="21"/>
  <c r="AS25" i="21"/>
  <c r="BP6" i="21"/>
  <c r="V19" i="21"/>
  <c r="BR11" i="21"/>
  <c r="AB69" i="21"/>
  <c r="X17" i="21"/>
  <c r="AJ18" i="21"/>
  <c r="BC69" i="21"/>
  <c r="AC70" i="21"/>
  <c r="AM12" i="21"/>
  <c r="O5" i="21"/>
  <c r="P5" i="21" s="1"/>
  <c r="BW5" i="21" s="1"/>
  <c r="AI58" i="21"/>
  <c r="AC59" i="21"/>
  <c r="Y63" i="21"/>
  <c r="X23" i="21"/>
  <c r="BS15" i="21"/>
  <c r="O65" i="21"/>
  <c r="AG17" i="21"/>
  <c r="H28" i="21"/>
  <c r="AN38" i="21"/>
  <c r="Z73" i="21"/>
  <c r="V12" i="21"/>
  <c r="AH54" i="21"/>
  <c r="AX20" i="21"/>
  <c r="AJ56" i="21"/>
  <c r="G28" i="21"/>
  <c r="M20" i="21"/>
  <c r="N38" i="21"/>
  <c r="H32" i="21"/>
  <c r="BG48" i="21"/>
  <c r="AN11" i="21"/>
  <c r="BA22" i="21"/>
  <c r="L73" i="21"/>
  <c r="AP16" i="21"/>
  <c r="M8" i="21"/>
  <c r="D73" i="21"/>
  <c r="T17" i="21"/>
  <c r="F70" i="21"/>
  <c r="BE32" i="21"/>
  <c r="X13" i="21"/>
  <c r="AV23" i="21"/>
  <c r="K23" i="21"/>
  <c r="BJ75" i="21"/>
  <c r="Q48" i="21"/>
  <c r="BE65" i="21"/>
  <c r="BQ15" i="21"/>
  <c r="AQ52" i="21"/>
  <c r="AE56" i="21"/>
  <c r="BS51" i="21"/>
  <c r="BS5" i="21"/>
  <c r="BG15" i="21"/>
  <c r="N51" i="21"/>
  <c r="BP24" i="21"/>
  <c r="BE17" i="21"/>
  <c r="Q19" i="21"/>
  <c r="BH68" i="21"/>
  <c r="C62" i="21"/>
  <c r="BK50" i="21"/>
  <c r="AH53" i="21"/>
  <c r="AE29" i="21"/>
  <c r="C29" i="21"/>
  <c r="BR28" i="21"/>
  <c r="AX7" i="21"/>
  <c r="BE69" i="21"/>
  <c r="F26" i="21"/>
  <c r="N59" i="21"/>
  <c r="BC35" i="21"/>
  <c r="AB10" i="21"/>
  <c r="BP75" i="21"/>
  <c r="C44" i="21"/>
  <c r="BG21" i="21"/>
  <c r="AM18" i="21"/>
  <c r="AH45" i="21"/>
  <c r="BJ8" i="21"/>
  <c r="G40" i="21"/>
  <c r="AQ22" i="21"/>
  <c r="M67" i="21"/>
  <c r="BB60" i="21"/>
  <c r="BQ38" i="21"/>
  <c r="AL49" i="21"/>
  <c r="BH38" i="21"/>
  <c r="G36" i="21"/>
  <c r="BD36" i="21"/>
  <c r="BJ17" i="21"/>
  <c r="AV10" i="21"/>
  <c r="AL19" i="21"/>
  <c r="V71" i="21"/>
  <c r="AG44" i="21"/>
  <c r="BH17" i="21"/>
  <c r="K61" i="21"/>
  <c r="AN34" i="21"/>
  <c r="D54" i="21"/>
  <c r="AW52" i="21"/>
  <c r="M9" i="21"/>
  <c r="BG46" i="21"/>
  <c r="L33" i="21"/>
  <c r="BC11" i="21"/>
  <c r="AH65" i="21"/>
  <c r="BH10" i="21"/>
  <c r="AS77" i="21"/>
  <c r="BC14" i="21"/>
  <c r="AU34" i="21"/>
  <c r="BB25" i="21"/>
  <c r="BR46" i="21"/>
  <c r="AX44" i="21"/>
  <c r="AL34" i="21"/>
  <c r="M30" i="21"/>
  <c r="AZ45" i="21"/>
  <c r="BN36" i="21"/>
  <c r="BQ12" i="21"/>
  <c r="BO48" i="21"/>
  <c r="AH28" i="21"/>
  <c r="L36" i="21"/>
  <c r="BD16" i="21"/>
  <c r="AH67" i="21"/>
  <c r="U49" i="21"/>
  <c r="E25" i="21"/>
  <c r="AL69" i="21"/>
  <c r="AQ61" i="21"/>
  <c r="G39" i="21"/>
  <c r="BB56" i="21"/>
  <c r="AE15" i="21"/>
  <c r="AN31" i="21"/>
  <c r="AA56" i="21"/>
  <c r="Z41" i="21"/>
  <c r="K37" i="21"/>
  <c r="D25" i="29"/>
  <c r="AE7" i="33" s="1"/>
  <c r="BJ46" i="21"/>
  <c r="BA54" i="21"/>
  <c r="BO69" i="21"/>
  <c r="AU57" i="21"/>
  <c r="AX32" i="21"/>
  <c r="D16" i="21"/>
  <c r="J59" i="21"/>
  <c r="BH54" i="21"/>
  <c r="D5" i="21"/>
  <c r="AS28" i="21"/>
  <c r="G55" i="21"/>
  <c r="C15" i="21"/>
  <c r="Y15" i="21"/>
  <c r="AQ45" i="21"/>
  <c r="AS21" i="21"/>
  <c r="L9" i="21"/>
  <c r="S7" i="21"/>
  <c r="BL12" i="21"/>
  <c r="BN5" i="21"/>
  <c r="BJ49" i="21"/>
  <c r="AC56" i="21"/>
  <c r="BL24" i="21"/>
  <c r="BL57" i="21"/>
  <c r="BA38" i="21"/>
  <c r="BJ47" i="21"/>
  <c r="L35" i="21"/>
  <c r="C58" i="21"/>
  <c r="BB40" i="21"/>
  <c r="C66" i="21"/>
  <c r="AE37" i="21"/>
  <c r="AU42" i="21"/>
  <c r="BJ22" i="21"/>
  <c r="AS14" i="21"/>
  <c r="S64" i="21"/>
  <c r="AT12" i="21"/>
  <c r="AP11" i="21"/>
  <c r="AV13" i="21"/>
  <c r="AJ48" i="21"/>
  <c r="BR7" i="21"/>
  <c r="AS68" i="21"/>
  <c r="AT57" i="21"/>
  <c r="AV61" i="21"/>
  <c r="BS56" i="21"/>
  <c r="BD68" i="21"/>
  <c r="BG63" i="21"/>
  <c r="C47" i="21"/>
  <c r="BE27" i="21"/>
  <c r="Y18" i="21"/>
  <c r="BB31" i="21"/>
  <c r="BL51" i="21"/>
  <c r="BP70" i="21"/>
  <c r="F13" i="21"/>
  <c r="F62" i="21"/>
  <c r="AW6" i="21"/>
  <c r="AW77" i="21"/>
  <c r="AI69" i="21"/>
  <c r="BL47" i="21"/>
  <c r="AO7" i="21"/>
  <c r="M58" i="21"/>
  <c r="AF49" i="21"/>
  <c r="Q64" i="21"/>
  <c r="AE12" i="21"/>
  <c r="AZ16" i="21"/>
  <c r="X71" i="21"/>
  <c r="BN14" i="21"/>
  <c r="F5" i="21"/>
  <c r="C70" i="21"/>
  <c r="BB34" i="21"/>
  <c r="BK43" i="21"/>
  <c r="AV69" i="21"/>
  <c r="AN72" i="21"/>
  <c r="BI22" i="21"/>
  <c r="BA43" i="21"/>
  <c r="BI42" i="21"/>
  <c r="BK69" i="21"/>
  <c r="AG77" i="21"/>
  <c r="BO24" i="21"/>
  <c r="BG32" i="21"/>
  <c r="AM30" i="21"/>
  <c r="BO40" i="21"/>
  <c r="AI59" i="21"/>
  <c r="J7" i="21"/>
  <c r="BA33" i="21"/>
  <c r="L11" i="21"/>
  <c r="AH57" i="21"/>
  <c r="BE26" i="21"/>
  <c r="BR44" i="21"/>
  <c r="AS50" i="21"/>
  <c r="BI9" i="21"/>
  <c r="O69" i="21"/>
  <c r="F53" i="21"/>
  <c r="AN16" i="21"/>
  <c r="N71" i="21"/>
  <c r="F38" i="21"/>
  <c r="AL17" i="21"/>
  <c r="R27" i="21"/>
  <c r="BC53" i="21"/>
  <c r="BB59" i="21"/>
  <c r="F75" i="21"/>
  <c r="AL75" i="21"/>
  <c r="BB29" i="21"/>
  <c r="AE59" i="21"/>
  <c r="AF38" i="21"/>
  <c r="V34" i="21"/>
  <c r="AX5" i="21"/>
  <c r="BE63" i="21"/>
  <c r="BD46" i="21"/>
  <c r="BO47" i="21"/>
  <c r="H47" i="21"/>
  <c r="BO33" i="21"/>
  <c r="BH24" i="21"/>
  <c r="BS45" i="21"/>
  <c r="AQ39" i="21"/>
  <c r="BO49" i="21"/>
  <c r="AU25" i="21"/>
  <c r="X70" i="21"/>
  <c r="F58" i="21"/>
  <c r="AN66" i="21"/>
  <c r="BG22" i="21"/>
  <c r="H66" i="21"/>
  <c r="BK48" i="21"/>
  <c r="BG6" i="21"/>
  <c r="Q28" i="21"/>
  <c r="BQ24" i="21"/>
  <c r="BJ64" i="21"/>
  <c r="AS54" i="21"/>
  <c r="AI22" i="21"/>
  <c r="AE47" i="21"/>
  <c r="F74" i="21"/>
  <c r="AA42" i="21"/>
  <c r="AU59" i="21"/>
  <c r="AL53" i="21"/>
  <c r="BL55" i="21"/>
  <c r="AF23" i="21"/>
  <c r="Z76" i="21"/>
  <c r="BC56" i="21"/>
  <c r="BN76" i="21"/>
  <c r="V14" i="21"/>
  <c r="H42" i="21"/>
  <c r="AW23" i="21"/>
  <c r="BL46" i="21"/>
  <c r="U37" i="21"/>
  <c r="BJ23" i="21"/>
  <c r="Q38" i="21"/>
  <c r="F15" i="21"/>
  <c r="J18" i="21"/>
  <c r="BH48" i="21"/>
  <c r="U42" i="21"/>
  <c r="BC28" i="21"/>
  <c r="K14" i="21"/>
  <c r="BP41" i="21"/>
  <c r="BG44" i="21"/>
  <c r="V18" i="21"/>
  <c r="J57" i="21"/>
  <c r="K57" i="21"/>
  <c r="AL33" i="21"/>
  <c r="G9" i="21"/>
  <c r="N64" i="21"/>
  <c r="AG24" i="21"/>
  <c r="AT36" i="21"/>
  <c r="L32" i="21"/>
  <c r="AA52" i="21"/>
  <c r="BS48" i="21"/>
  <c r="H62" i="21"/>
  <c r="AG12" i="21"/>
  <c r="O47" i="21"/>
  <c r="BC9" i="21"/>
  <c r="AV54" i="21"/>
  <c r="M68" i="21"/>
  <c r="AG59" i="21"/>
  <c r="U15" i="21"/>
  <c r="BB46" i="21"/>
  <c r="AN60" i="21"/>
  <c r="AA21" i="21"/>
  <c r="BO46" i="21"/>
  <c r="BR68" i="21"/>
  <c r="L13" i="21"/>
  <c r="BL36" i="21"/>
  <c r="BQ32" i="21"/>
  <c r="BB73" i="21"/>
  <c r="BN74" i="21"/>
  <c r="AU41" i="21"/>
  <c r="Q25" i="21"/>
  <c r="AC17" i="21"/>
  <c r="BG16" i="21"/>
  <c r="S11" i="21"/>
  <c r="BI23" i="21"/>
  <c r="AA50" i="21"/>
  <c r="AT69" i="21"/>
  <c r="H33" i="21"/>
  <c r="G29" i="21"/>
  <c r="S34" i="21"/>
  <c r="D65" i="21"/>
  <c r="AJ34" i="21"/>
  <c r="D15" i="21"/>
  <c r="BE59" i="21"/>
  <c r="AM40" i="21"/>
  <c r="AV44" i="21"/>
  <c r="AS46" i="21"/>
  <c r="L65" i="21"/>
  <c r="AJ62" i="21"/>
  <c r="BR69" i="21"/>
  <c r="BL63" i="21"/>
  <c r="V74" i="21"/>
  <c r="BK7" i="21"/>
  <c r="G75" i="21"/>
  <c r="BA32" i="21"/>
  <c r="BS39" i="21"/>
  <c r="AX42" i="21"/>
  <c r="AS38" i="21"/>
  <c r="X19" i="21"/>
  <c r="BH9" i="21"/>
  <c r="AZ7" i="21"/>
  <c r="AT48" i="21"/>
  <c r="AJ47" i="21"/>
  <c r="AW25" i="21"/>
  <c r="T12" i="21"/>
  <c r="AP49" i="21"/>
  <c r="T15" i="21"/>
  <c r="AJ27" i="21"/>
  <c r="U18" i="21"/>
  <c r="AN44" i="21"/>
  <c r="AA71" i="21"/>
  <c r="BN48" i="21"/>
  <c r="AV67" i="21"/>
  <c r="AX75" i="21"/>
  <c r="V42" i="21"/>
  <c r="BN12" i="21"/>
  <c r="BL68" i="21"/>
  <c r="V61" i="21"/>
  <c r="BA61" i="21"/>
  <c r="U16" i="21"/>
  <c r="R70" i="21"/>
  <c r="AO50" i="21"/>
  <c r="BD49" i="21"/>
  <c r="E38" i="21"/>
  <c r="BG28" i="21"/>
  <c r="BI41" i="21"/>
  <c r="U9" i="21"/>
  <c r="AC44" i="21"/>
  <c r="AZ31" i="21"/>
  <c r="AL63" i="21"/>
  <c r="AG51" i="21"/>
  <c r="AG68" i="21"/>
  <c r="D36" i="21"/>
  <c r="T73" i="21"/>
  <c r="BB17" i="21"/>
  <c r="AM57" i="21"/>
  <c r="R64" i="21"/>
  <c r="BC5" i="21"/>
  <c r="S39" i="21"/>
  <c r="AM38" i="21"/>
  <c r="V29" i="21"/>
  <c r="BK37" i="21"/>
  <c r="Z58" i="21"/>
  <c r="E44" i="21"/>
  <c r="AP44" i="21"/>
  <c r="BC26" i="21"/>
  <c r="AJ20" i="21"/>
  <c r="F10" i="21"/>
  <c r="X33" i="21"/>
  <c r="O68" i="21"/>
  <c r="AS16" i="21"/>
  <c r="AO29" i="21"/>
  <c r="BE70" i="21"/>
  <c r="G46" i="21"/>
  <c r="X42" i="21"/>
  <c r="BQ66" i="21"/>
  <c r="AE72" i="21"/>
  <c r="D69" i="21"/>
  <c r="U8" i="21"/>
  <c r="V39" i="21"/>
  <c r="AB40" i="21"/>
  <c r="AH26" i="21"/>
  <c r="AV42" i="21"/>
  <c r="BO8" i="21"/>
  <c r="AO60" i="21"/>
  <c r="O74" i="21"/>
  <c r="BL7" i="21"/>
  <c r="BN71" i="21"/>
  <c r="AO35" i="21"/>
  <c r="K34" i="21"/>
  <c r="L69" i="21"/>
  <c r="BN65" i="21"/>
  <c r="AZ42" i="21"/>
  <c r="BA16" i="21"/>
  <c r="AP41" i="21"/>
  <c r="BE35" i="21"/>
  <c r="X24" i="21"/>
  <c r="K73" i="21"/>
  <c r="AJ16" i="21"/>
  <c r="M61" i="21"/>
  <c r="AX54" i="21"/>
  <c r="AE41" i="21"/>
  <c r="BN66" i="21"/>
  <c r="G77" i="21"/>
  <c r="AL21" i="21"/>
  <c r="T68" i="21"/>
  <c r="BR55" i="21"/>
  <c r="U13" i="21"/>
  <c r="AQ44" i="21"/>
  <c r="BK47" i="21"/>
  <c r="BK31" i="21"/>
  <c r="AF27" i="21"/>
  <c r="BS42" i="21"/>
  <c r="BO28" i="21"/>
  <c r="BD43" i="21"/>
  <c r="AI48" i="21"/>
  <c r="AQ31" i="21"/>
  <c r="AA51" i="21"/>
  <c r="BR29" i="21"/>
  <c r="F25" i="21"/>
  <c r="S75" i="21"/>
  <c r="BN22" i="21"/>
  <c r="Z52" i="21"/>
  <c r="C35" i="21"/>
  <c r="AO21" i="21"/>
  <c r="G56" i="21"/>
  <c r="BP49" i="21"/>
  <c r="Q55" i="21"/>
  <c r="AJ54" i="21"/>
  <c r="T52" i="21"/>
  <c r="E16" i="21"/>
  <c r="BG5" i="21"/>
  <c r="BG34" i="21"/>
  <c r="AC27" i="21"/>
  <c r="AB39" i="21"/>
  <c r="J69" i="21"/>
  <c r="AE38" i="21"/>
  <c r="BJ24" i="21"/>
  <c r="M66" i="21"/>
  <c r="AS42" i="21"/>
  <c r="BB10" i="21"/>
  <c r="AQ24" i="21"/>
  <c r="AZ59" i="21"/>
  <c r="Y73" i="21"/>
  <c r="BG14" i="21"/>
  <c r="AT49" i="21"/>
  <c r="AB55" i="21"/>
  <c r="BO22" i="21"/>
  <c r="S9" i="21"/>
  <c r="R57" i="21"/>
  <c r="BE45" i="21"/>
  <c r="Z15" i="21"/>
  <c r="AE36" i="21"/>
  <c r="BQ8" i="21"/>
  <c r="BH23" i="21"/>
  <c r="Q68" i="21"/>
  <c r="BK35" i="21"/>
  <c r="BL21" i="21"/>
  <c r="X11" i="21"/>
  <c r="N60" i="21"/>
  <c r="AA72" i="21"/>
  <c r="U50" i="21"/>
  <c r="U39" i="21"/>
  <c r="E9" i="21"/>
  <c r="AT35" i="21"/>
  <c r="Z20" i="21"/>
  <c r="L67" i="21"/>
  <c r="AC23" i="21"/>
  <c r="L43" i="21"/>
  <c r="AV53" i="21"/>
  <c r="Z14" i="21"/>
  <c r="BS57" i="21"/>
  <c r="AJ66" i="21"/>
  <c r="M29" i="21"/>
  <c r="AE10" i="21"/>
  <c r="AP62" i="21"/>
  <c r="AE55" i="21"/>
  <c r="D13" i="21"/>
  <c r="BB8" i="21"/>
  <c r="BN35" i="21"/>
  <c r="M54" i="21"/>
  <c r="F59" i="21"/>
  <c r="AG65" i="21"/>
  <c r="S42" i="21"/>
  <c r="BG65" i="21"/>
  <c r="M59" i="21"/>
  <c r="AO10" i="21"/>
  <c r="E34" i="21"/>
  <c r="AI12" i="21"/>
  <c r="AN42" i="21"/>
  <c r="BG77" i="21"/>
  <c r="AF46" i="21"/>
  <c r="AZ62" i="21"/>
  <c r="AI56" i="21"/>
  <c r="AT15" i="21"/>
  <c r="AT32" i="21"/>
  <c r="AJ75" i="21"/>
  <c r="E20" i="21"/>
  <c r="O60" i="21"/>
  <c r="C51" i="21"/>
  <c r="BC29" i="21"/>
  <c r="Y75" i="21"/>
  <c r="BQ25" i="21"/>
  <c r="BL49" i="21"/>
  <c r="G69" i="21"/>
  <c r="BC36" i="21"/>
  <c r="AT24" i="21"/>
  <c r="AW24" i="21"/>
  <c r="AC58" i="21"/>
  <c r="BG70" i="21"/>
  <c r="AT62" i="21"/>
  <c r="AQ26" i="21"/>
  <c r="BN7" i="21"/>
  <c r="AJ42" i="21"/>
  <c r="AM44" i="21"/>
  <c r="AC55" i="21"/>
  <c r="AI45" i="21"/>
  <c r="BB53" i="21"/>
  <c r="AV41" i="21"/>
  <c r="AW16" i="21"/>
  <c r="BP28" i="21"/>
  <c r="X6" i="21"/>
  <c r="T63" i="21"/>
  <c r="H46" i="21"/>
  <c r="AA47" i="21"/>
  <c r="BC66" i="21"/>
  <c r="AM37" i="21"/>
  <c r="O41" i="21"/>
  <c r="AQ67" i="21"/>
  <c r="BO10" i="21"/>
  <c r="AB19" i="21"/>
  <c r="AF44" i="21"/>
  <c r="AB5" i="21"/>
  <c r="Q6" i="21"/>
  <c r="K59" i="21"/>
  <c r="AN40" i="21"/>
  <c r="AU53" i="21"/>
  <c r="X37" i="21"/>
  <c r="U12" i="21"/>
  <c r="BC51" i="21"/>
  <c r="F19" i="21"/>
  <c r="T13" i="21"/>
  <c r="AH22" i="21"/>
  <c r="AU75" i="21"/>
  <c r="AN71" i="21"/>
  <c r="AN41" i="21"/>
  <c r="AB52" i="21"/>
  <c r="AH62" i="21"/>
  <c r="BG7" i="21"/>
  <c r="BO45" i="21"/>
  <c r="S23" i="21"/>
  <c r="M69" i="21"/>
  <c r="AB74" i="21"/>
  <c r="N55" i="21"/>
  <c r="N48" i="21"/>
  <c r="AI35" i="21"/>
  <c r="AT29" i="21"/>
  <c r="F50" i="21"/>
  <c r="AP28" i="21"/>
  <c r="R50" i="21"/>
  <c r="BJ16" i="21"/>
  <c r="AE39" i="21"/>
  <c r="AW5" i="21"/>
  <c r="BC62" i="21"/>
  <c r="AF77" i="21"/>
  <c r="AS5" i="21"/>
  <c r="Z67" i="21"/>
  <c r="G26" i="21"/>
  <c r="AS9" i="21"/>
  <c r="C45" i="21"/>
  <c r="Q16" i="21"/>
  <c r="BE8" i="21"/>
  <c r="BR19" i="21"/>
  <c r="AF75" i="21"/>
  <c r="R63" i="21"/>
  <c r="AJ33" i="21"/>
  <c r="AP47" i="21"/>
  <c r="X54" i="21"/>
  <c r="BR10" i="21"/>
  <c r="T70" i="21"/>
  <c r="Y25" i="21"/>
  <c r="D25" i="21"/>
  <c r="K67" i="21"/>
  <c r="BE23" i="21"/>
  <c r="AX18" i="21"/>
  <c r="AN23" i="21"/>
  <c r="F57" i="21"/>
  <c r="T33" i="21"/>
  <c r="BB7" i="21"/>
  <c r="BK61" i="21"/>
  <c r="AN39" i="21"/>
  <c r="AS44" i="21"/>
  <c r="G41" i="21"/>
  <c r="AM45" i="21"/>
  <c r="K77" i="21"/>
  <c r="AG14" i="21"/>
  <c r="AU65" i="21"/>
  <c r="AU29" i="21"/>
  <c r="AI50" i="21"/>
  <c r="AG11" i="21"/>
  <c r="BQ41" i="21"/>
  <c r="O32" i="21"/>
  <c r="M63" i="21"/>
  <c r="BH6" i="21"/>
  <c r="AQ50" i="21"/>
  <c r="T5" i="21"/>
  <c r="V64" i="21"/>
  <c r="AH39" i="21"/>
  <c r="AO22" i="21"/>
  <c r="AS58" i="21"/>
  <c r="BN15" i="21"/>
  <c r="BL56" i="21"/>
  <c r="Y43" i="21"/>
  <c r="F51" i="21"/>
  <c r="G42" i="21"/>
  <c r="BO35" i="21"/>
  <c r="J43" i="21"/>
  <c r="AP6" i="21"/>
  <c r="U40" i="21"/>
  <c r="BQ39" i="21"/>
  <c r="BA66" i="21"/>
  <c r="BS32" i="21"/>
  <c r="T55" i="21"/>
  <c r="C5" i="21"/>
  <c r="AN18" i="21"/>
  <c r="BG53" i="21"/>
  <c r="AL56" i="21"/>
  <c r="AW44" i="21"/>
  <c r="L47" i="21"/>
  <c r="E77" i="21"/>
  <c r="H53" i="21"/>
  <c r="T74" i="21"/>
  <c r="AZ38" i="21"/>
  <c r="BA7" i="21"/>
  <c r="BO56" i="21"/>
  <c r="BK41" i="21"/>
  <c r="BL60" i="21"/>
  <c r="BR49" i="21"/>
  <c r="BI72" i="21"/>
  <c r="BD27" i="21"/>
  <c r="AW28" i="21"/>
  <c r="AO64" i="21"/>
  <c r="BR77" i="21"/>
  <c r="AQ75" i="21"/>
  <c r="BK65" i="21"/>
  <c r="AA10" i="21"/>
  <c r="AT14" i="21"/>
  <c r="Q67" i="21"/>
  <c r="AZ65" i="21"/>
  <c r="AL25" i="21"/>
  <c r="N76" i="21"/>
  <c r="AJ69" i="21"/>
  <c r="AB59" i="21"/>
  <c r="M77" i="21"/>
  <c r="D47" i="21"/>
  <c r="M18" i="21"/>
  <c r="AU5" i="21"/>
  <c r="BS47" i="21"/>
  <c r="AP72" i="21"/>
  <c r="AI34" i="21"/>
  <c r="R20" i="21"/>
  <c r="BR53" i="21"/>
  <c r="BI31" i="21"/>
  <c r="L27" i="21"/>
  <c r="AA23" i="21"/>
  <c r="BH7" i="21"/>
  <c r="Y47" i="21"/>
  <c r="E14" i="21"/>
  <c r="Z11" i="21"/>
  <c r="AQ51" i="21"/>
  <c r="AU56" i="21"/>
  <c r="K43" i="21"/>
  <c r="AZ77" i="21"/>
  <c r="R25" i="21"/>
  <c r="Z57" i="21"/>
  <c r="R32" i="21"/>
  <c r="AG5" i="21"/>
  <c r="BL41" i="21"/>
  <c r="R6" i="21"/>
  <c r="AL45" i="21"/>
  <c r="J24" i="21"/>
  <c r="S77" i="21"/>
  <c r="Y5" i="21"/>
  <c r="AI21" i="21"/>
  <c r="AX13" i="21"/>
  <c r="BR43" i="21"/>
  <c r="AE51" i="21"/>
  <c r="Y69" i="21"/>
  <c r="AU69" i="21"/>
  <c r="AI31" i="21"/>
  <c r="BH44" i="21"/>
  <c r="BH28" i="21"/>
  <c r="BB37" i="21"/>
  <c r="BL44" i="21"/>
  <c r="BG73" i="21"/>
  <c r="M19" i="21"/>
  <c r="O21" i="21"/>
  <c r="AC77" i="21"/>
  <c r="K50" i="21"/>
  <c r="BB6" i="21"/>
  <c r="AS52" i="21"/>
  <c r="AO56" i="21"/>
  <c r="BQ31" i="21"/>
  <c r="L46" i="21"/>
  <c r="AX39" i="21"/>
  <c r="AT72" i="21"/>
  <c r="Z71" i="21"/>
  <c r="AS55" i="21"/>
  <c r="AP23" i="21"/>
  <c r="AA76" i="21"/>
  <c r="AA7" i="21"/>
  <c r="G50" i="21"/>
  <c r="BB64" i="21"/>
  <c r="F35" i="21"/>
  <c r="AX30" i="21"/>
  <c r="BO42" i="21"/>
  <c r="AF72" i="21"/>
  <c r="X77" i="21"/>
  <c r="AG75" i="21"/>
  <c r="BR38" i="21"/>
  <c r="AN61" i="21"/>
  <c r="AF45" i="21"/>
  <c r="X12" i="21"/>
  <c r="R7" i="21"/>
  <c r="G32" i="21"/>
  <c r="AT45" i="21"/>
  <c r="C65" i="21"/>
  <c r="K7" i="21"/>
  <c r="AX72" i="21"/>
  <c r="BL16" i="21"/>
  <c r="AP45" i="21"/>
  <c r="AI11" i="21"/>
  <c r="AN73" i="21"/>
  <c r="BH59" i="21"/>
  <c r="BQ67" i="21"/>
  <c r="AT19" i="21"/>
  <c r="AL58" i="21"/>
  <c r="E59" i="21"/>
  <c r="AU28" i="21"/>
  <c r="AP53" i="21"/>
  <c r="C69" i="21"/>
  <c r="BA23" i="21"/>
  <c r="S48" i="21"/>
  <c r="Z42" i="21"/>
  <c r="N46" i="21"/>
  <c r="X8" i="21"/>
  <c r="AI62" i="21"/>
  <c r="AL20" i="21"/>
  <c r="AM68" i="21"/>
  <c r="AA19" i="21"/>
  <c r="BO29" i="21"/>
  <c r="H8" i="21"/>
  <c r="BN41" i="21"/>
  <c r="AO38" i="21"/>
  <c r="H48" i="21"/>
  <c r="R13" i="21"/>
  <c r="G25" i="21"/>
  <c r="AW66" i="21"/>
  <c r="AV37" i="21"/>
  <c r="BO63" i="21"/>
  <c r="AW9" i="21"/>
  <c r="Z68" i="21"/>
  <c r="Q65" i="21"/>
  <c r="AV64" i="21"/>
  <c r="K35" i="21"/>
  <c r="BH52" i="21"/>
  <c r="BQ56" i="21"/>
  <c r="AC72" i="21"/>
  <c r="AS69" i="21"/>
  <c r="BS76" i="21"/>
  <c r="AU17" i="21"/>
  <c r="AL66" i="21"/>
  <c r="AZ43" i="21"/>
  <c r="AB45" i="21"/>
  <c r="AO15" i="21"/>
  <c r="C7" i="21"/>
  <c r="J33" i="21"/>
  <c r="AI44" i="21"/>
  <c r="AJ6" i="21"/>
  <c r="AX31" i="21"/>
  <c r="V76" i="21"/>
  <c r="AI24" i="21"/>
  <c r="G30" i="21"/>
  <c r="S36" i="21"/>
  <c r="AC62" i="21"/>
  <c r="AM22" i="21"/>
  <c r="X56" i="21"/>
  <c r="BB28" i="21"/>
  <c r="BI33" i="21"/>
  <c r="O23" i="21"/>
  <c r="AX22" i="21"/>
  <c r="AB47" i="21"/>
  <c r="AA53" i="21"/>
  <c r="BO39" i="21"/>
  <c r="AG38" i="21"/>
  <c r="AU71" i="21"/>
  <c r="AV27" i="21"/>
  <c r="BB65" i="21"/>
  <c r="E28" i="21"/>
  <c r="AC75" i="21"/>
  <c r="O9" i="21"/>
  <c r="BE64" i="21"/>
  <c r="AG67" i="21"/>
  <c r="AX57" i="21"/>
  <c r="AW53" i="21"/>
  <c r="BP44" i="21"/>
  <c r="BS18" i="21"/>
  <c r="BO53" i="21"/>
  <c r="AO37" i="21"/>
  <c r="BR65" i="21"/>
  <c r="Y23" i="21"/>
  <c r="C19" i="21"/>
  <c r="H16" i="21"/>
  <c r="N65" i="21"/>
  <c r="AP48" i="21"/>
  <c r="Q27" i="21"/>
  <c r="BB63" i="21"/>
  <c r="J50" i="21"/>
  <c r="AU55" i="21"/>
  <c r="X53" i="21"/>
  <c r="AF32" i="21"/>
  <c r="U74" i="21"/>
  <c r="AJ76" i="21"/>
  <c r="T75" i="21"/>
  <c r="C20" i="21"/>
  <c r="E35" i="21"/>
  <c r="O62" i="21"/>
  <c r="BC45" i="21"/>
  <c r="BC19" i="21"/>
  <c r="AB63" i="21"/>
  <c r="Q45" i="21"/>
  <c r="AU27" i="21"/>
  <c r="AZ27" i="21"/>
  <c r="AT8" i="21"/>
  <c r="AE63" i="21"/>
  <c r="M65" i="21"/>
  <c r="AI6" i="21"/>
  <c r="V11" i="21"/>
  <c r="V48" i="21"/>
  <c r="BL19" i="21"/>
  <c r="K72" i="21"/>
  <c r="BI37" i="21"/>
  <c r="Z64" i="21"/>
  <c r="AS7" i="21"/>
  <c r="D39" i="21"/>
  <c r="BS63" i="21"/>
  <c r="F18" i="21"/>
  <c r="BS72" i="21"/>
  <c r="L31" i="21"/>
  <c r="BS23" i="21"/>
  <c r="U76" i="21"/>
  <c r="AN46" i="21"/>
  <c r="F6" i="21"/>
  <c r="G60" i="21"/>
  <c r="AM17" i="21"/>
  <c r="Q73" i="21"/>
  <c r="AG33" i="21"/>
  <c r="BN50" i="21"/>
  <c r="BK16" i="21"/>
  <c r="BA56" i="21"/>
  <c r="BO67" i="21"/>
  <c r="Z36" i="21"/>
  <c r="BD17" i="21"/>
  <c r="AV50" i="21"/>
  <c r="G16" i="21"/>
  <c r="J70" i="21"/>
  <c r="BO19" i="21"/>
  <c r="U52" i="21"/>
  <c r="AB62" i="21"/>
  <c r="H9" i="21"/>
  <c r="R46" i="21"/>
  <c r="AO13" i="21"/>
  <c r="D63" i="21"/>
  <c r="O26" i="21"/>
  <c r="K53" i="21"/>
  <c r="AA68" i="21"/>
  <c r="R72" i="21"/>
  <c r="BO59" i="21"/>
  <c r="BB76" i="21"/>
  <c r="BK22" i="21"/>
  <c r="BB9" i="21"/>
  <c r="C21" i="21"/>
  <c r="N21" i="21"/>
  <c r="X68" i="21"/>
  <c r="AJ28" i="21"/>
  <c r="AG10" i="21"/>
  <c r="BS33" i="21"/>
  <c r="BO50" i="21"/>
  <c r="H61" i="21"/>
  <c r="C60" i="21"/>
  <c r="Q56" i="21"/>
  <c r="L16" i="21"/>
  <c r="BC21" i="21"/>
  <c r="V32" i="21"/>
  <c r="S43" i="21"/>
  <c r="AU66" i="21"/>
  <c r="BS20" i="21"/>
  <c r="AL16" i="21"/>
  <c r="BP46" i="21"/>
  <c r="Z33" i="21"/>
  <c r="AH37" i="21"/>
  <c r="AK37" i="21" s="1"/>
  <c r="BZ37" i="21" s="1"/>
  <c r="O8" i="21"/>
  <c r="BS58" i="21"/>
  <c r="BG12" i="21"/>
  <c r="AZ28" i="21"/>
  <c r="Q69" i="21"/>
  <c r="BB27" i="21"/>
  <c r="E76" i="21"/>
  <c r="BE62" i="21"/>
  <c r="AM59" i="21"/>
  <c r="BD39" i="21"/>
  <c r="BN69" i="21"/>
  <c r="AI53" i="21"/>
  <c r="M6" i="21"/>
  <c r="BA57" i="21"/>
  <c r="BS49" i="21"/>
  <c r="BL9" i="21"/>
  <c r="AB71" i="21"/>
  <c r="AU10" i="21"/>
  <c r="Z66" i="21"/>
  <c r="AT71" i="21"/>
  <c r="AV19" i="21"/>
  <c r="BA47" i="21"/>
  <c r="J12" i="21"/>
  <c r="BP62" i="21"/>
  <c r="L76" i="21"/>
  <c r="BQ21" i="21"/>
  <c r="BH60" i="21"/>
  <c r="K74" i="21"/>
  <c r="D71" i="21"/>
  <c r="BE56" i="21"/>
  <c r="X62" i="21"/>
  <c r="K15" i="21"/>
  <c r="AT56" i="21"/>
  <c r="BC16" i="21"/>
  <c r="AG9" i="21"/>
  <c r="AX19" i="21"/>
  <c r="N45" i="21"/>
  <c r="BD66" i="21"/>
  <c r="BL58" i="21"/>
  <c r="AS22" i="21"/>
  <c r="T45" i="21"/>
  <c r="BS9" i="21"/>
  <c r="AP24" i="21"/>
  <c r="BH61" i="21"/>
  <c r="BJ31" i="21"/>
  <c r="AX56" i="21"/>
  <c r="AL51" i="21"/>
  <c r="AP22" i="21"/>
  <c r="BI29" i="21"/>
  <c r="BA19" i="21"/>
  <c r="BP37" i="21"/>
  <c r="BN21" i="21"/>
  <c r="AP40" i="21"/>
  <c r="BS77" i="21"/>
  <c r="BG76" i="21"/>
  <c r="AZ46" i="21"/>
  <c r="AB27" i="21"/>
  <c r="R58" i="21"/>
  <c r="AF57" i="21"/>
  <c r="AT52" i="21"/>
  <c r="E68" i="21"/>
  <c r="BB67" i="21"/>
  <c r="AQ73" i="21"/>
  <c r="X52" i="21"/>
  <c r="F76" i="21"/>
  <c r="AC36" i="21"/>
  <c r="BS10" i="21"/>
  <c r="BC6" i="21"/>
  <c r="BO30" i="21"/>
  <c r="AQ58" i="21"/>
  <c r="O36" i="21"/>
  <c r="AF35" i="21"/>
  <c r="J39" i="21"/>
  <c r="J42" i="21"/>
  <c r="AW27" i="21"/>
  <c r="S14" i="21"/>
  <c r="J47" i="21"/>
  <c r="N23" i="21"/>
  <c r="BJ70" i="21"/>
  <c r="AW67" i="21"/>
  <c r="AH71" i="21"/>
  <c r="BP8" i="21"/>
  <c r="BP60" i="21"/>
  <c r="T48" i="21"/>
  <c r="BK40" i="21"/>
  <c r="N43" i="21"/>
  <c r="Y77" i="21"/>
  <c r="AO59" i="21"/>
  <c r="AC26" i="21"/>
  <c r="V40" i="21"/>
  <c r="BI62" i="21"/>
  <c r="AQ34" i="21"/>
  <c r="BJ73" i="21"/>
  <c r="BO76" i="21"/>
  <c r="AQ76" i="21"/>
  <c r="AC68" i="21"/>
  <c r="X38" i="21"/>
  <c r="AU44" i="21"/>
  <c r="BL23" i="21"/>
  <c r="X46" i="21"/>
  <c r="BK72" i="21"/>
  <c r="L42" i="21"/>
  <c r="AB61" i="21"/>
  <c r="AH50" i="21"/>
  <c r="M47" i="21"/>
  <c r="BA58" i="21"/>
  <c r="AH58" i="21"/>
  <c r="AE27" i="21"/>
  <c r="AT77" i="21"/>
  <c r="BD38" i="21"/>
  <c r="BK67" i="21"/>
  <c r="D17" i="21"/>
  <c r="O64" i="21"/>
  <c r="AW55" i="21"/>
  <c r="AV66" i="21"/>
  <c r="BL69" i="21"/>
  <c r="BK74" i="21"/>
  <c r="Q5" i="21"/>
  <c r="F40" i="21"/>
  <c r="F47" i="21"/>
  <c r="T40" i="21"/>
  <c r="BC50" i="21"/>
  <c r="K33" i="21"/>
  <c r="F42" i="21"/>
  <c r="BK38" i="21"/>
  <c r="AM69" i="21"/>
  <c r="D14" i="21"/>
  <c r="E57" i="21"/>
  <c r="AG66" i="21"/>
  <c r="BC58" i="21"/>
  <c r="AN75" i="21"/>
  <c r="AW18" i="21"/>
  <c r="O56" i="21"/>
  <c r="Z47" i="21"/>
  <c r="BH29" i="21"/>
  <c r="X72" i="21"/>
  <c r="R59" i="21"/>
  <c r="BB74" i="21"/>
  <c r="BB58" i="21"/>
  <c r="AU18" i="21"/>
  <c r="L45" i="21"/>
  <c r="G44" i="21"/>
  <c r="AH43" i="21"/>
  <c r="BG68" i="21"/>
  <c r="AQ47" i="21"/>
  <c r="AQ33" i="21"/>
  <c r="V41" i="21"/>
  <c r="BL29" i="21"/>
  <c r="BO7" i="21"/>
  <c r="BJ63" i="21"/>
  <c r="AM43" i="21"/>
  <c r="BP40" i="21"/>
  <c r="E24" i="21"/>
  <c r="J37" i="21"/>
  <c r="Y42" i="21"/>
  <c r="J15" i="21"/>
  <c r="K58" i="21"/>
  <c r="J21" i="21"/>
  <c r="O12" i="21"/>
  <c r="AJ15" i="21"/>
  <c r="BO55" i="21"/>
  <c r="BQ59" i="21"/>
  <c r="BG54" i="21"/>
  <c r="BA77" i="21"/>
  <c r="BE52" i="21"/>
  <c r="AV12" i="21"/>
  <c r="Y38" i="21"/>
  <c r="E67" i="21"/>
  <c r="BL26" i="21"/>
  <c r="BQ65" i="21"/>
  <c r="BK73" i="21"/>
  <c r="AE73" i="21"/>
  <c r="V30" i="21"/>
  <c r="BE20" i="21"/>
  <c r="BD51" i="21"/>
  <c r="AN29" i="21"/>
  <c r="T76" i="21"/>
  <c r="AG61" i="21"/>
  <c r="K29" i="21"/>
  <c r="J65" i="21"/>
  <c r="AJ30" i="21"/>
  <c r="AN15" i="21"/>
  <c r="E60" i="21"/>
  <c r="BI25" i="21"/>
  <c r="BD54" i="21"/>
  <c r="BO9" i="21"/>
  <c r="BR58" i="21"/>
  <c r="BH36" i="21"/>
  <c r="M52" i="21"/>
  <c r="AL31" i="21"/>
  <c r="AO27" i="21"/>
  <c r="L23" i="21"/>
  <c r="BP47" i="21"/>
  <c r="BL17" i="21"/>
  <c r="O18" i="21"/>
  <c r="BR57" i="21"/>
  <c r="AM33" i="21"/>
  <c r="AX17" i="21"/>
  <c r="R15" i="21"/>
  <c r="BR73" i="21"/>
  <c r="AV16" i="21"/>
  <c r="Y10" i="21"/>
  <c r="X5" i="21"/>
  <c r="BC33" i="21"/>
  <c r="BJ13" i="21"/>
  <c r="V36" i="21"/>
  <c r="BD52" i="21"/>
  <c r="AS34" i="21"/>
  <c r="AZ56" i="21"/>
  <c r="U34" i="21"/>
  <c r="BH74" i="21"/>
  <c r="D74" i="21"/>
  <c r="R33" i="21"/>
  <c r="AM46" i="21"/>
  <c r="Z43" i="21"/>
  <c r="BS65" i="21"/>
  <c r="AO49" i="21"/>
  <c r="D53" i="21"/>
  <c r="AS36" i="21"/>
  <c r="BN72" i="21"/>
  <c r="M46" i="21"/>
  <c r="BS26" i="21"/>
  <c r="AJ39" i="21"/>
  <c r="BP17" i="21"/>
  <c r="M37" i="21"/>
  <c r="BH71" i="21"/>
  <c r="AW40" i="21"/>
  <c r="AQ55" i="21"/>
  <c r="BB5" i="21"/>
  <c r="BE77" i="21"/>
  <c r="M71" i="21"/>
  <c r="AB30" i="21"/>
  <c r="BG26" i="21"/>
  <c r="BJ54" i="21"/>
  <c r="BS21" i="21"/>
  <c r="AG28" i="21"/>
  <c r="L49" i="21"/>
  <c r="X55" i="21"/>
  <c r="AW13" i="21"/>
  <c r="BR26" i="21"/>
  <c r="BH62" i="21"/>
  <c r="S62" i="21"/>
  <c r="BL43" i="21"/>
  <c r="N32" i="21"/>
  <c r="AN65" i="21"/>
  <c r="AP15" i="21"/>
  <c r="BA42" i="21"/>
  <c r="AQ9" i="21"/>
  <c r="U6" i="21"/>
  <c r="AN17" i="21"/>
  <c r="AV9" i="21"/>
  <c r="BL65" i="21"/>
  <c r="AL42" i="21"/>
  <c r="BI30" i="21"/>
  <c r="AP57" i="21"/>
  <c r="G12" i="21"/>
  <c r="H7" i="21"/>
  <c r="BN45" i="21"/>
  <c r="BQ7" i="21"/>
  <c r="AX69" i="21"/>
  <c r="M26" i="21"/>
  <c r="BG42" i="21"/>
  <c r="BG33" i="21"/>
  <c r="BA62" i="21"/>
  <c r="AI39" i="21"/>
  <c r="BH30" i="21"/>
  <c r="C33" i="21"/>
  <c r="AQ32" i="21"/>
  <c r="J9" i="21"/>
  <c r="AQ63" i="21"/>
  <c r="S26" i="21"/>
  <c r="AI7" i="21"/>
  <c r="AX11" i="21"/>
  <c r="AP73" i="21"/>
  <c r="AI14" i="21"/>
  <c r="F17" i="21"/>
  <c r="G24" i="21"/>
  <c r="BQ62" i="21"/>
  <c r="AZ69" i="21"/>
  <c r="AA6" i="21"/>
  <c r="BE22" i="21"/>
  <c r="AI27" i="21"/>
  <c r="G51" i="21"/>
  <c r="BE40" i="21"/>
  <c r="BR15" i="21"/>
  <c r="AX74" i="21"/>
  <c r="AO54" i="21"/>
  <c r="AH31" i="21"/>
  <c r="BC24" i="21"/>
  <c r="Z60" i="21"/>
  <c r="X21" i="21"/>
  <c r="BQ27" i="21"/>
  <c r="BN49" i="21"/>
  <c r="AU21" i="21"/>
  <c r="AE46" i="21"/>
  <c r="AC11" i="21"/>
  <c r="U45" i="21"/>
  <c r="AU16" i="21"/>
  <c r="AP71" i="21"/>
  <c r="AF19" i="21"/>
  <c r="BP67" i="21"/>
  <c r="AZ17" i="21"/>
  <c r="BP21" i="21"/>
  <c r="AS26" i="21"/>
  <c r="V50" i="21"/>
  <c r="E19" i="21"/>
  <c r="AO57" i="21"/>
  <c r="AF22" i="21"/>
  <c r="U64" i="21"/>
  <c r="H40" i="21"/>
  <c r="J72" i="21"/>
  <c r="AG13" i="21"/>
  <c r="AK13" i="21" s="1"/>
  <c r="BZ13" i="21" s="1"/>
  <c r="BA9" i="21"/>
  <c r="Y17" i="21"/>
  <c r="AH40" i="21"/>
  <c r="AJ49" i="21"/>
  <c r="BI52" i="21"/>
  <c r="AJ73" i="21"/>
  <c r="Q11" i="21"/>
  <c r="AE58" i="21"/>
  <c r="BI60" i="21"/>
  <c r="G34" i="21"/>
  <c r="S17" i="21"/>
  <c r="BI6" i="21"/>
  <c r="M44" i="21"/>
  <c r="Z39" i="21"/>
  <c r="AV49" i="21"/>
  <c r="AF11" i="21"/>
  <c r="BC64" i="21"/>
  <c r="BQ58" i="21"/>
  <c r="BQ54" i="21"/>
  <c r="AC69" i="21"/>
  <c r="BP15" i="21"/>
  <c r="AB7" i="21"/>
  <c r="BB75" i="21"/>
  <c r="AL67" i="21"/>
  <c r="BA25" i="21"/>
  <c r="AO75" i="21"/>
  <c r="BQ26" i="21"/>
  <c r="BC30" i="21"/>
  <c r="R67" i="21"/>
  <c r="AA64" i="21"/>
  <c r="K44" i="21"/>
  <c r="BP54" i="21"/>
  <c r="N16" i="21"/>
  <c r="BL42" i="21"/>
  <c r="Y76" i="21"/>
  <c r="T24" i="21"/>
  <c r="AV35" i="21"/>
  <c r="AS37" i="21"/>
  <c r="AG21" i="21"/>
  <c r="AE34" i="21"/>
  <c r="K17" i="21"/>
  <c r="AB9" i="21"/>
  <c r="AF30" i="21"/>
  <c r="BK57" i="21"/>
  <c r="BI28" i="21"/>
  <c r="AQ13" i="21"/>
  <c r="AT70" i="21"/>
  <c r="E52" i="21"/>
  <c r="AV32" i="21"/>
  <c r="AF39" i="21"/>
  <c r="C77" i="21"/>
  <c r="AL28" i="21"/>
  <c r="Z62" i="21"/>
  <c r="AM56" i="21"/>
  <c r="BD56" i="21"/>
  <c r="L25" i="21"/>
  <c r="AU40" i="21"/>
  <c r="U61" i="21"/>
  <c r="AM62" i="21"/>
  <c r="AC34" i="21"/>
  <c r="BG69" i="21"/>
  <c r="Q20" i="21"/>
  <c r="AO44" i="21"/>
  <c r="AP14" i="21"/>
  <c r="AG18" i="21"/>
  <c r="BB15" i="21"/>
  <c r="U38" i="21"/>
  <c r="K65" i="21"/>
  <c r="N49" i="21"/>
  <c r="O38" i="21"/>
  <c r="AL41" i="21"/>
  <c r="AA66" i="21"/>
  <c r="BA72" i="21"/>
  <c r="BC74" i="21"/>
  <c r="BA68" i="21"/>
  <c r="AN51" i="21"/>
  <c r="BG27" i="21"/>
  <c r="AQ11" i="21"/>
  <c r="AO8" i="21"/>
  <c r="AS61" i="21"/>
  <c r="BI67" i="21"/>
  <c r="AX59" i="21"/>
  <c r="AZ37" i="21"/>
  <c r="AC12" i="21"/>
  <c r="Q24" i="21"/>
  <c r="BS16" i="21"/>
  <c r="G52" i="21"/>
  <c r="AA74" i="21"/>
  <c r="R10" i="21"/>
  <c r="L39" i="21"/>
  <c r="J35" i="21"/>
  <c r="U47" i="21"/>
  <c r="BP38" i="21"/>
  <c r="AI33" i="21"/>
  <c r="C14" i="21"/>
  <c r="AF17" i="21"/>
  <c r="AW47" i="21"/>
  <c r="AT66" i="21"/>
  <c r="AI52" i="21"/>
  <c r="BJ72" i="21"/>
  <c r="AQ30" i="21"/>
  <c r="X66" i="21"/>
  <c r="AE69" i="21"/>
  <c r="E72" i="21"/>
  <c r="BH16" i="21"/>
  <c r="AP58" i="21"/>
  <c r="E63" i="21"/>
  <c r="AN32" i="21"/>
  <c r="AC9" i="21"/>
  <c r="AU46" i="21"/>
  <c r="Y54" i="21"/>
  <c r="AI73" i="21"/>
  <c r="BS31" i="21"/>
  <c r="AW39" i="21"/>
  <c r="M56" i="21"/>
  <c r="BI63" i="21"/>
  <c r="AL61" i="21"/>
  <c r="BA60" i="21"/>
  <c r="BS36" i="21"/>
  <c r="AJ51" i="21"/>
  <c r="Z25" i="21"/>
  <c r="BH67" i="21"/>
  <c r="E36" i="21"/>
  <c r="BN73" i="21"/>
  <c r="H44" i="21"/>
  <c r="AQ69" i="21"/>
  <c r="BI27" i="21"/>
  <c r="AE7" i="21"/>
  <c r="BD60" i="21"/>
  <c r="N6" i="21"/>
  <c r="BL61" i="21"/>
  <c r="AN27" i="21"/>
  <c r="AS51" i="21"/>
  <c r="R75" i="21"/>
  <c r="BB32" i="21"/>
  <c r="AZ13" i="21"/>
  <c r="AX63" i="21"/>
  <c r="AM74" i="21"/>
  <c r="V38" i="21"/>
  <c r="BR5" i="21"/>
  <c r="J36" i="21"/>
  <c r="F55" i="21"/>
  <c r="AH47" i="21"/>
  <c r="S41" i="21"/>
  <c r="AF29" i="21"/>
  <c r="AI17" i="21"/>
  <c r="AA34" i="21"/>
  <c r="AJ29" i="21"/>
  <c r="T29" i="21"/>
  <c r="AA75" i="21"/>
  <c r="AI74" i="21"/>
  <c r="AS8" i="21"/>
  <c r="BC76" i="21"/>
  <c r="Y7" i="21"/>
  <c r="V43" i="21"/>
  <c r="BR13" i="21"/>
  <c r="AW11" i="21"/>
  <c r="Z24" i="21"/>
  <c r="AJ55" i="21"/>
  <c r="BA44" i="21"/>
  <c r="F39" i="21"/>
  <c r="Q66" i="21"/>
  <c r="AZ24" i="21"/>
  <c r="T72" i="21"/>
  <c r="BB24" i="21"/>
  <c r="O15" i="21"/>
  <c r="BR37" i="21"/>
  <c r="AB37" i="21"/>
  <c r="AD37" i="21" s="1"/>
  <c r="BY37" i="21" s="1"/>
  <c r="J75" i="21"/>
  <c r="AG26" i="21"/>
  <c r="S44" i="21"/>
  <c r="AL15" i="21"/>
  <c r="N17" i="21"/>
  <c r="H73" i="21"/>
  <c r="BC49" i="21"/>
  <c r="BD13" i="21"/>
  <c r="AS19" i="21"/>
  <c r="BN19" i="21"/>
  <c r="H71" i="21"/>
  <c r="J53" i="21"/>
  <c r="BD11" i="21"/>
  <c r="E51" i="21"/>
  <c r="S28" i="21"/>
  <c r="BA36" i="21"/>
  <c r="AL38" i="21"/>
  <c r="K41" i="21"/>
  <c r="BE44" i="21"/>
  <c r="R34" i="21"/>
  <c r="AH69" i="21"/>
  <c r="AU8" i="21"/>
  <c r="AZ10" i="21"/>
  <c r="BA53" i="21"/>
  <c r="AO77" i="21"/>
  <c r="AQ65" i="21"/>
  <c r="AP61" i="21"/>
  <c r="AQ62" i="21"/>
  <c r="AM75" i="21"/>
  <c r="AQ66" i="21"/>
  <c r="U46" i="21"/>
  <c r="U31" i="21"/>
  <c r="AS33" i="21"/>
  <c r="AT59" i="21"/>
  <c r="BN18" i="21"/>
  <c r="AJ60" i="21"/>
  <c r="BI19" i="21"/>
  <c r="Y12" i="21"/>
  <c r="AX29" i="21"/>
  <c r="Q75" i="21"/>
  <c r="BC59" i="21"/>
  <c r="BB70" i="21"/>
  <c r="AE25" i="21"/>
  <c r="D45" i="21"/>
  <c r="BQ13" i="21"/>
  <c r="AS11" i="21"/>
  <c r="D76" i="21"/>
  <c r="C50" i="21"/>
  <c r="BR23" i="21"/>
  <c r="Y41" i="21"/>
  <c r="AC42" i="21"/>
  <c r="AV7" i="21"/>
  <c r="Z37" i="21"/>
  <c r="T30" i="21"/>
  <c r="V51" i="21"/>
  <c r="AG36" i="21"/>
  <c r="BJ25" i="21"/>
  <c r="AV74" i="21"/>
  <c r="BC57" i="21"/>
  <c r="BG18" i="21"/>
  <c r="BC54" i="21"/>
  <c r="BA69" i="21"/>
  <c r="BI70" i="21"/>
  <c r="S47" i="21"/>
  <c r="AB36" i="21"/>
  <c r="D67" i="21"/>
  <c r="BQ48" i="21"/>
  <c r="S70" i="21"/>
  <c r="BB21" i="21"/>
  <c r="L63" i="21"/>
  <c r="Q21" i="21"/>
  <c r="AM25" i="21"/>
  <c r="E48" i="21"/>
  <c r="H35" i="21"/>
  <c r="AG70" i="21"/>
  <c r="AJ14" i="21"/>
  <c r="AE21" i="21"/>
  <c r="AM15" i="21"/>
  <c r="AJ32" i="21"/>
  <c r="G48" i="21"/>
  <c r="BS59" i="21"/>
  <c r="AW26" i="21"/>
  <c r="AX64" i="21"/>
  <c r="AC45" i="21"/>
  <c r="AV40" i="21"/>
  <c r="AM55" i="21"/>
  <c r="BO66" i="21"/>
  <c r="AB58" i="21"/>
  <c r="F30" i="21"/>
  <c r="E29" i="21"/>
  <c r="BJ62" i="21"/>
  <c r="AA48" i="21"/>
  <c r="BP73" i="21"/>
  <c r="AS56" i="21"/>
  <c r="Q44" i="21"/>
  <c r="X18" i="21"/>
  <c r="AF76" i="21"/>
  <c r="AW38" i="21"/>
  <c r="E73" i="21"/>
  <c r="K38" i="21"/>
  <c r="T62" i="21"/>
  <c r="BD45" i="21"/>
  <c r="BQ23" i="21"/>
  <c r="E7" i="21"/>
  <c r="BR31" i="21"/>
  <c r="BK52" i="21"/>
  <c r="F23" i="21"/>
  <c r="AB14" i="21"/>
  <c r="BS53" i="21"/>
  <c r="C34" i="21"/>
  <c r="R42" i="21"/>
  <c r="E42" i="21"/>
  <c r="AX14" i="21"/>
  <c r="AA30" i="21"/>
  <c r="G57" i="21"/>
  <c r="K24" i="21"/>
  <c r="X15" i="21"/>
  <c r="AH55" i="21"/>
  <c r="H18" i="21"/>
  <c r="AW35" i="21"/>
  <c r="AN25" i="21"/>
  <c r="AH30" i="21"/>
  <c r="AS23" i="21"/>
  <c r="U28" i="21"/>
  <c r="BH22" i="35"/>
  <c r="BE42" i="35"/>
  <c r="AV22" i="35"/>
  <c r="BB40" i="35"/>
  <c r="BG23" i="35"/>
  <c r="BF23" i="35"/>
  <c r="AF42" i="35"/>
  <c r="Z24" i="35"/>
  <c r="AL24" i="35"/>
  <c r="AT23" i="35"/>
  <c r="AU23" i="35"/>
  <c r="BA41" i="35"/>
  <c r="AZ41" i="35"/>
  <c r="BD43" i="35"/>
  <c r="BC43" i="35"/>
  <c r="AI44" i="35"/>
  <c r="AY35" i="21" l="1"/>
  <c r="CB35" i="21" s="1"/>
  <c r="P25" i="21"/>
  <c r="BW25" i="21" s="1"/>
  <c r="BT54" i="21"/>
  <c r="CE54" i="21" s="1"/>
  <c r="AK58" i="21"/>
  <c r="BZ58" i="21" s="1"/>
  <c r="BT73" i="21"/>
  <c r="CE73" i="21" s="1"/>
  <c r="DD85" i="21" s="1"/>
  <c r="AD72" i="21"/>
  <c r="BY72" i="21" s="1"/>
  <c r="AD68" i="21"/>
  <c r="BY68" i="21" s="1"/>
  <c r="CX80" i="21" s="1"/>
  <c r="AK35" i="21"/>
  <c r="BZ35" i="21" s="1"/>
  <c r="P15" i="21"/>
  <c r="BW15" i="21" s="1"/>
  <c r="W72" i="21"/>
  <c r="BX72" i="21" s="1"/>
  <c r="CW84" i="21" s="1"/>
  <c r="AY27" i="21"/>
  <c r="CB27" i="21" s="1"/>
  <c r="BF37" i="21"/>
  <c r="CC37" i="21" s="1"/>
  <c r="BM7" i="21"/>
  <c r="CD7" i="21" s="1"/>
  <c r="AK55" i="21"/>
  <c r="BZ55" i="21" s="1"/>
  <c r="P32" i="21"/>
  <c r="BW32" i="21" s="1"/>
  <c r="CI33" i="21" s="1"/>
  <c r="BT76" i="21"/>
  <c r="CE76" i="21" s="1"/>
  <c r="DD88" i="21" s="1"/>
  <c r="P33" i="21"/>
  <c r="BW33" i="21" s="1"/>
  <c r="AD13" i="21"/>
  <c r="BY13" i="21" s="1"/>
  <c r="BM64" i="21"/>
  <c r="CD64" i="21" s="1"/>
  <c r="W29" i="21"/>
  <c r="BX29" i="21" s="1"/>
  <c r="W57" i="21"/>
  <c r="BX57" i="21" s="1"/>
  <c r="BM35" i="21"/>
  <c r="CD35" i="21" s="1"/>
  <c r="BF73" i="21"/>
  <c r="CC73" i="21" s="1"/>
  <c r="DB85" i="21" s="1"/>
  <c r="AD46" i="21"/>
  <c r="BY46" i="21" s="1"/>
  <c r="AD8" i="21"/>
  <c r="BY8" i="21" s="1"/>
  <c r="BT34" i="21"/>
  <c r="CE34" i="21" s="1"/>
  <c r="P60" i="21"/>
  <c r="BW60" i="21" s="1"/>
  <c r="AD57" i="21"/>
  <c r="BY57" i="21" s="1"/>
  <c r="AY30" i="21"/>
  <c r="CB30" i="21" s="1"/>
  <c r="AY18" i="21"/>
  <c r="CB18" i="21" s="1"/>
  <c r="AK48" i="21"/>
  <c r="BZ48" i="21" s="1"/>
  <c r="BF57" i="21"/>
  <c r="CC57" i="21" s="1"/>
  <c r="AK57" i="21"/>
  <c r="BZ57" i="21" s="1"/>
  <c r="BT35" i="21"/>
  <c r="CE35" i="21" s="1"/>
  <c r="AR42" i="21"/>
  <c r="CA42" i="21" s="1"/>
  <c r="BT50" i="21"/>
  <c r="CE50" i="21" s="1"/>
  <c r="P38" i="21"/>
  <c r="BW38" i="21" s="1"/>
  <c r="I35" i="21"/>
  <c r="BV35" i="21" s="1"/>
  <c r="AK52" i="21"/>
  <c r="BZ52" i="21" s="1"/>
  <c r="P21" i="21"/>
  <c r="BW21" i="21" s="1"/>
  <c r="CV33" i="21" s="1"/>
  <c r="BF27" i="21"/>
  <c r="CC27" i="21" s="1"/>
  <c r="W77" i="21"/>
  <c r="BX77" i="21" s="1"/>
  <c r="CJ78" i="21" s="1"/>
  <c r="W8" i="21"/>
  <c r="BX8" i="21" s="1"/>
  <c r="AY69" i="21"/>
  <c r="CB69" i="21" s="1"/>
  <c r="DA81" i="21" s="1"/>
  <c r="I38" i="21"/>
  <c r="BV38" i="21" s="1"/>
  <c r="P10" i="21"/>
  <c r="BW10" i="21" s="1"/>
  <c r="AR77" i="21"/>
  <c r="CA77" i="21" s="1"/>
  <c r="CM78" i="21" s="1"/>
  <c r="AY19" i="21"/>
  <c r="CB19" i="21" s="1"/>
  <c r="I39" i="21"/>
  <c r="BV39" i="21" s="1"/>
  <c r="BM16" i="21"/>
  <c r="CD16" i="21" s="1"/>
  <c r="AY47" i="21"/>
  <c r="CB47" i="21" s="1"/>
  <c r="AK18" i="21"/>
  <c r="BZ18" i="21" s="1"/>
  <c r="AY32" i="21"/>
  <c r="CB32" i="21" s="1"/>
  <c r="BF25" i="21"/>
  <c r="CC25" i="21" s="1"/>
  <c r="BF9" i="21"/>
  <c r="CC9" i="21" s="1"/>
  <c r="BM62" i="21"/>
  <c r="CD62" i="21" s="1"/>
  <c r="AR49" i="21"/>
  <c r="CA49" i="21" s="1"/>
  <c r="BF56" i="21"/>
  <c r="CC56" i="21" s="1"/>
  <c r="BT47" i="21"/>
  <c r="CE47" i="21" s="1"/>
  <c r="DD47" i="21" s="1"/>
  <c r="BF54" i="21"/>
  <c r="CC54" i="21" s="1"/>
  <c r="I24" i="21"/>
  <c r="BV24" i="21" s="1"/>
  <c r="AD38" i="21"/>
  <c r="BY38" i="21" s="1"/>
  <c r="CK38" i="21" s="1"/>
  <c r="P39" i="21"/>
  <c r="BW39" i="21" s="1"/>
  <c r="AR59" i="21"/>
  <c r="CA59" i="21" s="1"/>
  <c r="P65" i="21"/>
  <c r="BW65" i="21" s="1"/>
  <c r="BF65" i="21"/>
  <c r="CC65" i="21" s="1"/>
  <c r="AD45" i="21"/>
  <c r="BY45" i="21" s="1"/>
  <c r="BF23" i="21"/>
  <c r="CC23" i="21" s="1"/>
  <c r="AY45" i="21"/>
  <c r="CB45" i="21" s="1"/>
  <c r="AD76" i="21"/>
  <c r="BY76" i="21" s="1"/>
  <c r="CX88" i="21" s="1"/>
  <c r="I77" i="21"/>
  <c r="BV77" i="21" s="1"/>
  <c r="CH78" i="21" s="1"/>
  <c r="W5" i="21"/>
  <c r="BX5" i="21" s="1"/>
  <c r="AY5" i="21"/>
  <c r="CB5" i="21" s="1"/>
  <c r="BM70" i="21"/>
  <c r="CD70" i="21" s="1"/>
  <c r="DC82" i="21" s="1"/>
  <c r="AY49" i="21"/>
  <c r="CB49" i="21" s="1"/>
  <c r="BT22" i="21"/>
  <c r="CE22" i="21" s="1"/>
  <c r="DD34" i="21" s="1"/>
  <c r="AK59" i="21"/>
  <c r="BZ59" i="21" s="1"/>
  <c r="CL59" i="21" s="1"/>
  <c r="P7" i="21"/>
  <c r="BW7" i="21" s="1"/>
  <c r="AY28" i="21"/>
  <c r="CB28" i="21" s="1"/>
  <c r="CN28" i="21" s="1"/>
  <c r="AK45" i="21"/>
  <c r="BZ45" i="21" s="1"/>
  <c r="CY57" i="21" s="1"/>
  <c r="I62" i="21"/>
  <c r="BV62" i="21" s="1"/>
  <c r="BT26" i="21"/>
  <c r="CE26" i="21" s="1"/>
  <c r="AK49" i="21"/>
  <c r="BZ49" i="21" s="1"/>
  <c r="CY49" i="21" s="1"/>
  <c r="AD20" i="21"/>
  <c r="BY20" i="21" s="1"/>
  <c r="CX20" i="21" s="1"/>
  <c r="AK19" i="21"/>
  <c r="BZ19" i="21" s="1"/>
  <c r="BM21" i="21"/>
  <c r="CD21" i="21" s="1"/>
  <c r="I54" i="21"/>
  <c r="BV54" i="21" s="1"/>
  <c r="AK14" i="21"/>
  <c r="BZ14" i="21" s="1"/>
  <c r="CL14" i="21" s="1"/>
  <c r="I45" i="21"/>
  <c r="BV45" i="21" s="1"/>
  <c r="W24" i="21"/>
  <c r="BX24" i="21" s="1"/>
  <c r="AY54" i="21"/>
  <c r="CB54" i="21" s="1"/>
  <c r="P71" i="21"/>
  <c r="BW71" i="21" s="1"/>
  <c r="CV83" i="21" s="1"/>
  <c r="BT11" i="21"/>
  <c r="CE11" i="21" s="1"/>
  <c r="AR70" i="21"/>
  <c r="CA70" i="21" s="1"/>
  <c r="CZ82" i="21" s="1"/>
  <c r="AR24" i="21"/>
  <c r="CA24" i="21" s="1"/>
  <c r="AY72" i="21"/>
  <c r="CB72" i="21" s="1"/>
  <c r="DA84" i="21" s="1"/>
  <c r="BF12" i="21"/>
  <c r="CC12" i="21" s="1"/>
  <c r="BT72" i="21"/>
  <c r="CE72" i="21" s="1"/>
  <c r="DD84" i="21" s="1"/>
  <c r="BF48" i="21"/>
  <c r="CC48" i="21" s="1"/>
  <c r="AD15" i="21"/>
  <c r="BY15" i="21" s="1"/>
  <c r="AD69" i="21"/>
  <c r="BY69" i="21" s="1"/>
  <c r="CX81" i="21" s="1"/>
  <c r="BT39" i="21"/>
  <c r="CE39" i="21" s="1"/>
  <c r="I21" i="21"/>
  <c r="BV21" i="21" s="1"/>
  <c r="P27" i="21"/>
  <c r="BW27" i="21" s="1"/>
  <c r="BT68" i="21"/>
  <c r="CE68" i="21" s="1"/>
  <c r="DD80" i="21" s="1"/>
  <c r="AK68" i="21"/>
  <c r="BZ68" i="21" s="1"/>
  <c r="CY80" i="21" s="1"/>
  <c r="BT24" i="21"/>
  <c r="CE24" i="21" s="1"/>
  <c r="AK8" i="21"/>
  <c r="BZ8" i="21" s="1"/>
  <c r="AR57" i="21"/>
  <c r="CA57" i="21" s="1"/>
  <c r="BF28" i="21"/>
  <c r="CC28" i="21" s="1"/>
  <c r="AD22" i="21"/>
  <c r="BY22" i="21" s="1"/>
  <c r="I59" i="21"/>
  <c r="BV59" i="21" s="1"/>
  <c r="P56" i="21"/>
  <c r="BW56" i="21" s="1"/>
  <c r="P46" i="21"/>
  <c r="BW46" i="21" s="1"/>
  <c r="BT20" i="21"/>
  <c r="CE20" i="21" s="1"/>
  <c r="AR69" i="21"/>
  <c r="CA69" i="21" s="1"/>
  <c r="CZ81" i="21" s="1"/>
  <c r="BM18" i="21"/>
  <c r="CD18" i="21" s="1"/>
  <c r="I20" i="21"/>
  <c r="BV20" i="21" s="1"/>
  <c r="BM57" i="21"/>
  <c r="CD57" i="21" s="1"/>
  <c r="I29" i="21"/>
  <c r="BV29" i="21" s="1"/>
  <c r="AR74" i="21"/>
  <c r="CA74" i="21" s="1"/>
  <c r="CZ86" i="21" s="1"/>
  <c r="BT9" i="21"/>
  <c r="CE9" i="21" s="1"/>
  <c r="BM73" i="21"/>
  <c r="CD73" i="21" s="1"/>
  <c r="DC85" i="21" s="1"/>
  <c r="AD14" i="21"/>
  <c r="BY14" i="21" s="1"/>
  <c r="CK14" i="21" s="1"/>
  <c r="AR34" i="21"/>
  <c r="CA34" i="21" s="1"/>
  <c r="AR16" i="21"/>
  <c r="CA16" i="21" s="1"/>
  <c r="AD21" i="21"/>
  <c r="BY21" i="21" s="1"/>
  <c r="AY76" i="21"/>
  <c r="CB76" i="21" s="1"/>
  <c r="DA88" i="21" s="1"/>
  <c r="BM10" i="21"/>
  <c r="CD10" i="21" s="1"/>
  <c r="AD33" i="21"/>
  <c r="BY33" i="21" s="1"/>
  <c r="BF35" i="21"/>
  <c r="CC35" i="21" s="1"/>
  <c r="I34" i="21"/>
  <c r="BV34" i="21" s="1"/>
  <c r="I61" i="21"/>
  <c r="BV61" i="21" s="1"/>
  <c r="BM34" i="21"/>
  <c r="CD34" i="21" s="1"/>
  <c r="CP35" i="21" s="1"/>
  <c r="BT60" i="21"/>
  <c r="CE60" i="21" s="1"/>
  <c r="AD50" i="21"/>
  <c r="BY50" i="21" s="1"/>
  <c r="AD49" i="21"/>
  <c r="BY49" i="21" s="1"/>
  <c r="CX49" i="21" s="1"/>
  <c r="BT75" i="21"/>
  <c r="CE75" i="21" s="1"/>
  <c r="DD87" i="21" s="1"/>
  <c r="AD73" i="21"/>
  <c r="BY73" i="21" s="1"/>
  <c r="BM37" i="21"/>
  <c r="CD37" i="21" s="1"/>
  <c r="BM50" i="21"/>
  <c r="CD50" i="21" s="1"/>
  <c r="I63" i="21"/>
  <c r="BV63" i="21" s="1"/>
  <c r="W47" i="21"/>
  <c r="BX47" i="21" s="1"/>
  <c r="AY9" i="21"/>
  <c r="CB9" i="21" s="1"/>
  <c r="BF61" i="21"/>
  <c r="CC61" i="21" s="1"/>
  <c r="AK40" i="21"/>
  <c r="BZ40" i="21" s="1"/>
  <c r="I52" i="21"/>
  <c r="BV52" i="21" s="1"/>
  <c r="AD61" i="21"/>
  <c r="BY61" i="21" s="1"/>
  <c r="AR46" i="21"/>
  <c r="CA46" i="21" s="1"/>
  <c r="CZ46" i="21" s="1"/>
  <c r="BT12" i="21"/>
  <c r="CE12" i="21" s="1"/>
  <c r="BT38" i="21"/>
  <c r="CE38" i="21" s="1"/>
  <c r="DD50" i="21" s="1"/>
  <c r="BF36" i="21"/>
  <c r="CC36" i="21" s="1"/>
  <c r="AR27" i="21"/>
  <c r="CA27" i="21" s="1"/>
  <c r="I22" i="21"/>
  <c r="BV22" i="21" s="1"/>
  <c r="AR31" i="21"/>
  <c r="CA31" i="21" s="1"/>
  <c r="AD56" i="21"/>
  <c r="BY56" i="21" s="1"/>
  <c r="CK57" i="21" s="1"/>
  <c r="W65" i="21"/>
  <c r="BX65" i="21" s="1"/>
  <c r="W16" i="21"/>
  <c r="BX16" i="21" s="1"/>
  <c r="AR30" i="21"/>
  <c r="CA30" i="21" s="1"/>
  <c r="CZ42" i="21" s="1"/>
  <c r="BT7" i="21"/>
  <c r="CE7" i="21" s="1"/>
  <c r="P22" i="21"/>
  <c r="BW22" i="21" s="1"/>
  <c r="AR71" i="21"/>
  <c r="CA71" i="21" s="1"/>
  <c r="AR41" i="21"/>
  <c r="CA41" i="21" s="1"/>
  <c r="CM42" i="21" s="1"/>
  <c r="AD29" i="21"/>
  <c r="BY29" i="21" s="1"/>
  <c r="AR6" i="21"/>
  <c r="CA6" i="21" s="1"/>
  <c r="W22" i="21"/>
  <c r="BX22" i="21" s="1"/>
  <c r="P73" i="21"/>
  <c r="BW73" i="21" s="1"/>
  <c r="CV85" i="21" s="1"/>
  <c r="W69" i="21"/>
  <c r="BX69" i="21" s="1"/>
  <c r="CW81" i="21" s="1"/>
  <c r="P8" i="21"/>
  <c r="BW8" i="21" s="1"/>
  <c r="BT57" i="21"/>
  <c r="CE57" i="21" s="1"/>
  <c r="P48" i="21"/>
  <c r="BW48" i="21" s="1"/>
  <c r="CV60" i="21" s="1"/>
  <c r="AK74" i="21"/>
  <c r="BZ74" i="21" s="1"/>
  <c r="CY86" i="21" s="1"/>
  <c r="AR12" i="21"/>
  <c r="CA12" i="21" s="1"/>
  <c r="BF72" i="21"/>
  <c r="CC72" i="21" s="1"/>
  <c r="DB84" i="21" s="1"/>
  <c r="BF24" i="21"/>
  <c r="CC24" i="21" s="1"/>
  <c r="I60" i="21"/>
  <c r="BV60" i="21" s="1"/>
  <c r="BM52" i="21"/>
  <c r="CD52" i="21" s="1"/>
  <c r="DC64" i="21" s="1"/>
  <c r="P34" i="21"/>
  <c r="BW34" i="21" s="1"/>
  <c r="CI34" i="21" s="1"/>
  <c r="P57" i="21"/>
  <c r="BW57" i="21" s="1"/>
  <c r="AY75" i="21"/>
  <c r="CB75" i="21" s="1"/>
  <c r="DA87" i="21" s="1"/>
  <c r="I71" i="21"/>
  <c r="BV71" i="21" s="1"/>
  <c r="CU83" i="21" s="1"/>
  <c r="AY43" i="21"/>
  <c r="CB43" i="21" s="1"/>
  <c r="BF14" i="21"/>
  <c r="CC14" i="21" s="1"/>
  <c r="BF40" i="21"/>
  <c r="CC40" i="21" s="1"/>
  <c r="BF8" i="21"/>
  <c r="CC8" i="21" s="1"/>
  <c r="AY39" i="21"/>
  <c r="CB39" i="21" s="1"/>
  <c r="DA39" i="21" s="1"/>
  <c r="BT6" i="21"/>
  <c r="CE6" i="21" s="1"/>
  <c r="AK76" i="21"/>
  <c r="BZ76" i="21" s="1"/>
  <c r="CY88" i="21" s="1"/>
  <c r="BM26" i="21"/>
  <c r="CD26" i="21" s="1"/>
  <c r="BT55" i="21"/>
  <c r="CE55" i="21" s="1"/>
  <c r="CQ55" i="21" s="1"/>
  <c r="BT44" i="21"/>
  <c r="CE44" i="21" s="1"/>
  <c r="AD19" i="21"/>
  <c r="BY19" i="21" s="1"/>
  <c r="AD77" i="21"/>
  <c r="BY77" i="21" s="1"/>
  <c r="CX89" i="21" s="1"/>
  <c r="AK75" i="21"/>
  <c r="BZ75" i="21" s="1"/>
  <c r="CY87" i="21" s="1"/>
  <c r="AD75" i="21"/>
  <c r="BY75" i="21" s="1"/>
  <c r="CX87" i="21" s="1"/>
  <c r="AK26" i="21"/>
  <c r="BZ26" i="21" s="1"/>
  <c r="BT69" i="21"/>
  <c r="CE69" i="21" s="1"/>
  <c r="DD81" i="21" s="1"/>
  <c r="AK64" i="21"/>
  <c r="BZ64" i="21" s="1"/>
  <c r="P6" i="21"/>
  <c r="BW6" i="21" s="1"/>
  <c r="CI6" i="21" s="1"/>
  <c r="AD65" i="21"/>
  <c r="BY65" i="21" s="1"/>
  <c r="AY33" i="21"/>
  <c r="CB33" i="21" s="1"/>
  <c r="P75" i="21"/>
  <c r="BW75" i="21" s="1"/>
  <c r="CV87" i="21" s="1"/>
  <c r="W50" i="21"/>
  <c r="BX50" i="21" s="1"/>
  <c r="AK39" i="21"/>
  <c r="BZ39" i="21" s="1"/>
  <c r="AY66" i="21"/>
  <c r="CB66" i="21" s="1"/>
  <c r="DA78" i="21" s="1"/>
  <c r="W13" i="21"/>
  <c r="BX13" i="21" s="1"/>
  <c r="BM24" i="21"/>
  <c r="CD24" i="21" s="1"/>
  <c r="BT28" i="21"/>
  <c r="CE28" i="21" s="1"/>
  <c r="AY38" i="21"/>
  <c r="CB38" i="21" s="1"/>
  <c r="AR60" i="21"/>
  <c r="CA60" i="21" s="1"/>
  <c r="AY14" i="21"/>
  <c r="CB14" i="21" s="1"/>
  <c r="AR38" i="21"/>
  <c r="CA38" i="21" s="1"/>
  <c r="W40" i="21"/>
  <c r="BX40" i="21" s="1"/>
  <c r="BT32" i="21"/>
  <c r="CE32" i="21" s="1"/>
  <c r="BT8" i="21"/>
  <c r="CE8" i="21" s="1"/>
  <c r="W52" i="21"/>
  <c r="BX52" i="21" s="1"/>
  <c r="AR63" i="21"/>
  <c r="CA63" i="21" s="1"/>
  <c r="AY26" i="21"/>
  <c r="CB26" i="21" s="1"/>
  <c r="BM63" i="21"/>
  <c r="CD63" i="21" s="1"/>
  <c r="BT49" i="21"/>
  <c r="CE49" i="21" s="1"/>
  <c r="CQ50" i="21" s="1"/>
  <c r="BM42" i="21"/>
  <c r="CD42" i="21" s="1"/>
  <c r="AY25" i="21"/>
  <c r="CB25" i="21" s="1"/>
  <c r="W71" i="21"/>
  <c r="BX71" i="21" s="1"/>
  <c r="CJ72" i="21" s="1"/>
  <c r="W34" i="21"/>
  <c r="BX34" i="21" s="1"/>
  <c r="AK61" i="21"/>
  <c r="BZ61" i="21" s="1"/>
  <c r="W53" i="21"/>
  <c r="BX53" i="21" s="1"/>
  <c r="BF71" i="21"/>
  <c r="CC71" i="21" s="1"/>
  <c r="DB83" i="21" s="1"/>
  <c r="BM55" i="21"/>
  <c r="CD55" i="21" s="1"/>
  <c r="I31" i="21"/>
  <c r="BV31" i="21" s="1"/>
  <c r="W74" i="21"/>
  <c r="BX74" i="21" s="1"/>
  <c r="CW86" i="21" s="1"/>
  <c r="W60" i="21"/>
  <c r="BX60" i="21" s="1"/>
  <c r="CW72" i="21" s="1"/>
  <c r="AD18" i="21"/>
  <c r="BY18" i="21" s="1"/>
  <c r="AY8" i="21"/>
  <c r="CB8" i="21" s="1"/>
  <c r="AK51" i="21"/>
  <c r="BZ51" i="21" s="1"/>
  <c r="AD30" i="21"/>
  <c r="BY30" i="21" s="1"/>
  <c r="AK15" i="21"/>
  <c r="BZ15" i="21" s="1"/>
  <c r="BM9" i="21"/>
  <c r="CD9" i="21" s="1"/>
  <c r="BT67" i="21"/>
  <c r="CE67" i="21" s="1"/>
  <c r="DD79" i="21" s="1"/>
  <c r="I69" i="21"/>
  <c r="BV69" i="21" s="1"/>
  <c r="CU81" i="21" s="1"/>
  <c r="AK5" i="21"/>
  <c r="BZ5" i="21" s="1"/>
  <c r="AD47" i="21"/>
  <c r="BY47" i="21" s="1"/>
  <c r="AR21" i="21"/>
  <c r="CA21" i="21" s="1"/>
  <c r="W7" i="21"/>
  <c r="BX7" i="21" s="1"/>
  <c r="AR18" i="21"/>
  <c r="CA18" i="21" s="1"/>
  <c r="AD32" i="21"/>
  <c r="BY32" i="21" s="1"/>
  <c r="W61" i="21"/>
  <c r="BX61" i="21" s="1"/>
  <c r="AY59" i="21"/>
  <c r="CB59" i="21" s="1"/>
  <c r="DA59" i="21" s="1"/>
  <c r="W30" i="21"/>
  <c r="BX30" i="21" s="1"/>
  <c r="W66" i="21"/>
  <c r="BX66" i="21" s="1"/>
  <c r="I40" i="21"/>
  <c r="BV40" i="21" s="1"/>
  <c r="AR35" i="21"/>
  <c r="CA35" i="21" s="1"/>
  <c r="AY31" i="21"/>
  <c r="CB31" i="21" s="1"/>
  <c r="BF74" i="21"/>
  <c r="CC74" i="21" s="1"/>
  <c r="DB86" i="21" s="1"/>
  <c r="BM27" i="21"/>
  <c r="CD27" i="21" s="1"/>
  <c r="W37" i="21"/>
  <c r="BX37" i="21" s="1"/>
  <c r="BM58" i="21"/>
  <c r="CD58" i="21" s="1"/>
  <c r="AR5" i="21"/>
  <c r="CA5" i="21" s="1"/>
  <c r="P28" i="21"/>
  <c r="BW28" i="21" s="1"/>
  <c r="BT18" i="21"/>
  <c r="CE18" i="21" s="1"/>
  <c r="W23" i="21"/>
  <c r="BX23" i="21" s="1"/>
  <c r="BM54" i="21"/>
  <c r="CD54" i="21" s="1"/>
  <c r="BF39" i="21"/>
  <c r="CC39" i="21" s="1"/>
  <c r="I53" i="21"/>
  <c r="BV53" i="21" s="1"/>
  <c r="CH54" i="21" s="1"/>
  <c r="AK9" i="21"/>
  <c r="BZ9" i="21" s="1"/>
  <c r="AD60" i="21"/>
  <c r="BY60" i="21" s="1"/>
  <c r="I26" i="21"/>
  <c r="BV26" i="21" s="1"/>
  <c r="AK25" i="21"/>
  <c r="BZ25" i="21" s="1"/>
  <c r="BF52" i="21"/>
  <c r="CC52" i="21" s="1"/>
  <c r="BF26" i="21"/>
  <c r="CC26" i="21" s="1"/>
  <c r="AK30" i="21"/>
  <c r="BZ30" i="21" s="1"/>
  <c r="W39" i="21"/>
  <c r="BX39" i="21" s="1"/>
  <c r="W62" i="21"/>
  <c r="BX62" i="21" s="1"/>
  <c r="CW62" i="21" s="1"/>
  <c r="W42" i="21"/>
  <c r="BX42" i="21" s="1"/>
  <c r="W44" i="21"/>
  <c r="BX44" i="21" s="1"/>
  <c r="W21" i="21"/>
  <c r="BX21" i="21" s="1"/>
  <c r="W51" i="21"/>
  <c r="BX51" i="21" s="1"/>
  <c r="CJ51" i="21" s="1"/>
  <c r="W46" i="21"/>
  <c r="BX46" i="21" s="1"/>
  <c r="BF10" i="21"/>
  <c r="CC10" i="21" s="1"/>
  <c r="W28" i="21"/>
  <c r="BX28" i="21" s="1"/>
  <c r="CJ29" i="21" s="1"/>
  <c r="BF49" i="21"/>
  <c r="CC49" i="21" s="1"/>
  <c r="I14" i="21"/>
  <c r="BV14" i="21" s="1"/>
  <c r="AR43" i="21"/>
  <c r="CA43" i="21" s="1"/>
  <c r="CM43" i="21" s="1"/>
  <c r="AY36" i="21"/>
  <c r="CB36" i="21" s="1"/>
  <c r="CN36" i="21" s="1"/>
  <c r="W38" i="21"/>
  <c r="BX38" i="21" s="1"/>
  <c r="CW50" i="21" s="1"/>
  <c r="P9" i="21"/>
  <c r="BW9" i="21" s="1"/>
  <c r="AY6" i="21"/>
  <c r="CB6" i="21" s="1"/>
  <c r="DA18" i="21" s="1"/>
  <c r="P14" i="21"/>
  <c r="BW14" i="21" s="1"/>
  <c r="CI15" i="21" s="1"/>
  <c r="BM12" i="21"/>
  <c r="CD12" i="21" s="1"/>
  <c r="BM17" i="21"/>
  <c r="CD17" i="21" s="1"/>
  <c r="BF18" i="21"/>
  <c r="CC18" i="21" s="1"/>
  <c r="P63" i="21"/>
  <c r="BW63" i="21" s="1"/>
  <c r="AK42" i="21"/>
  <c r="BZ42" i="21" s="1"/>
  <c r="BM71" i="21"/>
  <c r="CD71" i="21" s="1"/>
  <c r="DC83" i="21" s="1"/>
  <c r="I58" i="21"/>
  <c r="BV58" i="21" s="1"/>
  <c r="I75" i="21"/>
  <c r="BV75" i="21" s="1"/>
  <c r="CU87" i="21" s="1"/>
  <c r="I13" i="21"/>
  <c r="BV13" i="21" s="1"/>
  <c r="W54" i="21"/>
  <c r="BX54" i="21" s="1"/>
  <c r="BM66" i="21"/>
  <c r="CD66" i="21" s="1"/>
  <c r="DC78" i="21" s="1"/>
  <c r="AK12" i="21"/>
  <c r="BZ12" i="21" s="1"/>
  <c r="BM11" i="21"/>
  <c r="CD11" i="21" s="1"/>
  <c r="W31" i="21"/>
  <c r="BX31" i="21" s="1"/>
  <c r="W41" i="21"/>
  <c r="BX41" i="21" s="1"/>
  <c r="CW41" i="21" s="1"/>
  <c r="AK11" i="21"/>
  <c r="BZ11" i="21" s="1"/>
  <c r="AY34" i="21"/>
  <c r="CB34" i="21" s="1"/>
  <c r="AY22" i="21"/>
  <c r="CB22" i="21" s="1"/>
  <c r="I6" i="21"/>
  <c r="BV6" i="21" s="1"/>
  <c r="AK32" i="21"/>
  <c r="BZ32" i="21" s="1"/>
  <c r="P47" i="21"/>
  <c r="BW47" i="21" s="1"/>
  <c r="AD5" i="21"/>
  <c r="BY5" i="21" s="1"/>
  <c r="BM14" i="21"/>
  <c r="CD14" i="21" s="1"/>
  <c r="BF31" i="21"/>
  <c r="CC31" i="21" s="1"/>
  <c r="BM47" i="21"/>
  <c r="CD47" i="21" s="1"/>
  <c r="DC47" i="21" s="1"/>
  <c r="BF22" i="21"/>
  <c r="CC22" i="21" s="1"/>
  <c r="AR64" i="21"/>
  <c r="CA64" i="21" s="1"/>
  <c r="I23" i="21"/>
  <c r="BV23" i="21" s="1"/>
  <c r="AR8" i="21"/>
  <c r="CA8" i="21" s="1"/>
  <c r="AK54" i="21"/>
  <c r="BZ54" i="21" s="1"/>
  <c r="AR55" i="21"/>
  <c r="CA55" i="21" s="1"/>
  <c r="AY37" i="21"/>
  <c r="CB37" i="21" s="1"/>
  <c r="P50" i="21"/>
  <c r="BW50" i="21" s="1"/>
  <c r="BT10" i="21"/>
  <c r="CE10" i="21" s="1"/>
  <c r="AR44" i="21"/>
  <c r="CA44" i="21" s="1"/>
  <c r="CM44" i="21" s="1"/>
  <c r="BM77" i="21"/>
  <c r="CD77" i="21" s="1"/>
  <c r="P67" i="21"/>
  <c r="BW67" i="21" s="1"/>
  <c r="CV79" i="21" s="1"/>
  <c r="BM31" i="21"/>
  <c r="CD31" i="21" s="1"/>
  <c r="W25" i="21"/>
  <c r="BX25" i="21" s="1"/>
  <c r="BT41" i="21"/>
  <c r="CE41" i="21" s="1"/>
  <c r="BM22" i="21"/>
  <c r="CD22" i="21" s="1"/>
  <c r="AR72" i="21"/>
  <c r="CA72" i="21" s="1"/>
  <c r="CZ84" i="21" s="1"/>
  <c r="BF16" i="21"/>
  <c r="CC16" i="21" s="1"/>
  <c r="AY42" i="21"/>
  <c r="CB42" i="21" s="1"/>
  <c r="I44" i="21"/>
  <c r="BV44" i="21" s="1"/>
  <c r="AY40" i="21"/>
  <c r="CB40" i="21" s="1"/>
  <c r="DA40" i="21" s="1"/>
  <c r="AR65" i="21"/>
  <c r="CA65" i="21" s="1"/>
  <c r="AR40" i="21"/>
  <c r="CA40" i="21" s="1"/>
  <c r="P24" i="21"/>
  <c r="BW24" i="21" s="1"/>
  <c r="CI25" i="21" s="1"/>
  <c r="BT64" i="21"/>
  <c r="CE64" i="21" s="1"/>
  <c r="AY51" i="21"/>
  <c r="CB51" i="21" s="1"/>
  <c r="P61" i="21"/>
  <c r="BW61" i="21" s="1"/>
  <c r="BT13" i="21"/>
  <c r="CE13" i="21" s="1"/>
  <c r="AK16" i="21"/>
  <c r="BZ16" i="21" s="1"/>
  <c r="CL16" i="21" s="1"/>
  <c r="AR37" i="21"/>
  <c r="CA37" i="21" s="1"/>
  <c r="AR73" i="21"/>
  <c r="CA73" i="21" s="1"/>
  <c r="CZ85" i="21" s="1"/>
  <c r="AR76" i="21"/>
  <c r="CA76" i="21" s="1"/>
  <c r="AY15" i="21"/>
  <c r="CB15" i="21" s="1"/>
  <c r="CN15" i="21" s="1"/>
  <c r="BF33" i="21"/>
  <c r="CC33" i="21" s="1"/>
  <c r="BT58" i="21"/>
  <c r="CE58" i="21" s="1"/>
  <c r="BM69" i="21"/>
  <c r="CD69" i="21" s="1"/>
  <c r="DC81" i="21" s="1"/>
  <c r="AK53" i="21"/>
  <c r="BZ53" i="21" s="1"/>
  <c r="CL53" i="21" s="1"/>
  <c r="BM8" i="21"/>
  <c r="CD8" i="21" s="1"/>
  <c r="CP8" i="21" s="1"/>
  <c r="W49" i="21"/>
  <c r="BX49" i="21" s="1"/>
  <c r="BF50" i="21"/>
  <c r="CC50" i="21" s="1"/>
  <c r="P18" i="21"/>
  <c r="BW18" i="21" s="1"/>
  <c r="AD42" i="21"/>
  <c r="BY42" i="21" s="1"/>
  <c r="CX42" i="21" s="1"/>
  <c r="AY44" i="21"/>
  <c r="CB44" i="21" s="1"/>
  <c r="BM74" i="21"/>
  <c r="CD74" i="21" s="1"/>
  <c r="BM53" i="21"/>
  <c r="CD53" i="21" s="1"/>
  <c r="BT52" i="21"/>
  <c r="CE52" i="21" s="1"/>
  <c r="AY41" i="21"/>
  <c r="CB41" i="21" s="1"/>
  <c r="W17" i="21"/>
  <c r="BX17" i="21" s="1"/>
  <c r="CW29" i="21" s="1"/>
  <c r="AY48" i="21"/>
  <c r="CB48" i="21" s="1"/>
  <c r="CN48" i="21" s="1"/>
  <c r="AR75" i="21"/>
  <c r="CA75" i="21" s="1"/>
  <c r="CZ87" i="21" s="1"/>
  <c r="AK7" i="21"/>
  <c r="BZ7" i="21" s="1"/>
  <c r="AR14" i="21"/>
  <c r="CA14" i="21" s="1"/>
  <c r="AR67" i="21"/>
  <c r="CA67" i="21" s="1"/>
  <c r="CZ79" i="21" s="1"/>
  <c r="BT17" i="21"/>
  <c r="CE17" i="21" s="1"/>
  <c r="I67" i="21"/>
  <c r="BV67" i="21" s="1"/>
  <c r="CU79" i="21" s="1"/>
  <c r="BM68" i="21"/>
  <c r="CD68" i="21" s="1"/>
  <c r="DC80" i="21" s="1"/>
  <c r="I47" i="21"/>
  <c r="BV47" i="21" s="1"/>
  <c r="BT62" i="21"/>
  <c r="CE62" i="21" s="1"/>
  <c r="DD62" i="21" s="1"/>
  <c r="BM33" i="21"/>
  <c r="CD33" i="21" s="1"/>
  <c r="AR68" i="21"/>
  <c r="CA68" i="21" s="1"/>
  <c r="CZ80" i="21" s="1"/>
  <c r="AK77" i="21"/>
  <c r="BZ77" i="21" s="1"/>
  <c r="CL78" i="21" s="1"/>
  <c r="P43" i="21"/>
  <c r="BW43" i="21" s="1"/>
  <c r="AD24" i="21"/>
  <c r="BY24" i="21" s="1"/>
  <c r="I65" i="21"/>
  <c r="BV65" i="21" s="1"/>
  <c r="BT14" i="21"/>
  <c r="CE14" i="21" s="1"/>
  <c r="BT56" i="21"/>
  <c r="CE56" i="21" s="1"/>
  <c r="DD68" i="21" s="1"/>
  <c r="AD16" i="21"/>
  <c r="BY16" i="21" s="1"/>
  <c r="AY24" i="21"/>
  <c r="CB24" i="21" s="1"/>
  <c r="BF58" i="21"/>
  <c r="CC58" i="21" s="1"/>
  <c r="AR52" i="21"/>
  <c r="CA52" i="21" s="1"/>
  <c r="BF45" i="21"/>
  <c r="CC45" i="21" s="1"/>
  <c r="AR15" i="21"/>
  <c r="CA15" i="21" s="1"/>
  <c r="W20" i="21"/>
  <c r="BX20" i="21" s="1"/>
  <c r="CW20" i="21" s="1"/>
  <c r="AD39" i="21"/>
  <c r="BY39" i="21" s="1"/>
  <c r="AD55" i="21"/>
  <c r="BY55" i="21" s="1"/>
  <c r="AK63" i="21"/>
  <c r="BZ63" i="21" s="1"/>
  <c r="AY55" i="21"/>
  <c r="CB55" i="21" s="1"/>
  <c r="P55" i="21"/>
  <c r="BW55" i="21" s="1"/>
  <c r="P74" i="21"/>
  <c r="BW74" i="21" s="1"/>
  <c r="CV86" i="21" s="1"/>
  <c r="AR22" i="21"/>
  <c r="CA22" i="21" s="1"/>
  <c r="I36" i="21"/>
  <c r="BV36" i="21" s="1"/>
  <c r="AD41" i="21"/>
  <c r="BY41" i="21" s="1"/>
  <c r="AY64" i="21"/>
  <c r="CB64" i="21" s="1"/>
  <c r="W67" i="21"/>
  <c r="BX67" i="21" s="1"/>
  <c r="CW79" i="21" s="1"/>
  <c r="BM15" i="21"/>
  <c r="CD15" i="21" s="1"/>
  <c r="I56" i="21"/>
  <c r="BV56" i="21" s="1"/>
  <c r="BF63" i="21"/>
  <c r="CC63" i="21" s="1"/>
  <c r="BM38" i="21"/>
  <c r="CD38" i="21" s="1"/>
  <c r="I42" i="21"/>
  <c r="BV42" i="21" s="1"/>
  <c r="P31" i="21"/>
  <c r="BW31" i="21" s="1"/>
  <c r="BM75" i="21"/>
  <c r="CD75" i="21" s="1"/>
  <c r="I64" i="21"/>
  <c r="BV64" i="21" s="1"/>
  <c r="I28" i="21"/>
  <c r="BV28" i="21" s="1"/>
  <c r="AD53" i="21"/>
  <c r="BY53" i="21" s="1"/>
  <c r="AK23" i="21"/>
  <c r="BZ23" i="21" s="1"/>
  <c r="W75" i="21"/>
  <c r="BX75" i="21" s="1"/>
  <c r="CW87" i="21" s="1"/>
  <c r="BF44" i="21"/>
  <c r="CC44" i="21" s="1"/>
  <c r="AK17" i="21"/>
  <c r="BZ17" i="21" s="1"/>
  <c r="BT65" i="21"/>
  <c r="CE65" i="21" s="1"/>
  <c r="I17" i="21"/>
  <c r="BV17" i="21" s="1"/>
  <c r="AK28" i="21"/>
  <c r="BZ28" i="21" s="1"/>
  <c r="BF19" i="21"/>
  <c r="CC19" i="21" s="1"/>
  <c r="BF43" i="21"/>
  <c r="CC43" i="21" s="1"/>
  <c r="AK38" i="21"/>
  <c r="BZ38" i="21" s="1"/>
  <c r="AD9" i="21"/>
  <c r="BY9" i="21" s="1"/>
  <c r="CK9" i="21" s="1"/>
  <c r="AK65" i="21"/>
  <c r="BZ65" i="21" s="1"/>
  <c r="AY63" i="21"/>
  <c r="CB63" i="21" s="1"/>
  <c r="AR58" i="21"/>
  <c r="CA58" i="21" s="1"/>
  <c r="P42" i="21"/>
  <c r="BW42" i="21" s="1"/>
  <c r="P29" i="21"/>
  <c r="BW29" i="21" s="1"/>
  <c r="P40" i="21"/>
  <c r="BW40" i="21" s="1"/>
  <c r="CI40" i="21" s="1"/>
  <c r="BF69" i="21"/>
  <c r="CC69" i="21" s="1"/>
  <c r="DB81" i="21" s="1"/>
  <c r="AR19" i="21"/>
  <c r="CA19" i="21" s="1"/>
  <c r="P20" i="21"/>
  <c r="BW20" i="21" s="1"/>
  <c r="I7" i="21"/>
  <c r="BV7" i="21" s="1"/>
  <c r="P23" i="21"/>
  <c r="BW23" i="21" s="1"/>
  <c r="W64" i="21"/>
  <c r="BX64" i="21" s="1"/>
  <c r="I5" i="21"/>
  <c r="BV5" i="21" s="1"/>
  <c r="BM36" i="21"/>
  <c r="CD36" i="21" s="1"/>
  <c r="I12" i="21"/>
  <c r="BV12" i="21" s="1"/>
  <c r="BF60" i="21"/>
  <c r="CC60" i="21" s="1"/>
  <c r="AD64" i="21"/>
  <c r="BY64" i="21" s="1"/>
  <c r="AR56" i="21"/>
  <c r="CA56" i="21" s="1"/>
  <c r="BF59" i="21"/>
  <c r="CC59" i="21" s="1"/>
  <c r="DB71" i="21" s="1"/>
  <c r="P59" i="21"/>
  <c r="BW59" i="21" s="1"/>
  <c r="CV59" i="21" s="1"/>
  <c r="AD63" i="21"/>
  <c r="BY63" i="21" s="1"/>
  <c r="W18" i="21"/>
  <c r="BX18" i="21" s="1"/>
  <c r="AK33" i="21"/>
  <c r="BZ33" i="21" s="1"/>
  <c r="I15" i="21"/>
  <c r="BV15" i="21" s="1"/>
  <c r="BM23" i="21"/>
  <c r="CD23" i="21" s="1"/>
  <c r="W68" i="21"/>
  <c r="BX68" i="21" s="1"/>
  <c r="CW80" i="21" s="1"/>
  <c r="AD51" i="21"/>
  <c r="BY51" i="21" s="1"/>
  <c r="BM61" i="21"/>
  <c r="CD61" i="21" s="1"/>
  <c r="AK62" i="21"/>
  <c r="BZ62" i="21" s="1"/>
  <c r="BM60" i="21"/>
  <c r="CD60" i="21" s="1"/>
  <c r="W70" i="21"/>
  <c r="BX70" i="21" s="1"/>
  <c r="CW82" i="21" s="1"/>
  <c r="I9" i="21"/>
  <c r="BV9" i="21" s="1"/>
  <c r="BF68" i="21"/>
  <c r="CC68" i="21" s="1"/>
  <c r="DB80" i="21" s="1"/>
  <c r="P30" i="21"/>
  <c r="BW30" i="21" s="1"/>
  <c r="BT33" i="21"/>
  <c r="CE33" i="21" s="1"/>
  <c r="CQ34" i="21" s="1"/>
  <c r="AY12" i="21"/>
  <c r="CB12" i="21" s="1"/>
  <c r="BT63" i="21"/>
  <c r="CE63" i="21" s="1"/>
  <c r="BT42" i="21"/>
  <c r="CE42" i="21" s="1"/>
  <c r="DD54" i="21" s="1"/>
  <c r="P11" i="21"/>
  <c r="BW11" i="21" s="1"/>
  <c r="CI11" i="21" s="1"/>
  <c r="W63" i="21"/>
  <c r="BX63" i="21" s="1"/>
  <c r="BF67" i="21"/>
  <c r="CC67" i="21" s="1"/>
  <c r="BF20" i="21"/>
  <c r="CC20" i="21" s="1"/>
  <c r="AY17" i="21"/>
  <c r="CB17" i="21" s="1"/>
  <c r="W76" i="21"/>
  <c r="BX76" i="21" s="1"/>
  <c r="CW88" i="21" s="1"/>
  <c r="BF32" i="21"/>
  <c r="CC32" i="21" s="1"/>
  <c r="P58" i="21"/>
  <c r="BW58" i="21" s="1"/>
  <c r="BT71" i="21"/>
  <c r="CE71" i="21" s="1"/>
  <c r="DD83" i="21" s="1"/>
  <c r="BM49" i="21"/>
  <c r="CD49" i="21" s="1"/>
  <c r="AD27" i="21"/>
  <c r="BY27" i="21" s="1"/>
  <c r="CX39" i="21" s="1"/>
  <c r="AD10" i="21"/>
  <c r="BY10" i="21" s="1"/>
  <c r="P51" i="21"/>
  <c r="BW51" i="21" s="1"/>
  <c r="BT5" i="21"/>
  <c r="CE5" i="21" s="1"/>
  <c r="BF51" i="21"/>
  <c r="CC51" i="21" s="1"/>
  <c r="P19" i="21"/>
  <c r="BW19" i="21" s="1"/>
  <c r="I46" i="21"/>
  <c r="BV46" i="21" s="1"/>
  <c r="BF55" i="21"/>
  <c r="CC55" i="21" s="1"/>
  <c r="AK70" i="21"/>
  <c r="BZ70" i="21" s="1"/>
  <c r="CY82" i="21" s="1"/>
  <c r="AD43" i="21"/>
  <c r="BY43" i="21" s="1"/>
  <c r="AR9" i="21"/>
  <c r="CA9" i="21" s="1"/>
  <c r="AR25" i="21"/>
  <c r="CA25" i="21" s="1"/>
  <c r="CM25" i="21" s="1"/>
  <c r="W12" i="21"/>
  <c r="BX12" i="21" s="1"/>
  <c r="P69" i="21"/>
  <c r="BW69" i="21" s="1"/>
  <c r="CV81" i="21" s="1"/>
  <c r="I32" i="21"/>
  <c r="BV32" i="21" s="1"/>
  <c r="AY53" i="21"/>
  <c r="CB53" i="21" s="1"/>
  <c r="AY73" i="21"/>
  <c r="CB73" i="21" s="1"/>
  <c r="DA85" i="21" s="1"/>
  <c r="W36" i="21"/>
  <c r="BX36" i="21" s="1"/>
  <c r="BF5" i="21"/>
  <c r="CC5" i="21" s="1"/>
  <c r="AD74" i="21"/>
  <c r="BY74" i="21" s="1"/>
  <c r="CX86" i="21" s="1"/>
  <c r="BF76" i="21"/>
  <c r="CC76" i="21" s="1"/>
  <c r="DB88" i="21" s="1"/>
  <c r="W10" i="21"/>
  <c r="BX10" i="21" s="1"/>
  <c r="P16" i="21"/>
  <c r="BW16" i="21" s="1"/>
  <c r="CI16" i="21" s="1"/>
  <c r="AY13" i="21"/>
  <c r="CB13" i="21" s="1"/>
  <c r="CN14" i="21" s="1"/>
  <c r="AK50" i="21"/>
  <c r="BZ50" i="21" s="1"/>
  <c r="BT46" i="21"/>
  <c r="CE46" i="21" s="1"/>
  <c r="BT16" i="21"/>
  <c r="CE16" i="21" s="1"/>
  <c r="AR13" i="21"/>
  <c r="CA13" i="21" s="1"/>
  <c r="CM13" i="21" s="1"/>
  <c r="AD6" i="21"/>
  <c r="BY6" i="21" s="1"/>
  <c r="BM43" i="21"/>
  <c r="CD43" i="21" s="1"/>
  <c r="AK31" i="21"/>
  <c r="BZ31" i="21" s="1"/>
  <c r="AR39" i="21"/>
  <c r="CA39" i="21" s="1"/>
  <c r="BT61" i="21"/>
  <c r="CE61" i="21" s="1"/>
  <c r="DD73" i="21" s="1"/>
  <c r="AR29" i="21"/>
  <c r="CA29" i="21" s="1"/>
  <c r="AR23" i="21"/>
  <c r="CA23" i="21" s="1"/>
  <c r="CZ35" i="21" s="1"/>
  <c r="AR45" i="21"/>
  <c r="CA45" i="21" s="1"/>
  <c r="W9" i="21"/>
  <c r="BX9" i="21" s="1"/>
  <c r="P52" i="21"/>
  <c r="BW52" i="21" s="1"/>
  <c r="W59" i="21"/>
  <c r="BX59" i="21" s="1"/>
  <c r="P66" i="21"/>
  <c r="BW66" i="21" s="1"/>
  <c r="CV78" i="21" s="1"/>
  <c r="I43" i="21"/>
  <c r="BV43" i="21" s="1"/>
  <c r="AR10" i="21"/>
  <c r="CA10" i="21" s="1"/>
  <c r="AY29" i="21"/>
  <c r="CB29" i="21" s="1"/>
  <c r="CN30" i="21" s="1"/>
  <c r="W6" i="21"/>
  <c r="BX6" i="21" s="1"/>
  <c r="BM30" i="21"/>
  <c r="CD30" i="21" s="1"/>
  <c r="P68" i="21"/>
  <c r="BW68" i="21" s="1"/>
  <c r="CV80" i="21" s="1"/>
  <c r="BF11" i="21"/>
  <c r="CC11" i="21" s="1"/>
  <c r="P17" i="21"/>
  <c r="BW17" i="21" s="1"/>
  <c r="CV17" i="21" s="1"/>
  <c r="AK60" i="21"/>
  <c r="BZ60" i="21" s="1"/>
  <c r="I55" i="21"/>
  <c r="BV55" i="21" s="1"/>
  <c r="AY60" i="21"/>
  <c r="CB60" i="21" s="1"/>
  <c r="AD40" i="21"/>
  <c r="BY40" i="21" s="1"/>
  <c r="BT51" i="21"/>
  <c r="CE51" i="21" s="1"/>
  <c r="BM13" i="21"/>
  <c r="CD13" i="21" s="1"/>
  <c r="BT36" i="21"/>
  <c r="CE36" i="21" s="1"/>
  <c r="CQ36" i="21" s="1"/>
  <c r="AR32" i="21"/>
  <c r="CA32" i="21" s="1"/>
  <c r="BT23" i="21"/>
  <c r="CE23" i="21" s="1"/>
  <c r="I49" i="21"/>
  <c r="BV49" i="21" s="1"/>
  <c r="AR36" i="21"/>
  <c r="CA36" i="21" s="1"/>
  <c r="CM36" i="21" s="1"/>
  <c r="P45" i="21"/>
  <c r="BW45" i="21" s="1"/>
  <c r="CV45" i="21" s="1"/>
  <c r="BT37" i="21"/>
  <c r="CE37" i="21" s="1"/>
  <c r="I74" i="21"/>
  <c r="BV74" i="21" s="1"/>
  <c r="CU86" i="21" s="1"/>
  <c r="AY62" i="21"/>
  <c r="CB62" i="21" s="1"/>
  <c r="AK66" i="21"/>
  <c r="BZ66" i="21" s="1"/>
  <c r="CY78" i="21" s="1"/>
  <c r="AK71" i="21"/>
  <c r="BZ71" i="21" s="1"/>
  <c r="CY83" i="21" s="1"/>
  <c r="BM72" i="21"/>
  <c r="CD72" i="21" s="1"/>
  <c r="DC84" i="21" s="1"/>
  <c r="AY57" i="21"/>
  <c r="CB57" i="21" s="1"/>
  <c r="BT25" i="21"/>
  <c r="CE25" i="21" s="1"/>
  <c r="AD48" i="21"/>
  <c r="BY48" i="21" s="1"/>
  <c r="W45" i="21"/>
  <c r="BX45" i="21" s="1"/>
  <c r="BF13" i="21"/>
  <c r="CC13" i="21" s="1"/>
  <c r="AD52" i="21"/>
  <c r="BY52" i="21" s="1"/>
  <c r="BM65" i="21"/>
  <c r="CD65" i="21" s="1"/>
  <c r="CP65" i="21" s="1"/>
  <c r="I48" i="21"/>
  <c r="BV48" i="21" s="1"/>
  <c r="AD58" i="21"/>
  <c r="BY58" i="21" s="1"/>
  <c r="BT59" i="21"/>
  <c r="CE59" i="21" s="1"/>
  <c r="CQ60" i="21" s="1"/>
  <c r="AY11" i="21"/>
  <c r="CB11" i="21" s="1"/>
  <c r="AD66" i="21"/>
  <c r="BY66" i="21" s="1"/>
  <c r="W56" i="21"/>
  <c r="BX56" i="21" s="1"/>
  <c r="AD11" i="21"/>
  <c r="BY11" i="21" s="1"/>
  <c r="AY16" i="21"/>
  <c r="CB16" i="21" s="1"/>
  <c r="AY46" i="21"/>
  <c r="CB46" i="21" s="1"/>
  <c r="BM48" i="21"/>
  <c r="CD48" i="21" s="1"/>
  <c r="BM67" i="21"/>
  <c r="CD67" i="21" s="1"/>
  <c r="DC79" i="21" s="1"/>
  <c r="BF29" i="21"/>
  <c r="CC29" i="21" s="1"/>
  <c r="BF41" i="21"/>
  <c r="CC41" i="21" s="1"/>
  <c r="BF53" i="21"/>
  <c r="CC53" i="21" s="1"/>
  <c r="AY61" i="21"/>
  <c r="CB61" i="21" s="1"/>
  <c r="BF66" i="21"/>
  <c r="CC66" i="21" s="1"/>
  <c r="DB78" i="21" s="1"/>
  <c r="AD25" i="21"/>
  <c r="BY25" i="21" s="1"/>
  <c r="CX25" i="21" s="1"/>
  <c r="P53" i="21"/>
  <c r="BW53" i="21" s="1"/>
  <c r="AD12" i="21"/>
  <c r="BY12" i="21" s="1"/>
  <c r="P77" i="21"/>
  <c r="BW77" i="21" s="1"/>
  <c r="CV89" i="21" s="1"/>
  <c r="AY21" i="21"/>
  <c r="CB21" i="21" s="1"/>
  <c r="AY65" i="21"/>
  <c r="CB65" i="21" s="1"/>
  <c r="AD7" i="21"/>
  <c r="BY7" i="21" s="1"/>
  <c r="W73" i="21"/>
  <c r="BX73" i="21" s="1"/>
  <c r="CW85" i="21" s="1"/>
  <c r="I18" i="21"/>
  <c r="BV18" i="21" s="1"/>
  <c r="BT31" i="21"/>
  <c r="CE31" i="21" s="1"/>
  <c r="BF64" i="21"/>
  <c r="CC64" i="21" s="1"/>
  <c r="AK73" i="21"/>
  <c r="BZ73" i="21" s="1"/>
  <c r="CY85" i="21" s="1"/>
  <c r="AR61" i="21"/>
  <c r="CA61" i="21" s="1"/>
  <c r="BF7" i="21"/>
  <c r="CC7" i="21" s="1"/>
  <c r="AK29" i="21"/>
  <c r="BZ29" i="21" s="1"/>
  <c r="W48" i="21"/>
  <c r="BX48" i="21" s="1"/>
  <c r="I73" i="21"/>
  <c r="BV73" i="21" s="1"/>
  <c r="AR48" i="21"/>
  <c r="CA48" i="21" s="1"/>
  <c r="AD34" i="21"/>
  <c r="BY34" i="21" s="1"/>
  <c r="AD26" i="21"/>
  <c r="BY26" i="21" s="1"/>
  <c r="P41" i="21"/>
  <c r="BW41" i="21" s="1"/>
  <c r="I41" i="21"/>
  <c r="BV41" i="21" s="1"/>
  <c r="BM40" i="21"/>
  <c r="CD40" i="21" s="1"/>
  <c r="DC52" i="21" s="1"/>
  <c r="P54" i="21"/>
  <c r="BW54" i="21" s="1"/>
  <c r="AD67" i="21"/>
  <c r="BY67" i="21" s="1"/>
  <c r="CX79" i="21" s="1"/>
  <c r="BF15" i="21"/>
  <c r="CC15" i="21" s="1"/>
  <c r="W27" i="21"/>
  <c r="BX27" i="21" s="1"/>
  <c r="BT27" i="21"/>
  <c r="CE27" i="21" s="1"/>
  <c r="I30" i="21"/>
  <c r="BV30" i="21" s="1"/>
  <c r="I50" i="21"/>
  <c r="BV50" i="21" s="1"/>
  <c r="I72" i="21"/>
  <c r="BV72" i="21" s="1"/>
  <c r="AK34" i="21"/>
  <c r="BZ34" i="21" s="1"/>
  <c r="P35" i="21"/>
  <c r="BW35" i="21" s="1"/>
  <c r="BF62" i="21"/>
  <c r="CC62" i="21" s="1"/>
  <c r="AK36" i="21"/>
  <c r="BZ36" i="21" s="1"/>
  <c r="CY48" i="21" s="1"/>
  <c r="AK56" i="21"/>
  <c r="BZ56" i="21" s="1"/>
  <c r="CP64" i="21"/>
  <c r="BF70" i="21"/>
  <c r="CC70" i="21" s="1"/>
  <c r="CO71" i="21" s="1"/>
  <c r="I76" i="21"/>
  <c r="BV76" i="21" s="1"/>
  <c r="CU88" i="21" s="1"/>
  <c r="AY56" i="21"/>
  <c r="CB56" i="21" s="1"/>
  <c r="DA56" i="21" s="1"/>
  <c r="BF17" i="21"/>
  <c r="CC17" i="21" s="1"/>
  <c r="BT19" i="21"/>
  <c r="CE19" i="21" s="1"/>
  <c r="BM44" i="21"/>
  <c r="CD44" i="21" s="1"/>
  <c r="BT15" i="21"/>
  <c r="CE15" i="21" s="1"/>
  <c r="BT66" i="21"/>
  <c r="CE66" i="21" s="1"/>
  <c r="AK24" i="21"/>
  <c r="BZ24" i="21" s="1"/>
  <c r="P37" i="21"/>
  <c r="BW37" i="21" s="1"/>
  <c r="CV37" i="21" s="1"/>
  <c r="AD17" i="21"/>
  <c r="BY17" i="21" s="1"/>
  <c r="AD35" i="21"/>
  <c r="BY35" i="21" s="1"/>
  <c r="AY23" i="21"/>
  <c r="CB23" i="21" s="1"/>
  <c r="DA35" i="21" s="1"/>
  <c r="AD54" i="21"/>
  <c r="BY54" i="21" s="1"/>
  <c r="AK69" i="21"/>
  <c r="BZ69" i="21" s="1"/>
  <c r="CY81" i="21" s="1"/>
  <c r="AY70" i="21"/>
  <c r="CB70" i="21" s="1"/>
  <c r="DA82" i="21" s="1"/>
  <c r="AK21" i="21"/>
  <c r="BZ21" i="21" s="1"/>
  <c r="P44" i="21"/>
  <c r="BW44" i="21" s="1"/>
  <c r="BF75" i="21"/>
  <c r="CC75" i="21" s="1"/>
  <c r="DB87" i="21" s="1"/>
  <c r="W11" i="21"/>
  <c r="BX11" i="21" s="1"/>
  <c r="P72" i="21"/>
  <c r="BW72" i="21" s="1"/>
  <c r="BT21" i="21"/>
  <c r="CE21" i="21" s="1"/>
  <c r="AK46" i="21"/>
  <c r="BZ46" i="21" s="1"/>
  <c r="AR54" i="21"/>
  <c r="CA54" i="21" s="1"/>
  <c r="W26" i="21"/>
  <c r="BX26" i="21" s="1"/>
  <c r="BF42" i="21"/>
  <c r="CC42" i="21" s="1"/>
  <c r="BM29" i="21"/>
  <c r="CD29" i="21" s="1"/>
  <c r="BM76" i="21"/>
  <c r="CD76" i="21" s="1"/>
  <c r="DC88" i="21" s="1"/>
  <c r="AR51" i="21"/>
  <c r="CA51" i="21" s="1"/>
  <c r="AD62" i="21"/>
  <c r="BY62" i="21" s="1"/>
  <c r="P12" i="21"/>
  <c r="BW12" i="21" s="1"/>
  <c r="AY7" i="21"/>
  <c r="CB7" i="21" s="1"/>
  <c r="I19" i="21"/>
  <c r="BV19" i="21" s="1"/>
  <c r="AY71" i="21"/>
  <c r="CB71" i="21" s="1"/>
  <c r="AR66" i="21"/>
  <c r="CA66" i="21" s="1"/>
  <c r="CZ78" i="21" s="1"/>
  <c r="AR20" i="21"/>
  <c r="CA20" i="21" s="1"/>
  <c r="BF6" i="21"/>
  <c r="CC6" i="21" s="1"/>
  <c r="BM28" i="21"/>
  <c r="CD28" i="21" s="1"/>
  <c r="W32" i="21"/>
  <c r="BX32" i="21" s="1"/>
  <c r="BM41" i="21"/>
  <c r="CD41" i="21" s="1"/>
  <c r="BM56" i="21"/>
  <c r="CD56" i="21" s="1"/>
  <c r="W33" i="21"/>
  <c r="BX33" i="21" s="1"/>
  <c r="AK44" i="21"/>
  <c r="BZ44" i="21" s="1"/>
  <c r="I51" i="21"/>
  <c r="BV51" i="21" s="1"/>
  <c r="W55" i="21"/>
  <c r="BX55" i="21" s="1"/>
  <c r="AK27" i="21"/>
  <c r="BZ27" i="21" s="1"/>
  <c r="CY27" i="21" s="1"/>
  <c r="BT48" i="21"/>
  <c r="CE48" i="21" s="1"/>
  <c r="AK47" i="21"/>
  <c r="BZ47" i="21" s="1"/>
  <c r="CL48" i="21" s="1"/>
  <c r="BT40" i="21"/>
  <c r="CE40" i="21" s="1"/>
  <c r="CQ40" i="21" s="1"/>
  <c r="BF38" i="21"/>
  <c r="CC38" i="21" s="1"/>
  <c r="BM46" i="21"/>
  <c r="CD46" i="21" s="1"/>
  <c r="W19" i="21"/>
  <c r="BX19" i="21" s="1"/>
  <c r="CW19" i="21" s="1"/>
  <c r="AD23" i="21"/>
  <c r="BY23" i="21" s="1"/>
  <c r="CK23" i="21" s="1"/>
  <c r="BF77" i="21"/>
  <c r="CC77" i="21" s="1"/>
  <c r="CO78" i="21" s="1"/>
  <c r="P76" i="21"/>
  <c r="BW76" i="21" s="1"/>
  <c r="BT53" i="21"/>
  <c r="CE53" i="21" s="1"/>
  <c r="BF21" i="21"/>
  <c r="CC21" i="21" s="1"/>
  <c r="DB21" i="21" s="1"/>
  <c r="W43" i="21"/>
  <c r="BX43" i="21" s="1"/>
  <c r="CJ44" i="21" s="1"/>
  <c r="P64" i="21"/>
  <c r="BW64" i="21" s="1"/>
  <c r="BM59" i="21"/>
  <c r="CD59" i="21" s="1"/>
  <c r="AD44" i="21"/>
  <c r="BY44" i="21" s="1"/>
  <c r="CK45" i="21" s="1"/>
  <c r="BT30" i="21"/>
  <c r="CE30" i="21" s="1"/>
  <c r="DD30" i="21" s="1"/>
  <c r="AD36" i="21"/>
  <c r="BY36" i="21" s="1"/>
  <c r="AK41" i="21"/>
  <c r="BZ41" i="21" s="1"/>
  <c r="BF34" i="21"/>
  <c r="CC34" i="21" s="1"/>
  <c r="I57" i="21"/>
  <c r="BV57" i="21" s="1"/>
  <c r="AD70" i="21"/>
  <c r="BY70" i="21" s="1"/>
  <c r="BM39" i="21"/>
  <c r="CD39" i="21" s="1"/>
  <c r="AR11" i="21"/>
  <c r="CA11" i="21" s="1"/>
  <c r="AY20" i="21"/>
  <c r="CB20" i="21" s="1"/>
  <c r="I10" i="21"/>
  <c r="BV10" i="21" s="1"/>
  <c r="W15" i="21"/>
  <c r="BX15" i="21" s="1"/>
  <c r="P13" i="21"/>
  <c r="BW13" i="21" s="1"/>
  <c r="BM45" i="21"/>
  <c r="CD45" i="21" s="1"/>
  <c r="AY74" i="21"/>
  <c r="CB74" i="21" s="1"/>
  <c r="BM25" i="21"/>
  <c r="CD25" i="21" s="1"/>
  <c r="P70" i="21"/>
  <c r="BW70" i="21" s="1"/>
  <c r="CV82" i="21" s="1"/>
  <c r="AR47" i="21"/>
  <c r="CA47" i="21" s="1"/>
  <c r="CZ47" i="21" s="1"/>
  <c r="AR62" i="21"/>
  <c r="CA62" i="21" s="1"/>
  <c r="AK43" i="21"/>
  <c r="BZ43" i="21" s="1"/>
  <c r="AK22" i="21"/>
  <c r="BZ22" i="21" s="1"/>
  <c r="I37" i="21"/>
  <c r="BV37" i="21" s="1"/>
  <c r="P26" i="21"/>
  <c r="BW26" i="21" s="1"/>
  <c r="CV38" i="21" s="1"/>
  <c r="AR26" i="21"/>
  <c r="CA26" i="21" s="1"/>
  <c r="I8" i="21"/>
  <c r="BV8" i="21" s="1"/>
  <c r="I27" i="21"/>
  <c r="BV27" i="21" s="1"/>
  <c r="AK6" i="21"/>
  <c r="BZ6" i="21" s="1"/>
  <c r="BM19" i="21"/>
  <c r="CD19" i="21" s="1"/>
  <c r="DC19" i="21" s="1"/>
  <c r="W35" i="21"/>
  <c r="BX35" i="21" s="1"/>
  <c r="CW35" i="21" s="1"/>
  <c r="P62" i="21"/>
  <c r="BW62" i="21" s="1"/>
  <c r="BT29" i="21"/>
  <c r="CE29" i="21" s="1"/>
  <c r="I25" i="21"/>
  <c r="BV25" i="21" s="1"/>
  <c r="AD59" i="21"/>
  <c r="BY59" i="21" s="1"/>
  <c r="BF30" i="21"/>
  <c r="CC30" i="21" s="1"/>
  <c r="AY67" i="21"/>
  <c r="CB67" i="21" s="1"/>
  <c r="BM20" i="21"/>
  <c r="CD20" i="21" s="1"/>
  <c r="BM32" i="21"/>
  <c r="CD32" i="21" s="1"/>
  <c r="CP33" i="21" s="1"/>
  <c r="AY10" i="21"/>
  <c r="CB10" i="21" s="1"/>
  <c r="AR50" i="21"/>
  <c r="CA50" i="21" s="1"/>
  <c r="CX57" i="21"/>
  <c r="CL26" i="21"/>
  <c r="DD44" i="21"/>
  <c r="CX84" i="21"/>
  <c r="CP78" i="21"/>
  <c r="BT45" i="21"/>
  <c r="CE45" i="21" s="1"/>
  <c r="AR17" i="21"/>
  <c r="CA17" i="21" s="1"/>
  <c r="I16" i="21"/>
  <c r="BV16" i="21" s="1"/>
  <c r="AK20" i="21"/>
  <c r="BZ20" i="21" s="1"/>
  <c r="AD28" i="21"/>
  <c r="BY28" i="21" s="1"/>
  <c r="BF47" i="21"/>
  <c r="CC47" i="21" s="1"/>
  <c r="W14" i="21"/>
  <c r="BX14" i="21" s="1"/>
  <c r="I70" i="21"/>
  <c r="BV70" i="21" s="1"/>
  <c r="I68" i="21"/>
  <c r="BV68" i="21" s="1"/>
  <c r="AY52" i="21"/>
  <c r="CB52" i="21" s="1"/>
  <c r="BT74" i="21"/>
  <c r="CE74" i="21" s="1"/>
  <c r="AK67" i="21"/>
  <c r="BZ67" i="21" s="1"/>
  <c r="CI61" i="21"/>
  <c r="AK10" i="21"/>
  <c r="BZ10" i="21" s="1"/>
  <c r="AD71" i="21"/>
  <c r="BY71" i="21" s="1"/>
  <c r="I11" i="21"/>
  <c r="BV11" i="21" s="1"/>
  <c r="AY50" i="21"/>
  <c r="CB50" i="21" s="1"/>
  <c r="AD31" i="21"/>
  <c r="BY31" i="21" s="1"/>
  <c r="P36" i="21"/>
  <c r="BW36" i="21" s="1"/>
  <c r="P49" i="21"/>
  <c r="BW49" i="21" s="1"/>
  <c r="CV61" i="21" s="1"/>
  <c r="AR33" i="21"/>
  <c r="CA33" i="21" s="1"/>
  <c r="AY77" i="21"/>
  <c r="CB77" i="21" s="1"/>
  <c r="AY58" i="21"/>
  <c r="CB58" i="21" s="1"/>
  <c r="W58" i="21"/>
  <c r="BX58" i="21" s="1"/>
  <c r="BT70" i="21"/>
  <c r="CE70" i="21" s="1"/>
  <c r="DD70" i="21" s="1"/>
  <c r="BT43" i="21"/>
  <c r="CE43" i="21" s="1"/>
  <c r="AR7" i="21"/>
  <c r="CA7" i="21" s="1"/>
  <c r="AY68" i="21"/>
  <c r="CB68" i="21" s="1"/>
  <c r="AR28" i="21"/>
  <c r="CA28" i="21" s="1"/>
  <c r="BM6" i="21"/>
  <c r="CD6" i="21" s="1"/>
  <c r="AK72" i="21"/>
  <c r="BZ72" i="21" s="1"/>
  <c r="I66" i="21"/>
  <c r="BV66" i="21" s="1"/>
  <c r="BM51" i="21"/>
  <c r="CD51" i="21" s="1"/>
  <c r="CP51" i="21" s="1"/>
  <c r="BT77" i="21"/>
  <c r="CE77" i="21" s="1"/>
  <c r="I33" i="21"/>
  <c r="BV33" i="21" s="1"/>
  <c r="BM5" i="21"/>
  <c r="CD5" i="21" s="1"/>
  <c r="AR53" i="21"/>
  <c r="CA53" i="21" s="1"/>
  <c r="BF46" i="21"/>
  <c r="CC46" i="21" s="1"/>
  <c r="CY64" i="21"/>
  <c r="CY25" i="21"/>
  <c r="CY37" i="21"/>
  <c r="DC89" i="21"/>
  <c r="DA47" i="21"/>
  <c r="DA42" i="21"/>
  <c r="CJ8" i="21"/>
  <c r="CL58" i="21"/>
  <c r="CQ35" i="21"/>
  <c r="CZ89" i="21"/>
  <c r="AV23" i="35"/>
  <c r="BH23" i="35"/>
  <c r="BB41" i="35"/>
  <c r="BD44" i="35"/>
  <c r="BC44" i="35"/>
  <c r="AU24" i="35"/>
  <c r="AT24" i="35"/>
  <c r="BE43" i="35"/>
  <c r="BA42" i="35"/>
  <c r="AZ42" i="35"/>
  <c r="AL25" i="35"/>
  <c r="BF24" i="35"/>
  <c r="BG24" i="35"/>
  <c r="AI45" i="35"/>
  <c r="AF43" i="35"/>
  <c r="Z25" i="35"/>
  <c r="CZ18" i="21" l="1"/>
  <c r="CM12" i="21"/>
  <c r="CM7" i="21"/>
  <c r="CL22" i="21"/>
  <c r="CP56" i="21"/>
  <c r="CP38" i="21"/>
  <c r="CJ30" i="21"/>
  <c r="CO37" i="21"/>
  <c r="CU38" i="21"/>
  <c r="DA30" i="21"/>
  <c r="DB40" i="21"/>
  <c r="CX50" i="21"/>
  <c r="CU71" i="21"/>
  <c r="CV39" i="21"/>
  <c r="CP63" i="21"/>
  <c r="CN19" i="21"/>
  <c r="CY55" i="21"/>
  <c r="CJ16" i="21"/>
  <c r="CP36" i="21"/>
  <c r="DG81" i="21"/>
  <c r="CZ24" i="21"/>
  <c r="CI39" i="21"/>
  <c r="CK73" i="21"/>
  <c r="DA31" i="21"/>
  <c r="DC35" i="21"/>
  <c r="CK39" i="21"/>
  <c r="CN31" i="21"/>
  <c r="CH36" i="21"/>
  <c r="CU47" i="21"/>
  <c r="DG47" i="21" s="1"/>
  <c r="CV22" i="21"/>
  <c r="CH30" i="21"/>
  <c r="CY35" i="21"/>
  <c r="CZ77" i="21"/>
  <c r="CO10" i="21"/>
  <c r="CP55" i="21"/>
  <c r="CX68" i="21"/>
  <c r="DA21" i="21"/>
  <c r="CX46" i="21"/>
  <c r="CI73" i="21"/>
  <c r="CU33" i="21"/>
  <c r="CH55" i="21"/>
  <c r="CV27" i="21"/>
  <c r="CO58" i="21"/>
  <c r="CX58" i="21"/>
  <c r="DB52" i="21"/>
  <c r="CU89" i="21"/>
  <c r="CL35" i="21"/>
  <c r="DA28" i="21"/>
  <c r="CY60" i="21"/>
  <c r="CV32" i="21"/>
  <c r="CI32" i="21"/>
  <c r="CX62" i="21"/>
  <c r="CN10" i="21"/>
  <c r="CN72" i="21"/>
  <c r="DG88" i="21"/>
  <c r="DD76" i="21"/>
  <c r="CL15" i="21"/>
  <c r="CM38" i="21"/>
  <c r="CY42" i="21"/>
  <c r="CP27" i="21"/>
  <c r="CJ61" i="21"/>
  <c r="CN44" i="21"/>
  <c r="CH21" i="21"/>
  <c r="DB37" i="21"/>
  <c r="CP25" i="21"/>
  <c r="CW23" i="21"/>
  <c r="CK56" i="21"/>
  <c r="CW83" i="21"/>
  <c r="CX29" i="21"/>
  <c r="CJ48" i="21"/>
  <c r="CU43" i="21"/>
  <c r="CY51" i="21"/>
  <c r="CO57" i="21"/>
  <c r="CU21" i="21"/>
  <c r="CU54" i="21"/>
  <c r="CK47" i="21"/>
  <c r="DB73" i="21"/>
  <c r="DD38" i="21"/>
  <c r="CZ49" i="21"/>
  <c r="CJ54" i="21"/>
  <c r="CZ61" i="21"/>
  <c r="CN34" i="21"/>
  <c r="CM70" i="21"/>
  <c r="CQ27" i="21"/>
  <c r="CQ8" i="21"/>
  <c r="DD56" i="21"/>
  <c r="DB36" i="21"/>
  <c r="DB56" i="21"/>
  <c r="DD26" i="21"/>
  <c r="CW56" i="21"/>
  <c r="CO12" i="21"/>
  <c r="DD75" i="21"/>
  <c r="CK42" i="21"/>
  <c r="CH6" i="21"/>
  <c r="CU20" i="21"/>
  <c r="DB18" i="21"/>
  <c r="DD19" i="21"/>
  <c r="CM49" i="21"/>
  <c r="CJ6" i="21"/>
  <c r="CH29" i="21"/>
  <c r="CI10" i="21"/>
  <c r="CO26" i="21"/>
  <c r="DB30" i="21"/>
  <c r="CX54" i="21"/>
  <c r="CQ56" i="21"/>
  <c r="CO72" i="21"/>
  <c r="CN76" i="21"/>
  <c r="CO73" i="21"/>
  <c r="CU51" i="21"/>
  <c r="CU18" i="21"/>
  <c r="CU29" i="21"/>
  <c r="CQ10" i="21"/>
  <c r="CP17" i="21"/>
  <c r="DC28" i="21"/>
  <c r="CQ63" i="21"/>
  <c r="CZ55" i="21"/>
  <c r="DB39" i="21"/>
  <c r="DD61" i="21"/>
  <c r="CQ75" i="21"/>
  <c r="CM50" i="21"/>
  <c r="DC33" i="21"/>
  <c r="CU35" i="21"/>
  <c r="CK40" i="21"/>
  <c r="CH7" i="21"/>
  <c r="CH22" i="21"/>
  <c r="CL40" i="21"/>
  <c r="CI47" i="21"/>
  <c r="CJ24" i="21"/>
  <c r="DB65" i="21"/>
  <c r="CK22" i="21"/>
  <c r="DA55" i="21"/>
  <c r="CJ47" i="21"/>
  <c r="DB20" i="21"/>
  <c r="CW77" i="21"/>
  <c r="CM62" i="21"/>
  <c r="CY68" i="21"/>
  <c r="DB44" i="21"/>
  <c r="CJ25" i="21"/>
  <c r="CO45" i="21"/>
  <c r="CW24" i="21"/>
  <c r="CI29" i="21"/>
  <c r="CI43" i="21"/>
  <c r="CQ13" i="21"/>
  <c r="CP60" i="21"/>
  <c r="CI35" i="21"/>
  <c r="CQ26" i="21"/>
  <c r="DD72" i="21"/>
  <c r="CW89" i="21"/>
  <c r="CL30" i="21"/>
  <c r="CX19" i="21"/>
  <c r="CW36" i="21"/>
  <c r="CK10" i="21"/>
  <c r="DA43" i="21"/>
  <c r="CY26" i="21"/>
  <c r="CY76" i="21"/>
  <c r="CY47" i="21"/>
  <c r="DB31" i="21"/>
  <c r="CV68" i="21"/>
  <c r="CQ73" i="21"/>
  <c r="CQ76" i="21"/>
  <c r="CM65" i="21"/>
  <c r="CL65" i="21"/>
  <c r="CJ7" i="21"/>
  <c r="CX74" i="21"/>
  <c r="CO74" i="21"/>
  <c r="CW25" i="21"/>
  <c r="CI54" i="21"/>
  <c r="DD49" i="21"/>
  <c r="CQ52" i="21"/>
  <c r="CW21" i="21"/>
  <c r="CO63" i="21"/>
  <c r="CW49" i="21"/>
  <c r="CQ42" i="21"/>
  <c r="CO31" i="21"/>
  <c r="CJ40" i="21"/>
  <c r="CW34" i="21"/>
  <c r="CW52" i="21"/>
  <c r="CY52" i="21"/>
  <c r="CP10" i="21"/>
  <c r="CN25" i="21"/>
  <c r="CN43" i="21"/>
  <c r="CK50" i="21"/>
  <c r="CP34" i="21"/>
  <c r="CM19" i="21"/>
  <c r="CM39" i="21"/>
  <c r="CX41" i="21"/>
  <c r="CK30" i="21"/>
  <c r="CW53" i="21"/>
  <c r="CQ9" i="21"/>
  <c r="CX43" i="21"/>
  <c r="CJ14" i="21"/>
  <c r="CO14" i="21"/>
  <c r="CW59" i="21"/>
  <c r="CL31" i="21"/>
  <c r="CH32" i="21"/>
  <c r="DG83" i="21"/>
  <c r="CL33" i="21"/>
  <c r="CY38" i="21"/>
  <c r="CH40" i="21"/>
  <c r="CL52" i="21"/>
  <c r="CW65" i="21"/>
  <c r="DA26" i="21"/>
  <c r="DD69" i="21"/>
  <c r="CZ71" i="21"/>
  <c r="CX61" i="21"/>
  <c r="CH35" i="21"/>
  <c r="CX56" i="21"/>
  <c r="CK41" i="21"/>
  <c r="CJ41" i="21"/>
  <c r="CL27" i="21"/>
  <c r="CW22" i="21"/>
  <c r="CM15" i="21"/>
  <c r="CM76" i="21"/>
  <c r="CP22" i="21"/>
  <c r="CM6" i="21"/>
  <c r="CJ66" i="21"/>
  <c r="CO9" i="21"/>
  <c r="CI8" i="21"/>
  <c r="CI22" i="21"/>
  <c r="CK15" i="21"/>
  <c r="CO23" i="21"/>
  <c r="CY30" i="21"/>
  <c r="CH43" i="21"/>
  <c r="CP14" i="21"/>
  <c r="CN9" i="21"/>
  <c r="CO36" i="21"/>
  <c r="CQ25" i="21"/>
  <c r="DB48" i="21"/>
  <c r="CX45" i="21"/>
  <c r="CX18" i="21"/>
  <c r="CZ27" i="21"/>
  <c r="CH45" i="21"/>
  <c r="CK68" i="21"/>
  <c r="CW32" i="21"/>
  <c r="CQ15" i="21"/>
  <c r="CL42" i="21"/>
  <c r="CP15" i="21"/>
  <c r="CK19" i="21"/>
  <c r="CY89" i="21"/>
  <c r="CN59" i="21"/>
  <c r="DD42" i="21"/>
  <c r="CO11" i="21"/>
  <c r="DB25" i="21"/>
  <c r="CQ68" i="21"/>
  <c r="CI27" i="21"/>
  <c r="CW69" i="21"/>
  <c r="CJ55" i="21"/>
  <c r="CM52" i="21"/>
  <c r="CK53" i="21"/>
  <c r="DA66" i="21"/>
  <c r="CK62" i="21"/>
  <c r="DA37" i="21"/>
  <c r="CL9" i="21"/>
  <c r="CP59" i="21"/>
  <c r="CI7" i="21"/>
  <c r="CZ30" i="21"/>
  <c r="CO25" i="21"/>
  <c r="CI56" i="21"/>
  <c r="CH59" i="21"/>
  <c r="CN6" i="21"/>
  <c r="CW37" i="21"/>
  <c r="CH60" i="21"/>
  <c r="CI60" i="21"/>
  <c r="CO61" i="21"/>
  <c r="DB24" i="21"/>
  <c r="CQ61" i="21"/>
  <c r="DC76" i="21"/>
  <c r="CN67" i="21"/>
  <c r="DD48" i="21"/>
  <c r="CV41" i="21"/>
  <c r="CV20" i="21"/>
  <c r="DC42" i="21"/>
  <c r="DB51" i="21"/>
  <c r="DA76" i="21"/>
  <c r="CJ23" i="21"/>
  <c r="CO40" i="21"/>
  <c r="CU75" i="21"/>
  <c r="CK21" i="21"/>
  <c r="CQ62" i="21"/>
  <c r="CQ58" i="21"/>
  <c r="CM75" i="21"/>
  <c r="CO27" i="21"/>
  <c r="CJ12" i="21"/>
  <c r="CQ57" i="21"/>
  <c r="CU34" i="21"/>
  <c r="DG34" i="21" s="1"/>
  <c r="DD67" i="21"/>
  <c r="CQ69" i="21"/>
  <c r="CQ20" i="21"/>
  <c r="CO62" i="21"/>
  <c r="CQ65" i="21"/>
  <c r="DA34" i="21"/>
  <c r="CH26" i="21"/>
  <c r="CV28" i="21"/>
  <c r="CZ21" i="21"/>
  <c r="CL51" i="21"/>
  <c r="CZ60" i="21"/>
  <c r="CQ7" i="21"/>
  <c r="CI57" i="21"/>
  <c r="CM31" i="21"/>
  <c r="DC62" i="21"/>
  <c r="CH61" i="21"/>
  <c r="CM58" i="21"/>
  <c r="CQ12" i="21"/>
  <c r="CL19" i="21"/>
  <c r="DA45" i="21"/>
  <c r="CN32" i="21"/>
  <c r="CH39" i="21"/>
  <c r="CP18" i="21"/>
  <c r="CK78" i="21"/>
  <c r="DB45" i="21"/>
  <c r="DB32" i="21"/>
  <c r="CP9" i="21"/>
  <c r="CL49" i="21"/>
  <c r="CI46" i="21"/>
  <c r="DC17" i="21"/>
  <c r="CX85" i="21"/>
  <c r="CP77" i="21"/>
  <c r="CH27" i="21"/>
  <c r="CQ21" i="21"/>
  <c r="CO8" i="21"/>
  <c r="CN62" i="21"/>
  <c r="CW71" i="21"/>
  <c r="DA65" i="21"/>
  <c r="CV30" i="21"/>
  <c r="DB43" i="21"/>
  <c r="CZ34" i="21"/>
  <c r="CU65" i="21"/>
  <c r="CO51" i="21"/>
  <c r="CI51" i="21"/>
  <c r="CH14" i="21"/>
  <c r="CP13" i="21"/>
  <c r="DB61" i="21"/>
  <c r="CW74" i="21"/>
  <c r="CK60" i="21"/>
  <c r="CY61" i="21"/>
  <c r="CZ63" i="21"/>
  <c r="DA38" i="21"/>
  <c r="CV46" i="21"/>
  <c r="CX73" i="21"/>
  <c r="CL8" i="21"/>
  <c r="DB35" i="21"/>
  <c r="CO55" i="21"/>
  <c r="CP53" i="21"/>
  <c r="CN26" i="21"/>
  <c r="DD32" i="21"/>
  <c r="CJ34" i="21"/>
  <c r="CX77" i="21"/>
  <c r="CQ59" i="21"/>
  <c r="DB69" i="21"/>
  <c r="CH52" i="21"/>
  <c r="DA61" i="21"/>
  <c r="CJ9" i="21"/>
  <c r="CI19" i="21"/>
  <c r="CK65" i="21"/>
  <c r="CJ74" i="21"/>
  <c r="DB57" i="21"/>
  <c r="CV75" i="21"/>
  <c r="CQ29" i="21"/>
  <c r="CU48" i="21"/>
  <c r="CH15" i="21"/>
  <c r="CZ51" i="21"/>
  <c r="CK44" i="21"/>
  <c r="CX30" i="21"/>
  <c r="CI17" i="21"/>
  <c r="CO20" i="21"/>
  <c r="CH58" i="21"/>
  <c r="CW45" i="21"/>
  <c r="DA60" i="21"/>
  <c r="DD28" i="21"/>
  <c r="CZ69" i="21"/>
  <c r="CY63" i="21"/>
  <c r="CP74" i="21"/>
  <c r="CH44" i="21"/>
  <c r="CM9" i="21"/>
  <c r="CP11" i="21"/>
  <c r="CK33" i="21"/>
  <c r="CM40" i="21"/>
  <c r="DA54" i="21"/>
  <c r="CK46" i="21"/>
  <c r="CV55" i="21"/>
  <c r="DC29" i="21"/>
  <c r="CI28" i="21"/>
  <c r="DD59" i="21"/>
  <c r="CP24" i="21"/>
  <c r="CU63" i="21"/>
  <c r="CJ38" i="21"/>
  <c r="CH53" i="21"/>
  <c r="DB34" i="21"/>
  <c r="CJ26" i="21"/>
  <c r="CL21" i="21"/>
  <c r="CU26" i="21"/>
  <c r="CO41" i="21"/>
  <c r="CY50" i="21"/>
  <c r="CM30" i="21"/>
  <c r="CQ47" i="21"/>
  <c r="CO6" i="21"/>
  <c r="CJ19" i="21"/>
  <c r="DC36" i="21"/>
  <c r="DC70" i="21"/>
  <c r="CO32" i="21"/>
  <c r="CQ19" i="21"/>
  <c r="CQ72" i="21"/>
  <c r="CM66" i="21"/>
  <c r="CV21" i="21"/>
  <c r="CV71" i="21"/>
  <c r="CX44" i="21"/>
  <c r="DA27" i="21"/>
  <c r="CP71" i="21"/>
  <c r="CN7" i="21"/>
  <c r="CM55" i="21"/>
  <c r="CQ67" i="21"/>
  <c r="CQ24" i="21"/>
  <c r="CL50" i="21"/>
  <c r="CJ37" i="21"/>
  <c r="CN17" i="21"/>
  <c r="DC73" i="21"/>
  <c r="CF19" i="21" a="1"/>
  <c r="CF19" i="21" s="1"/>
  <c r="CN33" i="21"/>
  <c r="CW51" i="21"/>
  <c r="CJ70" i="21"/>
  <c r="DD21" i="21"/>
  <c r="CZ83" i="21"/>
  <c r="CL77" i="21"/>
  <c r="CL57" i="21"/>
  <c r="DC74" i="21"/>
  <c r="DD18" i="21"/>
  <c r="CH31" i="21"/>
  <c r="CO50" i="21"/>
  <c r="CL74" i="21"/>
  <c r="DA50" i="21"/>
  <c r="DC24" i="21"/>
  <c r="CZ37" i="21"/>
  <c r="CW73" i="21"/>
  <c r="CN73" i="21"/>
  <c r="CY53" i="21"/>
  <c r="DD53" i="21"/>
  <c r="DC53" i="21"/>
  <c r="CJ56" i="21"/>
  <c r="CU24" i="21"/>
  <c r="CY28" i="21"/>
  <c r="CZ52" i="21"/>
  <c r="CI76" i="21"/>
  <c r="CL62" i="21"/>
  <c r="CL54" i="21"/>
  <c r="CJ31" i="21"/>
  <c r="CW46" i="21"/>
  <c r="CM60" i="21"/>
  <c r="CX69" i="21"/>
  <c r="CV50" i="21"/>
  <c r="CJ71" i="21"/>
  <c r="DC38" i="21"/>
  <c r="CX36" i="21"/>
  <c r="CI12" i="21"/>
  <c r="CH62" i="21"/>
  <c r="CK76" i="21"/>
  <c r="DA20" i="21"/>
  <c r="CY31" i="21"/>
  <c r="CY66" i="21"/>
  <c r="CO24" i="21"/>
  <c r="CZ39" i="21"/>
  <c r="CK52" i="21"/>
  <c r="CU67" i="21"/>
  <c r="CL20" i="21"/>
  <c r="CJ13" i="21"/>
  <c r="CZ67" i="21"/>
  <c r="DA51" i="21"/>
  <c r="DA32" i="21"/>
  <c r="DC50" i="21"/>
  <c r="CL11" i="21"/>
  <c r="CY20" i="21"/>
  <c r="CO60" i="21"/>
  <c r="CX76" i="21"/>
  <c r="CW39" i="21"/>
  <c r="CW40" i="21"/>
  <c r="CX59" i="21"/>
  <c r="CF8" i="21" a="1"/>
  <c r="CF8" i="21" s="1"/>
  <c r="CI72" i="21"/>
  <c r="CV52" i="21"/>
  <c r="CP43" i="21"/>
  <c r="CY65" i="21"/>
  <c r="CY17" i="21"/>
  <c r="CP76" i="21"/>
  <c r="CK16" i="21"/>
  <c r="CY19" i="21"/>
  <c r="DA44" i="21"/>
  <c r="CL12" i="21"/>
  <c r="CN37" i="21"/>
  <c r="CJ21" i="21"/>
  <c r="DA72" i="21"/>
  <c r="CV19" i="21"/>
  <c r="CU61" i="21"/>
  <c r="CI75" i="21"/>
  <c r="CQ16" i="21"/>
  <c r="CI48" i="21"/>
  <c r="CH10" i="21"/>
  <c r="CI74" i="21"/>
  <c r="DB66" i="21"/>
  <c r="CN35" i="21"/>
  <c r="CP48" i="21"/>
  <c r="CY75" i="21"/>
  <c r="CK64" i="21"/>
  <c r="DA49" i="21"/>
  <c r="CI78" i="21"/>
  <c r="CV67" i="21"/>
  <c r="CW61" i="21"/>
  <c r="CV77" i="21"/>
  <c r="CV57" i="21"/>
  <c r="CO13" i="21"/>
  <c r="CL55" i="21"/>
  <c r="CM33" i="21"/>
  <c r="DC72" i="21"/>
  <c r="CN55" i="21"/>
  <c r="CW17" i="21"/>
  <c r="CU25" i="21"/>
  <c r="DC37" i="21"/>
  <c r="CZ20" i="21"/>
  <c r="CU50" i="21"/>
  <c r="DG50" i="21" s="1"/>
  <c r="CN46" i="21"/>
  <c r="CX48" i="21"/>
  <c r="DC30" i="21"/>
  <c r="CK6" i="21"/>
  <c r="CP58" i="21"/>
  <c r="CZ75" i="21"/>
  <c r="DC49" i="21"/>
  <c r="CO67" i="21"/>
  <c r="CO59" i="21"/>
  <c r="CJ64" i="21"/>
  <c r="CO33" i="21"/>
  <c r="DA63" i="21"/>
  <c r="CM64" i="21"/>
  <c r="CM35" i="21"/>
  <c r="CK61" i="21"/>
  <c r="CQ6" i="21"/>
  <c r="CZ88" i="21"/>
  <c r="CX72" i="21"/>
  <c r="CK75" i="21"/>
  <c r="CW70" i="21"/>
  <c r="CL36" i="21"/>
  <c r="CL66" i="21"/>
  <c r="CI41" i="21"/>
  <c r="CV31" i="21"/>
  <c r="CN12" i="21"/>
  <c r="CM68" i="21"/>
  <c r="CY73" i="21"/>
  <c r="DA22" i="21"/>
  <c r="CL32" i="21"/>
  <c r="CK20" i="21"/>
  <c r="CN39" i="21"/>
  <c r="CO44" i="21"/>
  <c r="CW28" i="21"/>
  <c r="CZ17" i="21"/>
  <c r="CK69" i="21"/>
  <c r="DB62" i="21"/>
  <c r="CY23" i="21"/>
  <c r="DC22" i="21"/>
  <c r="CN74" i="21"/>
  <c r="CK70" i="21"/>
  <c r="CZ57" i="21"/>
  <c r="CU46" i="21"/>
  <c r="CM57" i="21"/>
  <c r="CU36" i="21"/>
  <c r="CV18" i="21"/>
  <c r="DD64" i="21"/>
  <c r="CQ11" i="21"/>
  <c r="DB22" i="21"/>
  <c r="CH63" i="21"/>
  <c r="CM16" i="21"/>
  <c r="CU32" i="21"/>
  <c r="DG32" i="21" s="1"/>
  <c r="DB28" i="21"/>
  <c r="CQ39" i="21"/>
  <c r="CX38" i="21"/>
  <c r="CP62" i="21"/>
  <c r="CW30" i="21"/>
  <c r="CM77" i="21"/>
  <c r="DB63" i="21"/>
  <c r="CL38" i="21"/>
  <c r="CY54" i="21"/>
  <c r="CP50" i="21"/>
  <c r="CI69" i="21"/>
  <c r="CV47" i="21"/>
  <c r="CM32" i="21"/>
  <c r="CL39" i="21"/>
  <c r="CM41" i="21"/>
  <c r="DC75" i="21"/>
  <c r="CQ14" i="21"/>
  <c r="CF9" i="21" a="1"/>
  <c r="CF9" i="21" s="1"/>
  <c r="CZ31" i="21"/>
  <c r="CY39" i="21"/>
  <c r="CH9" i="21"/>
  <c r="CH67" i="21"/>
  <c r="CU23" i="21"/>
  <c r="CN52" i="21"/>
  <c r="DD51" i="21"/>
  <c r="CV88" i="21"/>
  <c r="CP32" i="21"/>
  <c r="CJ39" i="21"/>
  <c r="CX75" i="21"/>
  <c r="CV35" i="21"/>
  <c r="CL24" i="21"/>
  <c r="DD25" i="21"/>
  <c r="DB55" i="21"/>
  <c r="CQ33" i="21"/>
  <c r="CX63" i="21"/>
  <c r="CW18" i="21"/>
  <c r="CP37" i="21"/>
  <c r="DD20" i="21"/>
  <c r="DG20" i="21" s="1"/>
  <c r="CK77" i="21"/>
  <c r="CV34" i="21"/>
  <c r="CM71" i="21"/>
  <c r="CW75" i="21"/>
  <c r="CF29" i="21" a="1"/>
  <c r="CF29" i="21" s="1"/>
  <c r="DC21" i="21"/>
  <c r="DC34" i="21"/>
  <c r="CI77" i="21"/>
  <c r="CP61" i="21"/>
  <c r="DB79" i="21"/>
  <c r="DC69" i="21"/>
  <c r="CN60" i="21"/>
  <c r="CK55" i="21"/>
  <c r="CF22" i="21" a="1"/>
  <c r="CF22" i="21" s="1"/>
  <c r="CP69" i="21"/>
  <c r="CQ17" i="21"/>
  <c r="CY36" i="21"/>
  <c r="CV40" i="21"/>
  <c r="CO77" i="21"/>
  <c r="CZ44" i="21"/>
  <c r="CU22" i="21"/>
  <c r="CI70" i="21"/>
  <c r="CN18" i="21"/>
  <c r="CI42" i="21"/>
  <c r="CP49" i="21"/>
  <c r="DA17" i="21"/>
  <c r="CO66" i="21"/>
  <c r="CP70" i="21"/>
  <c r="CJ63" i="21"/>
  <c r="CN50" i="21"/>
  <c r="CX23" i="21"/>
  <c r="DC66" i="21"/>
  <c r="CP73" i="21"/>
  <c r="CO19" i="21"/>
  <c r="CH23" i="21"/>
  <c r="DD22" i="21"/>
  <c r="CJ46" i="21"/>
  <c r="CO28" i="21"/>
  <c r="CH13" i="21"/>
  <c r="CI31" i="21"/>
  <c r="CJ22" i="21"/>
  <c r="CJ20" i="21"/>
  <c r="CO16" i="21"/>
  <c r="CX52" i="21"/>
  <c r="CO52" i="21"/>
  <c r="CI58" i="21"/>
  <c r="CX32" i="21"/>
  <c r="CZ58" i="21"/>
  <c r="CX53" i="21"/>
  <c r="CU56" i="21"/>
  <c r="CV43" i="21"/>
  <c r="CZ43" i="21"/>
  <c r="CH20" i="21"/>
  <c r="CF6" i="21" a="1"/>
  <c r="CF6" i="21" s="1"/>
  <c r="CN65" i="21"/>
  <c r="CU44" i="21"/>
  <c r="DG44" i="21" s="1"/>
  <c r="CI52" i="21"/>
  <c r="CW64" i="21"/>
  <c r="CH48" i="21"/>
  <c r="DD35" i="21"/>
  <c r="DG35" i="21" s="1"/>
  <c r="CN38" i="21"/>
  <c r="DA53" i="21"/>
  <c r="CI71" i="21"/>
  <c r="CX22" i="21"/>
  <c r="CU58" i="21"/>
  <c r="CU59" i="21"/>
  <c r="DC87" i="21"/>
  <c r="CN56" i="21"/>
  <c r="CL76" i="21"/>
  <c r="CW42" i="21"/>
  <c r="CN49" i="21"/>
  <c r="CU55" i="21"/>
  <c r="CH24" i="21"/>
  <c r="DA48" i="21"/>
  <c r="CI64" i="21"/>
  <c r="DC46" i="21"/>
  <c r="CF44" i="21" a="1"/>
  <c r="CF44" i="21" s="1"/>
  <c r="DB64" i="21"/>
  <c r="CX24" i="21"/>
  <c r="CV23" i="21"/>
  <c r="CN45" i="21"/>
  <c r="CN63" i="21"/>
  <c r="CU17" i="21"/>
  <c r="DC27" i="21"/>
  <c r="CP12" i="21"/>
  <c r="CU52" i="21"/>
  <c r="DB46" i="21"/>
  <c r="CX21" i="21"/>
  <c r="DG54" i="21"/>
  <c r="CJ52" i="21"/>
  <c r="CU60" i="21"/>
  <c r="CY70" i="21"/>
  <c r="CY45" i="21"/>
  <c r="CZ41" i="21"/>
  <c r="CM45" i="21"/>
  <c r="CV64" i="21"/>
  <c r="DB89" i="21"/>
  <c r="CF18" i="21" a="1"/>
  <c r="CF18" i="21" s="1"/>
  <c r="CL34" i="21"/>
  <c r="CJ53" i="21"/>
  <c r="CF75" i="21" a="1"/>
  <c r="CF75" i="21" s="1"/>
  <c r="DE87" i="21" s="1"/>
  <c r="CL18" i="21"/>
  <c r="DD66" i="21"/>
  <c r="CL75" i="21"/>
  <c r="CF15" i="21" a="1"/>
  <c r="CF15" i="21" s="1"/>
  <c r="CF67" i="21" a="1"/>
  <c r="CF67" i="21" s="1"/>
  <c r="DE79" i="21" s="1"/>
  <c r="DB59" i="21"/>
  <c r="CM73" i="21"/>
  <c r="DD78" i="21"/>
  <c r="CN20" i="21"/>
  <c r="CK18" i="21"/>
  <c r="CQ32" i="21"/>
  <c r="CI53" i="21"/>
  <c r="CO53" i="21"/>
  <c r="CX55" i="21"/>
  <c r="CV63" i="21"/>
  <c r="CJ76" i="21"/>
  <c r="CH8" i="21"/>
  <c r="CH64" i="21"/>
  <c r="DA24" i="21"/>
  <c r="CM14" i="21"/>
  <c r="CL17" i="21"/>
  <c r="CN40" i="21"/>
  <c r="DG87" i="21"/>
  <c r="CO49" i="21"/>
  <c r="CJ62" i="21"/>
  <c r="DD24" i="21"/>
  <c r="CX33" i="21"/>
  <c r="CJ18" i="21"/>
  <c r="CQ64" i="21"/>
  <c r="CZ64" i="21"/>
  <c r="CM56" i="21"/>
  <c r="CP31" i="21"/>
  <c r="CO56" i="21"/>
  <c r="DA41" i="21"/>
  <c r="CQ49" i="21"/>
  <c r="CM59" i="21"/>
  <c r="CI65" i="21"/>
  <c r="CM37" i="21"/>
  <c r="CI37" i="21"/>
  <c r="CK48" i="21"/>
  <c r="CP72" i="21"/>
  <c r="CQ66" i="21"/>
  <c r="DC65" i="21"/>
  <c r="DC43" i="21"/>
  <c r="CU42" i="21"/>
  <c r="DG42" i="21" s="1"/>
  <c r="CF62" i="21" a="1"/>
  <c r="CF62" i="21" s="1"/>
  <c r="CU49" i="21"/>
  <c r="CP46" i="21"/>
  <c r="CP16" i="21"/>
  <c r="CL64" i="21"/>
  <c r="DA29" i="21"/>
  <c r="CN64" i="21"/>
  <c r="DD29" i="21"/>
  <c r="CK67" i="21"/>
  <c r="CI30" i="21"/>
  <c r="CL13" i="21"/>
  <c r="DC26" i="21"/>
  <c r="CW66" i="21"/>
  <c r="CF66" i="21" a="1"/>
  <c r="CF66" i="21" s="1"/>
  <c r="DE78" i="21" s="1"/>
  <c r="DD40" i="21"/>
  <c r="CV26" i="21"/>
  <c r="CY33" i="21"/>
  <c r="CO22" i="21"/>
  <c r="CU62" i="21"/>
  <c r="DG62" i="21" s="1"/>
  <c r="CZ50" i="21"/>
  <c r="CL56" i="21"/>
  <c r="CX67" i="21"/>
  <c r="CN70" i="21"/>
  <c r="DD52" i="21"/>
  <c r="CP19" i="21"/>
  <c r="CM67" i="21"/>
  <c r="CZ56" i="21"/>
  <c r="CX65" i="21"/>
  <c r="CY21" i="21"/>
  <c r="DB68" i="21"/>
  <c r="CQ41" i="21"/>
  <c r="CX60" i="21"/>
  <c r="CM46" i="21"/>
  <c r="CZ25" i="21"/>
  <c r="CU77" i="21"/>
  <c r="CL69" i="21"/>
  <c r="CO75" i="21"/>
  <c r="CN75" i="21"/>
  <c r="DA74" i="21"/>
  <c r="CL47" i="21"/>
  <c r="CH56" i="21"/>
  <c r="CN16" i="21"/>
  <c r="DB33" i="21"/>
  <c r="CU19" i="21"/>
  <c r="DD37" i="21"/>
  <c r="CM74" i="21"/>
  <c r="CJ69" i="21"/>
  <c r="CH18" i="21"/>
  <c r="CZ76" i="21"/>
  <c r="CW33" i="21"/>
  <c r="DD33" i="21"/>
  <c r="CK51" i="21"/>
  <c r="CP44" i="21"/>
  <c r="CJ32" i="21"/>
  <c r="CF30" i="21" a="1"/>
  <c r="CF30" i="21" s="1"/>
  <c r="DC40" i="21"/>
  <c r="CK54" i="21"/>
  <c r="DA46" i="21"/>
  <c r="CM26" i="21"/>
  <c r="CN29" i="21"/>
  <c r="CU45" i="21"/>
  <c r="CW60" i="21"/>
  <c r="DB76" i="21"/>
  <c r="DB75" i="21"/>
  <c r="CY46" i="21"/>
  <c r="DC61" i="21"/>
  <c r="CQ48" i="21"/>
  <c r="DC58" i="21"/>
  <c r="CV51" i="21"/>
  <c r="CN54" i="21"/>
  <c r="DD71" i="21"/>
  <c r="DG71" i="21" s="1"/>
  <c r="CK43" i="21"/>
  <c r="CX37" i="21"/>
  <c r="CF12" i="21" a="1"/>
  <c r="CF12" i="21" s="1"/>
  <c r="CZ68" i="21"/>
  <c r="DC55" i="21"/>
  <c r="CH47" i="21"/>
  <c r="DA70" i="21"/>
  <c r="CY29" i="21"/>
  <c r="CY41" i="21"/>
  <c r="CX17" i="21"/>
  <c r="DA83" i="21"/>
  <c r="CH65" i="21"/>
  <c r="CK49" i="21"/>
  <c r="CX70" i="21"/>
  <c r="CP23" i="21"/>
  <c r="CN27" i="21"/>
  <c r="CO15" i="21"/>
  <c r="CX82" i="21"/>
  <c r="CL25" i="21"/>
  <c r="CO64" i="21"/>
  <c r="CN61" i="21"/>
  <c r="CI38" i="21"/>
  <c r="CZ54" i="21"/>
  <c r="CX51" i="21"/>
  <c r="CX64" i="21"/>
  <c r="CK74" i="21"/>
  <c r="CV69" i="21"/>
  <c r="CJ33" i="21"/>
  <c r="CZ66" i="21"/>
  <c r="CO68" i="21"/>
  <c r="CF32" i="21" a="1"/>
  <c r="CF32" i="21" s="1"/>
  <c r="CL41" i="21"/>
  <c r="CV24" i="21"/>
  <c r="CF24" i="21" a="1"/>
  <c r="CF24" i="21" s="1"/>
  <c r="CK25" i="21"/>
  <c r="DB27" i="21"/>
  <c r="CW67" i="21"/>
  <c r="CJ77" i="21"/>
  <c r="CF70" i="21" a="1"/>
  <c r="CF70" i="21" s="1"/>
  <c r="DE82" i="21" s="1"/>
  <c r="CK17" i="21"/>
  <c r="CK66" i="21"/>
  <c r="CI26" i="21"/>
  <c r="CJ11" i="21"/>
  <c r="DA23" i="21"/>
  <c r="CL29" i="21"/>
  <c r="CF27" i="21" a="1"/>
  <c r="CF27" i="21" s="1"/>
  <c r="CK11" i="21"/>
  <c r="CJ45" i="21"/>
  <c r="DC25" i="21"/>
  <c r="CM22" i="21"/>
  <c r="CH42" i="21"/>
  <c r="CU41" i="21"/>
  <c r="CH41" i="21"/>
  <c r="CM28" i="21"/>
  <c r="CF28" i="21" a="1"/>
  <c r="CF28" i="21" s="1"/>
  <c r="DD39" i="21"/>
  <c r="CQ28" i="21"/>
  <c r="DD27" i="21"/>
  <c r="CK7" i="21"/>
  <c r="CK8" i="21"/>
  <c r="CF7" i="21" a="1"/>
  <c r="CF7" i="21" s="1"/>
  <c r="CH16" i="21"/>
  <c r="CH17" i="21"/>
  <c r="CF16" i="21" a="1"/>
  <c r="CF16" i="21" s="1"/>
  <c r="CJ28" i="21"/>
  <c r="CW27" i="21"/>
  <c r="CX26" i="21"/>
  <c r="CK27" i="21"/>
  <c r="CK26" i="21"/>
  <c r="CZ73" i="21"/>
  <c r="CF61" i="21" a="1"/>
  <c r="CF61" i="21" s="1"/>
  <c r="CM61" i="21"/>
  <c r="CX47" i="21"/>
  <c r="CX35" i="21"/>
  <c r="CK35" i="21"/>
  <c r="DB29" i="21"/>
  <c r="DB17" i="21"/>
  <c r="CO18" i="21"/>
  <c r="CO17" i="21"/>
  <c r="DB50" i="21"/>
  <c r="CO39" i="21"/>
  <c r="DB38" i="21"/>
  <c r="DB42" i="21"/>
  <c r="DB54" i="21"/>
  <c r="CF42" i="21" a="1"/>
  <c r="CF42" i="21" s="1"/>
  <c r="DB70" i="21"/>
  <c r="DB82" i="21"/>
  <c r="CU72" i="21"/>
  <c r="DG72" i="21" s="1"/>
  <c r="CH73" i="21"/>
  <c r="DD45" i="21"/>
  <c r="DD57" i="21"/>
  <c r="CP45" i="21"/>
  <c r="DC45" i="21"/>
  <c r="CF72" i="21" a="1"/>
  <c r="CF72" i="21" s="1"/>
  <c r="CH37" i="21"/>
  <c r="CH38" i="21"/>
  <c r="CF37" i="21" a="1"/>
  <c r="CF37" i="21" s="1"/>
  <c r="CO42" i="21"/>
  <c r="CO70" i="21"/>
  <c r="CH72" i="21"/>
  <c r="CP20" i="21"/>
  <c r="CP21" i="21"/>
  <c r="DC20" i="21"/>
  <c r="CL43" i="21"/>
  <c r="CY43" i="21"/>
  <c r="CQ54" i="21"/>
  <c r="CQ53" i="21"/>
  <c r="DD65" i="21"/>
  <c r="CY59" i="21"/>
  <c r="CF47" i="21" a="1"/>
  <c r="CF47" i="21" s="1"/>
  <c r="CP42" i="21"/>
  <c r="DC41" i="21"/>
  <c r="CP41" i="21"/>
  <c r="CN8" i="21"/>
  <c r="DA19" i="21"/>
  <c r="CU69" i="21"/>
  <c r="DG69" i="21" s="1"/>
  <c r="CF57" i="21" a="1"/>
  <c r="CF57" i="21" s="1"/>
  <c r="CU57" i="21"/>
  <c r="CH57" i="21"/>
  <c r="CV56" i="21"/>
  <c r="CV44" i="21"/>
  <c r="CI45" i="21"/>
  <c r="CF38" i="21" a="1"/>
  <c r="CF38" i="21" s="1"/>
  <c r="CU84" i="21"/>
  <c r="DG84" i="21" s="1"/>
  <c r="DA67" i="21"/>
  <c r="DA79" i="21"/>
  <c r="CL7" i="21"/>
  <c r="CY18" i="21"/>
  <c r="CL6" i="21"/>
  <c r="CZ62" i="21"/>
  <c r="CM63" i="21"/>
  <c r="CZ74" i="21"/>
  <c r="CK36" i="21"/>
  <c r="CK37" i="21"/>
  <c r="DC31" i="21"/>
  <c r="CM24" i="21"/>
  <c r="CI59" i="21"/>
  <c r="CP54" i="21"/>
  <c r="DD23" i="21"/>
  <c r="CF69" i="21" a="1"/>
  <c r="CF69" i="21" s="1"/>
  <c r="DE81" i="21" s="1"/>
  <c r="DB77" i="21"/>
  <c r="DD36" i="21"/>
  <c r="CF56" i="21" a="1"/>
  <c r="CF56" i="21" s="1"/>
  <c r="DB19" i="21"/>
  <c r="CO69" i="21"/>
  <c r="CQ22" i="21"/>
  <c r="DB53" i="21"/>
  <c r="CL63" i="21"/>
  <c r="CO76" i="21"/>
  <c r="CK12" i="21"/>
  <c r="DC23" i="21"/>
  <c r="CF63" i="21" a="1"/>
  <c r="CF63" i="21" s="1"/>
  <c r="DA68" i="21"/>
  <c r="CL71" i="21"/>
  <c r="CY74" i="21"/>
  <c r="CQ37" i="21"/>
  <c r="CX78" i="21"/>
  <c r="CP28" i="21"/>
  <c r="CM69" i="21"/>
  <c r="DB72" i="21"/>
  <c r="CZ70" i="21"/>
  <c r="CI23" i="21"/>
  <c r="CF13" i="21" a="1"/>
  <c r="CF13" i="21" s="1"/>
  <c r="CH19" i="21"/>
  <c r="CJ27" i="21"/>
  <c r="CV42" i="21"/>
  <c r="DB41" i="21"/>
  <c r="DA75" i="21"/>
  <c r="CJ75" i="21"/>
  <c r="CU64" i="21"/>
  <c r="DC54" i="21"/>
  <c r="CN41" i="21"/>
  <c r="CU40" i="21"/>
  <c r="CK58" i="21"/>
  <c r="CM54" i="21"/>
  <c r="DD60" i="21"/>
  <c r="CN22" i="21"/>
  <c r="CK28" i="21"/>
  <c r="CI21" i="21"/>
  <c r="CF65" i="21" a="1"/>
  <c r="CF65" i="21" s="1"/>
  <c r="CF74" i="21" a="1"/>
  <c r="CF74" i="21" s="1"/>
  <c r="DE86" i="21" s="1"/>
  <c r="CX27" i="21"/>
  <c r="CF73" i="21" a="1"/>
  <c r="CF73" i="21" s="1"/>
  <c r="DE85" i="21" s="1"/>
  <c r="CV58" i="21"/>
  <c r="CY40" i="21"/>
  <c r="DB67" i="21"/>
  <c r="CP75" i="21"/>
  <c r="CJ57" i="21"/>
  <c r="CY77" i="21"/>
  <c r="CO54" i="21"/>
  <c r="CJ60" i="21"/>
  <c r="CI20" i="21"/>
  <c r="CU74" i="21"/>
  <c r="CO7" i="21"/>
  <c r="CW76" i="21"/>
  <c r="CY58" i="21"/>
  <c r="CL60" i="21"/>
  <c r="CW48" i="21"/>
  <c r="CZ72" i="21"/>
  <c r="DB60" i="21"/>
  <c r="CL46" i="21"/>
  <c r="CH74" i="21"/>
  <c r="DC32" i="21"/>
  <c r="CK59" i="21"/>
  <c r="CJ67" i="21"/>
  <c r="CJ17" i="21"/>
  <c r="CH75" i="21"/>
  <c r="CW57" i="21"/>
  <c r="CM11" i="21"/>
  <c r="CI18" i="21"/>
  <c r="CZ22" i="21"/>
  <c r="CJ50" i="21"/>
  <c r="CI9" i="21"/>
  <c r="CL73" i="21"/>
  <c r="CF68" i="21" a="1"/>
  <c r="CF68" i="21" s="1"/>
  <c r="DB23" i="21"/>
  <c r="CL28" i="21"/>
  <c r="CF58" i="21" a="1"/>
  <c r="CF58" i="21" s="1"/>
  <c r="CY24" i="21"/>
  <c r="CF17" i="21" a="1"/>
  <c r="CF17" i="21" s="1"/>
  <c r="CW68" i="21"/>
  <c r="DC86" i="21"/>
  <c r="CQ51" i="21"/>
  <c r="CL70" i="21"/>
  <c r="CJ42" i="21"/>
  <c r="CI68" i="21"/>
  <c r="CJ65" i="21"/>
  <c r="CP30" i="21"/>
  <c r="CY71" i="21"/>
  <c r="DA25" i="21"/>
  <c r="DB49" i="21"/>
  <c r="CQ18" i="21"/>
  <c r="CM72" i="21"/>
  <c r="CM48" i="21"/>
  <c r="CX66" i="21"/>
  <c r="CP66" i="21"/>
  <c r="CZ59" i="21"/>
  <c r="CM23" i="21"/>
  <c r="CW78" i="21"/>
  <c r="CJ68" i="21"/>
  <c r="DA33" i="21"/>
  <c r="CZ26" i="21"/>
  <c r="CP39" i="21"/>
  <c r="CF59" i="21" a="1"/>
  <c r="CF59" i="21" s="1"/>
  <c r="CO34" i="21"/>
  <c r="DC44" i="21"/>
  <c r="DB74" i="21"/>
  <c r="CH77" i="21"/>
  <c r="CV54" i="21"/>
  <c r="CW54" i="21"/>
  <c r="CZ48" i="21"/>
  <c r="DA36" i="21"/>
  <c r="CN42" i="21"/>
  <c r="CW44" i="21"/>
  <c r="CF21" i="21" a="1"/>
  <c r="CF21" i="21" s="1"/>
  <c r="CF46" i="21" a="1"/>
  <c r="CF46" i="21" s="1"/>
  <c r="CF60" i="21" a="1"/>
  <c r="CF60" i="21" s="1"/>
  <c r="CF23" i="21" a="1"/>
  <c r="CF23" i="21" s="1"/>
  <c r="CM47" i="21"/>
  <c r="CP68" i="21"/>
  <c r="CF76" i="21" a="1"/>
  <c r="CF76" i="21" s="1"/>
  <c r="DE88" i="21" s="1"/>
  <c r="CY69" i="21"/>
  <c r="CF55" i="21" a="1"/>
  <c r="CF55" i="21" s="1"/>
  <c r="CQ23" i="21"/>
  <c r="DC67" i="21"/>
  <c r="DC77" i="21"/>
  <c r="CK63" i="21"/>
  <c r="CI66" i="21"/>
  <c r="CF77" i="21" a="1"/>
  <c r="CF77" i="21" s="1"/>
  <c r="CR78" i="21" s="1"/>
  <c r="CN21" i="21"/>
  <c r="CH11" i="21"/>
  <c r="DD17" i="21"/>
  <c r="CN66" i="21"/>
  <c r="CI24" i="21"/>
  <c r="CL23" i="21"/>
  <c r="DD41" i="21"/>
  <c r="DG41" i="21" s="1"/>
  <c r="CF64" i="21" a="1"/>
  <c r="CF64" i="21" s="1"/>
  <c r="CL44" i="21"/>
  <c r="CP29" i="21"/>
  <c r="CP40" i="21"/>
  <c r="CQ31" i="21"/>
  <c r="DC60" i="21"/>
  <c r="DB26" i="21"/>
  <c r="CV73" i="21"/>
  <c r="CL67" i="21"/>
  <c r="DG38" i="21"/>
  <c r="CF50" i="21" a="1"/>
  <c r="CF50" i="21" s="1"/>
  <c r="CF31" i="21" a="1"/>
  <c r="CF31" i="21" s="1"/>
  <c r="CF36" i="21" a="1"/>
  <c r="CF36" i="21" s="1"/>
  <c r="DD74" i="21"/>
  <c r="CJ43" i="21"/>
  <c r="CF14" i="21" a="1"/>
  <c r="CF14" i="21" s="1"/>
  <c r="DC59" i="21"/>
  <c r="CH51" i="21"/>
  <c r="CF48" i="21" a="1"/>
  <c r="CF48" i="21" s="1"/>
  <c r="CV66" i="21"/>
  <c r="CM27" i="21"/>
  <c r="CM20" i="21"/>
  <c r="CN71" i="21"/>
  <c r="CJ73" i="21"/>
  <c r="CO38" i="21"/>
  <c r="CO43" i="21"/>
  <c r="CJ35" i="21"/>
  <c r="DA86" i="21"/>
  <c r="DC39" i="21"/>
  <c r="CN53" i="21"/>
  <c r="CL45" i="21"/>
  <c r="CM21" i="21"/>
  <c r="CW55" i="21"/>
  <c r="CM51" i="21"/>
  <c r="CV72" i="21"/>
  <c r="CV84" i="21"/>
  <c r="CU30" i="21"/>
  <c r="DG30" i="21" s="1"/>
  <c r="CU85" i="21"/>
  <c r="DG85" i="21" s="1"/>
  <c r="CU73" i="21"/>
  <c r="DG73" i="21" s="1"/>
  <c r="CI67" i="21"/>
  <c r="CQ38" i="21"/>
  <c r="DD63" i="21"/>
  <c r="CW47" i="21"/>
  <c r="CI63" i="21"/>
  <c r="DA69" i="21"/>
  <c r="DA57" i="21"/>
  <c r="CY62" i="21"/>
  <c r="CI55" i="21"/>
  <c r="CH28" i="21"/>
  <c r="CJ15" i="21"/>
  <c r="CZ45" i="21"/>
  <c r="CV53" i="21"/>
  <c r="CK13" i="21"/>
  <c r="CP47" i="21"/>
  <c r="CZ38" i="21"/>
  <c r="CJ36" i="21"/>
  <c r="CW63" i="21"/>
  <c r="CL37" i="21"/>
  <c r="CL61" i="21"/>
  <c r="CU37" i="21"/>
  <c r="CH12" i="21"/>
  <c r="DC56" i="21"/>
  <c r="CN23" i="21"/>
  <c r="CF25" i="21" a="1"/>
  <c r="CF25" i="21" s="1"/>
  <c r="DC51" i="21"/>
  <c r="CW31" i="21"/>
  <c r="DC57" i="21"/>
  <c r="CF26" i="21" a="1"/>
  <c r="CF26" i="21" s="1"/>
  <c r="CF52" i="21" a="1"/>
  <c r="CF52" i="21" s="1"/>
  <c r="CJ49" i="21"/>
  <c r="CV25" i="21"/>
  <c r="CH25" i="21"/>
  <c r="CF33" i="21" a="1"/>
  <c r="CF33" i="21" s="1"/>
  <c r="CF34" i="21" a="1"/>
  <c r="CF34" i="21" s="1"/>
  <c r="CF41" i="21" a="1"/>
  <c r="CF41" i="21" s="1"/>
  <c r="DC71" i="21"/>
  <c r="DD43" i="21"/>
  <c r="CI44" i="21"/>
  <c r="CI14" i="21"/>
  <c r="CN24" i="21"/>
  <c r="CH76" i="21"/>
  <c r="CO65" i="21"/>
  <c r="CP67" i="21"/>
  <c r="DA62" i="21"/>
  <c r="CZ32" i="21"/>
  <c r="CI62" i="21"/>
  <c r="CV70" i="21"/>
  <c r="CQ30" i="21"/>
  <c r="CZ23" i="21"/>
  <c r="DD46" i="21"/>
  <c r="CU53" i="21"/>
  <c r="CN57" i="21"/>
  <c r="CO35" i="21"/>
  <c r="CN11" i="21"/>
  <c r="DD58" i="21"/>
  <c r="CJ10" i="21"/>
  <c r="CV29" i="21"/>
  <c r="CY34" i="21"/>
  <c r="CX31" i="21"/>
  <c r="CI50" i="21"/>
  <c r="CV62" i="21"/>
  <c r="CV76" i="21"/>
  <c r="CF71" i="21" a="1"/>
  <c r="CF71" i="21" s="1"/>
  <c r="DE83" i="21" s="1"/>
  <c r="CF20" i="21" a="1"/>
  <c r="CF20" i="21" s="1"/>
  <c r="CI13" i="21"/>
  <c r="CW38" i="21"/>
  <c r="CU31" i="21"/>
  <c r="CO21" i="21"/>
  <c r="CH49" i="21"/>
  <c r="CY44" i="21"/>
  <c r="CU76" i="21"/>
  <c r="DC68" i="21"/>
  <c r="CZ36" i="21"/>
  <c r="CW26" i="21"/>
  <c r="DD31" i="21"/>
  <c r="CV74" i="21"/>
  <c r="CN13" i="21"/>
  <c r="DA73" i="21"/>
  <c r="CV48" i="21"/>
  <c r="CK24" i="21"/>
  <c r="CH50" i="21"/>
  <c r="CX34" i="21"/>
  <c r="CK34" i="21"/>
  <c r="CU39" i="21"/>
  <c r="CN47" i="21"/>
  <c r="CH46" i="21"/>
  <c r="DC48" i="21"/>
  <c r="CF49" i="21" a="1"/>
  <c r="CF49" i="21" s="1"/>
  <c r="DA52" i="21"/>
  <c r="CF11" i="21" a="1"/>
  <c r="CF11" i="21" s="1"/>
  <c r="CF35" i="21" a="1"/>
  <c r="CF35" i="21" s="1"/>
  <c r="CM18" i="21"/>
  <c r="CP26" i="21"/>
  <c r="CF54" i="21" a="1"/>
  <c r="CF54" i="21" s="1"/>
  <c r="CF40" i="21" a="1"/>
  <c r="CF40" i="21" s="1"/>
  <c r="CL68" i="21"/>
  <c r="CF5" i="21" a="1"/>
  <c r="CF5" i="21" s="1"/>
  <c r="CP52" i="21"/>
  <c r="CZ19" i="21"/>
  <c r="CF51" i="21" a="1"/>
  <c r="CF51" i="21" s="1"/>
  <c r="CF39" i="21" a="1"/>
  <c r="CF39" i="21" s="1"/>
  <c r="CO29" i="21"/>
  <c r="CP6" i="21"/>
  <c r="CU28" i="21"/>
  <c r="CH34" i="21"/>
  <c r="DA64" i="21"/>
  <c r="DA71" i="21"/>
  <c r="CW43" i="21"/>
  <c r="CO30" i="21"/>
  <c r="CY56" i="21"/>
  <c r="CM10" i="21"/>
  <c r="CU27" i="21"/>
  <c r="CP57" i="21"/>
  <c r="CV65" i="21"/>
  <c r="CX83" i="21"/>
  <c r="CX71" i="21"/>
  <c r="CK71" i="21"/>
  <c r="CZ40" i="21"/>
  <c r="CU80" i="21"/>
  <c r="DG80" i="21" s="1"/>
  <c r="CH68" i="21"/>
  <c r="DC18" i="21"/>
  <c r="CQ70" i="21"/>
  <c r="DD82" i="21"/>
  <c r="CQ71" i="21"/>
  <c r="CU82" i="21"/>
  <c r="CH70" i="21"/>
  <c r="CP7" i="21"/>
  <c r="CF45" i="21" a="1"/>
  <c r="CF45" i="21" s="1"/>
  <c r="CJ58" i="21"/>
  <c r="CW58" i="21"/>
  <c r="CM17" i="21"/>
  <c r="DC63" i="21"/>
  <c r="CQ44" i="21"/>
  <c r="DA58" i="21"/>
  <c r="CN58" i="21"/>
  <c r="CY22" i="21"/>
  <c r="CQ43" i="21"/>
  <c r="CN77" i="21"/>
  <c r="CN78" i="21"/>
  <c r="DA77" i="21"/>
  <c r="DA89" i="21"/>
  <c r="CO47" i="21"/>
  <c r="CO48" i="21"/>
  <c r="DD55" i="21"/>
  <c r="CZ29" i="21"/>
  <c r="DB58" i="21"/>
  <c r="CH69" i="21"/>
  <c r="CZ53" i="21"/>
  <c r="CM53" i="21"/>
  <c r="CU70" i="21"/>
  <c r="DG70" i="21" s="1"/>
  <c r="CF10" i="21" a="1"/>
  <c r="CF10" i="21" s="1"/>
  <c r="CO46" i="21"/>
  <c r="CF43" i="21" a="1"/>
  <c r="CF43" i="21" s="1"/>
  <c r="DB47" i="21"/>
  <c r="CZ33" i="21"/>
  <c r="CM34" i="21"/>
  <c r="CK32" i="21"/>
  <c r="CK31" i="21"/>
  <c r="CY79" i="21"/>
  <c r="CY67" i="21"/>
  <c r="CX28" i="21"/>
  <c r="CK29" i="21"/>
  <c r="CQ45" i="21"/>
  <c r="CM29" i="21"/>
  <c r="CQ46" i="21"/>
  <c r="CH33" i="21"/>
  <c r="CM8" i="21"/>
  <c r="CN51" i="21"/>
  <c r="DD89" i="21"/>
  <c r="CQ78" i="21"/>
  <c r="CQ77" i="21"/>
  <c r="CH71" i="21"/>
  <c r="CZ28" i="21"/>
  <c r="CU68" i="21"/>
  <c r="DG68" i="21" s="1"/>
  <c r="CU78" i="21"/>
  <c r="CU66" i="21"/>
  <c r="CH66" i="21"/>
  <c r="CL10" i="21"/>
  <c r="DA80" i="21"/>
  <c r="CN69" i="21"/>
  <c r="CN68" i="21"/>
  <c r="CI49" i="21"/>
  <c r="CV49" i="21"/>
  <c r="CJ59" i="21"/>
  <c r="DD86" i="21"/>
  <c r="DG86" i="21" s="1"/>
  <c r="CQ74" i="21"/>
  <c r="CX40" i="21"/>
  <c r="CK72" i="21"/>
  <c r="CY32" i="21"/>
  <c r="BE44" i="35"/>
  <c r="CF53" i="21" a="1"/>
  <c r="CF53" i="21" s="1"/>
  <c r="DG79" i="21"/>
  <c r="CY72" i="21"/>
  <c r="CY84" i="21"/>
  <c r="CL72" i="21"/>
  <c r="CV36" i="21"/>
  <c r="CI36" i="21"/>
  <c r="DD77" i="21"/>
  <c r="CZ65" i="21"/>
  <c r="BB42" i="35"/>
  <c r="AF44" i="35"/>
  <c r="AU25" i="35"/>
  <c r="AT25" i="35"/>
  <c r="BD45" i="35"/>
  <c r="BC45" i="35"/>
  <c r="AV24" i="35"/>
  <c r="BA43" i="35"/>
  <c r="AZ43" i="35"/>
  <c r="AI46" i="35"/>
  <c r="Z26" i="35"/>
  <c r="AL26" i="35"/>
  <c r="BH24" i="35"/>
  <c r="BG25" i="35"/>
  <c r="BF25" i="35"/>
  <c r="DE20" i="21" l="1"/>
  <c r="DG21" i="21"/>
  <c r="DG75" i="21"/>
  <c r="DG33" i="21"/>
  <c r="DG19" i="21"/>
  <c r="DG76" i="21"/>
  <c r="DG49" i="21"/>
  <c r="DG43" i="21"/>
  <c r="DG67" i="21"/>
  <c r="DG89" i="21"/>
  <c r="DG53" i="21"/>
  <c r="CR9" i="21"/>
  <c r="DG22" i="21"/>
  <c r="DE67" i="21"/>
  <c r="DG26" i="21"/>
  <c r="DG29" i="21"/>
  <c r="DE41" i="21"/>
  <c r="DG61" i="21"/>
  <c r="DG51" i="21"/>
  <c r="DG18" i="21"/>
  <c r="DG56" i="21"/>
  <c r="CR69" i="21"/>
  <c r="CR28" i="21"/>
  <c r="CR16" i="21"/>
  <c r="DE69" i="21"/>
  <c r="CR8" i="21"/>
  <c r="DG48" i="21"/>
  <c r="DE30" i="21"/>
  <c r="DG25" i="21"/>
  <c r="DE27" i="21"/>
  <c r="DE17" i="21"/>
  <c r="DG63" i="21"/>
  <c r="DG28" i="21"/>
  <c r="DE61" i="21"/>
  <c r="CR19" i="21"/>
  <c r="DG59" i="21"/>
  <c r="CR17" i="21"/>
  <c r="CR18" i="21"/>
  <c r="CR30" i="21"/>
  <c r="DG23" i="21"/>
  <c r="DE44" i="21"/>
  <c r="DG40" i="21"/>
  <c r="DE42" i="21"/>
  <c r="DG66" i="21"/>
  <c r="DE58" i="21"/>
  <c r="DG45" i="21"/>
  <c r="DE35" i="21"/>
  <c r="DE38" i="21"/>
  <c r="DG65" i="21"/>
  <c r="DG46" i="21"/>
  <c r="DG60" i="21"/>
  <c r="CR63" i="21"/>
  <c r="DE24" i="21"/>
  <c r="CR25" i="21"/>
  <c r="CR12" i="21"/>
  <c r="DE60" i="21"/>
  <c r="DG24" i="21"/>
  <c r="DE25" i="21"/>
  <c r="DE19" i="21"/>
  <c r="CR24" i="21"/>
  <c r="CR39" i="21"/>
  <c r="DG52" i="21"/>
  <c r="DE18" i="21"/>
  <c r="DG36" i="21"/>
  <c r="DG57" i="21"/>
  <c r="CR47" i="21"/>
  <c r="DE74" i="21"/>
  <c r="DG78" i="21"/>
  <c r="DE63" i="21"/>
  <c r="DG39" i="21"/>
  <c r="CR64" i="21"/>
  <c r="CR68" i="21"/>
  <c r="CR62" i="21"/>
  <c r="DE28" i="21"/>
  <c r="DE59" i="21"/>
  <c r="CR33" i="21"/>
  <c r="CR32" i="21"/>
  <c r="CR77" i="21"/>
  <c r="CR36" i="21"/>
  <c r="CR15" i="21"/>
  <c r="CR50" i="21"/>
  <c r="DG17" i="21"/>
  <c r="DG64" i="21"/>
  <c r="DG77" i="21"/>
  <c r="DE75" i="21"/>
  <c r="CR70" i="21"/>
  <c r="CR74" i="21"/>
  <c r="DE29" i="21"/>
  <c r="DE52" i="21"/>
  <c r="CR31" i="21"/>
  <c r="CR43" i="21"/>
  <c r="DG58" i="21"/>
  <c r="CR38" i="21"/>
  <c r="DE21" i="21"/>
  <c r="CR75" i="21"/>
  <c r="CR6" i="21"/>
  <c r="DE23" i="21"/>
  <c r="CR29" i="21"/>
  <c r="CR61" i="21"/>
  <c r="DG55" i="21"/>
  <c r="CR23" i="21"/>
  <c r="CR42" i="21"/>
  <c r="DE31" i="21"/>
  <c r="DE70" i="21"/>
  <c r="DE73" i="21"/>
  <c r="DG74" i="21"/>
  <c r="CR65" i="21"/>
  <c r="DE50" i="21"/>
  <c r="DE49" i="21"/>
  <c r="DE89" i="21"/>
  <c r="DE36" i="21"/>
  <c r="CR73" i="21"/>
  <c r="DG27" i="21"/>
  <c r="DE62" i="21"/>
  <c r="CR57" i="21"/>
  <c r="DE77" i="21"/>
  <c r="CR66" i="21"/>
  <c r="CR40" i="21"/>
  <c r="DE80" i="21"/>
  <c r="CR27" i="21"/>
  <c r="CR60" i="21"/>
  <c r="CR58" i="21"/>
  <c r="CR13" i="21"/>
  <c r="DE37" i="21"/>
  <c r="CR67" i="21"/>
  <c r="CR22" i="21"/>
  <c r="DE40" i="21"/>
  <c r="CR35" i="21"/>
  <c r="DG37" i="21"/>
  <c r="DE46" i="21"/>
  <c r="CR72" i="21"/>
  <c r="CR56" i="21"/>
  <c r="DE84" i="21"/>
  <c r="DE72" i="21"/>
  <c r="CR7" i="21"/>
  <c r="DE56" i="21"/>
  <c r="DE68" i="21"/>
  <c r="CR59" i="21"/>
  <c r="DE45" i="21"/>
  <c r="CR37" i="21"/>
  <c r="CR14" i="21"/>
  <c r="DE33" i="21"/>
  <c r="CR55" i="21"/>
  <c r="CR76" i="21"/>
  <c r="CR71" i="21"/>
  <c r="DE47" i="21"/>
  <c r="DE76" i="21"/>
  <c r="CR51" i="21"/>
  <c r="CR48" i="21"/>
  <c r="DE64" i="21"/>
  <c r="DE71" i="21"/>
  <c r="DE66" i="21"/>
  <c r="CR20" i="21"/>
  <c r="CR41" i="21"/>
  <c r="CR49" i="21"/>
  <c r="DG31" i="21"/>
  <c r="DE32" i="21"/>
  <c r="DE39" i="21"/>
  <c r="CR52" i="21"/>
  <c r="CR34" i="21"/>
  <c r="DE34" i="21"/>
  <c r="DE51" i="21"/>
  <c r="CR21" i="21"/>
  <c r="CR26" i="21"/>
  <c r="DE26" i="21"/>
  <c r="DE48" i="21"/>
  <c r="CR44" i="21"/>
  <c r="CR54" i="21"/>
  <c r="DE54" i="21"/>
  <c r="CR53" i="21"/>
  <c r="DE53" i="21"/>
  <c r="DE22" i="21"/>
  <c r="CR10" i="21"/>
  <c r="CR11" i="21"/>
  <c r="DE57" i="21"/>
  <c r="DE65" i="21"/>
  <c r="DE55" i="21"/>
  <c r="DE43" i="21"/>
  <c r="CR46" i="21"/>
  <c r="AV25" i="35"/>
  <c r="CR45" i="21"/>
  <c r="DG82" i="21"/>
  <c r="BE45" i="35"/>
  <c r="BH25" i="35"/>
  <c r="BF26" i="35"/>
  <c r="BG26" i="35"/>
  <c r="AT26" i="35"/>
  <c r="AU26" i="35"/>
  <c r="Z27" i="35"/>
  <c r="AL27" i="35"/>
  <c r="BD46" i="35"/>
  <c r="BC46" i="35"/>
  <c r="AI47" i="35"/>
  <c r="BA44" i="35"/>
  <c r="AZ44" i="35"/>
  <c r="AF45" i="35"/>
  <c r="BB43" i="35"/>
  <c r="AV26" i="35" l="1"/>
  <c r="AL28" i="35"/>
  <c r="AZ45" i="35"/>
  <c r="BA45" i="35"/>
  <c r="BF27" i="35"/>
  <c r="BG27" i="35"/>
  <c r="AU27" i="35"/>
  <c r="AT27" i="35"/>
  <c r="AF46" i="35"/>
  <c r="BB44" i="35"/>
  <c r="AI48" i="35"/>
  <c r="BD47" i="35"/>
  <c r="BC47" i="35"/>
  <c r="BH26" i="35"/>
  <c r="BE46" i="35"/>
  <c r="Z28" i="35"/>
  <c r="BE47" i="35" l="1"/>
  <c r="AV27" i="35"/>
  <c r="Z29" i="35"/>
  <c r="AL29" i="35"/>
  <c r="BD48" i="35"/>
  <c r="BC48" i="35"/>
  <c r="BH27" i="35"/>
  <c r="AI49" i="35"/>
  <c r="AF47" i="35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AF48" i="35"/>
  <c r="BA47" i="35"/>
  <c r="AZ47" i="35"/>
  <c r="AU29" i="35"/>
  <c r="AT29" i="35"/>
  <c r="AI50" i="35"/>
  <c r="Z30" i="35"/>
  <c r="AL30" i="35"/>
  <c r="BH28" i="35"/>
  <c r="BH29" i="35" l="1"/>
  <c r="AV29" i="35"/>
  <c r="BB47" i="35"/>
  <c r="Z31" i="35"/>
  <c r="AL31" i="35"/>
  <c r="BG30" i="35"/>
  <c r="BF30" i="35"/>
  <c r="BH30" i="35" s="1"/>
  <c r="BA48" i="35"/>
  <c r="AZ48" i="35"/>
  <c r="AT30" i="35"/>
  <c r="AU30" i="35"/>
  <c r="AI51" i="35"/>
  <c r="BD50" i="35"/>
  <c r="BC50" i="35"/>
  <c r="AF49" i="35"/>
  <c r="BE49" i="35"/>
  <c r="AL99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AL94" i="35"/>
  <c r="AI52" i="35"/>
  <c r="Z32" i="35"/>
  <c r="AL32" i="35"/>
  <c r="AL89" i="35"/>
  <c r="BG99" i="35"/>
  <c r="BF99" i="35"/>
  <c r="AL78" i="35"/>
  <c r="AL97" i="35"/>
  <c r="BB48" i="35"/>
  <c r="AL92" i="35"/>
  <c r="AL87" i="35"/>
  <c r="AL80" i="35"/>
  <c r="AL82" i="35"/>
  <c r="AL85" i="35"/>
  <c r="AL90" i="35"/>
  <c r="BC51" i="35"/>
  <c r="BD51" i="35"/>
  <c r="BF31" i="35"/>
  <c r="BG31" i="35"/>
  <c r="AU31" i="35"/>
  <c r="AT31" i="35"/>
  <c r="Z99" i="35"/>
  <c r="Z93" i="35"/>
  <c r="Z83" i="35" l="1"/>
  <c r="AU83" i="35" s="1"/>
  <c r="Z98" i="35"/>
  <c r="AU98" i="35" s="1"/>
  <c r="BG98" i="35"/>
  <c r="BH98" i="35" s="1"/>
  <c r="Z89" i="35"/>
  <c r="AT89" i="35" s="1"/>
  <c r="BH99" i="35"/>
  <c r="AL83" i="35"/>
  <c r="BG83" i="35" s="1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AF51" i="35"/>
  <c r="Z33" i="35"/>
  <c r="AL33" i="35"/>
  <c r="BH31" i="35"/>
  <c r="BE51" i="35"/>
  <c r="Z92" i="35"/>
  <c r="Z94" i="35"/>
  <c r="BF92" i="35"/>
  <c r="BG92" i="35"/>
  <c r="AT98" i="35"/>
  <c r="BG78" i="35"/>
  <c r="BF78" i="35"/>
  <c r="BG90" i="35"/>
  <c r="BF90" i="35"/>
  <c r="AL95" i="35"/>
  <c r="Z97" i="35"/>
  <c r="Z96" i="35"/>
  <c r="AT93" i="35"/>
  <c r="AU93" i="35"/>
  <c r="Z90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L93" i="35"/>
  <c r="Z85" i="35"/>
  <c r="Z80" i="35"/>
  <c r="AL96" i="35"/>
  <c r="AU32" i="35"/>
  <c r="AT32" i="35"/>
  <c r="AI53" i="35"/>
  <c r="BG82" i="35"/>
  <c r="BF82" i="35"/>
  <c r="BG87" i="35"/>
  <c r="BF87" i="35"/>
  <c r="BF97" i="35"/>
  <c r="BG97" i="35"/>
  <c r="BC52" i="35"/>
  <c r="BD52" i="35"/>
  <c r="AL86" i="35"/>
  <c r="AT83" i="35" l="1"/>
  <c r="AV83" i="35" s="1"/>
  <c r="BF83" i="35"/>
  <c r="BH83" i="35" s="1"/>
  <c r="AT95" i="35"/>
  <c r="AT81" i="35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97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Z34" i="35"/>
  <c r="AL34" i="35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T78" i="35"/>
  <c r="AU78" i="35"/>
  <c r="AT80" i="35"/>
  <c r="AU80" i="35"/>
  <c r="BH90" i="35"/>
  <c r="AT94" i="35"/>
  <c r="AU94" i="35"/>
  <c r="AU82" i="35"/>
  <c r="AT82" i="35"/>
  <c r="AI54" i="35"/>
  <c r="AF52" i="35"/>
  <c r="BD53" i="35"/>
  <c r="BC53" i="35"/>
  <c r="AU85" i="35"/>
  <c r="AT85" i="35"/>
  <c r="AV85" i="35" s="1"/>
  <c r="BB50" i="35"/>
  <c r="AU92" i="35"/>
  <c r="AT92" i="35"/>
  <c r="AV87" i="35" l="1"/>
  <c r="BH33" i="35"/>
  <c r="AV79" i="35"/>
  <c r="BH86" i="35"/>
  <c r="AV82" i="35"/>
  <c r="AV80" i="35"/>
  <c r="AV92" i="35"/>
  <c r="BE53" i="35"/>
  <c r="AV94" i="35"/>
  <c r="AV90" i="35"/>
  <c r="Z35" i="35"/>
  <c r="AL35" i="35"/>
  <c r="AF53" i="35"/>
  <c r="BD54" i="35"/>
  <c r="BC54" i="35"/>
  <c r="BH95" i="35"/>
  <c r="BG34" i="35"/>
  <c r="BF34" i="35"/>
  <c r="BA52" i="35"/>
  <c r="AZ52" i="35"/>
  <c r="AT34" i="35"/>
  <c r="AU34" i="35"/>
  <c r="AV96" i="35"/>
  <c r="AV78" i="35"/>
  <c r="BB51" i="35"/>
  <c r="AI55" i="35"/>
  <c r="AV97" i="35"/>
  <c r="BH93" i="35"/>
  <c r="BH96" i="35"/>
  <c r="AV33" i="35"/>
  <c r="BB52" i="35" l="1"/>
  <c r="AV34" i="35"/>
  <c r="AI56" i="35"/>
  <c r="Z36" i="35"/>
  <c r="AL36" i="35"/>
  <c r="BE54" i="35"/>
  <c r="AF54" i="35"/>
  <c r="BA53" i="35"/>
  <c r="AZ53" i="35"/>
  <c r="BC55" i="35"/>
  <c r="BD55" i="35"/>
  <c r="BG35" i="35"/>
  <c r="BF35" i="35"/>
  <c r="BH34" i="35"/>
  <c r="AU35" i="35"/>
  <c r="AT3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AI57" i="35"/>
  <c r="Z37" i="35"/>
  <c r="AL37" i="35"/>
  <c r="BA54" i="35"/>
  <c r="AZ54" i="35"/>
  <c r="BA55" i="35" l="1"/>
  <c r="BB55" i="35" s="1"/>
  <c r="BE56" i="35"/>
  <c r="BH36" i="35"/>
  <c r="Z38" i="35"/>
  <c r="AL38" i="35"/>
  <c r="BG37" i="35"/>
  <c r="BF37" i="35"/>
  <c r="AT37" i="35"/>
  <c r="AU37" i="35"/>
  <c r="AI58" i="35"/>
  <c r="BC57" i="35"/>
  <c r="BD57" i="35"/>
  <c r="BA56" i="35"/>
  <c r="AZ56" i="35"/>
  <c r="BB54" i="35"/>
  <c r="AV36" i="35"/>
  <c r="AV37" i="35" l="1"/>
  <c r="BB56" i="35"/>
  <c r="BE57" i="35"/>
  <c r="BH37" i="35"/>
  <c r="AI59" i="35"/>
  <c r="BD58" i="35"/>
  <c r="BC58" i="35"/>
  <c r="Z39" i="35"/>
  <c r="AL39" i="35"/>
  <c r="AF57" i="35"/>
  <c r="BG38" i="35"/>
  <c r="BF38" i="35"/>
  <c r="AU38" i="35"/>
  <c r="AT38" i="35"/>
  <c r="BH38" i="35" l="1"/>
  <c r="Z40" i="35"/>
  <c r="AL40" i="35"/>
  <c r="BA57" i="35"/>
  <c r="AZ57" i="35"/>
  <c r="BF39" i="35"/>
  <c r="BG39" i="35"/>
  <c r="AF58" i="35"/>
  <c r="AU39" i="35"/>
  <c r="AT39" i="35"/>
  <c r="AV38" i="35"/>
  <c r="BE58" i="35"/>
  <c r="AI60" i="35"/>
  <c r="BD59" i="35"/>
  <c r="BC59" i="35"/>
  <c r="BB57" i="35" l="1"/>
  <c r="BH39" i="35"/>
  <c r="BE59" i="35"/>
  <c r="BA58" i="35"/>
  <c r="AZ58" i="35"/>
  <c r="AI61" i="35"/>
  <c r="BC60" i="35"/>
  <c r="BD60" i="35"/>
  <c r="Z41" i="35"/>
  <c r="AL41" i="35"/>
  <c r="AF59" i="35"/>
  <c r="AV39" i="35"/>
  <c r="BG40" i="35"/>
  <c r="BF40" i="35"/>
  <c r="AU40" i="35"/>
  <c r="AT40" i="35"/>
  <c r="BB58" i="35" l="1"/>
  <c r="Z42" i="35"/>
  <c r="AL42" i="35"/>
  <c r="BH40" i="35"/>
  <c r="BE60" i="35"/>
  <c r="BC61" i="35"/>
  <c r="BD61" i="35"/>
  <c r="AI62" i="35"/>
  <c r="AZ59" i="35"/>
  <c r="BA59" i="35"/>
  <c r="BG41" i="35"/>
  <c r="BF41" i="35"/>
  <c r="AV40" i="35"/>
  <c r="AU41" i="35"/>
  <c r="AT41" i="35"/>
  <c r="AV41" i="35" s="1"/>
  <c r="AF60" i="35"/>
  <c r="BH41" i="35" l="1"/>
  <c r="BB59" i="35"/>
  <c r="BC62" i="35"/>
  <c r="BD62" i="35"/>
  <c r="AI63" i="35"/>
  <c r="Z43" i="35"/>
  <c r="AL43" i="35"/>
  <c r="BE61" i="35"/>
  <c r="AF61" i="35"/>
  <c r="BG42" i="35"/>
  <c r="BF42" i="35"/>
  <c r="BA60" i="35"/>
  <c r="AZ60" i="35"/>
  <c r="AT42" i="35"/>
  <c r="AU42" i="35"/>
  <c r="AF62" i="35" l="1"/>
  <c r="BA62" i="35" s="1"/>
  <c r="BH42" i="35"/>
  <c r="AL44" i="35"/>
  <c r="AV42" i="35"/>
  <c r="BG43" i="35"/>
  <c r="BF43" i="35"/>
  <c r="AI64" i="35"/>
  <c r="BB60" i="35"/>
  <c r="AU43" i="35"/>
  <c r="AT43" i="35"/>
  <c r="BC63" i="35"/>
  <c r="BD63" i="35"/>
  <c r="BA61" i="35"/>
  <c r="AZ61" i="35"/>
  <c r="BE62" i="35"/>
  <c r="Z44" i="35"/>
  <c r="BB61" i="35" l="1"/>
  <c r="BH43" i="35"/>
  <c r="AZ62" i="35"/>
  <c r="BB62" i="35" s="1"/>
  <c r="AV43" i="35"/>
  <c r="AU44" i="35"/>
  <c r="AT44" i="35"/>
  <c r="BC64" i="35"/>
  <c r="BD64" i="35"/>
  <c r="AL45" i="35"/>
  <c r="AF63" i="35"/>
  <c r="BE63" i="35"/>
  <c r="AI65" i="35"/>
  <c r="BG44" i="35"/>
  <c r="BF44" i="35"/>
  <c r="Z45" i="35"/>
  <c r="AV44" i="35" l="1"/>
  <c r="BG45" i="35"/>
  <c r="BF45" i="35"/>
  <c r="AI66" i="35"/>
  <c r="Z46" i="35"/>
  <c r="AL46" i="35"/>
  <c r="BH44" i="35"/>
  <c r="BD65" i="35"/>
  <c r="BC65" i="35"/>
  <c r="AU45" i="35"/>
  <c r="AT45" i="35"/>
  <c r="BE64" i="35"/>
  <c r="AF64" i="35"/>
  <c r="AZ63" i="35"/>
  <c r="BA63" i="35"/>
  <c r="AV45" i="35" l="1"/>
  <c r="BH45" i="35"/>
  <c r="BB63" i="35"/>
  <c r="Z47" i="35"/>
  <c r="AL47" i="35"/>
  <c r="BA64" i="35"/>
  <c r="AZ64" i="35"/>
  <c r="BG46" i="35"/>
  <c r="BF46" i="35"/>
  <c r="AU46" i="35"/>
  <c r="AT46" i="35"/>
  <c r="BC66" i="35"/>
  <c r="BD66" i="35"/>
  <c r="AI67" i="35"/>
  <c r="AF65" i="35"/>
  <c r="BE65" i="35"/>
  <c r="BB64" i="35" l="1"/>
  <c r="BE66" i="35"/>
  <c r="BH46" i="35"/>
  <c r="AF66" i="35"/>
  <c r="BA65" i="35"/>
  <c r="AZ65" i="35"/>
  <c r="Z48" i="35"/>
  <c r="AL48" i="35"/>
  <c r="AI68" i="35"/>
  <c r="BC67" i="35"/>
  <c r="BD67" i="35"/>
  <c r="BG47" i="35"/>
  <c r="BF47" i="35"/>
  <c r="AU47" i="35"/>
  <c r="AT47" i="35"/>
  <c r="AV46" i="35"/>
  <c r="BH47" i="35" l="1"/>
  <c r="BE67" i="35"/>
  <c r="BB65" i="35"/>
  <c r="BD68" i="35"/>
  <c r="BC68" i="35"/>
  <c r="AF67" i="35"/>
  <c r="AV47" i="35"/>
  <c r="BG48" i="35"/>
  <c r="BF48" i="35"/>
  <c r="AU48" i="35"/>
  <c r="AT48" i="35"/>
  <c r="AL49" i="35"/>
  <c r="AI69" i="35"/>
  <c r="BA66" i="35"/>
  <c r="AZ66" i="35"/>
  <c r="Z49" i="35"/>
  <c r="BH48" i="35" l="1"/>
  <c r="BB66" i="35"/>
  <c r="BC69" i="35"/>
  <c r="BD69" i="35"/>
  <c r="AU49" i="35"/>
  <c r="AT49" i="35"/>
  <c r="BG49" i="35"/>
  <c r="BF49" i="35"/>
  <c r="BA67" i="35"/>
  <c r="AZ67" i="35"/>
  <c r="Z50" i="35"/>
  <c r="AL50" i="35"/>
  <c r="AI70" i="35"/>
  <c r="AF68" i="35"/>
  <c r="BE68" i="35"/>
  <c r="AV48" i="35"/>
  <c r="BE69" i="35" l="1"/>
  <c r="AV49" i="35"/>
  <c r="BB67" i="35"/>
  <c r="BH49" i="35"/>
  <c r="AI71" i="35"/>
  <c r="AZ68" i="35"/>
  <c r="BA68" i="35"/>
  <c r="BC70" i="35"/>
  <c r="BD70" i="35"/>
  <c r="Z51" i="35"/>
  <c r="AL51" i="35"/>
  <c r="BG50" i="35"/>
  <c r="BF50" i="35"/>
  <c r="AF69" i="35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AI72" i="35"/>
  <c r="AU51" i="35"/>
  <c r="AT51" i="35"/>
  <c r="AF70" i="35"/>
  <c r="AL52" i="35"/>
  <c r="Z52" i="35"/>
  <c r="BB69" i="35" l="1"/>
  <c r="BH51" i="35"/>
  <c r="BA70" i="35"/>
  <c r="AZ70" i="35"/>
  <c r="AI73" i="35"/>
  <c r="BE71" i="35"/>
  <c r="AV51" i="35"/>
  <c r="AF71" i="35"/>
  <c r="AU52" i="35"/>
  <c r="AT52" i="35"/>
  <c r="BF52" i="35"/>
  <c r="BG52" i="35"/>
  <c r="Z53" i="35"/>
  <c r="AL53" i="35"/>
  <c r="BD72" i="35"/>
  <c r="BC72" i="35"/>
  <c r="BH52" i="35" l="1"/>
  <c r="BE72" i="35"/>
  <c r="BB70" i="35"/>
  <c r="BC73" i="35"/>
  <c r="BD73" i="35"/>
  <c r="AI74" i="35"/>
  <c r="Z54" i="35"/>
  <c r="AL54" i="35"/>
  <c r="AZ71" i="35"/>
  <c r="BA71" i="35"/>
  <c r="AF72" i="35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Z55" i="35"/>
  <c r="AL55" i="35"/>
  <c r="BD74" i="35"/>
  <c r="BC74" i="35"/>
  <c r="AI75" i="35"/>
  <c r="AF73" i="35"/>
  <c r="AZ72" i="35"/>
  <c r="BA72" i="35"/>
  <c r="BH53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AF74" i="35"/>
  <c r="BD75" i="35"/>
  <c r="BC75" i="35"/>
  <c r="BH54" i="35"/>
  <c r="Z56" i="35"/>
  <c r="AL56" i="35"/>
  <c r="BE74" i="35"/>
  <c r="BB73" i="35" l="1"/>
  <c r="BE75" i="35"/>
  <c r="AU56" i="35"/>
  <c r="AT56" i="35"/>
  <c r="BF56" i="35"/>
  <c r="BG56" i="35"/>
  <c r="BA74" i="35"/>
  <c r="AZ74" i="35"/>
  <c r="BD76" i="35"/>
  <c r="BC76" i="35"/>
  <c r="AF75" i="35"/>
  <c r="BH55" i="35"/>
  <c r="Z57" i="35"/>
  <c r="AL57" i="35"/>
  <c r="BD77" i="35"/>
  <c r="BC77" i="35"/>
  <c r="BB74" i="35" l="1"/>
  <c r="BH56" i="35"/>
  <c r="BF57" i="35"/>
  <c r="BG57" i="35"/>
  <c r="AT57" i="35"/>
  <c r="AU57" i="35"/>
  <c r="AF76" i="35"/>
  <c r="AF77" i="35"/>
  <c r="AL58" i="35"/>
  <c r="BA75" i="35"/>
  <c r="AZ75" i="35"/>
  <c r="BE76" i="35"/>
  <c r="AV56" i="35"/>
  <c r="BE77" i="35"/>
  <c r="Z58" i="35"/>
  <c r="BH57" i="35" l="1"/>
  <c r="BG58" i="35"/>
  <c r="BF58" i="35"/>
  <c r="BA77" i="35"/>
  <c r="AZ77" i="35"/>
  <c r="BA76" i="35"/>
  <c r="AZ76" i="35"/>
  <c r="AL59" i="35"/>
  <c r="AU58" i="35"/>
  <c r="AT58" i="35"/>
  <c r="AV57" i="35"/>
  <c r="BB75" i="35"/>
  <c r="Z59" i="35"/>
  <c r="BH58" i="35" l="1"/>
  <c r="AV58" i="35"/>
  <c r="Z60" i="35"/>
  <c r="AL60" i="35"/>
  <c r="BG59" i="35"/>
  <c r="BF59" i="35"/>
  <c r="BB76" i="35"/>
  <c r="AU59" i="35"/>
  <c r="AT59" i="35"/>
  <c r="BB77" i="35"/>
  <c r="AV59" i="35" l="1"/>
  <c r="Z61" i="35"/>
  <c r="AL61" i="35"/>
  <c r="BH59" i="35"/>
  <c r="BG60" i="35"/>
  <c r="BF60" i="35"/>
  <c r="AU60" i="35"/>
  <c r="AT60" i="35"/>
  <c r="AV60" i="35" l="1"/>
  <c r="Z62" i="35"/>
  <c r="AL62" i="35"/>
  <c r="BH60" i="35"/>
  <c r="BF61" i="35"/>
  <c r="BG61" i="35"/>
  <c r="AU61" i="35"/>
  <c r="AT61" i="35"/>
  <c r="AV61" i="35" l="1"/>
  <c r="BH61" i="35"/>
  <c r="AL63" i="35"/>
  <c r="BG62" i="35"/>
  <c r="BF62" i="35"/>
  <c r="AU62" i="35"/>
  <c r="AT62" i="35"/>
  <c r="Z63" i="35"/>
  <c r="BH62" i="35" l="1"/>
  <c r="AL64" i="35"/>
  <c r="BG63" i="35"/>
  <c r="BF63" i="35"/>
  <c r="AU63" i="35"/>
  <c r="AT63" i="35"/>
  <c r="AV62" i="35"/>
  <c r="Z64" i="35"/>
  <c r="AV63" i="35" l="1"/>
  <c r="Z65" i="35"/>
  <c r="AL65" i="35"/>
  <c r="BH63" i="35"/>
  <c r="AT64" i="35"/>
  <c r="AU64" i="35"/>
  <c r="BG64" i="35"/>
  <c r="BF64" i="35"/>
  <c r="BH64" i="35" l="1"/>
  <c r="AV64" i="35"/>
  <c r="AL66" i="35"/>
  <c r="BG65" i="35"/>
  <c r="BF65" i="35"/>
  <c r="AU65" i="35"/>
  <c r="AT65" i="35"/>
  <c r="Z66" i="35"/>
  <c r="AV65" i="35" l="1"/>
  <c r="BH65" i="35"/>
  <c r="AT66" i="35"/>
  <c r="AU66" i="35"/>
  <c r="BF66" i="35"/>
  <c r="BG66" i="35"/>
  <c r="Z67" i="35"/>
  <c r="AL67" i="35"/>
  <c r="AV66" i="35" l="1"/>
  <c r="BH66" i="35"/>
  <c r="AU67" i="35"/>
  <c r="AT67" i="35"/>
  <c r="Z68" i="35"/>
  <c r="AL68" i="35"/>
  <c r="BG67" i="35"/>
  <c r="BF67" i="35"/>
  <c r="BH67" i="35" l="1"/>
  <c r="AL69" i="35"/>
  <c r="AU68" i="35"/>
  <c r="AT68" i="35"/>
  <c r="AV68" i="35" s="1"/>
  <c r="AV67" i="35"/>
  <c r="BF68" i="35"/>
  <c r="BG68" i="35"/>
  <c r="Z69" i="35"/>
  <c r="BH68" i="35" l="1"/>
  <c r="AT69" i="35"/>
  <c r="AU69" i="35"/>
  <c r="AL70" i="35"/>
  <c r="BG69" i="35"/>
  <c r="BF69" i="35"/>
  <c r="Z70" i="35"/>
  <c r="BH69" i="35" l="1"/>
  <c r="AV69" i="35"/>
  <c r="AU70" i="35"/>
  <c r="AT70" i="35"/>
  <c r="AL71" i="35"/>
  <c r="BG70" i="35"/>
  <c r="BF70" i="35"/>
  <c r="Z71" i="35"/>
  <c r="BH70" i="35" l="1"/>
  <c r="Z72" i="35"/>
  <c r="AL72" i="35"/>
  <c r="AU71" i="35"/>
  <c r="AT71" i="35"/>
  <c r="AV71" i="35" s="1"/>
  <c r="BF71" i="35"/>
  <c r="BG71" i="35"/>
  <c r="AV70" i="35"/>
  <c r="Z73" i="35" l="1"/>
  <c r="AL73" i="35"/>
  <c r="BH71" i="35"/>
  <c r="BG72" i="35"/>
  <c r="BF72" i="35"/>
  <c r="AU72" i="35"/>
  <c r="AT72" i="35"/>
  <c r="BH72" i="35" l="1"/>
  <c r="AV72" i="35"/>
  <c r="Z74" i="35"/>
  <c r="AL74" i="35"/>
  <c r="BF73" i="35"/>
  <c r="BG73" i="35"/>
  <c r="AU73" i="35"/>
  <c r="AT73" i="35"/>
  <c r="AV73" i="35" l="1"/>
  <c r="BH73" i="35"/>
  <c r="Z75" i="35"/>
  <c r="AL75" i="35"/>
  <c r="BG74" i="35"/>
  <c r="BF74" i="35"/>
  <c r="AU74" i="35"/>
  <c r="AT74" i="35"/>
  <c r="AV74" i="35" l="1"/>
  <c r="BH74" i="35"/>
  <c r="BG75" i="35"/>
  <c r="BF75" i="35"/>
  <c r="AT75" i="35"/>
  <c r="AU75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l="1"/>
  <c r="BH76" i="35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<sst xmlns="http://schemas.openxmlformats.org/spreadsheetml/2006/main" count="1822" uniqueCount="459">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</sst>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5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9.412046025899734E-2</c:v>
                </c:pt>
                <c:pt idx="88">
                  <c:v>6.298447419721942E-2</c:v>
                </c:pt>
                <c:pt idx="89">
                  <c:v>3.7342272146013933E-2</c:v>
                </c:pt>
                <c:pt idx="90">
                  <c:v>3.6515905752331879E-2</c:v>
                </c:pt>
                <c:pt idx="91">
                  <c:v>3.7855798391745799E-2</c:v>
                </c:pt>
                <c:pt idx="92">
                  <c:v>4.1202915813617347E-2</c:v>
                </c:pt>
                <c:pt idx="93">
                  <c:v>3.2621983502692853E-2</c:v>
                </c:pt>
                <c:pt idx="94">
                  <c:v>2.9178140542646114E-2</c:v>
                </c:pt>
                <c:pt idx="95">
                  <c:v>2.7148353242976375E-2</c:v>
                </c:pt>
                <c:pt idx="96">
                  <c:v>3.197284233791442E-2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  <c:pt idx="110">
                  <c:v>3.0753751896320347E-2</c:v>
                </c:pt>
                <c:pt idx="111">
                  <c:v>3.1889458451843655E-2</c:v>
                </c:pt>
                <c:pt idx="112">
                  <c:v>2.286474435452468E-2</c:v>
                </c:pt>
                <c:pt idx="113">
                  <c:v>1.9034777326863095E-2</c:v>
                </c:pt>
                <c:pt idx="114">
                  <c:v>1.5695811790507053E-2</c:v>
                </c:pt>
                <c:pt idx="115">
                  <c:v>1.7821748444851959E-2</c:v>
                </c:pt>
                <c:pt idx="116">
                  <c:v>1.8114029123214692E-2</c:v>
                </c:pt>
                <c:pt idx="117">
                  <c:v>1.6763482079207526E-2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1.9485545142125638E-2</c:v>
                </c:pt>
                <c:pt idx="2">
                  <c:v>2.3564344547450711E-2</c:v>
                </c:pt>
                <c:pt idx="3">
                  <c:v>1.9553893637236808E-2</c:v>
                </c:pt>
                <c:pt idx="4">
                  <c:v>2.580276061931519E-2</c:v>
                </c:pt>
                <c:pt idx="5">
                  <c:v>1.5449018896241951E-2</c:v>
                </c:pt>
                <c:pt idx="6">
                  <c:v>1.2338128365241507E-2</c:v>
                </c:pt>
                <c:pt idx="7">
                  <c:v>1.9266351282948957E-2</c:v>
                </c:pt>
                <c:pt idx="8">
                  <c:v>1.4386673374216619E-2</c:v>
                </c:pt>
                <c:pt idx="9">
                  <c:v>1.5499522345622685E-2</c:v>
                </c:pt>
                <c:pt idx="10">
                  <c:v>1.3322457511899755E-2</c:v>
                </c:pt>
                <c:pt idx="11">
                  <c:v>1.3243266683607091E-2</c:v>
                </c:pt>
                <c:pt idx="12">
                  <c:v>3.2198712001765273E-2</c:v>
                </c:pt>
                <c:pt idx="13">
                  <c:v>2.1365245280062339E-2</c:v>
                </c:pt>
                <c:pt idx="14">
                  <c:v>2.7348473399999573E-2</c:v>
                </c:pt>
                <c:pt idx="15">
                  <c:v>1.8672325397105727E-2</c:v>
                </c:pt>
                <c:pt idx="16">
                  <c:v>2.6384444974657084E-2</c:v>
                </c:pt>
                <c:pt idx="17">
                  <c:v>2.2366884752885063E-2</c:v>
                </c:pt>
                <c:pt idx="18">
                  <c:v>3.7643908051387287E-2</c:v>
                </c:pt>
                <c:pt idx="19">
                  <c:v>3.2833351015774115E-2</c:v>
                </c:pt>
                <c:pt idx="20">
                  <c:v>3.8716875149684027E-2</c:v>
                </c:pt>
                <c:pt idx="21">
                  <c:v>6.2332586025381831E-2</c:v>
                </c:pt>
                <c:pt idx="22">
                  <c:v>5.237181870483032E-2</c:v>
                </c:pt>
                <c:pt idx="23">
                  <c:v>3.1223672734873809E-2</c:v>
                </c:pt>
                <c:pt idx="24">
                  <c:v>2.6077000786687288E-2</c:v>
                </c:pt>
                <c:pt idx="25">
                  <c:v>3.292873066304014E-2</c:v>
                </c:pt>
                <c:pt idx="26">
                  <c:v>4.0428725401224996E-2</c:v>
                </c:pt>
                <c:pt idx="27">
                  <c:v>4.1904403935368428E-2</c:v>
                </c:pt>
                <c:pt idx="28">
                  <c:v>3.38978889650976E-2</c:v>
                </c:pt>
                <c:pt idx="29">
                  <c:v>3.2051235976686021E-2</c:v>
                </c:pt>
                <c:pt idx="30">
                  <c:v>2.7647487671193849E-2</c:v>
                </c:pt>
                <c:pt idx="31">
                  <c:v>2.384316845465051E-2</c:v>
                </c:pt>
                <c:pt idx="32">
                  <c:v>3.9300119868344252E-2</c:v>
                </c:pt>
                <c:pt idx="33">
                  <c:v>5.5949631095614905E-2</c:v>
                </c:pt>
                <c:pt idx="34">
                  <c:v>3.1259569765717865E-2</c:v>
                </c:pt>
                <c:pt idx="35">
                  <c:v>4.236898312344195E-2</c:v>
                </c:pt>
                <c:pt idx="36">
                  <c:v>3.7684260657862456E-2</c:v>
                </c:pt>
                <c:pt idx="37">
                  <c:v>2.6307496665677776E-2</c:v>
                </c:pt>
                <c:pt idx="38">
                  <c:v>2.2982344996157256E-2</c:v>
                </c:pt>
                <c:pt idx="39">
                  <c:v>2.7635169717566521E-2</c:v>
                </c:pt>
                <c:pt idx="40">
                  <c:v>1.4253389158703111E-2</c:v>
                </c:pt>
                <c:pt idx="41">
                  <c:v>1.7285525469538765E-2</c:v>
                </c:pt>
                <c:pt idx="42">
                  <c:v>2.2784929298365508E-2</c:v>
                </c:pt>
                <c:pt idx="43">
                  <c:v>2.162335719516717E-2</c:v>
                </c:pt>
                <c:pt idx="44">
                  <c:v>2.6844971187702349E-2</c:v>
                </c:pt>
                <c:pt idx="45">
                  <c:v>2.5364763995362916E-2</c:v>
                </c:pt>
                <c:pt idx="46">
                  <c:v>3.5679103452022076E-2</c:v>
                </c:pt>
                <c:pt idx="47">
                  <c:v>3.1332950105836588E-2</c:v>
                </c:pt>
                <c:pt idx="48">
                  <c:v>3.9923680326735322E-2</c:v>
                </c:pt>
                <c:pt idx="49">
                  <c:v>4.435915588013617E-2</c:v>
                </c:pt>
                <c:pt idx="50">
                  <c:v>3.8866223878222694E-2</c:v>
                </c:pt>
                <c:pt idx="51">
                  <c:v>4.2679014437027707E-2</c:v>
                </c:pt>
                <c:pt idx="52">
                  <c:v>3.9250045971867431E-2</c:v>
                </c:pt>
                <c:pt idx="53">
                  <c:v>3.4822515275719335E-2</c:v>
                </c:pt>
                <c:pt idx="54">
                  <c:v>3.2568077715866339E-2</c:v>
                </c:pt>
                <c:pt idx="55">
                  <c:v>3.2465884968028824E-2</c:v>
                </c:pt>
                <c:pt idx="56">
                  <c:v>2.4467268932155228E-2</c:v>
                </c:pt>
                <c:pt idx="57">
                  <c:v>3.2213048206004791E-2</c:v>
                </c:pt>
                <c:pt idx="58">
                  <c:v>3.3136214012232879E-2</c:v>
                </c:pt>
                <c:pt idx="59">
                  <c:v>2.5248589086773521E-2</c:v>
                </c:pt>
                <c:pt idx="60">
                  <c:v>3.8932566855965689E-2</c:v>
                </c:pt>
                <c:pt idx="61">
                  <c:v>4.2866393256457247E-2</c:v>
                </c:pt>
                <c:pt idx="62">
                  <c:v>5.0435176870702758E-2</c:v>
                </c:pt>
                <c:pt idx="63">
                  <c:v>6.0277478144887819E-2</c:v>
                </c:pt>
                <c:pt idx="64">
                  <c:v>5.847676461376583E-2</c:v>
                </c:pt>
                <c:pt idx="65">
                  <c:v>5.2860720588645993E-2</c:v>
                </c:pt>
                <c:pt idx="66">
                  <c:v>5.4079921650814988E-2</c:v>
                </c:pt>
                <c:pt idx="67">
                  <c:v>7.6804910791651082E-2</c:v>
                </c:pt>
                <c:pt idx="68">
                  <c:v>7.0097626849778383E-2</c:v>
                </c:pt>
                <c:pt idx="69">
                  <c:v>5.84333466077398E-2</c:v>
                </c:pt>
                <c:pt idx="70">
                  <c:v>6.1243287030116278E-2</c:v>
                </c:pt>
                <c:pt idx="71">
                  <c:v>4.9139300440008249E-2</c:v>
                </c:pt>
                <c:pt idx="72">
                  <c:v>5.2086430885269541E-2</c:v>
                </c:pt>
                <c:pt idx="73">
                  <c:v>6.4219929990162905E-2</c:v>
                </c:pt>
                <c:pt idx="74">
                  <c:v>6.9132279721743961E-2</c:v>
                </c:pt>
                <c:pt idx="75">
                  <c:v>7.0025240870274619E-2</c:v>
                </c:pt>
                <c:pt idx="76">
                  <c:v>8.1800952833937624E-2</c:v>
                </c:pt>
                <c:pt idx="77">
                  <c:v>8.003865988435277E-2</c:v>
                </c:pt>
                <c:pt idx="78">
                  <c:v>6.0830107318216031E-2</c:v>
                </c:pt>
                <c:pt idx="79">
                  <c:v>6.6995329993406072E-2</c:v>
                </c:pt>
                <c:pt idx="80">
                  <c:v>0.12433735390097977</c:v>
                </c:pt>
                <c:pt idx="81">
                  <c:v>0.12397208236001167</c:v>
                </c:pt>
                <c:pt idx="82">
                  <c:v>8.1316627025190602E-2</c:v>
                </c:pt>
                <c:pt idx="83">
                  <c:v>0.12812024409750289</c:v>
                </c:pt>
                <c:pt idx="84">
                  <c:v>0.25520435170713518</c:v>
                </c:pt>
                <c:pt idx="85">
                  <c:v>0.20955079688116673</c:v>
                </c:pt>
                <c:pt idx="86">
                  <c:v>0.13474194582482979</c:v>
                </c:pt>
                <c:pt idx="87">
                  <c:v>0.10524593375385072</c:v>
                </c:pt>
                <c:pt idx="88">
                  <c:v>8.5922361782977852E-2</c:v>
                </c:pt>
                <c:pt idx="89">
                  <c:v>4.3452362048636894E-2</c:v>
                </c:pt>
                <c:pt idx="90">
                  <c:v>4.7321281766377732E-2</c:v>
                </c:pt>
                <c:pt idx="91">
                  <c:v>4.3420406052973481E-2</c:v>
                </c:pt>
                <c:pt idx="92">
                  <c:v>4.2333787216096486E-2</c:v>
                </c:pt>
                <c:pt idx="93">
                  <c:v>3.216689793723404E-2</c:v>
                </c:pt>
                <c:pt idx="94">
                  <c:v>2.5451010075797198E-2</c:v>
                </c:pt>
                <c:pt idx="95">
                  <c:v>2.4018281537252717E-2</c:v>
                </c:pt>
                <c:pt idx="96">
                  <c:v>2.7070304307388771E-2</c:v>
                </c:pt>
                <c:pt idx="97">
                  <c:v>2.4550093783917593E-2</c:v>
                </c:pt>
                <c:pt idx="98">
                  <c:v>2.581912781671436E-2</c:v>
                </c:pt>
                <c:pt idx="99">
                  <c:v>3.1933718456088167E-2</c:v>
                </c:pt>
                <c:pt idx="100">
                  <c:v>2.6162666166806847E-2</c:v>
                </c:pt>
                <c:pt idx="101">
                  <c:v>1.6358834819554913E-2</c:v>
                </c:pt>
                <c:pt idx="102">
                  <c:v>1.8143327669370102E-2</c:v>
                </c:pt>
                <c:pt idx="103">
                  <c:v>2.1892302006203623E-2</c:v>
                </c:pt>
                <c:pt idx="104">
                  <c:v>2.0104759064685895E-2</c:v>
                </c:pt>
                <c:pt idx="105">
                  <c:v>1.8585123291859462E-2</c:v>
                </c:pt>
                <c:pt idx="106">
                  <c:v>2.2057414637320694E-2</c:v>
                </c:pt>
                <c:pt idx="107">
                  <c:v>2.404655785831844E-2</c:v>
                </c:pt>
                <c:pt idx="108">
                  <c:v>2.8413347195444416E-2</c:v>
                </c:pt>
                <c:pt idx="109">
                  <c:v>3.0892998215384271E-2</c:v>
                </c:pt>
                <c:pt idx="110">
                  <c:v>3.0425002168952942E-2</c:v>
                </c:pt>
                <c:pt idx="111">
                  <c:v>2.8237879372904784E-2</c:v>
                </c:pt>
                <c:pt idx="112">
                  <c:v>2.4481491119463739E-2</c:v>
                </c:pt>
                <c:pt idx="113">
                  <c:v>2.2817082216010531E-2</c:v>
                </c:pt>
                <c:pt idx="114">
                  <c:v>2.0889121240697195E-2</c:v>
                </c:pt>
                <c:pt idx="115">
                  <c:v>2.3576764630069524E-2</c:v>
                </c:pt>
                <c:pt idx="116">
                  <c:v>1.7573000685192408E-2</c:v>
                </c:pt>
                <c:pt idx="117">
                  <c:v>1.7528926372388787E-2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2.2468404684161669E-2</c:v>
                </c:pt>
                <c:pt idx="2">
                  <c:v>2.0431672190968309E-2</c:v>
                </c:pt>
                <c:pt idx="3">
                  <c:v>1.3849004750412286E-2</c:v>
                </c:pt>
                <c:pt idx="4">
                  <c:v>2.2635731766797784E-2</c:v>
                </c:pt>
                <c:pt idx="5">
                  <c:v>1.6258892043676809E-2</c:v>
                </c:pt>
                <c:pt idx="6">
                  <c:v>1.337052127464422E-2</c:v>
                </c:pt>
                <c:pt idx="7">
                  <c:v>2.1418626049246381E-2</c:v>
                </c:pt>
                <c:pt idx="8">
                  <c:v>1.0909533484177336E-2</c:v>
                </c:pt>
                <c:pt idx="9">
                  <c:v>1.4156588264075731E-2</c:v>
                </c:pt>
                <c:pt idx="10">
                  <c:v>1.2010543308926591E-2</c:v>
                </c:pt>
                <c:pt idx="11">
                  <c:v>1.3409711228393073E-2</c:v>
                </c:pt>
                <c:pt idx="12">
                  <c:v>2.0259264458537318E-2</c:v>
                </c:pt>
                <c:pt idx="13">
                  <c:v>2.2706833861471765E-2</c:v>
                </c:pt>
                <c:pt idx="14">
                  <c:v>2.9589834680756377E-2</c:v>
                </c:pt>
                <c:pt idx="15">
                  <c:v>2.0392835828779488E-2</c:v>
                </c:pt>
                <c:pt idx="16">
                  <c:v>2.3158029052680495E-2</c:v>
                </c:pt>
                <c:pt idx="17">
                  <c:v>2.4469417145315919E-2</c:v>
                </c:pt>
                <c:pt idx="18">
                  <c:v>3.6791843046357631E-2</c:v>
                </c:pt>
                <c:pt idx="19">
                  <c:v>3.5642890028896757E-2</c:v>
                </c:pt>
                <c:pt idx="20">
                  <c:v>3.6827486626583639E-2</c:v>
                </c:pt>
                <c:pt idx="21">
                  <c:v>6.9386749680314219E-2</c:v>
                </c:pt>
                <c:pt idx="22">
                  <c:v>4.6396702347777374E-2</c:v>
                </c:pt>
                <c:pt idx="23">
                  <c:v>3.1999326315771404E-2</c:v>
                </c:pt>
                <c:pt idx="24">
                  <c:v>3.0721363294586856E-2</c:v>
                </c:pt>
                <c:pt idx="25">
                  <c:v>3.2252120087191249E-2</c:v>
                </c:pt>
                <c:pt idx="26">
                  <c:v>2.7829430680428091E-2</c:v>
                </c:pt>
                <c:pt idx="27">
                  <c:v>3.5397069521575286E-2</c:v>
                </c:pt>
                <c:pt idx="28">
                  <c:v>3.9902192182168728E-2</c:v>
                </c:pt>
                <c:pt idx="29">
                  <c:v>3.6723589908377097E-2</c:v>
                </c:pt>
                <c:pt idx="30">
                  <c:v>2.9354644343718039E-2</c:v>
                </c:pt>
                <c:pt idx="31">
                  <c:v>2.4920918473062548E-2</c:v>
                </c:pt>
                <c:pt idx="32">
                  <c:v>4.0645592979734468E-2</c:v>
                </c:pt>
                <c:pt idx="33">
                  <c:v>6.4055617901558781E-2</c:v>
                </c:pt>
                <c:pt idx="34">
                  <c:v>3.6857745960711341E-2</c:v>
                </c:pt>
                <c:pt idx="35">
                  <c:v>4.3187199318857949E-2</c:v>
                </c:pt>
                <c:pt idx="36">
                  <c:v>4.5708552489920562E-2</c:v>
                </c:pt>
                <c:pt idx="37">
                  <c:v>1.6141721648847973E-2</c:v>
                </c:pt>
                <c:pt idx="38">
                  <c:v>2.3742746445209795E-2</c:v>
                </c:pt>
                <c:pt idx="39">
                  <c:v>2.492792849132397E-2</c:v>
                </c:pt>
                <c:pt idx="40">
                  <c:v>7.2624822684381751E-3</c:v>
                </c:pt>
                <c:pt idx="41">
                  <c:v>2.7699351763249558E-2</c:v>
                </c:pt>
                <c:pt idx="42">
                  <c:v>3.1450840465421237E-2</c:v>
                </c:pt>
                <c:pt idx="43">
                  <c:v>2.9340089279300541E-2</c:v>
                </c:pt>
                <c:pt idx="44">
                  <c:v>2.5366382112442132E-2</c:v>
                </c:pt>
                <c:pt idx="45">
                  <c:v>2.5214188026696061E-2</c:v>
                </c:pt>
                <c:pt idx="46">
                  <c:v>3.261655391525653E-2</c:v>
                </c:pt>
                <c:pt idx="47">
                  <c:v>3.4649363979974535E-2</c:v>
                </c:pt>
                <c:pt idx="48">
                  <c:v>3.9200000818811365E-2</c:v>
                </c:pt>
                <c:pt idx="49">
                  <c:v>4.6521570505909882E-2</c:v>
                </c:pt>
                <c:pt idx="50">
                  <c:v>4.0162466077882764E-2</c:v>
                </c:pt>
                <c:pt idx="51">
                  <c:v>4.6415544477392601E-2</c:v>
                </c:pt>
                <c:pt idx="52">
                  <c:v>3.8108157607849913E-2</c:v>
                </c:pt>
                <c:pt idx="53">
                  <c:v>3.9914587093532239E-2</c:v>
                </c:pt>
                <c:pt idx="54">
                  <c:v>3.2861546998989022E-2</c:v>
                </c:pt>
                <c:pt idx="55">
                  <c:v>2.987416407238852E-2</c:v>
                </c:pt>
                <c:pt idx="56">
                  <c:v>3.1227551374468865E-2</c:v>
                </c:pt>
                <c:pt idx="57">
                  <c:v>3.2868999196168369E-2</c:v>
                </c:pt>
                <c:pt idx="58">
                  <c:v>3.3142777937590351E-2</c:v>
                </c:pt>
                <c:pt idx="59">
                  <c:v>2.4791799092887645E-2</c:v>
                </c:pt>
                <c:pt idx="60">
                  <c:v>3.5567930463146213E-2</c:v>
                </c:pt>
                <c:pt idx="61">
                  <c:v>4.2157086529648558E-2</c:v>
                </c:pt>
                <c:pt idx="62">
                  <c:v>4.295802069668353E-2</c:v>
                </c:pt>
                <c:pt idx="63">
                  <c:v>5.2284317092431642E-2</c:v>
                </c:pt>
                <c:pt idx="64">
                  <c:v>5.9051139056117252E-2</c:v>
                </c:pt>
                <c:pt idx="65">
                  <c:v>5.9471172815942719E-2</c:v>
                </c:pt>
                <c:pt idx="66">
                  <c:v>5.4473228222895465E-2</c:v>
                </c:pt>
                <c:pt idx="67">
                  <c:v>8.7597560086634552E-2</c:v>
                </c:pt>
                <c:pt idx="68">
                  <c:v>7.2251300096364934E-2</c:v>
                </c:pt>
                <c:pt idx="69">
                  <c:v>5.7093117530253146E-2</c:v>
                </c:pt>
                <c:pt idx="70">
                  <c:v>5.7360619914198496E-2</c:v>
                </c:pt>
                <c:pt idx="71">
                  <c:v>5.0045852804975421E-2</c:v>
                </c:pt>
                <c:pt idx="72">
                  <c:v>5.194111168312654E-2</c:v>
                </c:pt>
                <c:pt idx="73">
                  <c:v>5.9999289118627619E-2</c:v>
                </c:pt>
                <c:pt idx="74">
                  <c:v>5.6225087179335054E-2</c:v>
                </c:pt>
                <c:pt idx="75">
                  <c:v>5.5063986295162071E-2</c:v>
                </c:pt>
                <c:pt idx="76">
                  <c:v>7.3139601014601929E-2</c:v>
                </c:pt>
                <c:pt idx="77">
                  <c:v>8.5190286077706734E-2</c:v>
                </c:pt>
                <c:pt idx="78">
                  <c:v>6.9829419231687284E-2</c:v>
                </c:pt>
                <c:pt idx="79">
                  <c:v>7.3530681444414991E-2</c:v>
                </c:pt>
                <c:pt idx="80">
                  <c:v>0.11327610902953777</c:v>
                </c:pt>
                <c:pt idx="81">
                  <c:v>0.11671951736158492</c:v>
                </c:pt>
                <c:pt idx="82">
                  <c:v>8.2080667390973305E-2</c:v>
                </c:pt>
                <c:pt idx="83">
                  <c:v>0.12077754422866449</c:v>
                </c:pt>
                <c:pt idx="84">
                  <c:v>0.25502089725947408</c:v>
                </c:pt>
                <c:pt idx="85">
                  <c:v>0.22391828091750621</c:v>
                </c:pt>
                <c:pt idx="86">
                  <c:v>0.13961467365008207</c:v>
                </c:pt>
                <c:pt idx="87">
                  <c:v>0.10513130675113125</c:v>
                </c:pt>
                <c:pt idx="88">
                  <c:v>7.4701007934187214E-2</c:v>
                </c:pt>
                <c:pt idx="89">
                  <c:v>3.9629276333818408E-2</c:v>
                </c:pt>
                <c:pt idx="90">
                  <c:v>4.288077253735767E-2</c:v>
                </c:pt>
                <c:pt idx="91">
                  <c:v>4.2777840474973461E-2</c:v>
                </c:pt>
                <c:pt idx="92">
                  <c:v>4.0971268114085468E-2</c:v>
                </c:pt>
                <c:pt idx="93">
                  <c:v>3.0608370572762E-2</c:v>
                </c:pt>
                <c:pt idx="94">
                  <c:v>2.5000986124699365E-2</c:v>
                </c:pt>
                <c:pt idx="95">
                  <c:v>2.5896246561485814E-2</c:v>
                </c:pt>
                <c:pt idx="96">
                  <c:v>2.1727470126903681E-2</c:v>
                </c:pt>
                <c:pt idx="97">
                  <c:v>1.931239438091148E-2</c:v>
                </c:pt>
                <c:pt idx="98">
                  <c:v>2.1198879904031243E-2</c:v>
                </c:pt>
                <c:pt idx="99">
                  <c:v>1.6668671728430118E-2</c:v>
                </c:pt>
                <c:pt idx="100">
                  <c:v>2.2238916100132622E-2</c:v>
                </c:pt>
                <c:pt idx="101">
                  <c:v>1.9257731525011978E-2</c:v>
                </c:pt>
                <c:pt idx="102">
                  <c:v>2.1349570089322478E-2</c:v>
                </c:pt>
                <c:pt idx="103">
                  <c:v>2.4597443972819821E-2</c:v>
                </c:pt>
                <c:pt idx="104">
                  <c:v>1.8651599759659465E-2</c:v>
                </c:pt>
                <c:pt idx="105">
                  <c:v>1.7991530732530903E-2</c:v>
                </c:pt>
                <c:pt idx="106">
                  <c:v>2.0275967841496101E-2</c:v>
                </c:pt>
                <c:pt idx="107">
                  <c:v>2.0150949226871662E-2</c:v>
                </c:pt>
                <c:pt idx="108">
                  <c:v>2.4781486026038468E-2</c:v>
                </c:pt>
                <c:pt idx="109">
                  <c:v>2.0088315607476703E-2</c:v>
                </c:pt>
                <c:pt idx="110">
                  <c:v>2.2446873333084927E-2</c:v>
                </c:pt>
                <c:pt idx="111">
                  <c:v>2.1977639499443979E-2</c:v>
                </c:pt>
                <c:pt idx="112">
                  <c:v>2.7967727296756451E-2</c:v>
                </c:pt>
                <c:pt idx="113">
                  <c:v>2.304272832057408E-2</c:v>
                </c:pt>
                <c:pt idx="114">
                  <c:v>2.4137158476658538E-2</c:v>
                </c:pt>
                <c:pt idx="115">
                  <c:v>2.575872955911751E-2</c:v>
                </c:pt>
                <c:pt idx="116">
                  <c:v>1.5499612278182306E-2</c:v>
                </c:pt>
                <c:pt idx="117">
                  <c:v>1.4670925197169504E-2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1.7693260048677217E-2</c:v>
                </c:pt>
                <c:pt idx="2">
                  <c:v>1.7234174955808257E-2</c:v>
                </c:pt>
                <c:pt idx="3">
                  <c:v>1.874253168750073E-2</c:v>
                </c:pt>
                <c:pt idx="4">
                  <c:v>2.0865408486878234E-2</c:v>
                </c:pt>
                <c:pt idx="5">
                  <c:v>1.5824725107744575E-2</c:v>
                </c:pt>
                <c:pt idx="6">
                  <c:v>1.1553590403937219E-2</c:v>
                </c:pt>
                <c:pt idx="7">
                  <c:v>1.8174243612185892E-2</c:v>
                </c:pt>
                <c:pt idx="8">
                  <c:v>1.2804453433895802E-2</c:v>
                </c:pt>
                <c:pt idx="9">
                  <c:v>1.5626376388043317E-2</c:v>
                </c:pt>
                <c:pt idx="10">
                  <c:v>1.2437707709721746E-2</c:v>
                </c:pt>
                <c:pt idx="11">
                  <c:v>1.1834657581505814E-2</c:v>
                </c:pt>
                <c:pt idx="12">
                  <c:v>1.2505589774785442E-2</c:v>
                </c:pt>
                <c:pt idx="13">
                  <c:v>2.2593943609135136E-2</c:v>
                </c:pt>
                <c:pt idx="14">
                  <c:v>1.8808388625230155E-2</c:v>
                </c:pt>
                <c:pt idx="15">
                  <c:v>2.128381648454214E-2</c:v>
                </c:pt>
                <c:pt idx="16">
                  <c:v>1.5223034213572184E-2</c:v>
                </c:pt>
                <c:pt idx="17">
                  <c:v>2.7369485272344063E-2</c:v>
                </c:pt>
                <c:pt idx="18">
                  <c:v>3.7310297852822583E-2</c:v>
                </c:pt>
                <c:pt idx="19">
                  <c:v>3.6455528958344363E-2</c:v>
                </c:pt>
                <c:pt idx="20">
                  <c:v>3.1248126988878244E-2</c:v>
                </c:pt>
                <c:pt idx="21">
                  <c:v>6.9536751557538468E-2</c:v>
                </c:pt>
                <c:pt idx="22">
                  <c:v>4.443256856625144E-2</c:v>
                </c:pt>
                <c:pt idx="23">
                  <c:v>3.1949113693037878E-2</c:v>
                </c:pt>
                <c:pt idx="24">
                  <c:v>2.0995593208559704E-2</c:v>
                </c:pt>
                <c:pt idx="25">
                  <c:v>3.2178352427977286E-2</c:v>
                </c:pt>
                <c:pt idx="26">
                  <c:v>4.1582451785003194E-2</c:v>
                </c:pt>
                <c:pt idx="27">
                  <c:v>4.5393275094191887E-2</c:v>
                </c:pt>
                <c:pt idx="28">
                  <c:v>3.142073819640645E-2</c:v>
                </c:pt>
                <c:pt idx="29">
                  <c:v>2.7519222719780689E-2</c:v>
                </c:pt>
                <c:pt idx="30">
                  <c:v>2.6570540096113593E-2</c:v>
                </c:pt>
                <c:pt idx="31">
                  <c:v>2.5577646650517094E-2</c:v>
                </c:pt>
                <c:pt idx="32">
                  <c:v>4.354419988896252E-2</c:v>
                </c:pt>
                <c:pt idx="33">
                  <c:v>6.2742733520972704E-2</c:v>
                </c:pt>
                <c:pt idx="34">
                  <c:v>3.2504975737167818E-2</c:v>
                </c:pt>
                <c:pt idx="35">
                  <c:v>4.223878499954381E-2</c:v>
                </c:pt>
                <c:pt idx="36">
                  <c:v>3.3795400789875529E-2</c:v>
                </c:pt>
                <c:pt idx="37">
                  <c:v>3.8247203336435387E-2</c:v>
                </c:pt>
                <c:pt idx="38">
                  <c:v>2.8087943018157979E-2</c:v>
                </c:pt>
                <c:pt idx="39">
                  <c:v>2.8798551603001155E-2</c:v>
                </c:pt>
                <c:pt idx="40">
                  <c:v>1.9303304160347645E-2</c:v>
                </c:pt>
                <c:pt idx="41">
                  <c:v>2.2833530658191936E-2</c:v>
                </c:pt>
                <c:pt idx="42">
                  <c:v>2.666480986554709E-2</c:v>
                </c:pt>
                <c:pt idx="43">
                  <c:v>2.5131308079760606E-2</c:v>
                </c:pt>
                <c:pt idx="44">
                  <c:v>2.9960446461748891E-2</c:v>
                </c:pt>
                <c:pt idx="45">
                  <c:v>2.6529701524760974E-2</c:v>
                </c:pt>
                <c:pt idx="46">
                  <c:v>4.0124852579720871E-2</c:v>
                </c:pt>
                <c:pt idx="47">
                  <c:v>3.3251852753946043E-2</c:v>
                </c:pt>
                <c:pt idx="48">
                  <c:v>4.1252825183700548E-2</c:v>
                </c:pt>
                <c:pt idx="49">
                  <c:v>4.4562901044866265E-2</c:v>
                </c:pt>
                <c:pt idx="50">
                  <c:v>4.0545913535552813E-2</c:v>
                </c:pt>
                <c:pt idx="51">
                  <c:v>4.6545327245933521E-2</c:v>
                </c:pt>
                <c:pt idx="52">
                  <c:v>3.7745929263288014E-2</c:v>
                </c:pt>
                <c:pt idx="53">
                  <c:v>3.1521628072028296E-2</c:v>
                </c:pt>
                <c:pt idx="54">
                  <c:v>3.2241960653597301E-2</c:v>
                </c:pt>
                <c:pt idx="55">
                  <c:v>3.4976816304346015E-2</c:v>
                </c:pt>
                <c:pt idx="56">
                  <c:v>2.5154291741942059E-2</c:v>
                </c:pt>
                <c:pt idx="57">
                  <c:v>3.3501214423541148E-2</c:v>
                </c:pt>
                <c:pt idx="58">
                  <c:v>3.4641873533231227E-2</c:v>
                </c:pt>
                <c:pt idx="59">
                  <c:v>2.7515140946927197E-2</c:v>
                </c:pt>
                <c:pt idx="60">
                  <c:v>4.5307115660409236E-2</c:v>
                </c:pt>
                <c:pt idx="61">
                  <c:v>4.6598452994833339E-2</c:v>
                </c:pt>
                <c:pt idx="62">
                  <c:v>5.5273092333980811E-2</c:v>
                </c:pt>
                <c:pt idx="63">
                  <c:v>6.1402334648682944E-2</c:v>
                </c:pt>
                <c:pt idx="64">
                  <c:v>6.0456908580032387E-2</c:v>
                </c:pt>
                <c:pt idx="65">
                  <c:v>5.3288511363495772E-2</c:v>
                </c:pt>
                <c:pt idx="66">
                  <c:v>5.3172924300376012E-2</c:v>
                </c:pt>
                <c:pt idx="67">
                  <c:v>8.5699504459303855E-2</c:v>
                </c:pt>
                <c:pt idx="68">
                  <c:v>7.5747279685480562E-2</c:v>
                </c:pt>
                <c:pt idx="69">
                  <c:v>6.5243114992421081E-2</c:v>
                </c:pt>
                <c:pt idx="70">
                  <c:v>6.0139983119990248E-2</c:v>
                </c:pt>
                <c:pt idx="71">
                  <c:v>4.430747769715393E-2</c:v>
                </c:pt>
                <c:pt idx="72">
                  <c:v>5.2118139319732082E-2</c:v>
                </c:pt>
                <c:pt idx="73">
                  <c:v>6.4556265878553232E-2</c:v>
                </c:pt>
                <c:pt idx="74">
                  <c:v>7.5997305916322366E-2</c:v>
                </c:pt>
                <c:pt idx="75">
                  <c:v>7.528118404290618E-2</c:v>
                </c:pt>
                <c:pt idx="76">
                  <c:v>8.9791770830259798E-2</c:v>
                </c:pt>
                <c:pt idx="77">
                  <c:v>7.5802179783201806E-2</c:v>
                </c:pt>
                <c:pt idx="78">
                  <c:v>5.3257338449868241E-2</c:v>
                </c:pt>
                <c:pt idx="79">
                  <c:v>6.7016416235653242E-2</c:v>
                </c:pt>
                <c:pt idx="80">
                  <c:v>0.13122520426348072</c:v>
                </c:pt>
                <c:pt idx="81">
                  <c:v>0.13597856011456244</c:v>
                </c:pt>
                <c:pt idx="82">
                  <c:v>8.6727753235615435E-2</c:v>
                </c:pt>
                <c:pt idx="83">
                  <c:v>0.13391906903052075</c:v>
                </c:pt>
                <c:pt idx="84">
                  <c:v>0.25536644930546526</c:v>
                </c:pt>
                <c:pt idx="85">
                  <c:v>0.20958924131816614</c:v>
                </c:pt>
                <c:pt idx="86">
                  <c:v>0.11307657147156003</c:v>
                </c:pt>
                <c:pt idx="87">
                  <c:v>9.0907832179315973E-2</c:v>
                </c:pt>
                <c:pt idx="88">
                  <c:v>6.4308804856998192E-2</c:v>
                </c:pt>
                <c:pt idx="89">
                  <c:v>4.8808071658690499E-2</c:v>
                </c:pt>
                <c:pt idx="90">
                  <c:v>3.7577864323080634E-2</c:v>
                </c:pt>
                <c:pt idx="91">
                  <c:v>4.1921926974237689E-2</c:v>
                </c:pt>
                <c:pt idx="92">
                  <c:v>3.7092632867114839E-2</c:v>
                </c:pt>
                <c:pt idx="93">
                  <c:v>2.6638769642593152E-2</c:v>
                </c:pt>
                <c:pt idx="94">
                  <c:v>2.3270956607989612E-2</c:v>
                </c:pt>
                <c:pt idx="95">
                  <c:v>1.8764676860748786E-2</c:v>
                </c:pt>
                <c:pt idx="96">
                  <c:v>2.3970071635778023E-2</c:v>
                </c:pt>
                <c:pt idx="97">
                  <c:v>2.3990602327237376E-2</c:v>
                </c:pt>
                <c:pt idx="98">
                  <c:v>2.529813317166596E-2</c:v>
                </c:pt>
                <c:pt idx="99">
                  <c:v>3.6751265022318291E-2</c:v>
                </c:pt>
                <c:pt idx="100">
                  <c:v>2.8381682384507112E-2</c:v>
                </c:pt>
                <c:pt idx="101">
                  <c:v>1.4672141913080416E-2</c:v>
                </c:pt>
                <c:pt idx="102">
                  <c:v>1.4472865771357091E-2</c:v>
                </c:pt>
                <c:pt idx="103">
                  <c:v>2.2379322728259377E-2</c:v>
                </c:pt>
                <c:pt idx="104">
                  <c:v>1.6855053340372628E-2</c:v>
                </c:pt>
                <c:pt idx="105">
                  <c:v>1.3868173218911872E-2</c:v>
                </c:pt>
                <c:pt idx="106">
                  <c:v>1.9921855026189483E-2</c:v>
                </c:pt>
                <c:pt idx="107">
                  <c:v>2.1855995818059526E-2</c:v>
                </c:pt>
                <c:pt idx="108">
                  <c:v>2.6568224956223352E-2</c:v>
                </c:pt>
                <c:pt idx="109">
                  <c:v>3.3656127048798279E-2</c:v>
                </c:pt>
                <c:pt idx="110">
                  <c:v>2.7245679307891679E-2</c:v>
                </c:pt>
                <c:pt idx="111">
                  <c:v>2.6977116863256434E-2</c:v>
                </c:pt>
                <c:pt idx="112">
                  <c:v>1.7440778818940572E-2</c:v>
                </c:pt>
                <c:pt idx="113">
                  <c:v>2.1610448379146829E-2</c:v>
                </c:pt>
                <c:pt idx="114">
                  <c:v>1.8490597229116723E-2</c:v>
                </c:pt>
                <c:pt idx="115">
                  <c:v>2.3469514115802781E-2</c:v>
                </c:pt>
                <c:pt idx="116">
                  <c:v>1.4735254960104305E-2</c:v>
                </c:pt>
                <c:pt idx="117">
                  <c:v>1.4159958517804494E-2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2.2034123419444773E-2</c:v>
                </c:pt>
                <c:pt idx="2">
                  <c:v>1.3948100283267761E-2</c:v>
                </c:pt>
                <c:pt idx="3">
                  <c:v>1.1979923450322172E-2</c:v>
                </c:pt>
                <c:pt idx="4">
                  <c:v>1.9682553296509697E-2</c:v>
                </c:pt>
                <c:pt idx="5">
                  <c:v>1.782561978292807E-2</c:v>
                </c:pt>
                <c:pt idx="6">
                  <c:v>1.4006429923316022E-2</c:v>
                </c:pt>
                <c:pt idx="7">
                  <c:v>2.2146403312512275E-2</c:v>
                </c:pt>
                <c:pt idx="8">
                  <c:v>6.7467097677416099E-3</c:v>
                </c:pt>
                <c:pt idx="9">
                  <c:v>1.4704350910827335E-2</c:v>
                </c:pt>
                <c:pt idx="10">
                  <c:v>8.6309160412161301E-3</c:v>
                </c:pt>
                <c:pt idx="11">
                  <c:v>1.1871638003546847E-2</c:v>
                </c:pt>
                <c:pt idx="12">
                  <c:v>1.7734406322758467E-2</c:v>
                </c:pt>
                <c:pt idx="13">
                  <c:v>2.3842253357960974E-2</c:v>
                </c:pt>
                <c:pt idx="14">
                  <c:v>1.6690930295059747E-2</c:v>
                </c:pt>
                <c:pt idx="15">
                  <c:v>2.1286941074300403E-2</c:v>
                </c:pt>
                <c:pt idx="16">
                  <c:v>1.8235528751280095E-2</c:v>
                </c:pt>
                <c:pt idx="17">
                  <c:v>2.4471470895905734E-2</c:v>
                </c:pt>
                <c:pt idx="18">
                  <c:v>2.9061885382160035E-2</c:v>
                </c:pt>
                <c:pt idx="19">
                  <c:v>3.4766421899489863E-2</c:v>
                </c:pt>
                <c:pt idx="20">
                  <c:v>2.5995350616446533E-2</c:v>
                </c:pt>
                <c:pt idx="21">
                  <c:v>7.1398172185292763E-2</c:v>
                </c:pt>
                <c:pt idx="22">
                  <c:v>3.4991696388630755E-2</c:v>
                </c:pt>
                <c:pt idx="23">
                  <c:v>2.8910744816912803E-2</c:v>
                </c:pt>
                <c:pt idx="24">
                  <c:v>2.4925660024960994E-2</c:v>
                </c:pt>
                <c:pt idx="25">
                  <c:v>3.0875197979125302E-2</c:v>
                </c:pt>
                <c:pt idx="26">
                  <c:v>3.0622816636039163E-2</c:v>
                </c:pt>
                <c:pt idx="27">
                  <c:v>3.4035268497859761E-2</c:v>
                </c:pt>
                <c:pt idx="28">
                  <c:v>3.8396020468356662E-2</c:v>
                </c:pt>
                <c:pt idx="29">
                  <c:v>3.070313797477775E-2</c:v>
                </c:pt>
                <c:pt idx="30">
                  <c:v>2.7402908415823823E-2</c:v>
                </c:pt>
                <c:pt idx="31">
                  <c:v>2.9571657955897335E-2</c:v>
                </c:pt>
                <c:pt idx="32">
                  <c:v>4.2187858036961012E-2</c:v>
                </c:pt>
                <c:pt idx="33">
                  <c:v>6.7871825823523135E-2</c:v>
                </c:pt>
                <c:pt idx="34">
                  <c:v>3.6570933447921394E-2</c:v>
                </c:pt>
                <c:pt idx="35">
                  <c:v>3.2125663907693891E-2</c:v>
                </c:pt>
                <c:pt idx="36">
                  <c:v>3.6102473204202568E-2</c:v>
                </c:pt>
                <c:pt idx="37">
                  <c:v>3.0714771523687512E-2</c:v>
                </c:pt>
                <c:pt idx="38">
                  <c:v>3.0630918849939404E-2</c:v>
                </c:pt>
                <c:pt idx="39">
                  <c:v>2.0010248535715869E-2</c:v>
                </c:pt>
                <c:pt idx="40">
                  <c:v>9.2276988345960653E-3</c:v>
                </c:pt>
                <c:pt idx="41">
                  <c:v>3.8775471066530676E-2</c:v>
                </c:pt>
                <c:pt idx="42">
                  <c:v>3.9395452798159925E-2</c:v>
                </c:pt>
                <c:pt idx="43">
                  <c:v>3.6181062970819466E-2</c:v>
                </c:pt>
                <c:pt idx="44">
                  <c:v>2.7628242165742112E-2</c:v>
                </c:pt>
                <c:pt idx="45">
                  <c:v>2.2730603451557974E-2</c:v>
                </c:pt>
                <c:pt idx="46">
                  <c:v>3.575443456493832E-2</c:v>
                </c:pt>
                <c:pt idx="47">
                  <c:v>3.8486571993265883E-2</c:v>
                </c:pt>
                <c:pt idx="48">
                  <c:v>4.0022735944090782E-2</c:v>
                </c:pt>
                <c:pt idx="49">
                  <c:v>4.1528651007362027E-2</c:v>
                </c:pt>
                <c:pt idx="50">
                  <c:v>4.2847667075423868E-2</c:v>
                </c:pt>
                <c:pt idx="51">
                  <c:v>4.5600331369889169E-2</c:v>
                </c:pt>
                <c:pt idx="52">
                  <c:v>3.3470657393825931E-2</c:v>
                </c:pt>
                <c:pt idx="53">
                  <c:v>3.3212019051029884E-2</c:v>
                </c:pt>
                <c:pt idx="54">
                  <c:v>3.0230412069683243E-2</c:v>
                </c:pt>
                <c:pt idx="55">
                  <c:v>3.6061583216085991E-2</c:v>
                </c:pt>
                <c:pt idx="56">
                  <c:v>3.4039422409323006E-2</c:v>
                </c:pt>
                <c:pt idx="57">
                  <c:v>3.4651920300205141E-2</c:v>
                </c:pt>
                <c:pt idx="58">
                  <c:v>3.6125844753505332E-2</c:v>
                </c:pt>
                <c:pt idx="59">
                  <c:v>3.3955078141613138E-2</c:v>
                </c:pt>
                <c:pt idx="60">
                  <c:v>4.6813608033473564E-2</c:v>
                </c:pt>
                <c:pt idx="61">
                  <c:v>4.6784389764219281E-2</c:v>
                </c:pt>
                <c:pt idx="62">
                  <c:v>4.22036628055944E-2</c:v>
                </c:pt>
                <c:pt idx="63">
                  <c:v>5.2702186968709874E-2</c:v>
                </c:pt>
                <c:pt idx="64">
                  <c:v>6.4129708454472301E-2</c:v>
                </c:pt>
                <c:pt idx="65">
                  <c:v>6.06159968565676E-2</c:v>
                </c:pt>
                <c:pt idx="66">
                  <c:v>5.7791899549678893E-2</c:v>
                </c:pt>
                <c:pt idx="67">
                  <c:v>0.10790128613103644</c:v>
                </c:pt>
                <c:pt idx="68">
                  <c:v>7.9841034386478604E-2</c:v>
                </c:pt>
                <c:pt idx="69">
                  <c:v>6.1444036516316025E-2</c:v>
                </c:pt>
                <c:pt idx="70">
                  <c:v>5.938939717004299E-2</c:v>
                </c:pt>
                <c:pt idx="71">
                  <c:v>4.994613515828128E-2</c:v>
                </c:pt>
                <c:pt idx="72">
                  <c:v>5.480669177140074E-2</c:v>
                </c:pt>
                <c:pt idx="73">
                  <c:v>6.1546675996213773E-2</c:v>
                </c:pt>
                <c:pt idx="74">
                  <c:v>6.133080079594988E-2</c:v>
                </c:pt>
                <c:pt idx="75">
                  <c:v>6.0438780104225875E-2</c:v>
                </c:pt>
                <c:pt idx="76">
                  <c:v>8.4483496198416219E-2</c:v>
                </c:pt>
                <c:pt idx="77">
                  <c:v>8.9713634193321568E-2</c:v>
                </c:pt>
                <c:pt idx="78">
                  <c:v>6.3259983022581512E-2</c:v>
                </c:pt>
                <c:pt idx="79">
                  <c:v>7.2609871032330853E-2</c:v>
                </c:pt>
                <c:pt idx="80">
                  <c:v>0.11574546820938836</c:v>
                </c:pt>
                <c:pt idx="81">
                  <c:v>0.13151203740244788</c:v>
                </c:pt>
                <c:pt idx="82">
                  <c:v>9.367363414259211E-2</c:v>
                </c:pt>
                <c:pt idx="83">
                  <c:v>0.1170528363442922</c:v>
                </c:pt>
                <c:pt idx="84">
                  <c:v>0.22516483684428823</c:v>
                </c:pt>
                <c:pt idx="85">
                  <c:v>0.21443824349801255</c:v>
                </c:pt>
                <c:pt idx="86">
                  <c:v>0.1034329932720397</c:v>
                </c:pt>
                <c:pt idx="87">
                  <c:v>7.5692355861881166E-2</c:v>
                </c:pt>
                <c:pt idx="88">
                  <c:v>6.8777351030289591E-2</c:v>
                </c:pt>
                <c:pt idx="89">
                  <c:v>4.7687980433762878E-2</c:v>
                </c:pt>
                <c:pt idx="90">
                  <c:v>4.5645186482017985E-2</c:v>
                </c:pt>
                <c:pt idx="91">
                  <c:v>4.9087236764783881E-2</c:v>
                </c:pt>
                <c:pt idx="92">
                  <c:v>3.8336765044625576E-2</c:v>
                </c:pt>
                <c:pt idx="93">
                  <c:v>3.011110156755592E-2</c:v>
                </c:pt>
                <c:pt idx="94">
                  <c:v>3.241106868556809E-2</c:v>
                </c:pt>
                <c:pt idx="95">
                  <c:v>2.526750908475206E-2</c:v>
                </c:pt>
                <c:pt idx="96">
                  <c:v>2.543635084834861E-2</c:v>
                </c:pt>
                <c:pt idx="97">
                  <c:v>2.8498435762315921E-2</c:v>
                </c:pt>
                <c:pt idx="98">
                  <c:v>2.0425970766130064E-2</c:v>
                </c:pt>
                <c:pt idx="99">
                  <c:v>2.058424004884718E-2</c:v>
                </c:pt>
                <c:pt idx="100">
                  <c:v>2.7426636059424858E-2</c:v>
                </c:pt>
                <c:pt idx="101">
                  <c:v>2.3609693964016243E-2</c:v>
                </c:pt>
                <c:pt idx="102">
                  <c:v>2.0906770527734597E-2</c:v>
                </c:pt>
                <c:pt idx="103">
                  <c:v>2.6429993230902893E-2</c:v>
                </c:pt>
                <c:pt idx="104">
                  <c:v>1.8069078889897172E-2</c:v>
                </c:pt>
                <c:pt idx="105">
                  <c:v>9.8241869319974917E-3</c:v>
                </c:pt>
                <c:pt idx="106">
                  <c:v>1.7194094753476552E-2</c:v>
                </c:pt>
                <c:pt idx="107">
                  <c:v>1.7405854972561308E-2</c:v>
                </c:pt>
                <c:pt idx="108">
                  <c:v>2.2438341699571485E-2</c:v>
                </c:pt>
                <c:pt idx="109">
                  <c:v>2.3948487378247396E-2</c:v>
                </c:pt>
                <c:pt idx="110">
                  <c:v>2.3652679888325867E-2</c:v>
                </c:pt>
                <c:pt idx="111">
                  <c:v>2.16642438399961E-2</c:v>
                </c:pt>
                <c:pt idx="112">
                  <c:v>1.9509042957989386E-2</c:v>
                </c:pt>
                <c:pt idx="113">
                  <c:v>1.9987199889357932E-2</c:v>
                </c:pt>
                <c:pt idx="114">
                  <c:v>2.3170159956591663E-2</c:v>
                </c:pt>
                <c:pt idx="115">
                  <c:v>2.7343811853901112E-2</c:v>
                </c:pt>
                <c:pt idx="116">
                  <c:v>1.2675679967635078E-2</c:v>
                </c:pt>
                <c:pt idx="117">
                  <c:v>9.0239003148648855E-3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1.907023841647093E-2</c:v>
                </c:pt>
                <c:pt idx="2">
                  <c:v>1.2811867438764724E-2</c:v>
                </c:pt>
                <c:pt idx="3">
                  <c:v>1.2583388356408598E-2</c:v>
                </c:pt>
                <c:pt idx="4">
                  <c:v>1.9880826695167553E-2</c:v>
                </c:pt>
                <c:pt idx="5">
                  <c:v>1.8911486738170558E-2</c:v>
                </c:pt>
                <c:pt idx="6">
                  <c:v>1.4435701011488611E-2</c:v>
                </c:pt>
                <c:pt idx="7">
                  <c:v>2.1029228362166918E-2</c:v>
                </c:pt>
                <c:pt idx="8">
                  <c:v>6.6051556008428491E-3</c:v>
                </c:pt>
                <c:pt idx="9">
                  <c:v>1.4890313933292099E-2</c:v>
                </c:pt>
                <c:pt idx="10">
                  <c:v>6.8568412679175239E-3</c:v>
                </c:pt>
                <c:pt idx="11">
                  <c:v>9.7101780953703365E-3</c:v>
                </c:pt>
                <c:pt idx="12">
                  <c:v>1.7682197156739132E-2</c:v>
                </c:pt>
                <c:pt idx="13">
                  <c:v>2.2019291233147165E-2</c:v>
                </c:pt>
                <c:pt idx="14">
                  <c:v>1.5220614033259805E-2</c:v>
                </c:pt>
                <c:pt idx="15">
                  <c:v>2.2571877436970977E-2</c:v>
                </c:pt>
                <c:pt idx="16">
                  <c:v>1.6646973406814203E-2</c:v>
                </c:pt>
                <c:pt idx="17">
                  <c:v>2.4633992267917515E-2</c:v>
                </c:pt>
                <c:pt idx="18">
                  <c:v>2.9919364096894219E-2</c:v>
                </c:pt>
                <c:pt idx="19">
                  <c:v>3.6888549207880761E-2</c:v>
                </c:pt>
                <c:pt idx="20">
                  <c:v>2.6579812963567484E-2</c:v>
                </c:pt>
                <c:pt idx="21">
                  <c:v>7.6171691942499731E-2</c:v>
                </c:pt>
                <c:pt idx="22">
                  <c:v>3.6357234772033564E-2</c:v>
                </c:pt>
                <c:pt idx="23">
                  <c:v>2.9965113676651667E-2</c:v>
                </c:pt>
                <c:pt idx="24">
                  <c:v>2.4398374780741916E-2</c:v>
                </c:pt>
                <c:pt idx="25">
                  <c:v>2.8738305325543889E-2</c:v>
                </c:pt>
                <c:pt idx="26">
                  <c:v>2.8706040869043381E-2</c:v>
                </c:pt>
                <c:pt idx="27">
                  <c:v>3.0923206823161076E-2</c:v>
                </c:pt>
                <c:pt idx="28">
                  <c:v>3.7574944664725329E-2</c:v>
                </c:pt>
                <c:pt idx="29">
                  <c:v>3.3616185795612541E-2</c:v>
                </c:pt>
                <c:pt idx="30">
                  <c:v>2.810353368184404E-2</c:v>
                </c:pt>
                <c:pt idx="31">
                  <c:v>2.957510601738278E-2</c:v>
                </c:pt>
                <c:pt idx="32">
                  <c:v>4.4278885147351454E-2</c:v>
                </c:pt>
                <c:pt idx="33">
                  <c:v>7.3011077603152952E-2</c:v>
                </c:pt>
                <c:pt idx="34">
                  <c:v>4.022815259579815E-2</c:v>
                </c:pt>
                <c:pt idx="35">
                  <c:v>3.1863009033915368E-2</c:v>
                </c:pt>
                <c:pt idx="36">
                  <c:v>3.715166309377671E-2</c:v>
                </c:pt>
                <c:pt idx="37">
                  <c:v>2.7165663182015187E-2</c:v>
                </c:pt>
                <c:pt idx="38">
                  <c:v>3.0616068078617609E-2</c:v>
                </c:pt>
                <c:pt idx="39">
                  <c:v>1.9504603781177687E-2</c:v>
                </c:pt>
                <c:pt idx="40">
                  <c:v>7.3284363337302594E-3</c:v>
                </c:pt>
                <c:pt idx="41">
                  <c:v>4.6471390922991018E-2</c:v>
                </c:pt>
                <c:pt idx="42">
                  <c:v>4.4804065351769395E-2</c:v>
                </c:pt>
                <c:pt idx="43">
                  <c:v>4.1439158950778543E-2</c:v>
                </c:pt>
                <c:pt idx="44">
                  <c:v>3.0369237369325841E-2</c:v>
                </c:pt>
                <c:pt idx="45">
                  <c:v>2.4340575212803195E-2</c:v>
                </c:pt>
                <c:pt idx="46">
                  <c:v>3.6337197937591936E-2</c:v>
                </c:pt>
                <c:pt idx="47">
                  <c:v>4.0377761184873018E-2</c:v>
                </c:pt>
                <c:pt idx="48">
                  <c:v>3.8264640119946902E-2</c:v>
                </c:pt>
                <c:pt idx="49">
                  <c:v>3.7829021384839123E-2</c:v>
                </c:pt>
                <c:pt idx="50">
                  <c:v>3.9453632469485189E-2</c:v>
                </c:pt>
                <c:pt idx="51">
                  <c:v>4.9966673129552719E-2</c:v>
                </c:pt>
                <c:pt idx="52">
                  <c:v>3.1866990515562854E-2</c:v>
                </c:pt>
                <c:pt idx="53">
                  <c:v>3.1958147670750225E-2</c:v>
                </c:pt>
                <c:pt idx="54">
                  <c:v>2.992750607040362E-2</c:v>
                </c:pt>
                <c:pt idx="55">
                  <c:v>3.2507384430656483E-2</c:v>
                </c:pt>
                <c:pt idx="56">
                  <c:v>3.5465716192273122E-2</c:v>
                </c:pt>
                <c:pt idx="57">
                  <c:v>3.2768642167832152E-2</c:v>
                </c:pt>
                <c:pt idx="58">
                  <c:v>3.4510417098225554E-2</c:v>
                </c:pt>
                <c:pt idx="59">
                  <c:v>2.8970972502070147E-2</c:v>
                </c:pt>
                <c:pt idx="60">
                  <c:v>4.2954933324171218E-2</c:v>
                </c:pt>
                <c:pt idx="61">
                  <c:v>4.3526094198943488E-2</c:v>
                </c:pt>
                <c:pt idx="62">
                  <c:v>4.1885613904984353E-2</c:v>
                </c:pt>
                <c:pt idx="63">
                  <c:v>5.2168769653847091E-2</c:v>
                </c:pt>
                <c:pt idx="64">
                  <c:v>6.1040464251842064E-2</c:v>
                </c:pt>
                <c:pt idx="65">
                  <c:v>6.1881068891787017E-2</c:v>
                </c:pt>
                <c:pt idx="66">
                  <c:v>5.6350012855417742E-2</c:v>
                </c:pt>
                <c:pt idx="67">
                  <c:v>0.11135576911910228</c:v>
                </c:pt>
                <c:pt idx="68">
                  <c:v>8.4238721752641688E-2</c:v>
                </c:pt>
                <c:pt idx="69">
                  <c:v>6.5662224686208415E-2</c:v>
                </c:pt>
                <c:pt idx="70">
                  <c:v>5.4656645435509077E-2</c:v>
                </c:pt>
                <c:pt idx="71">
                  <c:v>4.8232481319870013E-2</c:v>
                </c:pt>
                <c:pt idx="72">
                  <c:v>4.9286187553832184E-2</c:v>
                </c:pt>
                <c:pt idx="73">
                  <c:v>6.1298211670099301E-2</c:v>
                </c:pt>
                <c:pt idx="74">
                  <c:v>5.6576340196885955E-2</c:v>
                </c:pt>
                <c:pt idx="75">
                  <c:v>5.4175848712000763E-2</c:v>
                </c:pt>
                <c:pt idx="76">
                  <c:v>7.9446614377097102E-2</c:v>
                </c:pt>
                <c:pt idx="77">
                  <c:v>8.8421704776617149E-2</c:v>
                </c:pt>
                <c:pt idx="78">
                  <c:v>6.337174216036412E-2</c:v>
                </c:pt>
                <c:pt idx="79">
                  <c:v>7.1929093519779386E-2</c:v>
                </c:pt>
                <c:pt idx="80">
                  <c:v>0.11262403766122953</c:v>
                </c:pt>
                <c:pt idx="81">
                  <c:v>0.131182486339674</c:v>
                </c:pt>
                <c:pt idx="82">
                  <c:v>9.5784122478278944E-2</c:v>
                </c:pt>
                <c:pt idx="83">
                  <c:v>0.11588575188104078</c:v>
                </c:pt>
                <c:pt idx="84">
                  <c:v>0.22852784670904125</c:v>
                </c:pt>
                <c:pt idx="85">
                  <c:v>0.22157441051809013</c:v>
                </c:pt>
                <c:pt idx="86">
                  <c:v>0.1005735508512029</c:v>
                </c:pt>
                <c:pt idx="87">
                  <c:v>7.3064977838758649E-2</c:v>
                </c:pt>
                <c:pt idx="88">
                  <c:v>6.7317001746062255E-2</c:v>
                </c:pt>
                <c:pt idx="89">
                  <c:v>4.4896568092048783E-2</c:v>
                </c:pt>
                <c:pt idx="90">
                  <c:v>3.9447450605580858E-2</c:v>
                </c:pt>
                <c:pt idx="91">
                  <c:v>4.3320013238618893E-2</c:v>
                </c:pt>
                <c:pt idx="92">
                  <c:v>3.4524976546491004E-2</c:v>
                </c:pt>
                <c:pt idx="93">
                  <c:v>2.7641230966716002E-2</c:v>
                </c:pt>
                <c:pt idx="94">
                  <c:v>2.8474253195356125E-2</c:v>
                </c:pt>
                <c:pt idx="95">
                  <c:v>2.1003840523844408E-2</c:v>
                </c:pt>
                <c:pt idx="96">
                  <c:v>1.733449079694438E-2</c:v>
                </c:pt>
                <c:pt idx="97">
                  <c:v>1.8336453141190034E-2</c:v>
                </c:pt>
                <c:pt idx="98">
                  <c:v>1.9511786727073099E-2</c:v>
                </c:pt>
                <c:pt idx="99">
                  <c:v>1.2818505937868263E-2</c:v>
                </c:pt>
                <c:pt idx="100">
                  <c:v>2.1445005174099974E-2</c:v>
                </c:pt>
                <c:pt idx="101">
                  <c:v>2.0726706758115609E-2</c:v>
                </c:pt>
                <c:pt idx="102">
                  <c:v>2.0869744355679565E-2</c:v>
                </c:pt>
                <c:pt idx="103">
                  <c:v>2.5928989873772679E-2</c:v>
                </c:pt>
                <c:pt idx="104">
                  <c:v>1.0832192101044358E-2</c:v>
                </c:pt>
                <c:pt idx="105">
                  <c:v>9.4098003061631186E-3</c:v>
                </c:pt>
                <c:pt idx="106">
                  <c:v>1.4893809329060481E-2</c:v>
                </c:pt>
                <c:pt idx="107">
                  <c:v>1.4106787322666792E-2</c:v>
                </c:pt>
                <c:pt idx="108">
                  <c:v>1.8039028465910212E-2</c:v>
                </c:pt>
                <c:pt idx="109">
                  <c:v>1.5702828789603496E-2</c:v>
                </c:pt>
                <c:pt idx="110">
                  <c:v>2.0569853049031472E-2</c:v>
                </c:pt>
                <c:pt idx="111">
                  <c:v>1.5389650907150276E-2</c:v>
                </c:pt>
                <c:pt idx="112">
                  <c:v>1.6247188814378255E-2</c:v>
                </c:pt>
                <c:pt idx="113">
                  <c:v>2.1076188148901442E-2</c:v>
                </c:pt>
                <c:pt idx="114">
                  <c:v>2.6632184237890044E-2</c:v>
                </c:pt>
                <c:pt idx="115">
                  <c:v>2.7254880741530263E-2</c:v>
                </c:pt>
                <c:pt idx="116">
                  <c:v>9.9045049934154417E-3</c:v>
                </c:pt>
                <c:pt idx="117">
                  <c:v>8.2555334514204937E-3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2.9998755651061755</c:v>
                </c:pt>
                <c:pt idx="88" formatCode="0.0%">
                  <c:v>2.9223070784974494</c:v>
                </c:pt>
                <c:pt idx="89" formatCode="0.0%">
                  <c:v>2.7729111757717169</c:v>
                </c:pt>
                <c:pt idx="90" formatCode="0.0%">
                  <c:v>2.6722707991562085</c:v>
                </c:pt>
                <c:pt idx="91" formatCode="0.0%">
                  <c:v>2.578756768940333</c:v>
                </c:pt>
                <c:pt idx="92" formatCode="0.0%">
                  <c:v>2.2747347231677222</c:v>
                </c:pt>
                <c:pt idx="93" formatCode="0.0%">
                  <c:v>1.9812363452318555</c:v>
                </c:pt>
                <c:pt idx="94" formatCode="0.0%">
                  <c:v>1.8197721830715961</c:v>
                </c:pt>
                <c:pt idx="95" formatCode="0.0%">
                  <c:v>1.553996485527525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0.51311348320032102</c:v>
                </c:pt>
                <c:pt idx="100" formatCode="0.0%">
                  <c:v>0.469217868976195</c:v>
                </c:pt>
                <c:pt idx="101" formatCode="0.0%">
                  <c:v>0.44744942898097873</c:v>
                </c:pt>
                <c:pt idx="102" formatCode="0.0%">
                  <c:v>0.42038811734000459</c:v>
                </c:pt>
                <c:pt idx="103" formatCode="0.0%">
                  <c:v>0.38882276954227502</c:v>
                </c:pt>
                <c:pt idx="104" formatCode="0.0%">
                  <c:v>0.36113988030234001</c:v>
                </c:pt>
                <c:pt idx="105" formatCode="0.0%">
                  <c:v>0.34312984751031972</c:v>
                </c:pt>
                <c:pt idx="106" formatCode="0.0%">
                  <c:v>0.33398019650914046</c:v>
                </c:pt>
                <c:pt idx="107" formatCode="0.0%">
                  <c:v>0.33299527222815328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  <c:pt idx="110" formatCode="0.0%">
                  <c:v>0.33591811192770704</c:v>
                </c:pt>
                <c:pt idx="111" formatCode="0.0%">
                  <c:v>0.33586834294439205</c:v>
                </c:pt>
                <c:pt idx="112" formatCode="0.0%">
                  <c:v>0.32385447007543444</c:v>
                </c:pt>
                <c:pt idx="113" formatCode="0.0%">
                  <c:v>0.3200487749703298</c:v>
                </c:pt>
                <c:pt idx="114" formatCode="0.0%">
                  <c:v>0.31817793589150356</c:v>
                </c:pt>
                <c:pt idx="115" formatCode="0.0%">
                  <c:v>0.32211414235212055</c:v>
                </c:pt>
                <c:pt idx="116" formatCode="0.0%">
                  <c:v>0.31908890192454575</c:v>
                </c:pt>
                <c:pt idx="117" formatCode="0.0%">
                  <c:v>0.31624701137153211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0.24838816758734539</c:v>
                </c:pt>
                <c:pt idx="13" formatCode="0.0%">
                  <c:v>0.25068991224865456</c:v>
                </c:pt>
                <c:pt idx="14" formatCode="0.0%">
                  <c:v>0.25531372687031806</c:v>
                </c:pt>
                <c:pt idx="15" formatCode="0.0%">
                  <c:v>0.25422830635462401</c:v>
                </c:pt>
                <c:pt idx="16" formatCode="0.0%">
                  <c:v>0.2549395200614315</c:v>
                </c:pt>
                <c:pt idx="17" formatCode="0.0%">
                  <c:v>0.26348894312101723</c:v>
                </c:pt>
                <c:pt idx="18" formatCode="0.0%">
                  <c:v>0.29507282990214012</c:v>
                </c:pt>
                <c:pt idx="19" formatCode="0.0%">
                  <c:v>0.31231096664152691</c:v>
                </c:pt>
                <c:pt idx="20" formatCode="0.0%">
                  <c:v>0.34378692294952939</c:v>
                </c:pt>
                <c:pt idx="21" formatCode="0.0%">
                  <c:v>0.4057600279581437</c:v>
                </c:pt>
                <c:pt idx="22" formatCode="0.0%">
                  <c:v>0.45993235057409354</c:v>
                </c:pt>
                <c:pt idx="23" formatCode="0.0%">
                  <c:v>0.48583943264789853</c:v>
                </c:pt>
                <c:pt idx="24" formatCode="0.0%">
                  <c:v>0.47702729229848262</c:v>
                </c:pt>
                <c:pt idx="25" formatCode="0.0%">
                  <c:v>0.49374959960596287</c:v>
                </c:pt>
                <c:pt idx="26" formatCode="0.0%">
                  <c:v>0.51276809400729562</c:v>
                </c:pt>
                <c:pt idx="27" formatCode="0.0%">
                  <c:v>0.5472686358340848</c:v>
                </c:pt>
                <c:pt idx="28" formatCode="0.0%">
                  <c:v>0.55859510935034273</c:v>
                </c:pt>
                <c:pt idx="29" formatCode="0.0%">
                  <c:v>0.57335887241793837</c:v>
                </c:pt>
                <c:pt idx="30" formatCode="0.0%">
                  <c:v>0.55820149851003098</c:v>
                </c:pt>
                <c:pt idx="31" formatCode="0.0%">
                  <c:v>0.54463830758010601</c:v>
                </c:pt>
                <c:pt idx="32" formatCode="0.0%">
                  <c:v>0.54550562971252692</c:v>
                </c:pt>
                <c:pt idx="33" formatCode="0.0%">
                  <c:v>0.53621956157536754</c:v>
                </c:pt>
                <c:pt idx="34" formatCode="0.0%">
                  <c:v>0.50540055898270086</c:v>
                </c:pt>
                <c:pt idx="35" formatCode="0.0%">
                  <c:v>0.52167070185528397</c:v>
                </c:pt>
                <c:pt idx="36" formatCode="0.0%">
                  <c:v>0.53888425138543261</c:v>
                </c:pt>
                <c:pt idx="37" formatCode="0.0%">
                  <c:v>0.52901976371962967</c:v>
                </c:pt>
                <c:pt idx="38" formatCode="0.0%">
                  <c:v>0.5033804673474227</c:v>
                </c:pt>
                <c:pt idx="39" formatCode="0.0%">
                  <c:v>0.48279116191208504</c:v>
                </c:pt>
                <c:pt idx="40" formatCode="0.0%">
                  <c:v>0.45461749891886405</c:v>
                </c:pt>
                <c:pt idx="41" formatCode="0.0%">
                  <c:v>0.43380607004891991</c:v>
                </c:pt>
                <c:pt idx="42" formatCode="0.0%">
                  <c:v>0.42702167579449712</c:v>
                </c:pt>
                <c:pt idx="43" formatCode="0.0%">
                  <c:v>0.42392772656374067</c:v>
                </c:pt>
                <c:pt idx="44" formatCode="0.0%">
                  <c:v>0.40686313549346709</c:v>
                </c:pt>
                <c:pt idx="45" formatCode="0.0%">
                  <c:v>0.36611429600320977</c:v>
                </c:pt>
                <c:pt idx="46" formatCode="0.0%">
                  <c:v>0.37196887260791445</c:v>
                </c:pt>
                <c:pt idx="47" formatCode="0.0%">
                  <c:v>0.35744321612506513</c:v>
                </c:pt>
                <c:pt idx="48" formatCode="0.0%">
                  <c:v>0.36037270552065559</c:v>
                </c:pt>
                <c:pt idx="49" formatCode="0.0%">
                  <c:v>0.384300217074933</c:v>
                </c:pt>
                <c:pt idx="50" formatCode="0.0%">
                  <c:v>0.40579428986317634</c:v>
                </c:pt>
                <c:pt idx="51" formatCode="0.0%">
                  <c:v>0.42637411393636304</c:v>
                </c:pt>
                <c:pt idx="52" formatCode="0.0%">
                  <c:v>0.46152764124458656</c:v>
                </c:pt>
                <c:pt idx="53" formatCode="0.0%">
                  <c:v>0.48672292290764485</c:v>
                </c:pt>
                <c:pt idx="54" formatCode="0.0%">
                  <c:v>0.50094373374857493</c:v>
                </c:pt>
                <c:pt idx="55" formatCode="0.0%">
                  <c:v>0.5168733070145497</c:v>
                </c:pt>
                <c:pt idx="56" formatCode="0.0%">
                  <c:v>0.51336092375839359</c:v>
                </c:pt>
                <c:pt idx="57" formatCode="0.0%">
                  <c:v>0.52346847385480366</c:v>
                </c:pt>
                <c:pt idx="58" formatCode="0.0%">
                  <c:v>0.51972792151469682</c:v>
                </c:pt>
                <c:pt idx="59" formatCode="0.0%">
                  <c:v>0.51076226854656759</c:v>
                </c:pt>
                <c:pt idx="60" formatCode="0.0%">
                  <c:v>0.50932241592679039</c:v>
                </c:pt>
                <c:pt idx="61" formatCode="0.0%">
                  <c:v>0.50716505456610284</c:v>
                </c:pt>
                <c:pt idx="62" formatCode="0.0%">
                  <c:v>0.52394904587067326</c:v>
                </c:pt>
                <c:pt idx="63" formatCode="0.0%">
                  <c:v>0.54967044392802578</c:v>
                </c:pt>
                <c:pt idx="64" formatCode="0.0%">
                  <c:v>0.5783402310774759</c:v>
                </c:pt>
                <c:pt idx="65" formatCode="0.0%">
                  <c:v>0.60585260611914382</c:v>
                </c:pt>
                <c:pt idx="66" formatCode="0.0%">
                  <c:v>0.63930788271628813</c:v>
                </c:pt>
                <c:pt idx="67" formatCode="0.0%">
                  <c:v>0.70970760788190534</c:v>
                </c:pt>
                <c:pt idx="68" formatCode="0.0%">
                  <c:v>0.78585896229604169</c:v>
                </c:pt>
                <c:pt idx="69" formatCode="0.0%">
                  <c:v>0.83122339067272111</c:v>
                </c:pt>
                <c:pt idx="70" formatCode="0.0%">
                  <c:v>0.88104289061436658</c:v>
                </c:pt>
                <c:pt idx="71" formatCode="0.0%">
                  <c:v>0.92487562856795069</c:v>
                </c:pt>
                <c:pt idx="72" formatCode="0.0%">
                  <c:v>0.94924636551397401</c:v>
                </c:pt>
                <c:pt idx="73" formatCode="0.0%">
                  <c:v>0.98915876861584362</c:v>
                </c:pt>
                <c:pt idx="74" formatCode="0.0%">
                  <c:v>1.0245645765160099</c:v>
                </c:pt>
                <c:pt idx="75" formatCode="0.0%">
                  <c:v>1.0431776052003787</c:v>
                </c:pt>
                <c:pt idx="76" formatCode="0.0%">
                  <c:v>1.0882002836607065</c:v>
                </c:pt>
                <c:pt idx="77" formatCode="0.0%">
                  <c:v>1.1421038811991142</c:v>
                </c:pt>
                <c:pt idx="78" formatCode="0.0%">
                  <c:v>1.1558216255749949</c:v>
                </c:pt>
                <c:pt idx="79" formatCode="0.0%">
                  <c:v>1.1361823146740679</c:v>
                </c:pt>
                <c:pt idx="80" formatCode="0.0%">
                  <c:v>1.2444583661037107</c:v>
                </c:pt>
                <c:pt idx="81" formatCode="0.0%">
                  <c:v>1.383436379442478</c:v>
                </c:pt>
                <c:pt idx="82" formatCode="0.0%">
                  <c:v>1.4285189061221688</c:v>
                </c:pt>
                <c:pt idx="83" formatCode="0.0%">
                  <c:v>1.6113418304136826</c:v>
                </c:pt>
                <c:pt idx="84" formatCode="0.0%">
                  <c:v>2.115492732447922</c:v>
                </c:pt>
                <c:pt idx="85" formatCode="0.0%">
                  <c:v>2.5409473277245436</c:v>
                </c:pt>
                <c:pt idx="86" formatCode="0.0%">
                  <c:v>2.7582453892152001</c:v>
                </c:pt>
                <c:pt idx="87" formatCode="0.0%">
                  <c:v>2.8819508884677285</c:v>
                </c:pt>
                <c:pt idx="88" formatCode="0.0%">
                  <c:v>2.8967402146275489</c:v>
                </c:pt>
                <c:pt idx="89" formatCode="0.0%">
                  <c:v>2.7647381823150763</c:v>
                </c:pt>
                <c:pt idx="90" formatCode="0.0%">
                  <c:v>2.7167972434197738</c:v>
                </c:pt>
                <c:pt idx="91" formatCode="0.0%">
                  <c:v>2.634675785291019</c:v>
                </c:pt>
                <c:pt idx="92" formatCode="0.0%">
                  <c:v>2.3695806364881156</c:v>
                </c:pt>
                <c:pt idx="93" formatCode="0.0%">
                  <c:v>2.0943558541156939</c:v>
                </c:pt>
                <c:pt idx="94" formatCode="0.0%">
                  <c:v>1.9344876947526797</c:v>
                </c:pt>
                <c:pt idx="95" formatCode="0.0%">
                  <c:v>1.6636957027367512</c:v>
                </c:pt>
                <c:pt idx="96" formatCode="0.0%">
                  <c:v>1.1795676156406745</c:v>
                </c:pt>
                <c:pt idx="97" formatCode="0.0%">
                  <c:v>0.8462029133220712</c:v>
                </c:pt>
                <c:pt idx="98" formatCode="0.0%">
                  <c:v>0.66898762250309995</c:v>
                </c:pt>
                <c:pt idx="99" formatCode="0.0%">
                  <c:v>0.55828178213445478</c:v>
                </c:pt>
                <c:pt idx="100" formatCode="0.0%">
                  <c:v>0.4725275438372698</c:v>
                </c:pt>
                <c:pt idx="101" formatCode="0.0%">
                  <c:v>0.43429296164110731</c:v>
                </c:pt>
                <c:pt idx="102" formatCode="0.0%">
                  <c:v>0.39433413054980826</c:v>
                </c:pt>
                <c:pt idx="103" formatCode="0.0%">
                  <c:v>0.36556588903919085</c:v>
                </c:pt>
                <c:pt idx="104" formatCode="0.0%">
                  <c:v>0.33644354554197786</c:v>
                </c:pt>
                <c:pt idx="105" formatCode="0.0%">
                  <c:v>0.31885794470737294</c:v>
                </c:pt>
                <c:pt idx="106" formatCode="0.0%">
                  <c:v>0.31449335755383667</c:v>
                </c:pt>
                <c:pt idx="107" formatCode="0.0%">
                  <c:v>0.31452965479275052</c:v>
                </c:pt>
                <c:pt idx="108" formatCode="0.0%">
                  <c:v>0.31624859233441982</c:v>
                </c:pt>
                <c:pt idx="109" formatCode="0.0%">
                  <c:v>0.32439737791345902</c:v>
                </c:pt>
                <c:pt idx="110" formatCode="0.0%">
                  <c:v>0.33034385302753333</c:v>
                </c:pt>
                <c:pt idx="111" formatCode="0.0%">
                  <c:v>0.32557926716493735</c:v>
                </c:pt>
                <c:pt idx="112" formatCode="0.0%">
                  <c:v>0.32340755417955092</c:v>
                </c:pt>
                <c:pt idx="113" formatCode="0.0%">
                  <c:v>0.33181688078588412</c:v>
                </c:pt>
                <c:pt idx="114" formatCode="0.0%">
                  <c:v>0.33540860911142145</c:v>
                </c:pt>
                <c:pt idx="115" formatCode="0.0%">
                  <c:v>0.3376098644542993</c:v>
                </c:pt>
                <c:pt idx="116" formatCode="0.0%">
                  <c:v>0.33429010248599855</c:v>
                </c:pt>
                <c:pt idx="117" formatCode="0.0%">
                  <c:v>0.33290654301345146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0.22068166597437178</c:v>
                </c:pt>
                <c:pt idx="13" formatCode="0.0%">
                  <c:v>0.22096631645749909</c:v>
                </c:pt>
                <c:pt idx="14" formatCode="0.0%">
                  <c:v>0.23192423576302912</c:v>
                </c:pt>
                <c:pt idx="15" formatCode="0.0%">
                  <c:v>0.23987562109004279</c:v>
                </c:pt>
                <c:pt idx="16" formatCode="0.0%">
                  <c:v>0.24050887069360272</c:v>
                </c:pt>
                <c:pt idx="17" formatCode="0.0%">
                  <c:v>0.25053114877783544</c:v>
                </c:pt>
                <c:pt idx="18" formatCode="0.0%">
                  <c:v>0.27943379771638499</c:v>
                </c:pt>
                <c:pt idx="19" formatCode="0.0%">
                  <c:v>0.29725117799424083</c:v>
                </c:pt>
                <c:pt idx="20" formatCode="0.0%">
                  <c:v>0.33051043031260097</c:v>
                </c:pt>
                <c:pt idx="21" formatCode="0.0%">
                  <c:v>0.40296897042615143</c:v>
                </c:pt>
                <c:pt idx="22" formatCode="0.0%">
                  <c:v>0.45063913993437521</c:v>
                </c:pt>
                <c:pt idx="23" formatCode="0.0%">
                  <c:v>0.47724913088204235</c:v>
                </c:pt>
                <c:pt idx="24" formatCode="0.0%">
                  <c:v>0.4923973652094793</c:v>
                </c:pt>
                <c:pt idx="25" formatCode="0.0%">
                  <c:v>0.50632644003500649</c:v>
                </c:pt>
                <c:pt idx="26" formatCode="0.0%">
                  <c:v>0.50375090655408394</c:v>
                </c:pt>
                <c:pt idx="27" formatCode="0.0%">
                  <c:v>0.52586261610892926</c:v>
                </c:pt>
                <c:pt idx="28" formatCode="0.0%">
                  <c:v>0.55083362921916335</c:v>
                </c:pt>
                <c:pt idx="29" formatCode="0.0%">
                  <c:v>0.56938389816928181</c:v>
                </c:pt>
                <c:pt idx="30" formatCode="0.0%">
                  <c:v>0.55812626726710057</c:v>
                </c:pt>
                <c:pt idx="31" formatCode="0.0%">
                  <c:v>0.54199504512587593</c:v>
                </c:pt>
                <c:pt idx="32" formatCode="0.0%">
                  <c:v>0.54767342571885003</c:v>
                </c:pt>
                <c:pt idx="33" formatCode="0.0%">
                  <c:v>0.53995792804183873</c:v>
                </c:pt>
                <c:pt idx="34" formatCode="0.0%">
                  <c:v>0.52591966561177861</c:v>
                </c:pt>
                <c:pt idx="35" formatCode="0.0%">
                  <c:v>0.54246211384449494</c:v>
                </c:pt>
                <c:pt idx="36" formatCode="0.0%">
                  <c:v>0.56489026208130877</c:v>
                </c:pt>
                <c:pt idx="37" formatCode="0.0%">
                  <c:v>0.54046695972734127</c:v>
                </c:pt>
                <c:pt idx="38" formatCode="0.0%">
                  <c:v>0.53434201150998506</c:v>
                </c:pt>
                <c:pt idx="39" formatCode="0.0%">
                  <c:v>0.5188279219109484</c:v>
                </c:pt>
                <c:pt idx="40" formatCode="0.0%">
                  <c:v>0.4711560320421333</c:v>
                </c:pt>
                <c:pt idx="41" formatCode="0.0%">
                  <c:v>0.45835024416287573</c:v>
                </c:pt>
                <c:pt idx="42" formatCode="0.0%">
                  <c:v>0.46132005456077607</c:v>
                </c:pt>
                <c:pt idx="43" formatCode="0.0%">
                  <c:v>0.46762085573215439</c:v>
                </c:pt>
                <c:pt idx="44" formatCode="0.0%">
                  <c:v>0.44607260849097807</c:v>
                </c:pt>
                <c:pt idx="45" formatCode="0.0%">
                  <c:v>0.39328633785652456</c:v>
                </c:pt>
                <c:pt idx="46" formatCode="0.0%">
                  <c:v>0.38758720028806026</c:v>
                </c:pt>
                <c:pt idx="47" formatCode="0.0%">
                  <c:v>0.37623066615675849</c:v>
                </c:pt>
                <c:pt idx="48" formatCode="0.0%">
                  <c:v>0.36766492536720641</c:v>
                </c:pt>
                <c:pt idx="49" formatCode="0.0%">
                  <c:v>0.40855435332253154</c:v>
                </c:pt>
                <c:pt idx="50" formatCode="0.0%">
                  <c:v>0.43114603238374638</c:v>
                </c:pt>
                <c:pt idx="51" formatCode="0.0%">
                  <c:v>0.46115001169682257</c:v>
                </c:pt>
                <c:pt idx="52" formatCode="0.0%">
                  <c:v>0.5058952093750646</c:v>
                </c:pt>
                <c:pt idx="53" formatCode="0.0%">
                  <c:v>0.52379428105755754</c:v>
                </c:pt>
                <c:pt idx="54" formatCode="0.0%">
                  <c:v>0.52587836152341016</c:v>
                </c:pt>
                <c:pt idx="55" formatCode="0.0%">
                  <c:v>0.52667006601320487</c:v>
                </c:pt>
                <c:pt idx="56" formatCode="0.0%">
                  <c:v>0.53539677270095343</c:v>
                </c:pt>
                <c:pt idx="57" formatCode="0.0%">
                  <c:v>0.54686088673927458</c:v>
                </c:pt>
                <c:pt idx="58" formatCode="0.0%">
                  <c:v>0.54764917098159516</c:v>
                </c:pt>
                <c:pt idx="59" formatCode="0.0%">
                  <c:v>0.53290402865945441</c:v>
                </c:pt>
                <c:pt idx="60" formatCode="0.0%">
                  <c:v>0.52754643120353961</c:v>
                </c:pt>
                <c:pt idx="61" formatCode="0.0%">
                  <c:v>0.52117584878089529</c:v>
                </c:pt>
                <c:pt idx="62" formatCode="0.0%">
                  <c:v>0.5252641814296426</c:v>
                </c:pt>
                <c:pt idx="63" formatCode="0.0%">
                  <c:v>0.53381855421769675</c:v>
                </c:pt>
                <c:pt idx="64" formatCode="0.0%">
                  <c:v>0.56476208672977224</c:v>
                </c:pt>
                <c:pt idx="65" formatCode="0.0%">
                  <c:v>0.59418893030337472</c:v>
                </c:pt>
                <c:pt idx="66" formatCode="0.0%">
                  <c:v>0.62754587255037886</c:v>
                </c:pt>
                <c:pt idx="67" formatCode="0.0%">
                  <c:v>0.71876815796152482</c:v>
                </c:pt>
                <c:pt idx="68" formatCode="0.0%">
                  <c:v>0.78714328324733618</c:v>
                </c:pt>
                <c:pt idx="69" formatCode="0.0%">
                  <c:v>0.82905757286880832</c:v>
                </c:pt>
                <c:pt idx="70" formatCode="0.0%">
                  <c:v>0.87193240896288704</c:v>
                </c:pt>
                <c:pt idx="71" formatCode="0.0%">
                  <c:v>0.9180626391649549</c:v>
                </c:pt>
                <c:pt idx="72" formatCode="0.0%">
                  <c:v>0.94838878799449233</c:v>
                </c:pt>
                <c:pt idx="73" formatCode="0.0%">
                  <c:v>0.98174608885328563</c:v>
                </c:pt>
                <c:pt idx="74" formatCode="0.0%">
                  <c:v>1.0069551160536219</c:v>
                </c:pt>
                <c:pt idx="75" formatCode="0.0%">
                  <c:v>1.0122566027685154</c:v>
                </c:pt>
                <c:pt idx="76" formatCode="0.0%">
                  <c:v>1.0390254711954738</c:v>
                </c:pt>
                <c:pt idx="77" formatCode="0.0%">
                  <c:v>1.088523681607291</c:v>
                </c:pt>
                <c:pt idx="78" formatCode="0.0%">
                  <c:v>1.1189386487423003</c:v>
                </c:pt>
                <c:pt idx="79" formatCode="0.0%">
                  <c:v>1.0915325070626594</c:v>
                </c:pt>
                <c:pt idx="80" formatCode="0.0%">
                  <c:v>1.1715554657404006</c:v>
                </c:pt>
                <c:pt idx="81" formatCode="0.0%">
                  <c:v>1.29404423452424</c:v>
                </c:pt>
                <c:pt idx="82" formatCode="0.0%">
                  <c:v>1.3476767240677434</c:v>
                </c:pt>
                <c:pt idx="83" formatCode="0.0%">
                  <c:v>1.5058175758846004</c:v>
                </c:pt>
                <c:pt idx="84" formatCode="0.0%">
                  <c:v>1.9895717426837933</c:v>
                </c:pt>
                <c:pt idx="85" formatCode="0.0%">
                  <c:v>2.4518810960972379</c:v>
                </c:pt>
                <c:pt idx="86" formatCode="0.0%">
                  <c:v>2.7244091212726742</c:v>
                </c:pt>
                <c:pt idx="87" formatCode="0.0%">
                  <c:v>2.9011483403210692</c:v>
                </c:pt>
                <c:pt idx="88" formatCode="0.0%">
                  <c:v>2.9068244704416495</c:v>
                </c:pt>
                <c:pt idx="89" formatCode="0.0%">
                  <c:v>2.7427989810421733</c:v>
                </c:pt>
                <c:pt idx="90" formatCode="0.0%">
                  <c:v>2.6485191214918178</c:v>
                </c:pt>
                <c:pt idx="91" formatCode="0.0%">
                  <c:v>2.544002007769238</c:v>
                </c:pt>
                <c:pt idx="92" formatCode="0.0%">
                  <c:v>2.3138268523900618</c:v>
                </c:pt>
                <c:pt idx="93" formatCode="0.0%">
                  <c:v>2.0582949788242604</c:v>
                </c:pt>
                <c:pt idx="94" formatCode="0.0%">
                  <c:v>1.8969701276646553</c:v>
                </c:pt>
                <c:pt idx="95" formatCode="0.0%">
                  <c:v>1.6517222759109487</c:v>
                </c:pt>
                <c:pt idx="96" formatCode="0.0%">
                  <c:v>1.1587987087401435</c:v>
                </c:pt>
                <c:pt idx="97" formatCode="0.0%">
                  <c:v>0.79790621244969517</c:v>
                </c:pt>
                <c:pt idx="98" formatCode="0.0%">
                  <c:v>0.61108825007098555</c:v>
                </c:pt>
                <c:pt idx="99" formatCode="0.0%">
                  <c:v>0.48212519293492839</c:v>
                </c:pt>
                <c:pt idx="100" formatCode="0.0%">
                  <c:v>0.40977447640328468</c:v>
                </c:pt>
                <c:pt idx="101" formatCode="0.0%">
                  <c:v>0.38214993314529044</c:v>
                </c:pt>
                <c:pt idx="102" formatCode="0.0%">
                  <c:v>0.35361421668780468</c:v>
                </c:pt>
                <c:pt idx="103" formatCode="0.0%">
                  <c:v>0.33001451767700929</c:v>
                </c:pt>
                <c:pt idx="104" formatCode="0.0%">
                  <c:v>0.30149741653270645</c:v>
                </c:pt>
                <c:pt idx="105" formatCode="0.0%">
                  <c:v>0.28556431825237527</c:v>
                </c:pt>
                <c:pt idx="106" formatCode="0.0%">
                  <c:v>0.27963816306793765</c:v>
                </c:pt>
                <c:pt idx="107" formatCode="0.0%">
                  <c:v>0.27247184215372622</c:v>
                </c:pt>
                <c:pt idx="108" formatCode="0.0%">
                  <c:v>0.27627535077100562</c:v>
                </c:pt>
                <c:pt idx="109" formatCode="0.0%">
                  <c:v>0.27724687740117737</c:v>
                </c:pt>
                <c:pt idx="110" formatCode="0.0%">
                  <c:v>0.27880778364739833</c:v>
                </c:pt>
                <c:pt idx="111" formatCode="0.0%">
                  <c:v>0.28548562225647411</c:v>
                </c:pt>
                <c:pt idx="112" formatCode="0.0%">
                  <c:v>0.2926897154580681</c:v>
                </c:pt>
                <c:pt idx="113" formatCode="0.0%">
                  <c:v>0.29749009742166055</c:v>
                </c:pt>
                <c:pt idx="114" formatCode="0.0%">
                  <c:v>0.30103136128878094</c:v>
                </c:pt>
                <c:pt idx="115" formatCode="0.0%">
                  <c:v>0.30250595892326992</c:v>
                </c:pt>
                <c:pt idx="116" formatCode="0.0%">
                  <c:v>0.29847564818891836</c:v>
                </c:pt>
                <c:pt idx="117" formatCode="0.0%">
                  <c:v>0.29424012628648644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0.2018088961123583</c:v>
                </c:pt>
                <c:pt idx="13" formatCode="0.0%">
                  <c:v>0.2075961852015169</c:v>
                </c:pt>
                <c:pt idx="14" formatCode="0.0%">
                  <c:v>0.20946499227533399</c:v>
                </c:pt>
                <c:pt idx="15" formatCode="0.0%">
                  <c:v>0.21248204015722805</c:v>
                </c:pt>
                <c:pt idx="16" formatCode="0.0%">
                  <c:v>0.20578059115782588</c:v>
                </c:pt>
                <c:pt idx="17" formatCode="0.0%">
                  <c:v>0.21948418331499586</c:v>
                </c:pt>
                <c:pt idx="18" formatCode="0.0%">
                  <c:v>0.25053532845071214</c:v>
                </c:pt>
                <c:pt idx="19" formatCode="0.0%">
                  <c:v>0.27298864949893842</c:v>
                </c:pt>
                <c:pt idx="20" formatCode="0.0%">
                  <c:v>0.29617040685688911</c:v>
                </c:pt>
                <c:pt idx="21" formatCode="0.0%">
                  <c:v>0.36497231525726126</c:v>
                </c:pt>
                <c:pt idx="22" formatCode="0.0%">
                  <c:v>0.40810790667894392</c:v>
                </c:pt>
                <c:pt idx="23" formatCode="0.0%">
                  <c:v>0.43609995506053734</c:v>
                </c:pt>
                <c:pt idx="24" formatCode="0.0%">
                  <c:v>0.44814185751800339</c:v>
                </c:pt>
                <c:pt idx="25" formatCode="0.0%">
                  <c:v>0.46171477536762739</c:v>
                </c:pt>
                <c:pt idx="26" formatCode="0.0%">
                  <c:v>0.49438940289078315</c:v>
                </c:pt>
                <c:pt idx="27" formatCode="0.0%">
                  <c:v>0.5296674704310218</c:v>
                </c:pt>
                <c:pt idx="28" formatCode="0.0%">
                  <c:v>0.5540730444213775</c:v>
                </c:pt>
                <c:pt idx="29" formatCode="0.0%">
                  <c:v>0.55429954806406667</c:v>
                </c:pt>
                <c:pt idx="30" formatCode="0.0%">
                  <c:v>0.53820715925608531</c:v>
                </c:pt>
                <c:pt idx="31" formatCode="0.0%">
                  <c:v>0.52206325729797509</c:v>
                </c:pt>
                <c:pt idx="32" formatCode="0.0%">
                  <c:v>0.54021155767348428</c:v>
                </c:pt>
                <c:pt idx="33" formatCode="0.0%">
                  <c:v>0.53042767218500364</c:v>
                </c:pt>
                <c:pt idx="34" formatCode="0.0%">
                  <c:v>0.51294993482064322</c:v>
                </c:pt>
                <c:pt idx="35" formatCode="0.0%">
                  <c:v>0.52803571504559232</c:v>
                </c:pt>
                <c:pt idx="36" formatCode="0.0%">
                  <c:v>0.54719207895162802</c:v>
                </c:pt>
                <c:pt idx="37" formatCode="0.0%">
                  <c:v>0.55628903204293967</c:v>
                </c:pt>
                <c:pt idx="38" formatCode="0.0%">
                  <c:v>0.53612610019759455</c:v>
                </c:pt>
                <c:pt idx="39" formatCode="0.0%">
                  <c:v>0.51174141312556087</c:v>
                </c:pt>
                <c:pt idx="40" formatCode="0.0%">
                  <c:v>0.49398103060197518</c:v>
                </c:pt>
                <c:pt idx="41" formatCode="0.0%">
                  <c:v>0.48716817990247518</c:v>
                </c:pt>
                <c:pt idx="42" formatCode="0.0%">
                  <c:v>0.48730474626197284</c:v>
                </c:pt>
                <c:pt idx="43" formatCode="0.0%">
                  <c:v>0.48665746082542483</c:v>
                </c:pt>
                <c:pt idx="44" formatCode="0.0%">
                  <c:v>0.46730572816213289</c:v>
                </c:pt>
                <c:pt idx="45" formatCode="0.0%">
                  <c:v>0.41730718420021229</c:v>
                </c:pt>
                <c:pt idx="46" formatCode="0.0%">
                  <c:v>0.42776689765966625</c:v>
                </c:pt>
                <c:pt idx="47" formatCode="0.0%">
                  <c:v>0.41545566480549811</c:v>
                </c:pt>
                <c:pt idx="48" formatCode="0.0%">
                  <c:v>0.42566624766844474</c:v>
                </c:pt>
                <c:pt idx="49" formatCode="0.0%">
                  <c:v>0.43433863033844111</c:v>
                </c:pt>
                <c:pt idx="50" formatCode="0.0%">
                  <c:v>0.45171938894967334</c:v>
                </c:pt>
                <c:pt idx="51" formatCode="0.0%">
                  <c:v>0.47676154929490533</c:v>
                </c:pt>
                <c:pt idx="52" formatCode="0.0%">
                  <c:v>0.50348113267006034</c:v>
                </c:pt>
                <c:pt idx="53" formatCode="0.0%">
                  <c:v>0.51625192102317286</c:v>
                </c:pt>
                <c:pt idx="54" formatCode="0.0%">
                  <c:v>0.52448865565647962</c:v>
                </c:pt>
                <c:pt idx="55" formatCode="0.0%">
                  <c:v>0.53913006352223691</c:v>
                </c:pt>
                <c:pt idx="56" formatCode="0.0%">
                  <c:v>0.53194794575780602</c:v>
                </c:pt>
                <c:pt idx="57" formatCode="0.0%">
                  <c:v>0.54235192612802496</c:v>
                </c:pt>
                <c:pt idx="58" formatCode="0.0%">
                  <c:v>0.53422147594956937</c:v>
                </c:pt>
                <c:pt idx="59" formatCode="0.0%">
                  <c:v>0.52570333351197962</c:v>
                </c:pt>
                <c:pt idx="60" formatCode="0.0%">
                  <c:v>0.53164391234714281</c:v>
                </c:pt>
                <c:pt idx="61" formatCode="0.0%">
                  <c:v>0.53462864476422833</c:v>
                </c:pt>
                <c:pt idx="62" formatCode="0.0%">
                  <c:v>0.55634873433128962</c:v>
                </c:pt>
                <c:pt idx="63" formatCode="0.0%">
                  <c:v>0.57844303265286245</c:v>
                </c:pt>
                <c:pt idx="64" formatCode="0.0%">
                  <c:v>0.61298712100470754</c:v>
                </c:pt>
                <c:pt idx="65" formatCode="0.0%">
                  <c:v>0.64702392785205554</c:v>
                </c:pt>
                <c:pt idx="66" formatCode="0.0%">
                  <c:v>0.68042094063907488</c:v>
                </c:pt>
                <c:pt idx="67" formatCode="0.0%">
                  <c:v>0.76277589390793343</c:v>
                </c:pt>
                <c:pt idx="68" formatCode="0.0%">
                  <c:v>0.84977167616828275</c:v>
                </c:pt>
                <c:pt idx="69" formatCode="0.0%">
                  <c:v>0.90658367387146277</c:v>
                </c:pt>
                <c:pt idx="70" formatCode="0.0%">
                  <c:v>0.95357025028624265</c:v>
                </c:pt>
                <c:pt idx="71" formatCode="0.0%">
                  <c:v>0.98549679637859411</c:v>
                </c:pt>
                <c:pt idx="72" formatCode="0.0%">
                  <c:v>0.99843391835264717</c:v>
                </c:pt>
                <c:pt idx="73" formatCode="0.0%">
                  <c:v>1.0327235757313336</c:v>
                </c:pt>
                <c:pt idx="74" formatCode="0.0%">
                  <c:v>1.0726436664105572</c:v>
                </c:pt>
                <c:pt idx="75" formatCode="0.0%">
                  <c:v>1.0997454621716569</c:v>
                </c:pt>
                <c:pt idx="76" formatCode="0.0%">
                  <c:v>1.1578296175908744</c:v>
                </c:pt>
                <c:pt idx="77" formatCode="0.0%">
                  <c:v>1.2039524604706222</c:v>
                </c:pt>
                <c:pt idx="78" formatCode="0.0%">
                  <c:v>1.2041291121563797</c:v>
                </c:pt>
                <c:pt idx="79" formatCode="0.0%">
                  <c:v>1.1661997049036406</c:v>
                </c:pt>
                <c:pt idx="80" formatCode="0.0%">
                  <c:v>1.2779139207970487</c:v>
                </c:pt>
                <c:pt idx="81" formatCode="0.0%">
                  <c:v>1.4291744667416681</c:v>
                </c:pt>
                <c:pt idx="82" formatCode="0.0%">
                  <c:v>1.4900969235123265</c:v>
                </c:pt>
                <c:pt idx="83" formatCode="0.0%">
                  <c:v>1.7037711072712325</c:v>
                </c:pt>
                <c:pt idx="84" formatCode="0.0%">
                  <c:v>2.2260859382810332</c:v>
                </c:pt>
                <c:pt idx="85" formatCode="0.0%">
                  <c:v>2.6656013097552274</c:v>
                </c:pt>
                <c:pt idx="86" formatCode="0.0%">
                  <c:v>2.7919192880965324</c:v>
                </c:pt>
                <c:pt idx="87" formatCode="0.0%">
                  <c:v>2.8470257935911789</c:v>
                </c:pt>
                <c:pt idx="88" formatCode="0.0%">
                  <c:v>2.757069501003599</c:v>
                </c:pt>
                <c:pt idx="89" formatCode="0.0%">
                  <c:v>2.6627968342928541</c:v>
                </c:pt>
                <c:pt idx="90" formatCode="0.0%">
                  <c:v>2.6082700571241353</c:v>
                </c:pt>
                <c:pt idx="91" formatCode="0.0%">
                  <c:v>2.5234094187843485</c:v>
                </c:pt>
                <c:pt idx="92" formatCode="0.0%">
                  <c:v>2.2302161735999926</c:v>
                </c:pt>
                <c:pt idx="93" formatCode="0.0%">
                  <c:v>1.9193025947689182</c:v>
                </c:pt>
                <c:pt idx="94" formatCode="0.0%">
                  <c:v>1.7488370936356397</c:v>
                </c:pt>
                <c:pt idx="95" formatCode="0.0%">
                  <c:v>1.4696807822756313</c:v>
                </c:pt>
                <c:pt idx="96" formatCode="0.0%">
                  <c:v>1.0144549895716839</c:v>
                </c:pt>
                <c:pt idx="97" formatCode="0.0%">
                  <c:v>0.70535823870644898</c:v>
                </c:pt>
                <c:pt idx="98" formatCode="0.0%">
                  <c:v>0.57087181901871342</c:v>
                </c:pt>
                <c:pt idx="99" formatCode="0.0%">
                  <c:v>0.49288812264010096</c:v>
                </c:pt>
                <c:pt idx="100" formatCode="0.0%">
                  <c:v>0.44249375009046799</c:v>
                </c:pt>
                <c:pt idx="101" formatCode="0.0%">
                  <c:v>0.39554439239369166</c:v>
                </c:pt>
                <c:pt idx="102" formatCode="0.0%">
                  <c:v>0.36446812113364646</c:v>
                </c:pt>
                <c:pt idx="103" formatCode="0.0%">
                  <c:v>0.33887574246569296</c:v>
                </c:pt>
                <c:pt idx="104" formatCode="0.0%">
                  <c:v>0.31274923895397899</c:v>
                </c:pt>
                <c:pt idx="105" formatCode="0.0%">
                  <c:v>0.29641964841843693</c:v>
                </c:pt>
                <c:pt idx="106" formatCode="0.0%">
                  <c:v>0.29217654832148177</c:v>
                </c:pt>
                <c:pt idx="107" formatCode="0.0%">
                  <c:v>0.29609750273887214</c:v>
                </c:pt>
                <c:pt idx="108" formatCode="0.0%">
                  <c:v>0.29938613404133019</c:v>
                </c:pt>
                <c:pt idx="109" formatCode="0.0%">
                  <c:v>0.31165113801000577</c:v>
                </c:pt>
                <c:pt idx="110" formatCode="0.0%">
                  <c:v>0.31414260953741913</c:v>
                </c:pt>
                <c:pt idx="111" formatCode="0.0%">
                  <c:v>0.30175330749255647</c:v>
                </c:pt>
                <c:pt idx="112" formatCode="0.0%">
                  <c:v>0.28790401627374607</c:v>
                </c:pt>
                <c:pt idx="113" formatCode="0.0%">
                  <c:v>0.29671067646936078</c:v>
                </c:pt>
                <c:pt idx="114" formatCode="0.0%">
                  <c:v>0.30184618620278547</c:v>
                </c:pt>
                <c:pt idx="115" formatCode="0.0%">
                  <c:v>0.30323438084693866</c:v>
                </c:pt>
                <c:pt idx="116" formatCode="0.0%">
                  <c:v>0.30051757856469186</c:v>
                </c:pt>
                <c:pt idx="117" formatCode="0.0%">
                  <c:v>0.30089185987699674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0.19700812048405769</c:v>
                </c:pt>
                <c:pt idx="13" formatCode="0.0%">
                  <c:v>0.19912580537314239</c:v>
                </c:pt>
                <c:pt idx="14" formatCode="0.0%">
                  <c:v>0.2023695594133863</c:v>
                </c:pt>
                <c:pt idx="15" formatCode="0.0%">
                  <c:v>0.21342756009174146</c:v>
                </c:pt>
                <c:pt idx="16" formatCode="0.0%">
                  <c:v>0.21170559333097438</c:v>
                </c:pt>
                <c:pt idx="17" formatCode="0.0%">
                  <c:v>0.21961737586967423</c:v>
                </c:pt>
                <c:pt idx="18" formatCode="0.0%">
                  <c:v>0.23772563883268805</c:v>
                </c:pt>
                <c:pt idx="19" formatCode="0.0%">
                  <c:v>0.2530073250148499</c:v>
                </c:pt>
                <c:pt idx="20" formatCode="0.0%">
                  <c:v>0.27696438168660364</c:v>
                </c:pt>
                <c:pt idx="21" formatCode="0.0%">
                  <c:v>0.3483112625432927</c:v>
                </c:pt>
                <c:pt idx="22" formatCode="0.0%">
                  <c:v>0.3835496599259054</c:v>
                </c:pt>
                <c:pt idx="23" formatCode="0.0%">
                  <c:v>0.40684752652446599</c:v>
                </c:pt>
                <c:pt idx="24" formatCode="0.0%">
                  <c:v>0.4167882315067295</c:v>
                </c:pt>
                <c:pt idx="25" formatCode="0.0%">
                  <c:v>0.42652038813478832</c:v>
                </c:pt>
                <c:pt idx="26" formatCode="0.0%">
                  <c:v>0.44606823627465131</c:v>
                </c:pt>
                <c:pt idx="27" formatCode="0.0%">
                  <c:v>0.46411894329088543</c:v>
                </c:pt>
                <c:pt idx="28" formatCode="0.0%">
                  <c:v>0.49310767624663843</c:v>
                </c:pt>
                <c:pt idx="29" formatCode="0.0%">
                  <c:v>0.50218996913190583</c:v>
                </c:pt>
                <c:pt idx="30" formatCode="0.0%">
                  <c:v>0.49976825028948091</c:v>
                </c:pt>
                <c:pt idx="31" formatCode="0.0%">
                  <c:v>0.49223907088680252</c:v>
                </c:pt>
                <c:pt idx="32" formatCode="0.0%">
                  <c:v>0.51578994976164205</c:v>
                </c:pt>
                <c:pt idx="33" formatCode="0.0%">
                  <c:v>0.51080095452782848</c:v>
                </c:pt>
                <c:pt idx="34" formatCode="0.0%">
                  <c:v>0.5131062028355462</c:v>
                </c:pt>
                <c:pt idx="35" formatCode="0.0%">
                  <c:v>0.51783403179678511</c:v>
                </c:pt>
                <c:pt idx="36" formatCode="0.0%">
                  <c:v>0.5343860102203466</c:v>
                </c:pt>
                <c:pt idx="37" formatCode="0.0%">
                  <c:v>0.53414722660291614</c:v>
                </c:pt>
                <c:pt idx="38" formatCode="0.0%">
                  <c:v>0.53415928726059181</c:v>
                </c:pt>
                <c:pt idx="39" formatCode="0.0%">
                  <c:v>0.5133508919529588</c:v>
                </c:pt>
                <c:pt idx="40" formatCode="0.0%">
                  <c:v>0.47084118978623368</c:v>
                </c:pt>
                <c:pt idx="41" formatCode="0.0%">
                  <c:v>0.48236062692732351</c:v>
                </c:pt>
                <c:pt idx="42" formatCode="0.0%">
                  <c:v>0.49966374672913982</c:v>
                </c:pt>
                <c:pt idx="43" formatCode="0.0%">
                  <c:v>0.50929093975813933</c:v>
                </c:pt>
                <c:pt idx="44" formatCode="0.0%">
                  <c:v>0.48820578111679769</c:v>
                </c:pt>
                <c:pt idx="45" formatCode="0.0%">
                  <c:v>0.42529614488884482</c:v>
                </c:pt>
                <c:pt idx="46" formatCode="0.0%">
                  <c:v>0.42417345017238106</c:v>
                </c:pt>
                <c:pt idx="47" formatCode="0.0%">
                  <c:v>0.43295051747265556</c:v>
                </c:pt>
                <c:pt idx="48" formatCode="0.0%">
                  <c:v>0.43837231953088174</c:v>
                </c:pt>
                <c:pt idx="49" formatCode="0.0%">
                  <c:v>0.45346319175450045</c:v>
                </c:pt>
                <c:pt idx="50" formatCode="0.0%">
                  <c:v>0.47069204986840996</c:v>
                </c:pt>
                <c:pt idx="51" formatCode="0.0%">
                  <c:v>0.50758886677169102</c:v>
                </c:pt>
                <c:pt idx="52" formatCode="0.0%">
                  <c:v>0.54380310709001201</c:v>
                </c:pt>
                <c:pt idx="53" formatCode="0.0%">
                  <c:v>0.53553483858839068</c:v>
                </c:pt>
                <c:pt idx="54" formatCode="0.0%">
                  <c:v>0.52199500704711288</c:v>
                </c:pt>
                <c:pt idx="55" formatCode="0.0%">
                  <c:v>0.52181950915717268</c:v>
                </c:pt>
                <c:pt idx="56" formatCode="0.0%">
                  <c:v>0.53131385620902294</c:v>
                </c:pt>
                <c:pt idx="57" formatCode="0.0%">
                  <c:v>0.54916340291563648</c:v>
                </c:pt>
                <c:pt idx="58" formatCode="0.0%">
                  <c:v>0.54971891593339128</c:v>
                </c:pt>
                <c:pt idx="59" formatCode="0.0%">
                  <c:v>0.5429566313466363</c:v>
                </c:pt>
                <c:pt idx="60" formatCode="0.0%">
                  <c:v>0.5530314314070679</c:v>
                </c:pt>
                <c:pt idx="61" formatCode="0.0%">
                  <c:v>0.56086830413905564</c:v>
                </c:pt>
                <c:pt idx="62" formatCode="0.0%">
                  <c:v>0.55990439935771197</c:v>
                </c:pt>
                <c:pt idx="63" formatCode="0.0%">
                  <c:v>0.57049947613785168</c:v>
                </c:pt>
                <c:pt idx="64" formatCode="0.0%">
                  <c:v>0.6170900815751188</c:v>
                </c:pt>
                <c:pt idx="65" formatCode="0.0%">
                  <c:v>0.65998031115814415</c:v>
                </c:pt>
                <c:pt idx="66" formatCode="0.0%">
                  <c:v>0.7043893346416501</c:v>
                </c:pt>
                <c:pt idx="67" formatCode="0.0%">
                  <c:v>0.82257036310135367</c:v>
                </c:pt>
                <c:pt idx="68" formatCode="0.0%">
                  <c:v>0.90329906527919746</c:v>
                </c:pt>
                <c:pt idx="69" formatCode="0.0%">
                  <c:v>0.9525846353829861</c:v>
                </c:pt>
                <c:pt idx="70" formatCode="0.0%">
                  <c:v>0.99642492297253527</c:v>
                </c:pt>
                <c:pt idx="71" formatCode="0.0%">
                  <c:v>1.0273014527634925</c:v>
                </c:pt>
                <c:pt idx="72" formatCode="0.0%">
                  <c:v>1.0427811811025243</c:v>
                </c:pt>
                <c:pt idx="73" formatCode="0.0%">
                  <c:v>1.0715895210048414</c:v>
                </c:pt>
                <c:pt idx="74" formatCode="0.0%">
                  <c:v>1.1096085570548282</c:v>
                </c:pt>
                <c:pt idx="75" formatCode="0.0%">
                  <c:v>1.125112641004852</c:v>
                </c:pt>
                <c:pt idx="76" formatCode="0.0%">
                  <c:v>1.1657600275812556</c:v>
                </c:pt>
                <c:pt idx="77" formatCode="0.0%">
                  <c:v>1.2251769136434789</c:v>
                </c:pt>
                <c:pt idx="78" formatCode="0.0%">
                  <c:v>1.2366796044004773</c:v>
                </c:pt>
                <c:pt idx="79" formatCode="0.0%">
                  <c:v>1.1654317510494261</c:v>
                </c:pt>
                <c:pt idx="80" formatCode="0.0%">
                  <c:v>1.2374317941370228</c:v>
                </c:pt>
                <c:pt idx="81" formatCode="0.0%">
                  <c:v>1.3851290514024961</c:v>
                </c:pt>
                <c:pt idx="82" formatCode="0.0%">
                  <c:v>1.462317222085376</c:v>
                </c:pt>
                <c:pt idx="83" formatCode="0.0%">
                  <c:v>1.6196948060532828</c:v>
                </c:pt>
                <c:pt idx="84" formatCode="0.0%">
                  <c:v>2.0427925653847478</c:v>
                </c:pt>
                <c:pt idx="85" formatCode="0.0%">
                  <c:v>2.481037378753796</c:v>
                </c:pt>
                <c:pt idx="86" formatCode="0.0%">
                  <c:v>2.6191275063811505</c:v>
                </c:pt>
                <c:pt idx="87" formatCode="0.0%">
                  <c:v>2.6711858020894357</c:v>
                </c:pt>
                <c:pt idx="88" formatCode="0.0%">
                  <c:v>2.6180174714058384</c:v>
                </c:pt>
                <c:pt idx="89" formatCode="0.0%">
                  <c:v>2.4784858139333745</c:v>
                </c:pt>
                <c:pt idx="90" formatCode="0.0%">
                  <c:v>2.4208584971340636</c:v>
                </c:pt>
                <c:pt idx="91" formatCode="0.0%">
                  <c:v>2.3458381141576612</c:v>
                </c:pt>
                <c:pt idx="92" formatCode="0.0%">
                  <c:v>2.1137090159038872</c:v>
                </c:pt>
                <c:pt idx="93" formatCode="0.0%">
                  <c:v>1.8346726489068499</c:v>
                </c:pt>
                <c:pt idx="94" formatCode="0.0%">
                  <c:v>1.6758873282393769</c:v>
                </c:pt>
                <c:pt idx="95" formatCode="0.0%">
                  <c:v>1.4560166237023466</c:v>
                </c:pt>
                <c:pt idx="96" formatCode="0.0%">
                  <c:v>1.0556325553051296</c:v>
                </c:pt>
                <c:pt idx="97" formatCode="0.0%">
                  <c:v>0.74089944791571294</c:v>
                </c:pt>
                <c:pt idx="98" formatCode="0.0%">
                  <c:v>0.60993827443733539</c:v>
                </c:pt>
                <c:pt idx="99" formatCode="0.0%">
                  <c:v>0.52746054333136039</c:v>
                </c:pt>
                <c:pt idx="100" formatCode="0.0%">
                  <c:v>0.46836349613472006</c:v>
                </c:pt>
                <c:pt idx="101" formatCode="0.0%">
                  <c:v>0.43461711595098174</c:v>
                </c:pt>
                <c:pt idx="102" formatCode="0.0%">
                  <c:v>0.40067620042022378</c:v>
                </c:pt>
                <c:pt idx="103" formatCode="0.0%">
                  <c:v>0.37042565435229236</c:v>
                </c:pt>
                <c:pt idx="104" formatCode="0.0%">
                  <c:v>0.34367580016639465</c:v>
                </c:pt>
                <c:pt idx="105" formatCode="0.0%">
                  <c:v>0.31721357078709733</c:v>
                </c:pt>
                <c:pt idx="106" formatCode="0.0%">
                  <c:v>0.29779881906888517</c:v>
                </c:pt>
                <c:pt idx="107" formatCode="0.0%">
                  <c:v>0.28784742069497482</c:v>
                </c:pt>
                <c:pt idx="108" formatCode="0.0%">
                  <c:v>0.28408221542769674</c:v>
                </c:pt>
                <c:pt idx="109" formatCode="0.0%">
                  <c:v>0.27840159638352069</c:v>
                </c:pt>
                <c:pt idx="110" formatCode="0.0%">
                  <c:v>0.2824440553281744</c:v>
                </c:pt>
                <c:pt idx="111" formatCode="0.0%">
                  <c:v>0.28380116470468675</c:v>
                </c:pt>
                <c:pt idx="112" formatCode="0.0%">
                  <c:v>0.27390788873875893</c:v>
                </c:pt>
                <c:pt idx="113" formatCode="0.0%">
                  <c:v>0.2693996041789033</c:v>
                </c:pt>
                <c:pt idx="114" formatCode="0.0%">
                  <c:v>0.2722139117415896</c:v>
                </c:pt>
                <c:pt idx="115" formatCode="0.0%">
                  <c:v>0.27334654891378229</c:v>
                </c:pt>
                <c:pt idx="116" formatCode="0.0%">
                  <c:v>0.26660077296696105</c:v>
                </c:pt>
                <c:pt idx="117" formatCode="0.0%">
                  <c:v>0.26559699066408826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0.18895981943495199</c:v>
                </c:pt>
                <c:pt idx="13" formatCode="0.0%">
                  <c:v>0.19240050995091473</c:v>
                </c:pt>
                <c:pt idx="14" formatCode="0.0%">
                  <c:v>0.19523636798137178</c:v>
                </c:pt>
                <c:pt idx="15" formatCode="0.0%">
                  <c:v>0.20702661217019958</c:v>
                </c:pt>
                <c:pt idx="16" formatCode="0.0%">
                  <c:v>0.20319935424287383</c:v>
                </c:pt>
                <c:pt idx="17" formatCode="0.0%">
                  <c:v>0.20995687444719002</c:v>
                </c:pt>
                <c:pt idx="18" formatCode="0.0%">
                  <c:v>0.22842484099561755</c:v>
                </c:pt>
                <c:pt idx="19" formatCode="0.0%">
                  <c:v>0.24750557164173781</c:v>
                </c:pt>
                <c:pt idx="20" formatCode="0.0%">
                  <c:v>0.27226055746014399</c:v>
                </c:pt>
                <c:pt idx="21" formatCode="0.0%">
                  <c:v>0.34908253425658908</c:v>
                </c:pt>
                <c:pt idx="22" formatCode="0.0%">
                  <c:v>0.38860996655767166</c:v>
                </c:pt>
                <c:pt idx="23" formatCode="0.0%">
                  <c:v>0.41646568796201144</c:v>
                </c:pt>
                <c:pt idx="24" formatCode="0.0%">
                  <c:v>0.42581363094975044</c:v>
                </c:pt>
                <c:pt idx="25" formatCode="0.0%">
                  <c:v>0.43518729146835344</c:v>
                </c:pt>
                <c:pt idx="26" formatCode="0.0%">
                  <c:v>0.45425123968533576</c:v>
                </c:pt>
                <c:pt idx="27" formatCode="0.0%">
                  <c:v>0.46612808803298278</c:v>
                </c:pt>
                <c:pt idx="28" formatCode="0.0%">
                  <c:v>0.49630875771417071</c:v>
                </c:pt>
                <c:pt idx="29" formatCode="0.0%">
                  <c:v>0.50942576821781937</c:v>
                </c:pt>
                <c:pt idx="30" formatCode="0.0%">
                  <c:v>0.50676452956677798</c:v>
                </c:pt>
                <c:pt idx="31" formatCode="0.0%">
                  <c:v>0.49613692952542143</c:v>
                </c:pt>
                <c:pt idx="32" formatCode="0.0%">
                  <c:v>0.52193154888000581</c:v>
                </c:pt>
                <c:pt idx="33" formatCode="0.0%">
                  <c:v>0.51746178005695498</c:v>
                </c:pt>
                <c:pt idx="34" formatCode="0.0%">
                  <c:v>0.52312968071342691</c:v>
                </c:pt>
                <c:pt idx="35" formatCode="0.0%">
                  <c:v>0.52593632019194048</c:v>
                </c:pt>
                <c:pt idx="36" formatCode="0.0%">
                  <c:v>0.54493352510541415</c:v>
                </c:pt>
                <c:pt idx="37" formatCode="0.0%">
                  <c:v>0.54257177036375293</c:v>
                </c:pt>
                <c:pt idx="38" formatCode="0.0%">
                  <c:v>0.54543590641142981</c:v>
                </c:pt>
                <c:pt idx="39" formatCode="0.0%">
                  <c:v>0.52831851199703972</c:v>
                </c:pt>
                <c:pt idx="40" formatCode="0.0%">
                  <c:v>0.48376626172998072</c:v>
                </c:pt>
                <c:pt idx="41" formatCode="0.0%">
                  <c:v>0.50222003588497843</c:v>
                </c:pt>
                <c:pt idx="42" formatCode="0.0%">
                  <c:v>0.5266221242570015</c:v>
                </c:pt>
                <c:pt idx="43" formatCode="0.0%">
                  <c:v>0.54421377501236878</c:v>
                </c:pt>
                <c:pt idx="44" formatCode="0.0%">
                  <c:v>0.52364506486233386</c:v>
                </c:pt>
                <c:pt idx="45" formatCode="0.0%">
                  <c:v>0.45453434241101043</c:v>
                </c:pt>
                <c:pt idx="46" formatCode="0.0%">
                  <c:v>0.44909368291626217</c:v>
                </c:pt>
                <c:pt idx="47" formatCode="0.0%">
                  <c:v>0.46105134923972346</c:v>
                </c:pt>
                <c:pt idx="48" formatCode="0.0%">
                  <c:v>0.46261921693315999</c:v>
                </c:pt>
                <c:pt idx="49" formatCode="0.0%">
                  <c:v>0.47780316747155371</c:v>
                </c:pt>
                <c:pt idx="50" formatCode="0.0%">
                  <c:v>0.49047537495411886</c:v>
                </c:pt>
                <c:pt idx="51" formatCode="0.0%">
                  <c:v>0.53500971453974255</c:v>
                </c:pt>
                <c:pt idx="52" formatCode="0.0%">
                  <c:v>0.57240260219311367</c:v>
                </c:pt>
                <c:pt idx="53" formatCode="0.0%">
                  <c:v>0.55059535389752745</c:v>
                </c:pt>
                <c:pt idx="54" formatCode="0.0%">
                  <c:v>0.52851702890948249</c:v>
                </c:pt>
                <c:pt idx="55" formatCode="0.0%">
                  <c:v>0.51540789110239182</c:v>
                </c:pt>
                <c:pt idx="56" formatCode="0.0%">
                  <c:v>0.52290349941931802</c:v>
                </c:pt>
                <c:pt idx="57" formatCode="0.0%">
                  <c:v>0.53543364121955617</c:v>
                </c:pt>
                <c:pt idx="58" formatCode="0.0%">
                  <c:v>0.53272708898783061</c:v>
                </c:pt>
                <c:pt idx="59" formatCode="0.0%">
                  <c:v>0.51592214114601975</c:v>
                </c:pt>
                <c:pt idx="60" formatCode="0.0%">
                  <c:v>0.52277022114605609</c:v>
                </c:pt>
                <c:pt idx="61" formatCode="0.0%">
                  <c:v>0.53112933680986996</c:v>
                </c:pt>
                <c:pt idx="62" formatCode="0.0%">
                  <c:v>0.53471167853840229</c:v>
                </c:pt>
                <c:pt idx="63" formatCode="0.0%">
                  <c:v>0.53793043141846297</c:v>
                </c:pt>
                <c:pt idx="64" formatCode="0.0%">
                  <c:v>0.58141159077485804</c:v>
                </c:pt>
                <c:pt idx="65" formatCode="0.0%">
                  <c:v>0.62726660394142719</c:v>
                </c:pt>
                <c:pt idx="66" formatCode="0.0%">
                  <c:v>0.66901368092524161</c:v>
                </c:pt>
                <c:pt idx="67" formatCode="0.0%">
                  <c:v>0.7964694596908708</c:v>
                </c:pt>
                <c:pt idx="68" formatCode="0.0%">
                  <c:v>0.88108763060312278</c:v>
                </c:pt>
                <c:pt idx="69" formatCode="0.0%">
                  <c:v>0.94100009180223587</c:v>
                </c:pt>
                <c:pt idx="70" formatCode="0.0%">
                  <c:v>0.97879945119565903</c:v>
                </c:pt>
                <c:pt idx="71" formatCode="0.0%">
                  <c:v>1.0158409850157843</c:v>
                </c:pt>
                <c:pt idx="72" formatCode="0.0%">
                  <c:v>1.0280781405772683</c:v>
                </c:pt>
                <c:pt idx="73" formatCode="0.0%">
                  <c:v>1.0626179984259507</c:v>
                </c:pt>
                <c:pt idx="74" formatCode="0.0%">
                  <c:v>1.0917011876505875</c:v>
                </c:pt>
                <c:pt idx="75" formatCode="0.0%">
                  <c:v>1.0956912411198898</c:v>
                </c:pt>
                <c:pt idx="76" formatCode="0.0%">
                  <c:v>1.1320457524696836</c:v>
                </c:pt>
                <c:pt idx="77" formatCode="0.0%">
                  <c:v>1.1853340647522934</c:v>
                </c:pt>
                <c:pt idx="78" formatCode="0.0%">
                  <c:v>1.19986033356171</c:v>
                </c:pt>
                <c:pt idx="79" formatCode="0.0%">
                  <c:v>1.1218176561894553</c:v>
                </c:pt>
                <c:pt idx="80" formatCode="0.0%">
                  <c:v>1.1773667370911225</c:v>
                </c:pt>
                <c:pt idx="81" formatCode="0.0%">
                  <c:v>1.3112380849018894</c:v>
                </c:pt>
                <c:pt idx="82" formatCode="0.0%">
                  <c:v>1.4013673148162615</c:v>
                </c:pt>
                <c:pt idx="83" formatCode="0.0%">
                  <c:v>1.5563523544531339</c:v>
                </c:pt>
                <c:pt idx="84" formatCode="0.0%">
                  <c:v>1.993034779927259</c:v>
                </c:pt>
                <c:pt idx="85" formatCode="0.0%">
                  <c:v>2.4450399112575765</c:v>
                </c:pt>
                <c:pt idx="86" formatCode="0.0%">
                  <c:v>2.5884958461689003</c:v>
                </c:pt>
                <c:pt idx="87" formatCode="0.0%">
                  <c:v>2.6527958977133719</c:v>
                </c:pt>
                <c:pt idx="88" formatCode="0.0%">
                  <c:v>2.6117498666550749</c:v>
                </c:pt>
                <c:pt idx="89" formatCode="0.0%">
                  <c:v>2.4673188010793505</c:v>
                </c:pt>
                <c:pt idx="90" formatCode="0.0%">
                  <c:v>2.3893092559489952</c:v>
                </c:pt>
                <c:pt idx="91" formatCode="0.0%">
                  <c:v>2.2988508280666702</c:v>
                </c:pt>
                <c:pt idx="92" formatCode="0.0%">
                  <c:v>2.067292688291849</c:v>
                </c:pt>
                <c:pt idx="93" formatCode="0.0%">
                  <c:v>1.7865322103165324</c:v>
                </c:pt>
                <c:pt idx="94" formatCode="0.0%">
                  <c:v>1.6153660882843366</c:v>
                </c:pt>
                <c:pt idx="95" formatCode="0.0%">
                  <c:v>1.3929858554182881</c:v>
                </c:pt>
                <c:pt idx="96" formatCode="0.0%">
                  <c:v>0.9816132399665678</c:v>
                </c:pt>
                <c:pt idx="97" formatCode="0.0%">
                  <c:v>0.65192474638473352</c:v>
                </c:pt>
                <c:pt idx="98" formatCode="0.0%">
                  <c:v>0.53025370128403515</c:v>
                </c:pt>
                <c:pt idx="99" formatCode="0.0%">
                  <c:v>0.44433869285525862</c:v>
                </c:pt>
                <c:pt idx="100" formatCode="0.0%">
                  <c:v>0.38226275903332874</c:v>
                </c:pt>
                <c:pt idx="101" formatCode="0.0%">
                  <c:v>0.35028916448521041</c:v>
                </c:pt>
                <c:pt idx="102" formatCode="0.0%">
                  <c:v>0.32615588537079576</c:v>
                </c:pt>
                <c:pt idx="103" formatCode="0.0%">
                  <c:v>0.30405029198117028</c:v>
                </c:pt>
                <c:pt idx="104" formatCode="0.0%">
                  <c:v>0.27418481441960152</c:v>
                </c:pt>
                <c:pt idx="105" formatCode="0.0%">
                  <c:v>0.25157944262951926</c:v>
                </c:pt>
                <c:pt idx="106" formatCode="0.0%">
                  <c:v>0.23505301592313166</c:v>
                </c:pt>
                <c:pt idx="107" formatCode="0.0%">
                  <c:v>0.22671002442887223</c:v>
                </c:pt>
                <c:pt idx="108" formatCode="0.0%">
                  <c:v>0.22755956155646073</c:v>
                </c:pt>
                <c:pt idx="109" formatCode="0.0%">
                  <c:v>0.22438484386432123</c:v>
                </c:pt>
                <c:pt idx="110" formatCode="0.0%">
                  <c:v>0.22565553085909151</c:v>
                </c:pt>
                <c:pt idx="111" formatCode="0.0%">
                  <c:v>0.22876698472152146</c:v>
                </c:pt>
                <c:pt idx="112" formatCode="0.0%">
                  <c:v>0.22251417120427996</c:v>
                </c:pt>
                <c:pt idx="113" formatCode="0.0%">
                  <c:v>0.22293274157182186</c:v>
                </c:pt>
                <c:pt idx="114" formatCode="0.0%">
                  <c:v>0.22983575387310462</c:v>
                </c:pt>
                <c:pt idx="115" formatCode="0.0%">
                  <c:v>0.23142516991553719</c:v>
                </c:pt>
                <c:pt idx="116" formatCode="0.0%">
                  <c:v>0.23029503450526123</c:v>
                </c:pt>
                <c:pt idx="117" formatCode="0.0%">
                  <c:v>0.22888818390855281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1.6679150390624997</c:v>
                </c:pt>
                <c:pt idx="89">
                  <c:v>2.0139794921874952</c:v>
                </c:pt>
                <c:pt idx="90">
                  <c:v>1.6533642578124983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0.25030833438174049</c:v>
                </c:pt>
                <c:pt idx="89">
                  <c:v>0.32880071268564315</c:v>
                </c:pt>
                <c:pt idx="90">
                  <c:v>0.23264893514826213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1.6679150390624997</c:v>
                </c:pt>
                <c:pt idx="90" formatCode="0.000%">
                  <c:v>2.0139794921874952</c:v>
                </c:pt>
                <c:pt idx="91" formatCode="0.000%">
                  <c:v>1.6533642578124983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0.25030833438174049</c:v>
                </c:pt>
                <c:pt idx="90" formatCode="0.000%">
                  <c:v>0.32880071268564315</c:v>
                </c:pt>
                <c:pt idx="91" formatCode="0.000%">
                  <c:v>0.23264893514826213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0.69981933593749801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0.11893313555180285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1.4493017578124991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0.50925292968750568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7.803007650210958E-2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-0.20039946966094746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0.12638671874999829</c:v>
                </c:pt>
                <c:pt idx="96" formatCode="0.000%">
                  <c:v>-0.39408691406249829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-0.37733743116712049</c:v>
                </c:pt>
                <c:pt idx="96" formatCode="0.000%">
                  <c:v>-0.50381111634645137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0.76216308593750171</c:v>
                </c:pt>
                <c:pt idx="92" formatCode="0.000%">
                  <c:v>0.21036132812500341</c:v>
                </c:pt>
                <c:pt idx="93" formatCode="0.000%">
                  <c:v>0.37248046874999829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-0.79868652343751023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5.3922055855835538E-2</c:v>
                </c:pt>
                <c:pt idx="92" formatCode="0.000%">
                  <c:v>-7.841916954257222E-2</c:v>
                </c:pt>
                <c:pt idx="93" formatCode="0.000%">
                  <c:v>-4.6850871115548642E-2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-0.32581217588390032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-2.2070312499991473E-2</c:v>
                </c:pt>
                <c:pt idx="96" formatCode="0.000%">
                  <c:v>1.2499999999988631E-3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0.28024762572982809</c:v>
                </c:pt>
                <c:pt idx="96" formatCode="0.000%">
                  <c:v>0.29568429171441224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-2.3332159901301441E-3</c:v>
                </c:pt>
                <c:pt idx="89">
                  <c:v>4.698119722749805E-3</c:v>
                </c:pt>
                <c:pt idx="90">
                  <c:v>-7.3153049668759351E-3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-2.1277306320506284E-3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-2.2054860646003593E-3</c:v>
                </c:pt>
                <c:pt idx="89">
                  <c:v>1.7360122237397579E-3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3.7583100019022986E-4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-6.9246395316194809E-3</c:v>
                </c:pt>
                <c:pt idx="77">
                  <c:v>4.5126579208525364E-3</c:v>
                </c:pt>
                <c:pt idx="78">
                  <c:v>7.3229824829026402E-3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2.0200759792785572E-3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-1.0861849709218774E-2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-6.4247208084888818E-3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-1.071325570178816E-2</c:v>
                </c:pt>
                <c:pt idx="77">
                  <c:v>-3.3140963706518312E-3</c:v>
                </c:pt>
                <c:pt idx="78">
                  <c:v>-4.982538595031949E-4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-2.9152559093746921E-3</c:v>
                </c:pt>
                <c:pt idx="13" formatCode="0.0%">
                  <c:v>-3.9088328781197168E-3</c:v>
                </c:pt>
                <c:pt idx="14" formatCode="0.0%">
                  <c:v>-3.94025409930987E-3</c:v>
                </c:pt>
                <c:pt idx="15" formatCode="0.0%">
                  <c:v>-4.274204992884667E-3</c:v>
                </c:pt>
                <c:pt idx="16" formatCode="0.0%">
                  <c:v>-4.087527608921171E-3</c:v>
                </c:pt>
                <c:pt idx="17" formatCode="0.0%">
                  <c:v>-3.9524111804959405E-3</c:v>
                </c:pt>
                <c:pt idx="18" formatCode="0.0%">
                  <c:v>-4.4923580682802999E-3</c:v>
                </c:pt>
                <c:pt idx="19" formatCode="0.0%">
                  <c:v>-2.6847208379713328E-3</c:v>
                </c:pt>
                <c:pt idx="20" formatCode="0.0%">
                  <c:v>-1.3955027432790423E-3</c:v>
                </c:pt>
                <c:pt idx="21" formatCode="0.0%">
                  <c:v>-3.372861899471058E-4</c:v>
                </c:pt>
                <c:pt idx="22" formatCode="0.0%">
                  <c:v>7.7156814743761792E-4</c:v>
                </c:pt>
                <c:pt idx="23" formatCode="0.0%">
                  <c:v>1.7287257939222478E-3</c:v>
                </c:pt>
                <c:pt idx="24" formatCode="0.0%">
                  <c:v>1.8091666950306173E-3</c:v>
                </c:pt>
                <c:pt idx="25" formatCode="0.0%">
                  <c:v>3.2778976070553245E-3</c:v>
                </c:pt>
                <c:pt idx="26" formatCode="0.0%">
                  <c:v>5.6877168528224331E-3</c:v>
                </c:pt>
                <c:pt idx="27" formatCode="0.0%">
                  <c:v>7.279071827065664E-3</c:v>
                </c:pt>
                <c:pt idx="28" formatCode="0.0%">
                  <c:v>7.5889958156722948E-3</c:v>
                </c:pt>
                <c:pt idx="29" formatCode="0.0%">
                  <c:v>5.949642279567291E-3</c:v>
                </c:pt>
                <c:pt idx="30" formatCode="0.0%">
                  <c:v>8.0732761877748693E-3</c:v>
                </c:pt>
                <c:pt idx="31" formatCode="0.0%">
                  <c:v>6.6628289965768861E-3</c:v>
                </c:pt>
                <c:pt idx="32" formatCode="0.0%">
                  <c:v>6.1203587455989084E-3</c:v>
                </c:pt>
                <c:pt idx="33" formatCode="0.0%">
                  <c:v>7.0011841569739275E-3</c:v>
                </c:pt>
                <c:pt idx="34" formatCode="0.0%">
                  <c:v>4.4133776272539116E-3</c:v>
                </c:pt>
                <c:pt idx="35" formatCode="0.0%">
                  <c:v>5.4392562490914731E-3</c:v>
                </c:pt>
                <c:pt idx="36" formatCode="0.0%">
                  <c:v>5.5715217913159254E-3</c:v>
                </c:pt>
                <c:pt idx="37" formatCode="0.0%">
                  <c:v>6.8060277200843178E-3</c:v>
                </c:pt>
                <c:pt idx="38" formatCode="0.0%">
                  <c:v>6.656808166156214E-3</c:v>
                </c:pt>
                <c:pt idx="39" formatCode="0.0%">
                  <c:v>4.3415618345228335E-3</c:v>
                </c:pt>
                <c:pt idx="40" formatCode="0.0%">
                  <c:v>6.7855686831457263E-3</c:v>
                </c:pt>
                <c:pt idx="41" formatCode="0.0%">
                  <c:v>9.1654900894171387E-3</c:v>
                </c:pt>
                <c:pt idx="42" formatCode="0.0%">
                  <c:v>8.2228800045469619E-3</c:v>
                </c:pt>
                <c:pt idx="43" formatCode="0.0%">
                  <c:v>8.799028100792583E-3</c:v>
                </c:pt>
                <c:pt idx="44" formatCode="0.0%">
                  <c:v>7.2307138994149867E-3</c:v>
                </c:pt>
                <c:pt idx="45" formatCode="0.0%">
                  <c:v>7.049474604765571E-3</c:v>
                </c:pt>
                <c:pt idx="46" formatCode="0.0%">
                  <c:v>7.5398739216170352E-3</c:v>
                </c:pt>
                <c:pt idx="47" formatCode="0.0%">
                  <c:v>6.2002898756698954E-3</c:v>
                </c:pt>
                <c:pt idx="48" formatCode="0.0%">
                  <c:v>1.2238573984531431E-2</c:v>
                </c:pt>
                <c:pt idx="49" formatCode="0.0%">
                  <c:v>1.3874206591911742E-2</c:v>
                </c:pt>
                <c:pt idx="50" formatCode="0.0%">
                  <c:v>1.1967747634706205E-2</c:v>
                </c:pt>
                <c:pt idx="51" formatCode="0.0%">
                  <c:v>1.103569471558119E-2</c:v>
                </c:pt>
                <c:pt idx="52" formatCode="0.0%">
                  <c:v>7.2799316576293016E-3</c:v>
                </c:pt>
                <c:pt idx="53" formatCode="0.0%">
                  <c:v>5.5522154699469972E-3</c:v>
                </c:pt>
                <c:pt idx="54" formatCode="0.0%">
                  <c:v>5.8366462205019509E-3</c:v>
                </c:pt>
                <c:pt idx="55" formatCode="0.0%">
                  <c:v>4.0183995125924188E-3</c:v>
                </c:pt>
                <c:pt idx="56" formatCode="0.0%">
                  <c:v>5.0179260154581407E-3</c:v>
                </c:pt>
                <c:pt idx="57" formatCode="0.0%">
                  <c:v>2.5331347014738714E-3</c:v>
                </c:pt>
                <c:pt idx="58" formatCode="0.0%">
                  <c:v>2.350493008576926E-3</c:v>
                </c:pt>
                <c:pt idx="59" formatCode="0.0%">
                  <c:v>2.124108436887262E-3</c:v>
                </c:pt>
                <c:pt idx="60" formatCode="0.0%">
                  <c:v>-1.1518149095660624E-3</c:v>
                </c:pt>
                <c:pt idx="61" formatCode="0.0%">
                  <c:v>-5.5335521173334179E-3</c:v>
                </c:pt>
                <c:pt idx="62" formatCode="0.0%">
                  <c:v>-4.3592151487472641E-3</c:v>
                </c:pt>
                <c:pt idx="63" formatCode="0.0%">
                  <c:v>-2.329862796159432E-3</c:v>
                </c:pt>
                <c:pt idx="64" formatCode="0.0%">
                  <c:v>-2.4490459888544258E-3</c:v>
                </c:pt>
                <c:pt idx="65" formatCode="0.0%">
                  <c:v>-8.9359008759726244E-5</c:v>
                </c:pt>
                <c:pt idx="66" formatCode="0.0%">
                  <c:v>-1.2082744877780494E-3</c:v>
                </c:pt>
                <c:pt idx="67" formatCode="0.0%">
                  <c:v>-1.1406195831673571E-3</c:v>
                </c:pt>
                <c:pt idx="68" formatCode="0.0%">
                  <c:v>-2.0081935380644733E-4</c:v>
                </c:pt>
                <c:pt idx="69" formatCode="0.0%">
                  <c:v>8.7848350440644651E-4</c:v>
                </c:pt>
                <c:pt idx="70" formatCode="0.0%">
                  <c:v>-1.5480936725065231E-3</c:v>
                </c:pt>
                <c:pt idx="71" formatCode="0.0%">
                  <c:v>-2.6026061088517682E-3</c:v>
                </c:pt>
                <c:pt idx="72" formatCode="0.0%">
                  <c:v>-5.7305182155156231E-3</c:v>
                </c:pt>
                <c:pt idx="73" formatCode="0.0%">
                  <c:v>-6.329329209395218E-3</c:v>
                </c:pt>
                <c:pt idx="74" formatCode="0.0%">
                  <c:v>-2.5814297633925953E-3</c:v>
                </c:pt>
                <c:pt idx="75" formatCode="0.0%">
                  <c:v>-1.6486825718050602E-3</c:v>
                </c:pt>
                <c:pt idx="76" formatCode="0.0%">
                  <c:v>-4.778170840893381E-4</c:v>
                </c:pt>
                <c:pt idx="77" formatCode="0.0%">
                  <c:v>-3.1607689508598158E-3</c:v>
                </c:pt>
                <c:pt idx="78" formatCode="0.0%">
                  <c:v>-2.8899481265171056E-3</c:v>
                </c:pt>
                <c:pt idx="79" formatCode="0.0%">
                  <c:v>-2.6216352796478715E-3</c:v>
                </c:pt>
                <c:pt idx="80" formatCode="0.0%">
                  <c:v>1.8963736228783112E-3</c:v>
                </c:pt>
                <c:pt idx="81" formatCode="0.0%">
                  <c:v>5.0812991217852321E-3</c:v>
                </c:pt>
                <c:pt idx="82" formatCode="0.0%">
                  <c:v>4.7645684963091295E-3</c:v>
                </c:pt>
                <c:pt idx="83" formatCode="0.0%">
                  <c:v>3.8061643022211378E-3</c:v>
                </c:pt>
                <c:pt idx="84" formatCode="0.0%">
                  <c:v>6.8797259961508317E-3</c:v>
                </c:pt>
                <c:pt idx="85" formatCode="0.0%">
                  <c:v>1.0724532392813346E-2</c:v>
                </c:pt>
                <c:pt idx="86" formatCode="0.0%">
                  <c:v>1.237269634348781E-3</c:v>
                </c:pt>
                <c:pt idx="87" formatCode="0.0%">
                  <c:v>-4.5708391943634075E-3</c:v>
                </c:pt>
                <c:pt idx="88" formatCode="0.0%">
                  <c:v>-6.043628792013811E-3</c:v>
                </c:pt>
                <c:pt idx="89" formatCode="0.0%">
                  <c:v>-7.385347456430158E-3</c:v>
                </c:pt>
                <c:pt idx="90" formatCode="0.0%">
                  <c:v>-8.8051951267159589E-3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-1.071325570178816E-2</c:v>
                </c:pt>
                <c:pt idx="89" formatCode="0.0%">
                  <c:v>-3.3140963706518312E-3</c:v>
                </c:pt>
                <c:pt idx="90" formatCode="0.0%">
                  <c:v>-4.982538595031949E-4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-3.5346187843079413E-3</c:v>
                </c:pt>
                <c:pt idx="13" formatCode="0.0%">
                  <c:v>-4.7408522719225576E-3</c:v>
                </c:pt>
                <c:pt idx="14" formatCode="0.0%">
                  <c:v>-4.7974083893014274E-3</c:v>
                </c:pt>
                <c:pt idx="15" formatCode="0.0%">
                  <c:v>-5.2390933239621074E-3</c:v>
                </c:pt>
                <c:pt idx="16" formatCode="0.0%">
                  <c:v>-5.0105456431455142E-3</c:v>
                </c:pt>
                <c:pt idx="17" formatCode="0.0%">
                  <c:v>-4.8908499802975403E-3</c:v>
                </c:pt>
                <c:pt idx="18" formatCode="0.0%">
                  <c:v>-5.7090312188690095E-3</c:v>
                </c:pt>
                <c:pt idx="19" formatCode="0.0%">
                  <c:v>-3.4579763641824357E-3</c:v>
                </c:pt>
                <c:pt idx="20" formatCode="0.0%">
                  <c:v>-1.8302466445132559E-3</c:v>
                </c:pt>
                <c:pt idx="21" formatCode="0.0%">
                  <c:v>-4.6832022174569943E-4</c:v>
                </c:pt>
                <c:pt idx="22" formatCode="0.0%">
                  <c:v>1.1052728957317015E-3</c:v>
                </c:pt>
                <c:pt idx="23" formatCode="0.0%">
                  <c:v>2.5254278632842464E-3</c:v>
                </c:pt>
                <c:pt idx="24" formatCode="0.0%">
                  <c:v>2.6709967742499785E-3</c:v>
                </c:pt>
                <c:pt idx="25" formatCode="0.0%">
                  <c:v>4.9088359309097385E-3</c:v>
                </c:pt>
                <c:pt idx="26" formatCode="0.0%">
                  <c:v>8.6557546250849438E-3</c:v>
                </c:pt>
                <c:pt idx="27" formatCode="0.0%">
                  <c:v>1.1284309278957627E-2</c:v>
                </c:pt>
                <c:pt idx="28" formatCode="0.0%">
                  <c:v>1.1951985527420161E-2</c:v>
                </c:pt>
                <c:pt idx="29" formatCode="0.0%">
                  <c:v>9.4244433385843873E-3</c:v>
                </c:pt>
                <c:pt idx="30" formatCode="0.0%">
                  <c:v>1.2614372986829103E-2</c:v>
                </c:pt>
                <c:pt idx="31" formatCode="0.0%">
                  <c:v>1.0311927763830386E-2</c:v>
                </c:pt>
                <c:pt idx="32" formatCode="0.0%">
                  <c:v>9.5964217964426002E-3</c:v>
                </c:pt>
                <c:pt idx="33" formatCode="0.0%">
                  <c:v>1.0848532196346294E-2</c:v>
                </c:pt>
                <c:pt idx="34" formatCode="0.0%">
                  <c:v>6.7952654178062843E-3</c:v>
                </c:pt>
                <c:pt idx="35" formatCode="0.0%">
                  <c:v>8.4234387587291959E-3</c:v>
                </c:pt>
                <c:pt idx="36" formatCode="0.0%">
                  <c:v>8.7071997405840929E-3</c:v>
                </c:pt>
                <c:pt idx="37" formatCode="0.0%">
                  <c:v>1.0573194011335829E-2</c:v>
                </c:pt>
                <c:pt idx="38" formatCode="0.0%">
                  <c:v>1.0195962171916317E-2</c:v>
                </c:pt>
                <c:pt idx="39" formatCode="0.0%">
                  <c:v>6.5637382780432407E-3</c:v>
                </c:pt>
                <c:pt idx="40" formatCode="0.0%">
                  <c:v>1.0046147226285163E-2</c:v>
                </c:pt>
                <c:pt idx="41" formatCode="0.0%">
                  <c:v>1.3351138902000903E-2</c:v>
                </c:pt>
                <c:pt idx="42" formatCode="0.0%">
                  <c:v>1.1930192653247129E-2</c:v>
                </c:pt>
                <c:pt idx="43" formatCode="0.0%">
                  <c:v>1.281026706350552E-2</c:v>
                </c:pt>
                <c:pt idx="44" formatCode="0.0%">
                  <c:v>1.0369511058068603E-2</c:v>
                </c:pt>
                <c:pt idx="45" formatCode="0.0%">
                  <c:v>9.7199374833221164E-3</c:v>
                </c:pt>
                <c:pt idx="46" formatCode="0.0%">
                  <c:v>1.0359507992727002E-2</c:v>
                </c:pt>
                <c:pt idx="47" formatCode="0.0%">
                  <c:v>8.5200714324638049E-3</c:v>
                </c:pt>
                <c:pt idx="48" formatCode="0.0%">
                  <c:v>1.6965141066012324E-2</c:v>
                </c:pt>
                <c:pt idx="49" formatCode="0.0%">
                  <c:v>1.9489155002518466E-2</c:v>
                </c:pt>
                <c:pt idx="50" formatCode="0.0%">
                  <c:v>1.7106447270749836E-2</c:v>
                </c:pt>
                <c:pt idx="51" formatCode="0.0%">
                  <c:v>1.5984497379924578E-2</c:v>
                </c:pt>
                <c:pt idx="52" formatCode="0.0%">
                  <c:v>1.085915937814419E-2</c:v>
                </c:pt>
                <c:pt idx="53" formatCode="0.0%">
                  <c:v>8.4404387206500342E-3</c:v>
                </c:pt>
                <c:pt idx="54" formatCode="0.0%">
                  <c:v>8.9859433393422172E-3</c:v>
                </c:pt>
                <c:pt idx="55" formatCode="0.0%">
                  <c:v>6.2297050379453989E-3</c:v>
                </c:pt>
                <c:pt idx="56" formatCode="0.0%">
                  <c:v>7.783655897466657E-3</c:v>
                </c:pt>
                <c:pt idx="57" formatCode="0.0%">
                  <c:v>3.9704377161104976E-3</c:v>
                </c:pt>
                <c:pt idx="58" formatCode="0.0%">
                  <c:v>3.6760604836583166E-3</c:v>
                </c:pt>
                <c:pt idx="59" formatCode="0.0%">
                  <c:v>3.300241973363649E-3</c:v>
                </c:pt>
                <c:pt idx="60" formatCode="0.0%">
                  <c:v>-1.7848938536655368E-3</c:v>
                </c:pt>
                <c:pt idx="61" formatCode="0.0%">
                  <c:v>-8.5430177180469968E-3</c:v>
                </c:pt>
                <c:pt idx="62" formatCode="0.0%">
                  <c:v>-6.7521981098133121E-3</c:v>
                </c:pt>
                <c:pt idx="63" formatCode="0.0%">
                  <c:v>-3.6728398443663934E-3</c:v>
                </c:pt>
                <c:pt idx="64" formatCode="0.0%">
                  <c:v>-3.9388559997677319E-3</c:v>
                </c:pt>
                <c:pt idx="65" formatCode="0.0%">
                  <c:v>-1.4596493393970178E-4</c:v>
                </c:pt>
                <c:pt idx="66" formatCode="0.0%">
                  <c:v>-2.0030351192084073E-3</c:v>
                </c:pt>
                <c:pt idx="67" formatCode="0.0%">
                  <c:v>-1.967284213036713E-3</c:v>
                </c:pt>
                <c:pt idx="68" formatCode="0.0%">
                  <c:v>-3.5857794510540941E-4</c:v>
                </c:pt>
                <c:pt idx="69" formatCode="0.0%">
                  <c:v>1.6018484032107594E-3</c:v>
                </c:pt>
                <c:pt idx="70" formatCode="0.0%">
                  <c:v>-2.8900156157845025E-3</c:v>
                </c:pt>
                <c:pt idx="71" formatCode="0.0%">
                  <c:v>-4.9315304748334121E-3</c:v>
                </c:pt>
                <c:pt idx="72" formatCode="0.0%">
                  <c:v>-1.0953641149463955E-2</c:v>
                </c:pt>
                <c:pt idx="73" formatCode="0.0%">
                  <c:v>-1.2340702544094029E-2</c:v>
                </c:pt>
                <c:pt idx="74" formatCode="0.0%">
                  <c:v>-5.1815171137601368E-3</c:v>
                </c:pt>
                <c:pt idx="75" formatCode="0.0%">
                  <c:v>-3.3319042269530641E-3</c:v>
                </c:pt>
                <c:pt idx="76" formatCode="0.0%">
                  <c:v>-9.8048159966301895E-4</c:v>
                </c:pt>
                <c:pt idx="77" formatCode="0.0%">
                  <c:v>-6.6545269874618285E-3</c:v>
                </c:pt>
                <c:pt idx="78" formatCode="0.0%">
                  <c:v>-6.1641483276706488E-3</c:v>
                </c:pt>
                <c:pt idx="79" formatCode="0.0%">
                  <c:v>-5.5481078851800092E-3</c:v>
                </c:pt>
                <c:pt idx="80" formatCode="0.0%">
                  <c:v>4.269759904275805E-3</c:v>
                </c:pt>
                <c:pt idx="81" formatCode="0.0%">
                  <c:v>1.2285410576887923E-2</c:v>
                </c:pt>
                <c:pt idx="82" formatCode="0.0%">
                  <c:v>1.1874184147931288E-2</c:v>
                </c:pt>
                <c:pt idx="83" formatCode="0.0%">
                  <c:v>1.0271320714795529E-2</c:v>
                </c:pt>
                <c:pt idx="84" formatCode="0.0%">
                  <c:v>2.2600595077899133E-2</c:v>
                </c:pt>
                <c:pt idx="85" formatCode="0.0%">
                  <c:v>4.0154258883960292E-2</c:v>
                </c:pt>
                <c:pt idx="86" formatCode="0.0%">
                  <c:v>4.8448488636365639E-3</c:v>
                </c:pt>
                <c:pt idx="87" formatCode="0.0%">
                  <c:v>-1.8305109479682891E-2</c:v>
                </c:pt>
                <c:pt idx="88" formatCode="0.0%">
                  <c:v>-2.3741107383743909E-2</c:v>
                </c:pt>
                <c:pt idx="89" formatCode="0.0%">
                  <c:v>-2.7926305789693906E-2</c:v>
                </c:pt>
                <c:pt idx="90" formatCode="0.0%">
                  <c:v>-3.2421121968430722E-2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-7.1510734503237305E-2</c:v>
                </c:pt>
                <c:pt idx="89" formatCode="0.0%">
                  <c:v>-3.875344651874757E-2</c:v>
                </c:pt>
                <c:pt idx="90" formatCode="0.0%">
                  <c:v>-2.8525492960538301E-2</c:v>
                </c:pt>
                <c:pt idx="91" formatCode="0.0%">
                  <c:v>-2.3680523905551976E-2</c:v>
                </c:pt>
                <c:pt idx="92" formatCode="0.0%">
                  <c:v>-5.4001699348873E-2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101.7169809191854</c:v>
                </c:pt>
                <c:pt idx="89">
                  <c:v>101.95897751296852</c:v>
                </c:pt>
                <c:pt idx="90">
                  <c:v>101.60139508462285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99.999999999999986</c:v>
                </c:pt>
                <c:pt idx="1">
                  <c:v>100.07170866999226</c:v>
                </c:pt>
                <c:pt idx="2">
                  <c:v>99.981682917774251</c:v>
                </c:pt>
                <c:pt idx="3">
                  <c:v>100.06003550682132</c:v>
                </c:pt>
                <c:pt idx="4">
                  <c:v>100.03149723697547</c:v>
                </c:pt>
                <c:pt idx="5">
                  <c:v>100.06881980082906</c:v>
                </c:pt>
                <c:pt idx="6">
                  <c:v>100.00314792251596</c:v>
                </c:pt>
                <c:pt idx="7">
                  <c:v>99.960197524952278</c:v>
                </c:pt>
                <c:pt idx="8">
                  <c:v>99.861438378143475</c:v>
                </c:pt>
                <c:pt idx="9">
                  <c:v>99.80880762019612</c:v>
                </c:pt>
                <c:pt idx="10">
                  <c:v>99.892567034851936</c:v>
                </c:pt>
                <c:pt idx="11">
                  <c:v>99.856438472845369</c:v>
                </c:pt>
                <c:pt idx="12">
                  <c:v>99.708474409062518</c:v>
                </c:pt>
                <c:pt idx="13">
                  <c:v>99.680545084973375</c:v>
                </c:pt>
                <c:pt idx="14">
                  <c:v>99.587729681801591</c:v>
                </c:pt>
                <c:pt idx="15">
                  <c:v>99.632358403469851</c:v>
                </c:pt>
                <c:pt idx="16">
                  <c:v>99.622615730257607</c:v>
                </c:pt>
                <c:pt idx="17">
                  <c:v>99.673306678629231</c:v>
                </c:pt>
                <c:pt idx="18">
                  <c:v>99.55389797409282</c:v>
                </c:pt>
                <c:pt idx="19">
                  <c:v>99.69183229968931</c:v>
                </c:pt>
                <c:pt idx="20">
                  <c:v>99.722081466938988</c:v>
                </c:pt>
                <c:pt idx="21">
                  <c:v>99.775143487750739</c:v>
                </c:pt>
                <c:pt idx="22">
                  <c:v>99.969640957741802</c:v>
                </c:pt>
                <c:pt idx="23">
                  <c:v>100.02906287372258</c:v>
                </c:pt>
                <c:pt idx="24">
                  <c:v>99.888863660175701</c:v>
                </c:pt>
                <c:pt idx="25">
                  <c:v>100.00728770517738</c:v>
                </c:pt>
                <c:pt idx="26">
                  <c:v>100.1541564902471</c:v>
                </c:pt>
                <c:pt idx="27">
                  <c:v>100.35758949658866</c:v>
                </c:pt>
                <c:pt idx="28">
                  <c:v>100.37865134418087</c:v>
                </c:pt>
                <c:pt idx="29">
                  <c:v>100.26632719818869</c:v>
                </c:pt>
                <c:pt idx="30">
                  <c:v>100.35762408800724</c:v>
                </c:pt>
                <c:pt idx="31">
                  <c:v>100.35606193065756</c:v>
                </c:pt>
                <c:pt idx="32">
                  <c:v>100.3324163803745</c:v>
                </c:pt>
                <c:pt idx="33">
                  <c:v>100.47368764159698</c:v>
                </c:pt>
                <c:pt idx="34">
                  <c:v>100.41084473454931</c:v>
                </c:pt>
                <c:pt idx="35">
                  <c:v>100.57314657904925</c:v>
                </c:pt>
                <c:pt idx="36">
                  <c:v>100.44539664076815</c:v>
                </c:pt>
                <c:pt idx="37">
                  <c:v>100.68794007750925</c:v>
                </c:pt>
                <c:pt idx="38">
                  <c:v>100.82086349704586</c:v>
                </c:pt>
                <c:pt idx="39">
                  <c:v>100.79329817695175</c:v>
                </c:pt>
                <c:pt idx="40">
                  <c:v>101.05977757719835</c:v>
                </c:pt>
                <c:pt idx="41">
                  <c:v>101.18531722642594</c:v>
                </c:pt>
                <c:pt idx="42">
                  <c:v>101.18285278842436</c:v>
                </c:pt>
                <c:pt idx="43">
                  <c:v>101.2390977396703</c:v>
                </c:pt>
                <c:pt idx="44">
                  <c:v>101.05789137805796</c:v>
                </c:pt>
                <c:pt idx="45">
                  <c:v>101.18197435107356</c:v>
                </c:pt>
                <c:pt idx="46">
                  <c:v>101.16792984421087</c:v>
                </c:pt>
                <c:pt idx="47">
                  <c:v>101.19672924154759</c:v>
                </c:pt>
                <c:pt idx="48">
                  <c:v>101.67470505896181</c:v>
                </c:pt>
                <c:pt idx="49">
                  <c:v>102.08490535945865</c:v>
                </c:pt>
                <c:pt idx="50">
                  <c:v>102.02746214769166</c:v>
                </c:pt>
                <c:pt idx="51">
                  <c:v>101.90562224500914</c:v>
                </c:pt>
                <c:pt idx="52">
                  <c:v>101.79548585129557</c:v>
                </c:pt>
                <c:pt idx="53">
                  <c:v>101.747119910062</c:v>
                </c:pt>
                <c:pt idx="54">
                  <c:v>101.77342130373151</c:v>
                </c:pt>
                <c:pt idx="55">
                  <c:v>101.64591688068268</c:v>
                </c:pt>
                <c:pt idx="56">
                  <c:v>101.56499240027127</c:v>
                </c:pt>
                <c:pt idx="57">
                  <c:v>101.43828192146592</c:v>
                </c:pt>
                <c:pt idx="58">
                  <c:v>101.4057243560019</c:v>
                </c:pt>
                <c:pt idx="59">
                  <c:v>101.41168206791495</c:v>
                </c:pt>
                <c:pt idx="60">
                  <c:v>101.55759461774916</c:v>
                </c:pt>
                <c:pt idx="61">
                  <c:v>101.52001321525903</c:v>
                </c:pt>
                <c:pt idx="62">
                  <c:v>101.58270248910921</c:v>
                </c:pt>
                <c:pt idx="63">
                  <c:v>101.66819612702102</c:v>
                </c:pt>
                <c:pt idx="64">
                  <c:v>101.54618402498797</c:v>
                </c:pt>
                <c:pt idx="65">
                  <c:v>101.73802788828267</c:v>
                </c:pt>
                <c:pt idx="66">
                  <c:v>101.65045107523632</c:v>
                </c:pt>
                <c:pt idx="67">
                  <c:v>101.52997755733956</c:v>
                </c:pt>
                <c:pt idx="68">
                  <c:v>101.54459618412808</c:v>
                </c:pt>
                <c:pt idx="69">
                  <c:v>101.52739377884924</c:v>
                </c:pt>
                <c:pt idx="70">
                  <c:v>101.24873879577044</c:v>
                </c:pt>
                <c:pt idx="71">
                  <c:v>101.14774740465606</c:v>
                </c:pt>
                <c:pt idx="72">
                  <c:v>100.97561697186819</c:v>
                </c:pt>
                <c:pt idx="73">
                  <c:v>100.8774596302775</c:v>
                </c:pt>
                <c:pt idx="74">
                  <c:v>101.32047387745797</c:v>
                </c:pt>
                <c:pt idx="75">
                  <c:v>101.50057754395954</c:v>
                </c:pt>
                <c:pt idx="76">
                  <c:v>101.49766352343674</c:v>
                </c:pt>
                <c:pt idx="77">
                  <c:v>101.41645748861168</c:v>
                </c:pt>
                <c:pt idx="78">
                  <c:v>101.35668654459182</c:v>
                </c:pt>
                <c:pt idx="79">
                  <c:v>101.26380298623339</c:v>
                </c:pt>
                <c:pt idx="80">
                  <c:v>101.73716267787749</c:v>
                </c:pt>
                <c:pt idx="81">
                  <c:v>102.04328483569485</c:v>
                </c:pt>
                <c:pt idx="82">
                  <c:v>101.7311453469278</c:v>
                </c:pt>
                <c:pt idx="83">
                  <c:v>101.53273235007774</c:v>
                </c:pt>
                <c:pt idx="84">
                  <c:v>101.67030154892693</c:v>
                </c:pt>
                <c:pt idx="85">
                  <c:v>101.95932321378713</c:v>
                </c:pt>
                <c:pt idx="86">
                  <c:v>101.44583462312437</c:v>
                </c:pt>
                <c:pt idx="87">
                  <c:v>101.03663472587108</c:v>
                </c:pt>
                <c:pt idx="88">
                  <c:v>100.88424932184436</c:v>
                </c:pt>
                <c:pt idx="89">
                  <c:v>100.667461712258</c:v>
                </c:pt>
                <c:pt idx="90">
                  <c:v>100.46422114216931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1.3754142947330905</c:v>
                </c:pt>
                <c:pt idx="89">
                  <c:v>1.5463834125188498</c:v>
                </c:pt>
                <c:pt idx="90">
                  <c:v>1.4235893283683936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7.2768323853233952E-4</c:v>
                </c:pt>
                <c:pt idx="2">
                  <c:v>-1.8907964210512773E-4</c:v>
                </c:pt>
                <c:pt idx="3">
                  <c:v>6.3144033296502755E-4</c:v>
                </c:pt>
                <c:pt idx="4">
                  <c:v>3.3832778268783059E-4</c:v>
                </c:pt>
                <c:pt idx="5">
                  <c:v>7.5146234448597582E-4</c:v>
                </c:pt>
                <c:pt idx="6">
                  <c:v>3.4845818554174457E-5</c:v>
                </c:pt>
                <c:pt idx="7">
                  <c:v>-4.4832250175175226E-4</c:v>
                </c:pt>
                <c:pt idx="8">
                  <c:v>-1.5836914123754653E-3</c:v>
                </c:pt>
                <c:pt idx="9">
                  <c:v>-2.2214000125253541E-3</c:v>
                </c:pt>
                <c:pt idx="10">
                  <c:v>-1.2640620253809853E-3</c:v>
                </c:pt>
                <c:pt idx="11">
                  <c:v>-1.7110127876467374E-3</c:v>
                </c:pt>
                <c:pt idx="12">
                  <c:v>-3.5346187843079413E-3</c:v>
                </c:pt>
                <c:pt idx="13">
                  <c:v>-3.9317835235306298E-3</c:v>
                </c:pt>
                <c:pt idx="14">
                  <c:v>-5.1814702125276835E-3</c:v>
                </c:pt>
                <c:pt idx="15">
                  <c:v>-4.7396859696062776E-3</c:v>
                </c:pt>
                <c:pt idx="16">
                  <c:v>-4.9690494868519508E-3</c:v>
                </c:pt>
                <c:pt idx="17">
                  <c:v>-4.4142435437215521E-3</c:v>
                </c:pt>
                <c:pt idx="18">
                  <c:v>-6.2755079697520699E-3</c:v>
                </c:pt>
                <c:pt idx="19">
                  <c:v>-4.4708537405633297E-3</c:v>
                </c:pt>
                <c:pt idx="20">
                  <c:v>-4.1660457717760391E-3</c:v>
                </c:pt>
                <c:pt idx="21">
                  <c:v>-3.6274882322340218E-3</c:v>
                </c:pt>
                <c:pt idx="22">
                  <c:v>-5.1169847009524538E-4</c:v>
                </c:pt>
                <c:pt idx="23">
                  <c:v>5.0601407422168343E-4</c:v>
                </c:pt>
                <c:pt idx="24">
                  <c:v>-1.9893755025108817E-3</c:v>
                </c:pt>
                <c:pt idx="25">
                  <c:v>1.3432410408498185E-4</c:v>
                </c:pt>
                <c:pt idx="26">
                  <c:v>2.9484904106749088E-3</c:v>
                </c:pt>
                <c:pt idx="27">
                  <c:v>7.1467510565801362E-3</c:v>
                </c:pt>
                <c:pt idx="28">
                  <c:v>7.852081093772334E-3</c:v>
                </c:pt>
                <c:pt idx="29">
                  <c:v>5.7002828695580376E-3</c:v>
                </c:pt>
                <c:pt idx="30">
                  <c:v>7.8606292208900364E-3</c:v>
                </c:pt>
                <c:pt idx="31">
                  <c:v>7.9948456289664627E-3</c:v>
                </c:pt>
                <c:pt idx="32">
                  <c:v>7.8130642192695277E-3</c:v>
                </c:pt>
                <c:pt idx="33">
                  <c:v>1.1841100776840641E-2</c:v>
                </c:pt>
                <c:pt idx="34">
                  <c:v>1.0662010666662614E-2</c:v>
                </c:pt>
                <c:pt idx="35">
                  <c:v>1.5453955219364879E-2</c:v>
                </c:pt>
                <c:pt idx="36">
                  <c:v>1.2459834879239295E-2</c:v>
                </c:pt>
                <c:pt idx="37">
                  <c:v>1.9698187012560098E-2</c:v>
                </c:pt>
                <c:pt idx="38">
                  <c:v>2.4047560327688622E-2</c:v>
                </c:pt>
                <c:pt idx="39">
                  <c:v>2.3969866863083666E-2</c:v>
                </c:pt>
                <c:pt idx="40">
                  <c:v>3.2536683855835857E-2</c:v>
                </c:pt>
                <c:pt idx="41">
                  <c:v>3.6955416857250789E-2</c:v>
                </c:pt>
                <c:pt idx="42">
                  <c:v>3.7721134869273421E-2</c:v>
                </c:pt>
                <c:pt idx="43">
                  <c:v>4.0505461436551204E-2</c:v>
                </c:pt>
                <c:pt idx="44">
                  <c:v>3.5658014435984153E-2</c:v>
                </c:pt>
                <c:pt idx="45">
                  <c:v>4.0739415783668242E-2</c:v>
                </c:pt>
                <c:pt idx="46">
                  <c:v>4.1644072071831406E-2</c:v>
                </c:pt>
                <c:pt idx="47">
                  <c:v>4.4340551416547136E-2</c:v>
                </c:pt>
                <c:pt idx="48">
                  <c:v>6.4942699865176312E-2</c:v>
                </c:pt>
                <c:pt idx="49">
                  <c:v>8.3858452479899981E-2</c:v>
                </c:pt>
                <c:pt idx="50">
                  <c:v>8.4898542525281506E-2</c:v>
                </c:pt>
                <c:pt idx="51">
                  <c:v>8.3399853210996966E-2</c:v>
                </c:pt>
                <c:pt idx="52">
                  <c:v>8.222605476754552E-2</c:v>
                </c:pt>
                <c:pt idx="53">
                  <c:v>8.2806595905339897E-2</c:v>
                </c:pt>
                <c:pt idx="54">
                  <c:v>8.7069545890903655E-2</c:v>
                </c:pt>
                <c:pt idx="55">
                  <c:v>8.3412337254883617E-2</c:v>
                </c:pt>
                <c:pt idx="56">
                  <c:v>8.1825315074597782E-2</c:v>
                </c:pt>
                <c:pt idx="57">
                  <c:v>7.7701762377249572E-2</c:v>
                </c:pt>
                <c:pt idx="58">
                  <c:v>7.8389931969246263E-2</c:v>
                </c:pt>
                <c:pt idx="59">
                  <c:v>8.1266430469486117E-2</c:v>
                </c:pt>
                <c:pt idx="60">
                  <c:v>9.3600063484944762E-2</c:v>
                </c:pt>
                <c:pt idx="61">
                  <c:v>9.4387647979541356E-2</c:v>
                </c:pt>
                <c:pt idx="62">
                  <c:v>0.10265583435934289</c:v>
                </c:pt>
                <c:pt idx="63">
                  <c:v>0.11509255350337266</c:v>
                </c:pt>
                <c:pt idx="64">
                  <c:v>0.11388376359625507</c:v>
                </c:pt>
                <c:pt idx="65">
                  <c:v>0.13455788492534726</c:v>
                </c:pt>
                <c:pt idx="66">
                  <c:v>0.13433215173061797</c:v>
                </c:pt>
                <c:pt idx="67">
                  <c:v>0.13373150577332105</c:v>
                </c:pt>
                <c:pt idx="68">
                  <c:v>0.14420104901861741</c:v>
                </c:pt>
                <c:pt idx="69">
                  <c:v>0.15046159684846927</c:v>
                </c:pt>
                <c:pt idx="70">
                  <c:v>0.12999740299995111</c:v>
                </c:pt>
                <c:pt idx="71">
                  <c:v>0.12519698838307214</c:v>
                </c:pt>
                <c:pt idx="72">
                  <c:v>0.11206388227014585</c:v>
                </c:pt>
                <c:pt idx="73">
                  <c:v>0.10623732923346729</c:v>
                </c:pt>
                <c:pt idx="74">
                  <c:v>0.17191381964079788</c:v>
                </c:pt>
                <c:pt idx="75">
                  <c:v>0.20922521483003997</c:v>
                </c:pt>
                <c:pt idx="76">
                  <c:v>0.22635633620725848</c:v>
                </c:pt>
                <c:pt idx="77">
                  <c:v>0.23087685408915348</c:v>
                </c:pt>
                <c:pt idx="78">
                  <c:v>0.23552654823665264</c:v>
                </c:pt>
                <c:pt idx="79">
                  <c:v>0.23377640524893195</c:v>
                </c:pt>
                <c:pt idx="80">
                  <c:v>0.36515184636701647</c:v>
                </c:pt>
                <c:pt idx="81">
                  <c:v>0.48665195788726834</c:v>
                </c:pt>
                <c:pt idx="82">
                  <c:v>0.44913490652621491</c:v>
                </c:pt>
                <c:pt idx="83">
                  <c:v>0.45118291383233</c:v>
                </c:pt>
                <c:pt idx="84">
                  <c:v>0.63027478610047893</c:v>
                </c:pt>
                <c:pt idx="85">
                  <c:v>0.88819706284339617</c:v>
                </c:pt>
                <c:pt idx="86">
                  <c:v>0.73708143959301964</c:v>
                </c:pt>
                <c:pt idx="87">
                  <c:v>0.57883891452365077</c:v>
                </c:pt>
                <c:pt idx="88">
                  <c:v>0.5249964052674585</c:v>
                </c:pt>
                <c:pt idx="89">
                  <c:v>0.41138245584325972</c:v>
                </c:pt>
                <c:pt idx="90">
                  <c:v>0.29673878955339461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1.0678297566175217</c:v>
                </c:pt>
                <c:pt idx="89">
                  <c:v>1.0654038280458706</c:v>
                </c:pt>
                <c:pt idx="90">
                  <c:v>1.0650918076701048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1.017169809191854</c:v>
                </c:pt>
                <c:pt idx="89">
                  <c:v>1.0195897751296852</c:v>
                </c:pt>
                <c:pt idx="90">
                  <c:v>1.0160139508462285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1.0615243819528819</c:v>
                </c:pt>
                <c:pt idx="88">
                  <c:v>1.0617258311213609</c:v>
                </c:pt>
                <c:pt idx="89">
                  <c:v>1.0539570951170576</c:v>
                </c:pt>
                <c:pt idx="90">
                  <c:v>1.051422712248401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1.0007170866999227</c:v>
                </c:pt>
                <c:pt idx="2">
                  <c:v>0.99981682917774251</c:v>
                </c:pt>
                <c:pt idx="3">
                  <c:v>1.0006003550682132</c:v>
                </c:pt>
                <c:pt idx="4">
                  <c:v>1.0003149723697546</c:v>
                </c:pt>
                <c:pt idx="5">
                  <c:v>1.0006881980082907</c:v>
                </c:pt>
                <c:pt idx="6">
                  <c:v>1.0000314792251597</c:v>
                </c:pt>
                <c:pt idx="7">
                  <c:v>0.99960197524952277</c:v>
                </c:pt>
                <c:pt idx="8">
                  <c:v>0.99861438378143474</c:v>
                </c:pt>
                <c:pt idx="9">
                  <c:v>0.99808807620196116</c:v>
                </c:pt>
                <c:pt idx="10">
                  <c:v>0.99892567034851931</c:v>
                </c:pt>
                <c:pt idx="11">
                  <c:v>0.99856438472845366</c:v>
                </c:pt>
                <c:pt idx="12">
                  <c:v>0.9970847440906252</c:v>
                </c:pt>
                <c:pt idx="13">
                  <c:v>0.99680545084973371</c:v>
                </c:pt>
                <c:pt idx="14">
                  <c:v>0.99587729681801596</c:v>
                </c:pt>
                <c:pt idx="15">
                  <c:v>0.99632358403469856</c:v>
                </c:pt>
                <c:pt idx="16">
                  <c:v>0.99622615730257602</c:v>
                </c:pt>
                <c:pt idx="17">
                  <c:v>0.99673306678629237</c:v>
                </c:pt>
                <c:pt idx="18">
                  <c:v>0.9955389797409282</c:v>
                </c:pt>
                <c:pt idx="19">
                  <c:v>0.99691832299689309</c:v>
                </c:pt>
                <c:pt idx="20">
                  <c:v>0.99722081466938983</c:v>
                </c:pt>
                <c:pt idx="21">
                  <c:v>0.99775143487750739</c:v>
                </c:pt>
                <c:pt idx="22">
                  <c:v>0.99969640957741801</c:v>
                </c:pt>
                <c:pt idx="23">
                  <c:v>1.0002906287372257</c:v>
                </c:pt>
                <c:pt idx="24">
                  <c:v>0.99888863660175697</c:v>
                </c:pt>
                <c:pt idx="25">
                  <c:v>1.0000728770517737</c:v>
                </c:pt>
                <c:pt idx="26">
                  <c:v>1.001541564902471</c:v>
                </c:pt>
                <c:pt idx="27">
                  <c:v>1.0035758949658866</c:v>
                </c:pt>
                <c:pt idx="28">
                  <c:v>1.0037865134418087</c:v>
                </c:pt>
                <c:pt idx="29">
                  <c:v>1.0026632719818869</c:v>
                </c:pt>
                <c:pt idx="30">
                  <c:v>1.0035762408800724</c:v>
                </c:pt>
                <c:pt idx="31">
                  <c:v>1.0035606193065756</c:v>
                </c:pt>
                <c:pt idx="32">
                  <c:v>1.0033241638037449</c:v>
                </c:pt>
                <c:pt idx="33">
                  <c:v>1.0047368764159699</c:v>
                </c:pt>
                <c:pt idx="34">
                  <c:v>1.0041084473454931</c:v>
                </c:pt>
                <c:pt idx="35">
                  <c:v>1.0057314657904926</c:v>
                </c:pt>
                <c:pt idx="36">
                  <c:v>1.0044539664076815</c:v>
                </c:pt>
                <c:pt idx="37">
                  <c:v>1.0068794007750925</c:v>
                </c:pt>
                <c:pt idx="38">
                  <c:v>1.0082086349704587</c:v>
                </c:pt>
                <c:pt idx="39">
                  <c:v>1.0079329817695175</c:v>
                </c:pt>
                <c:pt idx="40">
                  <c:v>1.0105977757719835</c:v>
                </c:pt>
                <c:pt idx="41">
                  <c:v>1.0118531722642594</c:v>
                </c:pt>
                <c:pt idx="42">
                  <c:v>1.0118285278842436</c:v>
                </c:pt>
                <c:pt idx="43">
                  <c:v>1.012390977396703</c:v>
                </c:pt>
                <c:pt idx="44">
                  <c:v>1.0105789137805796</c:v>
                </c:pt>
                <c:pt idx="45">
                  <c:v>1.0118197435107357</c:v>
                </c:pt>
                <c:pt idx="46">
                  <c:v>1.0116792984421088</c:v>
                </c:pt>
                <c:pt idx="47">
                  <c:v>1.0119672924154759</c:v>
                </c:pt>
                <c:pt idx="48">
                  <c:v>1.0167470505896181</c:v>
                </c:pt>
                <c:pt idx="49">
                  <c:v>1.0208490535945864</c:v>
                </c:pt>
                <c:pt idx="50">
                  <c:v>1.0202746214769167</c:v>
                </c:pt>
                <c:pt idx="51">
                  <c:v>1.0190562224500914</c:v>
                </c:pt>
                <c:pt idx="52">
                  <c:v>1.0179548585129556</c:v>
                </c:pt>
                <c:pt idx="53">
                  <c:v>1.01747119910062</c:v>
                </c:pt>
                <c:pt idx="54">
                  <c:v>1.017734213037315</c:v>
                </c:pt>
                <c:pt idx="55">
                  <c:v>1.0164591688068267</c:v>
                </c:pt>
                <c:pt idx="56">
                  <c:v>1.0156499240027126</c:v>
                </c:pt>
                <c:pt idx="57">
                  <c:v>1.0143828192146591</c:v>
                </c:pt>
                <c:pt idx="58">
                  <c:v>1.014057243560019</c:v>
                </c:pt>
                <c:pt idx="59">
                  <c:v>1.0141168206791495</c:v>
                </c:pt>
                <c:pt idx="60">
                  <c:v>1.0155759461774916</c:v>
                </c:pt>
                <c:pt idx="61">
                  <c:v>1.0152001321525903</c:v>
                </c:pt>
                <c:pt idx="62">
                  <c:v>1.0158270248910921</c:v>
                </c:pt>
                <c:pt idx="63">
                  <c:v>1.0166819612702103</c:v>
                </c:pt>
                <c:pt idx="64">
                  <c:v>1.0154618402498796</c:v>
                </c:pt>
                <c:pt idx="65">
                  <c:v>1.0173802788828268</c:v>
                </c:pt>
                <c:pt idx="66">
                  <c:v>1.0165045107523631</c:v>
                </c:pt>
                <c:pt idx="67">
                  <c:v>1.0152997755733957</c:v>
                </c:pt>
                <c:pt idx="68">
                  <c:v>1.0154459618412808</c:v>
                </c:pt>
                <c:pt idx="69">
                  <c:v>1.0152739377884925</c:v>
                </c:pt>
                <c:pt idx="70">
                  <c:v>1.0124873879577043</c:v>
                </c:pt>
                <c:pt idx="71">
                  <c:v>1.0114774740465606</c:v>
                </c:pt>
                <c:pt idx="72">
                  <c:v>1.0097561697186819</c:v>
                </c:pt>
                <c:pt idx="73">
                  <c:v>1.008774596302775</c:v>
                </c:pt>
                <c:pt idx="74">
                  <c:v>1.0132047387745797</c:v>
                </c:pt>
                <c:pt idx="75">
                  <c:v>1.0150057754395954</c:v>
                </c:pt>
                <c:pt idx="76">
                  <c:v>1.0149766352343674</c:v>
                </c:pt>
                <c:pt idx="77">
                  <c:v>1.0141645748861168</c:v>
                </c:pt>
                <c:pt idx="78">
                  <c:v>1.0135668654459182</c:v>
                </c:pt>
                <c:pt idx="79">
                  <c:v>1.0126380298623339</c:v>
                </c:pt>
                <c:pt idx="80">
                  <c:v>1.0173716267787749</c:v>
                </c:pt>
                <c:pt idx="81">
                  <c:v>1.0204328483569485</c:v>
                </c:pt>
                <c:pt idx="82">
                  <c:v>1.017311453469278</c:v>
                </c:pt>
                <c:pt idx="83">
                  <c:v>1.0153273235007774</c:v>
                </c:pt>
                <c:pt idx="84">
                  <c:v>1.0167030154892693</c:v>
                </c:pt>
                <c:pt idx="85">
                  <c:v>1.0195932321378713</c:v>
                </c:pt>
                <c:pt idx="86">
                  <c:v>1.0144583462312438</c:v>
                </c:pt>
                <c:pt idx="87">
                  <c:v>1.0103663472587108</c:v>
                </c:pt>
                <c:pt idx="88">
                  <c:v>1.0088424932184437</c:v>
                </c:pt>
                <c:pt idx="89">
                  <c:v>1.00667461712258</c:v>
                </c:pt>
                <c:pt idx="90">
                  <c:v>1.0046422114216931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2.9539617810879104E-2</c:v>
                </c:pt>
                <c:pt idx="89">
                  <c:v>7.4406758376976967E-3</c:v>
                </c:pt>
                <c:pt idx="90">
                  <c:v>8.1496241502234668E-3</c:v>
                </c:pt>
                <c:pt idx="91">
                  <c:v>1.0669857414649098E-2</c:v>
                </c:pt>
                <c:pt idx="92">
                  <c:v>1.2286827917092902E-2</c:v>
                </c:pt>
                <c:pt idx="93">
                  <c:v>7.4597485280922804E-3</c:v>
                </c:pt>
                <c:pt idx="94">
                  <c:v>1.1125961629445458E-2</c:v>
                </c:pt>
                <c:pt idx="95">
                  <c:v>1.5739003756076286E-2</c:v>
                </c:pt>
                <c:pt idx="96">
                  <c:v>7.4354013989583745E-3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6.5686587450695111E-3</c:v>
                </c:pt>
                <c:pt idx="89">
                  <c:v>2.8344014266517004E-3</c:v>
                </c:pt>
                <c:pt idx="90">
                  <c:v>4.225999927669255E-3</c:v>
                </c:pt>
                <c:pt idx="91">
                  <c:v>4.0002403506929074E-3</c:v>
                </c:pt>
                <c:pt idx="92">
                  <c:v>1.5027717589077838E-3</c:v>
                </c:pt>
                <c:pt idx="93">
                  <c:v>2.8933726318924879E-3</c:v>
                </c:pt>
                <c:pt idx="94">
                  <c:v>5.1563688250788609E-3</c:v>
                </c:pt>
                <c:pt idx="95">
                  <c:v>7.2818848108162637E-3</c:v>
                </c:pt>
                <c:pt idx="96">
                  <c:v>1.5886780070726303E-3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2.3935663729883355E-2</c:v>
                </c:pt>
                <c:pt idx="89" formatCode="0.0%">
                  <c:v>2.3969590840534183E-2</c:v>
                </c:pt>
                <c:pt idx="90" formatCode="0.0%">
                  <c:v>2.336341448196096E-2</c:v>
                </c:pt>
                <c:pt idx="91" formatCode="0.0%">
                  <c:v>2.2796172378322526E-2</c:v>
                </c:pt>
                <c:pt idx="92" formatCode="0.0%">
                  <c:v>2.2202425278157929E-2</c:v>
                </c:pt>
                <c:pt idx="93" formatCode="0.0%">
                  <c:v>2.1369140098018363E-2</c:v>
                </c:pt>
                <c:pt idx="94" formatCode="0.0%">
                  <c:v>2.1236835950461292E-2</c:v>
                </c:pt>
                <c:pt idx="95" formatCode="0.0%">
                  <c:v>2.1504748224177694E-2</c:v>
                </c:pt>
                <c:pt idx="96" formatCode="0.0%">
                  <c:v>1.8616669325998481E-2</c:v>
                </c:pt>
                <c:pt idx="97" formatCode="0.0%">
                  <c:v>1.5263860209662047E-2</c:v>
                </c:pt>
                <c:pt idx="98" formatCode="0.0%">
                  <c:v>1.3147986678688495E-2</c:v>
                </c:pt>
                <c:pt idx="99" formatCode="0.0%">
                  <c:v>1.1786682421905984E-2</c:v>
                </c:pt>
                <c:pt idx="100" formatCode="0.0%">
                  <c:v>9.4523903755345251E-3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7.7492079046115698E-3</c:v>
                </c:pt>
                <c:pt idx="89" formatCode="0.0%">
                  <c:v>7.4264911272053742E-3</c:v>
                </c:pt>
                <c:pt idx="90" formatCode="0.0%">
                  <c:v>7.2631314784341039E-3</c:v>
                </c:pt>
                <c:pt idx="91" formatCode="0.0%">
                  <c:v>7.1524480219927562E-3</c:v>
                </c:pt>
                <c:pt idx="92" formatCode="0.0%">
                  <c:v>6.4231435923250424E-3</c:v>
                </c:pt>
                <c:pt idx="93" formatCode="0.0%">
                  <c:v>5.9539228993192861E-3</c:v>
                </c:pt>
                <c:pt idx="94" formatCode="0.0%">
                  <c:v>6.1224490035555563E-3</c:v>
                </c:pt>
                <c:pt idx="95" formatCode="0.0%">
                  <c:v>6.3353972701486279E-3</c:v>
                </c:pt>
                <c:pt idx="96" formatCode="0.0%">
                  <c:v>5.7671149012467433E-3</c:v>
                </c:pt>
                <c:pt idx="97" formatCode="0.0%">
                  <c:v>5.1269282988746596E-3</c:v>
                </c:pt>
                <c:pt idx="98" formatCode="0.0%">
                  <c:v>4.1722949329891139E-3</c:v>
                </c:pt>
                <c:pt idx="99" formatCode="0.0%">
                  <c:v>4.0783802821711497E-3</c:v>
                </c:pt>
                <c:pt idx="100" formatCode="0.0%">
                  <c:v>3.6349166570299927E-3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0.15549034638680537</c:v>
                </c:pt>
                <c:pt idx="77">
                  <c:v>0.17276057283973678</c:v>
                </c:pt>
                <c:pt idx="78">
                  <c:v>0.18099879082108794</c:v>
                </c:pt>
                <c:pt idx="79">
                  <c:v>0.12052254169424614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7.1510734503237305E-2</c:v>
                </c:pt>
                <c:pt idx="77">
                  <c:v>3.875344651874757E-2</c:v>
                </c:pt>
                <c:pt idx="78">
                  <c:v>3.4606359519280261E-2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8.4407736747348E-2</c:v>
                </c:pt>
                <c:pt idx="77">
                  <c:v>9.2474938937313747E-2</c:v>
                </c:pt>
                <c:pt idx="78">
                  <c:v>0.10020168907550496</c:v>
                </c:pt>
                <c:pt idx="79">
                  <c:v>0.10414796875006455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3.407084044833953E-2</c:v>
                </c:pt>
                <c:pt idx="77">
                  <c:v>3.5720466444742187E-2</c:v>
                </c:pt>
                <c:pt idx="78">
                  <c:v>3.7220163228219687E-2</c:v>
                </c:pt>
                <c:pt idx="79">
                  <c:v>3.8895430849785306E-2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2.3935663729883355E-2</c:v>
                </c:pt>
                <c:pt idx="89" formatCode="0.0%">
                  <c:v>2.3969590840534183E-2</c:v>
                </c:pt>
                <c:pt idx="90" formatCode="0.0%">
                  <c:v>2.336341448196096E-2</c:v>
                </c:pt>
                <c:pt idx="91" formatCode="0.0%">
                  <c:v>2.2796172378322526E-2</c:v>
                </c:pt>
                <c:pt idx="92" formatCode="0.0%">
                  <c:v>2.2202425278157929E-2</c:v>
                </c:pt>
                <c:pt idx="93" formatCode="0.0%">
                  <c:v>2.1369140098018363E-2</c:v>
                </c:pt>
                <c:pt idx="94" formatCode="0.0%">
                  <c:v>2.1236835950461292E-2</c:v>
                </c:pt>
                <c:pt idx="95" formatCode="0.0%">
                  <c:v>2.1504748224177694E-2</c:v>
                </c:pt>
                <c:pt idx="96" formatCode="0.0%">
                  <c:v>1.8616669325998481E-2</c:v>
                </c:pt>
                <c:pt idx="97" formatCode="0.0%">
                  <c:v>1.5263860209662047E-2</c:v>
                </c:pt>
                <c:pt idx="98" formatCode="0.0%">
                  <c:v>1.3147986678688495E-2</c:v>
                </c:pt>
                <c:pt idx="99" formatCode="0.0%">
                  <c:v>1.1786682421905984E-2</c:v>
                </c:pt>
                <c:pt idx="100" formatCode="0.0%">
                  <c:v>9.4523903755345251E-3</c:v>
                </c:pt>
                <c:pt idx="101" formatCode="0.0%">
                  <c:v>9.2329405290081934E-3</c:v>
                </c:pt>
                <c:pt idx="102" formatCode="0.0%">
                  <c:v>9.3530766025848866E-3</c:v>
                </c:pt>
                <c:pt idx="103" formatCode="0.0%">
                  <c:v>8.7900170015139945E-3</c:v>
                </c:pt>
                <c:pt idx="104" formatCode="0.0%">
                  <c:v>8.0886002116932199E-3</c:v>
                </c:pt>
                <c:pt idx="105" formatCode="0.0%">
                  <c:v>7.9635357097056301E-3</c:v>
                </c:pt>
                <c:pt idx="106" formatCode="0.0%">
                  <c:v>7.2759724282574862E-3</c:v>
                </c:pt>
                <c:pt idx="107" formatCode="0.0%">
                  <c:v>6.4094307882244057E-3</c:v>
                </c:pt>
                <c:pt idx="108" formatCode="0.0%">
                  <c:v>6.556380025395085E-3</c:v>
                </c:pt>
                <c:pt idx="109" formatCode="0.0%">
                  <c:v>6.9348639875173408E-3</c:v>
                </c:pt>
                <c:pt idx="110" formatCode="0.0%">
                  <c:v>6.6824179567833526E-3</c:v>
                </c:pt>
                <c:pt idx="111" formatCode="0.0%">
                  <c:v>7.2452866829849083E-3</c:v>
                </c:pt>
                <c:pt idx="112" formatCode="0.0%">
                  <c:v>7.6483669439559683E-3</c:v>
                </c:pt>
                <c:pt idx="113" formatCode="0.0%">
                  <c:v>8.1223626384931222E-3</c:v>
                </c:pt>
                <c:pt idx="114" formatCode="0.0%">
                  <c:v>7.6984789639874722E-3</c:v>
                </c:pt>
                <c:pt idx="115" formatCode="0.0%">
                  <c:v>7.6380009952348171E-3</c:v>
                </c:pt>
                <c:pt idx="116" formatCode="0.0%">
                  <c:v>7.4732297656494766E-3</c:v>
                </c:pt>
                <c:pt idx="117" formatCode="0.0%">
                  <c:v>7.5053347145532618E-3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7.7492079046115698E-3</c:v>
                </c:pt>
                <c:pt idx="89" formatCode="0.0%">
                  <c:v>7.4264911272053742E-3</c:v>
                </c:pt>
                <c:pt idx="90" formatCode="0.0%">
                  <c:v>7.2631314784341039E-3</c:v>
                </c:pt>
                <c:pt idx="91" formatCode="0.0%">
                  <c:v>7.1524480219927562E-3</c:v>
                </c:pt>
                <c:pt idx="92" formatCode="0.0%">
                  <c:v>6.4231435923250424E-3</c:v>
                </c:pt>
                <c:pt idx="93" formatCode="0.0%">
                  <c:v>5.9539228993192861E-3</c:v>
                </c:pt>
                <c:pt idx="94" formatCode="0.0%">
                  <c:v>6.1224490035555563E-3</c:v>
                </c:pt>
                <c:pt idx="95" formatCode="0.0%">
                  <c:v>6.3353972701486279E-3</c:v>
                </c:pt>
                <c:pt idx="96" formatCode="0.0%">
                  <c:v>5.7671149012467433E-3</c:v>
                </c:pt>
                <c:pt idx="97" formatCode="0.0%">
                  <c:v>5.1269282988746596E-3</c:v>
                </c:pt>
                <c:pt idx="98" formatCode="0.0%">
                  <c:v>4.1722949329891139E-3</c:v>
                </c:pt>
                <c:pt idx="99" formatCode="0.0%">
                  <c:v>4.0783802821711497E-3</c:v>
                </c:pt>
                <c:pt idx="100" formatCode="0.0%">
                  <c:v>3.6349166570299927E-3</c:v>
                </c:pt>
                <c:pt idx="101" formatCode="0.0%">
                  <c:v>3.7372077689518668E-3</c:v>
                </c:pt>
                <c:pt idx="102" formatCode="0.0%">
                  <c:v>3.8952476205198852E-3</c:v>
                </c:pt>
                <c:pt idx="103" formatCode="0.0%">
                  <c:v>3.7737364276584731E-3</c:v>
                </c:pt>
                <c:pt idx="104" formatCode="0.0%">
                  <c:v>3.8429603713429996E-3</c:v>
                </c:pt>
                <c:pt idx="105" formatCode="0.0%">
                  <c:v>3.6954665393131303E-3</c:v>
                </c:pt>
                <c:pt idx="106" formatCode="0.0%">
                  <c:v>3.3155787971471487E-3</c:v>
                </c:pt>
                <c:pt idx="107" formatCode="0.0%">
                  <c:v>2.766303184336627E-3</c:v>
                </c:pt>
                <c:pt idx="108" formatCode="0.0%">
                  <c:v>2.7876030640989757E-3</c:v>
                </c:pt>
                <c:pt idx="109" formatCode="0.0%">
                  <c:v>3.061858623068292E-3</c:v>
                </c:pt>
                <c:pt idx="110" formatCode="0.0%">
                  <c:v>3.1855969869791592E-3</c:v>
                </c:pt>
                <c:pt idx="111" formatCode="0.0%">
                  <c:v>2.7491479017863383E-3</c:v>
                </c:pt>
                <c:pt idx="112" formatCode="0.0%">
                  <c:v>2.9627753353779762E-3</c:v>
                </c:pt>
                <c:pt idx="113" formatCode="0.0%">
                  <c:v>2.7456321130862049E-3</c:v>
                </c:pt>
                <c:pt idx="114" formatCode="0.0%">
                  <c:v>2.423420516131499E-3</c:v>
                </c:pt>
                <c:pt idx="115" formatCode="0.0%">
                  <c:v>2.4410527756290414E-3</c:v>
                </c:pt>
                <c:pt idx="116" formatCode="0.0%">
                  <c:v>2.2842139510599138E-3</c:v>
                </c:pt>
                <c:pt idx="117" formatCode="0.0%">
                  <c:v>2.2678598808111108E-3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0.15549034638680537</c:v>
                </c:pt>
                <c:pt idx="77">
                  <c:v>0.17276057283973678</c:v>
                </c:pt>
                <c:pt idx="78">
                  <c:v>0.18099879082108794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7.1510734503237305E-2</c:v>
                </c:pt>
                <c:pt idx="77">
                  <c:v>3.875344651874757E-2</c:v>
                </c:pt>
                <c:pt idx="78">
                  <c:v>3.4606359519280261E-2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3.9211159800849247</c:v>
                </c:pt>
                <c:pt idx="1">
                  <c:v>4.3391431318799407</c:v>
                </c:pt>
                <c:pt idx="2">
                  <c:v>5.2231539858703435</c:v>
                </c:pt>
                <c:pt idx="3">
                  <c:v>5.1467896013553247</c:v>
                </c:pt>
                <c:pt idx="4">
                  <c:v>4.3809256115326702</c:v>
                </c:pt>
                <c:pt idx="5">
                  <c:v>4.3391431318799407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0.36441126518631412</c:v>
                </c:pt>
                <c:pt idx="1">
                  <c:v>0.38747733853683081</c:v>
                </c:pt>
                <c:pt idx="2">
                  <c:v>0.32432009886806556</c:v>
                </c:pt>
                <c:pt idx="3">
                  <c:v>0.4047748178953462</c:v>
                </c:pt>
                <c:pt idx="4">
                  <c:v>0.36215296940803876</c:v>
                </c:pt>
                <c:pt idx="5">
                  <c:v>0.38747733853683081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1.1631957518570573</c:v>
                </c:pt>
                <c:pt idx="1">
                  <c:v>1.5748031690250113</c:v>
                </c:pt>
                <c:pt idx="2">
                  <c:v>1.3643286340734737</c:v>
                </c:pt>
                <c:pt idx="3">
                  <c:v>1.2495541343213989</c:v>
                </c:pt>
                <c:pt idx="4">
                  <c:v>1.2482061545149001</c:v>
                </c:pt>
                <c:pt idx="5">
                  <c:v>1.5748031690250113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1.2650895073202169</c:v>
                </c:pt>
                <c:pt idx="1">
                  <c:v>1.2473028199762748</c:v>
                </c:pt>
                <c:pt idx="2">
                  <c:v>0.9585704870349715</c:v>
                </c:pt>
                <c:pt idx="3">
                  <c:v>1.0613253957604198</c:v>
                </c:pt>
                <c:pt idx="4">
                  <c:v>1.1225213153561635</c:v>
                </c:pt>
                <c:pt idx="5">
                  <c:v>1.2473028199762748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0.87582005021197851</c:v>
                </c:pt>
                <c:pt idx="1">
                  <c:v>0.96289206967790453</c:v>
                </c:pt>
                <c:pt idx="2">
                  <c:v>0.79809601534954</c:v>
                </c:pt>
                <c:pt idx="3">
                  <c:v>1.0360155800624831</c:v>
                </c:pt>
                <c:pt idx="4">
                  <c:v>0.81273997952112431</c:v>
                </c:pt>
                <c:pt idx="5">
                  <c:v>0.96289206967790453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1.3657770983794337</c:v>
                </c:pt>
                <c:pt idx="1">
                  <c:v>0.79876763392222383</c:v>
                </c:pt>
                <c:pt idx="2">
                  <c:v>1.0291908939760692</c:v>
                </c:pt>
                <c:pt idx="3">
                  <c:v>0.85704837421508984</c:v>
                </c:pt>
                <c:pt idx="4">
                  <c:v>1.2706338325701758</c:v>
                </c:pt>
                <c:pt idx="5">
                  <c:v>0.79876763392222383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1.6914002013845668</c:v>
                </c:pt>
                <c:pt idx="1">
                  <c:v>2.235281935450053</c:v>
                </c:pt>
                <c:pt idx="2">
                  <c:v>1.2345116838424552</c:v>
                </c:pt>
                <c:pt idx="3">
                  <c:v>1.5959554147972816</c:v>
                </c:pt>
                <c:pt idx="4">
                  <c:v>1.8821147196565469</c:v>
                </c:pt>
                <c:pt idx="5">
                  <c:v>2.235281935450053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0.35941939757105074</c:v>
                </c:pt>
                <c:pt idx="1">
                  <c:v>0.32770914091924658</c:v>
                </c:pt>
                <c:pt idx="2">
                  <c:v>0.31795855840761028</c:v>
                </c:pt>
                <c:pt idx="3">
                  <c:v>0.3428202740188197</c:v>
                </c:pt>
                <c:pt idx="4">
                  <c:v>0.27615165384744472</c:v>
                </c:pt>
                <c:pt idx="5">
                  <c:v>0.32770914091924658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1.0260341591806676</c:v>
                </c:pt>
                <c:pt idx="1">
                  <c:v>0.9573774520710524</c:v>
                </c:pt>
                <c:pt idx="2">
                  <c:v>0.69293298551670424</c:v>
                </c:pt>
                <c:pt idx="3">
                  <c:v>0.7358025129162975</c:v>
                </c:pt>
                <c:pt idx="4">
                  <c:v>0.79384848082233905</c:v>
                </c:pt>
                <c:pt idx="5">
                  <c:v>0.9573774520710524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0.35837334064462351</c:v>
                </c:pt>
                <c:pt idx="1">
                  <c:v>0.14445213940684951</c:v>
                </c:pt>
                <c:pt idx="2">
                  <c:v>0.18992412594702915</c:v>
                </c:pt>
                <c:pt idx="3">
                  <c:v>9.8663248784063559E-2</c:v>
                </c:pt>
                <c:pt idx="4">
                  <c:v>0.16057080470899782</c:v>
                </c:pt>
                <c:pt idx="5">
                  <c:v>0.14445213940684951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1.672034721726317</c:v>
                </c:pt>
                <c:pt idx="1">
                  <c:v>0.74872909140045862</c:v>
                </c:pt>
                <c:pt idx="2">
                  <c:v>1.1883113117714961</c:v>
                </c:pt>
                <c:pt idx="3">
                  <c:v>0.67483160304389955</c:v>
                </c:pt>
                <c:pt idx="4">
                  <c:v>1.0142830376345755</c:v>
                </c:pt>
                <c:pt idx="5">
                  <c:v>0.74872909140045862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0.51357162700728665</c:v>
                </c:pt>
                <c:pt idx="1">
                  <c:v>0.50776968412907841</c:v>
                </c:pt>
                <c:pt idx="2">
                  <c:v>0.48787603775584298</c:v>
                </c:pt>
                <c:pt idx="3">
                  <c:v>0.48374330671521154</c:v>
                </c:pt>
                <c:pt idx="4">
                  <c:v>0.50563641388236569</c:v>
                </c:pt>
                <c:pt idx="5">
                  <c:v>0.50776968412907841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1.0678297566175217</c:v>
                </c:pt>
                <c:pt idx="89">
                  <c:v>1.0654038280458706</c:v>
                </c:pt>
                <c:pt idx="90">
                  <c:v>1.0650918076701048</c:v>
                </c:pt>
                <c:pt idx="91">
                  <c:v>1.0688445362748917</c:v>
                </c:pt>
                <c:pt idx="92">
                  <c:v>1.0675063870653643</c:v>
                </c:pt>
                <c:pt idx="93">
                  <c:v>1.0598291080287932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1.017169809191854</c:v>
                </c:pt>
                <c:pt idx="89">
                  <c:v>1.0195897751296852</c:v>
                </c:pt>
                <c:pt idx="90">
                  <c:v>1.0160139508462285</c:v>
                </c:pt>
                <c:pt idx="91">
                  <c:v>1.0115220058017114</c:v>
                </c:pt>
                <c:pt idx="92">
                  <c:v>1.0101361304598091</c:v>
                </c:pt>
                <c:pt idx="93">
                  <c:v>1.0082607078617318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109527</xdr:colOff>
      <xdr:row>151</xdr:row>
      <xdr:rowOff>172020</xdr:rowOff>
    </xdr:from>
    <xdr:to>
      <xdr:col>22</xdr:col>
      <xdr:colOff>68057</xdr:colOff>
      <xdr:row>170</xdr:row>
      <xdr:rowOff>139342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23294" cy="60810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PC%20seasonal%20adjustment/salida_tomi/IPCse_regiones_tomi.xlsx" TargetMode="External"/><Relationship Id="rId2" Type="http://schemas.openxmlformats.org/officeDocument/2006/relationships/externalLinkPath" Target="/Users/tomasejberowicz/Library/CloudStorage/Dropbox/IPC%20seasonal%20adjustment/salida_tomi/IPCse_regiones_tomi.xlsx" TargetMode="External"/><Relationship Id="rId1" Type="http://schemas.openxmlformats.org/officeDocument/2006/relationships/externalLinkPath" Target="/Users/tomasejberowicz/Library/CloudStorage/Dropbox/IPC%20seasonal%20adjustment/salida_tomi/IPCse_regiones_to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AC"/>
      <sheetName val="GBA"/>
      <sheetName val="PAM"/>
      <sheetName val="NOA"/>
      <sheetName val="NEA"/>
      <sheetName val="CUY"/>
      <sheetName val="PAT"/>
      <sheetName val="IPCse_regiones_tomi"/>
    </sheetNames>
    <sheetDataSet>
      <sheetData sheetId="0">
        <row r="6">
          <cell r="A6">
            <v>42705</v>
          </cell>
          <cell r="B6">
            <v>99.76716304222623</v>
          </cell>
          <cell r="C6">
            <v>100</v>
          </cell>
          <cell r="D6">
            <v>100</v>
          </cell>
          <cell r="E6">
            <v>98.960710308274898</v>
          </cell>
          <cell r="F6">
            <v>100</v>
          </cell>
          <cell r="G6">
            <v>100</v>
          </cell>
          <cell r="H6">
            <v>97.776979149632297</v>
          </cell>
          <cell r="I6">
            <v>100</v>
          </cell>
          <cell r="J6">
            <v>100</v>
          </cell>
          <cell r="K6">
            <v>100</v>
          </cell>
          <cell r="L6">
            <v>104.049238786941</v>
          </cell>
          <cell r="M6">
            <v>100</v>
          </cell>
          <cell r="N6">
            <v>98.706042988400199</v>
          </cell>
          <cell r="P6">
            <v>100</v>
          </cell>
          <cell r="Q6">
            <v>100</v>
          </cell>
          <cell r="R6">
            <v>100</v>
          </cell>
          <cell r="S6">
            <v>99.776499165544095</v>
          </cell>
        </row>
        <row r="7">
          <cell r="A7">
            <v>42736</v>
          </cell>
          <cell r="B7">
            <v>101.7129823680948</v>
          </cell>
          <cell r="C7">
            <v>101.30240000000001</v>
          </cell>
          <cell r="D7">
            <v>100.925</v>
          </cell>
          <cell r="E7">
            <v>100.59809479111</v>
          </cell>
          <cell r="F7">
            <v>101.47839999999999</v>
          </cell>
          <cell r="G7">
            <v>100.87730000000001</v>
          </cell>
          <cell r="H7">
            <v>100.94092496553699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106.845707871909</v>
          </cell>
          <cell r="M7">
            <v>103.1002</v>
          </cell>
          <cell r="N7">
            <v>100.51649861957</v>
          </cell>
          <cell r="P7">
            <v>101.6969</v>
          </cell>
          <cell r="Q7">
            <v>101.5039</v>
          </cell>
          <cell r="R7">
            <v>101.81829999999999</v>
          </cell>
          <cell r="S7">
            <v>101.54392529567239</v>
          </cell>
        </row>
        <row r="8">
          <cell r="A8">
            <v>42767</v>
          </cell>
          <cell r="B8">
            <v>104.1098652157069</v>
          </cell>
          <cell r="C8">
            <v>103.1605</v>
          </cell>
          <cell r="D8">
            <v>105.23950000000001</v>
          </cell>
          <cell r="E8">
            <v>102.60164443827701</v>
          </cell>
          <cell r="F8">
            <v>107.0014</v>
          </cell>
          <cell r="G8">
            <v>101.3278</v>
          </cell>
          <cell r="H8">
            <v>104.251274790689</v>
          </cell>
          <cell r="I8">
            <v>103.9957</v>
          </cell>
          <cell r="J8">
            <v>107.2514</v>
          </cell>
          <cell r="K8">
            <v>103.7961</v>
          </cell>
          <cell r="L8">
            <v>112.01935505146101</v>
          </cell>
          <cell r="M8">
            <v>104.8886</v>
          </cell>
          <cell r="N8">
            <v>102.805498290407</v>
          </cell>
          <cell r="P8">
            <v>102.33450000000001</v>
          </cell>
          <cell r="Q8">
            <v>103.2105</v>
          </cell>
          <cell r="R8">
            <v>105.9316</v>
          </cell>
          <cell r="S8">
            <v>103.2944472358929</v>
          </cell>
        </row>
        <row r="9">
          <cell r="A9">
            <v>42795</v>
          </cell>
          <cell r="B9">
            <v>106.1440266919623</v>
          </cell>
          <cell r="C9">
            <v>106.01430000000001</v>
          </cell>
          <cell r="D9">
            <v>107.2901</v>
          </cell>
          <cell r="E9">
            <v>103.462338440617</v>
          </cell>
          <cell r="F9">
            <v>110.8463</v>
          </cell>
          <cell r="G9">
            <v>102.17870000000001</v>
          </cell>
          <cell r="H9">
            <v>107.32644798098499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108.079229730187</v>
          </cell>
          <cell r="M9">
            <v>105.9567</v>
          </cell>
          <cell r="N9">
            <v>105.23555495149699</v>
          </cell>
          <cell r="P9">
            <v>104.7868</v>
          </cell>
          <cell r="Q9">
            <v>105.20569999999999</v>
          </cell>
          <cell r="R9">
            <v>110.0057</v>
          </cell>
          <cell r="S9">
            <v>105.2296199281701</v>
          </cell>
        </row>
        <row r="10">
          <cell r="A10">
            <v>42826</v>
          </cell>
          <cell r="B10">
            <v>108.8827925459414</v>
          </cell>
          <cell r="C10">
            <v>108.3515</v>
          </cell>
          <cell r="D10">
            <v>109.8338</v>
          </cell>
          <cell r="E10">
            <v>105.334064565326</v>
          </cell>
          <cell r="F10">
            <v>117.41079999999999</v>
          </cell>
          <cell r="G10">
            <v>103.3147</v>
          </cell>
          <cell r="H10">
            <v>110.297723949497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114.102014874866</v>
          </cell>
          <cell r="M10">
            <v>107.9795</v>
          </cell>
          <cell r="N10">
            <v>108.076276575064</v>
          </cell>
          <cell r="P10">
            <v>108.1867</v>
          </cell>
          <cell r="Q10">
            <v>107.42700000000001</v>
          </cell>
          <cell r="R10">
            <v>114.4649</v>
          </cell>
          <cell r="S10">
            <v>107.42546529752239</v>
          </cell>
        </row>
        <row r="11">
          <cell r="A11">
            <v>42856</v>
          </cell>
          <cell r="B11">
            <v>110.5650154280282</v>
          </cell>
          <cell r="C11">
            <v>109.76309999999999</v>
          </cell>
          <cell r="D11">
            <v>111.7182</v>
          </cell>
          <cell r="E11">
            <v>107.62647034043199</v>
          </cell>
          <cell r="F11">
            <v>119.52070000000001</v>
          </cell>
          <cell r="G11">
            <v>106.15770000000001</v>
          </cell>
          <cell r="H11">
            <v>112.490463179275</v>
          </cell>
          <cell r="I11">
            <v>106.8575</v>
          </cell>
          <cell r="J11">
            <v>118.6553</v>
          </cell>
          <cell r="K11">
            <v>109.0808</v>
          </cell>
          <cell r="L11">
            <v>116.64943449910101</v>
          </cell>
          <cell r="M11">
            <v>109.55410000000001</v>
          </cell>
          <cell r="N11">
            <v>110.24715306342</v>
          </cell>
          <cell r="P11">
            <v>109.0536</v>
          </cell>
          <cell r="Q11">
            <v>109.2069</v>
          </cell>
          <cell r="R11">
            <v>115.6559</v>
          </cell>
          <cell r="S11">
            <v>109.12490929355771</v>
          </cell>
        </row>
        <row r="12">
          <cell r="A12">
            <v>42887</v>
          </cell>
          <cell r="B12">
            <v>111.9294578019969</v>
          </cell>
          <cell r="C12">
            <v>110.7483</v>
          </cell>
          <cell r="D12">
            <v>112.4572</v>
          </cell>
          <cell r="E12">
            <v>108.35771056334301</v>
          </cell>
          <cell r="F12">
            <v>121.63590000000001</v>
          </cell>
          <cell r="G12">
            <v>107.49039999999999</v>
          </cell>
          <cell r="H12">
            <v>114.330393886027</v>
          </cell>
          <cell r="I12">
            <v>107.5925</v>
          </cell>
          <cell r="J12">
            <v>120.1049</v>
          </cell>
          <cell r="K12">
            <v>111.6195</v>
          </cell>
          <cell r="L12">
            <v>119.182439170053</v>
          </cell>
          <cell r="M12">
            <v>110.94750000000001</v>
          </cell>
          <cell r="N12">
            <v>112.524154860282</v>
          </cell>
          <cell r="P12">
            <v>110.07689999999999</v>
          </cell>
          <cell r="Q12">
            <v>110.6653</v>
          </cell>
          <cell r="R12">
            <v>116.6875</v>
          </cell>
          <cell r="S12">
            <v>110.3856971625095</v>
          </cell>
        </row>
        <row r="13">
          <cell r="A13">
            <v>42917</v>
          </cell>
          <cell r="B13">
            <v>114.0860806003959</v>
          </cell>
          <cell r="C13">
            <v>112.0115</v>
          </cell>
          <cell r="D13">
            <v>115.794</v>
          </cell>
          <cell r="E13">
            <v>109.50966240461599</v>
          </cell>
          <cell r="F13">
            <v>124.0879</v>
          </cell>
          <cell r="G13">
            <v>110.0984</v>
          </cell>
          <cell r="H13">
            <v>117.583623213165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121.181538672165</v>
          </cell>
          <cell r="M13">
            <v>113.777</v>
          </cell>
          <cell r="N13">
            <v>114.03713536706</v>
          </cell>
          <cell r="P13">
            <v>110.589</v>
          </cell>
          <cell r="Q13">
            <v>112.6183</v>
          </cell>
          <cell r="R13">
            <v>119.3618</v>
          </cell>
          <cell r="S13">
            <v>112.39185751119329</v>
          </cell>
        </row>
        <row r="14">
          <cell r="A14">
            <v>42948</v>
          </cell>
          <cell r="B14">
            <v>115.7269786907876</v>
          </cell>
          <cell r="C14">
            <v>114.3467</v>
          </cell>
          <cell r="D14">
            <v>117.32559999999999</v>
          </cell>
          <cell r="E14">
            <v>110.168498391439</v>
          </cell>
          <cell r="F14">
            <v>126.76479999999999</v>
          </cell>
          <cell r="G14">
            <v>111.15130000000001</v>
          </cell>
          <cell r="H14">
            <v>119.933973559827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123.882524341946</v>
          </cell>
          <cell r="M14">
            <v>114.5928</v>
          </cell>
          <cell r="N14">
            <v>114.323376169326</v>
          </cell>
          <cell r="P14">
            <v>111.7749</v>
          </cell>
          <cell r="Q14">
            <v>114.23099999999999</v>
          </cell>
          <cell r="R14">
            <v>121.1349</v>
          </cell>
          <cell r="S14">
            <v>113.8301011248611</v>
          </cell>
        </row>
        <row r="15">
          <cell r="A15">
            <v>42979</v>
          </cell>
          <cell r="B15">
            <v>117.5212825216249</v>
          </cell>
          <cell r="C15">
            <v>116.40479999999999</v>
          </cell>
          <cell r="D15">
            <v>118.1383</v>
          </cell>
          <cell r="E15">
            <v>111.365382327565</v>
          </cell>
          <cell r="F15">
            <v>129.26560000000001</v>
          </cell>
          <cell r="G15">
            <v>112.28789999999999</v>
          </cell>
          <cell r="H15">
            <v>121.38087163858</v>
          </cell>
          <cell r="I15">
            <v>111.9943</v>
          </cell>
          <cell r="J15">
            <v>124.3454</v>
          </cell>
          <cell r="K15">
            <v>119.536</v>
          </cell>
          <cell r="L15">
            <v>129.33716034090699</v>
          </cell>
          <cell r="M15">
            <v>116.2141</v>
          </cell>
          <cell r="N15">
            <v>115.321804521194</v>
          </cell>
          <cell r="P15">
            <v>116.214</v>
          </cell>
          <cell r="Q15">
            <v>116.09780000000001</v>
          </cell>
          <cell r="R15">
            <v>123.2159</v>
          </cell>
          <cell r="S15">
            <v>115.60884018699259</v>
          </cell>
        </row>
        <row r="16">
          <cell r="A16">
            <v>43009</v>
          </cell>
          <cell r="B16">
            <v>119.0866845140025</v>
          </cell>
          <cell r="C16">
            <v>118.16459999999999</v>
          </cell>
          <cell r="D16">
            <v>121.69499999999999</v>
          </cell>
          <cell r="E16">
            <v>111.52193125854301</v>
          </cell>
          <cell r="F16">
            <v>130.41390000000001</v>
          </cell>
          <cell r="G16">
            <v>113.0973</v>
          </cell>
          <cell r="H16">
            <v>122.650481747684</v>
          </cell>
          <cell r="I16">
            <v>113.4318</v>
          </cell>
          <cell r="J16">
            <v>130.9342</v>
          </cell>
          <cell r="K16">
            <v>121.032</v>
          </cell>
          <cell r="L16">
            <v>131.78717625145299</v>
          </cell>
          <cell r="M16">
            <v>117.834</v>
          </cell>
          <cell r="N16">
            <v>116.35128868223499</v>
          </cell>
          <cell r="P16">
            <v>119.02419999999999</v>
          </cell>
          <cell r="Q16">
            <v>117.6245</v>
          </cell>
          <cell r="R16">
            <v>125.2808</v>
          </cell>
          <cell r="S16">
            <v>117.04648237860729</v>
          </cell>
        </row>
        <row r="17">
          <cell r="A17">
            <v>43040</v>
          </cell>
          <cell r="B17">
            <v>120.6638723948509</v>
          </cell>
          <cell r="C17">
            <v>119.5688</v>
          </cell>
          <cell r="D17">
            <v>123.0467</v>
          </cell>
          <cell r="E17">
            <v>113.099319986247</v>
          </cell>
          <cell r="F17">
            <v>132.02940000000001</v>
          </cell>
          <cell r="G17">
            <v>114.1215</v>
          </cell>
          <cell r="H17">
            <v>123.17289012006999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134.36291317670401</v>
          </cell>
          <cell r="M17">
            <v>119.9896</v>
          </cell>
          <cell r="N17">
            <v>116.917047547176</v>
          </cell>
          <cell r="P17">
            <v>121.06140000000001</v>
          </cell>
          <cell r="Q17">
            <v>119.1358</v>
          </cell>
          <cell r="R17">
            <v>127.1472</v>
          </cell>
          <cell r="S17">
            <v>118.4328160436157</v>
          </cell>
        </row>
        <row r="18">
          <cell r="A18">
            <v>43070</v>
          </cell>
          <cell r="B18">
            <v>124.5429468042356</v>
          </cell>
          <cell r="C18">
            <v>120.36</v>
          </cell>
          <cell r="D18">
            <v>123.7178</v>
          </cell>
          <cell r="E18">
            <v>115.424500397974</v>
          </cell>
          <cell r="F18">
            <v>155.59289999999999</v>
          </cell>
          <cell r="G18">
            <v>117.43600000000001</v>
          </cell>
          <cell r="H18">
            <v>124.956270732462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136.845317574299</v>
          </cell>
          <cell r="M18">
            <v>122.136</v>
          </cell>
          <cell r="N18">
            <v>118.33666033189</v>
          </cell>
          <cell r="P18">
            <v>121.4632</v>
          </cell>
          <cell r="Q18">
            <v>121.1263</v>
          </cell>
          <cell r="R18">
            <v>138.6978</v>
          </cell>
          <cell r="S18">
            <v>119.9141045811799</v>
          </cell>
        </row>
        <row r="19">
          <cell r="A19">
            <v>43101</v>
          </cell>
          <cell r="B19">
            <v>127.20559463119351</v>
          </cell>
          <cell r="C19">
            <v>122.87520000000001</v>
          </cell>
          <cell r="D19">
            <v>126.55800000000001</v>
          </cell>
          <cell r="E19">
            <v>117.659528488579</v>
          </cell>
          <cell r="F19">
            <v>157.21600000000001</v>
          </cell>
          <cell r="G19">
            <v>118.6538</v>
          </cell>
          <cell r="H19">
            <v>128.31266737566699</v>
          </cell>
          <cell r="I19">
            <v>123.2423</v>
          </cell>
          <cell r="J19">
            <v>136.6524</v>
          </cell>
          <cell r="K19">
            <v>127.0012</v>
          </cell>
          <cell r="L19">
            <v>140.34462291926499</v>
          </cell>
          <cell r="M19">
            <v>125.7038</v>
          </cell>
          <cell r="N19">
            <v>121.10912743602999</v>
          </cell>
          <cell r="P19">
            <v>124.70010000000001</v>
          </cell>
          <cell r="Q19">
            <v>122.9418</v>
          </cell>
          <cell r="R19">
            <v>141.6541</v>
          </cell>
          <cell r="S19">
            <v>122.6249500027907</v>
          </cell>
        </row>
        <row r="20">
          <cell r="A20">
            <v>43132</v>
          </cell>
          <cell r="B20">
            <v>130.6832561420585</v>
          </cell>
          <cell r="C20">
            <v>125.5566</v>
          </cell>
          <cell r="D20">
            <v>128.73939999999999</v>
          </cell>
          <cell r="E20">
            <v>119.503325242716</v>
          </cell>
          <cell r="F20">
            <v>163.1754</v>
          </cell>
          <cell r="G20">
            <v>120.7253</v>
          </cell>
          <cell r="H20">
            <v>132.16413114907701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145.433708321974</v>
          </cell>
          <cell r="M20">
            <v>128.3425</v>
          </cell>
          <cell r="N20">
            <v>123.72755546563501</v>
          </cell>
          <cell r="P20">
            <v>123.8509</v>
          </cell>
          <cell r="Q20">
            <v>125.5123</v>
          </cell>
          <cell r="R20">
            <v>148.47730000000001</v>
          </cell>
          <cell r="S20">
            <v>124.93170006508289</v>
          </cell>
        </row>
        <row r="21">
          <cell r="A21">
            <v>43160</v>
          </cell>
          <cell r="B21">
            <v>133.12224463194681</v>
          </cell>
          <cell r="C21">
            <v>128.46899999999999</v>
          </cell>
          <cell r="D21">
            <v>129.62260000000001</v>
          </cell>
          <cell r="E21">
            <v>121.344118141284</v>
          </cell>
          <cell r="F21">
            <v>164.1018</v>
          </cell>
          <cell r="G21">
            <v>126.18210000000001</v>
          </cell>
          <cell r="H21">
            <v>135.07080088855599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144.813601159586</v>
          </cell>
          <cell r="M21">
            <v>130.5949</v>
          </cell>
          <cell r="N21">
            <v>126.71211156696</v>
          </cell>
          <cell r="P21">
            <v>125.8663</v>
          </cell>
          <cell r="Q21">
            <v>128.74600000000001</v>
          </cell>
          <cell r="R21">
            <v>151.4854</v>
          </cell>
          <cell r="S21">
            <v>127.5887187825229</v>
          </cell>
        </row>
        <row r="22">
          <cell r="A22">
            <v>43191</v>
          </cell>
          <cell r="B22">
            <v>136.6323977355074</v>
          </cell>
          <cell r="C22">
            <v>129.95590000000001</v>
          </cell>
          <cell r="D22">
            <v>131.28579999999999</v>
          </cell>
          <cell r="E22">
            <v>123.053614693412</v>
          </cell>
          <cell r="F22">
            <v>177.24619999999999</v>
          </cell>
          <cell r="G22">
            <v>127.7561</v>
          </cell>
          <cell r="H22">
            <v>138.772704617193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147.507677820536</v>
          </cell>
          <cell r="M22">
            <v>133.58269999999999</v>
          </cell>
          <cell r="N22">
            <v>129.962840732052</v>
          </cell>
          <cell r="P22">
            <v>126.9623</v>
          </cell>
          <cell r="Q22">
            <v>131.48840000000001</v>
          </cell>
          <cell r="R22">
            <v>159.45099999999999</v>
          </cell>
          <cell r="S22">
            <v>129.53241408527819</v>
          </cell>
        </row>
        <row r="23">
          <cell r="A23">
            <v>43221</v>
          </cell>
          <cell r="B23">
            <v>139.6900623597511</v>
          </cell>
          <cell r="C23">
            <v>134.20189999999999</v>
          </cell>
          <cell r="D23">
            <v>133.40780000000001</v>
          </cell>
          <cell r="E23">
            <v>126.175857212278</v>
          </cell>
          <cell r="F23">
            <v>175.94980000000001</v>
          </cell>
          <cell r="G23">
            <v>130.57599999999999</v>
          </cell>
          <cell r="H23">
            <v>142.39907428775501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150.796506054574</v>
          </cell>
          <cell r="M23">
            <v>136.7886</v>
          </cell>
          <cell r="N23">
            <v>133.357526499161</v>
          </cell>
          <cell r="P23">
            <v>130.17339999999999</v>
          </cell>
          <cell r="Q23">
            <v>134.9794</v>
          </cell>
          <cell r="R23">
            <v>160.024</v>
          </cell>
          <cell r="S23">
            <v>133.077629253119</v>
          </cell>
        </row>
        <row r="24">
          <cell r="A24">
            <v>43252</v>
          </cell>
          <cell r="B24">
            <v>144.9469212878036</v>
          </cell>
          <cell r="C24">
            <v>141.15100000000001</v>
          </cell>
          <cell r="D24">
            <v>134.61680000000001</v>
          </cell>
          <cell r="E24">
            <v>128.252970153197</v>
          </cell>
          <cell r="F24">
            <v>180.6206</v>
          </cell>
          <cell r="G24">
            <v>135.82900000000001</v>
          </cell>
          <cell r="H24">
            <v>148.768637504504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154.479613011022</v>
          </cell>
          <cell r="M24">
            <v>140.423</v>
          </cell>
          <cell r="N24">
            <v>138.66484502661001</v>
          </cell>
          <cell r="P24">
            <v>134.5438</v>
          </cell>
          <cell r="Q24">
            <v>140.47839999999999</v>
          </cell>
          <cell r="R24">
            <v>164.73249999999999</v>
          </cell>
          <cell r="S24">
            <v>138.04056240229349</v>
          </cell>
        </row>
        <row r="25">
          <cell r="A25">
            <v>43282</v>
          </cell>
          <cell r="B25">
            <v>149.70462896485401</v>
          </cell>
          <cell r="C25">
            <v>146.78479999999999</v>
          </cell>
          <cell r="D25">
            <v>138.12180000000001</v>
          </cell>
          <cell r="E25">
            <v>131.008394417159</v>
          </cell>
          <cell r="F25">
            <v>182.4306</v>
          </cell>
          <cell r="G25">
            <v>141.54140000000001</v>
          </cell>
          <cell r="H25">
            <v>152.28938084355099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158.53824078059799</v>
          </cell>
          <cell r="M25">
            <v>144.43600000000001</v>
          </cell>
          <cell r="N25">
            <v>144.07340918321401</v>
          </cell>
          <cell r="P25">
            <v>139.62350000000001</v>
          </cell>
          <cell r="Q25">
            <v>144.964</v>
          </cell>
          <cell r="R25">
            <v>168.98849999999999</v>
          </cell>
          <cell r="S25">
            <v>143.07067834603319</v>
          </cell>
        </row>
        <row r="26">
          <cell r="A26">
            <v>43313</v>
          </cell>
          <cell r="B26">
            <v>155.49698145494349</v>
          </cell>
          <cell r="C26">
            <v>152.67429999999999</v>
          </cell>
          <cell r="D26">
            <v>139.9915</v>
          </cell>
          <cell r="E26">
            <v>132.91219270751699</v>
          </cell>
          <cell r="F26">
            <v>193.6678</v>
          </cell>
          <cell r="G26">
            <v>145.97409999999999</v>
          </cell>
          <cell r="H26">
            <v>157.69680579486501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161.85710175631399</v>
          </cell>
          <cell r="M26">
            <v>147.9425</v>
          </cell>
          <cell r="N26">
            <v>149.15176891661</v>
          </cell>
          <cell r="P26">
            <v>142.32239999999999</v>
          </cell>
          <cell r="Q26">
            <v>149.8236</v>
          </cell>
          <cell r="R26">
            <v>179.4614</v>
          </cell>
          <cell r="S26">
            <v>147.5398115055296</v>
          </cell>
        </row>
        <row r="27">
          <cell r="A27">
            <v>43344</v>
          </cell>
          <cell r="B27">
            <v>165.18553497483239</v>
          </cell>
          <cell r="C27">
            <v>163.39109999999999</v>
          </cell>
          <cell r="D27">
            <v>146.18559999999999</v>
          </cell>
          <cell r="E27">
            <v>142.202399377028</v>
          </cell>
          <cell r="F27">
            <v>198.1079</v>
          </cell>
          <cell r="G27">
            <v>160.15629999999999</v>
          </cell>
          <cell r="H27">
            <v>162.90970209478999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165.55981559333901</v>
          </cell>
          <cell r="M27">
            <v>156.4246</v>
          </cell>
          <cell r="N27">
            <v>159.86793983301499</v>
          </cell>
          <cell r="P27">
            <v>147.97470000000001</v>
          </cell>
          <cell r="Q27">
            <v>161.27199999999999</v>
          </cell>
          <cell r="R27">
            <v>187.9015</v>
          </cell>
          <cell r="S27">
            <v>157.79557951977759</v>
          </cell>
        </row>
        <row r="28">
          <cell r="A28">
            <v>43374</v>
          </cell>
          <cell r="B28">
            <v>173.83177478795031</v>
          </cell>
          <cell r="C28">
            <v>173.00069999999999</v>
          </cell>
          <cell r="D28">
            <v>149.57749999999999</v>
          </cell>
          <cell r="E28">
            <v>146.57848753882399</v>
          </cell>
          <cell r="F28">
            <v>215.50700000000001</v>
          </cell>
          <cell r="G28">
            <v>167.0385</v>
          </cell>
          <cell r="H28">
            <v>171.64456896097701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170.95691673735701</v>
          </cell>
          <cell r="M28">
            <v>161.2576</v>
          </cell>
          <cell r="N28">
            <v>168.96011969072401</v>
          </cell>
          <cell r="P28">
            <v>157.1936</v>
          </cell>
          <cell r="Q28">
            <v>168.5933</v>
          </cell>
          <cell r="R28">
            <v>201.88849999999999</v>
          </cell>
          <cell r="S28">
            <v>164.80453684990241</v>
          </cell>
        </row>
        <row r="29">
          <cell r="A29">
            <v>43405</v>
          </cell>
          <cell r="B29">
            <v>179.2595300072488</v>
          </cell>
          <cell r="C29">
            <v>178.89750000000001</v>
          </cell>
          <cell r="D29">
            <v>156.51079999999999</v>
          </cell>
          <cell r="E29">
            <v>150.159162797443</v>
          </cell>
          <cell r="F29">
            <v>220.09809999999999</v>
          </cell>
          <cell r="G29">
            <v>172.97210000000001</v>
          </cell>
          <cell r="H29">
            <v>179.92719292909899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175.78298582058301</v>
          </cell>
          <cell r="M29">
            <v>165.40710000000001</v>
          </cell>
          <cell r="N29">
            <v>175.27210207331601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S29">
            <v>170.0677770624622</v>
          </cell>
        </row>
        <row r="30">
          <cell r="A30">
            <v>43435</v>
          </cell>
          <cell r="B30">
            <v>183.93531679645511</v>
          </cell>
          <cell r="C30">
            <v>181.9359</v>
          </cell>
          <cell r="D30">
            <v>158.6722</v>
          </cell>
          <cell r="E30">
            <v>153.56088720582599</v>
          </cell>
          <cell r="F30">
            <v>226.69929999999999</v>
          </cell>
          <cell r="G30">
            <v>176.18260000000001</v>
          </cell>
          <cell r="H30">
            <v>187.73378943877501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180.960553028535</v>
          </cell>
          <cell r="M30">
            <v>169.79400000000001</v>
          </cell>
          <cell r="N30">
            <v>181.58290240262301</v>
          </cell>
          <cell r="P30">
            <v>164.26859999999999</v>
          </cell>
          <cell r="Q30">
            <v>178.93260000000001</v>
          </cell>
          <cell r="R30">
            <v>212.85</v>
          </cell>
          <cell r="S30">
            <v>173.64013395028931</v>
          </cell>
        </row>
        <row r="31">
          <cell r="A31">
            <v>43466</v>
          </cell>
          <cell r="B31">
            <v>189.99291974516251</v>
          </cell>
          <cell r="C31">
            <v>188.03569999999999</v>
          </cell>
          <cell r="D31">
            <v>164.14859999999999</v>
          </cell>
          <cell r="E31">
            <v>156.95397595330201</v>
          </cell>
          <cell r="F31">
            <v>233.7201</v>
          </cell>
          <cell r="G31">
            <v>180.89359999999999</v>
          </cell>
          <cell r="H31">
            <v>195.13973996313101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185.70952133163601</v>
          </cell>
          <cell r="M31">
            <v>176.13249999999999</v>
          </cell>
          <cell r="N31">
            <v>188.01019348937001</v>
          </cell>
          <cell r="P31">
            <v>166.07300000000001</v>
          </cell>
          <cell r="Q31">
            <v>184.3056</v>
          </cell>
          <cell r="R31">
            <v>220.13200000000001</v>
          </cell>
          <cell r="S31">
            <v>179.2285225429772</v>
          </cell>
        </row>
        <row r="32">
          <cell r="A32">
            <v>43497</v>
          </cell>
          <cell r="B32">
            <v>197.67408511791621</v>
          </cell>
          <cell r="C32">
            <v>198.7818</v>
          </cell>
          <cell r="D32">
            <v>168.01650000000001</v>
          </cell>
          <cell r="E32">
            <v>162.058019447443</v>
          </cell>
          <cell r="F32">
            <v>248.67679999999999</v>
          </cell>
          <cell r="G32">
            <v>185.93199999999999</v>
          </cell>
          <cell r="H32">
            <v>202.743955019482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192.15965723134499</v>
          </cell>
          <cell r="M32">
            <v>182.5376</v>
          </cell>
          <cell r="N32">
            <v>194.503131369784</v>
          </cell>
          <cell r="P32">
            <v>169.27289999999999</v>
          </cell>
          <cell r="Q32">
            <v>191.41149999999999</v>
          </cell>
          <cell r="R32">
            <v>229.4204</v>
          </cell>
          <cell r="S32">
            <v>186.68155784299739</v>
          </cell>
        </row>
        <row r="33">
          <cell r="A33">
            <v>43525</v>
          </cell>
          <cell r="B33">
            <v>205.95761668294281</v>
          </cell>
          <cell r="C33">
            <v>210.62799999999999</v>
          </cell>
          <cell r="D33">
            <v>174.827</v>
          </cell>
          <cell r="E33">
            <v>167.401932066982</v>
          </cell>
          <cell r="F33">
            <v>255.67830000000001</v>
          </cell>
          <cell r="G33">
            <v>192.99440000000001</v>
          </cell>
          <cell r="H33">
            <v>210.893524570984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196.26301248409601</v>
          </cell>
          <cell r="M33">
            <v>190.43960000000001</v>
          </cell>
          <cell r="N33">
            <v>201.45722055110099</v>
          </cell>
          <cell r="P33">
            <v>177.3407</v>
          </cell>
          <cell r="Q33">
            <v>200.1771</v>
          </cell>
          <cell r="R33">
            <v>240.67169999999999</v>
          </cell>
          <cell r="S33">
            <v>195.15542172086359</v>
          </cell>
        </row>
        <row r="34">
          <cell r="A34">
            <v>43556</v>
          </cell>
          <cell r="B34">
            <v>212.9404093971163</v>
          </cell>
          <cell r="C34">
            <v>215.99850000000001</v>
          </cell>
          <cell r="D34">
            <v>176.63229999999999</v>
          </cell>
          <cell r="E34">
            <v>173.43132260081899</v>
          </cell>
          <cell r="F34">
            <v>263.20119999999997</v>
          </cell>
          <cell r="G34">
            <v>201.85470000000001</v>
          </cell>
          <cell r="H34">
            <v>220.12414618153801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203.84563428315599</v>
          </cell>
          <cell r="M34">
            <v>198.21119999999999</v>
          </cell>
          <cell r="N34">
            <v>209.11570195401899</v>
          </cell>
          <cell r="P34">
            <v>180.1891</v>
          </cell>
          <cell r="Q34">
            <v>207.71789999999999</v>
          </cell>
          <cell r="R34">
            <v>248.5813</v>
          </cell>
          <cell r="S34">
            <v>201.28883933858179</v>
          </cell>
        </row>
        <row r="35">
          <cell r="A35">
            <v>43586</v>
          </cell>
          <cell r="B35">
            <v>219.76586984041569</v>
          </cell>
          <cell r="C35">
            <v>221.25880000000001</v>
          </cell>
          <cell r="D35">
            <v>180.4588</v>
          </cell>
          <cell r="E35">
            <v>180.814886819836</v>
          </cell>
          <cell r="F35">
            <v>273.66950000000003</v>
          </cell>
          <cell r="G35">
            <v>208.34469999999999</v>
          </cell>
          <cell r="H35">
            <v>232.041421051892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212.10416511491101</v>
          </cell>
          <cell r="M35">
            <v>202.60550000000001</v>
          </cell>
          <cell r="N35">
            <v>216.214432693898</v>
          </cell>
          <cell r="P35">
            <v>181.3032</v>
          </cell>
          <cell r="Q35">
            <v>214.31819999999999</v>
          </cell>
          <cell r="R35">
            <v>257.83100000000002</v>
          </cell>
          <cell r="S35">
            <v>206.82762960837809</v>
          </cell>
        </row>
        <row r="36">
          <cell r="A36">
            <v>43617</v>
          </cell>
          <cell r="B36">
            <v>225.8413864225829</v>
          </cell>
          <cell r="C36">
            <v>226.9033</v>
          </cell>
          <cell r="D36">
            <v>185.36250000000001</v>
          </cell>
          <cell r="E36">
            <v>183.610866167718</v>
          </cell>
          <cell r="F36">
            <v>281.0736</v>
          </cell>
          <cell r="G36">
            <v>215.48779999999999</v>
          </cell>
          <cell r="H36">
            <v>240.43598588655101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218.515575405954</v>
          </cell>
          <cell r="M36">
            <v>207.73699999999999</v>
          </cell>
          <cell r="N36">
            <v>222.66885359979801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S36">
            <v>212.32121763206001</v>
          </cell>
        </row>
        <row r="37">
          <cell r="A37">
            <v>43647</v>
          </cell>
          <cell r="B37">
            <v>231.22956936333259</v>
          </cell>
          <cell r="C37">
            <v>232.02950000000001</v>
          </cell>
          <cell r="D37">
            <v>186.94759999999999</v>
          </cell>
          <cell r="E37">
            <v>188.56144969618299</v>
          </cell>
          <cell r="F37">
            <v>287.2242</v>
          </cell>
          <cell r="G37">
            <v>220.92429999999999</v>
          </cell>
          <cell r="H37">
            <v>249.62111411107401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224.83695432149801</v>
          </cell>
          <cell r="M37">
            <v>213.87799999999999</v>
          </cell>
          <cell r="N37">
            <v>228.40047181111299</v>
          </cell>
          <cell r="P37">
            <v>192.5377</v>
          </cell>
          <cell r="Q37">
            <v>224.90110000000001</v>
          </cell>
          <cell r="R37">
            <v>269.79640000000001</v>
          </cell>
          <cell r="S37">
            <v>217.75335383078101</v>
          </cell>
        </row>
        <row r="38">
          <cell r="A38">
            <v>43678</v>
          </cell>
          <cell r="B38">
            <v>240.3159073070178</v>
          </cell>
          <cell r="C38">
            <v>242.5051</v>
          </cell>
          <cell r="D38">
            <v>195.1481</v>
          </cell>
          <cell r="E38">
            <v>196.07369550751599</v>
          </cell>
          <cell r="F38">
            <v>293.32900000000001</v>
          </cell>
          <cell r="G38">
            <v>234.33789999999999</v>
          </cell>
          <cell r="H38">
            <v>261.23647259368698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230.73626409367699</v>
          </cell>
          <cell r="M38">
            <v>221.5727</v>
          </cell>
          <cell r="N38">
            <v>235.41527032194401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S38">
            <v>227.2308995482887</v>
          </cell>
        </row>
        <row r="39">
          <cell r="A39">
            <v>43709</v>
          </cell>
          <cell r="B39">
            <v>253.7623646412093</v>
          </cell>
          <cell r="C39">
            <v>256.37569999999999</v>
          </cell>
          <cell r="D39">
            <v>206.21799999999999</v>
          </cell>
          <cell r="E39">
            <v>209.54334407952501</v>
          </cell>
          <cell r="F39">
            <v>299.16800000000001</v>
          </cell>
          <cell r="G39">
            <v>251.70580000000001</v>
          </cell>
          <cell r="H39">
            <v>280.04289104900801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234.81488656275101</v>
          </cell>
          <cell r="M39">
            <v>233.20189999999999</v>
          </cell>
          <cell r="N39">
            <v>253.27126429858501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S39">
            <v>241.48459649098709</v>
          </cell>
        </row>
        <row r="40">
          <cell r="A40">
            <v>43739</v>
          </cell>
          <cell r="B40">
            <v>261.69036563626139</v>
          </cell>
          <cell r="C40">
            <v>262.66030000000001</v>
          </cell>
          <cell r="D40">
            <v>218.9538</v>
          </cell>
          <cell r="E40">
            <v>215.48884728230499</v>
          </cell>
          <cell r="F40">
            <v>304.80070000000001</v>
          </cell>
          <cell r="G40">
            <v>272.1918</v>
          </cell>
          <cell r="H40">
            <v>292.24615341758499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241.355380695299</v>
          </cell>
          <cell r="M40">
            <v>239.12700000000001</v>
          </cell>
          <cell r="N40">
            <v>261.73691934545502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S40">
            <v>249.32442805654091</v>
          </cell>
        </row>
        <row r="41">
          <cell r="A41">
            <v>43770</v>
          </cell>
          <cell r="B41">
            <v>272.78298090904588</v>
          </cell>
          <cell r="C41">
            <v>276.63389999999998</v>
          </cell>
          <cell r="D41">
            <v>231.19720000000001</v>
          </cell>
          <cell r="E41">
            <v>225.61511638639601</v>
          </cell>
          <cell r="F41">
            <v>309.44659999999999</v>
          </cell>
          <cell r="G41">
            <v>273.70519999999999</v>
          </cell>
          <cell r="H41">
            <v>308.78044146133198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256.19398502733799</v>
          </cell>
          <cell r="M41">
            <v>247.00360000000001</v>
          </cell>
          <cell r="N41">
            <v>273.10449590769798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S41">
            <v>259.85840117447702</v>
          </cell>
        </row>
        <row r="42">
          <cell r="A42">
            <v>43800</v>
          </cell>
          <cell r="B42">
            <v>283.06079434458741</v>
          </cell>
          <cell r="C42">
            <v>285.29700000000003</v>
          </cell>
          <cell r="D42">
            <v>238.36670000000001</v>
          </cell>
          <cell r="E42">
            <v>233.38916839311801</v>
          </cell>
          <cell r="F42">
            <v>316.02539999999999</v>
          </cell>
          <cell r="G42">
            <v>288.47179999999997</v>
          </cell>
          <cell r="H42">
            <v>323.50691034158399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266.44690843674499</v>
          </cell>
          <cell r="M42">
            <v>255.11940000000001</v>
          </cell>
          <cell r="N42">
            <v>283.56188560197103</v>
          </cell>
          <cell r="P42">
            <v>244.6754</v>
          </cell>
          <cell r="Q42">
            <v>280.3107</v>
          </cell>
          <cell r="R42">
            <v>315.49360000000001</v>
          </cell>
          <cell r="S42">
            <v>268.6375229693773</v>
          </cell>
        </row>
        <row r="43">
          <cell r="A43">
            <v>43831</v>
          </cell>
          <cell r="B43">
            <v>290.51375887985682</v>
          </cell>
          <cell r="C43">
            <v>298.65010000000001</v>
          </cell>
          <cell r="D43">
            <v>248.72649999999999</v>
          </cell>
          <cell r="E43">
            <v>242.61050659759101</v>
          </cell>
          <cell r="F43">
            <v>318.03460000000001</v>
          </cell>
          <cell r="G43">
            <v>284.74459999999999</v>
          </cell>
          <cell r="H43">
            <v>320.41037995958402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274.02252877474899</v>
          </cell>
          <cell r="M43">
            <v>265.76780000000002</v>
          </cell>
          <cell r="N43">
            <v>291.90962224408298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S43">
            <v>278.92074985240458</v>
          </cell>
        </row>
        <row r="44">
          <cell r="A44">
            <v>43862</v>
          </cell>
          <cell r="B44">
            <v>297.19495714493678</v>
          </cell>
          <cell r="C44">
            <v>306.6182</v>
          </cell>
          <cell r="D44">
            <v>251.9682</v>
          </cell>
          <cell r="E44">
            <v>253.93051631202999</v>
          </cell>
          <cell r="F44">
            <v>319.98090000000002</v>
          </cell>
          <cell r="G44">
            <v>290.661</v>
          </cell>
          <cell r="H44">
            <v>324.26802334931102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283.116443160323</v>
          </cell>
          <cell r="M44">
            <v>273.92059999999998</v>
          </cell>
          <cell r="N44">
            <v>299.839232530017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S44">
            <v>286.75921190787568</v>
          </cell>
        </row>
        <row r="45">
          <cell r="A45">
            <v>43891</v>
          </cell>
          <cell r="B45">
            <v>305.40601786390141</v>
          </cell>
          <cell r="C45">
            <v>318.67770000000002</v>
          </cell>
          <cell r="D45">
            <v>259.1936</v>
          </cell>
          <cell r="E45">
            <v>255.42194730181299</v>
          </cell>
          <cell r="F45">
            <v>324.37389999999999</v>
          </cell>
          <cell r="G45">
            <v>299.0795</v>
          </cell>
          <cell r="H45">
            <v>334.980860461887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286.85400933400899</v>
          </cell>
          <cell r="M45">
            <v>279.82600000000002</v>
          </cell>
          <cell r="N45">
            <v>307.24725568548303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S45">
            <v>295.01302217717421</v>
          </cell>
        </row>
        <row r="46">
          <cell r="A46">
            <v>43922</v>
          </cell>
          <cell r="B46">
            <v>309.75968639868449</v>
          </cell>
          <cell r="C46">
            <v>328.77850000000001</v>
          </cell>
          <cell r="D46">
            <v>262.827</v>
          </cell>
          <cell r="E46">
            <v>252.86456769606099</v>
          </cell>
          <cell r="F46">
            <v>324.39030000000002</v>
          </cell>
          <cell r="G46">
            <v>302.7645</v>
          </cell>
          <cell r="H46">
            <v>341.34045180252201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288.23141648252903</v>
          </cell>
          <cell r="M46">
            <v>284.03250000000003</v>
          </cell>
          <cell r="N46">
            <v>309.88465327722798</v>
          </cell>
          <cell r="P46">
            <v>285.8904</v>
          </cell>
          <cell r="Q46">
            <v>308.36810000000003</v>
          </cell>
          <cell r="R46">
            <v>329.65159999999997</v>
          </cell>
          <cell r="S46">
            <v>300.70475161302801</v>
          </cell>
        </row>
        <row r="47">
          <cell r="A47">
            <v>43952</v>
          </cell>
          <cell r="B47">
            <v>315.11784311266462</v>
          </cell>
          <cell r="C47">
            <v>331.01459999999997</v>
          </cell>
          <cell r="D47">
            <v>263.02589999999998</v>
          </cell>
          <cell r="E47">
            <v>275.28305746479901</v>
          </cell>
          <cell r="F47">
            <v>324.74040000000002</v>
          </cell>
          <cell r="G47">
            <v>311.33159999999998</v>
          </cell>
          <cell r="H47">
            <v>345.35491765593201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289.67591859750598</v>
          </cell>
          <cell r="M47">
            <v>288.41579999999999</v>
          </cell>
          <cell r="N47">
            <v>317.64498703156499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S47">
            <v>307.57444552379741</v>
          </cell>
        </row>
        <row r="48">
          <cell r="A48">
            <v>43983</v>
          </cell>
          <cell r="B48">
            <v>322.29896825184471</v>
          </cell>
          <cell r="C48">
            <v>334.46359999999999</v>
          </cell>
          <cell r="D48">
            <v>272.98219999999998</v>
          </cell>
          <cell r="E48">
            <v>292.75337452708101</v>
          </cell>
          <cell r="F48">
            <v>327.72969999999998</v>
          </cell>
          <cell r="G48">
            <v>323.99200000000002</v>
          </cell>
          <cell r="H48">
            <v>353.43862816307598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294.48566523395601</v>
          </cell>
          <cell r="M48">
            <v>294.90190000000001</v>
          </cell>
          <cell r="N48">
            <v>321.72518671539501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S48">
            <v>315.77482233450138</v>
          </cell>
        </row>
        <row r="49">
          <cell r="A49">
            <v>44013</v>
          </cell>
          <cell r="B49">
            <v>329.2687705931678</v>
          </cell>
          <cell r="C49">
            <v>338.76479999999998</v>
          </cell>
          <cell r="D49">
            <v>276.73219999999998</v>
          </cell>
          <cell r="E49">
            <v>309.717902365204</v>
          </cell>
          <cell r="F49">
            <v>331.09179999999998</v>
          </cell>
          <cell r="G49">
            <v>336.5455</v>
          </cell>
          <cell r="H49">
            <v>360.677599781124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297.12096695781003</v>
          </cell>
          <cell r="M49">
            <v>300.6189</v>
          </cell>
          <cell r="N49">
            <v>328.606353548237</v>
          </cell>
          <cell r="P49">
            <v>316.53280000000001</v>
          </cell>
          <cell r="Q49">
            <v>328.6943</v>
          </cell>
          <cell r="R49">
            <v>333.55</v>
          </cell>
          <cell r="S49">
            <v>323.71005442601017</v>
          </cell>
        </row>
        <row r="50">
          <cell r="A50">
            <v>44044</v>
          </cell>
          <cell r="B50">
            <v>338.10413199784932</v>
          </cell>
          <cell r="C50">
            <v>350.50760000000002</v>
          </cell>
          <cell r="D50">
            <v>280.33460000000002</v>
          </cell>
          <cell r="E50">
            <v>318.69109943637199</v>
          </cell>
          <cell r="F50">
            <v>338.80380000000002</v>
          </cell>
          <cell r="G50">
            <v>348.18360000000001</v>
          </cell>
          <cell r="H50">
            <v>367.37492431767498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299.32970449672598</v>
          </cell>
          <cell r="M50">
            <v>306.23559999999998</v>
          </cell>
          <cell r="N50">
            <v>335.44406067086197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S50">
            <v>333.40415249771092</v>
          </cell>
        </row>
        <row r="51">
          <cell r="A51">
            <v>44075</v>
          </cell>
          <cell r="B51">
            <v>346.67753504826982</v>
          </cell>
          <cell r="C51">
            <v>360.86919999999998</v>
          </cell>
          <cell r="D51">
            <v>292.30520000000001</v>
          </cell>
          <cell r="E51">
            <v>328.84342603133598</v>
          </cell>
          <cell r="F51">
            <v>343.96179999999998</v>
          </cell>
          <cell r="G51">
            <v>357.18639999999999</v>
          </cell>
          <cell r="H51">
            <v>376.82115258063197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302.64718296532601</v>
          </cell>
          <cell r="M51">
            <v>311.56920000000002</v>
          </cell>
          <cell r="N51">
            <v>339.80799520883801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S51">
            <v>342.24588743534878</v>
          </cell>
        </row>
        <row r="52">
          <cell r="A52">
            <v>44105</v>
          </cell>
          <cell r="B52">
            <v>359.0448242660064</v>
          </cell>
          <cell r="C52">
            <v>378.08960000000002</v>
          </cell>
          <cell r="D52">
            <v>297.86619999999999</v>
          </cell>
          <cell r="E52">
            <v>343.98521651117102</v>
          </cell>
          <cell r="F52">
            <v>351.96460000000002</v>
          </cell>
          <cell r="G52">
            <v>373.2176</v>
          </cell>
          <cell r="H52">
            <v>386.40160494654498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306.98832203031299</v>
          </cell>
          <cell r="M52">
            <v>322.10579999999999</v>
          </cell>
          <cell r="N52">
            <v>345.08643400703102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S52">
            <v>355.9765576530757</v>
          </cell>
        </row>
        <row r="53">
          <cell r="A53">
            <v>44136</v>
          </cell>
          <cell r="B53">
            <v>370.29433912200608</v>
          </cell>
          <cell r="C53">
            <v>388.38639999999998</v>
          </cell>
          <cell r="D53">
            <v>306.74329999999998</v>
          </cell>
          <cell r="E53">
            <v>357.597832592298</v>
          </cell>
          <cell r="F53">
            <v>360.83879999999999</v>
          </cell>
          <cell r="G53">
            <v>387.9375</v>
          </cell>
          <cell r="H53">
            <v>398.65723695329302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313.36877660628102</v>
          </cell>
          <cell r="M53">
            <v>332.47329999999999</v>
          </cell>
          <cell r="N53">
            <v>352.84418000501699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S53">
            <v>367.81223074971092</v>
          </cell>
        </row>
        <row r="54">
          <cell r="A54">
            <v>44166</v>
          </cell>
          <cell r="B54">
            <v>385.08203875031029</v>
          </cell>
          <cell r="C54">
            <v>405.28710000000001</v>
          </cell>
          <cell r="D54">
            <v>317.15210000000002</v>
          </cell>
          <cell r="E54">
            <v>373.59211341289802</v>
          </cell>
          <cell r="F54">
            <v>371.51850000000002</v>
          </cell>
          <cell r="G54">
            <v>397.22269999999997</v>
          </cell>
          <cell r="H54">
            <v>416.96986502837399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320.16485993452102</v>
          </cell>
          <cell r="M54">
            <v>347.74239999999998</v>
          </cell>
          <cell r="N54">
            <v>359.52092324970198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S54">
            <v>382.99104209046737</v>
          </cell>
        </row>
        <row r="55">
          <cell r="A55">
            <v>44197</v>
          </cell>
          <cell r="B55">
            <v>402.16822538704378</v>
          </cell>
          <cell r="C55">
            <v>424.8374</v>
          </cell>
          <cell r="D55">
            <v>331.42649999999998</v>
          </cell>
          <cell r="E55">
            <v>389.37427208071199</v>
          </cell>
          <cell r="F55">
            <v>375.75009999999997</v>
          </cell>
          <cell r="G55">
            <v>409.00259999999997</v>
          </cell>
          <cell r="H55">
            <v>435.547527804109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330.71965226432297</v>
          </cell>
          <cell r="M55">
            <v>366.4717</v>
          </cell>
          <cell r="N55">
            <v>366.15265707942302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S55">
            <v>400.06416049085709</v>
          </cell>
        </row>
        <row r="56">
          <cell r="A56">
            <v>44228</v>
          </cell>
          <cell r="B56">
            <v>417.80389285481078</v>
          </cell>
          <cell r="C56">
            <v>441.07220000000001</v>
          </cell>
          <cell r="D56">
            <v>343.31549999999999</v>
          </cell>
          <cell r="E56">
            <v>408.67760199723801</v>
          </cell>
          <cell r="F56">
            <v>383.42680000000001</v>
          </cell>
          <cell r="G56">
            <v>427.63670000000002</v>
          </cell>
          <cell r="H56">
            <v>454.41149985612299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337.50507417347802</v>
          </cell>
          <cell r="M56">
            <v>386.2568</v>
          </cell>
          <cell r="N56">
            <v>378.78606679515599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S56">
            <v>416.29138453646891</v>
          </cell>
        </row>
        <row r="57">
          <cell r="A57">
            <v>44256</v>
          </cell>
          <cell r="B57">
            <v>435.64203345673599</v>
          </cell>
          <cell r="C57">
            <v>461.32380000000001</v>
          </cell>
          <cell r="D57">
            <v>365.3793</v>
          </cell>
          <cell r="E57">
            <v>436.47625367049</v>
          </cell>
          <cell r="F57">
            <v>388.47750000000002</v>
          </cell>
          <cell r="G57">
            <v>441.17439999999999</v>
          </cell>
          <cell r="H57">
            <v>474.65812711913901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372.72485058892198</v>
          </cell>
          <cell r="M57">
            <v>398.41079999999999</v>
          </cell>
          <cell r="N57">
            <v>388.28713853424301</v>
          </cell>
          <cell r="P57">
            <v>457.88369999999998</v>
          </cell>
          <cell r="Q57">
            <v>441.72</v>
          </cell>
          <cell r="R57">
            <v>406.43060000000003</v>
          </cell>
          <cell r="S57">
            <v>435.66604090835381</v>
          </cell>
        </row>
        <row r="58">
          <cell r="A58">
            <v>44287</v>
          </cell>
          <cell r="B58">
            <v>452.73978867070991</v>
          </cell>
          <cell r="C58">
            <v>481.2407</v>
          </cell>
          <cell r="D58">
            <v>378.46850000000001</v>
          </cell>
          <cell r="E58">
            <v>451.03504495998902</v>
          </cell>
          <cell r="F58">
            <v>401.93680000000001</v>
          </cell>
          <cell r="G58">
            <v>460.1121</v>
          </cell>
          <cell r="H58">
            <v>495.07969870552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387.14487064260902</v>
          </cell>
          <cell r="M58">
            <v>413.85120000000001</v>
          </cell>
          <cell r="N58">
            <v>405.309169861339</v>
          </cell>
          <cell r="P58">
            <v>467.76350000000002</v>
          </cell>
          <cell r="Q58">
            <v>461.8578</v>
          </cell>
          <cell r="R58">
            <v>420.77780000000001</v>
          </cell>
          <cell r="S58">
            <v>452.10989377926347</v>
          </cell>
        </row>
        <row r="59">
          <cell r="A59">
            <v>44317</v>
          </cell>
          <cell r="B59">
            <v>468.50985003505468</v>
          </cell>
          <cell r="C59">
            <v>496.17959999999999</v>
          </cell>
          <cell r="D59">
            <v>384.56889999999999</v>
          </cell>
          <cell r="E59">
            <v>467.74507858690998</v>
          </cell>
          <cell r="F59">
            <v>410.10340000000002</v>
          </cell>
          <cell r="G59">
            <v>470.99099999999999</v>
          </cell>
          <cell r="H59">
            <v>518.62210193442399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401.20510936834302</v>
          </cell>
          <cell r="M59">
            <v>429.2946</v>
          </cell>
          <cell r="N59">
            <v>419.581122947479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S59">
            <v>466.36774876325501</v>
          </cell>
        </row>
        <row r="60">
          <cell r="A60">
            <v>44348</v>
          </cell>
          <cell r="B60">
            <v>483.7666909292347</v>
          </cell>
          <cell r="C60">
            <v>512.25930000000005</v>
          </cell>
          <cell r="D60">
            <v>405.69170000000003</v>
          </cell>
          <cell r="E60">
            <v>483.46286762904299</v>
          </cell>
          <cell r="F60">
            <v>420.2876</v>
          </cell>
          <cell r="G60">
            <v>486.22219999999999</v>
          </cell>
          <cell r="H60">
            <v>535.76725954506901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410.50860076661399</v>
          </cell>
          <cell r="M60">
            <v>442.69580000000002</v>
          </cell>
          <cell r="N60">
            <v>432.335254149555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S60">
            <v>481.40286288574282</v>
          </cell>
        </row>
        <row r="61">
          <cell r="A61">
            <v>44378</v>
          </cell>
          <cell r="B61">
            <v>499.48245951886639</v>
          </cell>
          <cell r="C61">
            <v>529.70870000000002</v>
          </cell>
          <cell r="D61">
            <v>418.29419999999999</v>
          </cell>
          <cell r="E61">
            <v>501.85388169108597</v>
          </cell>
          <cell r="F61">
            <v>432.40499999999997</v>
          </cell>
          <cell r="G61">
            <v>499.48919999999998</v>
          </cell>
          <cell r="H61">
            <v>556.47661206599503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424.61903728236098</v>
          </cell>
          <cell r="M61">
            <v>463.7774</v>
          </cell>
          <cell r="N61">
            <v>445.00604214977602</v>
          </cell>
          <cell r="P61">
            <v>500.42720000000003</v>
          </cell>
          <cell r="Q61">
            <v>510.69740000000002</v>
          </cell>
          <cell r="R61">
            <v>457.2079</v>
          </cell>
          <cell r="S61">
            <v>498.24999202559411</v>
          </cell>
        </row>
        <row r="62">
          <cell r="A62">
            <v>44409</v>
          </cell>
          <cell r="B62">
            <v>511.71057827405969</v>
          </cell>
          <cell r="C62">
            <v>537.58669999999995</v>
          </cell>
          <cell r="D62">
            <v>426.74220000000003</v>
          </cell>
          <cell r="E62">
            <v>522.07093286870395</v>
          </cell>
          <cell r="F62">
            <v>437.3723</v>
          </cell>
          <cell r="G62">
            <v>515.85699999999997</v>
          </cell>
          <cell r="H62">
            <v>576.94023792268604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441.93460521965602</v>
          </cell>
          <cell r="M62">
            <v>477.44380000000001</v>
          </cell>
          <cell r="N62">
            <v>454.93637828828997</v>
          </cell>
          <cell r="P62">
            <v>503.37020000000001</v>
          </cell>
          <cell r="Q62">
            <v>526.6934</v>
          </cell>
          <cell r="R62">
            <v>462.3809</v>
          </cell>
          <cell r="S62">
            <v>510.78610427070788</v>
          </cell>
        </row>
        <row r="63">
          <cell r="A63">
            <v>44440</v>
          </cell>
          <cell r="B63">
            <v>528.19840170540851</v>
          </cell>
          <cell r="C63">
            <v>553.43730000000005</v>
          </cell>
          <cell r="D63">
            <v>451.79610000000002</v>
          </cell>
          <cell r="E63">
            <v>539.32231831388003</v>
          </cell>
          <cell r="F63">
            <v>445.7672</v>
          </cell>
          <cell r="G63">
            <v>533.81610000000001</v>
          </cell>
          <cell r="H63">
            <v>597.82539442243603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459.90483986113497</v>
          </cell>
          <cell r="M63">
            <v>496.88709999999998</v>
          </cell>
          <cell r="N63">
            <v>462.47541034067598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S63">
            <v>527.89937704947579</v>
          </cell>
        </row>
        <row r="64">
          <cell r="A64">
            <v>44470</v>
          </cell>
          <cell r="B64">
            <v>545.70808994618676</v>
          </cell>
          <cell r="C64">
            <v>572.32929999999999</v>
          </cell>
          <cell r="D64">
            <v>461.72730000000001</v>
          </cell>
          <cell r="E64">
            <v>559.46172552827295</v>
          </cell>
          <cell r="F64">
            <v>456.97899999999998</v>
          </cell>
          <cell r="G64">
            <v>548.51919999999996</v>
          </cell>
          <cell r="H64">
            <v>621.34244590869298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472.93646145120101</v>
          </cell>
          <cell r="M64">
            <v>517.40570000000002</v>
          </cell>
          <cell r="N64">
            <v>475.10121769261002</v>
          </cell>
          <cell r="P64">
            <v>578.92759999999998</v>
          </cell>
          <cell r="Q64">
            <v>561.28430000000003</v>
          </cell>
          <cell r="R64">
            <v>485.2106</v>
          </cell>
          <cell r="S64">
            <v>546.19372406054867</v>
          </cell>
        </row>
        <row r="65">
          <cell r="A65">
            <v>44501</v>
          </cell>
          <cell r="B65">
            <v>559.49918019864958</v>
          </cell>
          <cell r="C65">
            <v>584.47170000000006</v>
          </cell>
          <cell r="D65">
            <v>466.8177</v>
          </cell>
          <cell r="E65">
            <v>584.00274118465097</v>
          </cell>
          <cell r="F65">
            <v>466.95510000000002</v>
          </cell>
          <cell r="G65">
            <v>563.34259999999995</v>
          </cell>
          <cell r="H65">
            <v>634.45884730677506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483.894527271877</v>
          </cell>
          <cell r="M65">
            <v>543.1712</v>
          </cell>
          <cell r="N65">
            <v>483.33583338418998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S65">
            <v>561.24023957838085</v>
          </cell>
        </row>
        <row r="66">
          <cell r="A66">
            <v>44531</v>
          </cell>
          <cell r="B66">
            <v>581.28552546118215</v>
          </cell>
          <cell r="C66">
            <v>609.33109999999999</v>
          </cell>
          <cell r="D66">
            <v>491.9092</v>
          </cell>
          <cell r="E66">
            <v>615.61033351959497</v>
          </cell>
          <cell r="F66">
            <v>476.80250000000001</v>
          </cell>
          <cell r="G66">
            <v>582.33799999999997</v>
          </cell>
          <cell r="H66">
            <v>634.80529568852296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499.99438974594301</v>
          </cell>
          <cell r="M66">
            <v>575.12890000000004</v>
          </cell>
          <cell r="N66">
            <v>499.11095727967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S66">
            <v>586.68141896258726</v>
          </cell>
        </row>
        <row r="67">
          <cell r="A67">
            <v>44562</v>
          </cell>
          <cell r="B67">
            <v>606.21892677849394</v>
          </cell>
          <cell r="C67">
            <v>639.40499999999997</v>
          </cell>
          <cell r="D67">
            <v>500.75779999999997</v>
          </cell>
          <cell r="E67">
            <v>647.44519905152595</v>
          </cell>
          <cell r="F67">
            <v>485.19299999999998</v>
          </cell>
          <cell r="G67">
            <v>601.6662</v>
          </cell>
          <cell r="H67">
            <v>666.42632791055496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519.48525947709595</v>
          </cell>
          <cell r="M67">
            <v>607.7867</v>
          </cell>
          <cell r="N67">
            <v>519.31123904876904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S67">
            <v>614.03403121314261</v>
          </cell>
        </row>
        <row r="68">
          <cell r="A68">
            <v>44593</v>
          </cell>
          <cell r="B68">
            <v>636.79514222785076</v>
          </cell>
          <cell r="C68">
            <v>687.16579999999999</v>
          </cell>
          <cell r="D68">
            <v>514.07619999999997</v>
          </cell>
          <cell r="E68">
            <v>681.31212921259203</v>
          </cell>
          <cell r="F68">
            <v>498.94760000000002</v>
          </cell>
          <cell r="G68">
            <v>628.32370000000003</v>
          </cell>
          <cell r="H68">
            <v>696.17436349379602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544.04784543986295</v>
          </cell>
          <cell r="M68">
            <v>634.02329999999995</v>
          </cell>
          <cell r="N68">
            <v>542.64829890449403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S68">
            <v>647.97056446368629</v>
          </cell>
        </row>
        <row r="69">
          <cell r="A69">
            <v>44621</v>
          </cell>
          <cell r="B69">
            <v>675.17993104573725</v>
          </cell>
          <cell r="C69">
            <v>736.94510000000002</v>
          </cell>
          <cell r="D69">
            <v>543.63059999999996</v>
          </cell>
          <cell r="E69">
            <v>727.617478691325</v>
          </cell>
          <cell r="F69">
            <v>537.1626</v>
          </cell>
          <cell r="G69">
            <v>655.88630000000001</v>
          </cell>
          <cell r="H69">
            <v>733.32472707142699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574.39917573092703</v>
          </cell>
          <cell r="M69">
            <v>668.46130000000005</v>
          </cell>
          <cell r="N69">
            <v>573.81536152806098</v>
          </cell>
          <cell r="P69">
            <v>757.8963</v>
          </cell>
          <cell r="Q69">
            <v>694.75149999999996</v>
          </cell>
          <cell r="R69">
            <v>572.79920000000004</v>
          </cell>
          <cell r="S69">
            <v>687.76066953855593</v>
          </cell>
        </row>
        <row r="70">
          <cell r="A70">
            <v>44652</v>
          </cell>
          <cell r="B70">
            <v>714.6787292374172</v>
          </cell>
          <cell r="C70">
            <v>780.14570000000003</v>
          </cell>
          <cell r="D70">
            <v>561.81370000000004</v>
          </cell>
          <cell r="E70">
            <v>778.87104701794999</v>
          </cell>
          <cell r="F70">
            <v>561.74779999999998</v>
          </cell>
          <cell r="G70">
            <v>691.95709999999997</v>
          </cell>
          <cell r="H70">
            <v>783.35662715309002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604.78994560796696</v>
          </cell>
          <cell r="M70">
            <v>717.56679999999994</v>
          </cell>
          <cell r="N70">
            <v>608.16869332089902</v>
          </cell>
          <cell r="P70">
            <v>799.0308</v>
          </cell>
          <cell r="Q70">
            <v>741.36220000000003</v>
          </cell>
          <cell r="R70">
            <v>595.22230000000002</v>
          </cell>
          <cell r="S70">
            <v>729.35758515152747</v>
          </cell>
        </row>
        <row r="71">
          <cell r="A71">
            <v>44682</v>
          </cell>
          <cell r="B71">
            <v>752.46531464786904</v>
          </cell>
          <cell r="C71">
            <v>814.5693</v>
          </cell>
          <cell r="D71">
            <v>593.58989999999994</v>
          </cell>
          <cell r="E71">
            <v>837.67719462036905</v>
          </cell>
          <cell r="F71">
            <v>581.7106</v>
          </cell>
          <cell r="G71">
            <v>728.99509999999998</v>
          </cell>
          <cell r="H71">
            <v>830.70586031349001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632.46375101100296</v>
          </cell>
          <cell r="M71">
            <v>758.35270000000003</v>
          </cell>
          <cell r="N71">
            <v>640.02231837511397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S71">
            <v>768.23274693576013</v>
          </cell>
        </row>
        <row r="72">
          <cell r="A72">
            <v>44713</v>
          </cell>
          <cell r="B72">
            <v>793.166338872903</v>
          </cell>
          <cell r="C72">
            <v>852.18039999999996</v>
          </cell>
          <cell r="D72">
            <v>633.49879999999996</v>
          </cell>
          <cell r="E72">
            <v>888.51168212510902</v>
          </cell>
          <cell r="F72">
            <v>621.32860000000005</v>
          </cell>
          <cell r="G72">
            <v>772.64120000000003</v>
          </cell>
          <cell r="H72">
            <v>894.29046613001594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651.51757903590601</v>
          </cell>
          <cell r="M72">
            <v>805.45939999999996</v>
          </cell>
          <cell r="N72">
            <v>679.79931148896605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S72">
            <v>809.08880968778681</v>
          </cell>
        </row>
        <row r="73">
          <cell r="A73">
            <v>44743</v>
          </cell>
          <cell r="B73">
            <v>854.10476766531235</v>
          </cell>
          <cell r="C73">
            <v>903.46090000000004</v>
          </cell>
          <cell r="D73">
            <v>674.34550000000002</v>
          </cell>
          <cell r="E73">
            <v>988.586753741743</v>
          </cell>
          <cell r="F73">
            <v>649.68960000000004</v>
          </cell>
          <cell r="G73">
            <v>852.41759999999999</v>
          </cell>
          <cell r="H73">
            <v>956.97518986571004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698.52831622228803</v>
          </cell>
          <cell r="M73">
            <v>884.06830000000002</v>
          </cell>
          <cell r="N73">
            <v>733.04568715234802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S73">
            <v>878.44001838564361</v>
          </cell>
        </row>
        <row r="74">
          <cell r="A74">
            <v>44774</v>
          </cell>
          <cell r="B74">
            <v>913.97338695369217</v>
          </cell>
          <cell r="C74">
            <v>967.58050000000003</v>
          </cell>
          <cell r="D74">
            <v>721.68899999999996</v>
          </cell>
          <cell r="E74">
            <v>1093.8892736303101</v>
          </cell>
          <cell r="F74">
            <v>685.69929999999999</v>
          </cell>
          <cell r="G74">
            <v>924.23009999999999</v>
          </cell>
          <cell r="H74">
            <v>1007.43523106386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731.52982011014899</v>
          </cell>
          <cell r="M74">
            <v>942.90869999999995</v>
          </cell>
          <cell r="N74">
            <v>790.28260836416996</v>
          </cell>
          <cell r="P74">
            <v>1064.731</v>
          </cell>
          <cell r="Q74">
            <v>939.46770000000004</v>
          </cell>
          <cell r="R74">
            <v>738.31050000000005</v>
          </cell>
          <cell r="S74">
            <v>944.97859903505469</v>
          </cell>
        </row>
        <row r="75">
          <cell r="A75">
            <v>44805</v>
          </cell>
          <cell r="B75">
            <v>967.37168216434679</v>
          </cell>
          <cell r="C75">
            <v>1032.8063</v>
          </cell>
          <cell r="D75">
            <v>789.70140000000004</v>
          </cell>
          <cell r="E75">
            <v>1178.0931103406299</v>
          </cell>
          <cell r="F75">
            <v>706.98260000000005</v>
          </cell>
          <cell r="G75">
            <v>980.12009999999998</v>
          </cell>
          <cell r="H75">
            <v>1045.92725362994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764.91847119051795</v>
          </cell>
          <cell r="M75">
            <v>988.63070000000005</v>
          </cell>
          <cell r="N75">
            <v>839.69021209035805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S75">
            <v>1006.617742509315</v>
          </cell>
        </row>
        <row r="76">
          <cell r="A76">
            <v>44835</v>
          </cell>
          <cell r="B76">
            <v>1026.6339422351109</v>
          </cell>
          <cell r="C76">
            <v>1096.5069000000001</v>
          </cell>
          <cell r="D76">
            <v>832.72479999999996</v>
          </cell>
          <cell r="E76">
            <v>1245.0202183111801</v>
          </cell>
          <cell r="F76">
            <v>759.77110000000005</v>
          </cell>
          <cell r="G76">
            <v>1028.4132</v>
          </cell>
          <cell r="H76">
            <v>1110.78130121244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832.34919225832095</v>
          </cell>
          <cell r="M76">
            <v>1061.9487999999999</v>
          </cell>
          <cell r="N76">
            <v>884.93881113751195</v>
          </cell>
          <cell r="P76">
            <v>1297.2889</v>
          </cell>
          <cell r="Q76">
            <v>1046.2650000000001</v>
          </cell>
          <cell r="R76">
            <v>829.10109999999997</v>
          </cell>
          <cell r="S76">
            <v>1067.176587325934</v>
          </cell>
        </row>
        <row r="77">
          <cell r="A77">
            <v>44866</v>
          </cell>
          <cell r="B77">
            <v>1077.071089116138</v>
          </cell>
          <cell r="C77">
            <v>1135.001</v>
          </cell>
          <cell r="D77">
            <v>885.54</v>
          </cell>
          <cell r="E77">
            <v>1303.2813946548199</v>
          </cell>
          <cell r="F77">
            <v>825.50909999999999</v>
          </cell>
          <cell r="G77">
            <v>1084.1626000000001</v>
          </cell>
          <cell r="H77">
            <v>1153.24652933019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874.72307255624503</v>
          </cell>
          <cell r="M77">
            <v>1120.5659000000001</v>
          </cell>
          <cell r="N77">
            <v>934.35289715281704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S77">
            <v>1114.467877505374</v>
          </cell>
        </row>
        <row r="78">
          <cell r="A78">
            <v>44896</v>
          </cell>
          <cell r="B78">
            <v>1133.1855389063389</v>
          </cell>
          <cell r="C78">
            <v>1187.9251999999999</v>
          </cell>
          <cell r="D78">
            <v>948.76149999999996</v>
          </cell>
          <cell r="E78">
            <v>1360.19514015293</v>
          </cell>
          <cell r="F78">
            <v>860.10910000000001</v>
          </cell>
          <cell r="G78">
            <v>1148.5320999999999</v>
          </cell>
          <cell r="H78">
            <v>1215.9706974389601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931.48319331728499</v>
          </cell>
          <cell r="M78">
            <v>1200.8126999999999</v>
          </cell>
          <cell r="N78">
            <v>987.58518000825404</v>
          </cell>
          <cell r="P78">
            <v>1413.2058999999999</v>
          </cell>
          <cell r="Q78">
            <v>1153.5771</v>
          </cell>
          <cell r="R78">
            <v>925.78530000000001</v>
          </cell>
          <cell r="S78">
            <v>1172.566966446992</v>
          </cell>
        </row>
        <row r="79">
          <cell r="A79">
            <v>44927</v>
          </cell>
          <cell r="B79">
            <v>1205.9458575089011</v>
          </cell>
          <cell r="C79">
            <v>1268.3385000000001</v>
          </cell>
          <cell r="D79">
            <v>1017.8777</v>
          </cell>
          <cell r="E79">
            <v>1426.0198158066801</v>
          </cell>
          <cell r="F79">
            <v>929.16210000000001</v>
          </cell>
          <cell r="G79">
            <v>1210.6926000000001</v>
          </cell>
          <cell r="H79">
            <v>1282.6744118116401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974.26223074601603</v>
          </cell>
          <cell r="M79">
            <v>1275.6080999999999</v>
          </cell>
          <cell r="N79">
            <v>1051.5825816168301</v>
          </cell>
          <cell r="P79">
            <v>1525.1043</v>
          </cell>
          <cell r="Q79">
            <v>1215.3181999999999</v>
          </cell>
          <cell r="R79">
            <v>991.51919999999996</v>
          </cell>
          <cell r="S79">
            <v>1248.256644655283</v>
          </cell>
        </row>
        <row r="80">
          <cell r="A80">
            <v>44958</v>
          </cell>
          <cell r="B80">
            <v>1289.33047899542</v>
          </cell>
          <cell r="C80">
            <v>1392.3998999999999</v>
          </cell>
          <cell r="D80">
            <v>1071.1087</v>
          </cell>
          <cell r="E80">
            <v>1503.7938283397</v>
          </cell>
          <cell r="F80">
            <v>973.79010000000005</v>
          </cell>
          <cell r="G80">
            <v>1271.8967</v>
          </cell>
          <cell r="H80">
            <v>1360.36378486482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1025.9727953025899</v>
          </cell>
          <cell r="M80">
            <v>1371.9038</v>
          </cell>
          <cell r="N80">
            <v>1121.06176093573</v>
          </cell>
          <cell r="P80">
            <v>1575.9625000000001</v>
          </cell>
          <cell r="Q80">
            <v>1308.7788</v>
          </cell>
          <cell r="R80">
            <v>1042.4951000000001</v>
          </cell>
          <cell r="S80">
            <v>1343.1293248488009</v>
          </cell>
        </row>
        <row r="81">
          <cell r="A81">
            <v>44986</v>
          </cell>
          <cell r="B81">
            <v>1379.633957167787</v>
          </cell>
          <cell r="C81">
            <v>1522.5337</v>
          </cell>
          <cell r="D81">
            <v>1159.8525999999999</v>
          </cell>
          <cell r="E81">
            <v>1587.3123298806199</v>
          </cell>
          <cell r="F81">
            <v>1037.2344000000001</v>
          </cell>
          <cell r="G81">
            <v>1345.7519</v>
          </cell>
          <cell r="H81">
            <v>1442.4069293121099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1126.9776019886101</v>
          </cell>
          <cell r="M81">
            <v>1479.9582</v>
          </cell>
          <cell r="N81">
            <v>1192.8027009340501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S81">
            <v>1444.247896803349</v>
          </cell>
        </row>
        <row r="82">
          <cell r="A82">
            <v>45017</v>
          </cell>
          <cell r="B82">
            <v>1492.5133390916069</v>
          </cell>
          <cell r="C82">
            <v>1677.0441000000001</v>
          </cell>
          <cell r="D82">
            <v>1203.7907</v>
          </cell>
          <cell r="E82">
            <v>1713.57790279656</v>
          </cell>
          <cell r="F82">
            <v>1095.5146</v>
          </cell>
          <cell r="G82">
            <v>1462.0471</v>
          </cell>
          <cell r="H82">
            <v>1541.11921737589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1199.83873304342</v>
          </cell>
          <cell r="M82">
            <v>1626.3026</v>
          </cell>
          <cell r="N82">
            <v>1280.46338541762</v>
          </cell>
          <cell r="P82">
            <v>1940.9168999999999</v>
          </cell>
          <cell r="Q82">
            <v>1521.0163</v>
          </cell>
          <cell r="R82">
            <v>1184.1465000000001</v>
          </cell>
          <cell r="S82">
            <v>1573.950341933838</v>
          </cell>
        </row>
        <row r="83">
          <cell r="A83">
            <v>45047</v>
          </cell>
          <cell r="B83">
            <v>1611.9816533393889</v>
          </cell>
          <cell r="C83">
            <v>1774.4119000000001</v>
          </cell>
          <cell r="D83">
            <v>1305.3762999999999</v>
          </cell>
          <cell r="E83">
            <v>1874.89798271219</v>
          </cell>
          <cell r="F83">
            <v>1225.3679999999999</v>
          </cell>
          <cell r="G83">
            <v>1590.1014</v>
          </cell>
          <cell r="H83">
            <v>1677.95044679886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1275.99964796115</v>
          </cell>
          <cell r="M83">
            <v>1778.1049</v>
          </cell>
          <cell r="N83">
            <v>1381.76127335867</v>
          </cell>
          <cell r="P83">
            <v>2056.8651</v>
          </cell>
          <cell r="Q83">
            <v>1640.2911999999999</v>
          </cell>
          <cell r="R83">
            <v>1291.1044999999999</v>
          </cell>
          <cell r="S83">
            <v>1693.29252249879</v>
          </cell>
        </row>
        <row r="84">
          <cell r="A84">
            <v>45078</v>
          </cell>
          <cell r="B84">
            <v>1710.036723744304</v>
          </cell>
          <cell r="C84">
            <v>1848.0332000000001</v>
          </cell>
          <cell r="D84">
            <v>1364.1996999999999</v>
          </cell>
          <cell r="E84">
            <v>1968.1240537874201</v>
          </cell>
          <cell r="F84">
            <v>1324.556</v>
          </cell>
          <cell r="G84">
            <v>1717.2201</v>
          </cell>
          <cell r="H84">
            <v>1826.49583944238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1369.3764992705201</v>
          </cell>
          <cell r="M84">
            <v>1890.0322000000001</v>
          </cell>
          <cell r="N84">
            <v>1489.4775041217499</v>
          </cell>
          <cell r="P84">
            <v>2094.7123999999999</v>
          </cell>
          <cell r="Q84">
            <v>1746.7824000000001</v>
          </cell>
          <cell r="R84">
            <v>1383.8634</v>
          </cell>
          <cell r="S84">
            <v>1783.470719137747</v>
          </cell>
        </row>
        <row r="85">
          <cell r="A85">
            <v>45108</v>
          </cell>
          <cell r="B85">
            <v>1824.63198210312</v>
          </cell>
          <cell r="C85">
            <v>1954.5101</v>
          </cell>
          <cell r="D85">
            <v>1487.5243</v>
          </cell>
          <cell r="E85">
            <v>2081.1918144772098</v>
          </cell>
          <cell r="F85">
            <v>1377.3341</v>
          </cell>
          <cell r="G85">
            <v>1822.9318000000001</v>
          </cell>
          <cell r="H85">
            <v>1997.3243885500001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1470.94300142928</v>
          </cell>
          <cell r="M85">
            <v>2030.866</v>
          </cell>
          <cell r="N85">
            <v>1580.3094967708601</v>
          </cell>
          <cell r="P85">
            <v>2201.5859999999998</v>
          </cell>
          <cell r="Q85">
            <v>1860.2800999999999</v>
          </cell>
          <cell r="R85">
            <v>1476.8552</v>
          </cell>
          <cell r="S85">
            <v>1902.99886437486</v>
          </cell>
        </row>
        <row r="86">
          <cell r="A86">
            <v>45139</v>
          </cell>
          <cell r="B86">
            <v>2051.5104119461162</v>
          </cell>
          <cell r="C86">
            <v>2259.2334000000001</v>
          </cell>
          <cell r="D86">
            <v>1613.6846</v>
          </cell>
          <cell r="E86">
            <v>2292.2085706744001</v>
          </cell>
          <cell r="F86">
            <v>1503.1732</v>
          </cell>
          <cell r="G86">
            <v>2079.2710999999999</v>
          </cell>
          <cell r="H86">
            <v>2295.3174107980199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1594.9018404435401</v>
          </cell>
          <cell r="M86">
            <v>2283.6172999999999</v>
          </cell>
          <cell r="N86">
            <v>1719.5301215428101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S86">
            <v>2152.6800713997691</v>
          </cell>
        </row>
        <row r="87">
          <cell r="A87">
            <v>45170</v>
          </cell>
          <cell r="B87">
            <v>2305.843919982352</v>
          </cell>
          <cell r="C87">
            <v>2583.3825999999999</v>
          </cell>
          <cell r="D87">
            <v>1799.9953</v>
          </cell>
          <cell r="E87">
            <v>2583.2159367147801</v>
          </cell>
          <cell r="F87">
            <v>1630.2973999999999</v>
          </cell>
          <cell r="G87">
            <v>2342.3942000000002</v>
          </cell>
          <cell r="H87">
            <v>2506.6944623634099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1740.0147830599301</v>
          </cell>
          <cell r="M87">
            <v>2586.0182</v>
          </cell>
          <cell r="N87">
            <v>1909.39949148251</v>
          </cell>
          <cell r="P87">
            <v>2794.0241999999998</v>
          </cell>
          <cell r="Q87">
            <v>2400.9928</v>
          </cell>
          <cell r="R87">
            <v>1732.0730000000001</v>
          </cell>
          <cell r="S87">
            <v>2445.393049157341</v>
          </cell>
        </row>
        <row r="88">
          <cell r="A88">
            <v>45200</v>
          </cell>
          <cell r="B88">
            <v>2493.3191300638582</v>
          </cell>
          <cell r="C88">
            <v>2782.4454000000001</v>
          </cell>
          <cell r="D88">
            <v>1977.1525999999999</v>
          </cell>
          <cell r="E88">
            <v>2836.7976741007601</v>
          </cell>
          <cell r="F88">
            <v>1757.5929000000001</v>
          </cell>
          <cell r="G88">
            <v>2592.8926999999999</v>
          </cell>
          <cell r="H88">
            <v>2611.66207619539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1885.49709755448</v>
          </cell>
          <cell r="M88">
            <v>2813.2082999999998</v>
          </cell>
          <cell r="N88">
            <v>2040.2458239074699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S88">
            <v>2657.458924138683</v>
          </cell>
        </row>
        <row r="89">
          <cell r="A89">
            <v>45231</v>
          </cell>
          <cell r="B89">
            <v>2812.775935052005</v>
          </cell>
          <cell r="C89">
            <v>3218.3701999999998</v>
          </cell>
          <cell r="D89">
            <v>2209.6412</v>
          </cell>
          <cell r="E89">
            <v>3125.36606211658</v>
          </cell>
          <cell r="F89">
            <v>1881.818</v>
          </cell>
          <cell r="G89">
            <v>2915.5922</v>
          </cell>
          <cell r="H89">
            <v>3018.7888138465701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2063.9499475359598</v>
          </cell>
          <cell r="M89">
            <v>3151.623</v>
          </cell>
          <cell r="N89">
            <v>2268.6206992692701</v>
          </cell>
          <cell r="P89">
            <v>3392.0317</v>
          </cell>
          <cell r="Q89">
            <v>2962.7206000000001</v>
          </cell>
          <cell r="R89">
            <v>2032.4708000000001</v>
          </cell>
          <cell r="S89">
            <v>3013.2815966598951</v>
          </cell>
        </row>
        <row r="90">
          <cell r="A90">
            <v>45261</v>
          </cell>
          <cell r="B90">
            <v>3530.4420557793542</v>
          </cell>
          <cell r="C90">
            <v>4173.6759000000002</v>
          </cell>
          <cell r="D90">
            <v>2656.6774</v>
          </cell>
          <cell r="E90">
            <v>3667.95369500277</v>
          </cell>
          <cell r="F90">
            <v>2141.8204999999998</v>
          </cell>
          <cell r="G90">
            <v>3810.0605999999998</v>
          </cell>
          <cell r="H90">
            <v>3996.7450716050298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2249.69687317948</v>
          </cell>
          <cell r="M90">
            <v>3831.9303</v>
          </cell>
          <cell r="N90">
            <v>3005.5804977064199</v>
          </cell>
          <cell r="P90">
            <v>3942.5342999999998</v>
          </cell>
          <cell r="Q90">
            <v>3799.9486999999999</v>
          </cell>
          <cell r="R90">
            <v>2452.7844</v>
          </cell>
          <cell r="S90">
            <v>3782.490535391933</v>
          </cell>
        </row>
        <row r="91">
          <cell r="A91">
            <v>45292</v>
          </cell>
          <cell r="B91">
            <v>4270.076640997615</v>
          </cell>
          <cell r="C91">
            <v>5024.9656000000004</v>
          </cell>
          <cell r="D91">
            <v>3215.0859</v>
          </cell>
          <cell r="E91">
            <v>4198.9702615507804</v>
          </cell>
          <cell r="F91">
            <v>2441.8481000000002</v>
          </cell>
          <cell r="G91">
            <v>4660.7816000000003</v>
          </cell>
          <cell r="H91">
            <v>4827.3945214412097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2356.0056223923698</v>
          </cell>
          <cell r="M91">
            <v>4577.1895999999997</v>
          </cell>
          <cell r="N91">
            <v>4324.09017112738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S91">
            <v>4575.1201365534271</v>
          </cell>
        </row>
        <row r="92">
          <cell r="A92">
            <v>45323</v>
          </cell>
          <cell r="B92">
            <v>4845.2323814968804</v>
          </cell>
          <cell r="C92">
            <v>5622.8371999999999</v>
          </cell>
          <cell r="D92">
            <v>3783.2759999999998</v>
          </cell>
          <cell r="E92">
            <v>4556.2054705488599</v>
          </cell>
          <cell r="F92">
            <v>2935.5879</v>
          </cell>
          <cell r="G92">
            <v>5142.1336000000001</v>
          </cell>
          <cell r="H92">
            <v>5513.3978341988905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2644.3271317301501</v>
          </cell>
          <cell r="M92">
            <v>5088.0443999999998</v>
          </cell>
          <cell r="N92">
            <v>5044.2255777355504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S92">
            <v>5092.4223826628604</v>
          </cell>
        </row>
        <row r="93">
          <cell r="A93">
            <v>45352</v>
          </cell>
          <cell r="B93">
            <v>5355.2177166412539</v>
          </cell>
          <cell r="C93">
            <v>6216.0451000000003</v>
          </cell>
          <cell r="D93">
            <v>4248.8501999999999</v>
          </cell>
          <cell r="E93">
            <v>4884.4388091171204</v>
          </cell>
          <cell r="F93">
            <v>3324.6646999999998</v>
          </cell>
          <cell r="G93">
            <v>5400.7510000000002</v>
          </cell>
          <cell r="H93">
            <v>6204.9239537006997</v>
          </cell>
          <cell r="I93">
            <v>5923.3140000000003</v>
          </cell>
          <cell r="J93">
            <v>4338.0609999999997</v>
          </cell>
          <cell r="K93">
            <v>4846.7449999999999</v>
          </cell>
          <cell r="L93">
            <v>3456.62742633686</v>
          </cell>
          <cell r="M93">
            <v>5511.0140000000001</v>
          </cell>
          <cell r="N93">
            <v>5528.2630448803302</v>
          </cell>
          <cell r="P93">
            <v>5534.71</v>
          </cell>
          <cell r="Q93">
            <v>5612.3990000000003</v>
          </cell>
          <cell r="R93">
            <v>4441.3130000000001</v>
          </cell>
          <cell r="S93">
            <v>5555.3833357545582</v>
          </cell>
        </row>
        <row r="94">
          <cell r="A94">
            <v>45383</v>
          </cell>
          <cell r="B94">
            <v>5815.1695153827104</v>
          </cell>
          <cell r="C94">
            <v>6590.0879999999997</v>
          </cell>
          <cell r="D94">
            <v>4481.9880000000003</v>
          </cell>
          <cell r="E94">
            <v>5213.1760803483203</v>
          </cell>
          <cell r="F94">
            <v>4509.3649999999998</v>
          </cell>
          <cell r="G94">
            <v>5751.79</v>
          </cell>
          <cell r="H94">
            <v>6783.1734805401502</v>
          </cell>
          <cell r="I94">
            <v>6293.9030000000002</v>
          </cell>
          <cell r="J94">
            <v>4952.6899999999996</v>
          </cell>
          <cell r="K94">
            <v>5192.8999999999996</v>
          </cell>
          <cell r="L94">
            <v>3746.5439981601598</v>
          </cell>
          <cell r="M94">
            <v>5912.6180000000004</v>
          </cell>
          <cell r="N94">
            <v>5882.38014209433</v>
          </cell>
          <cell r="P94">
            <v>6085.2439999999997</v>
          </cell>
          <cell r="Q94">
            <v>5965.893</v>
          </cell>
          <cell r="R94">
            <v>5258.2520000000004</v>
          </cell>
          <cell r="S94">
            <v>5912.7059064231962</v>
          </cell>
        </row>
        <row r="95">
          <cell r="A95">
            <v>45413</v>
          </cell>
          <cell r="B95">
            <v>6067.9033570593638</v>
          </cell>
          <cell r="C95">
            <v>6909.5529999999999</v>
          </cell>
          <cell r="D95">
            <v>4781.4930000000004</v>
          </cell>
          <cell r="E95">
            <v>5478.65526593307</v>
          </cell>
          <cell r="F95">
            <v>4623.3549999999996</v>
          </cell>
          <cell r="G95">
            <v>5937.4759999999997</v>
          </cell>
          <cell r="H95">
            <v>6815.1089328704802</v>
          </cell>
          <cell r="I95">
            <v>6544.3119999999999</v>
          </cell>
          <cell r="J95">
            <v>5359.4589999999998</v>
          </cell>
          <cell r="K95">
            <v>5429.47</v>
          </cell>
          <cell r="L95">
            <v>4117.8835373817901</v>
          </cell>
          <cell r="M95">
            <v>6240.6270000000004</v>
          </cell>
          <cell r="N95">
            <v>6183.0990845341303</v>
          </cell>
          <cell r="P95">
            <v>6521.1760000000004</v>
          </cell>
          <cell r="Q95">
            <v>6188.6729999999998</v>
          </cell>
          <cell r="R95">
            <v>5469.5469999999996</v>
          </cell>
          <cell r="S95">
            <v>6201.3837387361646</v>
          </cell>
        </row>
        <row r="96">
          <cell r="A96">
            <v>45444</v>
          </cell>
          <cell r="B96">
            <v>6355.1052558524943</v>
          </cell>
          <cell r="C96">
            <v>7117.223</v>
          </cell>
          <cell r="D96">
            <v>4880.2259999999997</v>
          </cell>
          <cell r="E96">
            <v>5690.6757418868301</v>
          </cell>
          <cell r="F96">
            <v>5283.2160000000003</v>
          </cell>
          <cell r="G96">
            <v>6073.2079999999996</v>
          </cell>
          <cell r="H96">
            <v>7163.5586054138003</v>
          </cell>
          <cell r="I96">
            <v>6801.4889999999996</v>
          </cell>
          <cell r="J96">
            <v>5644.1840000000002</v>
          </cell>
          <cell r="K96">
            <v>5734.3609999999999</v>
          </cell>
          <cell r="L96">
            <v>4373.5807077672298</v>
          </cell>
          <cell r="M96">
            <v>6632.3119999999999</v>
          </cell>
          <cell r="N96">
            <v>6430.6177562418698</v>
          </cell>
          <cell r="P96">
            <v>6811.1239999999998</v>
          </cell>
          <cell r="Q96">
            <v>6414.6580000000004</v>
          </cell>
          <cell r="R96">
            <v>5910.1540000000005</v>
          </cell>
          <cell r="S96">
            <v>6434.6589404496162</v>
          </cell>
        </row>
        <row r="97">
          <cell r="A97">
            <v>45474</v>
          </cell>
          <cell r="B97">
            <v>6631.2220190108919</v>
          </cell>
          <cell r="C97">
            <v>7345.4070000000002</v>
          </cell>
          <cell r="D97">
            <v>5178.75</v>
          </cell>
          <cell r="E97">
            <v>5937.6032628781304</v>
          </cell>
          <cell r="F97">
            <v>5600.4989999999998</v>
          </cell>
          <cell r="G97">
            <v>6282.9459999999999</v>
          </cell>
          <cell r="H97">
            <v>7613.6602364526298</v>
          </cell>
          <cell r="I97">
            <v>6978.9889999999996</v>
          </cell>
          <cell r="J97">
            <v>5844.0020000000004</v>
          </cell>
          <cell r="K97">
            <v>6059.3059999999996</v>
          </cell>
          <cell r="L97">
            <v>4619.4324434884702</v>
          </cell>
          <cell r="M97">
            <v>7061.2049999999999</v>
          </cell>
          <cell r="N97">
            <v>6647.3048764033801</v>
          </cell>
          <cell r="P97">
            <v>7156.7979999999998</v>
          </cell>
          <cell r="Q97">
            <v>6657.49</v>
          </cell>
          <cell r="R97">
            <v>6166.1980000000003</v>
          </cell>
          <cell r="S97">
            <v>6704.5928952264057</v>
          </cell>
        </row>
        <row r="98">
          <cell r="A98">
            <v>45505</v>
          </cell>
          <cell r="B98">
            <v>6911.9305697292857</v>
          </cell>
          <cell r="C98">
            <v>7611.7809999999999</v>
          </cell>
          <cell r="D98">
            <v>5336.2610000000004</v>
          </cell>
          <cell r="E98">
            <v>6134.42918256348</v>
          </cell>
          <cell r="F98">
            <v>5995.2849999999999</v>
          </cell>
          <cell r="G98">
            <v>6550.7839999999997</v>
          </cell>
          <cell r="H98">
            <v>7916.5155536045304</v>
          </cell>
          <cell r="I98">
            <v>7334.9920000000002</v>
          </cell>
          <cell r="J98">
            <v>6127.5969999999998</v>
          </cell>
          <cell r="K98">
            <v>6282.2380000000003</v>
          </cell>
          <cell r="L98">
            <v>4916.8252533552504</v>
          </cell>
          <cell r="M98">
            <v>7403.1629999999996</v>
          </cell>
          <cell r="N98">
            <v>6778.8327565341297</v>
          </cell>
          <cell r="P98">
            <v>7266.1189999999997</v>
          </cell>
          <cell r="Q98">
            <v>6931.7979999999998</v>
          </cell>
          <cell r="R98">
            <v>6529.37</v>
          </cell>
          <cell r="S98">
            <v>6953.3473947840484</v>
          </cell>
        </row>
        <row r="99">
          <cell r="A99">
            <v>45536</v>
          </cell>
          <cell r="B99">
            <v>7134.2691211413103</v>
          </cell>
          <cell r="C99">
            <v>7787.1419999999998</v>
          </cell>
          <cell r="D99">
            <v>5453.59</v>
          </cell>
          <cell r="E99">
            <v>6336.5130863103104</v>
          </cell>
          <cell r="F99">
            <v>6433.3620000000001</v>
          </cell>
          <cell r="G99">
            <v>6727.2349999999997</v>
          </cell>
          <cell r="H99">
            <v>8159.3689471035404</v>
          </cell>
          <cell r="I99">
            <v>7585.4110000000001</v>
          </cell>
          <cell r="J99">
            <v>6310.1760000000004</v>
          </cell>
          <cell r="K99">
            <v>6416.1850000000004</v>
          </cell>
          <cell r="L99">
            <v>5169.6111979658799</v>
          </cell>
          <cell r="M99">
            <v>7673.8440000000001</v>
          </cell>
          <cell r="N99">
            <v>6965.1285046826397</v>
          </cell>
          <cell r="P99">
            <v>7479.6819999999998</v>
          </cell>
          <cell r="Q99">
            <v>7157.9269999999997</v>
          </cell>
          <cell r="R99">
            <v>6825.2579999999998</v>
          </cell>
          <cell r="S99">
            <v>7138.6795313701468</v>
          </cell>
        </row>
        <row r="100">
          <cell r="A100">
            <v>45566</v>
          </cell>
          <cell r="B100">
            <v>7315.9670114413839</v>
          </cell>
          <cell r="C100">
            <v>7880.5860000000002</v>
          </cell>
          <cell r="D100">
            <v>5617.03</v>
          </cell>
          <cell r="E100">
            <v>6547.4243219807904</v>
          </cell>
          <cell r="F100">
            <v>6780.41</v>
          </cell>
          <cell r="G100">
            <v>6903.0349999999999</v>
          </cell>
          <cell r="H100">
            <v>8389.7271244115309</v>
          </cell>
          <cell r="I100">
            <v>7677.7330000000002</v>
          </cell>
          <cell r="J100">
            <v>6440.16</v>
          </cell>
          <cell r="K100">
            <v>6599.9440000000004</v>
          </cell>
          <cell r="L100">
            <v>5440.8218070727198</v>
          </cell>
          <cell r="M100">
            <v>8000.7979999999998</v>
          </cell>
          <cell r="N100">
            <v>7104.3055581531999</v>
          </cell>
          <cell r="P100">
            <v>7581.5910000000003</v>
          </cell>
          <cell r="Q100">
            <v>7366.7820000000002</v>
          </cell>
          <cell r="R100">
            <v>7009.2809999999999</v>
          </cell>
          <cell r="S100">
            <v>7304.9792800733176</v>
          </cell>
        </row>
        <row r="101">
          <cell r="A101">
            <v>45597</v>
          </cell>
          <cell r="B101">
            <v>7491.7539868102203</v>
          </cell>
          <cell r="C101">
            <v>7952.0429999999997</v>
          </cell>
          <cell r="D101">
            <v>5841.4970000000003</v>
          </cell>
          <cell r="E101">
            <v>6673.0958332098498</v>
          </cell>
          <cell r="F101">
            <v>7083.03</v>
          </cell>
          <cell r="G101">
            <v>7007.1570000000002</v>
          </cell>
          <cell r="H101">
            <v>8600.7727322001501</v>
          </cell>
          <cell r="I101">
            <v>7939.9440000000004</v>
          </cell>
          <cell r="J101">
            <v>6539.2380000000003</v>
          </cell>
          <cell r="K101">
            <v>6798.7309999999998</v>
          </cell>
          <cell r="L101">
            <v>5769.8439085318496</v>
          </cell>
          <cell r="M101">
            <v>8290.1029999999992</v>
          </cell>
          <cell r="N101">
            <v>7237.0968929514902</v>
          </cell>
          <cell r="P101">
            <v>7490.4610000000002</v>
          </cell>
          <cell r="Q101">
            <v>7566.7780000000002</v>
          </cell>
          <cell r="R101">
            <v>7257.665</v>
          </cell>
          <cell r="S101">
            <v>7442.209526464093</v>
          </cell>
        </row>
        <row r="102">
          <cell r="A102">
            <v>45627</v>
          </cell>
          <cell r="B102">
            <v>7694.6677224935675</v>
          </cell>
          <cell r="C102">
            <v>8127.7646999999997</v>
          </cell>
          <cell r="D102">
            <v>5987.6081000000004</v>
          </cell>
          <cell r="E102">
            <v>6769.8038288285097</v>
          </cell>
          <cell r="F102">
            <v>7457.2259000000004</v>
          </cell>
          <cell r="G102">
            <v>7073.5091000000002</v>
          </cell>
          <cell r="H102">
            <v>8769.6205654362893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6055.2841871814799</v>
          </cell>
          <cell r="M102">
            <v>8670.0442999999996</v>
          </cell>
          <cell r="N102">
            <v>7367.7849097299004</v>
          </cell>
          <cell r="P102">
            <v>7385.2223999999997</v>
          </cell>
          <cell r="Q102">
            <v>7808.7093999999997</v>
          </cell>
          <cell r="R102">
            <v>7502.5373</v>
          </cell>
          <cell r="S102">
            <v>7620.8370067685601</v>
          </cell>
        </row>
        <row r="103">
          <cell r="A103">
            <v>45658</v>
          </cell>
          <cell r="B103">
            <v>7883.78917576811</v>
          </cell>
          <cell r="C103">
            <v>8278.1147000000001</v>
          </cell>
          <cell r="D103">
            <v>6132.7084999999997</v>
          </cell>
          <cell r="E103">
            <v>6864.1709721397601</v>
          </cell>
          <cell r="F103">
            <v>7757.8158000000003</v>
          </cell>
          <cell r="G103">
            <v>7187.8539000000001</v>
          </cell>
          <cell r="H103">
            <v>8983.5684419815807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6336.2131844809701</v>
          </cell>
          <cell r="M103">
            <v>9132.8654000000006</v>
          </cell>
          <cell r="N103">
            <v>7523.7745010273902</v>
          </cell>
          <cell r="P103">
            <v>7411.5104000000001</v>
          </cell>
          <cell r="Q103">
            <v>7995.9380000000001</v>
          </cell>
          <cell r="R103">
            <v>7698.607</v>
          </cell>
          <cell r="S103">
            <v>7803.9644593044131</v>
          </cell>
        </row>
        <row r="104">
          <cell r="A104">
            <v>45689</v>
          </cell>
          <cell r="B104">
            <v>8087.3667515552897</v>
          </cell>
          <cell r="C104">
            <v>8546.6546999999991</v>
          </cell>
          <cell r="D104">
            <v>6212.9467999999997</v>
          </cell>
          <cell r="E104">
            <v>6963.4861324394196</v>
          </cell>
          <cell r="F104">
            <v>8048.6629999999996</v>
          </cell>
          <cell r="G104">
            <v>7260.6441999999997</v>
          </cell>
          <cell r="H104">
            <v>9212.2108336287292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6619.3136919209901</v>
          </cell>
          <cell r="M104">
            <v>9339.1769999999997</v>
          </cell>
          <cell r="N104">
            <v>7746.1039549357902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S104">
            <v>8001.4058315666862</v>
          </cell>
        </row>
        <row r="105">
          <cell r="A105">
            <v>45717</v>
          </cell>
          <cell r="B105">
            <v>8345.7169291751852</v>
          </cell>
          <cell r="C105">
            <v>9051.2821999999996</v>
          </cell>
          <cell r="D105">
            <v>6262.1311999999998</v>
          </cell>
          <cell r="E105">
            <v>7053.4047229962498</v>
          </cell>
          <cell r="F105">
            <v>8279.5282000000007</v>
          </cell>
          <cell r="G105">
            <v>7368.2209999999995</v>
          </cell>
          <cell r="H105">
            <v>9402.9662759146904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6839.3852432225804</v>
          </cell>
          <cell r="M105">
            <v>9702.5818999999992</v>
          </cell>
          <cell r="N105">
            <v>7987.5072860330101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S105">
            <v>8295.5525106844671</v>
          </cell>
        </row>
        <row r="106">
          <cell r="A106">
            <v>45748</v>
          </cell>
          <cell r="B106">
            <v>8564.237300819681</v>
          </cell>
          <cell r="C106">
            <v>9318.2093000000004</v>
          </cell>
          <cell r="D106">
            <v>6440.2537000000002</v>
          </cell>
          <cell r="E106">
            <v>7129.9161079687301</v>
          </cell>
          <cell r="F106">
            <v>8435.1033000000007</v>
          </cell>
          <cell r="G106">
            <v>7437.0977999999996</v>
          </cell>
          <cell r="H106">
            <v>9651.3490264477005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7097.9165696667196</v>
          </cell>
          <cell r="M106">
            <v>10102.222599999999</v>
          </cell>
          <cell r="N106">
            <v>8251.0872302565895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S106">
            <v>8531.168196962175</v>
          </cell>
        </row>
        <row r="107">
          <cell r="A107">
            <v>45778</v>
          </cell>
          <cell r="B107">
            <v>8704.5261922705195</v>
          </cell>
          <cell r="C107">
            <v>9365.3120999999992</v>
          </cell>
          <cell r="D107">
            <v>6477.8365000000003</v>
          </cell>
          <cell r="E107">
            <v>7293.3459094053997</v>
          </cell>
          <cell r="F107">
            <v>8641.5514999999996</v>
          </cell>
          <cell r="G107">
            <v>7540.4993000000004</v>
          </cell>
          <cell r="H107">
            <v>9900.7477378941894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7327.1422245890999</v>
          </cell>
          <cell r="M107">
            <v>10406.471799999999</v>
          </cell>
          <cell r="N107">
            <v>8528.0343926601108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S107">
            <v>8656.5617815627575</v>
          </cell>
        </row>
        <row r="108">
          <cell r="A108">
            <v>45809</v>
          </cell>
          <cell r="B108">
            <v>8862.4947404120921</v>
          </cell>
          <cell r="C108">
            <v>9418.0825999999997</v>
          </cell>
          <cell r="D108">
            <v>6658.8334000000004</v>
          </cell>
          <cell r="E108">
            <v>7427.2430987814696</v>
          </cell>
          <cell r="F108">
            <v>8939.0041000000001</v>
          </cell>
          <cell r="G108">
            <v>7683.5823</v>
          </cell>
          <cell r="H108">
            <v>10158.3157418969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7615.2329079056199</v>
          </cell>
          <cell r="M108">
            <v>10624.899299999999</v>
          </cell>
          <cell r="N108">
            <v>8721.9092106601202</v>
          </cell>
          <cell r="P108">
            <v>7882.5607</v>
          </cell>
          <cell r="Q108">
            <v>9111.3040000000001</v>
          </cell>
          <cell r="R108">
            <v>8569.0645000000004</v>
          </cell>
          <cell r="S108">
            <v>8781.9055130672677</v>
          </cell>
        </row>
        <row r="109">
          <cell r="A109">
            <v>45839</v>
          </cell>
          <cell r="B109">
            <v>9056.5748032267165</v>
          </cell>
          <cell r="C109">
            <v>9596.7407000000003</v>
          </cell>
          <cell r="D109">
            <v>6701.1648999999998</v>
          </cell>
          <cell r="E109">
            <v>7556.3549653776699</v>
          </cell>
          <cell r="F109">
            <v>9071.7970000000005</v>
          </cell>
          <cell r="G109">
            <v>7801.8271000000004</v>
          </cell>
          <cell r="H109">
            <v>10317.390360330801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7878.35977924697</v>
          </cell>
          <cell r="M109">
            <v>10917.619500000001</v>
          </cell>
          <cell r="N109">
            <v>8908.1276144617095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S109">
            <v>8978.5249001436096</v>
          </cell>
        </row>
        <row r="110">
          <cell r="A110">
            <v>45870</v>
          </cell>
          <cell r="B110">
            <v>9238.7366256980931</v>
          </cell>
          <cell r="C110">
            <v>9729.0210999999999</v>
          </cell>
          <cell r="D110">
            <v>6932.52</v>
          </cell>
          <cell r="E110">
            <v>7646.3750127432504</v>
          </cell>
          <cell r="F110">
            <v>9314.2826000000005</v>
          </cell>
          <cell r="G110">
            <v>7874.7485999999999</v>
          </cell>
          <cell r="H110">
            <v>10493.928913692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8076.48057033643</v>
          </cell>
          <cell r="M110">
            <v>11291.302799999999</v>
          </cell>
          <cell r="N110">
            <v>9097.5268122714206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S110">
            <v>9130.084967855506</v>
          </cell>
        </row>
        <row r="111">
          <cell r="A111">
            <v>45901</v>
          </cell>
          <cell r="B111">
            <v>9410.3051491758397</v>
          </cell>
          <cell r="C111">
            <v>9910.1309999999994</v>
          </cell>
          <cell r="D111">
            <v>7042.0634</v>
          </cell>
          <cell r="E111">
            <v>7608.9041101744497</v>
          </cell>
          <cell r="F111">
            <v>9605.6566000000003</v>
          </cell>
          <cell r="G111">
            <v>8048.6895999999997</v>
          </cell>
          <cell r="H111">
            <v>10708.7631711964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8387.2731068371595</v>
          </cell>
          <cell r="M111">
            <v>11412.441500000001</v>
          </cell>
          <cell r="N111">
            <v>9240.1029082550504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S111">
            <v>9256.574484717763</v>
          </cell>
        </row>
        <row r="112">
          <cell r="A112">
            <v>45931</v>
          </cell>
          <cell r="B112">
            <v>9617.8191312590425</v>
          </cell>
          <cell r="C112">
            <v>10136.6605</v>
          </cell>
          <cell r="D112">
            <v>7209.6845999999996</v>
          </cell>
          <cell r="E112">
            <v>7701.66543858361</v>
          </cell>
          <cell r="F112">
            <v>9874.9092000000001</v>
          </cell>
          <cell r="G112">
            <v>8179.9960000000001</v>
          </cell>
          <cell r="H112">
            <v>10843.3204400383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8680.9425644398998</v>
          </cell>
          <cell r="M112">
            <v>11665.8824</v>
          </cell>
          <cell r="N112">
            <v>9393.1925042176208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S112">
            <v>9441.0025762461955</v>
          </cell>
        </row>
        <row r="113">
          <cell r="A113">
            <v>45962</v>
          </cell>
          <cell r="B113">
            <v>9849.0646594677091</v>
          </cell>
          <cell r="C113">
            <v>10421.9128</v>
          </cell>
          <cell r="D113">
            <v>7293.6616000000004</v>
          </cell>
          <cell r="E113">
            <v>7741.3139715120897</v>
          </cell>
          <cell r="F113">
            <v>10213.7353</v>
          </cell>
          <cell r="G113">
            <v>8271.6453999999994</v>
          </cell>
          <cell r="H113">
            <v>11047.0183439801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8941.1873671436806</v>
          </cell>
          <cell r="M113">
            <v>11952.215899999999</v>
          </cell>
          <cell r="N113">
            <v>9577.8135589714802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S113">
            <v>9647.3911177965201</v>
          </cell>
        </row>
        <row r="114">
          <cell r="A114">
            <v>45992</v>
          </cell>
          <cell r="B114">
            <v>10128.85902494372</v>
          </cell>
          <cell r="C114">
            <v>10748.4071</v>
          </cell>
          <cell r="D114">
            <v>7499.3540999999996</v>
          </cell>
          <cell r="E114">
            <v>7809.0436322934602</v>
          </cell>
          <cell r="F114">
            <v>10561.7634</v>
          </cell>
          <cell r="G114">
            <v>8436.8958999999995</v>
          </cell>
          <cell r="H114">
            <v>11255.098515051201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9214.4481240469195</v>
          </cell>
          <cell r="M114">
            <v>12333.0229</v>
          </cell>
          <cell r="N114">
            <v>9788.3504515614095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S114">
            <v>9903.7541481053522</v>
          </cell>
        </row>
        <row r="115">
          <cell r="A115">
            <v>46023</v>
          </cell>
          <cell r="B115">
            <v>10441.92097089002</v>
          </cell>
          <cell r="C115">
            <v>11251.116599999999</v>
          </cell>
          <cell r="D115">
            <v>7612.5319</v>
          </cell>
          <cell r="E115">
            <v>7926.0508667369068</v>
          </cell>
          <cell r="F115">
            <v>10879.7233</v>
          </cell>
          <cell r="G115">
            <v>8591.3742999999995</v>
          </cell>
          <cell r="H115">
            <v>11505.997002075999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9658.3697070269991</v>
          </cell>
          <cell r="M115">
            <v>12843.270500000001</v>
          </cell>
          <cell r="N115">
            <v>10019.32071601375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S115">
            <v>10237.22755183319</v>
          </cell>
        </row>
        <row r="116">
          <cell r="A116">
            <v>46054</v>
          </cell>
          <cell r="B116">
            <v>10759.555024150401</v>
          </cell>
          <cell r="C116">
            <v>11624.980799999999</v>
          </cell>
          <cell r="D116">
            <v>7659.9125000000004</v>
          </cell>
          <cell r="E116">
            <v>7997.8496811120986</v>
          </cell>
          <cell r="F116">
            <v>11614.185299999999</v>
          </cell>
          <cell r="G116">
            <v>8811.5370000000003</v>
          </cell>
          <cell r="H116">
            <v>11844.79883645058</v>
          </cell>
          <cell r="I116">
            <v>11124.8788</v>
          </cell>
          <cell r="J116">
            <v>9784.5611000000008</v>
          </cell>
          <cell r="K116">
            <v>9427.9442999999992</v>
          </cell>
          <cell r="L116">
            <v>9975.5911684612383</v>
          </cell>
          <cell r="M116">
            <v>13228.6515</v>
          </cell>
          <cell r="N116">
            <v>10348.088098752331</v>
          </cell>
          <cell r="P116">
            <v>9013.6124</v>
          </cell>
          <cell r="Q116">
            <v>10993.8681</v>
          </cell>
          <cell r="R116">
            <v>10752.23</v>
          </cell>
          <cell r="S116">
            <v>10516.174210522649</v>
          </cell>
        </row>
        <row r="117">
          <cell r="A117">
            <v>46082</v>
          </cell>
          <cell r="B117">
            <v>11063.251354784061</v>
          </cell>
          <cell r="C117">
            <v>12014.7</v>
          </cell>
          <cell r="D117">
            <v>7823.3561</v>
          </cell>
          <cell r="E117">
            <v>7991.8959985467163</v>
          </cell>
          <cell r="F117">
            <v>12045.225200000001</v>
          </cell>
          <cell r="G117">
            <v>8925.2054000000007</v>
          </cell>
          <cell r="H117">
            <v>12181.334382930159</v>
          </cell>
          <cell r="I117">
            <v>11583.956</v>
          </cell>
          <cell r="J117">
            <v>10069.9375</v>
          </cell>
          <cell r="K117">
            <v>9763.4635999999991</v>
          </cell>
          <cell r="L117">
            <v>9503.8787879116553</v>
          </cell>
          <cell r="M117">
            <v>13684.746800000001</v>
          </cell>
          <cell r="N117">
            <v>10517.049920088801</v>
          </cell>
          <cell r="P117">
            <v>9107.8870000000006</v>
          </cell>
          <cell r="Q117">
            <v>11344.4566</v>
          </cell>
          <cell r="R117">
            <v>11298.7045</v>
          </cell>
          <cell r="S117">
            <v>10799.96852517653</v>
          </cell>
        </row>
        <row r="118">
          <cell r="A118">
            <v>46113</v>
          </cell>
          <cell r="B118">
            <v>11334.049243341429</v>
          </cell>
          <cell r="C118">
            <v>12194.882</v>
          </cell>
          <cell r="D118">
            <v>7969.9785000000002</v>
          </cell>
          <cell r="E118">
            <v>8034.0898228830974</v>
          </cell>
          <cell r="F118">
            <v>12470.6962</v>
          </cell>
          <cell r="G118">
            <v>9182.7939999999999</v>
          </cell>
          <cell r="H118">
            <v>12506.43709080229</v>
          </cell>
          <cell r="I118">
            <v>12091.593000000001</v>
          </cell>
          <cell r="J118">
            <v>10478.731400000001</v>
          </cell>
          <cell r="K118">
            <v>9860.2728000000006</v>
          </cell>
          <cell r="L118">
            <v>10032.32298814356</v>
          </cell>
          <cell r="M118">
            <v>14041.197399999999</v>
          </cell>
          <cell r="N118">
            <v>10856.780434863789</v>
          </cell>
          <cell r="P118">
            <v>9103.5095999999994</v>
          </cell>
          <cell r="Q118">
            <v>11603.8447</v>
          </cell>
          <cell r="R118">
            <v>11828.042100000001</v>
          </cell>
          <cell r="S118">
            <v>10988.3870534375</v>
          </cell>
        </row>
        <row r="119">
          <cell r="A119">
            <v>46143</v>
          </cell>
          <cell r="B119">
            <v>11592.671573708531</v>
          </cell>
          <cell r="C119">
            <v>12494.976699999999</v>
          </cell>
          <cell r="D119">
            <v>8033.2555000000002</v>
          </cell>
          <cell r="E119">
            <v>8159.3646720010347</v>
          </cell>
          <cell r="F119">
            <v>12790.077600000001</v>
          </cell>
          <cell r="G119">
            <v>9312.2108000000007</v>
          </cell>
          <cell r="H119">
            <v>12812.546912120841</v>
          </cell>
          <cell r="I119">
            <v>12330.501700000001</v>
          </cell>
          <cell r="J119">
            <v>10838.4277</v>
          </cell>
          <cell r="K119">
            <v>10132.370500000001</v>
          </cell>
          <cell r="L119">
            <v>10458.96588197344</v>
          </cell>
          <cell r="M119">
            <v>14291.4848</v>
          </cell>
          <cell r="N119">
            <v>11193.407649311859</v>
          </cell>
          <cell r="P119">
            <v>9420.5342000000001</v>
          </cell>
          <cell r="Q119">
            <v>11824.721299999999</v>
          </cell>
          <cell r="R119">
            <v>12111.453299999999</v>
          </cell>
          <cell r="S119">
            <v>11225.83000576793</v>
          </cell>
        </row>
        <row r="120">
          <cell r="A120">
            <v>46174</v>
          </cell>
          <cell r="B120">
            <v>11834.826742638679</v>
          </cell>
          <cell r="C120">
            <v>12657.4575</v>
          </cell>
          <cell r="D120">
            <v>8201.6630000000005</v>
          </cell>
          <cell r="E120">
            <v>8313.3366886293297</v>
          </cell>
          <cell r="F120">
            <v>13213.1497</v>
          </cell>
          <cell r="G120">
            <v>9455.0367000000006</v>
          </cell>
          <cell r="H120">
            <v>13252.127944569231</v>
          </cell>
          <cell r="I120">
            <v>12531.797500000001</v>
          </cell>
          <cell r="J120">
            <v>10933.5551</v>
          </cell>
          <cell r="K120">
            <v>10556.460999999999</v>
          </cell>
          <cell r="L120">
            <v>10650.13448668821</v>
          </cell>
          <cell r="M120">
            <v>14524.078799999999</v>
          </cell>
          <cell r="N120">
            <v>11542.662978882059</v>
          </cell>
          <cell r="P120">
            <v>9738.5609000000004</v>
          </cell>
          <cell r="Q120">
            <v>12010.3199</v>
          </cell>
          <cell r="R120">
            <v>12389.4344</v>
          </cell>
          <cell r="S120">
            <v>11433.378844191449</v>
          </cell>
        </row>
        <row r="121">
          <cell r="A121">
            <v>46204</v>
          </cell>
          <cell r="B121">
            <v>12113.94652034054</v>
          </cell>
          <cell r="C121">
            <v>12907.5083</v>
          </cell>
          <cell r="D121">
            <v>8325.6018000000004</v>
          </cell>
          <cell r="E121">
            <v>8419.187095729636</v>
          </cell>
          <cell r="F121">
            <v>13505.364799999999</v>
          </cell>
          <cell r="G121">
            <v>9653.7167000000009</v>
          </cell>
          <cell r="H121">
            <v>13642.64993454564</v>
          </cell>
          <cell r="I121">
            <v>12767.657300000001</v>
          </cell>
          <cell r="J121">
            <v>11194.2601</v>
          </cell>
          <cell r="K121">
            <v>11085.750700000001</v>
          </cell>
          <cell r="L121">
            <v>11027.0983783622</v>
          </cell>
          <cell r="M121">
            <v>14923.8212</v>
          </cell>
          <cell r="N121">
            <v>11805.618514368491</v>
          </cell>
          <cell r="P121">
            <v>10180.342500000001</v>
          </cell>
          <cell r="Q121">
            <v>12224.364799999999</v>
          </cell>
          <cell r="R121">
            <v>12652.9797</v>
          </cell>
          <cell r="S121">
            <v>11701.7615360166</v>
          </cell>
        </row>
        <row r="122">
          <cell r="A122">
            <v>46235</v>
          </cell>
          <cell r="B122">
            <v>12326.85071165153</v>
          </cell>
          <cell r="C122">
            <v>13121.2544</v>
          </cell>
          <cell r="D122">
            <v>8502.1206999999995</v>
          </cell>
          <cell r="E122">
            <v>8496.46819704275</v>
          </cell>
          <cell r="F122">
            <v>13885.4923</v>
          </cell>
          <cell r="G122">
            <v>9793.6862000000001</v>
          </cell>
          <cell r="H122">
            <v>13981.776664136931</v>
          </cell>
          <cell r="I122">
            <v>12965.1212</v>
          </cell>
          <cell r="J122">
            <v>11449.470499999999</v>
          </cell>
          <cell r="K122">
            <v>11084.102999999999</v>
          </cell>
          <cell r="L122">
            <v>11307.070560235319</v>
          </cell>
          <cell r="M122">
            <v>15196.1764</v>
          </cell>
          <cell r="N122">
            <v>12088.779942112231</v>
          </cell>
          <cell r="P122">
            <v>10092.350200000001</v>
          </cell>
          <cell r="Q122">
            <v>12445.7973</v>
          </cell>
          <cell r="R122">
            <v>12935.9719</v>
          </cell>
          <cell r="S122">
            <v>11874.241119132061</v>
          </cell>
        </row>
        <row r="123">
          <cell r="A123">
            <v>46266</v>
          </cell>
          <cell r="B123">
            <v>12542.8095115367</v>
          </cell>
          <cell r="C123">
            <v>13384.1945</v>
          </cell>
          <cell r="D123">
            <v>8622.0998</v>
          </cell>
          <cell r="E123">
            <v>8407.3152179127956</v>
          </cell>
          <cell r="F123">
            <v>14321.920700000001</v>
          </cell>
          <cell r="G123">
            <v>9955.1993999999995</v>
          </cell>
          <cell r="H123">
            <v>14277.88169221842</v>
          </cell>
          <cell r="I123">
            <v>13163.1836</v>
          </cell>
          <cell r="J123">
            <v>11736.6026</v>
          </cell>
          <cell r="K123">
            <v>11290.163500000001</v>
          </cell>
          <cell r="L123">
            <v>11726.54150855578</v>
          </cell>
          <cell r="M123">
            <v>15356.598599999999</v>
          </cell>
          <cell r="N123">
            <v>12253.08464174298</v>
          </cell>
          <cell r="P123">
            <v>10389.768</v>
          </cell>
          <cell r="Q123">
            <v>12654.432199999999</v>
          </cell>
          <cell r="R123">
            <v>13238.1788</v>
          </cell>
          <cell r="S123">
            <v>12042.22666939826</v>
          </cell>
        </row>
      </sheetData>
      <sheetData sheetId="1">
        <row r="6">
          <cell r="B6">
            <v>100.31329261762789</v>
          </cell>
          <cell r="C6">
            <v>101.513284727562</v>
          </cell>
          <cell r="D6">
            <v>100.104921909456</v>
          </cell>
          <cell r="E6">
            <v>98.772171566959599</v>
          </cell>
          <cell r="F6">
            <v>100</v>
          </cell>
          <cell r="G6">
            <v>99.523150220907198</v>
          </cell>
          <cell r="H6">
            <v>100</v>
          </cell>
          <cell r="I6">
            <v>100</v>
          </cell>
          <cell r="J6">
            <v>101.147636174162</v>
          </cell>
          <cell r="K6">
            <v>100</v>
          </cell>
          <cell r="L6">
            <v>103.036845926532</v>
          </cell>
          <cell r="M6">
            <v>100</v>
          </cell>
          <cell r="N6">
            <v>99.023310498230799</v>
          </cell>
          <cell r="P6">
            <v>100</v>
          </cell>
          <cell r="Q6">
            <v>100</v>
          </cell>
          <cell r="R6">
            <v>100</v>
          </cell>
          <cell r="S6">
            <v>100.29900709752479</v>
          </cell>
        </row>
        <row r="7">
          <cell r="B7">
            <v>101.72880721095861</v>
          </cell>
          <cell r="C7">
            <v>101.764082136303</v>
          </cell>
          <cell r="D7">
            <v>99.508794468992804</v>
          </cell>
          <cell r="E7">
            <v>100.175003116455</v>
          </cell>
          <cell r="F7">
            <v>99.981200000000001</v>
          </cell>
          <cell r="G7">
            <v>101.173542791293</v>
          </cell>
          <cell r="H7">
            <v>101.35590000000001</v>
          </cell>
          <cell r="I7">
            <v>101.75830000000001</v>
          </cell>
          <cell r="J7">
            <v>103.779954751917</v>
          </cell>
          <cell r="K7">
            <v>103.24299999999999</v>
          </cell>
          <cell r="L7">
            <v>106.52833996972301</v>
          </cell>
          <cell r="M7">
            <v>103.2868</v>
          </cell>
          <cell r="N7">
            <v>100.569033122748</v>
          </cell>
          <cell r="P7">
            <v>101.5562</v>
          </cell>
          <cell r="Q7">
            <v>101.3389</v>
          </cell>
          <cell r="R7">
            <v>101.12739999999999</v>
          </cell>
          <cell r="S7">
            <v>101.7439907222744</v>
          </cell>
        </row>
        <row r="8">
          <cell r="B8">
            <v>104.10648848335551</v>
          </cell>
          <cell r="C8">
            <v>102.052622231808</v>
          </cell>
          <cell r="D8">
            <v>104.39862326651701</v>
          </cell>
          <cell r="E8">
            <v>101.934782508374</v>
          </cell>
          <cell r="F8">
            <v>108.4042</v>
          </cell>
          <cell r="G8">
            <v>102.450677049128</v>
          </cell>
          <cell r="H8">
            <v>104.6961</v>
          </cell>
          <cell r="I8">
            <v>103.5441</v>
          </cell>
          <cell r="J8">
            <v>106.069786530249</v>
          </cell>
          <cell r="K8">
            <v>103.3096</v>
          </cell>
          <cell r="L8">
            <v>112.33502232889199</v>
          </cell>
          <cell r="M8">
            <v>105.1373</v>
          </cell>
          <cell r="N8">
            <v>103.201208440305</v>
          </cell>
          <cell r="P8">
            <v>102.0783</v>
          </cell>
          <cell r="Q8">
            <v>103.2097</v>
          </cell>
          <cell r="R8">
            <v>106.3489</v>
          </cell>
          <cell r="S8">
            <v>102.9379540390446</v>
          </cell>
        </row>
        <row r="9">
          <cell r="B9">
            <v>105.42770822194051</v>
          </cell>
          <cell r="C9">
            <v>104.234178666425</v>
          </cell>
          <cell r="D9">
            <v>105.04625329740099</v>
          </cell>
          <cell r="E9">
            <v>102.586131939775</v>
          </cell>
          <cell r="F9">
            <v>110.7756</v>
          </cell>
          <cell r="G9">
            <v>103.162129768463</v>
          </cell>
          <cell r="H9">
            <v>106.6572</v>
          </cell>
          <cell r="I9">
            <v>104.5685</v>
          </cell>
          <cell r="J9">
            <v>108.40027464543699</v>
          </cell>
          <cell r="K9">
            <v>104.8017</v>
          </cell>
          <cell r="L9">
            <v>105.53613193949499</v>
          </cell>
          <cell r="M9">
            <v>106.18129999999999</v>
          </cell>
          <cell r="N9">
            <v>105.026111814827</v>
          </cell>
          <cell r="P9">
            <v>105.879</v>
          </cell>
          <cell r="Q9">
            <v>105.0891</v>
          </cell>
          <cell r="R9">
            <v>109.8871</v>
          </cell>
          <cell r="S9">
            <v>104.39358624420549</v>
          </cell>
        </row>
        <row r="10">
          <cell r="B10">
            <v>108.0735710004563</v>
          </cell>
          <cell r="C10">
            <v>106.292818985148</v>
          </cell>
          <cell r="D10">
            <v>108.57359621758999</v>
          </cell>
          <cell r="E10">
            <v>105.58068144998001</v>
          </cell>
          <cell r="F10">
            <v>115.889</v>
          </cell>
          <cell r="G10">
            <v>104.491493111168</v>
          </cell>
          <cell r="H10">
            <v>108.1913</v>
          </cell>
          <cell r="I10">
            <v>105.08759999999999</v>
          </cell>
          <cell r="J10">
            <v>116.37759728055801</v>
          </cell>
          <cell r="K10">
            <v>108.3531</v>
          </cell>
          <cell r="L10">
            <v>110.595450180417</v>
          </cell>
          <cell r="M10">
            <v>108.3494</v>
          </cell>
          <cell r="N10">
            <v>107.94014709342601</v>
          </cell>
          <cell r="P10">
            <v>108.5334</v>
          </cell>
          <cell r="Q10">
            <v>107.4973</v>
          </cell>
          <cell r="R10">
            <v>113.8991</v>
          </cell>
          <cell r="S10">
            <v>106.82391232063181</v>
          </cell>
        </row>
        <row r="11">
          <cell r="B11">
            <v>110.0591919566974</v>
          </cell>
          <cell r="C11">
            <v>109.101411033578</v>
          </cell>
          <cell r="D11">
            <v>111.317890303268</v>
          </cell>
          <cell r="E11">
            <v>107.071262909225</v>
          </cell>
          <cell r="F11">
            <v>118.0458</v>
          </cell>
          <cell r="G11">
            <v>107.597343714028</v>
          </cell>
          <cell r="H11">
            <v>109.78789999999999</v>
          </cell>
          <cell r="I11">
            <v>106.2149</v>
          </cell>
          <cell r="J11">
            <v>116.827637496232</v>
          </cell>
          <cell r="K11">
            <v>109.31910000000001</v>
          </cell>
          <cell r="L11">
            <v>114.51568176986299</v>
          </cell>
          <cell r="M11">
            <v>109.4833</v>
          </cell>
          <cell r="N11">
            <v>110.57366063529901</v>
          </cell>
          <cell r="P11">
            <v>108.0039</v>
          </cell>
          <cell r="Q11">
            <v>109.2199</v>
          </cell>
          <cell r="R11">
            <v>115.2166</v>
          </cell>
          <cell r="S11">
            <v>108.9683022166826</v>
          </cell>
        </row>
        <row r="12">
          <cell r="B12">
            <v>112.0814754324077</v>
          </cell>
          <cell r="C12">
            <v>112.14215971971601</v>
          </cell>
          <cell r="D12">
            <v>112.59378447268099</v>
          </cell>
          <cell r="E12">
            <v>108.19540604951101</v>
          </cell>
          <cell r="F12">
            <v>120.9192</v>
          </cell>
          <cell r="G12">
            <v>108.729072557386</v>
          </cell>
          <cell r="H12">
            <v>111.1892</v>
          </cell>
          <cell r="I12">
            <v>106.5466</v>
          </cell>
          <cell r="J12">
            <v>118.659280386514</v>
          </cell>
          <cell r="K12">
            <v>112.5701</v>
          </cell>
          <cell r="L12">
            <v>116.975345693972</v>
          </cell>
          <cell r="M12">
            <v>111.3293</v>
          </cell>
          <cell r="N12">
            <v>112.565576340254</v>
          </cell>
          <cell r="P12">
            <v>109.5654</v>
          </cell>
          <cell r="Q12">
            <v>110.88290000000001</v>
          </cell>
          <cell r="R12">
            <v>116.3567</v>
          </cell>
          <cell r="S12">
            <v>111.2333312596158</v>
          </cell>
        </row>
        <row r="13">
          <cell r="B13">
            <v>114.51366968380989</v>
          </cell>
          <cell r="C13">
            <v>114.41711827641799</v>
          </cell>
          <cell r="D13">
            <v>117.057540078909</v>
          </cell>
          <cell r="E13">
            <v>109.378089899543</v>
          </cell>
          <cell r="F13">
            <v>123.9173</v>
          </cell>
          <cell r="G13">
            <v>110.030284715223</v>
          </cell>
          <cell r="H13">
            <v>114.98950000000001</v>
          </cell>
          <cell r="I13">
            <v>108.06829999999999</v>
          </cell>
          <cell r="J13">
            <v>121.254872013414</v>
          </cell>
          <cell r="K13">
            <v>116.10420000000001</v>
          </cell>
          <cell r="L13">
            <v>119.063927308953</v>
          </cell>
          <cell r="M13">
            <v>114.0646</v>
          </cell>
          <cell r="N13">
            <v>113.98610976941499</v>
          </cell>
          <cell r="P13">
            <v>110.12479999999999</v>
          </cell>
          <cell r="Q13">
            <v>112.8387</v>
          </cell>
          <cell r="R13">
            <v>118.809</v>
          </cell>
          <cell r="S13">
            <v>113.5576999771046</v>
          </cell>
        </row>
        <row r="14">
          <cell r="B14">
            <v>116.307871056305</v>
          </cell>
          <cell r="C14">
            <v>117.124236133727</v>
          </cell>
          <cell r="D14">
            <v>119.29946515018899</v>
          </cell>
          <cell r="E14">
            <v>108.971263446782</v>
          </cell>
          <cell r="F14">
            <v>127.1644</v>
          </cell>
          <cell r="G14">
            <v>110.97732817350899</v>
          </cell>
          <cell r="H14">
            <v>118.31910000000001</v>
          </cell>
          <cell r="I14">
            <v>109.2582</v>
          </cell>
          <cell r="J14">
            <v>125.25503327320099</v>
          </cell>
          <cell r="K14">
            <v>116.1082</v>
          </cell>
          <cell r="L14">
            <v>121.27554061201199</v>
          </cell>
          <cell r="M14">
            <v>115.0985</v>
          </cell>
          <cell r="N14">
            <v>113.96843807261</v>
          </cell>
          <cell r="P14">
            <v>111.48820000000001</v>
          </cell>
          <cell r="Q14">
            <v>114.5355</v>
          </cell>
          <cell r="R14">
            <v>120.5959</v>
          </cell>
          <cell r="S14">
            <v>114.89131534245939</v>
          </cell>
        </row>
        <row r="15">
          <cell r="B15">
            <v>117.9686709130529</v>
          </cell>
          <cell r="C15">
            <v>118.98179119575499</v>
          </cell>
          <cell r="D15">
            <v>119.27425822698901</v>
          </cell>
          <cell r="E15">
            <v>109.04876037209399</v>
          </cell>
          <cell r="F15">
            <v>128.2415</v>
          </cell>
          <cell r="G15">
            <v>111.26835611652901</v>
          </cell>
          <cell r="H15">
            <v>121.1943</v>
          </cell>
          <cell r="I15">
            <v>110.258</v>
          </cell>
          <cell r="J15">
            <v>125.861516622407</v>
          </cell>
          <cell r="K15">
            <v>120.017</v>
          </cell>
          <cell r="L15">
            <v>128.566660643511</v>
          </cell>
          <cell r="M15">
            <v>116.4971</v>
          </cell>
          <cell r="N15">
            <v>115.07797239787401</v>
          </cell>
          <cell r="P15">
            <v>117.1944</v>
          </cell>
          <cell r="Q15">
            <v>116.5488</v>
          </cell>
          <cell r="R15">
            <v>122.4798</v>
          </cell>
          <cell r="S15">
            <v>116.37900765086739</v>
          </cell>
        </row>
        <row r="16">
          <cell r="B16">
            <v>119.3039787521373</v>
          </cell>
          <cell r="C16">
            <v>120.320905679158</v>
          </cell>
          <cell r="D16">
            <v>123.096108870848</v>
          </cell>
          <cell r="E16">
            <v>109.60333433602899</v>
          </cell>
          <cell r="F16">
            <v>128.9128</v>
          </cell>
          <cell r="G16">
            <v>111.61176577347101</v>
          </cell>
          <cell r="H16">
            <v>122.14870000000001</v>
          </cell>
          <cell r="I16">
            <v>111.16500000000001</v>
          </cell>
          <cell r="J16">
            <v>133.19408629607099</v>
          </cell>
          <cell r="K16">
            <v>120.605</v>
          </cell>
          <cell r="L16">
            <v>130.28343648452099</v>
          </cell>
          <cell r="M16">
            <v>118.4669</v>
          </cell>
          <cell r="N16">
            <v>116.577136760233</v>
          </cell>
          <cell r="P16">
            <v>119.84439999999999</v>
          </cell>
          <cell r="Q16">
            <v>117.8751</v>
          </cell>
          <cell r="R16">
            <v>124.1174</v>
          </cell>
          <cell r="S16">
            <v>117.67099994533351</v>
          </cell>
        </row>
        <row r="17">
          <cell r="B17">
            <v>121.0488976252668</v>
          </cell>
          <cell r="C17">
            <v>122.60198761962199</v>
          </cell>
          <cell r="D17">
            <v>124.128203324613</v>
          </cell>
          <cell r="E17">
            <v>111.773072426773</v>
          </cell>
          <cell r="F17">
            <v>130.16079999999999</v>
          </cell>
          <cell r="G17">
            <v>112.284395185471</v>
          </cell>
          <cell r="H17">
            <v>123.5655</v>
          </cell>
          <cell r="I17">
            <v>114.133</v>
          </cell>
          <cell r="J17">
            <v>134.23912511674101</v>
          </cell>
          <cell r="K17">
            <v>120.7139</v>
          </cell>
          <cell r="L17">
            <v>132.562903821307</v>
          </cell>
          <cell r="M17">
            <v>120.49160000000001</v>
          </cell>
          <cell r="N17">
            <v>117.283667046947</v>
          </cell>
          <cell r="P17">
            <v>121.0014</v>
          </cell>
          <cell r="Q17">
            <v>119.41379999999999</v>
          </cell>
          <cell r="R17">
            <v>125.1994</v>
          </cell>
          <cell r="S17">
            <v>119.3253002749257</v>
          </cell>
        </row>
        <row r="18">
          <cell r="B18">
            <v>125.44683178441591</v>
          </cell>
          <cell r="C18">
            <v>123.392239958324</v>
          </cell>
          <cell r="D18">
            <v>124.237415644012</v>
          </cell>
          <cell r="E18">
            <v>114.25406125444501</v>
          </cell>
          <cell r="F18">
            <v>154.71449999999999</v>
          </cell>
          <cell r="G18">
            <v>117.098517336038</v>
          </cell>
          <cell r="H18">
            <v>127.1571</v>
          </cell>
          <cell r="I18">
            <v>117.4772</v>
          </cell>
          <cell r="J18">
            <v>135.90032905276999</v>
          </cell>
          <cell r="K18">
            <v>121.4988</v>
          </cell>
          <cell r="L18">
            <v>133.77939154421199</v>
          </cell>
          <cell r="M18">
            <v>122.6855</v>
          </cell>
          <cell r="N18">
            <v>118.548052905226</v>
          </cell>
          <cell r="P18">
            <v>121.1666</v>
          </cell>
          <cell r="Q18">
            <v>121.77070000000001</v>
          </cell>
          <cell r="R18">
            <v>136.39590000000001</v>
          </cell>
          <cell r="S18">
            <v>120.9717718468064</v>
          </cell>
        </row>
        <row r="19">
          <cell r="B19">
            <v>127.5291666740838</v>
          </cell>
          <cell r="C19">
            <v>125.291078786472</v>
          </cell>
          <cell r="D19">
            <v>125.46919462442899</v>
          </cell>
          <cell r="E19">
            <v>116.33448853581601</v>
          </cell>
          <cell r="F19">
            <v>152.2688</v>
          </cell>
          <cell r="G19">
            <v>119.44968798727101</v>
          </cell>
          <cell r="H19">
            <v>129.5154</v>
          </cell>
          <cell r="I19">
            <v>119.9686</v>
          </cell>
          <cell r="J19">
            <v>136.51287963578599</v>
          </cell>
          <cell r="K19">
            <v>126.2139</v>
          </cell>
          <cell r="L19">
            <v>137.639633734336</v>
          </cell>
          <cell r="M19">
            <v>126.6387</v>
          </cell>
          <cell r="N19">
            <v>121.883051613543</v>
          </cell>
          <cell r="P19">
            <v>125.17700000000001</v>
          </cell>
          <cell r="Q19">
            <v>123.53959999999999</v>
          </cell>
          <cell r="R19">
            <v>138.06309999999999</v>
          </cell>
          <cell r="S19">
            <v>123.6693073239756</v>
          </cell>
        </row>
        <row r="20">
          <cell r="B20">
            <v>130.62666702984731</v>
          </cell>
          <cell r="C20">
            <v>126.402898661991</v>
          </cell>
          <cell r="D20">
            <v>127.57453051648601</v>
          </cell>
          <cell r="E20">
            <v>118.199686845275</v>
          </cell>
          <cell r="F20">
            <v>159.7757</v>
          </cell>
          <cell r="G20">
            <v>122.519664066777</v>
          </cell>
          <cell r="H20">
            <v>133.0564</v>
          </cell>
          <cell r="I20">
            <v>125.3874</v>
          </cell>
          <cell r="J20">
            <v>144.44927659997799</v>
          </cell>
          <cell r="K20">
            <v>126.56059999999999</v>
          </cell>
          <cell r="L20">
            <v>141.29527275936201</v>
          </cell>
          <cell r="M20">
            <v>128.916</v>
          </cell>
          <cell r="N20">
            <v>124.31115311675001</v>
          </cell>
          <cell r="P20">
            <v>124.01730000000001</v>
          </cell>
          <cell r="Q20">
            <v>126.2302</v>
          </cell>
          <cell r="R20">
            <v>145.0608</v>
          </cell>
          <cell r="S20">
            <v>125.310524384168</v>
          </cell>
        </row>
        <row r="21">
          <cell r="B21">
            <v>132.239903919498</v>
          </cell>
          <cell r="C21">
            <v>126.242068424682</v>
          </cell>
          <cell r="D21">
            <v>127.24214734791499</v>
          </cell>
          <cell r="E21">
            <v>121.324228696487</v>
          </cell>
          <cell r="F21">
            <v>161.36859999999999</v>
          </cell>
          <cell r="G21">
            <v>128.22173354766699</v>
          </cell>
          <cell r="H21">
            <v>134.39510000000001</v>
          </cell>
          <cell r="I21">
            <v>127.0591</v>
          </cell>
          <cell r="J21">
            <v>147.63376060787499</v>
          </cell>
          <cell r="K21">
            <v>128.1069</v>
          </cell>
          <cell r="L21">
            <v>142.56879402465501</v>
          </cell>
          <cell r="M21">
            <v>130.73439999999999</v>
          </cell>
          <cell r="N21">
            <v>127.70341267829301</v>
          </cell>
          <cell r="P21">
            <v>127.2642</v>
          </cell>
          <cell r="Q21">
            <v>129.3424</v>
          </cell>
          <cell r="R21">
            <v>148.54830000000001</v>
          </cell>
          <cell r="S21">
            <v>126.90104803675329</v>
          </cell>
        </row>
        <row r="22">
          <cell r="B22">
            <v>135.9480798042714</v>
          </cell>
          <cell r="C22">
            <v>128.765737317153</v>
          </cell>
          <cell r="D22">
            <v>129.99222330758499</v>
          </cell>
          <cell r="E22">
            <v>122.618804613252</v>
          </cell>
          <cell r="F22">
            <v>172.21090000000001</v>
          </cell>
          <cell r="G22">
            <v>129.96021409377099</v>
          </cell>
          <cell r="H22">
            <v>136.37360000000001</v>
          </cell>
          <cell r="I22">
            <v>133.76329999999999</v>
          </cell>
          <cell r="J22">
            <v>149.209779002999</v>
          </cell>
          <cell r="K22">
            <v>130.85249999999999</v>
          </cell>
          <cell r="L22">
            <v>144.58983723383</v>
          </cell>
          <cell r="M22">
            <v>133.59639999999999</v>
          </cell>
          <cell r="N22">
            <v>130.58157169527399</v>
          </cell>
          <cell r="P22">
            <v>126.84010000000001</v>
          </cell>
          <cell r="Q22">
            <v>132.0556</v>
          </cell>
          <cell r="R22">
            <v>155.8449</v>
          </cell>
          <cell r="S22">
            <v>129.2978024634009</v>
          </cell>
        </row>
        <row r="23">
          <cell r="B23">
            <v>139.08199637976639</v>
          </cell>
          <cell r="C23">
            <v>134.61424535758701</v>
          </cell>
          <cell r="D23">
            <v>132.64367354463599</v>
          </cell>
          <cell r="E23">
            <v>125.772989009071</v>
          </cell>
          <cell r="F23">
            <v>170.0052</v>
          </cell>
          <cell r="G23">
            <v>133.04113806039001</v>
          </cell>
          <cell r="H23">
            <v>139.46979999999999</v>
          </cell>
          <cell r="I23">
            <v>136.43709999999999</v>
          </cell>
          <cell r="J23">
            <v>155.25072973742999</v>
          </cell>
          <cell r="K23">
            <v>133.42449999999999</v>
          </cell>
          <cell r="L23">
            <v>147.348535620917</v>
          </cell>
          <cell r="M23">
            <v>136.35900000000001</v>
          </cell>
          <cell r="N23">
            <v>133.942597983334</v>
          </cell>
          <cell r="P23">
            <v>130.80099999999999</v>
          </cell>
          <cell r="Q23">
            <v>135.4453</v>
          </cell>
          <cell r="R23">
            <v>155.6943</v>
          </cell>
          <cell r="S23">
            <v>133.29213343081639</v>
          </cell>
        </row>
        <row r="24">
          <cell r="B24">
            <v>145.15541180495961</v>
          </cell>
          <cell r="C24">
            <v>143.07847445091099</v>
          </cell>
          <cell r="D24">
            <v>134.99081542684101</v>
          </cell>
          <cell r="E24">
            <v>128.96589731327899</v>
          </cell>
          <cell r="F24">
            <v>176.56909999999999</v>
          </cell>
          <cell r="G24">
            <v>137.72263000013899</v>
          </cell>
          <cell r="H24">
            <v>146.1936</v>
          </cell>
          <cell r="I24">
            <v>145.3092</v>
          </cell>
          <cell r="J24">
            <v>154.95415107069499</v>
          </cell>
          <cell r="K24">
            <v>138.59180000000001</v>
          </cell>
          <cell r="L24">
            <v>151.703612077006</v>
          </cell>
          <cell r="M24">
            <v>140.6163</v>
          </cell>
          <cell r="N24">
            <v>138.76865567578</v>
          </cell>
          <cell r="P24">
            <v>134.96299999999999</v>
          </cell>
          <cell r="Q24">
            <v>141.1129</v>
          </cell>
          <cell r="R24">
            <v>161.208</v>
          </cell>
          <cell r="S24">
            <v>139.04651000497091</v>
          </cell>
        </row>
        <row r="25">
          <cell r="B25">
            <v>149.84997377584139</v>
          </cell>
          <cell r="C25">
            <v>149.920147071201</v>
          </cell>
          <cell r="D25">
            <v>139.34295851315801</v>
          </cell>
          <cell r="E25">
            <v>131.89347985335701</v>
          </cell>
          <cell r="F25">
            <v>176.57740000000001</v>
          </cell>
          <cell r="G25">
            <v>141.971854405052</v>
          </cell>
          <cell r="H25">
            <v>149.76939999999999</v>
          </cell>
          <cell r="I25">
            <v>151.5932</v>
          </cell>
          <cell r="J25">
            <v>158.05076533115101</v>
          </cell>
          <cell r="K25">
            <v>145.24760000000001</v>
          </cell>
          <cell r="L25">
            <v>156.66477711699901</v>
          </cell>
          <cell r="M25">
            <v>144.80459999999999</v>
          </cell>
          <cell r="N25">
            <v>144.46865784468</v>
          </cell>
          <cell r="P25">
            <v>140.4659</v>
          </cell>
          <cell r="Q25">
            <v>145.20689999999999</v>
          </cell>
          <cell r="R25">
            <v>164.5163</v>
          </cell>
          <cell r="S25">
            <v>144.43795938266379</v>
          </cell>
        </row>
        <row r="26">
          <cell r="B26">
            <v>156.06254019177049</v>
          </cell>
          <cell r="C26">
            <v>155.38755356438901</v>
          </cell>
          <cell r="D26">
            <v>141.68950310387501</v>
          </cell>
          <cell r="E26">
            <v>133.56187105384799</v>
          </cell>
          <cell r="F26">
            <v>191.83500000000001</v>
          </cell>
          <cell r="G26">
            <v>146.199094177181</v>
          </cell>
          <cell r="H26">
            <v>157.345</v>
          </cell>
          <cell r="I26">
            <v>156.60310000000001</v>
          </cell>
          <cell r="J26">
            <v>184.98870684020801</v>
          </cell>
          <cell r="K26">
            <v>147.2747</v>
          </cell>
          <cell r="L26">
            <v>160.27429907657299</v>
          </cell>
          <cell r="M26">
            <v>148.3622</v>
          </cell>
          <cell r="N26">
            <v>150.14487163599199</v>
          </cell>
          <cell r="P26">
            <v>142.57650000000001</v>
          </cell>
          <cell r="Q26">
            <v>149.87029999999999</v>
          </cell>
          <cell r="R26">
            <v>176.44890000000001</v>
          </cell>
          <cell r="S26">
            <v>148.39146147733439</v>
          </cell>
        </row>
        <row r="27">
          <cell r="B27">
            <v>165.51236920353861</v>
          </cell>
          <cell r="C27">
            <v>166.11743476670301</v>
          </cell>
          <cell r="D27">
            <v>146.78490714142001</v>
          </cell>
          <cell r="E27">
            <v>142.980457089118</v>
          </cell>
          <cell r="F27">
            <v>193.24</v>
          </cell>
          <cell r="G27">
            <v>159.76020379888001</v>
          </cell>
          <cell r="H27">
            <v>164.1223</v>
          </cell>
          <cell r="I27">
            <v>173.2611</v>
          </cell>
          <cell r="J27">
            <v>186.75889392631399</v>
          </cell>
          <cell r="K27">
            <v>159.14519999999999</v>
          </cell>
          <cell r="L27">
            <v>165.11923090005899</v>
          </cell>
          <cell r="M27">
            <v>157.65110000000001</v>
          </cell>
          <cell r="N27">
            <v>160.16354093329301</v>
          </cell>
          <cell r="P27">
            <v>150.7758</v>
          </cell>
          <cell r="Q27">
            <v>161.58019999999999</v>
          </cell>
          <cell r="R27">
            <v>183.61689999999999</v>
          </cell>
          <cell r="S27">
            <v>158.78271576283549</v>
          </cell>
        </row>
        <row r="28">
          <cell r="B28">
            <v>173.58681016562929</v>
          </cell>
          <cell r="C28">
            <v>175.472804171885</v>
          </cell>
          <cell r="D28">
            <v>150.43946368282101</v>
          </cell>
          <cell r="E28">
            <v>148.25677666084499</v>
          </cell>
          <cell r="F28">
            <v>206.9187</v>
          </cell>
          <cell r="G28">
            <v>165.19220390157599</v>
          </cell>
          <cell r="H28">
            <v>173.69149999999999</v>
          </cell>
          <cell r="I28">
            <v>185.61490000000001</v>
          </cell>
          <cell r="J28">
            <v>188.87361493897501</v>
          </cell>
          <cell r="K28">
            <v>162.62649999999999</v>
          </cell>
          <cell r="L28">
            <v>171.09753164115</v>
          </cell>
          <cell r="M28">
            <v>161.73509999999999</v>
          </cell>
          <cell r="N28">
            <v>169.358652868414</v>
          </cell>
          <cell r="P28">
            <v>160.1883</v>
          </cell>
          <cell r="Q28">
            <v>168.46190000000001</v>
          </cell>
          <cell r="R28">
            <v>195.87100000000001</v>
          </cell>
          <cell r="S28">
            <v>165.30480290631931</v>
          </cell>
        </row>
        <row r="29">
          <cell r="B29">
            <v>179.1490557311335</v>
          </cell>
          <cell r="C29">
            <v>182.577883401815</v>
          </cell>
          <cell r="D29">
            <v>157.46400829985299</v>
          </cell>
          <cell r="E29">
            <v>152.27599696081199</v>
          </cell>
          <cell r="F29">
            <v>208.9736</v>
          </cell>
          <cell r="G29">
            <v>171.13732095624101</v>
          </cell>
          <cell r="H29">
            <v>179.6549</v>
          </cell>
          <cell r="I29">
            <v>191.1071</v>
          </cell>
          <cell r="J29">
            <v>198.17712724792901</v>
          </cell>
          <cell r="K29">
            <v>169.47739999999999</v>
          </cell>
          <cell r="L29">
            <v>175.37307709597999</v>
          </cell>
          <cell r="M29">
            <v>166.29580000000001</v>
          </cell>
          <cell r="N29">
            <v>174.45292987177999</v>
          </cell>
          <cell r="P29">
            <v>162.6491</v>
          </cell>
          <cell r="Q29">
            <v>173.80850000000001</v>
          </cell>
          <cell r="R29">
            <v>201.09229999999999</v>
          </cell>
          <cell r="S29">
            <v>171.29884535244491</v>
          </cell>
        </row>
        <row r="30">
          <cell r="B30">
            <v>184.58133896701051</v>
          </cell>
          <cell r="C30">
            <v>185.74545542952799</v>
          </cell>
          <cell r="D30">
            <v>158.83157445256001</v>
          </cell>
          <cell r="E30">
            <v>154.920978085489</v>
          </cell>
          <cell r="F30">
            <v>218.83760000000001</v>
          </cell>
          <cell r="G30">
            <v>175.67968766177901</v>
          </cell>
          <cell r="H30">
            <v>190.51320000000001</v>
          </cell>
          <cell r="I30">
            <v>197.0384</v>
          </cell>
          <cell r="J30">
            <v>209.80254140269901</v>
          </cell>
          <cell r="K30">
            <v>173.7047</v>
          </cell>
          <cell r="L30">
            <v>180.96739240230701</v>
          </cell>
          <cell r="M30">
            <v>170.12620000000001</v>
          </cell>
          <cell r="N30">
            <v>181.06652929333401</v>
          </cell>
          <cell r="P30">
            <v>165.97819999999999</v>
          </cell>
          <cell r="Q30">
            <v>178.9256</v>
          </cell>
          <cell r="R30">
            <v>206.76849999999999</v>
          </cell>
          <cell r="S30">
            <v>174.87104735161881</v>
          </cell>
        </row>
        <row r="31">
          <cell r="B31">
            <v>189.86193783276971</v>
          </cell>
          <cell r="C31">
            <v>190.772458386832</v>
          </cell>
          <cell r="D31">
            <v>163.01985123847101</v>
          </cell>
          <cell r="E31">
            <v>159.296530893968</v>
          </cell>
          <cell r="F31">
            <v>221.858</v>
          </cell>
          <cell r="G31">
            <v>182.028499945448</v>
          </cell>
          <cell r="H31">
            <v>194.64619999999999</v>
          </cell>
          <cell r="I31">
            <v>203.45320000000001</v>
          </cell>
          <cell r="J31">
            <v>223.32895411501499</v>
          </cell>
          <cell r="K31">
            <v>179.1848</v>
          </cell>
          <cell r="L31">
            <v>186.21256755446299</v>
          </cell>
          <cell r="M31">
            <v>175.7302</v>
          </cell>
          <cell r="N31">
            <v>187.20340397588899</v>
          </cell>
          <cell r="P31">
            <v>168.3449</v>
          </cell>
          <cell r="Q31">
            <v>184.08260000000001</v>
          </cell>
          <cell r="R31">
            <v>213.3075</v>
          </cell>
          <cell r="S31">
            <v>180.1126601421241</v>
          </cell>
        </row>
        <row r="32">
          <cell r="B32">
            <v>196.7639156742365</v>
          </cell>
          <cell r="C32">
            <v>198.17733567780999</v>
          </cell>
          <cell r="D32">
            <v>166.72715667358099</v>
          </cell>
          <cell r="E32">
            <v>164.45778032931401</v>
          </cell>
          <cell r="F32">
            <v>237.6627</v>
          </cell>
          <cell r="G32">
            <v>187.59166772440199</v>
          </cell>
          <cell r="H32">
            <v>201.72450000000001</v>
          </cell>
          <cell r="I32">
            <v>208.74170000000001</v>
          </cell>
          <cell r="J32">
            <v>222.32236647942099</v>
          </cell>
          <cell r="K32">
            <v>183.64840000000001</v>
          </cell>
          <cell r="L32">
            <v>192.559464598614</v>
          </cell>
          <cell r="M32">
            <v>182.04859999999999</v>
          </cell>
          <cell r="N32">
            <v>192.49229275783401</v>
          </cell>
          <cell r="P32">
            <v>171.1095</v>
          </cell>
          <cell r="Q32">
            <v>190.92509999999999</v>
          </cell>
          <cell r="R32">
            <v>223.7149</v>
          </cell>
          <cell r="S32">
            <v>186.19223609489359</v>
          </cell>
        </row>
        <row r="33">
          <cell r="B33">
            <v>204.12676028867389</v>
          </cell>
          <cell r="C33">
            <v>206.96157189848901</v>
          </cell>
          <cell r="D33">
            <v>172.06054570291499</v>
          </cell>
          <cell r="E33">
            <v>171.150587866336</v>
          </cell>
          <cell r="F33">
            <v>246.30539999999999</v>
          </cell>
          <cell r="G33">
            <v>195.31898445742601</v>
          </cell>
          <cell r="H33">
            <v>207.44069999999999</v>
          </cell>
          <cell r="I33">
            <v>217.70079999999999</v>
          </cell>
          <cell r="J33">
            <v>231.74466106816601</v>
          </cell>
          <cell r="K33">
            <v>185.2328</v>
          </cell>
          <cell r="L33">
            <v>198.806647188352</v>
          </cell>
          <cell r="M33">
            <v>189.63480000000001</v>
          </cell>
          <cell r="N33">
            <v>199.17714576751001</v>
          </cell>
          <cell r="P33">
            <v>181.01179999999999</v>
          </cell>
          <cell r="Q33">
            <v>199.11089999999999</v>
          </cell>
          <cell r="R33">
            <v>236.4956</v>
          </cell>
          <cell r="S33">
            <v>193.24214372642189</v>
          </cell>
        </row>
        <row r="34">
          <cell r="B34">
            <v>210.49681512879161</v>
          </cell>
          <cell r="C34">
            <v>210.50814039300101</v>
          </cell>
          <cell r="D34">
            <v>175.75968406912199</v>
          </cell>
          <cell r="E34">
            <v>177.72030615330701</v>
          </cell>
          <cell r="F34">
            <v>254.74369999999999</v>
          </cell>
          <cell r="G34">
            <v>204.392492008445</v>
          </cell>
          <cell r="H34">
            <v>213.8031</v>
          </cell>
          <cell r="I34">
            <v>226.13829999999999</v>
          </cell>
          <cell r="J34">
            <v>239.75119750607999</v>
          </cell>
          <cell r="K34">
            <v>191.4187</v>
          </cell>
          <cell r="L34">
            <v>202.483351885844</v>
          </cell>
          <cell r="M34">
            <v>197.2612</v>
          </cell>
          <cell r="N34">
            <v>206.11984065896399</v>
          </cell>
          <cell r="P34">
            <v>181.6677</v>
          </cell>
          <cell r="Q34">
            <v>206.49350000000001</v>
          </cell>
          <cell r="R34">
            <v>243.81790000000001</v>
          </cell>
          <cell r="S34">
            <v>198.94901525887281</v>
          </cell>
        </row>
        <row r="35">
          <cell r="B35">
            <v>218.10080300897289</v>
          </cell>
          <cell r="C35">
            <v>219.46296775785899</v>
          </cell>
          <cell r="D35">
            <v>180.65119015210399</v>
          </cell>
          <cell r="E35">
            <v>183.94753588227599</v>
          </cell>
          <cell r="F35">
            <v>263.59519999999998</v>
          </cell>
          <cell r="G35">
            <v>211.71896001723101</v>
          </cell>
          <cell r="H35">
            <v>225.65270000000001</v>
          </cell>
          <cell r="I35">
            <v>232.71789999999999</v>
          </cell>
          <cell r="J35">
            <v>243.548822276728</v>
          </cell>
          <cell r="K35">
            <v>196.6069</v>
          </cell>
          <cell r="L35">
            <v>216.58674650938201</v>
          </cell>
          <cell r="M35">
            <v>201.35769999999999</v>
          </cell>
          <cell r="N35">
            <v>213.50066643695499</v>
          </cell>
          <cell r="P35">
            <v>182.09219999999999</v>
          </cell>
          <cell r="Q35">
            <v>213.23330000000001</v>
          </cell>
          <cell r="R35">
            <v>252.0521</v>
          </cell>
          <cell r="S35">
            <v>205.8033184276903</v>
          </cell>
        </row>
        <row r="36">
          <cell r="B36">
            <v>224.7650641475241</v>
          </cell>
          <cell r="C36">
            <v>228.668898394503</v>
          </cell>
          <cell r="D36">
            <v>186.92239820979901</v>
          </cell>
          <cell r="E36">
            <v>187.08459007276701</v>
          </cell>
          <cell r="F36">
            <v>270.55349999999999</v>
          </cell>
          <cell r="G36">
            <v>217.57023937809001</v>
          </cell>
          <cell r="H36">
            <v>231.8228</v>
          </cell>
          <cell r="I36">
            <v>237.3329</v>
          </cell>
          <cell r="J36">
            <v>262.06951217681001</v>
          </cell>
          <cell r="K36">
            <v>202.81219999999999</v>
          </cell>
          <cell r="L36">
            <v>224.451774491272</v>
          </cell>
          <cell r="M36">
            <v>205.68199999999999</v>
          </cell>
          <cell r="N36">
            <v>218.368304912767</v>
          </cell>
          <cell r="P36">
            <v>186.93090000000001</v>
          </cell>
          <cell r="Q36">
            <v>218.77780000000001</v>
          </cell>
          <cell r="R36">
            <v>258.73419999999999</v>
          </cell>
          <cell r="S36">
            <v>212.2793456344273</v>
          </cell>
        </row>
        <row r="37">
          <cell r="B37">
            <v>230.51926496724781</v>
          </cell>
          <cell r="C37">
            <v>236.26713940948</v>
          </cell>
          <cell r="D37">
            <v>190.18470257376299</v>
          </cell>
          <cell r="E37">
            <v>192.38478987459899</v>
          </cell>
          <cell r="F37">
            <v>276.91969999999998</v>
          </cell>
          <cell r="G37">
            <v>220.183698434712</v>
          </cell>
          <cell r="H37">
            <v>240.79589999999999</v>
          </cell>
          <cell r="I37">
            <v>237.32990000000001</v>
          </cell>
          <cell r="J37">
            <v>266.47639860184398</v>
          </cell>
          <cell r="K37">
            <v>211.161</v>
          </cell>
          <cell r="L37">
            <v>231.482668131064</v>
          </cell>
          <cell r="M37">
            <v>211.42599999999999</v>
          </cell>
          <cell r="N37">
            <v>224.44770577531699</v>
          </cell>
          <cell r="P37">
            <v>194.69970000000001</v>
          </cell>
          <cell r="Q37">
            <v>223.40539999999999</v>
          </cell>
          <cell r="R37">
            <v>262.78379999999999</v>
          </cell>
          <cell r="S37">
            <v>218.53778641657911</v>
          </cell>
        </row>
        <row r="38">
          <cell r="B38">
            <v>239.6264302393628</v>
          </cell>
          <cell r="C38">
            <v>246.882872172524</v>
          </cell>
          <cell r="D38">
            <v>199.75011943187201</v>
          </cell>
          <cell r="E38">
            <v>199.24732945538301</v>
          </cell>
          <cell r="F38">
            <v>281.36470000000003</v>
          </cell>
          <cell r="G38">
            <v>233.627653616294</v>
          </cell>
          <cell r="H38">
            <v>253.76820000000001</v>
          </cell>
          <cell r="I38">
            <v>247.21469999999999</v>
          </cell>
          <cell r="J38">
            <v>274.24028197895598</v>
          </cell>
          <cell r="K38">
            <v>222.39019999999999</v>
          </cell>
          <cell r="L38">
            <v>236.31112723104499</v>
          </cell>
          <cell r="M38">
            <v>218.14930000000001</v>
          </cell>
          <cell r="N38">
            <v>230.020563048198</v>
          </cell>
          <cell r="P38">
            <v>200.57429999999999</v>
          </cell>
          <cell r="Q38">
            <v>234.0155</v>
          </cell>
          <cell r="R38">
            <v>267.92140000000001</v>
          </cell>
          <cell r="S38">
            <v>227.99928825549051</v>
          </cell>
        </row>
        <row r="39">
          <cell r="B39">
            <v>252.2112742524931</v>
          </cell>
          <cell r="C39">
            <v>260.007659579696</v>
          </cell>
          <cell r="D39">
            <v>209.97741526879301</v>
          </cell>
          <cell r="E39">
            <v>210.82382459920299</v>
          </cell>
          <cell r="F39">
            <v>285.79050000000001</v>
          </cell>
          <cell r="G39">
            <v>249.50428228373801</v>
          </cell>
          <cell r="H39">
            <v>272.95359999999999</v>
          </cell>
          <cell r="I39">
            <v>258.26519999999999</v>
          </cell>
          <cell r="J39">
            <v>292.197996797938</v>
          </cell>
          <cell r="K39">
            <v>239.5231</v>
          </cell>
          <cell r="L39">
            <v>240.29946150140401</v>
          </cell>
          <cell r="M39">
            <v>229.7003</v>
          </cell>
          <cell r="N39">
            <v>247.15699021677901</v>
          </cell>
          <cell r="P39">
            <v>221.47550000000001</v>
          </cell>
          <cell r="Q39">
            <v>248.70650000000001</v>
          </cell>
          <cell r="R39">
            <v>276.08429999999998</v>
          </cell>
          <cell r="S39">
            <v>241.46703573140979</v>
          </cell>
        </row>
        <row r="40">
          <cell r="B40">
            <v>259.81949718732028</v>
          </cell>
          <cell r="C40">
            <v>265.359994593105</v>
          </cell>
          <cell r="D40">
            <v>223.44218037929599</v>
          </cell>
          <cell r="E40">
            <v>217.913346304584</v>
          </cell>
          <cell r="F40">
            <v>291.39240000000001</v>
          </cell>
          <cell r="G40">
            <v>269.89505099712102</v>
          </cell>
          <cell r="H40">
            <v>285.37889999999999</v>
          </cell>
          <cell r="I40">
            <v>264.6173</v>
          </cell>
          <cell r="J40">
            <v>294.900611711924</v>
          </cell>
          <cell r="K40">
            <v>244.99170000000001</v>
          </cell>
          <cell r="L40">
            <v>245.818674971332</v>
          </cell>
          <cell r="M40">
            <v>235.77930000000001</v>
          </cell>
          <cell r="N40">
            <v>255.82735026128401</v>
          </cell>
          <cell r="P40">
            <v>227.39060000000001</v>
          </cell>
          <cell r="Q40">
            <v>258.17910000000001</v>
          </cell>
          <cell r="R40">
            <v>280.964</v>
          </cell>
          <cell r="S40">
            <v>249.28447994959109</v>
          </cell>
        </row>
        <row r="41">
          <cell r="B41">
            <v>271.32740485520418</v>
          </cell>
          <cell r="C41">
            <v>282.83491373967098</v>
          </cell>
          <cell r="D41">
            <v>235.048346971104</v>
          </cell>
          <cell r="E41">
            <v>229.589234467296</v>
          </cell>
          <cell r="F41">
            <v>296.22309999999999</v>
          </cell>
          <cell r="G41">
            <v>270.233072990528</v>
          </cell>
          <cell r="H41">
            <v>302.00450000000001</v>
          </cell>
          <cell r="I41">
            <v>274.29680000000002</v>
          </cell>
          <cell r="J41">
            <v>316.35545861497701</v>
          </cell>
          <cell r="K41">
            <v>251.88640000000001</v>
          </cell>
          <cell r="L41">
            <v>268.192600025856</v>
          </cell>
          <cell r="M41">
            <v>243.07140000000001</v>
          </cell>
          <cell r="N41">
            <v>265.57968895856197</v>
          </cell>
          <cell r="P41">
            <v>246.56809999999999</v>
          </cell>
          <cell r="Q41">
            <v>267.65539999999999</v>
          </cell>
          <cell r="R41">
            <v>290.97000000000003</v>
          </cell>
          <cell r="S41">
            <v>260.55917335335198</v>
          </cell>
        </row>
        <row r="42">
          <cell r="B42">
            <v>282.2396298629555</v>
          </cell>
          <cell r="C42">
            <v>291.10193160359</v>
          </cell>
          <cell r="D42">
            <v>241.09369497595301</v>
          </cell>
          <cell r="E42">
            <v>236.99504723656599</v>
          </cell>
          <cell r="F42">
            <v>304.29730000000001</v>
          </cell>
          <cell r="G42">
            <v>287.85730611872901</v>
          </cell>
          <cell r="H42">
            <v>321.226</v>
          </cell>
          <cell r="I42">
            <v>286.46769999999998</v>
          </cell>
          <cell r="J42">
            <v>345.66788192091701</v>
          </cell>
          <cell r="K42">
            <v>259.08670000000001</v>
          </cell>
          <cell r="L42">
            <v>281.35943778578201</v>
          </cell>
          <cell r="M42">
            <v>251.95</v>
          </cell>
          <cell r="N42">
            <v>276.15431921755601</v>
          </cell>
          <cell r="P42">
            <v>250.1103</v>
          </cell>
          <cell r="Q42">
            <v>278.09969999999998</v>
          </cell>
          <cell r="R42">
            <v>304.22109999999998</v>
          </cell>
          <cell r="S42">
            <v>269.63094654113581</v>
          </cell>
        </row>
        <row r="43">
          <cell r="B43">
            <v>287.70439511087909</v>
          </cell>
          <cell r="C43">
            <v>301.43290806603699</v>
          </cell>
          <cell r="D43">
            <v>249.19239510585899</v>
          </cell>
          <cell r="E43">
            <v>247.377593013851</v>
          </cell>
          <cell r="F43">
            <v>302.4597</v>
          </cell>
          <cell r="G43">
            <v>285.20204370976597</v>
          </cell>
          <cell r="H43">
            <v>313.71269999999998</v>
          </cell>
          <cell r="I43">
            <v>288.75290000000001</v>
          </cell>
          <cell r="J43">
            <v>340.080645949977</v>
          </cell>
          <cell r="K43">
            <v>273.41520000000003</v>
          </cell>
          <cell r="L43">
            <v>291.58931992052601</v>
          </cell>
          <cell r="M43">
            <v>262.57279999999997</v>
          </cell>
          <cell r="N43">
            <v>284.028506196227</v>
          </cell>
          <cell r="P43">
            <v>258.98880000000003</v>
          </cell>
          <cell r="Q43">
            <v>283.84230000000002</v>
          </cell>
          <cell r="R43">
            <v>306.66809999999998</v>
          </cell>
          <cell r="S43">
            <v>278.95083412521319</v>
          </cell>
        </row>
        <row r="44">
          <cell r="B44">
            <v>292.39011036961739</v>
          </cell>
          <cell r="C44">
            <v>304.06882910278898</v>
          </cell>
          <cell r="D44">
            <v>252.09867492493399</v>
          </cell>
          <cell r="E44">
            <v>258.50416051973002</v>
          </cell>
          <cell r="F44">
            <v>305.98700000000002</v>
          </cell>
          <cell r="G44">
            <v>292.00977922767402</v>
          </cell>
          <cell r="H44">
            <v>314.54390000000001</v>
          </cell>
          <cell r="I44">
            <v>292.73090000000002</v>
          </cell>
          <cell r="J44">
            <v>341.21734366713099</v>
          </cell>
          <cell r="K44">
            <v>276.15039999999999</v>
          </cell>
          <cell r="L44">
            <v>298.911511788604</v>
          </cell>
          <cell r="M44">
            <v>271.22640000000001</v>
          </cell>
          <cell r="N44">
            <v>292.56401265115198</v>
          </cell>
          <cell r="P44">
            <v>265.60649999999998</v>
          </cell>
          <cell r="Q44">
            <v>289.8974</v>
          </cell>
          <cell r="R44">
            <v>308.91539999999998</v>
          </cell>
          <cell r="S44">
            <v>284.52489047150232</v>
          </cell>
        </row>
        <row r="45">
          <cell r="B45">
            <v>299.71305580351162</v>
          </cell>
          <cell r="C45">
            <v>311.39760534746603</v>
          </cell>
          <cell r="D45">
            <v>257.789690557862</v>
          </cell>
          <cell r="E45">
            <v>258.36009414642501</v>
          </cell>
          <cell r="F45">
            <v>312.08909999999997</v>
          </cell>
          <cell r="G45">
            <v>301.062570338461</v>
          </cell>
          <cell r="H45">
            <v>322.79289999999997</v>
          </cell>
          <cell r="I45">
            <v>299.26769999999999</v>
          </cell>
          <cell r="J45">
            <v>370.14364372159997</v>
          </cell>
          <cell r="K45">
            <v>285.3886</v>
          </cell>
          <cell r="L45">
            <v>313.63430797413099</v>
          </cell>
          <cell r="M45">
            <v>276.41269999999997</v>
          </cell>
          <cell r="N45">
            <v>299.12672834295103</v>
          </cell>
          <cell r="P45">
            <v>277.99509999999998</v>
          </cell>
          <cell r="Q45">
            <v>299.34629999999999</v>
          </cell>
          <cell r="R45">
            <v>321.61410000000001</v>
          </cell>
          <cell r="S45">
            <v>290.75306668369541</v>
          </cell>
        </row>
        <row r="46">
          <cell r="B46">
            <v>303.3742018117934</v>
          </cell>
          <cell r="C46">
            <v>320.44626396718598</v>
          </cell>
          <cell r="D46">
            <v>263.07001141406499</v>
          </cell>
          <cell r="E46">
            <v>255.449815659091</v>
          </cell>
          <cell r="F46">
            <v>312.75189999999998</v>
          </cell>
          <cell r="G46">
            <v>303.95785710074603</v>
          </cell>
          <cell r="H46">
            <v>325.54469999999998</v>
          </cell>
          <cell r="I46">
            <v>304.83069999999998</v>
          </cell>
          <cell r="J46">
            <v>359.88769899846301</v>
          </cell>
          <cell r="K46">
            <v>291.29649999999998</v>
          </cell>
          <cell r="L46">
            <v>309.33492891508803</v>
          </cell>
          <cell r="M46">
            <v>280.2731</v>
          </cell>
          <cell r="N46">
            <v>300.13010055997398</v>
          </cell>
          <cell r="P46">
            <v>291.16750000000002</v>
          </cell>
          <cell r="Q46">
            <v>304.233</v>
          </cell>
          <cell r="R46">
            <v>319.8458</v>
          </cell>
          <cell r="S46">
            <v>295.68506340287593</v>
          </cell>
        </row>
        <row r="47">
          <cell r="B47">
            <v>309.84308739380231</v>
          </cell>
          <cell r="C47">
            <v>326.320000693373</v>
          </cell>
          <cell r="D47">
            <v>264.63173827089798</v>
          </cell>
          <cell r="E47">
            <v>284.22116909475398</v>
          </cell>
          <cell r="F47">
            <v>313.53879999999998</v>
          </cell>
          <cell r="G47">
            <v>314.04501591360503</v>
          </cell>
          <cell r="H47">
            <v>328.2396</v>
          </cell>
          <cell r="I47">
            <v>305.57510000000002</v>
          </cell>
          <cell r="J47">
            <v>362.79413514619301</v>
          </cell>
          <cell r="K47">
            <v>300.62419999999997</v>
          </cell>
          <cell r="L47">
            <v>307.99202577394601</v>
          </cell>
          <cell r="M47">
            <v>284.5204</v>
          </cell>
          <cell r="N47">
            <v>310.348541124181</v>
          </cell>
          <cell r="P47">
            <v>309.80619999999999</v>
          </cell>
          <cell r="Q47">
            <v>308.40230000000003</v>
          </cell>
          <cell r="R47">
            <v>319.58280000000002</v>
          </cell>
          <cell r="S47">
            <v>305.19553955751923</v>
          </cell>
        </row>
        <row r="48">
          <cell r="B48">
            <v>317.69942553538618</v>
          </cell>
          <cell r="C48">
            <v>334.97314506546002</v>
          </cell>
          <cell r="D48">
            <v>276.13940145777201</v>
          </cell>
          <cell r="E48">
            <v>301.104904001249</v>
          </cell>
          <cell r="F48">
            <v>315.65879999999999</v>
          </cell>
          <cell r="G48">
            <v>326.48850975302901</v>
          </cell>
          <cell r="H48">
            <v>333.07249999999999</v>
          </cell>
          <cell r="I48">
            <v>311.29910000000001</v>
          </cell>
          <cell r="J48">
            <v>363.45245334349897</v>
          </cell>
          <cell r="K48">
            <v>315.8605</v>
          </cell>
          <cell r="L48">
            <v>311.16559647899402</v>
          </cell>
          <cell r="M48">
            <v>290.34980000000002</v>
          </cell>
          <cell r="N48">
            <v>311.60966902913498</v>
          </cell>
          <cell r="P48">
            <v>320.82249999999999</v>
          </cell>
          <cell r="Q48">
            <v>315.5625</v>
          </cell>
          <cell r="R48">
            <v>321.5532</v>
          </cell>
          <cell r="S48">
            <v>315.35273912313369</v>
          </cell>
        </row>
        <row r="49">
          <cell r="B49">
            <v>324.3341382712382</v>
          </cell>
          <cell r="C49">
            <v>342.13072169461998</v>
          </cell>
          <cell r="D49">
            <v>282.10732059770299</v>
          </cell>
          <cell r="E49">
            <v>313.57110159831001</v>
          </cell>
          <cell r="F49">
            <v>317.17309999999998</v>
          </cell>
          <cell r="G49">
            <v>337.61304127510903</v>
          </cell>
          <cell r="H49">
            <v>338.69189999999998</v>
          </cell>
          <cell r="I49">
            <v>316.75080000000003</v>
          </cell>
          <cell r="J49">
            <v>375.84342389030598</v>
          </cell>
          <cell r="K49">
            <v>322.84339999999997</v>
          </cell>
          <cell r="L49">
            <v>311.92803974076901</v>
          </cell>
          <cell r="M49">
            <v>295.11750000000001</v>
          </cell>
          <cell r="N49">
            <v>320.40480781238603</v>
          </cell>
          <cell r="P49">
            <v>320.93389999999999</v>
          </cell>
          <cell r="Q49">
            <v>322.75659999999999</v>
          </cell>
          <cell r="R49">
            <v>323.23700000000002</v>
          </cell>
          <cell r="S49">
            <v>323.21557182525169</v>
          </cell>
        </row>
        <row r="50">
          <cell r="B50">
            <v>333.67824626527289</v>
          </cell>
          <cell r="C50">
            <v>355.34949764983099</v>
          </cell>
          <cell r="D50">
            <v>288.04493064192201</v>
          </cell>
          <cell r="E50">
            <v>323.17484797678497</v>
          </cell>
          <cell r="F50">
            <v>325.16269999999997</v>
          </cell>
          <cell r="G50">
            <v>348.71734872946899</v>
          </cell>
          <cell r="H50">
            <v>346.60539999999997</v>
          </cell>
          <cell r="I50">
            <v>325.64229999999998</v>
          </cell>
          <cell r="J50">
            <v>382.61269377067902</v>
          </cell>
          <cell r="K50">
            <v>333.55959999999999</v>
          </cell>
          <cell r="L50">
            <v>315.30674307479597</v>
          </cell>
          <cell r="M50">
            <v>299.70299999999997</v>
          </cell>
          <cell r="N50">
            <v>331.34829689521098</v>
          </cell>
          <cell r="P50">
            <v>335.65140000000002</v>
          </cell>
          <cell r="Q50">
            <v>333.0711</v>
          </cell>
          <cell r="R50">
            <v>325.86900000000003</v>
          </cell>
          <cell r="S50">
            <v>333.46388145839859</v>
          </cell>
        </row>
        <row r="51">
          <cell r="B51">
            <v>340.93349156589301</v>
          </cell>
          <cell r="C51">
            <v>364.21028903388901</v>
          </cell>
          <cell r="D51">
            <v>298.69116546413301</v>
          </cell>
          <cell r="E51">
            <v>329.424382022217</v>
          </cell>
          <cell r="F51">
            <v>328.73680000000002</v>
          </cell>
          <cell r="G51">
            <v>355.61428129829397</v>
          </cell>
          <cell r="H51">
            <v>356.52010000000001</v>
          </cell>
          <cell r="I51">
            <v>336.76130000000001</v>
          </cell>
          <cell r="J51">
            <v>379.81281244778501</v>
          </cell>
          <cell r="K51">
            <v>341.80110000000002</v>
          </cell>
          <cell r="L51">
            <v>318.35650156311902</v>
          </cell>
          <cell r="M51">
            <v>303.55290000000002</v>
          </cell>
          <cell r="N51">
            <v>339.419089791381</v>
          </cell>
          <cell r="P51">
            <v>366.82499999999999</v>
          </cell>
          <cell r="Q51">
            <v>340.3537</v>
          </cell>
          <cell r="R51">
            <v>330.83969999999999</v>
          </cell>
          <cell r="S51">
            <v>340.89720852638038</v>
          </cell>
        </row>
        <row r="52">
          <cell r="B52">
            <v>352.45111444430938</v>
          </cell>
          <cell r="C52">
            <v>380.06066397457101</v>
          </cell>
          <cell r="D52">
            <v>304.75837622164102</v>
          </cell>
          <cell r="E52">
            <v>346.077371901432</v>
          </cell>
          <cell r="F52">
            <v>335.96120000000002</v>
          </cell>
          <cell r="G52">
            <v>370.68375873333201</v>
          </cell>
          <cell r="H52">
            <v>365.4615</v>
          </cell>
          <cell r="I52">
            <v>350.68169999999998</v>
          </cell>
          <cell r="J52">
            <v>381.03767959522497</v>
          </cell>
          <cell r="K52">
            <v>350.2174</v>
          </cell>
          <cell r="L52">
            <v>323.01641978730601</v>
          </cell>
          <cell r="M52">
            <v>313.62119999999999</v>
          </cell>
          <cell r="N52">
            <v>344.90935253544302</v>
          </cell>
          <cell r="P52">
            <v>400.00670000000002</v>
          </cell>
          <cell r="Q52">
            <v>352.06819999999999</v>
          </cell>
          <cell r="R52">
            <v>334.76530000000002</v>
          </cell>
          <cell r="S52">
            <v>353.82611689846323</v>
          </cell>
        </row>
        <row r="53">
          <cell r="B53">
            <v>364.26673109485762</v>
          </cell>
          <cell r="C53">
            <v>391.56170135108999</v>
          </cell>
          <cell r="D53">
            <v>311.341599694607</v>
          </cell>
          <cell r="E53">
            <v>360.97296812355199</v>
          </cell>
          <cell r="F53">
            <v>344.24299999999999</v>
          </cell>
          <cell r="G53">
            <v>386.204066818304</v>
          </cell>
          <cell r="H53">
            <v>378.01420000000002</v>
          </cell>
          <cell r="I53">
            <v>365.08859999999999</v>
          </cell>
          <cell r="J53">
            <v>376.07424736738301</v>
          </cell>
          <cell r="K53">
            <v>369.5455</v>
          </cell>
          <cell r="L53">
            <v>328.99866408000099</v>
          </cell>
          <cell r="M53">
            <v>324.48050000000001</v>
          </cell>
          <cell r="N53">
            <v>355.21508052709299</v>
          </cell>
          <cell r="P53">
            <v>402.74979999999999</v>
          </cell>
          <cell r="Q53">
            <v>366.48050000000001</v>
          </cell>
          <cell r="R53">
            <v>337.22469999999998</v>
          </cell>
          <cell r="S53">
            <v>366.67158709510142</v>
          </cell>
        </row>
        <row r="54">
          <cell r="B54">
            <v>378.41829813199348</v>
          </cell>
          <cell r="C54">
            <v>402.89912115376302</v>
          </cell>
          <cell r="D54">
            <v>318.66950368507599</v>
          </cell>
          <cell r="E54">
            <v>379.63730760062998</v>
          </cell>
          <cell r="F54">
            <v>358.44959999999998</v>
          </cell>
          <cell r="G54">
            <v>396.13959498710102</v>
          </cell>
          <cell r="H54">
            <v>399.82369999999997</v>
          </cell>
          <cell r="I54">
            <v>383.36689999999999</v>
          </cell>
          <cell r="J54">
            <v>372.50169938928298</v>
          </cell>
          <cell r="K54">
            <v>387.54599999999999</v>
          </cell>
          <cell r="L54">
            <v>332.99663790934898</v>
          </cell>
          <cell r="M54">
            <v>342.51740000000001</v>
          </cell>
          <cell r="N54">
            <v>360.98422237643899</v>
          </cell>
          <cell r="P54">
            <v>409.34589999999997</v>
          </cell>
          <cell r="Q54">
            <v>382.79259999999999</v>
          </cell>
          <cell r="R54">
            <v>345.6189</v>
          </cell>
          <cell r="S54">
            <v>380.2652628621168</v>
          </cell>
        </row>
        <row r="55">
          <cell r="B55">
            <v>391.19834764562103</v>
          </cell>
          <cell r="C55">
            <v>414.59770871416902</v>
          </cell>
          <cell r="D55">
            <v>328.10263703344401</v>
          </cell>
          <cell r="E55">
            <v>394.63228313862601</v>
          </cell>
          <cell r="F55">
            <v>355.00139999999999</v>
          </cell>
          <cell r="G55">
            <v>410.36920394441302</v>
          </cell>
          <cell r="H55">
            <v>412.6576</v>
          </cell>
          <cell r="I55">
            <v>394.42340000000002</v>
          </cell>
          <cell r="J55">
            <v>427.42786756817202</v>
          </cell>
          <cell r="K55">
            <v>404.77499999999998</v>
          </cell>
          <cell r="L55">
            <v>343.77324524708098</v>
          </cell>
          <cell r="M55">
            <v>362.41219999999998</v>
          </cell>
          <cell r="N55">
            <v>366.70982256660898</v>
          </cell>
          <cell r="P55">
            <v>417.58229999999998</v>
          </cell>
          <cell r="Q55">
            <v>394.93619999999999</v>
          </cell>
          <cell r="R55">
            <v>360.62490000000003</v>
          </cell>
          <cell r="S55">
            <v>394.25929447329997</v>
          </cell>
        </row>
        <row r="56">
          <cell r="B56">
            <v>404.47134737833329</v>
          </cell>
          <cell r="C56">
            <v>424.57616651627899</v>
          </cell>
          <cell r="D56">
            <v>339.89743746290299</v>
          </cell>
          <cell r="E56">
            <v>411.65846956128001</v>
          </cell>
          <cell r="F56">
            <v>362.9717</v>
          </cell>
          <cell r="G56">
            <v>432.63314069447398</v>
          </cell>
          <cell r="H56">
            <v>424.77910000000003</v>
          </cell>
          <cell r="I56">
            <v>413.51010000000002</v>
          </cell>
          <cell r="J56">
            <v>422.20817963172999</v>
          </cell>
          <cell r="K56">
            <v>415.6103</v>
          </cell>
          <cell r="L56">
            <v>350.41037191275302</v>
          </cell>
          <cell r="M56">
            <v>383.44409999999999</v>
          </cell>
          <cell r="N56">
            <v>379.45387732866601</v>
          </cell>
          <cell r="P56">
            <v>432.20069999999998</v>
          </cell>
          <cell r="Q56">
            <v>411.7749</v>
          </cell>
          <cell r="R56">
            <v>366.17309999999998</v>
          </cell>
          <cell r="S56">
            <v>408.64131883909772</v>
          </cell>
        </row>
        <row r="57">
          <cell r="B57">
            <v>420.82962852809942</v>
          </cell>
          <cell r="C57">
            <v>438.62587301707401</v>
          </cell>
          <cell r="D57">
            <v>357.885499625389</v>
          </cell>
          <cell r="E57">
            <v>458.95464610578398</v>
          </cell>
          <cell r="F57">
            <v>366.42750000000001</v>
          </cell>
          <cell r="G57">
            <v>447.30889928631501</v>
          </cell>
          <cell r="H57">
            <v>441.87189999999998</v>
          </cell>
          <cell r="I57">
            <v>428.98950000000002</v>
          </cell>
          <cell r="J57">
            <v>422.69757591380397</v>
          </cell>
          <cell r="K57">
            <v>430.11470000000003</v>
          </cell>
          <cell r="L57">
            <v>397.08550217908402</v>
          </cell>
          <cell r="M57">
            <v>393.63139999999999</v>
          </cell>
          <cell r="N57">
            <v>387.11097004303701</v>
          </cell>
          <cell r="P57">
            <v>478.42649999999998</v>
          </cell>
          <cell r="Q57">
            <v>429.67649999999998</v>
          </cell>
          <cell r="R57">
            <v>384.78680000000003</v>
          </cell>
          <cell r="S57">
            <v>426.44806969221918</v>
          </cell>
        </row>
        <row r="58">
          <cell r="B58">
            <v>437.41027050998088</v>
          </cell>
          <cell r="C58">
            <v>459.62187296993602</v>
          </cell>
          <cell r="D58">
            <v>375.461080052716</v>
          </cell>
          <cell r="E58">
            <v>468.43005078026101</v>
          </cell>
          <cell r="F58">
            <v>381.59339999999997</v>
          </cell>
          <cell r="G58">
            <v>467.94019389414501</v>
          </cell>
          <cell r="H58">
            <v>458.53190000000001</v>
          </cell>
          <cell r="I58">
            <v>450.67399999999998</v>
          </cell>
          <cell r="J58">
            <v>425.04644600578098</v>
          </cell>
          <cell r="K58">
            <v>441.90460000000002</v>
          </cell>
          <cell r="L58">
            <v>412.71289764553399</v>
          </cell>
          <cell r="M58">
            <v>406.20580000000001</v>
          </cell>
          <cell r="N58">
            <v>405.14492219829299</v>
          </cell>
          <cell r="P58">
            <v>483.95209999999997</v>
          </cell>
          <cell r="Q58">
            <v>450.31909999999999</v>
          </cell>
          <cell r="R58">
            <v>398.18060000000003</v>
          </cell>
          <cell r="S58">
            <v>442.99422367075698</v>
          </cell>
        </row>
        <row r="59">
          <cell r="B59">
            <v>454.79268024305497</v>
          </cell>
          <cell r="C59">
            <v>480.22622936070098</v>
          </cell>
          <cell r="D59">
            <v>382.17347514834597</v>
          </cell>
          <cell r="E59">
            <v>474.57621125669402</v>
          </cell>
          <cell r="F59">
            <v>391.89</v>
          </cell>
          <cell r="G59">
            <v>480.840301909738</v>
          </cell>
          <cell r="H59">
            <v>482.71010000000001</v>
          </cell>
          <cell r="I59">
            <v>479.06330000000003</v>
          </cell>
          <cell r="J59">
            <v>432.72288274070797</v>
          </cell>
          <cell r="K59">
            <v>458.71879999999999</v>
          </cell>
          <cell r="L59">
            <v>430.52866234876501</v>
          </cell>
          <cell r="M59">
            <v>424.62150000000003</v>
          </cell>
          <cell r="N59">
            <v>419.32059775141801</v>
          </cell>
          <cell r="P59">
            <v>484.24639999999999</v>
          </cell>
          <cell r="Q59">
            <v>466.34559999999999</v>
          </cell>
          <cell r="R59">
            <v>416.30189999999999</v>
          </cell>
          <cell r="S59">
            <v>458.99807701375312</v>
          </cell>
        </row>
        <row r="60">
          <cell r="B60">
            <v>471.16941073576749</v>
          </cell>
          <cell r="C60">
            <v>504.024549541488</v>
          </cell>
          <cell r="D60">
            <v>406.82162453193303</v>
          </cell>
          <cell r="E60">
            <v>498.51589771887399</v>
          </cell>
          <cell r="F60">
            <v>400.32659999999998</v>
          </cell>
          <cell r="G60">
            <v>494.46543852377403</v>
          </cell>
          <cell r="H60">
            <v>493.1037</v>
          </cell>
          <cell r="I60">
            <v>494.89909999999998</v>
          </cell>
          <cell r="J60">
            <v>462.64047648918302</v>
          </cell>
          <cell r="K60">
            <v>467.09660000000002</v>
          </cell>
          <cell r="L60">
            <v>441.07991982129801</v>
          </cell>
          <cell r="M60">
            <v>436.57220000000001</v>
          </cell>
          <cell r="N60">
            <v>430.40194454439899</v>
          </cell>
          <cell r="P60">
            <v>487.8827</v>
          </cell>
          <cell r="Q60">
            <v>482.72039999999998</v>
          </cell>
          <cell r="R60">
            <v>427.97809999999998</v>
          </cell>
          <cell r="S60">
            <v>477.2939136415323</v>
          </cell>
        </row>
        <row r="61">
          <cell r="B61">
            <v>487.94791766754997</v>
          </cell>
          <cell r="C61">
            <v>526.18301025216795</v>
          </cell>
          <cell r="D61">
            <v>423.67053123219</v>
          </cell>
          <cell r="E61">
            <v>515.00610886739196</v>
          </cell>
          <cell r="F61">
            <v>414.81979999999999</v>
          </cell>
          <cell r="G61">
            <v>503.80370424796502</v>
          </cell>
          <cell r="H61">
            <v>507.3922</v>
          </cell>
          <cell r="I61">
            <v>502.5147</v>
          </cell>
          <cell r="J61">
            <v>470.12055855199799</v>
          </cell>
          <cell r="K61">
            <v>485.36739999999998</v>
          </cell>
          <cell r="L61">
            <v>462.47765559302798</v>
          </cell>
          <cell r="M61">
            <v>460.74450000000002</v>
          </cell>
          <cell r="N61">
            <v>445.96168027435698</v>
          </cell>
          <cell r="P61">
            <v>510.91140000000001</v>
          </cell>
          <cell r="Q61">
            <v>499.07130000000001</v>
          </cell>
          <cell r="R61">
            <v>433.27929999999998</v>
          </cell>
          <cell r="S61">
            <v>496.66548699199222</v>
          </cell>
        </row>
        <row r="62">
          <cell r="B62">
            <v>501.03496782570659</v>
          </cell>
          <cell r="C62">
            <v>534.56213950818199</v>
          </cell>
          <cell r="D62">
            <v>433.96591475328</v>
          </cell>
          <cell r="E62">
            <v>537.73539428572201</v>
          </cell>
          <cell r="F62">
            <v>426.66390000000001</v>
          </cell>
          <cell r="G62">
            <v>517.83574491159698</v>
          </cell>
          <cell r="H62">
            <v>531.3048</v>
          </cell>
          <cell r="I62">
            <v>514.26020000000005</v>
          </cell>
          <cell r="J62">
            <v>471.52822958466197</v>
          </cell>
          <cell r="K62">
            <v>503.5727</v>
          </cell>
          <cell r="L62">
            <v>481.61929412977702</v>
          </cell>
          <cell r="M62">
            <v>470.13499999999999</v>
          </cell>
          <cell r="N62">
            <v>453.80996782234598</v>
          </cell>
          <cell r="P62">
            <v>515.55309999999997</v>
          </cell>
          <cell r="Q62">
            <v>514.39679999999998</v>
          </cell>
          <cell r="R62">
            <v>441.59500000000003</v>
          </cell>
          <cell r="S62">
            <v>508.92845605126081</v>
          </cell>
        </row>
        <row r="63">
          <cell r="B63">
            <v>517.09242807896305</v>
          </cell>
          <cell r="C63">
            <v>550.23553024267699</v>
          </cell>
          <cell r="D63">
            <v>457.45779164835301</v>
          </cell>
          <cell r="E63">
            <v>544.77123133231498</v>
          </cell>
          <cell r="F63">
            <v>432.50790000000001</v>
          </cell>
          <cell r="G63">
            <v>532.81365962400503</v>
          </cell>
          <cell r="H63">
            <v>556.54079999999999</v>
          </cell>
          <cell r="I63">
            <v>533.35569999999996</v>
          </cell>
          <cell r="J63">
            <v>491.16537270560502</v>
          </cell>
          <cell r="K63">
            <v>520.47770000000003</v>
          </cell>
          <cell r="L63">
            <v>502.87567144014298</v>
          </cell>
          <cell r="M63">
            <v>491.37439999999998</v>
          </cell>
          <cell r="N63">
            <v>461.60000011605899</v>
          </cell>
          <cell r="P63">
            <v>554.49900000000002</v>
          </cell>
          <cell r="Q63">
            <v>531.65150000000006</v>
          </cell>
          <cell r="R63">
            <v>457.20780000000002</v>
          </cell>
          <cell r="S63">
            <v>524.43460748332825</v>
          </cell>
        </row>
        <row r="64">
          <cell r="B64">
            <v>535.65832987782744</v>
          </cell>
          <cell r="C64">
            <v>567.42844545538298</v>
          </cell>
          <cell r="D64">
            <v>463.90076607433798</v>
          </cell>
          <cell r="E64">
            <v>570.28381975079799</v>
          </cell>
          <cell r="F64">
            <v>445.23149999999998</v>
          </cell>
          <cell r="G64">
            <v>545.05388116114398</v>
          </cell>
          <cell r="H64">
            <v>588.5367</v>
          </cell>
          <cell r="I64">
            <v>550.25130000000001</v>
          </cell>
          <cell r="J64">
            <v>500.68091100782601</v>
          </cell>
          <cell r="K64">
            <v>545.24189999999999</v>
          </cell>
          <cell r="L64">
            <v>516.97456358848001</v>
          </cell>
          <cell r="M64">
            <v>511.34300000000002</v>
          </cell>
          <cell r="N64">
            <v>477.98901513003801</v>
          </cell>
          <cell r="P64">
            <v>608.31569999999999</v>
          </cell>
          <cell r="Q64">
            <v>549.33249999999998</v>
          </cell>
          <cell r="R64">
            <v>466.60160000000002</v>
          </cell>
          <cell r="S64">
            <v>543.01957404948746</v>
          </cell>
        </row>
        <row r="65">
          <cell r="B65">
            <v>549.91833549670525</v>
          </cell>
          <cell r="C65">
            <v>582.70567223202602</v>
          </cell>
          <cell r="D65">
            <v>467.08385833803698</v>
          </cell>
          <cell r="E65">
            <v>596.98035391870599</v>
          </cell>
          <cell r="F65">
            <v>453.15190000000001</v>
          </cell>
          <cell r="G65">
            <v>562.26766239056201</v>
          </cell>
          <cell r="H65">
            <v>600.76319999999998</v>
          </cell>
          <cell r="I65">
            <v>559.35599999999999</v>
          </cell>
          <cell r="J65">
            <v>502.68888579875897</v>
          </cell>
          <cell r="K65">
            <v>550.16139999999996</v>
          </cell>
          <cell r="L65">
            <v>525.21449398157404</v>
          </cell>
          <cell r="M65">
            <v>541.94370000000004</v>
          </cell>
          <cell r="N65">
            <v>485.87846786167597</v>
          </cell>
          <cell r="P65">
            <v>598.96550000000002</v>
          </cell>
          <cell r="Q65">
            <v>567.71709999999996</v>
          </cell>
          <cell r="R65">
            <v>470.16430000000003</v>
          </cell>
          <cell r="S65">
            <v>560.38390610789111</v>
          </cell>
        </row>
        <row r="66">
          <cell r="B66">
            <v>573.11300675846678</v>
          </cell>
          <cell r="C66">
            <v>605.96548381649995</v>
          </cell>
          <cell r="D66">
            <v>488.96078928306599</v>
          </cell>
          <cell r="E66">
            <v>635.45146580907794</v>
          </cell>
          <cell r="F66">
            <v>464.44510000000002</v>
          </cell>
          <cell r="G66">
            <v>584.23520614779898</v>
          </cell>
          <cell r="H66">
            <v>603.15020000000004</v>
          </cell>
          <cell r="I66">
            <v>597.08360000000005</v>
          </cell>
          <cell r="J66">
            <v>505.57553716037199</v>
          </cell>
          <cell r="K66">
            <v>575.09760000000006</v>
          </cell>
          <cell r="L66">
            <v>540.81724159000998</v>
          </cell>
          <cell r="M66">
            <v>575.90629999999999</v>
          </cell>
          <cell r="N66">
            <v>500.68341406874799</v>
          </cell>
          <cell r="P66">
            <v>629.14290000000005</v>
          </cell>
          <cell r="Q66">
            <v>593.90070000000003</v>
          </cell>
          <cell r="R66">
            <v>477.4545</v>
          </cell>
          <cell r="S66">
            <v>587.03962281781776</v>
          </cell>
        </row>
        <row r="67">
          <cell r="B67">
            <v>596.39814011641192</v>
          </cell>
          <cell r="C67">
            <v>630.59850715338803</v>
          </cell>
          <cell r="D67">
            <v>491.332791751542</v>
          </cell>
          <cell r="E67">
            <v>673.77799670284503</v>
          </cell>
          <cell r="F67">
            <v>469.01760000000002</v>
          </cell>
          <cell r="G67">
            <v>609.06451188260405</v>
          </cell>
          <cell r="H67">
            <v>632.43340000000001</v>
          </cell>
          <cell r="I67">
            <v>608.89940000000001</v>
          </cell>
          <cell r="J67">
            <v>540.252249234793</v>
          </cell>
          <cell r="K67">
            <v>604.47829999999999</v>
          </cell>
          <cell r="L67">
            <v>559.36433048964898</v>
          </cell>
          <cell r="M67">
            <v>610.07339999999999</v>
          </cell>
          <cell r="N67">
            <v>522.32173492919605</v>
          </cell>
          <cell r="P67">
            <v>686.98710000000005</v>
          </cell>
          <cell r="Q67">
            <v>613.69299999999998</v>
          </cell>
          <cell r="R67">
            <v>491.66550000000001</v>
          </cell>
          <cell r="S67">
            <v>614.40212967802745</v>
          </cell>
        </row>
        <row r="68">
          <cell r="B68">
            <v>622.29213326604895</v>
          </cell>
          <cell r="C68">
            <v>674.12010544554903</v>
          </cell>
          <cell r="D68">
            <v>504.46863824448599</v>
          </cell>
          <cell r="E68">
            <v>704.77150603670304</v>
          </cell>
          <cell r="F68">
            <v>480.79910000000001</v>
          </cell>
          <cell r="G68">
            <v>637.43658311783804</v>
          </cell>
          <cell r="H68">
            <v>652.19069999999999</v>
          </cell>
          <cell r="I68">
            <v>633.82060000000001</v>
          </cell>
          <cell r="J68">
            <v>537.95195702912201</v>
          </cell>
          <cell r="K68">
            <v>612.94749999999999</v>
          </cell>
          <cell r="L68">
            <v>581.93690657783804</v>
          </cell>
          <cell r="M68">
            <v>637.10429999999997</v>
          </cell>
          <cell r="N68">
            <v>545.261190530818</v>
          </cell>
          <cell r="P68">
            <v>744.09109999999998</v>
          </cell>
          <cell r="Q68">
            <v>641.34339999999997</v>
          </cell>
          <cell r="R68">
            <v>503.54050000000001</v>
          </cell>
          <cell r="S68">
            <v>645.06793066152875</v>
          </cell>
        </row>
        <row r="69">
          <cell r="B69">
            <v>656.35122381838198</v>
          </cell>
          <cell r="C69">
            <v>705.56016154128895</v>
          </cell>
          <cell r="D69">
            <v>529.97105351560594</v>
          </cell>
          <cell r="E69">
            <v>768.07004810267199</v>
          </cell>
          <cell r="F69">
            <v>521.06349999999998</v>
          </cell>
          <cell r="G69">
            <v>667.64165617759295</v>
          </cell>
          <cell r="H69">
            <v>688.11419999999998</v>
          </cell>
          <cell r="I69">
            <v>665.74189999999999</v>
          </cell>
          <cell r="J69">
            <v>547.56885353825601</v>
          </cell>
          <cell r="K69">
            <v>627.62760000000003</v>
          </cell>
          <cell r="L69">
            <v>617.94723402047896</v>
          </cell>
          <cell r="M69">
            <v>673.75149999999996</v>
          </cell>
          <cell r="N69">
            <v>575.95602408586296</v>
          </cell>
          <cell r="P69">
            <v>789.16139999999996</v>
          </cell>
          <cell r="Q69">
            <v>680.7038</v>
          </cell>
          <cell r="R69">
            <v>549.14639999999997</v>
          </cell>
          <cell r="S69">
            <v>679.22576540830482</v>
          </cell>
        </row>
        <row r="70">
          <cell r="B70">
            <v>694.77093731388027</v>
          </cell>
          <cell r="C70">
            <v>745.22833758361401</v>
          </cell>
          <cell r="D70">
            <v>553.78239125916605</v>
          </cell>
          <cell r="E70">
            <v>824.23003743275694</v>
          </cell>
          <cell r="F70">
            <v>546.07039999999995</v>
          </cell>
          <cell r="G70">
            <v>703.635719101164</v>
          </cell>
          <cell r="H70">
            <v>731.02629999999999</v>
          </cell>
          <cell r="I70">
            <v>705.5607</v>
          </cell>
          <cell r="J70">
            <v>571.48809689327595</v>
          </cell>
          <cell r="K70">
            <v>664.30889999999999</v>
          </cell>
          <cell r="L70">
            <v>644.72291869924902</v>
          </cell>
          <cell r="M70">
            <v>719.4846</v>
          </cell>
          <cell r="N70">
            <v>607.96775794377595</v>
          </cell>
          <cell r="P70">
            <v>835.38130000000001</v>
          </cell>
          <cell r="Q70">
            <v>728.62540000000001</v>
          </cell>
          <cell r="R70">
            <v>567.26379999999995</v>
          </cell>
          <cell r="S70">
            <v>720.1796056166487</v>
          </cell>
        </row>
        <row r="71">
          <cell r="B71">
            <v>732.55284409423678</v>
          </cell>
          <cell r="C71">
            <v>790.004976629309</v>
          </cell>
          <cell r="D71">
            <v>587.888266361673</v>
          </cell>
          <cell r="E71">
            <v>875.29148014090197</v>
          </cell>
          <cell r="F71">
            <v>561.59370000000001</v>
          </cell>
          <cell r="G71">
            <v>744.84325637207098</v>
          </cell>
          <cell r="H71">
            <v>775.64689999999996</v>
          </cell>
          <cell r="I71">
            <v>743.726</v>
          </cell>
          <cell r="J71">
            <v>589.893940439684</v>
          </cell>
          <cell r="K71">
            <v>698.74490000000003</v>
          </cell>
          <cell r="L71">
            <v>676.90918427530403</v>
          </cell>
          <cell r="M71">
            <v>757.17849999999999</v>
          </cell>
          <cell r="N71">
            <v>639.91957105180904</v>
          </cell>
          <cell r="P71">
            <v>859.35850000000005</v>
          </cell>
          <cell r="Q71">
            <v>764.73889999999994</v>
          </cell>
          <cell r="R71">
            <v>597.51819999999998</v>
          </cell>
          <cell r="S71">
            <v>761.74462315661322</v>
          </cell>
        </row>
        <row r="72">
          <cell r="B72">
            <v>777.30105810885311</v>
          </cell>
          <cell r="C72">
            <v>841.40711147582704</v>
          </cell>
          <cell r="D72">
            <v>633.11342021664098</v>
          </cell>
          <cell r="E72">
            <v>937.41956287406197</v>
          </cell>
          <cell r="F72">
            <v>603.73950000000002</v>
          </cell>
          <cell r="G72">
            <v>790.12729448041603</v>
          </cell>
          <cell r="H72">
            <v>836.83489999999995</v>
          </cell>
          <cell r="I72">
            <v>769.29589999999996</v>
          </cell>
          <cell r="J72">
            <v>590.96581065647501</v>
          </cell>
          <cell r="K72">
            <v>735.303</v>
          </cell>
          <cell r="L72">
            <v>699.90491402586497</v>
          </cell>
          <cell r="M72">
            <v>807.13030000000003</v>
          </cell>
          <cell r="N72">
            <v>681.71003867259799</v>
          </cell>
          <cell r="P72">
            <v>920.51189999999997</v>
          </cell>
          <cell r="Q72">
            <v>805.16750000000002</v>
          </cell>
          <cell r="R72">
            <v>628.07690000000002</v>
          </cell>
          <cell r="S72">
            <v>811.12408830673598</v>
          </cell>
        </row>
        <row r="73">
          <cell r="B73">
            <v>838.85342053238855</v>
          </cell>
          <cell r="C73">
            <v>898.09620311050196</v>
          </cell>
          <cell r="D73">
            <v>678.11905774687602</v>
          </cell>
          <cell r="E73">
            <v>1033.37164195434</v>
          </cell>
          <cell r="F73">
            <v>632.22280000000001</v>
          </cell>
          <cell r="G73">
            <v>868.03625018438902</v>
          </cell>
          <cell r="H73">
            <v>895.2133</v>
          </cell>
          <cell r="I73">
            <v>799.73860000000002</v>
          </cell>
          <cell r="J73">
            <v>626.98908257232699</v>
          </cell>
          <cell r="K73">
            <v>833.64390000000003</v>
          </cell>
          <cell r="L73">
            <v>763.63732888936795</v>
          </cell>
          <cell r="M73">
            <v>898.03470000000004</v>
          </cell>
          <cell r="N73">
            <v>737.74749447149304</v>
          </cell>
          <cell r="P73">
            <v>1021.8762</v>
          </cell>
          <cell r="Q73">
            <v>865.10400000000004</v>
          </cell>
          <cell r="R73">
            <v>657.42330000000004</v>
          </cell>
          <cell r="S73">
            <v>885.30353910241206</v>
          </cell>
        </row>
        <row r="74">
          <cell r="B74">
            <v>898.08440048582781</v>
          </cell>
          <cell r="C74">
            <v>961.21190670460305</v>
          </cell>
          <cell r="D74">
            <v>732.14027429309203</v>
          </cell>
          <cell r="E74">
            <v>1140.0156253442501</v>
          </cell>
          <cell r="F74">
            <v>666.64880000000005</v>
          </cell>
          <cell r="G74">
            <v>940.48757339511099</v>
          </cell>
          <cell r="H74">
            <v>951.63379999999995</v>
          </cell>
          <cell r="I74">
            <v>865.98410000000001</v>
          </cell>
          <cell r="J74">
            <v>662.943549873949</v>
          </cell>
          <cell r="K74">
            <v>875.92830000000004</v>
          </cell>
          <cell r="L74">
            <v>789.85511256390896</v>
          </cell>
          <cell r="M74">
            <v>953.65989999999999</v>
          </cell>
          <cell r="N74">
            <v>789.67117127877498</v>
          </cell>
          <cell r="P74">
            <v>1097.1542999999999</v>
          </cell>
          <cell r="Q74">
            <v>924.89750000000004</v>
          </cell>
          <cell r="R74">
            <v>702.19830000000002</v>
          </cell>
          <cell r="S74">
            <v>950.34628279365131</v>
          </cell>
        </row>
        <row r="75">
          <cell r="B75">
            <v>945.74800100571213</v>
          </cell>
          <cell r="C75">
            <v>1025.7485231752401</v>
          </cell>
          <cell r="D75">
            <v>798.76540374487195</v>
          </cell>
          <cell r="E75">
            <v>1203.82352263949</v>
          </cell>
          <cell r="F75">
            <v>682.25540000000001</v>
          </cell>
          <cell r="G75">
            <v>987.86839273555199</v>
          </cell>
          <cell r="H75">
            <v>988.60469999999998</v>
          </cell>
          <cell r="I75">
            <v>922.67340000000002</v>
          </cell>
          <cell r="J75">
            <v>680.53807648166196</v>
          </cell>
          <cell r="K75">
            <v>918.55690000000004</v>
          </cell>
          <cell r="L75">
            <v>821.70238873610799</v>
          </cell>
          <cell r="M75">
            <v>989.71109999999999</v>
          </cell>
          <cell r="N75">
            <v>845.13852409581898</v>
          </cell>
          <cell r="P75">
            <v>1224.7239999999999</v>
          </cell>
          <cell r="Q75">
            <v>975.70339999999999</v>
          </cell>
          <cell r="R75">
            <v>731.72389999999996</v>
          </cell>
          <cell r="S75">
            <v>1005.228195541294</v>
          </cell>
        </row>
        <row r="76">
          <cell r="B76">
            <v>1005.817704404973</v>
          </cell>
          <cell r="C76">
            <v>1089.94174368571</v>
          </cell>
          <cell r="D76">
            <v>841.05182949666005</v>
          </cell>
          <cell r="E76">
            <v>1271.3441773423301</v>
          </cell>
          <cell r="F76">
            <v>737.50660000000005</v>
          </cell>
          <cell r="G76">
            <v>1024.66820190064</v>
          </cell>
          <cell r="H76">
            <v>1061.7218</v>
          </cell>
          <cell r="I76">
            <v>954.71720000000005</v>
          </cell>
          <cell r="J76">
            <v>780.04927666753804</v>
          </cell>
          <cell r="K76">
            <v>966.86800000000005</v>
          </cell>
          <cell r="L76">
            <v>922.42519757471996</v>
          </cell>
          <cell r="M76">
            <v>1068.9781</v>
          </cell>
          <cell r="N76">
            <v>891.28200630571905</v>
          </cell>
          <cell r="P76">
            <v>1331.2452000000001</v>
          </cell>
          <cell r="Q76">
            <v>1032.2633000000001</v>
          </cell>
          <cell r="R76">
            <v>789.42660000000001</v>
          </cell>
          <cell r="S76">
            <v>1065.721172652967</v>
          </cell>
        </row>
        <row r="77">
          <cell r="B77">
            <v>1060.3552098878231</v>
          </cell>
          <cell r="C77">
            <v>1133.2869447139899</v>
          </cell>
          <cell r="D77">
            <v>886.96568684065505</v>
          </cell>
          <cell r="E77">
            <v>1340.47687723793</v>
          </cell>
          <cell r="F77">
            <v>816.53470000000004</v>
          </cell>
          <cell r="G77">
            <v>1086.84613269273</v>
          </cell>
          <cell r="H77">
            <v>1095.4888000000001</v>
          </cell>
          <cell r="I77">
            <v>1023.5071</v>
          </cell>
          <cell r="J77">
            <v>829.27190659386702</v>
          </cell>
          <cell r="K77">
            <v>1008.0804000000001</v>
          </cell>
          <cell r="L77">
            <v>964.38479690151303</v>
          </cell>
          <cell r="M77">
            <v>1127.9205999999999</v>
          </cell>
          <cell r="N77">
            <v>941.51728051060797</v>
          </cell>
          <cell r="P77">
            <v>1380.2361000000001</v>
          </cell>
          <cell r="Q77">
            <v>1082.5534</v>
          </cell>
          <cell r="R77">
            <v>840.67520000000002</v>
          </cell>
          <cell r="S77">
            <v>1117.32664487699</v>
          </cell>
        </row>
        <row r="78">
          <cell r="B78">
            <v>1118.643574567353</v>
          </cell>
          <cell r="C78">
            <v>1196.6301747658699</v>
          </cell>
          <cell r="D78">
            <v>942.12525975037204</v>
          </cell>
          <cell r="E78">
            <v>1407.20869300239</v>
          </cell>
          <cell r="F78">
            <v>850.82460000000003</v>
          </cell>
          <cell r="G78">
            <v>1157.0047288754699</v>
          </cell>
          <cell r="H78">
            <v>1156.2369000000001</v>
          </cell>
          <cell r="I78">
            <v>1076.0345</v>
          </cell>
          <cell r="J78">
            <v>843.56334181299997</v>
          </cell>
          <cell r="K78">
            <v>1047.7140999999999</v>
          </cell>
          <cell r="L78">
            <v>1034.0865903587201</v>
          </cell>
          <cell r="M78">
            <v>1211.6701</v>
          </cell>
          <cell r="N78">
            <v>998.146381076686</v>
          </cell>
          <cell r="P78">
            <v>1458.6084000000001</v>
          </cell>
          <cell r="Q78">
            <v>1143.2887000000001</v>
          </cell>
          <cell r="R78">
            <v>875.0145</v>
          </cell>
          <cell r="S78">
            <v>1181.700143277913</v>
          </cell>
        </row>
        <row r="79">
          <cell r="B79">
            <v>1187.1510281035339</v>
          </cell>
          <cell r="C79">
            <v>1262.81880029183</v>
          </cell>
          <cell r="D79">
            <v>1002.2044005725299</v>
          </cell>
          <cell r="E79">
            <v>1484.52800077589</v>
          </cell>
          <cell r="F79">
            <v>917.57799999999997</v>
          </cell>
          <cell r="G79">
            <v>1218.8729748989199</v>
          </cell>
          <cell r="H79">
            <v>1219.4517000000001</v>
          </cell>
          <cell r="I79">
            <v>1143.5941</v>
          </cell>
          <cell r="J79">
            <v>895.28774804256</v>
          </cell>
          <cell r="K79">
            <v>1157.8351</v>
          </cell>
          <cell r="L79">
            <v>1071.2611750793999</v>
          </cell>
          <cell r="M79">
            <v>1277.9054000000001</v>
          </cell>
          <cell r="N79">
            <v>1061.19360583037</v>
          </cell>
          <cell r="P79">
            <v>1548.1442999999999</v>
          </cell>
          <cell r="Q79">
            <v>1206.5220999999999</v>
          </cell>
          <cell r="R79">
            <v>940.44460000000004</v>
          </cell>
          <cell r="S79">
            <v>1253.6455942927039</v>
          </cell>
        </row>
        <row r="80">
          <cell r="B80">
            <v>1263.779234423519</v>
          </cell>
          <cell r="C80">
            <v>1370.73777470302</v>
          </cell>
          <cell r="D80">
            <v>1055.2057546779799</v>
          </cell>
          <cell r="E80">
            <v>1575.17036333281</v>
          </cell>
          <cell r="F80">
            <v>960.15650000000005</v>
          </cell>
          <cell r="G80">
            <v>1284.8516079281901</v>
          </cell>
          <cell r="H80">
            <v>1285.6180999999999</v>
          </cell>
          <cell r="I80">
            <v>1195.5036</v>
          </cell>
          <cell r="J80">
            <v>945.773818400702</v>
          </cell>
          <cell r="K80">
            <v>1220.6316999999999</v>
          </cell>
          <cell r="L80">
            <v>1137.11317967371</v>
          </cell>
          <cell r="M80">
            <v>1377.2121</v>
          </cell>
          <cell r="N80">
            <v>1134.9099568423301</v>
          </cell>
          <cell r="P80">
            <v>1614.4139</v>
          </cell>
          <cell r="Q80">
            <v>1297.0224000000001</v>
          </cell>
          <cell r="R80">
            <v>991.47860000000003</v>
          </cell>
          <cell r="S80">
            <v>1343.5510773220369</v>
          </cell>
        </row>
        <row r="81">
          <cell r="B81">
            <v>1346.5215960078399</v>
          </cell>
          <cell r="C81">
            <v>1483.3449989318899</v>
          </cell>
          <cell r="D81">
            <v>1131.6527408693501</v>
          </cell>
          <cell r="E81">
            <v>1670.77912477377</v>
          </cell>
          <cell r="F81">
            <v>1020.4746</v>
          </cell>
          <cell r="G81">
            <v>1366.58150600983</v>
          </cell>
          <cell r="H81">
            <v>1357.3400999999999</v>
          </cell>
          <cell r="I81">
            <v>1264.6741</v>
          </cell>
          <cell r="J81">
            <v>960.05341398247003</v>
          </cell>
          <cell r="K81">
            <v>1263.1586</v>
          </cell>
          <cell r="L81">
            <v>1232.06876098723</v>
          </cell>
          <cell r="M81">
            <v>1480.5161000000001</v>
          </cell>
          <cell r="N81">
            <v>1200.50200132242</v>
          </cell>
          <cell r="P81">
            <v>1796.6041</v>
          </cell>
          <cell r="Q81">
            <v>1385.6929</v>
          </cell>
          <cell r="R81">
            <v>1081.2155</v>
          </cell>
          <cell r="S81">
            <v>1436.469233011873</v>
          </cell>
        </row>
        <row r="82">
          <cell r="B82">
            <v>1456.92148657182</v>
          </cell>
          <cell r="C82">
            <v>1629.1425340025301</v>
          </cell>
          <cell r="D82">
            <v>1183.8320932085601</v>
          </cell>
          <cell r="E82">
            <v>1816.0100796914601</v>
          </cell>
          <cell r="F82">
            <v>1093.6605999999999</v>
          </cell>
          <cell r="G82">
            <v>1486.5156557560099</v>
          </cell>
          <cell r="H82">
            <v>1449.7507000000001</v>
          </cell>
          <cell r="I82">
            <v>1357.2902999999999</v>
          </cell>
          <cell r="J82">
            <v>1023.16088127768</v>
          </cell>
          <cell r="K82">
            <v>1354.7739999999999</v>
          </cell>
          <cell r="L82">
            <v>1311.00402512696</v>
          </cell>
          <cell r="M82">
            <v>1608.8219999999999</v>
          </cell>
          <cell r="N82">
            <v>1291.96862307784</v>
          </cell>
          <cell r="P82">
            <v>2037.5064</v>
          </cell>
          <cell r="Q82">
            <v>1502.3118999999999</v>
          </cell>
          <cell r="R82">
            <v>1141.9467</v>
          </cell>
          <cell r="S82">
            <v>1562.371190965071</v>
          </cell>
        </row>
        <row r="83">
          <cell r="B83">
            <v>1583.133408796547</v>
          </cell>
          <cell r="C83">
            <v>1748.8380388998301</v>
          </cell>
          <cell r="D83">
            <v>1286.6622696245099</v>
          </cell>
          <cell r="E83">
            <v>1981.3438803342999</v>
          </cell>
          <cell r="F83">
            <v>1223.1349</v>
          </cell>
          <cell r="G83">
            <v>1620.7236907106901</v>
          </cell>
          <cell r="H83">
            <v>1567.7876000000001</v>
          </cell>
          <cell r="I83">
            <v>1479.7090000000001</v>
          </cell>
          <cell r="J83">
            <v>1089.34546236648</v>
          </cell>
          <cell r="K83">
            <v>1490.0619999999999</v>
          </cell>
          <cell r="L83">
            <v>1395.9400627308</v>
          </cell>
          <cell r="M83">
            <v>1757.1008999999999</v>
          </cell>
          <cell r="N83">
            <v>1394.2702204730799</v>
          </cell>
          <cell r="P83">
            <v>2160.8528000000001</v>
          </cell>
          <cell r="Q83">
            <v>1621.0170000000001</v>
          </cell>
          <cell r="R83">
            <v>1252.443</v>
          </cell>
          <cell r="S83">
            <v>1694.507136717591</v>
          </cell>
        </row>
        <row r="84">
          <cell r="B84">
            <v>1686.3684471907959</v>
          </cell>
          <cell r="C84">
            <v>1838.2008963691201</v>
          </cell>
          <cell r="D84">
            <v>1353.8122984817501</v>
          </cell>
          <cell r="E84">
            <v>2089.50899895065</v>
          </cell>
          <cell r="F84">
            <v>1312.2864</v>
          </cell>
          <cell r="G84">
            <v>1758.68160763693</v>
          </cell>
          <cell r="H84">
            <v>1701.0304000000001</v>
          </cell>
          <cell r="I84">
            <v>1575.9159</v>
          </cell>
          <cell r="J84">
            <v>1209.8497887554699</v>
          </cell>
          <cell r="K84">
            <v>1580.3923</v>
          </cell>
          <cell r="L84">
            <v>1504.5911518037799</v>
          </cell>
          <cell r="M84">
            <v>1874.8076000000001</v>
          </cell>
          <cell r="N84">
            <v>1503.93006741614</v>
          </cell>
          <cell r="P84">
            <v>2170.5830999999998</v>
          </cell>
          <cell r="Q84">
            <v>1726.7701999999999</v>
          </cell>
          <cell r="R84">
            <v>1344.1706999999999</v>
          </cell>
          <cell r="S84">
            <v>1796.1600282569391</v>
          </cell>
        </row>
        <row r="85">
          <cell r="B85">
            <v>1800.3779421930831</v>
          </cell>
          <cell r="C85">
            <v>1963.27503508779</v>
          </cell>
          <cell r="D85">
            <v>1480.0084120204399</v>
          </cell>
          <cell r="E85">
            <v>2203.3665557866798</v>
          </cell>
          <cell r="F85">
            <v>1359.47</v>
          </cell>
          <cell r="G85">
            <v>1855.9765843638299</v>
          </cell>
          <cell r="H85">
            <v>1841.4954</v>
          </cell>
          <cell r="I85">
            <v>1636.9606000000001</v>
          </cell>
          <cell r="J85">
            <v>1379.4497784008499</v>
          </cell>
          <cell r="K85">
            <v>1774.182</v>
          </cell>
          <cell r="L85">
            <v>1633.26905609765</v>
          </cell>
          <cell r="M85">
            <v>2002.0742</v>
          </cell>
          <cell r="N85">
            <v>1603.16819668515</v>
          </cell>
          <cell r="P85">
            <v>2269.8240000000001</v>
          </cell>
          <cell r="Q85">
            <v>1837.2743</v>
          </cell>
          <cell r="R85">
            <v>1432.3543</v>
          </cell>
          <cell r="S85">
            <v>1924.0599923971431</v>
          </cell>
        </row>
        <row r="86">
          <cell r="B86">
            <v>2023.3688689089049</v>
          </cell>
          <cell r="C86">
            <v>2264.5088064223701</v>
          </cell>
          <cell r="D86">
            <v>1599.18188584513</v>
          </cell>
          <cell r="E86">
            <v>2402.2730512764101</v>
          </cell>
          <cell r="F86">
            <v>1520.058</v>
          </cell>
          <cell r="G86">
            <v>2118.3255592755099</v>
          </cell>
          <cell r="H86">
            <v>2137.6410999999998</v>
          </cell>
          <cell r="I86">
            <v>1788.5897</v>
          </cell>
          <cell r="J86">
            <v>1473.5837603120499</v>
          </cell>
          <cell r="K86">
            <v>1978.2928999999999</v>
          </cell>
          <cell r="L86">
            <v>1780.79936642997</v>
          </cell>
          <cell r="M86">
            <v>2256.3582000000001</v>
          </cell>
          <cell r="N86">
            <v>1739.07067085832</v>
          </cell>
          <cell r="P86">
            <v>2503.4050999999999</v>
          </cell>
          <cell r="Q86">
            <v>2085.5392000000002</v>
          </cell>
          <cell r="R86">
            <v>1560.3887</v>
          </cell>
          <cell r="S86">
            <v>2169.5720065507762</v>
          </cell>
        </row>
        <row r="87">
          <cell r="B87">
            <v>2255.4115504190331</v>
          </cell>
          <cell r="C87">
            <v>2554.4361297665901</v>
          </cell>
          <cell r="D87">
            <v>1767.61783225351</v>
          </cell>
          <cell r="E87">
            <v>2684.2309001789699</v>
          </cell>
          <cell r="F87">
            <v>1626.3733</v>
          </cell>
          <cell r="G87">
            <v>2348.5839295068699</v>
          </cell>
          <cell r="H87">
            <v>2308.6914000000002</v>
          </cell>
          <cell r="I87">
            <v>1969.5310999999999</v>
          </cell>
          <cell r="J87">
            <v>1614.2679768089899</v>
          </cell>
          <cell r="K87">
            <v>2270.7096000000001</v>
          </cell>
          <cell r="L87">
            <v>1973.6707442004099</v>
          </cell>
          <cell r="M87">
            <v>2566.4686999999999</v>
          </cell>
          <cell r="N87">
            <v>1960.14444925618</v>
          </cell>
          <cell r="P87">
            <v>2902.3424</v>
          </cell>
          <cell r="Q87">
            <v>2350.3791000000001</v>
          </cell>
          <cell r="R87">
            <v>1676.2644</v>
          </cell>
          <cell r="S87">
            <v>2446.1364796681119</v>
          </cell>
        </row>
        <row r="88">
          <cell r="B88">
            <v>2444.9188496377651</v>
          </cell>
          <cell r="C88">
            <v>2765.09413530136</v>
          </cell>
          <cell r="D88">
            <v>1948.21463524105</v>
          </cell>
          <cell r="E88">
            <v>2941.2958504983199</v>
          </cell>
          <cell r="F88">
            <v>1771.8731</v>
          </cell>
          <cell r="G88">
            <v>2605.02265552985</v>
          </cell>
          <cell r="H88">
            <v>2430.3649</v>
          </cell>
          <cell r="I88">
            <v>2086.3757999999998</v>
          </cell>
          <cell r="J88">
            <v>1843.8795892621499</v>
          </cell>
          <cell r="K88">
            <v>2494.3485000000001</v>
          </cell>
          <cell r="L88">
            <v>2148.7294185338201</v>
          </cell>
          <cell r="M88">
            <v>2792.1903000000002</v>
          </cell>
          <cell r="N88">
            <v>2071.7116434852801</v>
          </cell>
          <cell r="P88">
            <v>3136.14</v>
          </cell>
          <cell r="Q88">
            <v>2566.2802999999999</v>
          </cell>
          <cell r="R88">
            <v>1788.3083999999999</v>
          </cell>
          <cell r="S88">
            <v>2664.550240144943</v>
          </cell>
        </row>
        <row r="89">
          <cell r="B89">
            <v>2771.6884862713741</v>
          </cell>
          <cell r="C89">
            <v>3256.5618455571598</v>
          </cell>
          <cell r="D89">
            <v>2169.5085620196301</v>
          </cell>
          <cell r="E89">
            <v>3236.5728231276398</v>
          </cell>
          <cell r="F89">
            <v>1872.1497999999999</v>
          </cell>
          <cell r="G89">
            <v>2934.4355027198799</v>
          </cell>
          <cell r="H89">
            <v>2858.4288999999999</v>
          </cell>
          <cell r="I89">
            <v>2289.8688000000002</v>
          </cell>
          <cell r="J89">
            <v>2142.9725006394501</v>
          </cell>
          <cell r="K89">
            <v>2827.4038999999998</v>
          </cell>
          <cell r="L89">
            <v>2384.4684317674701</v>
          </cell>
          <cell r="M89">
            <v>3144.9902000000002</v>
          </cell>
          <cell r="N89">
            <v>2304.2020355863401</v>
          </cell>
          <cell r="P89">
            <v>3517.4297999999999</v>
          </cell>
          <cell r="Q89">
            <v>2921.1626999999999</v>
          </cell>
          <cell r="R89">
            <v>1959.9784999999999</v>
          </cell>
          <cell r="S89">
            <v>3042.7915447947389</v>
          </cell>
        </row>
        <row r="90">
          <cell r="B90">
            <v>3471.0447309328761</v>
          </cell>
          <cell r="C90">
            <v>4223.2472362188601</v>
          </cell>
          <cell r="D90">
            <v>2601.8942958561902</v>
          </cell>
          <cell r="E90">
            <v>3865.6855966040698</v>
          </cell>
          <cell r="F90">
            <v>2144.0192000000002</v>
          </cell>
          <cell r="G90">
            <v>3838.0192463697099</v>
          </cell>
          <cell r="H90">
            <v>3734.1484</v>
          </cell>
          <cell r="I90">
            <v>2992.9425999999999</v>
          </cell>
          <cell r="J90">
            <v>2465.2282964966798</v>
          </cell>
          <cell r="K90">
            <v>3420.4326999999998</v>
          </cell>
          <cell r="L90">
            <v>2596.0064996246701</v>
          </cell>
          <cell r="M90">
            <v>3851.6554000000001</v>
          </cell>
          <cell r="N90">
            <v>3016.4949388560299</v>
          </cell>
          <cell r="P90">
            <v>4083.1795999999999</v>
          </cell>
          <cell r="Q90">
            <v>3753.6556999999998</v>
          </cell>
          <cell r="R90">
            <v>2300.9443000000001</v>
          </cell>
          <cell r="S90">
            <v>3827.575654852581</v>
          </cell>
        </row>
        <row r="91">
          <cell r="B91">
            <v>4150.4963040732373</v>
          </cell>
          <cell r="C91">
            <v>4998.8416397874798</v>
          </cell>
          <cell r="D91">
            <v>3102.4243580290399</v>
          </cell>
          <cell r="E91">
            <v>4467.4404737778896</v>
          </cell>
          <cell r="F91">
            <v>2343.5657999999999</v>
          </cell>
          <cell r="G91">
            <v>4642.9822175768604</v>
          </cell>
          <cell r="H91">
            <v>4501.8783999999996</v>
          </cell>
          <cell r="I91">
            <v>3744.2226000000001</v>
          </cell>
          <cell r="J91">
            <v>3018.6622786671101</v>
          </cell>
          <cell r="K91">
            <v>4241.7008999999998</v>
          </cell>
          <cell r="L91">
            <v>2698.0113527274898</v>
          </cell>
          <cell r="M91">
            <v>4576.0835999999999</v>
          </cell>
          <cell r="N91">
            <v>4306.4079563598398</v>
          </cell>
          <cell r="P91">
            <v>4758.7129000000004</v>
          </cell>
          <cell r="Q91">
            <v>4466.8319000000001</v>
          </cell>
          <cell r="R91">
            <v>2867.0994999999998</v>
          </cell>
          <cell r="S91">
            <v>4594.0212728526876</v>
          </cell>
        </row>
        <row r="92">
          <cell r="B92">
            <v>4756.0229987772173</v>
          </cell>
          <cell r="C92">
            <v>5581.5280919209899</v>
          </cell>
          <cell r="D92">
            <v>3677.3477413158198</v>
          </cell>
          <cell r="E92">
            <v>4825.7869052983997</v>
          </cell>
          <cell r="F92">
            <v>2881.4007999999999</v>
          </cell>
          <cell r="G92">
            <v>5123.0313689126397</v>
          </cell>
          <cell r="H92">
            <v>5174.9526999999998</v>
          </cell>
          <cell r="I92">
            <v>4971.5340999999999</v>
          </cell>
          <cell r="J92">
            <v>3698.05254961833</v>
          </cell>
          <cell r="K92">
            <v>4611.1338999999998</v>
          </cell>
          <cell r="L92">
            <v>3153.0371241755402</v>
          </cell>
          <cell r="M92">
            <v>5029.3190999999997</v>
          </cell>
          <cell r="N92">
            <v>4936.4289339401803</v>
          </cell>
          <cell r="P92">
            <v>5204.0041000000001</v>
          </cell>
          <cell r="Q92">
            <v>5042.3311999999996</v>
          </cell>
          <cell r="R92">
            <v>3691.3624</v>
          </cell>
          <cell r="S92">
            <v>5091.4321502097928</v>
          </cell>
        </row>
        <row r="93">
          <cell r="B93">
            <v>5236.5286499220256</v>
          </cell>
          <cell r="C93">
            <v>6097.8023798299</v>
          </cell>
          <cell r="D93">
            <v>4098.2170863594802</v>
          </cell>
          <cell r="E93">
            <v>5187.18256288054</v>
          </cell>
          <cell r="F93">
            <v>3281.3524000000002</v>
          </cell>
          <cell r="G93">
            <v>5391.1643225043199</v>
          </cell>
          <cell r="H93">
            <v>5826.7579999999998</v>
          </cell>
          <cell r="I93">
            <v>5575.7169999999996</v>
          </cell>
          <cell r="J93">
            <v>4273.1440277941101</v>
          </cell>
          <cell r="K93">
            <v>5006.3649999999998</v>
          </cell>
          <cell r="L93">
            <v>4036.0009024279302</v>
          </cell>
          <cell r="M93">
            <v>5412.4059999999999</v>
          </cell>
          <cell r="N93">
            <v>5364.0082135782204</v>
          </cell>
          <cell r="P93">
            <v>5842.357</v>
          </cell>
          <cell r="Q93">
            <v>5530.6350000000002</v>
          </cell>
          <cell r="R93">
            <v>4363.4799999999996</v>
          </cell>
          <cell r="S93">
            <v>5515.4079440108808</v>
          </cell>
        </row>
        <row r="94">
          <cell r="B94">
            <v>5726.9198113248549</v>
          </cell>
          <cell r="C94">
            <v>6523.6220406212497</v>
          </cell>
          <cell r="D94">
            <v>4365.7006569693003</v>
          </cell>
          <cell r="E94">
            <v>5529.6571490370397</v>
          </cell>
          <cell r="F94">
            <v>4607.8819999999996</v>
          </cell>
          <cell r="G94">
            <v>5733.7126252217104</v>
          </cell>
          <cell r="H94">
            <v>6382.8549999999996</v>
          </cell>
          <cell r="I94">
            <v>5852.5929999999998</v>
          </cell>
          <cell r="J94">
            <v>4876.5337706583095</v>
          </cell>
          <cell r="K94">
            <v>5353.7740000000003</v>
          </cell>
          <cell r="L94">
            <v>4416.4636815844096</v>
          </cell>
          <cell r="M94">
            <v>5836.3239999999996</v>
          </cell>
          <cell r="N94">
            <v>5679.0036598970601</v>
          </cell>
          <cell r="P94">
            <v>6360.8620000000001</v>
          </cell>
          <cell r="Q94">
            <v>5884.348</v>
          </cell>
          <cell r="R94">
            <v>5235.9679999999998</v>
          </cell>
          <cell r="S94">
            <v>5897.8534164332114</v>
          </cell>
        </row>
        <row r="95">
          <cell r="B95">
            <v>5996.9789235673024</v>
          </cell>
          <cell r="C95">
            <v>6935.5702192484396</v>
          </cell>
          <cell r="D95">
            <v>4711.4372986489298</v>
          </cell>
          <cell r="E95">
            <v>5728.5173062981003</v>
          </cell>
          <cell r="F95">
            <v>4703.3329999999996</v>
          </cell>
          <cell r="G95">
            <v>5933.6172659625099</v>
          </cell>
          <cell r="H95">
            <v>6389.1059999999998</v>
          </cell>
          <cell r="I95">
            <v>6087.5690000000004</v>
          </cell>
          <cell r="J95">
            <v>5300.5243261707201</v>
          </cell>
          <cell r="K95">
            <v>5649.4639999999999</v>
          </cell>
          <cell r="L95">
            <v>4872.9071591451502</v>
          </cell>
          <cell r="M95">
            <v>6173.1670000000004</v>
          </cell>
          <cell r="N95">
            <v>5981.4447537326096</v>
          </cell>
          <cell r="P95">
            <v>6894.7830000000004</v>
          </cell>
          <cell r="Q95">
            <v>6114.3770000000004</v>
          </cell>
          <cell r="R95">
            <v>5411.6229999999996</v>
          </cell>
          <cell r="S95">
            <v>6224.1206362850926</v>
          </cell>
        </row>
        <row r="96">
          <cell r="B96">
            <v>6300.144033973721</v>
          </cell>
          <cell r="C96">
            <v>7190.69845189027</v>
          </cell>
          <cell r="D96">
            <v>4847.3566249170799</v>
          </cell>
          <cell r="E96">
            <v>5953.2291764915199</v>
          </cell>
          <cell r="F96">
            <v>5254.8689999999997</v>
          </cell>
          <cell r="G96">
            <v>6082.4595485126301</v>
          </cell>
          <cell r="H96">
            <v>6702.2529999999997</v>
          </cell>
          <cell r="I96">
            <v>6316.21</v>
          </cell>
          <cell r="J96">
            <v>5595.6903152001196</v>
          </cell>
          <cell r="K96">
            <v>5978.6319999999996</v>
          </cell>
          <cell r="L96">
            <v>5150.1371253897496</v>
          </cell>
          <cell r="M96">
            <v>6622.2830000000004</v>
          </cell>
          <cell r="N96">
            <v>6230.8625520024698</v>
          </cell>
          <cell r="P96">
            <v>7053.8580000000002</v>
          </cell>
          <cell r="Q96">
            <v>6350.2439999999997</v>
          </cell>
          <cell r="R96">
            <v>5799.9679999999998</v>
          </cell>
          <cell r="S96">
            <v>6500.102170767258</v>
          </cell>
        </row>
        <row r="97">
          <cell r="B97">
            <v>6588.8284481915834</v>
          </cell>
          <cell r="C97">
            <v>7512.2167461264298</v>
          </cell>
          <cell r="D97">
            <v>5187.8898353200402</v>
          </cell>
          <cell r="E97">
            <v>6181.9470373649501</v>
          </cell>
          <cell r="F97">
            <v>5514.9949999999999</v>
          </cell>
          <cell r="G97">
            <v>6264.3396626067597</v>
          </cell>
          <cell r="H97">
            <v>7093.6660000000002</v>
          </cell>
          <cell r="I97">
            <v>6423.7250000000004</v>
          </cell>
          <cell r="J97">
            <v>5879.3056466593698</v>
          </cell>
          <cell r="K97">
            <v>6302.1850000000004</v>
          </cell>
          <cell r="L97">
            <v>5379.6658335372404</v>
          </cell>
          <cell r="M97">
            <v>7082.78</v>
          </cell>
          <cell r="N97">
            <v>6464.4473978281503</v>
          </cell>
          <cell r="P97">
            <v>7463.0860000000002</v>
          </cell>
          <cell r="Q97">
            <v>6597.5519999999997</v>
          </cell>
          <cell r="R97">
            <v>6004.7309999999998</v>
          </cell>
          <cell r="S97">
            <v>6815.4346791655526</v>
          </cell>
        </row>
        <row r="98">
          <cell r="B98">
            <v>6870.1909480422892</v>
          </cell>
          <cell r="C98">
            <v>7739.4654257971097</v>
          </cell>
          <cell r="D98">
            <v>5382.4564370267699</v>
          </cell>
          <cell r="E98">
            <v>6360.1437977753503</v>
          </cell>
          <cell r="F98">
            <v>5852.2070000000003</v>
          </cell>
          <cell r="G98">
            <v>6521.4443391237101</v>
          </cell>
          <cell r="H98">
            <v>7408.4620000000004</v>
          </cell>
          <cell r="I98">
            <v>6867.0370000000003</v>
          </cell>
          <cell r="J98">
            <v>6256.5348116731002</v>
          </cell>
          <cell r="K98">
            <v>6500.21</v>
          </cell>
          <cell r="L98">
            <v>5726.4696309577903</v>
          </cell>
          <cell r="M98">
            <v>7408.7640000000001</v>
          </cell>
          <cell r="N98">
            <v>6603.7849883816198</v>
          </cell>
          <cell r="P98">
            <v>7376.7820000000002</v>
          </cell>
          <cell r="Q98">
            <v>6880.7830000000004</v>
          </cell>
          <cell r="R98">
            <v>6401.0249999999996</v>
          </cell>
          <cell r="S98">
            <v>7045.9062547052272</v>
          </cell>
        </row>
        <row r="99">
          <cell r="B99">
            <v>7089.505439358225</v>
          </cell>
          <cell r="C99">
            <v>7884.4178120072402</v>
          </cell>
          <cell r="D99">
            <v>5484.5157473088602</v>
          </cell>
          <cell r="E99">
            <v>6492.6523931188303</v>
          </cell>
          <cell r="F99">
            <v>6254.0780000000004</v>
          </cell>
          <cell r="G99">
            <v>6648.0044538376396</v>
          </cell>
          <cell r="H99">
            <v>7651.0169999999998</v>
          </cell>
          <cell r="I99">
            <v>7171.5039999999999</v>
          </cell>
          <cell r="J99">
            <v>6507.9562351094601</v>
          </cell>
          <cell r="K99">
            <v>6617.3459999999995</v>
          </cell>
          <cell r="L99">
            <v>5970.7179964526904</v>
          </cell>
          <cell r="M99">
            <v>7709.6540000000005</v>
          </cell>
          <cell r="N99">
            <v>6839.0153396020296</v>
          </cell>
          <cell r="P99">
            <v>7648.8320000000003</v>
          </cell>
          <cell r="Q99">
            <v>7117.183</v>
          </cell>
          <cell r="R99">
            <v>6697.0770000000002</v>
          </cell>
          <cell r="S99">
            <v>7213.6336343316152</v>
          </cell>
        </row>
        <row r="100">
          <cell r="B100">
            <v>7277.1582974303419</v>
          </cell>
          <cell r="C100">
            <v>7945.3756013861203</v>
          </cell>
          <cell r="D100">
            <v>5679.9603390059901</v>
          </cell>
          <cell r="E100">
            <v>6714.5102156262401</v>
          </cell>
          <cell r="F100">
            <v>6546.299</v>
          </cell>
          <cell r="G100">
            <v>6789.2165889607704</v>
          </cell>
          <cell r="H100">
            <v>7946.7150000000001</v>
          </cell>
          <cell r="I100">
            <v>7275.5060000000003</v>
          </cell>
          <cell r="J100">
            <v>6700.4945722360899</v>
          </cell>
          <cell r="K100">
            <v>6840.3159999999998</v>
          </cell>
          <cell r="L100">
            <v>6263.0715746113101</v>
          </cell>
          <cell r="M100">
            <v>8017.98</v>
          </cell>
          <cell r="N100">
            <v>7017.79015527705</v>
          </cell>
          <cell r="P100">
            <v>7740.47</v>
          </cell>
          <cell r="Q100">
            <v>7336.5029999999997</v>
          </cell>
          <cell r="R100">
            <v>6887.1390000000001</v>
          </cell>
          <cell r="S100">
            <v>7379.0977536279952</v>
          </cell>
        </row>
        <row r="101">
          <cell r="B101">
            <v>7490.3097229565774</v>
          </cell>
          <cell r="C101">
            <v>8091.3509320836502</v>
          </cell>
          <cell r="D101">
            <v>5891.9492216214103</v>
          </cell>
          <cell r="E101">
            <v>6896.4603332849301</v>
          </cell>
          <cell r="F101">
            <v>6841.4129999999996</v>
          </cell>
          <cell r="G101">
            <v>6898.1510963236797</v>
          </cell>
          <cell r="H101">
            <v>8198.7780000000002</v>
          </cell>
          <cell r="I101">
            <v>7599.3389999999999</v>
          </cell>
          <cell r="J101">
            <v>6847.88956814428</v>
          </cell>
          <cell r="K101">
            <v>7008.6750000000002</v>
          </cell>
          <cell r="L101">
            <v>6552.8587842684601</v>
          </cell>
          <cell r="M101">
            <v>8276.5419999999995</v>
          </cell>
          <cell r="N101">
            <v>7177.26126884514</v>
          </cell>
          <cell r="P101">
            <v>7646.2380000000003</v>
          </cell>
          <cell r="Q101">
            <v>7543.8590000000004</v>
          </cell>
          <cell r="R101">
            <v>7150.8649999999998</v>
          </cell>
          <cell r="S101">
            <v>7552.3058068648379</v>
          </cell>
        </row>
        <row r="102">
          <cell r="B102">
            <v>7711.1688580892642</v>
          </cell>
          <cell r="C102">
            <v>8279.2230136426206</v>
          </cell>
          <cell r="D102">
            <v>6028.1071760022096</v>
          </cell>
          <cell r="E102">
            <v>7038.8791213570903</v>
          </cell>
          <cell r="F102">
            <v>7218.6886000000004</v>
          </cell>
          <cell r="G102">
            <v>6922.8815134671704</v>
          </cell>
          <cell r="H102">
            <v>8401.7446999999993</v>
          </cell>
          <cell r="I102">
            <v>7731.2981</v>
          </cell>
          <cell r="J102">
            <v>7139.3725696067804</v>
          </cell>
          <cell r="K102">
            <v>7314.9804999999997</v>
          </cell>
          <cell r="L102">
            <v>6836.1802261708499</v>
          </cell>
          <cell r="M102">
            <v>8668.9585000000006</v>
          </cell>
          <cell r="N102">
            <v>7289.2084803448697</v>
          </cell>
          <cell r="P102">
            <v>7560.2289000000001</v>
          </cell>
          <cell r="Q102">
            <v>7806.1018000000004</v>
          </cell>
          <cell r="R102">
            <v>7357.6882999999998</v>
          </cell>
          <cell r="S102">
            <v>7759.9716284001179</v>
          </cell>
        </row>
        <row r="103">
          <cell r="B103">
            <v>7867.8062355351913</v>
          </cell>
          <cell r="C103">
            <v>8347.7326629791696</v>
          </cell>
          <cell r="D103">
            <v>6114.0505847812301</v>
          </cell>
          <cell r="E103">
            <v>7149.1371275531701</v>
          </cell>
          <cell r="F103">
            <v>7377.9452000000001</v>
          </cell>
          <cell r="G103">
            <v>7027.78761319967</v>
          </cell>
          <cell r="H103">
            <v>8617.1057999999994</v>
          </cell>
          <cell r="I103">
            <v>7794.9589999999998</v>
          </cell>
          <cell r="J103">
            <v>7174.58164821634</v>
          </cell>
          <cell r="K103">
            <v>7515.8356999999996</v>
          </cell>
          <cell r="L103">
            <v>7081.2329566711196</v>
          </cell>
          <cell r="M103">
            <v>9121.8225000000002</v>
          </cell>
          <cell r="N103">
            <v>7468.8510278111899</v>
          </cell>
          <cell r="P103">
            <v>7594.8510999999999</v>
          </cell>
          <cell r="Q103">
            <v>7982.0484999999999</v>
          </cell>
          <cell r="R103">
            <v>7506.9362000000001</v>
          </cell>
          <cell r="S103">
            <v>7926.2051950550294</v>
          </cell>
        </row>
        <row r="104">
          <cell r="B104">
            <v>8019.3411345939376</v>
          </cell>
          <cell r="C104">
            <v>8480.0671581689803</v>
          </cell>
          <cell r="D104">
            <v>6165.4130846737999</v>
          </cell>
          <cell r="E104">
            <v>7270.3888195288901</v>
          </cell>
          <cell r="F104">
            <v>7610.2254000000003</v>
          </cell>
          <cell r="G104">
            <v>7140.9916724815603</v>
          </cell>
          <cell r="H104">
            <v>8781.5570000000007</v>
          </cell>
          <cell r="I104">
            <v>7917.3984</v>
          </cell>
          <cell r="J104">
            <v>7187.4346769245503</v>
          </cell>
          <cell r="K104">
            <v>7717.3701000000001</v>
          </cell>
          <cell r="L104">
            <v>7306.28645293502</v>
          </cell>
          <cell r="M104">
            <v>9292.2507000000005</v>
          </cell>
          <cell r="N104">
            <v>7689.0867089431104</v>
          </cell>
          <cell r="P104">
            <v>7516.7019</v>
          </cell>
          <cell r="Q104">
            <v>8201.6452000000008</v>
          </cell>
          <cell r="R104">
            <v>7665.1337999999996</v>
          </cell>
          <cell r="S104">
            <v>8070.5800724790279</v>
          </cell>
        </row>
        <row r="105">
          <cell r="B105">
            <v>8239.7805143223704</v>
          </cell>
          <cell r="C105">
            <v>8894.3771616364193</v>
          </cell>
          <cell r="D105">
            <v>6171.2103608031903</v>
          </cell>
          <cell r="E105">
            <v>7346.9103405594797</v>
          </cell>
          <cell r="F105">
            <v>7841.6485000000002</v>
          </cell>
          <cell r="G105">
            <v>7254.1718007557702</v>
          </cell>
          <cell r="H105">
            <v>8949.6746999999996</v>
          </cell>
          <cell r="I105">
            <v>8049.5986000000003</v>
          </cell>
          <cell r="J105">
            <v>7402.3753569439004</v>
          </cell>
          <cell r="K105">
            <v>7695.7515000000003</v>
          </cell>
          <cell r="L105">
            <v>7392.7429086561897</v>
          </cell>
          <cell r="M105">
            <v>9641.3091000000004</v>
          </cell>
          <cell r="N105">
            <v>7980.4459961718603</v>
          </cell>
          <cell r="P105">
            <v>8249.0773000000008</v>
          </cell>
          <cell r="Q105">
            <v>8462.357</v>
          </cell>
          <cell r="R105">
            <v>7924.1512000000002</v>
          </cell>
          <cell r="S105">
            <v>8319.2619180524798</v>
          </cell>
        </row>
        <row r="106">
          <cell r="B106">
            <v>8445.0555295586164</v>
          </cell>
          <cell r="C106">
            <v>9116.8959741151102</v>
          </cell>
          <cell r="D106">
            <v>6429.5506532652598</v>
          </cell>
          <cell r="E106">
            <v>7443.8898484177098</v>
          </cell>
          <cell r="F106">
            <v>7977.6053000000002</v>
          </cell>
          <cell r="G106">
            <v>7345.2455058286796</v>
          </cell>
          <cell r="H106">
            <v>9211.0810999999994</v>
          </cell>
          <cell r="I106">
            <v>8185.7785000000003</v>
          </cell>
          <cell r="J106">
            <v>7530.7706805869502</v>
          </cell>
          <cell r="K106">
            <v>7900.3181999999997</v>
          </cell>
          <cell r="L106">
            <v>7593.5045723203602</v>
          </cell>
          <cell r="M106">
            <v>10044.8128</v>
          </cell>
          <cell r="N106">
            <v>8235.2492039315493</v>
          </cell>
          <cell r="P106">
            <v>8388.3907999999992</v>
          </cell>
          <cell r="Q106">
            <v>8736.6695999999993</v>
          </cell>
          <cell r="R106">
            <v>8061.9800999999998</v>
          </cell>
          <cell r="S106">
            <v>8544.4609223310927</v>
          </cell>
        </row>
        <row r="107">
          <cell r="B107">
            <v>8620.0552643456049</v>
          </cell>
          <cell r="C107">
            <v>9298.2701353775592</v>
          </cell>
          <cell r="D107">
            <v>6502.3040305229297</v>
          </cell>
          <cell r="E107">
            <v>7539.6992836241297</v>
          </cell>
          <cell r="F107">
            <v>8208.9236000000001</v>
          </cell>
          <cell r="G107">
            <v>7472.8000812526197</v>
          </cell>
          <cell r="H107">
            <v>9435.4639999999999</v>
          </cell>
          <cell r="I107">
            <v>8229.3297000000002</v>
          </cell>
          <cell r="J107">
            <v>7842.6402481713003</v>
          </cell>
          <cell r="K107">
            <v>7981.1535000000003</v>
          </cell>
          <cell r="L107">
            <v>7820.8919135006299</v>
          </cell>
          <cell r="M107">
            <v>10350.079599999999</v>
          </cell>
          <cell r="N107">
            <v>8523.5213873082794</v>
          </cell>
          <cell r="P107">
            <v>8142.7354999999998</v>
          </cell>
          <cell r="Q107">
            <v>8922.0337</v>
          </cell>
          <cell r="R107">
            <v>8190.7888999999996</v>
          </cell>
          <cell r="S107">
            <v>8718.7817195108528</v>
          </cell>
        </row>
        <row r="108">
          <cell r="B108">
            <v>8851.9429647755132</v>
          </cell>
          <cell r="C108">
            <v>9518.8633318214397</v>
          </cell>
          <cell r="D108">
            <v>6745.6459628639004</v>
          </cell>
          <cell r="E108">
            <v>7696.6322953341496</v>
          </cell>
          <cell r="F108">
            <v>8559.0478999999996</v>
          </cell>
          <cell r="G108">
            <v>7662.5691956547798</v>
          </cell>
          <cell r="H108">
            <v>9643.9151000000002</v>
          </cell>
          <cell r="I108">
            <v>8407.8438999999998</v>
          </cell>
          <cell r="J108">
            <v>8039.1877669120704</v>
          </cell>
          <cell r="K108">
            <v>8305.4709000000003</v>
          </cell>
          <cell r="L108">
            <v>8147.3527794513002</v>
          </cell>
          <cell r="M108">
            <v>10577.448700000001</v>
          </cell>
          <cell r="N108">
            <v>8724.1341073192798</v>
          </cell>
          <cell r="P108">
            <v>8156.9863999999998</v>
          </cell>
          <cell r="Q108">
            <v>9107.9966000000004</v>
          </cell>
          <cell r="R108">
            <v>8408.6939000000002</v>
          </cell>
          <cell r="S108">
            <v>8941.2218689763959</v>
          </cell>
        </row>
        <row r="109">
          <cell r="B109">
            <v>9064.7230280230506</v>
          </cell>
          <cell r="C109">
            <v>9790.7240720680693</v>
          </cell>
          <cell r="D109">
            <v>6807.6160103410803</v>
          </cell>
          <cell r="E109">
            <v>7814.3784458927003</v>
          </cell>
          <cell r="F109">
            <v>8591.0827000000008</v>
          </cell>
          <cell r="G109">
            <v>7779.6513866585301</v>
          </cell>
          <cell r="H109">
            <v>9764.0951999999997</v>
          </cell>
          <cell r="I109">
            <v>8669.3981999999996</v>
          </cell>
          <cell r="J109">
            <v>8339.1248209469304</v>
          </cell>
          <cell r="K109">
            <v>8673.0120000000006</v>
          </cell>
          <cell r="L109">
            <v>8405.9095451574594</v>
          </cell>
          <cell r="M109">
            <v>10876.967000000001</v>
          </cell>
          <cell r="N109">
            <v>8986.89343267595</v>
          </cell>
          <cell r="P109">
            <v>8480.6034</v>
          </cell>
          <cell r="Q109">
            <v>9240.3480999999992</v>
          </cell>
          <cell r="R109">
            <v>8599.7495999999992</v>
          </cell>
          <cell r="S109">
            <v>9181.7502730427786</v>
          </cell>
        </row>
        <row r="110">
          <cell r="B110">
            <v>9247.4695692472851</v>
          </cell>
          <cell r="C110">
            <v>9952.8945318874994</v>
          </cell>
          <cell r="D110">
            <v>7086.3768736493003</v>
          </cell>
          <cell r="E110">
            <v>7889.7518409595896</v>
          </cell>
          <cell r="F110">
            <v>8784.9537</v>
          </cell>
          <cell r="G110">
            <v>7836.6233744384699</v>
          </cell>
          <cell r="H110">
            <v>9927.9375999999993</v>
          </cell>
          <cell r="I110">
            <v>9016.2096000000001</v>
          </cell>
          <cell r="J110">
            <v>8650.9025293047198</v>
          </cell>
          <cell r="K110">
            <v>8656.5589999999993</v>
          </cell>
          <cell r="L110">
            <v>8514.0634117850495</v>
          </cell>
          <cell r="M110">
            <v>11185.916499999999</v>
          </cell>
          <cell r="N110">
            <v>9168.9934017011401</v>
          </cell>
          <cell r="P110">
            <v>8439.1301000000003</v>
          </cell>
          <cell r="Q110">
            <v>9428.4120999999996</v>
          </cell>
          <cell r="R110">
            <v>8806.3758999999991</v>
          </cell>
          <cell r="S110">
            <v>9333.0877047977174</v>
          </cell>
        </row>
        <row r="111">
          <cell r="B111">
            <v>9400.4368379342031</v>
          </cell>
          <cell r="C111">
            <v>10116.766433992199</v>
          </cell>
          <cell r="D111">
            <v>7165.5472886249299</v>
          </cell>
          <cell r="E111">
            <v>7707.6447697275898</v>
          </cell>
          <cell r="F111">
            <v>9033.5040000000008</v>
          </cell>
          <cell r="G111">
            <v>7984.1755105236098</v>
          </cell>
          <cell r="H111">
            <v>10125.9997</v>
          </cell>
          <cell r="I111">
            <v>9276.6358999999993</v>
          </cell>
          <cell r="J111">
            <v>8938.4731718773492</v>
          </cell>
          <cell r="K111">
            <v>8834.8546000000006</v>
          </cell>
          <cell r="L111">
            <v>8841.9114311009707</v>
          </cell>
          <cell r="M111">
            <v>11238.563700000001</v>
          </cell>
          <cell r="N111">
            <v>9382.3851157659501</v>
          </cell>
          <cell r="P111">
            <v>8637.9230000000007</v>
          </cell>
          <cell r="Q111">
            <v>9608.7909999999993</v>
          </cell>
          <cell r="R111">
            <v>9031.5203999999994</v>
          </cell>
          <cell r="S111">
            <v>9430.0148827782723</v>
          </cell>
        </row>
        <row r="112">
          <cell r="B112">
            <v>9610.8725753447397</v>
          </cell>
          <cell r="C112">
            <v>10320.0931093865</v>
          </cell>
          <cell r="D112">
            <v>7323.5003750062297</v>
          </cell>
          <cell r="E112">
            <v>7870.3266477929001</v>
          </cell>
          <cell r="F112">
            <v>9238.2438000000002</v>
          </cell>
          <cell r="G112">
            <v>8099.7740882938597</v>
          </cell>
          <cell r="H112">
            <v>10275.5213</v>
          </cell>
          <cell r="I112">
            <v>9591.3011999999999</v>
          </cell>
          <cell r="J112">
            <v>9216.0195169266408</v>
          </cell>
          <cell r="K112">
            <v>8965.7522000000008</v>
          </cell>
          <cell r="L112">
            <v>9162.00628256257</v>
          </cell>
          <cell r="M112">
            <v>11538.484399999999</v>
          </cell>
          <cell r="N112">
            <v>9544.7936425118296</v>
          </cell>
          <cell r="P112">
            <v>8894.8978999999999</v>
          </cell>
          <cell r="Q112">
            <v>9836.1396000000004</v>
          </cell>
          <cell r="R112">
            <v>9234.0956999999999</v>
          </cell>
          <cell r="S112">
            <v>9622.5708342162234</v>
          </cell>
        </row>
        <row r="113">
          <cell r="B113">
            <v>9878.17193057232</v>
          </cell>
          <cell r="C113">
            <v>10701.361270368499</v>
          </cell>
          <cell r="D113">
            <v>7394.0740648699702</v>
          </cell>
          <cell r="E113">
            <v>7945.9289450404603</v>
          </cell>
          <cell r="F113">
            <v>9540.9531000000006</v>
          </cell>
          <cell r="G113">
            <v>8207.2407177283094</v>
          </cell>
          <cell r="H113">
            <v>10531.0319</v>
          </cell>
          <cell r="I113">
            <v>9864.6214999999993</v>
          </cell>
          <cell r="J113">
            <v>9545.3332644562197</v>
          </cell>
          <cell r="K113">
            <v>9206.6239999999998</v>
          </cell>
          <cell r="L113">
            <v>9465.0157137194201</v>
          </cell>
          <cell r="M113">
            <v>11843.541800000001</v>
          </cell>
          <cell r="N113">
            <v>9747.5411922717703</v>
          </cell>
          <cell r="P113">
            <v>8875.6494999999995</v>
          </cell>
          <cell r="Q113">
            <v>10107.6944</v>
          </cell>
          <cell r="R113">
            <v>9490.7232999999997</v>
          </cell>
          <cell r="S113">
            <v>9880.1017971837864</v>
          </cell>
        </row>
        <row r="114">
          <cell r="B114">
            <v>10160.774224129151</v>
          </cell>
          <cell r="C114">
            <v>10995.636388704799</v>
          </cell>
          <cell r="D114">
            <v>7584.5764416158399</v>
          </cell>
          <cell r="E114">
            <v>8092.5745941211899</v>
          </cell>
          <cell r="F114">
            <v>9902.1870999999992</v>
          </cell>
          <cell r="G114">
            <v>8386.9868823754296</v>
          </cell>
          <cell r="H114">
            <v>10784.5491</v>
          </cell>
          <cell r="I114">
            <v>10280.643</v>
          </cell>
          <cell r="J114">
            <v>9815.3603471792394</v>
          </cell>
          <cell r="K114">
            <v>9457.6597999999994</v>
          </cell>
          <cell r="L114">
            <v>9626.4603722328302</v>
          </cell>
          <cell r="M114">
            <v>12160.9447</v>
          </cell>
          <cell r="N114">
            <v>10022.6358786735</v>
          </cell>
          <cell r="P114">
            <v>8947.0846999999994</v>
          </cell>
          <cell r="Q114">
            <v>10407.4143</v>
          </cell>
          <cell r="R114">
            <v>9783.9310000000005</v>
          </cell>
          <cell r="S114">
            <v>10135.672583657581</v>
          </cell>
        </row>
        <row r="115">
          <cell r="B115">
            <v>10439.27314765956</v>
          </cell>
          <cell r="C115">
            <v>11433.36668599601</v>
          </cell>
          <cell r="D115">
            <v>7599.9521963904763</v>
          </cell>
          <cell r="E115">
            <v>8293.7671026363932</v>
          </cell>
          <cell r="F115">
            <v>10108.1109</v>
          </cell>
          <cell r="G115">
            <v>8498.6719113372947</v>
          </cell>
          <cell r="H115">
            <v>11019.3228</v>
          </cell>
          <cell r="I115">
            <v>10407.6095</v>
          </cell>
          <cell r="J115">
            <v>9987.4985199971143</v>
          </cell>
          <cell r="K115">
            <v>9554.5894000000008</v>
          </cell>
          <cell r="L115">
            <v>10012.322897782989</v>
          </cell>
          <cell r="M115">
            <v>12745.883599999999</v>
          </cell>
          <cell r="N115">
            <v>10227.27450114024</v>
          </cell>
          <cell r="P115">
            <v>9433.3119999999999</v>
          </cell>
          <cell r="Q115">
            <v>10683.285400000001</v>
          </cell>
          <cell r="R115">
            <v>9983.5264999999999</v>
          </cell>
          <cell r="S115">
            <v>10459.572868200559</v>
          </cell>
        </row>
        <row r="116">
          <cell r="B116">
            <v>10675.594877871699</v>
          </cell>
          <cell r="C116">
            <v>11595.75979275861</v>
          </cell>
          <cell r="D116">
            <v>7621.5930829956087</v>
          </cell>
          <cell r="E116">
            <v>8360.2676470433707</v>
          </cell>
          <cell r="F116">
            <v>10710.920400000001</v>
          </cell>
          <cell r="G116">
            <v>8790.2908259521828</v>
          </cell>
          <cell r="H116">
            <v>11268.0882</v>
          </cell>
          <cell r="I116">
            <v>10611.040999999999</v>
          </cell>
          <cell r="J116">
            <v>9946.3382823917036</v>
          </cell>
          <cell r="K116">
            <v>9682.7232999999997</v>
          </cell>
          <cell r="L116">
            <v>10285.549894322759</v>
          </cell>
          <cell r="M116">
            <v>13082.0121</v>
          </cell>
          <cell r="N116">
            <v>10565.46650451234</v>
          </cell>
          <cell r="P116">
            <v>9176.3219000000008</v>
          </cell>
          <cell r="Q116">
            <v>10991.169099999999</v>
          </cell>
          <cell r="R116">
            <v>10387.9828</v>
          </cell>
          <cell r="S116">
            <v>10650.19816485778</v>
          </cell>
        </row>
        <row r="117">
          <cell r="B117">
            <v>10926.35985321613</v>
          </cell>
          <cell r="C117">
            <v>11772.524749959781</v>
          </cell>
          <cell r="D117">
            <v>7709.7118860377504</v>
          </cell>
          <cell r="E117">
            <v>8338.9810596009665</v>
          </cell>
          <cell r="F117">
            <v>11093.279399999999</v>
          </cell>
          <cell r="G117">
            <v>8919.5637099291653</v>
          </cell>
          <cell r="H117">
            <v>11608.053</v>
          </cell>
          <cell r="I117">
            <v>11111.3595</v>
          </cell>
          <cell r="J117">
            <v>10229.68728412458</v>
          </cell>
          <cell r="K117">
            <v>9992.0797999999995</v>
          </cell>
          <cell r="L117">
            <v>9953.5188694453573</v>
          </cell>
          <cell r="M117">
            <v>13510.445400000001</v>
          </cell>
          <cell r="N117">
            <v>10700.624346712561</v>
          </cell>
          <cell r="P117">
            <v>9284.1200000000008</v>
          </cell>
          <cell r="Q117">
            <v>11326.0064</v>
          </cell>
          <cell r="R117">
            <v>10952.480799999999</v>
          </cell>
          <cell r="S117">
            <v>10847.50018222518</v>
          </cell>
        </row>
        <row r="118">
          <cell r="B118">
            <v>11204.212755878791</v>
          </cell>
          <cell r="C118">
            <v>11883.997489909611</v>
          </cell>
          <cell r="D118">
            <v>7950.2696097570342</v>
          </cell>
          <cell r="E118">
            <v>8424.2573596585207</v>
          </cell>
          <cell r="F118">
            <v>11607.9584</v>
          </cell>
          <cell r="G118">
            <v>9208.5465424332451</v>
          </cell>
          <cell r="H118">
            <v>11916.392099999999</v>
          </cell>
          <cell r="I118">
            <v>11523.9638</v>
          </cell>
          <cell r="J118">
            <v>10577.61450436686</v>
          </cell>
          <cell r="K118">
            <v>10142.7575</v>
          </cell>
          <cell r="L118">
            <v>10595.553081348529</v>
          </cell>
          <cell r="M118">
            <v>13841.407800000001</v>
          </cell>
          <cell r="N118">
            <v>11078.796238025659</v>
          </cell>
          <cell r="P118">
            <v>9300.4125999999997</v>
          </cell>
          <cell r="Q118">
            <v>11587.038200000001</v>
          </cell>
          <cell r="R118">
            <v>11516.8923</v>
          </cell>
          <cell r="S118">
            <v>11036.85048545381</v>
          </cell>
        </row>
        <row r="119">
          <cell r="B119">
            <v>11520.130243098511</v>
          </cell>
          <cell r="C119">
            <v>12409.868298679699</v>
          </cell>
          <cell r="D119">
            <v>8086.3828666812051</v>
          </cell>
          <cell r="E119">
            <v>8489.3297602577259</v>
          </cell>
          <cell r="F119">
            <v>11811.355600000001</v>
          </cell>
          <cell r="G119">
            <v>9335.9231572300287</v>
          </cell>
          <cell r="H119">
            <v>12243.5018</v>
          </cell>
          <cell r="I119">
            <v>11804.649100000001</v>
          </cell>
          <cell r="J119">
            <v>10930.876063230889</v>
          </cell>
          <cell r="K119">
            <v>10448.7582</v>
          </cell>
          <cell r="L119">
            <v>11150.250076803581</v>
          </cell>
          <cell r="M119">
            <v>14129.9031</v>
          </cell>
          <cell r="N119">
            <v>11397.66487991682</v>
          </cell>
          <cell r="P119">
            <v>9620.9269000000004</v>
          </cell>
          <cell r="Q119">
            <v>11831.9766</v>
          </cell>
          <cell r="R119">
            <v>11785.118899999999</v>
          </cell>
          <cell r="S119">
            <v>11363.203235237281</v>
          </cell>
        </row>
        <row r="120">
          <cell r="B120">
            <v>11809.617400488791</v>
          </cell>
          <cell r="C120">
            <v>12747.348419576099</v>
          </cell>
          <cell r="D120">
            <v>8305.1574329525283</v>
          </cell>
          <cell r="E120">
            <v>8687.473838074864</v>
          </cell>
          <cell r="F120">
            <v>12268.2793</v>
          </cell>
          <cell r="G120">
            <v>9532.5230101597608</v>
          </cell>
          <cell r="H120">
            <v>12635.616599999999</v>
          </cell>
          <cell r="I120">
            <v>11978.5743</v>
          </cell>
          <cell r="J120">
            <v>11033.292942804719</v>
          </cell>
          <cell r="K120">
            <v>10863.349</v>
          </cell>
          <cell r="L120">
            <v>11342.039338766301</v>
          </cell>
          <cell r="M120">
            <v>14294.402899999999</v>
          </cell>
          <cell r="N120">
            <v>11797.388587590911</v>
          </cell>
          <cell r="P120">
            <v>9954.0184000000008</v>
          </cell>
          <cell r="Q120">
            <v>12019.0744</v>
          </cell>
          <cell r="R120">
            <v>12035.128699999999</v>
          </cell>
          <cell r="S120">
            <v>11644.88193906386</v>
          </cell>
        </row>
        <row r="121">
          <cell r="B121">
            <v>12138.62645476698</v>
          </cell>
          <cell r="C121">
            <v>13160.2342362416</v>
          </cell>
          <cell r="D121">
            <v>8481.6610690062498</v>
          </cell>
          <cell r="E121">
            <v>8704.469425762878</v>
          </cell>
          <cell r="F121">
            <v>12449.235000000001</v>
          </cell>
          <cell r="G121">
            <v>9729.1322091530146</v>
          </cell>
          <cell r="H121">
            <v>12933.279200000001</v>
          </cell>
          <cell r="I121">
            <v>12269.194</v>
          </cell>
          <cell r="J121">
            <v>11469.62501622216</v>
          </cell>
          <cell r="K121">
            <v>11491.1747</v>
          </cell>
          <cell r="L121">
            <v>11780.95835407511</v>
          </cell>
          <cell r="M121">
            <v>14759.164699999999</v>
          </cell>
          <cell r="N121">
            <v>12111.452465503389</v>
          </cell>
          <cell r="P121">
            <v>10428.980299999999</v>
          </cell>
          <cell r="Q121">
            <v>12250.518599999999</v>
          </cell>
          <cell r="R121">
            <v>12316.513499999999</v>
          </cell>
          <cell r="S121">
            <v>11999.72664927048</v>
          </cell>
        </row>
        <row r="122">
          <cell r="B122">
            <v>12354.38410346926</v>
          </cell>
          <cell r="C122">
            <v>13367.4224517203</v>
          </cell>
          <cell r="D122">
            <v>8723.730866573218</v>
          </cell>
          <cell r="E122">
            <v>8678.6398958727787</v>
          </cell>
          <cell r="F122">
            <v>12768.4324</v>
          </cell>
          <cell r="G122">
            <v>9863.0001766289752</v>
          </cell>
          <cell r="H122">
            <v>13233.4781</v>
          </cell>
          <cell r="I122">
            <v>12494.626099999999</v>
          </cell>
          <cell r="J122">
            <v>11939.428665632689</v>
          </cell>
          <cell r="K122">
            <v>11528.772499999999</v>
          </cell>
          <cell r="L122">
            <v>12079.69496842332</v>
          </cell>
          <cell r="M122">
            <v>15047.058199999999</v>
          </cell>
          <cell r="N122">
            <v>12418.707195892241</v>
          </cell>
          <cell r="P122">
            <v>10171.569299999999</v>
          </cell>
          <cell r="Q122">
            <v>12488.4948</v>
          </cell>
          <cell r="R122">
            <v>12602.371499999999</v>
          </cell>
          <cell r="S122">
            <v>12169.65903835849</v>
          </cell>
        </row>
        <row r="123">
          <cell r="B123">
            <v>12558.51809727348</v>
          </cell>
          <cell r="C123">
            <v>13621.476317445071</v>
          </cell>
          <cell r="D123">
            <v>8791.9395208152146</v>
          </cell>
          <cell r="E123">
            <v>8433.7651723701492</v>
          </cell>
          <cell r="F123">
            <v>13116.3256</v>
          </cell>
          <cell r="G123">
            <v>9968.5334531163626</v>
          </cell>
          <cell r="H123">
            <v>13556.1289</v>
          </cell>
          <cell r="I123">
            <v>12713.1595</v>
          </cell>
          <cell r="J123">
            <v>12416.476501044361</v>
          </cell>
          <cell r="K123">
            <v>11672.7071</v>
          </cell>
          <cell r="L123">
            <v>12483.344921595221</v>
          </cell>
          <cell r="M123">
            <v>15237.931200000001</v>
          </cell>
          <cell r="N123">
            <v>12683.26846274783</v>
          </cell>
          <cell r="P123">
            <v>10526.8356</v>
          </cell>
          <cell r="Q123">
            <v>12707.2287</v>
          </cell>
          <cell r="R123">
            <v>12880.939</v>
          </cell>
          <cell r="S123">
            <v>12309.311282299361</v>
          </cell>
        </row>
      </sheetData>
      <sheetData sheetId="2">
        <row r="6">
          <cell r="A6">
            <v>42705</v>
          </cell>
          <cell r="B6">
            <v>100.1298123999906</v>
          </cell>
          <cell r="C6">
            <v>100.88183265641401</v>
          </cell>
          <cell r="D6">
            <v>99.735902206659006</v>
          </cell>
          <cell r="E6">
            <v>98.735762533352201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100.27011608201001</v>
          </cell>
          <cell r="K6">
            <v>100</v>
          </cell>
          <cell r="L6">
            <v>103.909331802133</v>
          </cell>
          <cell r="M6">
            <v>100</v>
          </cell>
          <cell r="N6">
            <v>98.558588432582198</v>
          </cell>
          <cell r="P6">
            <v>100</v>
          </cell>
          <cell r="Q6">
            <v>100</v>
          </cell>
          <cell r="R6">
            <v>100</v>
          </cell>
          <cell r="S6">
            <v>100.0866112725593</v>
          </cell>
        </row>
        <row r="7">
          <cell r="A7">
            <v>42736</v>
          </cell>
          <cell r="B7">
            <v>102.0208284978344</v>
          </cell>
          <cell r="C7">
            <v>101.773239199736</v>
          </cell>
          <cell r="D7">
            <v>100.119257477107</v>
          </cell>
          <cell r="E7">
            <v>100.81033329533599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101.300697837797</v>
          </cell>
          <cell r="K7">
            <v>103.5814</v>
          </cell>
          <cell r="L7">
            <v>105.826744885246</v>
          </cell>
          <cell r="M7">
            <v>103.1259</v>
          </cell>
          <cell r="N7">
            <v>100.50710277829501</v>
          </cell>
          <cell r="P7">
            <v>102.0904</v>
          </cell>
          <cell r="Q7">
            <v>101.6093</v>
          </cell>
          <cell r="R7">
            <v>102.23309999999999</v>
          </cell>
          <cell r="S7">
            <v>101.7369913267257</v>
          </cell>
        </row>
        <row r="8">
          <cell r="A8">
            <v>42767</v>
          </cell>
          <cell r="B8">
            <v>103.6956984976204</v>
          </cell>
          <cell r="C8">
            <v>102.48587488134601</v>
          </cell>
          <cell r="D8">
            <v>103.94851502304699</v>
          </cell>
          <cell r="E8">
            <v>103.39303151477699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104.516003160599</v>
          </cell>
          <cell r="K8">
            <v>104.51730000000001</v>
          </cell>
          <cell r="L8">
            <v>109.707128423863</v>
          </cell>
          <cell r="M8">
            <v>104.4851</v>
          </cell>
          <cell r="N8">
            <v>102.57983402878099</v>
          </cell>
          <cell r="P8">
            <v>102.6254</v>
          </cell>
          <cell r="Q8">
            <v>103.1957</v>
          </cell>
          <cell r="R8">
            <v>105.2868</v>
          </cell>
          <cell r="S8">
            <v>103.079925171479</v>
          </cell>
        </row>
        <row r="9">
          <cell r="A9">
            <v>42795</v>
          </cell>
          <cell r="B9">
            <v>105.1552693033064</v>
          </cell>
          <cell r="C9">
            <v>103.179474447525</v>
          </cell>
          <cell r="D9">
            <v>105.62964796333701</v>
          </cell>
          <cell r="E9">
            <v>104.77875516453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108.154010644344</v>
          </cell>
          <cell r="K9">
            <v>106.50449999999999</v>
          </cell>
          <cell r="L9">
            <v>109.70145368845201</v>
          </cell>
          <cell r="M9">
            <v>105.6069</v>
          </cell>
          <cell r="N9">
            <v>105.59157259807</v>
          </cell>
          <cell r="P9">
            <v>104.1769</v>
          </cell>
          <cell r="Q9">
            <v>105.31229999999999</v>
          </cell>
          <cell r="R9">
            <v>108.6317</v>
          </cell>
          <cell r="S9">
            <v>104.23113077243239</v>
          </cell>
        </row>
        <row r="10">
          <cell r="A10">
            <v>42826</v>
          </cell>
          <cell r="B10">
            <v>107.86205993317721</v>
          </cell>
          <cell r="C10">
            <v>105.434528725107</v>
          </cell>
          <cell r="D10">
            <v>109.198048537636</v>
          </cell>
          <cell r="E10">
            <v>107.224288427205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116.213413684529</v>
          </cell>
          <cell r="K10">
            <v>108.16030000000001</v>
          </cell>
          <cell r="L10">
            <v>112.673194399241</v>
          </cell>
          <cell r="M10">
            <v>107.51430000000001</v>
          </cell>
          <cell r="N10">
            <v>107.98478672740499</v>
          </cell>
          <cell r="P10">
            <v>108.5973</v>
          </cell>
          <cell r="Q10">
            <v>107.3262</v>
          </cell>
          <cell r="R10">
            <v>113.6053</v>
          </cell>
          <cell r="S10">
            <v>106.3883541396572</v>
          </cell>
        </row>
        <row r="11">
          <cell r="A11">
            <v>42856</v>
          </cell>
          <cell r="B11">
            <v>109.84273447824469</v>
          </cell>
          <cell r="C11">
            <v>108.226828768747</v>
          </cell>
          <cell r="D11">
            <v>111.786657652424</v>
          </cell>
          <cell r="E11">
            <v>109.528342156289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118.274223729106</v>
          </cell>
          <cell r="K11">
            <v>107.97320000000001</v>
          </cell>
          <cell r="L11">
            <v>115.67782012837201</v>
          </cell>
          <cell r="M11">
            <v>109.64879999999999</v>
          </cell>
          <cell r="N11">
            <v>109.82053088230199</v>
          </cell>
          <cell r="P11">
            <v>110.4495</v>
          </cell>
          <cell r="Q11">
            <v>109.0797</v>
          </cell>
          <cell r="R11">
            <v>114.551</v>
          </cell>
          <cell r="S11">
            <v>108.64061845881611</v>
          </cell>
        </row>
        <row r="12">
          <cell r="A12">
            <v>42887</v>
          </cell>
          <cell r="B12">
            <v>111.3843501925389</v>
          </cell>
          <cell r="C12">
            <v>110.231855774015</v>
          </cell>
          <cell r="D12">
            <v>113.260884874195</v>
          </cell>
          <cell r="E12">
            <v>110.42848339679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119.000559502531</v>
          </cell>
          <cell r="K12">
            <v>109.8691</v>
          </cell>
          <cell r="L12">
            <v>118.62035567085201</v>
          </cell>
          <cell r="M12">
            <v>110.8486</v>
          </cell>
          <cell r="N12">
            <v>112.084444461058</v>
          </cell>
          <cell r="P12">
            <v>111.2188</v>
          </cell>
          <cell r="Q12">
            <v>110.3141</v>
          </cell>
          <cell r="R12">
            <v>115.4054</v>
          </cell>
          <cell r="S12">
            <v>110.2922704414494</v>
          </cell>
        </row>
        <row r="13">
          <cell r="A13">
            <v>42917</v>
          </cell>
          <cell r="B13">
            <v>114.1809181723192</v>
          </cell>
          <cell r="C13">
            <v>112.451707686463</v>
          </cell>
          <cell r="D13">
            <v>117.153321709601</v>
          </cell>
          <cell r="E13">
            <v>111.700270560993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122.556519495072</v>
          </cell>
          <cell r="K13">
            <v>115.29819999999999</v>
          </cell>
          <cell r="L13">
            <v>120.909889806275</v>
          </cell>
          <cell r="M13">
            <v>114.3545</v>
          </cell>
          <cell r="N13">
            <v>113.88620564891301</v>
          </cell>
          <cell r="P13">
            <v>112.33159999999999</v>
          </cell>
          <cell r="Q13">
            <v>112.4443</v>
          </cell>
          <cell r="R13">
            <v>118.3858</v>
          </cell>
          <cell r="S13">
            <v>112.98138784430979</v>
          </cell>
        </row>
        <row r="14">
          <cell r="A14">
            <v>42948</v>
          </cell>
          <cell r="B14">
            <v>115.77117421237121</v>
          </cell>
          <cell r="C14">
            <v>114.72214288500101</v>
          </cell>
          <cell r="D14">
            <v>119.075678170659</v>
          </cell>
          <cell r="E14">
            <v>112.06208618090299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125.02966564064801</v>
          </cell>
          <cell r="K14">
            <v>116.041</v>
          </cell>
          <cell r="L14">
            <v>124.351360569194</v>
          </cell>
          <cell r="M14">
            <v>114.7535</v>
          </cell>
          <cell r="N14">
            <v>114.385314921191</v>
          </cell>
          <cell r="P14">
            <v>113.33750000000001</v>
          </cell>
          <cell r="Q14">
            <v>114.0026</v>
          </cell>
          <cell r="R14">
            <v>120.0483</v>
          </cell>
          <cell r="S14">
            <v>114.3600963096862</v>
          </cell>
        </row>
        <row r="15">
          <cell r="A15">
            <v>42979</v>
          </cell>
          <cell r="B15">
            <v>117.5505656301272</v>
          </cell>
          <cell r="C15">
            <v>115.854364195423</v>
          </cell>
          <cell r="D15">
            <v>119.371316143751</v>
          </cell>
          <cell r="E15">
            <v>112.651950919268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127.251466322618</v>
          </cell>
          <cell r="K15">
            <v>118.8879</v>
          </cell>
          <cell r="L15">
            <v>128.97077580918</v>
          </cell>
          <cell r="M15">
            <v>116.7469</v>
          </cell>
          <cell r="N15">
            <v>115.446378392225</v>
          </cell>
          <cell r="P15">
            <v>116.7187</v>
          </cell>
          <cell r="Q15">
            <v>115.76049999999999</v>
          </cell>
          <cell r="R15">
            <v>123.1099</v>
          </cell>
          <cell r="S15">
            <v>115.6605740119674</v>
          </cell>
        </row>
        <row r="16">
          <cell r="A16">
            <v>43009</v>
          </cell>
          <cell r="B16">
            <v>119.2420525881047</v>
          </cell>
          <cell r="C16">
            <v>117.05610479222</v>
          </cell>
          <cell r="D16">
            <v>122.909775156967</v>
          </cell>
          <cell r="E16">
            <v>113.864402749958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135.35386873442701</v>
          </cell>
          <cell r="K16">
            <v>121.2011</v>
          </cell>
          <cell r="L16">
            <v>131.47890339020799</v>
          </cell>
          <cell r="M16">
            <v>118.1844</v>
          </cell>
          <cell r="N16">
            <v>116.446196144171</v>
          </cell>
          <cell r="P16">
            <v>119.65730000000001</v>
          </cell>
          <cell r="Q16">
            <v>117.4736</v>
          </cell>
          <cell r="R16">
            <v>125.4312</v>
          </cell>
          <cell r="S16">
            <v>117.0850323879305</v>
          </cell>
        </row>
        <row r="17">
          <cell r="A17">
            <v>43040</v>
          </cell>
          <cell r="B17">
            <v>121.2673728640511</v>
          </cell>
          <cell r="C17">
            <v>119.187593035793</v>
          </cell>
          <cell r="D17">
            <v>123.507327532057</v>
          </cell>
          <cell r="E17">
            <v>115.4715436433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136.89997085772501</v>
          </cell>
          <cell r="K17">
            <v>122.7223</v>
          </cell>
          <cell r="L17">
            <v>133.842992485303</v>
          </cell>
          <cell r="M17">
            <v>120.6172</v>
          </cell>
          <cell r="N17">
            <v>117.297805741278</v>
          </cell>
          <cell r="P17">
            <v>122.82559999999999</v>
          </cell>
          <cell r="Q17">
            <v>119.0116</v>
          </cell>
          <cell r="R17">
            <v>127.9791</v>
          </cell>
          <cell r="S17">
            <v>118.87867788623051</v>
          </cell>
        </row>
        <row r="18">
          <cell r="A18">
            <v>43070</v>
          </cell>
          <cell r="B18">
            <v>125.1414928619115</v>
          </cell>
          <cell r="C18">
            <v>120.1089011424</v>
          </cell>
          <cell r="D18">
            <v>123.328330137742</v>
          </cell>
          <cell r="E18">
            <v>117.604047587799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136.01096413882999</v>
          </cell>
          <cell r="K18">
            <v>123.56229999999999</v>
          </cell>
          <cell r="L18">
            <v>137.06118803185399</v>
          </cell>
          <cell r="M18">
            <v>122.86060000000001</v>
          </cell>
          <cell r="N18">
            <v>118.566584477342</v>
          </cell>
          <cell r="P18">
            <v>123.1002</v>
          </cell>
          <cell r="Q18">
            <v>120.7731</v>
          </cell>
          <cell r="R18">
            <v>141.0616</v>
          </cell>
          <cell r="S18">
            <v>120.3280278228556</v>
          </cell>
        </row>
        <row r="19">
          <cell r="A19">
            <v>43101</v>
          </cell>
          <cell r="B19">
            <v>127.6062579639335</v>
          </cell>
          <cell r="C19">
            <v>121.877066332426</v>
          </cell>
          <cell r="D19">
            <v>125.36769172507</v>
          </cell>
          <cell r="E19">
            <v>120.77675066066701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136.92093611360201</v>
          </cell>
          <cell r="K19">
            <v>127.6349</v>
          </cell>
          <cell r="L19">
            <v>140.95817642663499</v>
          </cell>
          <cell r="M19">
            <v>126.16370000000001</v>
          </cell>
          <cell r="N19">
            <v>121.234989019982</v>
          </cell>
          <cell r="P19">
            <v>126.4568</v>
          </cell>
          <cell r="Q19">
            <v>122.6614</v>
          </cell>
          <cell r="R19">
            <v>144.3725</v>
          </cell>
          <cell r="S19">
            <v>122.74068007119</v>
          </cell>
        </row>
        <row r="20">
          <cell r="A20">
            <v>43132</v>
          </cell>
          <cell r="B20">
            <v>130.49040650545811</v>
          </cell>
          <cell r="C20">
            <v>122.969728448529</v>
          </cell>
          <cell r="D20">
            <v>127.40686430801701</v>
          </cell>
          <cell r="E20">
            <v>122.09224902659101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149.75468993912199</v>
          </cell>
          <cell r="K20">
            <v>129.78440000000001</v>
          </cell>
          <cell r="L20">
            <v>148.07556023906301</v>
          </cell>
          <cell r="M20">
            <v>128.54900000000001</v>
          </cell>
          <cell r="N20">
            <v>124.074926415326</v>
          </cell>
          <cell r="P20">
            <v>125.3417</v>
          </cell>
          <cell r="Q20">
            <v>125.18040000000001</v>
          </cell>
          <cell r="R20">
            <v>151.5573</v>
          </cell>
          <cell r="S20">
            <v>124.3722201542691</v>
          </cell>
        </row>
        <row r="21">
          <cell r="A21">
            <v>43160</v>
          </cell>
          <cell r="B21">
            <v>131.9873901272251</v>
          </cell>
          <cell r="C21">
            <v>124.118100706432</v>
          </cell>
          <cell r="D21">
            <v>127.372660264917</v>
          </cell>
          <cell r="E21">
            <v>124.117171224209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153.70037947558399</v>
          </cell>
          <cell r="K21">
            <v>130.47649999999999</v>
          </cell>
          <cell r="L21">
            <v>145.56751792229201</v>
          </cell>
          <cell r="M21">
            <v>130.4066</v>
          </cell>
          <cell r="N21">
            <v>126.726421634912</v>
          </cell>
          <cell r="P21">
            <v>126.3991</v>
          </cell>
          <cell r="Q21">
            <v>128.387</v>
          </cell>
          <cell r="R21">
            <v>152.6046</v>
          </cell>
          <cell r="S21">
            <v>126.0973559608647</v>
          </cell>
        </row>
        <row r="22">
          <cell r="A22">
            <v>43191</v>
          </cell>
          <cell r="B22">
            <v>135.61348228126641</v>
          </cell>
          <cell r="C22">
            <v>125.916036505478</v>
          </cell>
          <cell r="D22">
            <v>130.48513908589999</v>
          </cell>
          <cell r="E22">
            <v>127.28832374453199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157.00060624139499</v>
          </cell>
          <cell r="K22">
            <v>132.59520000000001</v>
          </cell>
          <cell r="L22">
            <v>146.17484236881899</v>
          </cell>
          <cell r="M22">
            <v>134.0968</v>
          </cell>
          <cell r="N22">
            <v>130.14322485994799</v>
          </cell>
          <cell r="P22">
            <v>129.1695</v>
          </cell>
          <cell r="Q22">
            <v>131.1335</v>
          </cell>
          <cell r="R22">
            <v>160.80879999999999</v>
          </cell>
          <cell r="S22">
            <v>128.50477537066109</v>
          </cell>
        </row>
        <row r="23">
          <cell r="A23">
            <v>43221</v>
          </cell>
          <cell r="B23">
            <v>139.10686328606999</v>
          </cell>
          <cell r="C23">
            <v>131.127874112397</v>
          </cell>
          <cell r="D23">
            <v>133.741672984633</v>
          </cell>
          <cell r="E23">
            <v>129.50200532296401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166.114362525339</v>
          </cell>
          <cell r="K23">
            <v>137.27930000000001</v>
          </cell>
          <cell r="L23">
            <v>150.99260060553701</v>
          </cell>
          <cell r="M23">
            <v>138.4391</v>
          </cell>
          <cell r="N23">
            <v>134.05358509198999</v>
          </cell>
          <cell r="P23">
            <v>132.0247</v>
          </cell>
          <cell r="Q23">
            <v>134.87180000000001</v>
          </cell>
          <cell r="R23">
            <v>161.4068</v>
          </cell>
          <cell r="S23">
            <v>132.68136590730151</v>
          </cell>
        </row>
        <row r="24">
          <cell r="A24">
            <v>43252</v>
          </cell>
          <cell r="B24">
            <v>144.81026292703041</v>
          </cell>
          <cell r="C24">
            <v>140.64469998355199</v>
          </cell>
          <cell r="D24">
            <v>135.42431521961799</v>
          </cell>
          <cell r="E24">
            <v>131.643474779722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166.47625967676899</v>
          </cell>
          <cell r="K24">
            <v>141.45590000000001</v>
          </cell>
          <cell r="L24">
            <v>154.06899766382199</v>
          </cell>
          <cell r="M24">
            <v>141.33709999999999</v>
          </cell>
          <cell r="N24">
            <v>139.005021919809</v>
          </cell>
          <cell r="P24">
            <v>136.84540000000001</v>
          </cell>
          <cell r="Q24">
            <v>140.33320000000001</v>
          </cell>
          <cell r="R24">
            <v>165.83600000000001</v>
          </cell>
          <cell r="S24">
            <v>138.66064275572899</v>
          </cell>
        </row>
        <row r="25">
          <cell r="A25">
            <v>43282</v>
          </cell>
          <cell r="B25">
            <v>150.38431742110151</v>
          </cell>
          <cell r="C25">
            <v>147.44329473960599</v>
          </cell>
          <cell r="D25">
            <v>139.56549960918201</v>
          </cell>
          <cell r="E25">
            <v>134.06249529783901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169.66931775825901</v>
          </cell>
          <cell r="K25">
            <v>149.83000000000001</v>
          </cell>
          <cell r="L25">
            <v>157.76319206545301</v>
          </cell>
          <cell r="M25">
            <v>144.73429999999999</v>
          </cell>
          <cell r="N25">
            <v>144.47851713270501</v>
          </cell>
          <cell r="P25">
            <v>141.1157</v>
          </cell>
          <cell r="Q25">
            <v>145.11080000000001</v>
          </cell>
          <cell r="R25">
            <v>170.96109999999999</v>
          </cell>
          <cell r="S25">
            <v>144.23077894415209</v>
          </cell>
        </row>
        <row r="26">
          <cell r="A26">
            <v>43313</v>
          </cell>
          <cell r="B26">
            <v>156.07491121907941</v>
          </cell>
          <cell r="C26">
            <v>153.452747274708</v>
          </cell>
          <cell r="D26">
            <v>142.64853809204499</v>
          </cell>
          <cell r="E26">
            <v>134.796248439398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190.43800634232301</v>
          </cell>
          <cell r="K26">
            <v>159.1987</v>
          </cell>
          <cell r="L26">
            <v>160.857091857189</v>
          </cell>
          <cell r="M26">
            <v>148.16200000000001</v>
          </cell>
          <cell r="N26">
            <v>149.892280582609</v>
          </cell>
          <cell r="P26">
            <v>143.44409999999999</v>
          </cell>
          <cell r="Q26">
            <v>150.32849999999999</v>
          </cell>
          <cell r="R26">
            <v>179.90889999999999</v>
          </cell>
          <cell r="S26">
            <v>149.12306819269031</v>
          </cell>
        </row>
        <row r="27">
          <cell r="A27">
            <v>43344</v>
          </cell>
          <cell r="B27">
            <v>165.4368202118483</v>
          </cell>
          <cell r="C27">
            <v>162.91428959565101</v>
          </cell>
          <cell r="D27">
            <v>148.37808064077601</v>
          </cell>
          <cell r="E27">
            <v>141.84648953379099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197.202691553492</v>
          </cell>
          <cell r="K27">
            <v>167.697</v>
          </cell>
          <cell r="L27">
            <v>164.16414070555001</v>
          </cell>
          <cell r="M27">
            <v>155.0753</v>
          </cell>
          <cell r="N27">
            <v>161.291667770424</v>
          </cell>
          <cell r="P27">
            <v>147.10409999999999</v>
          </cell>
          <cell r="Q27">
            <v>161.446</v>
          </cell>
          <cell r="R27">
            <v>189.0718</v>
          </cell>
          <cell r="S27">
            <v>158.1360093689546</v>
          </cell>
        </row>
        <row r="28">
          <cell r="A28">
            <v>43374</v>
          </cell>
          <cell r="B28">
            <v>174.62148168686389</v>
          </cell>
          <cell r="C28">
            <v>171.76761725395201</v>
          </cell>
          <cell r="D28">
            <v>151.786199203629</v>
          </cell>
          <cell r="E28">
            <v>146.83046242538799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200.33955770552299</v>
          </cell>
          <cell r="K28">
            <v>172.05629999999999</v>
          </cell>
          <cell r="L28">
            <v>168.385652002814</v>
          </cell>
          <cell r="M28">
            <v>161.05430000000001</v>
          </cell>
          <cell r="N28">
            <v>171.159741767529</v>
          </cell>
          <cell r="P28">
            <v>156.7182</v>
          </cell>
          <cell r="Q28">
            <v>168.904</v>
          </cell>
          <cell r="R28">
            <v>206.04409999999999</v>
          </cell>
          <cell r="S28">
            <v>165.13419371685561</v>
          </cell>
        </row>
        <row r="29">
          <cell r="A29">
            <v>43405</v>
          </cell>
          <cell r="B29">
            <v>180.50534229664481</v>
          </cell>
          <cell r="C29">
            <v>178.92181290470799</v>
          </cell>
          <cell r="D29">
            <v>157.03328364670099</v>
          </cell>
          <cell r="E29">
            <v>150.38797845913899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203.63969461894001</v>
          </cell>
          <cell r="K29">
            <v>173.78309999999999</v>
          </cell>
          <cell r="L29">
            <v>172.478115158886</v>
          </cell>
          <cell r="M29">
            <v>165.15600000000001</v>
          </cell>
          <cell r="N29">
            <v>178.03919378277701</v>
          </cell>
          <cell r="P29">
            <v>164.1653</v>
          </cell>
          <cell r="Q29">
            <v>174.34</v>
          </cell>
          <cell r="R29">
            <v>211.77160000000001</v>
          </cell>
          <cell r="S29">
            <v>170.50976692998259</v>
          </cell>
        </row>
        <row r="30">
          <cell r="A30">
            <v>43435</v>
          </cell>
          <cell r="B30">
            <v>184.81838888387139</v>
          </cell>
          <cell r="C30">
            <v>182.29105044615599</v>
          </cell>
          <cell r="D30">
            <v>158.01926953047999</v>
          </cell>
          <cell r="E30">
            <v>154.552640946151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217.50282888435501</v>
          </cell>
          <cell r="K30">
            <v>178.15539999999999</v>
          </cell>
          <cell r="L30">
            <v>176.614514018579</v>
          </cell>
          <cell r="M30">
            <v>170.08240000000001</v>
          </cell>
          <cell r="N30">
            <v>183.42368369872199</v>
          </cell>
          <cell r="P30">
            <v>165.3655</v>
          </cell>
          <cell r="Q30">
            <v>178.78800000000001</v>
          </cell>
          <cell r="R30">
            <v>216.7304</v>
          </cell>
          <cell r="S30">
            <v>174.30485365658191</v>
          </cell>
        </row>
        <row r="31">
          <cell r="A31">
            <v>43466</v>
          </cell>
          <cell r="B31">
            <v>190.24489976292301</v>
          </cell>
          <cell r="C31">
            <v>186.97754574377899</v>
          </cell>
          <cell r="D31">
            <v>161.611700352893</v>
          </cell>
          <cell r="E31">
            <v>157.09336147392301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228.09716980088501</v>
          </cell>
          <cell r="K31">
            <v>184.94069999999999</v>
          </cell>
          <cell r="L31">
            <v>180.37836115512499</v>
          </cell>
          <cell r="M31">
            <v>176.22239999999999</v>
          </cell>
          <cell r="N31">
            <v>189.62952545495401</v>
          </cell>
          <cell r="P31">
            <v>166.8588</v>
          </cell>
          <cell r="Q31">
            <v>184.06870000000001</v>
          </cell>
          <cell r="R31">
            <v>224.4453</v>
          </cell>
          <cell r="S31">
            <v>179.086328001201</v>
          </cell>
        </row>
        <row r="32">
          <cell r="A32">
            <v>43497</v>
          </cell>
          <cell r="B32">
            <v>196.80435849855701</v>
          </cell>
          <cell r="C32">
            <v>196.246922705678</v>
          </cell>
          <cell r="D32">
            <v>165.28227675920601</v>
          </cell>
          <cell r="E32">
            <v>161.28211355374799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226.68149478197</v>
          </cell>
          <cell r="K32">
            <v>188.1233</v>
          </cell>
          <cell r="L32">
            <v>187.28064182425399</v>
          </cell>
          <cell r="M32">
            <v>183.19990000000001</v>
          </cell>
          <cell r="N32">
            <v>196.950701361445</v>
          </cell>
          <cell r="P32">
            <v>169.42230000000001</v>
          </cell>
          <cell r="Q32">
            <v>191.6009</v>
          </cell>
          <cell r="R32">
            <v>231.4024</v>
          </cell>
          <cell r="S32">
            <v>185.8831375229496</v>
          </cell>
        </row>
        <row r="33">
          <cell r="A33">
            <v>43525</v>
          </cell>
          <cell r="B33">
            <v>204.06334953910931</v>
          </cell>
          <cell r="C33">
            <v>204.43865694961201</v>
          </cell>
          <cell r="D33">
            <v>170.631889764363</v>
          </cell>
          <cell r="E33">
            <v>168.16973695535799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235.65030178999299</v>
          </cell>
          <cell r="K33">
            <v>194.71180000000001</v>
          </cell>
          <cell r="L33">
            <v>190.93617148481999</v>
          </cell>
          <cell r="M33">
            <v>190.97190000000001</v>
          </cell>
          <cell r="N33">
            <v>203.61909288984501</v>
          </cell>
          <cell r="P33">
            <v>176.5273</v>
          </cell>
          <cell r="Q33">
            <v>200.69929999999999</v>
          </cell>
          <cell r="R33">
            <v>240.61799999999999</v>
          </cell>
          <cell r="S33">
            <v>193.28845628497581</v>
          </cell>
        </row>
        <row r="34">
          <cell r="A34">
            <v>43556</v>
          </cell>
          <cell r="B34">
            <v>211.42419896909419</v>
          </cell>
          <cell r="C34">
            <v>210.67155562214501</v>
          </cell>
          <cell r="D34">
            <v>174.11701952297801</v>
          </cell>
          <cell r="E34">
            <v>175.63557231578201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245.052320392811</v>
          </cell>
          <cell r="K34">
            <v>199.39789999999999</v>
          </cell>
          <cell r="L34">
            <v>195.89131648906201</v>
          </cell>
          <cell r="M34">
            <v>199.0967</v>
          </cell>
          <cell r="N34">
            <v>211.44266201765799</v>
          </cell>
          <cell r="P34">
            <v>181.3588</v>
          </cell>
          <cell r="Q34">
            <v>208.4341</v>
          </cell>
          <cell r="R34">
            <v>249.1233</v>
          </cell>
          <cell r="S34">
            <v>199.94611531759551</v>
          </cell>
        </row>
        <row r="35">
          <cell r="A35">
            <v>43586</v>
          </cell>
          <cell r="B35">
            <v>218.50254727141419</v>
          </cell>
          <cell r="C35">
            <v>217.783961006016</v>
          </cell>
          <cell r="D35">
            <v>179.67996292588299</v>
          </cell>
          <cell r="E35">
            <v>182.30533513045401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253.02882566128201</v>
          </cell>
          <cell r="K35">
            <v>203.06559999999999</v>
          </cell>
          <cell r="L35">
            <v>202.71345723923</v>
          </cell>
          <cell r="M35">
            <v>203.5625</v>
          </cell>
          <cell r="N35">
            <v>218.63133330828001</v>
          </cell>
          <cell r="P35">
            <v>182.22790000000001</v>
          </cell>
          <cell r="Q35">
            <v>215.07429999999999</v>
          </cell>
          <cell r="R35">
            <v>257.52420000000001</v>
          </cell>
          <cell r="S35">
            <v>206.1350618332844</v>
          </cell>
        </row>
        <row r="36">
          <cell r="A36">
            <v>43617</v>
          </cell>
          <cell r="B36">
            <v>225.49382054867169</v>
          </cell>
          <cell r="C36">
            <v>226.070553238397</v>
          </cell>
          <cell r="D36">
            <v>185.40052612924299</v>
          </cell>
          <cell r="E36">
            <v>185.64391600522799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269.44519727002398</v>
          </cell>
          <cell r="K36">
            <v>211.93039999999999</v>
          </cell>
          <cell r="L36">
            <v>208.27612465940999</v>
          </cell>
          <cell r="M36">
            <v>209.18899999999999</v>
          </cell>
          <cell r="N36">
            <v>225.12276689037</v>
          </cell>
          <cell r="P36">
            <v>186.554</v>
          </cell>
          <cell r="Q36">
            <v>221.14529999999999</v>
          </cell>
          <cell r="R36">
            <v>265.15629999999999</v>
          </cell>
          <cell r="S36">
            <v>213.115863010298</v>
          </cell>
        </row>
        <row r="37">
          <cell r="A37">
            <v>43647</v>
          </cell>
          <cell r="B37">
            <v>231.6610556145838</v>
          </cell>
          <cell r="C37">
            <v>232.998274621673</v>
          </cell>
          <cell r="D37">
            <v>187.62059252991</v>
          </cell>
          <cell r="E37">
            <v>189.85840683588199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273.11511012707098</v>
          </cell>
          <cell r="K37">
            <v>220.01410000000001</v>
          </cell>
          <cell r="L37">
            <v>213.91667353538199</v>
          </cell>
          <cell r="M37">
            <v>214.5196</v>
          </cell>
          <cell r="N37">
            <v>230.596420469317</v>
          </cell>
          <cell r="P37">
            <v>193.62289999999999</v>
          </cell>
          <cell r="Q37">
            <v>225.80779999999999</v>
          </cell>
          <cell r="R37">
            <v>270.08690000000001</v>
          </cell>
          <cell r="S37">
            <v>219.13616923565669</v>
          </cell>
        </row>
        <row r="38">
          <cell r="A38">
            <v>43678</v>
          </cell>
          <cell r="B38">
            <v>240.65690944156</v>
          </cell>
          <cell r="C38">
            <v>242.82176338645101</v>
          </cell>
          <cell r="D38">
            <v>196.73842484531701</v>
          </cell>
          <cell r="E38">
            <v>196.818288879264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279.24556851027597</v>
          </cell>
          <cell r="K38">
            <v>225.81950000000001</v>
          </cell>
          <cell r="L38">
            <v>219.72286632078701</v>
          </cell>
          <cell r="M38">
            <v>222.85650000000001</v>
          </cell>
          <cell r="N38">
            <v>239.04594944005501</v>
          </cell>
          <cell r="P38">
            <v>200.90309999999999</v>
          </cell>
          <cell r="Q38">
            <v>235.75909999999999</v>
          </cell>
          <cell r="R38">
            <v>276.21719999999999</v>
          </cell>
          <cell r="S38">
            <v>228.04431448880001</v>
          </cell>
        </row>
        <row r="39">
          <cell r="A39">
            <v>43709</v>
          </cell>
          <cell r="B39">
            <v>254.45675718240301</v>
          </cell>
          <cell r="C39">
            <v>255.92365379371401</v>
          </cell>
          <cell r="D39">
            <v>206.36369614853999</v>
          </cell>
          <cell r="E39">
            <v>208.30721665776801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299.630233007328</v>
          </cell>
          <cell r="K39">
            <v>243.11529999999999</v>
          </cell>
          <cell r="L39">
            <v>224.25999717871099</v>
          </cell>
          <cell r="M39">
            <v>234.221</v>
          </cell>
          <cell r="N39">
            <v>256.50881566668602</v>
          </cell>
          <cell r="P39">
            <v>214.8382</v>
          </cell>
          <cell r="Q39">
            <v>251.4376</v>
          </cell>
          <cell r="R39">
            <v>286.83269999999999</v>
          </cell>
          <cell r="S39">
            <v>241.5888283406299</v>
          </cell>
        </row>
        <row r="40">
          <cell r="A40">
            <v>43739</v>
          </cell>
          <cell r="B40">
            <v>262.71143119911608</v>
          </cell>
          <cell r="C40">
            <v>261.69224100993603</v>
          </cell>
          <cell r="D40">
            <v>218.657465362203</v>
          </cell>
          <cell r="E40">
            <v>214.83229603659299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302.726324227693</v>
          </cell>
          <cell r="K40">
            <v>245.90029999999999</v>
          </cell>
          <cell r="L40">
            <v>231.33891967343499</v>
          </cell>
          <cell r="M40">
            <v>239.62110000000001</v>
          </cell>
          <cell r="N40">
            <v>264.98181647303699</v>
          </cell>
          <cell r="P40">
            <v>220.95490000000001</v>
          </cell>
          <cell r="Q40">
            <v>261.12779999999998</v>
          </cell>
          <cell r="R40">
            <v>293.91109999999998</v>
          </cell>
          <cell r="S40">
            <v>248.8925442516647</v>
          </cell>
        </row>
        <row r="41">
          <cell r="A41">
            <v>43770</v>
          </cell>
          <cell r="B41">
            <v>274.73678787782222</v>
          </cell>
          <cell r="C41">
            <v>276.47856877338302</v>
          </cell>
          <cell r="D41">
            <v>229.28876549056699</v>
          </cell>
          <cell r="E41">
            <v>224.38790294646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326.97609049987</v>
          </cell>
          <cell r="K41">
            <v>255.07900000000001</v>
          </cell>
          <cell r="L41">
            <v>240.19471189614401</v>
          </cell>
          <cell r="M41">
            <v>248.0136</v>
          </cell>
          <cell r="N41">
            <v>277.068061409677</v>
          </cell>
          <cell r="P41">
            <v>237.1687</v>
          </cell>
          <cell r="Q41">
            <v>272.11450000000002</v>
          </cell>
          <cell r="R41">
            <v>305.87490000000003</v>
          </cell>
          <cell r="S41">
            <v>259.98191626592183</v>
          </cell>
        </row>
        <row r="42">
          <cell r="A42">
            <v>43800</v>
          </cell>
          <cell r="B42">
            <v>284.97248077587568</v>
          </cell>
          <cell r="C42">
            <v>286.18440757103002</v>
          </cell>
          <cell r="D42">
            <v>234.83217118166701</v>
          </cell>
          <cell r="E42">
            <v>232.9418361951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352.08209096935298</v>
          </cell>
          <cell r="K42">
            <v>258.95339999999999</v>
          </cell>
          <cell r="L42">
            <v>247.179574049921</v>
          </cell>
          <cell r="M42">
            <v>255.8099</v>
          </cell>
          <cell r="N42">
            <v>287.44387661441499</v>
          </cell>
          <cell r="P42">
            <v>242.29589999999999</v>
          </cell>
          <cell r="Q42">
            <v>281.60939999999999</v>
          </cell>
          <cell r="R42">
            <v>320.43979999999999</v>
          </cell>
          <cell r="S42">
            <v>268.90067089170958</v>
          </cell>
        </row>
        <row r="43">
          <cell r="A43">
            <v>43831</v>
          </cell>
          <cell r="B43">
            <v>292.26848868853432</v>
          </cell>
          <cell r="C43">
            <v>298.39316866465202</v>
          </cell>
          <cell r="D43">
            <v>242.57136761202699</v>
          </cell>
          <cell r="E43">
            <v>242.46278500477999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346.28792990001602</v>
          </cell>
          <cell r="K43">
            <v>273.10989999999998</v>
          </cell>
          <cell r="L43">
            <v>252.83215354494899</v>
          </cell>
          <cell r="M43">
            <v>265.5847</v>
          </cell>
          <cell r="N43">
            <v>296.40771937546901</v>
          </cell>
          <cell r="P43">
            <v>252.17179999999999</v>
          </cell>
          <cell r="Q43">
            <v>288.94310000000002</v>
          </cell>
          <cell r="R43">
            <v>325.1413</v>
          </cell>
          <cell r="S43">
            <v>278.7998994161959</v>
          </cell>
        </row>
        <row r="44">
          <cell r="A44">
            <v>43862</v>
          </cell>
          <cell r="B44">
            <v>298.33958295829677</v>
          </cell>
          <cell r="C44">
            <v>303.03183500887098</v>
          </cell>
          <cell r="D44">
            <v>245.60471493441199</v>
          </cell>
          <cell r="E44">
            <v>253.177754731015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350.612325078624</v>
          </cell>
          <cell r="K44">
            <v>281.25139999999999</v>
          </cell>
          <cell r="L44">
            <v>261.77181762276598</v>
          </cell>
          <cell r="M44">
            <v>276.05810000000002</v>
          </cell>
          <cell r="N44">
            <v>303.028416517528</v>
          </cell>
          <cell r="P44">
            <v>257.83519999999999</v>
          </cell>
          <cell r="Q44">
            <v>296.52159999999998</v>
          </cell>
          <cell r="R44">
            <v>328.63709999999998</v>
          </cell>
          <cell r="S44">
            <v>285.64656079560928</v>
          </cell>
        </row>
        <row r="45">
          <cell r="A45">
            <v>43891</v>
          </cell>
          <cell r="B45">
            <v>304.85979820127739</v>
          </cell>
          <cell r="C45">
            <v>310.61766439162898</v>
          </cell>
          <cell r="D45">
            <v>249.750827577867</v>
          </cell>
          <cell r="E45">
            <v>260.37156855951702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376.18458181948898</v>
          </cell>
          <cell r="K45">
            <v>284.88139999999999</v>
          </cell>
          <cell r="L45">
            <v>260.34370711115298</v>
          </cell>
          <cell r="M45">
            <v>281.33890000000002</v>
          </cell>
          <cell r="N45">
            <v>310.03128491151398</v>
          </cell>
          <cell r="P45">
            <v>271.34859999999998</v>
          </cell>
          <cell r="Q45">
            <v>305.31619999999998</v>
          </cell>
          <cell r="R45">
            <v>335.88740000000001</v>
          </cell>
          <cell r="S45">
            <v>292.31561411151051</v>
          </cell>
        </row>
        <row r="46">
          <cell r="A46">
            <v>43922</v>
          </cell>
          <cell r="B46">
            <v>309.1473574495796</v>
          </cell>
          <cell r="C46">
            <v>320.73493547544001</v>
          </cell>
          <cell r="D46">
            <v>256.66510513499202</v>
          </cell>
          <cell r="E46">
            <v>258.598180203781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357.737431650931</v>
          </cell>
          <cell r="K46">
            <v>292.42110000000002</v>
          </cell>
          <cell r="L46">
            <v>258.69182955486298</v>
          </cell>
          <cell r="M46">
            <v>285.46850000000001</v>
          </cell>
          <cell r="N46">
            <v>313.77359509586802</v>
          </cell>
          <cell r="P46">
            <v>283.77330000000001</v>
          </cell>
          <cell r="Q46">
            <v>310.60840000000002</v>
          </cell>
          <cell r="R46">
            <v>332.69760000000002</v>
          </cell>
          <cell r="S46">
            <v>298.59942216800368</v>
          </cell>
        </row>
        <row r="47">
          <cell r="A47">
            <v>43952</v>
          </cell>
          <cell r="B47">
            <v>315.30770666870268</v>
          </cell>
          <cell r="C47">
            <v>328.31542653628799</v>
          </cell>
          <cell r="D47">
            <v>259.44770809082502</v>
          </cell>
          <cell r="E47">
            <v>273.46058451045002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361.18969816857799</v>
          </cell>
          <cell r="K47">
            <v>293.39080000000001</v>
          </cell>
          <cell r="L47">
            <v>265.38185737136399</v>
          </cell>
          <cell r="M47">
            <v>289.92559999999997</v>
          </cell>
          <cell r="N47">
            <v>319.87219337610702</v>
          </cell>
          <cell r="P47">
            <v>293.0881</v>
          </cell>
          <cell r="Q47">
            <v>316.29259999999999</v>
          </cell>
          <cell r="R47">
            <v>331.89350000000002</v>
          </cell>
          <cell r="S47">
            <v>305.96654845131422</v>
          </cell>
        </row>
        <row r="48">
          <cell r="A48">
            <v>43983</v>
          </cell>
          <cell r="B48">
            <v>324.51614164066268</v>
          </cell>
          <cell r="C48">
            <v>335.243083306485</v>
          </cell>
          <cell r="D48">
            <v>270.45051445226301</v>
          </cell>
          <cell r="E48">
            <v>294.52056099276399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363.043871263065</v>
          </cell>
          <cell r="K48">
            <v>306.71510000000001</v>
          </cell>
          <cell r="L48">
            <v>270.788093297226</v>
          </cell>
          <cell r="M48">
            <v>297.25130000000001</v>
          </cell>
          <cell r="N48">
            <v>325.071071017164</v>
          </cell>
          <cell r="P48">
            <v>309.67950000000002</v>
          </cell>
          <cell r="Q48">
            <v>324.24759999999998</v>
          </cell>
          <cell r="R48">
            <v>334.71319999999997</v>
          </cell>
          <cell r="S48">
            <v>316.32224905616312</v>
          </cell>
        </row>
        <row r="49">
          <cell r="A49">
            <v>44013</v>
          </cell>
          <cell r="B49">
            <v>333.16329719766418</v>
          </cell>
          <cell r="C49">
            <v>342.35798756756202</v>
          </cell>
          <cell r="D49">
            <v>275.26545094672298</v>
          </cell>
          <cell r="E49">
            <v>314.46674368435799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365.09572177924201</v>
          </cell>
          <cell r="K49">
            <v>319.91989999999998</v>
          </cell>
          <cell r="L49">
            <v>275.21989470159798</v>
          </cell>
          <cell r="M49">
            <v>303.58909999999997</v>
          </cell>
          <cell r="N49">
            <v>331.09631954529601</v>
          </cell>
          <cell r="P49">
            <v>313.30930000000001</v>
          </cell>
          <cell r="Q49">
            <v>333.214</v>
          </cell>
          <cell r="R49">
            <v>336.39060000000001</v>
          </cell>
          <cell r="S49">
            <v>326.07229513850081</v>
          </cell>
        </row>
        <row r="50">
          <cell r="A50">
            <v>44044</v>
          </cell>
          <cell r="B50">
            <v>341.96380358868407</v>
          </cell>
          <cell r="C50">
            <v>353.34934029199701</v>
          </cell>
          <cell r="D50">
            <v>279.88839230920598</v>
          </cell>
          <cell r="E50">
            <v>321.44133846089602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370.21689486431302</v>
          </cell>
          <cell r="K50">
            <v>331.19299999999998</v>
          </cell>
          <cell r="L50">
            <v>275.63748968299302</v>
          </cell>
          <cell r="M50">
            <v>310.81610000000001</v>
          </cell>
          <cell r="N50">
            <v>336.09711784330102</v>
          </cell>
          <cell r="P50">
            <v>324.66669999999999</v>
          </cell>
          <cell r="Q50">
            <v>342.9248</v>
          </cell>
          <cell r="R50">
            <v>339.9298</v>
          </cell>
          <cell r="S50">
            <v>335.38755308488601</v>
          </cell>
        </row>
        <row r="51">
          <cell r="A51">
            <v>44075</v>
          </cell>
          <cell r="B51">
            <v>350.80022069109958</v>
          </cell>
          <cell r="C51">
            <v>362.207452323891</v>
          </cell>
          <cell r="D51">
            <v>290.01141345439601</v>
          </cell>
          <cell r="E51">
            <v>329.425739883863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377.84348221768101</v>
          </cell>
          <cell r="K51">
            <v>334.29739999999998</v>
          </cell>
          <cell r="L51">
            <v>279.43729714536198</v>
          </cell>
          <cell r="M51">
            <v>319.02850000000001</v>
          </cell>
          <cell r="N51">
            <v>337.66094004706599</v>
          </cell>
          <cell r="P51">
            <v>345.8734</v>
          </cell>
          <cell r="Q51">
            <v>351.23540000000003</v>
          </cell>
          <cell r="R51">
            <v>348.35629999999998</v>
          </cell>
          <cell r="S51">
            <v>343.01489835354181</v>
          </cell>
        </row>
        <row r="52">
          <cell r="A52">
            <v>44105</v>
          </cell>
          <cell r="B52">
            <v>364.12490797614601</v>
          </cell>
          <cell r="C52">
            <v>378.01503813313099</v>
          </cell>
          <cell r="D52">
            <v>296.16164098219298</v>
          </cell>
          <cell r="E52">
            <v>348.37906652298801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381.45833337140698</v>
          </cell>
          <cell r="K52">
            <v>344.25409999999999</v>
          </cell>
          <cell r="L52">
            <v>283.48591596439201</v>
          </cell>
          <cell r="M52">
            <v>330.42570000000001</v>
          </cell>
          <cell r="N52">
            <v>343.24316351631398</v>
          </cell>
          <cell r="P52">
            <v>381.03980000000001</v>
          </cell>
          <cell r="Q52">
            <v>363.74680000000001</v>
          </cell>
          <cell r="R52">
            <v>354.79719999999998</v>
          </cell>
          <cell r="S52">
            <v>357.01986306149809</v>
          </cell>
        </row>
        <row r="53">
          <cell r="A53">
            <v>44136</v>
          </cell>
          <cell r="B53">
            <v>376.75572087363912</v>
          </cell>
          <cell r="C53">
            <v>392.76703408871703</v>
          </cell>
          <cell r="D53">
            <v>304.10775878219999</v>
          </cell>
          <cell r="E53">
            <v>360.98469554880802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382.53569744721398</v>
          </cell>
          <cell r="K53">
            <v>362.49149999999997</v>
          </cell>
          <cell r="L53">
            <v>288.612917919697</v>
          </cell>
          <cell r="M53">
            <v>340.56529999999998</v>
          </cell>
          <cell r="N53">
            <v>349.57364866648197</v>
          </cell>
          <cell r="P53">
            <v>394.48660000000001</v>
          </cell>
          <cell r="Q53">
            <v>377.86959999999999</v>
          </cell>
          <cell r="R53">
            <v>359.85829999999999</v>
          </cell>
          <cell r="S53">
            <v>370.35190209128979</v>
          </cell>
        </row>
        <row r="54">
          <cell r="A54">
            <v>44166</v>
          </cell>
          <cell r="B54">
            <v>393.04453986382322</v>
          </cell>
          <cell r="C54">
            <v>414.01994915841698</v>
          </cell>
          <cell r="D54">
            <v>312.76051916313298</v>
          </cell>
          <cell r="E54">
            <v>376.26230532332897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377.19610192890502</v>
          </cell>
          <cell r="K54">
            <v>388.05029999999999</v>
          </cell>
          <cell r="L54">
            <v>296.80333235758098</v>
          </cell>
          <cell r="M54">
            <v>352.80939999999998</v>
          </cell>
          <cell r="N54">
            <v>356.077327943878</v>
          </cell>
          <cell r="P54">
            <v>397.61290000000002</v>
          </cell>
          <cell r="Q54">
            <v>397.22160000000002</v>
          </cell>
          <cell r="R54">
            <v>370.76650000000001</v>
          </cell>
          <cell r="S54">
            <v>387.65875360623761</v>
          </cell>
        </row>
        <row r="55">
          <cell r="A55">
            <v>44197</v>
          </cell>
          <cell r="B55">
            <v>411.46848982161993</v>
          </cell>
          <cell r="C55">
            <v>436.05164889230099</v>
          </cell>
          <cell r="D55">
            <v>325.38721621655799</v>
          </cell>
          <cell r="E55">
            <v>393.96623266402003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419.572328045451</v>
          </cell>
          <cell r="K55">
            <v>410.11270000000002</v>
          </cell>
          <cell r="L55">
            <v>305.44805643199999</v>
          </cell>
          <cell r="M55">
            <v>368.9803</v>
          </cell>
          <cell r="N55">
            <v>363.83125922441502</v>
          </cell>
          <cell r="P55">
            <v>412.40600000000001</v>
          </cell>
          <cell r="Q55">
            <v>415.3082</v>
          </cell>
          <cell r="R55">
            <v>391.11810000000003</v>
          </cell>
          <cell r="S55">
            <v>406.09837507829093</v>
          </cell>
        </row>
        <row r="56">
          <cell r="A56">
            <v>44228</v>
          </cell>
          <cell r="B56">
            <v>424.92140055459492</v>
          </cell>
          <cell r="C56">
            <v>446.93874258751998</v>
          </cell>
          <cell r="D56">
            <v>336.35826656029099</v>
          </cell>
          <cell r="E56">
            <v>412.933670639561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425.15019342790703</v>
          </cell>
          <cell r="K56">
            <v>416.85</v>
          </cell>
          <cell r="L56">
            <v>311.19737882710501</v>
          </cell>
          <cell r="M56">
            <v>388.2627</v>
          </cell>
          <cell r="N56">
            <v>375.69706550610999</v>
          </cell>
          <cell r="P56">
            <v>423.25959999999998</v>
          </cell>
          <cell r="Q56">
            <v>431.28800000000001</v>
          </cell>
          <cell r="R56">
            <v>400.79649999999998</v>
          </cell>
          <cell r="S56">
            <v>419.33706532939021</v>
          </cell>
        </row>
        <row r="57">
          <cell r="A57">
            <v>44256</v>
          </cell>
          <cell r="B57">
            <v>441.50186527825258</v>
          </cell>
          <cell r="C57">
            <v>460.70201323663002</v>
          </cell>
          <cell r="D57">
            <v>356.57504741692901</v>
          </cell>
          <cell r="E57">
            <v>433.55365295632299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420.57899451583199</v>
          </cell>
          <cell r="K57">
            <v>453.57780000000002</v>
          </cell>
          <cell r="L57">
            <v>347.86821192280303</v>
          </cell>
          <cell r="M57">
            <v>400.2079</v>
          </cell>
          <cell r="N57">
            <v>385.35396803520501</v>
          </cell>
          <cell r="P57">
            <v>446.92680000000001</v>
          </cell>
          <cell r="Q57">
            <v>452.63529999999997</v>
          </cell>
          <cell r="R57">
            <v>416.1918</v>
          </cell>
          <cell r="S57">
            <v>436.617611382549</v>
          </cell>
        </row>
        <row r="58">
          <cell r="A58">
            <v>44287</v>
          </cell>
          <cell r="B58">
            <v>458.52103013546377</v>
          </cell>
          <cell r="C58">
            <v>479.803456418336</v>
          </cell>
          <cell r="D58">
            <v>372.01583431224401</v>
          </cell>
          <cell r="E58">
            <v>455.282873249967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425.267086374732</v>
          </cell>
          <cell r="K58">
            <v>450.42880000000002</v>
          </cell>
          <cell r="L58">
            <v>357.81383153077599</v>
          </cell>
          <cell r="M58">
            <v>418.21120000000002</v>
          </cell>
          <cell r="N58">
            <v>399.46940837460699</v>
          </cell>
          <cell r="P58">
            <v>461.58730000000003</v>
          </cell>
          <cell r="Q58">
            <v>471.6003</v>
          </cell>
          <cell r="R58">
            <v>430.71960000000001</v>
          </cell>
          <cell r="S58">
            <v>453.06138598257593</v>
          </cell>
        </row>
        <row r="59">
          <cell r="A59">
            <v>44317</v>
          </cell>
          <cell r="B59">
            <v>475.42176610031589</v>
          </cell>
          <cell r="C59">
            <v>500.77965577287603</v>
          </cell>
          <cell r="D59">
            <v>383.12268756094801</v>
          </cell>
          <cell r="E59">
            <v>471.60145151174498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429.25916637647498</v>
          </cell>
          <cell r="K59">
            <v>461.18450000000001</v>
          </cell>
          <cell r="L59">
            <v>368.93939119945998</v>
          </cell>
          <cell r="M59">
            <v>429.33600000000001</v>
          </cell>
          <cell r="N59">
            <v>416.24400990830497</v>
          </cell>
          <cell r="P59">
            <v>472.60910000000001</v>
          </cell>
          <cell r="Q59">
            <v>487.61040000000003</v>
          </cell>
          <cell r="R59">
            <v>444.2808</v>
          </cell>
          <cell r="S59">
            <v>469.45072356660921</v>
          </cell>
        </row>
        <row r="60">
          <cell r="A60">
            <v>44348</v>
          </cell>
          <cell r="B60">
            <v>492.9838417977744</v>
          </cell>
          <cell r="C60">
            <v>522.54131113164306</v>
          </cell>
          <cell r="D60">
            <v>404.72025313650198</v>
          </cell>
          <cell r="E60">
            <v>485.94990184929298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459.62624004812199</v>
          </cell>
          <cell r="K60">
            <v>473.14830000000001</v>
          </cell>
          <cell r="L60">
            <v>378.83173407311699</v>
          </cell>
          <cell r="M60">
            <v>444.55500000000001</v>
          </cell>
          <cell r="N60">
            <v>428.473067668628</v>
          </cell>
          <cell r="P60">
            <v>472.69560000000001</v>
          </cell>
          <cell r="Q60">
            <v>505.70670000000001</v>
          </cell>
          <cell r="R60">
            <v>460.02300000000002</v>
          </cell>
          <cell r="S60">
            <v>487.06627068944363</v>
          </cell>
        </row>
        <row r="61">
          <cell r="A61">
            <v>44378</v>
          </cell>
          <cell r="B61">
            <v>509.84993903459912</v>
          </cell>
          <cell r="C61">
            <v>544.32691384260397</v>
          </cell>
          <cell r="D61">
            <v>418.75368538029699</v>
          </cell>
          <cell r="E61">
            <v>501.238502025407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467.40407887653203</v>
          </cell>
          <cell r="K61">
            <v>481.90219999999999</v>
          </cell>
          <cell r="L61">
            <v>388.66917239519802</v>
          </cell>
          <cell r="M61">
            <v>461.93110000000001</v>
          </cell>
          <cell r="N61">
            <v>442.53493859107101</v>
          </cell>
          <cell r="P61">
            <v>497.64920000000001</v>
          </cell>
          <cell r="Q61">
            <v>519.59900000000005</v>
          </cell>
          <cell r="R61">
            <v>468.2627</v>
          </cell>
          <cell r="S61">
            <v>504.29441769390502</v>
          </cell>
        </row>
        <row r="62">
          <cell r="A62">
            <v>44409</v>
          </cell>
          <cell r="B62">
            <v>521.41677168188221</v>
          </cell>
          <cell r="C62">
            <v>550.40041869203799</v>
          </cell>
          <cell r="D62">
            <v>430.09506700567403</v>
          </cell>
          <cell r="E62">
            <v>516.92801388222301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472.70832695774402</v>
          </cell>
          <cell r="K62">
            <v>499.79669999999999</v>
          </cell>
          <cell r="L62">
            <v>403.90267876023597</v>
          </cell>
          <cell r="M62">
            <v>481.18509999999998</v>
          </cell>
          <cell r="N62">
            <v>456.66617132543502</v>
          </cell>
          <cell r="P62">
            <v>496.91750000000002</v>
          </cell>
          <cell r="Q62">
            <v>536.25120000000004</v>
          </cell>
          <cell r="R62">
            <v>468.90359999999998</v>
          </cell>
          <cell r="S62">
            <v>516.41574806391998</v>
          </cell>
        </row>
        <row r="63">
          <cell r="A63">
            <v>44440</v>
          </cell>
          <cell r="B63">
            <v>537.36447353366975</v>
          </cell>
          <cell r="C63">
            <v>562.50094830461899</v>
          </cell>
          <cell r="D63">
            <v>452.26977855746202</v>
          </cell>
          <cell r="E63">
            <v>535.80368005481898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483.643328052691</v>
          </cell>
          <cell r="K63">
            <v>521.68769999999995</v>
          </cell>
          <cell r="L63">
            <v>419.43886794435201</v>
          </cell>
          <cell r="M63">
            <v>500.18819999999999</v>
          </cell>
          <cell r="N63">
            <v>462.75183249397202</v>
          </cell>
          <cell r="P63">
            <v>524.06399999999996</v>
          </cell>
          <cell r="Q63">
            <v>553.57590000000005</v>
          </cell>
          <cell r="R63">
            <v>481.98610000000002</v>
          </cell>
          <cell r="S63">
            <v>532.0702635780624</v>
          </cell>
        </row>
        <row r="64">
          <cell r="A64">
            <v>44470</v>
          </cell>
          <cell r="B64">
            <v>554.67339768846057</v>
          </cell>
          <cell r="C64">
            <v>580.12189357871398</v>
          </cell>
          <cell r="D64">
            <v>465.77678463342602</v>
          </cell>
          <cell r="E64">
            <v>555.31792735116096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493.793388643345</v>
          </cell>
          <cell r="K64">
            <v>538.5068</v>
          </cell>
          <cell r="L64">
            <v>432.43089562816101</v>
          </cell>
          <cell r="M64">
            <v>523.00630000000001</v>
          </cell>
          <cell r="N64">
            <v>473.85899454049598</v>
          </cell>
          <cell r="P64">
            <v>562.79380000000003</v>
          </cell>
          <cell r="Q64">
            <v>570.78729999999996</v>
          </cell>
          <cell r="R64">
            <v>491.14240000000001</v>
          </cell>
          <cell r="S64">
            <v>549.61045742223996</v>
          </cell>
        </row>
        <row r="65">
          <cell r="A65">
            <v>44501</v>
          </cell>
          <cell r="B65">
            <v>570.73819683475654</v>
          </cell>
          <cell r="C65">
            <v>596.25326294703302</v>
          </cell>
          <cell r="D65">
            <v>467.29642328089398</v>
          </cell>
          <cell r="E65">
            <v>585.401346851585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504.40703513938303</v>
          </cell>
          <cell r="K65">
            <v>548.93920000000003</v>
          </cell>
          <cell r="L65">
            <v>446.374852479656</v>
          </cell>
          <cell r="M65">
            <v>546.15430000000003</v>
          </cell>
          <cell r="N65">
            <v>481.42652316280402</v>
          </cell>
          <cell r="P65">
            <v>575.92269999999996</v>
          </cell>
          <cell r="Q65">
            <v>589.49459999999999</v>
          </cell>
          <cell r="R65">
            <v>497.08159999999998</v>
          </cell>
          <cell r="S65">
            <v>566.65219104531809</v>
          </cell>
        </row>
        <row r="66">
          <cell r="A66">
            <v>44531</v>
          </cell>
          <cell r="B66">
            <v>591.58465054012424</v>
          </cell>
          <cell r="C66">
            <v>624.38449687803302</v>
          </cell>
          <cell r="D66">
            <v>490.17672616247103</v>
          </cell>
          <cell r="E66">
            <v>612.94752260464497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508.65890634525999</v>
          </cell>
          <cell r="K66">
            <v>568.38250000000005</v>
          </cell>
          <cell r="L66">
            <v>462.25877874371798</v>
          </cell>
          <cell r="M66">
            <v>571.51499999999999</v>
          </cell>
          <cell r="N66">
            <v>497.29855763913798</v>
          </cell>
          <cell r="P66">
            <v>590.73249999999996</v>
          </cell>
          <cell r="Q66">
            <v>613.41399999999999</v>
          </cell>
          <cell r="R66">
            <v>506.74650000000003</v>
          </cell>
          <cell r="S66">
            <v>591.61198777401682</v>
          </cell>
        </row>
        <row r="67">
          <cell r="A67">
            <v>44562</v>
          </cell>
          <cell r="B67">
            <v>614.58431841022662</v>
          </cell>
          <cell r="C67">
            <v>653.04139396920903</v>
          </cell>
          <cell r="D67">
            <v>495.935229549356</v>
          </cell>
          <cell r="E67">
            <v>640.94928602690698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529.49487022537596</v>
          </cell>
          <cell r="K67">
            <v>586.99180000000001</v>
          </cell>
          <cell r="L67">
            <v>482.19018867225702</v>
          </cell>
          <cell r="M67">
            <v>599.49180000000001</v>
          </cell>
          <cell r="N67">
            <v>515.73649990215904</v>
          </cell>
          <cell r="P67">
            <v>648.27959999999996</v>
          </cell>
          <cell r="Q67">
            <v>632.70609999999999</v>
          </cell>
          <cell r="R67">
            <v>519.99680000000001</v>
          </cell>
          <cell r="S67">
            <v>616.14975991237043</v>
          </cell>
        </row>
        <row r="68">
          <cell r="A68">
            <v>44593</v>
          </cell>
          <cell r="B68">
            <v>642.2821498865377</v>
          </cell>
          <cell r="C68">
            <v>689.55967741958295</v>
          </cell>
          <cell r="D68">
            <v>507.466063355041</v>
          </cell>
          <cell r="E68">
            <v>677.21153827517196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527.24101910791205</v>
          </cell>
          <cell r="K68">
            <v>601.32280000000003</v>
          </cell>
          <cell r="L68">
            <v>503.43551657386598</v>
          </cell>
          <cell r="M68">
            <v>617.70780000000002</v>
          </cell>
          <cell r="N68">
            <v>537.30158723211503</v>
          </cell>
          <cell r="P68">
            <v>704.84649999999999</v>
          </cell>
          <cell r="Q68">
            <v>659.11389999999994</v>
          </cell>
          <cell r="R68">
            <v>539.00469999999996</v>
          </cell>
          <cell r="S68">
            <v>645.08971781111779</v>
          </cell>
        </row>
        <row r="69">
          <cell r="A69">
            <v>44621</v>
          </cell>
          <cell r="B69">
            <v>678.12390467461978</v>
          </cell>
          <cell r="C69">
            <v>731.94699212032594</v>
          </cell>
          <cell r="D69">
            <v>531.87550409575499</v>
          </cell>
          <cell r="E69">
            <v>721.68155150278005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552.84019460674097</v>
          </cell>
          <cell r="K69">
            <v>628.41679999999997</v>
          </cell>
          <cell r="L69">
            <v>539.70053777450403</v>
          </cell>
          <cell r="M69">
            <v>649.96860000000004</v>
          </cell>
          <cell r="N69">
            <v>566.22824304037397</v>
          </cell>
          <cell r="P69">
            <v>750.16790000000003</v>
          </cell>
          <cell r="Q69">
            <v>701.947</v>
          </cell>
          <cell r="R69">
            <v>578.62310000000002</v>
          </cell>
          <cell r="S69">
            <v>681.92837469717017</v>
          </cell>
        </row>
        <row r="70">
          <cell r="A70">
            <v>44652</v>
          </cell>
          <cell r="B70">
            <v>717.01783442415206</v>
          </cell>
          <cell r="C70">
            <v>773.63778079963595</v>
          </cell>
          <cell r="D70">
            <v>555.83060990502202</v>
          </cell>
          <cell r="E70">
            <v>770.14103176897402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571.07921829800898</v>
          </cell>
          <cell r="K70">
            <v>658.55989999999997</v>
          </cell>
          <cell r="L70">
            <v>567.34932951718702</v>
          </cell>
          <cell r="M70">
            <v>703.83029999999997</v>
          </cell>
          <cell r="N70">
            <v>599.471366385804</v>
          </cell>
          <cell r="P70">
            <v>781.27869999999996</v>
          </cell>
          <cell r="Q70">
            <v>747.64980000000003</v>
          </cell>
          <cell r="R70">
            <v>604.08240000000001</v>
          </cell>
          <cell r="S70">
            <v>722.88477893630466</v>
          </cell>
        </row>
        <row r="71">
          <cell r="A71">
            <v>44682</v>
          </cell>
          <cell r="B71">
            <v>758.39916970542777</v>
          </cell>
          <cell r="C71">
            <v>816.95085891657095</v>
          </cell>
          <cell r="D71">
            <v>590.302446706811</v>
          </cell>
          <cell r="E71">
            <v>823.35236641157996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590.81077234760005</v>
          </cell>
          <cell r="K71">
            <v>690.62620000000004</v>
          </cell>
          <cell r="L71">
            <v>595.33335459672901</v>
          </cell>
          <cell r="M71">
            <v>746.25080000000003</v>
          </cell>
          <cell r="N71">
            <v>630.27162586857503</v>
          </cell>
          <cell r="P71">
            <v>811.13170000000002</v>
          </cell>
          <cell r="Q71">
            <v>787.72260000000006</v>
          </cell>
          <cell r="R71">
            <v>640.82550000000003</v>
          </cell>
          <cell r="S71">
            <v>764.75337937806319</v>
          </cell>
        </row>
        <row r="72">
          <cell r="A72">
            <v>44713</v>
          </cell>
          <cell r="B72">
            <v>801.61968892435402</v>
          </cell>
          <cell r="C72">
            <v>863.52986765757805</v>
          </cell>
          <cell r="D72">
            <v>634.31305988026702</v>
          </cell>
          <cell r="E72">
            <v>877.29515710803901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592.196411716542</v>
          </cell>
          <cell r="K72">
            <v>715.92409999999995</v>
          </cell>
          <cell r="L72">
            <v>615.306078871154</v>
          </cell>
          <cell r="M72">
            <v>787.29740000000004</v>
          </cell>
          <cell r="N72">
            <v>663.80305932180102</v>
          </cell>
          <cell r="P72">
            <v>862.43949999999995</v>
          </cell>
          <cell r="Q72">
            <v>826.38580000000002</v>
          </cell>
          <cell r="R72">
            <v>674.89449999999999</v>
          </cell>
          <cell r="S72">
            <v>808.26422811456348</v>
          </cell>
        </row>
        <row r="73">
          <cell r="A73">
            <v>44743</v>
          </cell>
          <cell r="B73">
            <v>866.79211664725199</v>
          </cell>
          <cell r="C73">
            <v>923.44138901254905</v>
          </cell>
          <cell r="D73">
            <v>681.16469046048701</v>
          </cell>
          <cell r="E73">
            <v>976.73225445962998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636.91872960783201</v>
          </cell>
          <cell r="K73">
            <v>818.33010000000002</v>
          </cell>
          <cell r="L73">
            <v>648.54070312178203</v>
          </cell>
          <cell r="M73">
            <v>856.39940000000001</v>
          </cell>
          <cell r="N73">
            <v>720.32904777860404</v>
          </cell>
          <cell r="P73">
            <v>966.41700000000003</v>
          </cell>
          <cell r="Q73">
            <v>886.50120000000004</v>
          </cell>
          <cell r="R73">
            <v>708.52539999999999</v>
          </cell>
          <cell r="S73">
            <v>880.67888140314437</v>
          </cell>
        </row>
        <row r="74">
          <cell r="A74">
            <v>44774</v>
          </cell>
          <cell r="B74">
            <v>927.25833259855642</v>
          </cell>
          <cell r="C74">
            <v>989.26675472189504</v>
          </cell>
          <cell r="D74">
            <v>731.69185492166105</v>
          </cell>
          <cell r="E74">
            <v>1080.65385467755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671.86027904197203</v>
          </cell>
          <cell r="K74">
            <v>851.01469999999995</v>
          </cell>
          <cell r="L74">
            <v>686.93595945786205</v>
          </cell>
          <cell r="M74">
            <v>917.23339999999996</v>
          </cell>
          <cell r="N74">
            <v>787.63423025055499</v>
          </cell>
          <cell r="P74">
            <v>1056.1436000000001</v>
          </cell>
          <cell r="Q74">
            <v>945.84720000000004</v>
          </cell>
          <cell r="R74">
            <v>750.74630000000002</v>
          </cell>
          <cell r="S74">
            <v>947.83338405430459</v>
          </cell>
        </row>
        <row r="75">
          <cell r="A75">
            <v>44805</v>
          </cell>
          <cell r="B75">
            <v>981.52016443273237</v>
          </cell>
          <cell r="C75">
            <v>1049.9639257026499</v>
          </cell>
          <cell r="D75">
            <v>791.58055535841504</v>
          </cell>
          <cell r="E75">
            <v>1167.32839430795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692.554995511274</v>
          </cell>
          <cell r="K75">
            <v>900.5616</v>
          </cell>
          <cell r="L75">
            <v>724.26002776196503</v>
          </cell>
          <cell r="M75">
            <v>970.00019999999995</v>
          </cell>
          <cell r="N75">
            <v>833.98087235738103</v>
          </cell>
          <cell r="P75">
            <v>1180.1107999999999</v>
          </cell>
          <cell r="Q75">
            <v>998.55070000000001</v>
          </cell>
          <cell r="R75">
            <v>785.19399999999996</v>
          </cell>
          <cell r="S75">
            <v>1009.038712599418</v>
          </cell>
        </row>
        <row r="76">
          <cell r="A76">
            <v>44835</v>
          </cell>
          <cell r="B76">
            <v>1039.8479764918991</v>
          </cell>
          <cell r="C76">
            <v>1105.1417991444</v>
          </cell>
          <cell r="D76">
            <v>838.31151385495002</v>
          </cell>
          <cell r="E76">
            <v>1237.18849661593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774.15292250863297</v>
          </cell>
          <cell r="K76">
            <v>954.48479999999995</v>
          </cell>
          <cell r="L76">
            <v>769.45423347571295</v>
          </cell>
          <cell r="M76">
            <v>1039.6890000000001</v>
          </cell>
          <cell r="N76">
            <v>876.25728214506103</v>
          </cell>
          <cell r="P76">
            <v>1283.4398000000001</v>
          </cell>
          <cell r="Q76">
            <v>1052.7184999999999</v>
          </cell>
          <cell r="R76">
            <v>839.649</v>
          </cell>
          <cell r="S76">
            <v>1066.715373318485</v>
          </cell>
        </row>
        <row r="77">
          <cell r="A77">
            <v>44866</v>
          </cell>
          <cell r="B77">
            <v>1092.275809946467</v>
          </cell>
          <cell r="C77">
            <v>1153.1094150020699</v>
          </cell>
          <cell r="D77">
            <v>891.23776935625699</v>
          </cell>
          <cell r="E77">
            <v>1296.5584538364301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832.67803514428704</v>
          </cell>
          <cell r="K77">
            <v>987.27520000000004</v>
          </cell>
          <cell r="L77">
            <v>819.73212426333203</v>
          </cell>
          <cell r="M77">
            <v>1101.3733</v>
          </cell>
          <cell r="N77">
            <v>923.15830172989604</v>
          </cell>
          <cell r="P77">
            <v>1342.2271000000001</v>
          </cell>
          <cell r="Q77">
            <v>1102.6577</v>
          </cell>
          <cell r="R77">
            <v>891.07050000000004</v>
          </cell>
          <cell r="S77">
            <v>1117.3543632606541</v>
          </cell>
        </row>
        <row r="78">
          <cell r="A78">
            <v>44896</v>
          </cell>
          <cell r="B78">
            <v>1148.8762924470379</v>
          </cell>
          <cell r="C78">
            <v>1207.05254007965</v>
          </cell>
          <cell r="D78">
            <v>951.164045033825</v>
          </cell>
          <cell r="E78">
            <v>1353.9073490552601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853.54838715351104</v>
          </cell>
          <cell r="K78">
            <v>1033.3182999999999</v>
          </cell>
          <cell r="L78">
            <v>871.99280870254597</v>
          </cell>
          <cell r="M78">
            <v>1175.0926999999999</v>
          </cell>
          <cell r="N78">
            <v>969.94464563598501</v>
          </cell>
          <cell r="P78">
            <v>1395.6314</v>
          </cell>
          <cell r="Q78">
            <v>1159.0399</v>
          </cell>
          <cell r="R78">
            <v>944.12199999999996</v>
          </cell>
          <cell r="S78">
            <v>1173.7960162752049</v>
          </cell>
        </row>
        <row r="79">
          <cell r="A79">
            <v>44927</v>
          </cell>
          <cell r="B79">
            <v>1218.6801757950591</v>
          </cell>
          <cell r="C79">
            <v>1284.3090995973</v>
          </cell>
          <cell r="D79">
            <v>1008.47618174978</v>
          </cell>
          <cell r="E79">
            <v>1413.9353000870799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896.79142024632199</v>
          </cell>
          <cell r="K79">
            <v>1114.8544999999999</v>
          </cell>
          <cell r="L79">
            <v>926.62874177566505</v>
          </cell>
          <cell r="M79">
            <v>1249.6818000000001</v>
          </cell>
          <cell r="N79">
            <v>1031.0366771850699</v>
          </cell>
          <cell r="P79">
            <v>1526.9209000000001</v>
          </cell>
          <cell r="Q79">
            <v>1218.4204999999999</v>
          </cell>
          <cell r="R79">
            <v>1011.8095</v>
          </cell>
          <cell r="S79">
            <v>1245.3882201397371</v>
          </cell>
        </row>
        <row r="80">
          <cell r="A80">
            <v>44958</v>
          </cell>
          <cell r="B80">
            <v>1294.3658958891081</v>
          </cell>
          <cell r="C80">
            <v>1387.26480001443</v>
          </cell>
          <cell r="D80">
            <v>1059.19471933962</v>
          </cell>
          <cell r="E80">
            <v>1482.9094760277901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962.27795268451996</v>
          </cell>
          <cell r="K80">
            <v>1185.2597000000001</v>
          </cell>
          <cell r="L80">
            <v>949.56077968676698</v>
          </cell>
          <cell r="M80">
            <v>1333.5694000000001</v>
          </cell>
          <cell r="N80">
            <v>1094.67110923563</v>
          </cell>
          <cell r="P80">
            <v>1563.7811999999999</v>
          </cell>
          <cell r="Q80">
            <v>1309.9952000000001</v>
          </cell>
          <cell r="R80">
            <v>1062.848</v>
          </cell>
          <cell r="S80">
            <v>1327.9984899244021</v>
          </cell>
        </row>
        <row r="81">
          <cell r="A81">
            <v>44986</v>
          </cell>
          <cell r="B81">
            <v>1380.9795582920081</v>
          </cell>
          <cell r="C81">
            <v>1495.99125669098</v>
          </cell>
          <cell r="D81">
            <v>1136.52919417972</v>
          </cell>
          <cell r="E81">
            <v>1576.8107331834201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974.37371906876001</v>
          </cell>
          <cell r="K81">
            <v>1238.7964999999999</v>
          </cell>
          <cell r="L81">
            <v>1057.43072679229</v>
          </cell>
          <cell r="M81">
            <v>1444.6695</v>
          </cell>
          <cell r="N81">
            <v>1171.7598204876999</v>
          </cell>
          <cell r="P81">
            <v>1707.0622000000001</v>
          </cell>
          <cell r="Q81">
            <v>1408.7382</v>
          </cell>
          <cell r="R81">
            <v>1146.2019</v>
          </cell>
          <cell r="S81">
            <v>1421.999119512792</v>
          </cell>
        </row>
        <row r="82">
          <cell r="A82">
            <v>45017</v>
          </cell>
          <cell r="B82">
            <v>1496.839720342768</v>
          </cell>
          <cell r="C82">
            <v>1660.2645352480099</v>
          </cell>
          <cell r="D82">
            <v>1194.6762578931</v>
          </cell>
          <cell r="E82">
            <v>1693.72519352412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1033.6460926961199</v>
          </cell>
          <cell r="K82">
            <v>1350.9799</v>
          </cell>
          <cell r="L82">
            <v>1128.5344335402101</v>
          </cell>
          <cell r="M82">
            <v>1601.1621</v>
          </cell>
          <cell r="N82">
            <v>1253.2813449330499</v>
          </cell>
          <cell r="P82">
            <v>1932.0678</v>
          </cell>
          <cell r="Q82">
            <v>1528.8988999999999</v>
          </cell>
          <cell r="R82">
            <v>1195.4755</v>
          </cell>
          <cell r="S82">
            <v>1557.478397029817</v>
          </cell>
        </row>
        <row r="83">
          <cell r="A83">
            <v>45047</v>
          </cell>
          <cell r="B83">
            <v>1619.551969356706</v>
          </cell>
          <cell r="C83">
            <v>1768.8673489339001</v>
          </cell>
          <cell r="D83">
            <v>1311.78839704594</v>
          </cell>
          <cell r="E83">
            <v>1827.35940445812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1115.57272466108</v>
          </cell>
          <cell r="K83">
            <v>1448.3376000000001</v>
          </cell>
          <cell r="L83">
            <v>1201.8583361446799</v>
          </cell>
          <cell r="M83">
            <v>1768.1877999999999</v>
          </cell>
          <cell r="N83">
            <v>1349.0627784128401</v>
          </cell>
          <cell r="P83">
            <v>2028.4989</v>
          </cell>
          <cell r="Q83">
            <v>1651.7257</v>
          </cell>
          <cell r="R83">
            <v>1300.2003999999999</v>
          </cell>
          <cell r="S83">
            <v>1677.374658968326</v>
          </cell>
        </row>
        <row r="84">
          <cell r="A84">
            <v>45078</v>
          </cell>
          <cell r="B84">
            <v>1725.146450951722</v>
          </cell>
          <cell r="C84">
            <v>1868.38744672352</v>
          </cell>
          <cell r="D84">
            <v>1377.8079226945399</v>
          </cell>
          <cell r="E84">
            <v>1935.68122852175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1239.3559707433201</v>
          </cell>
          <cell r="K84">
            <v>1546.3218999999999</v>
          </cell>
          <cell r="L84">
            <v>1286.78370450681</v>
          </cell>
          <cell r="M84">
            <v>1891.1036999999999</v>
          </cell>
          <cell r="N84">
            <v>1447.9871897319499</v>
          </cell>
          <cell r="P84">
            <v>2076.2759000000001</v>
          </cell>
          <cell r="Q84">
            <v>1760.7203999999999</v>
          </cell>
          <cell r="R84">
            <v>1379.3122000000001</v>
          </cell>
          <cell r="S84">
            <v>1780.9880096440229</v>
          </cell>
        </row>
        <row r="85">
          <cell r="A85">
            <v>45108</v>
          </cell>
          <cell r="B85">
            <v>1846.9639530603661</v>
          </cell>
          <cell r="C85">
            <v>1987.92166064709</v>
          </cell>
          <cell r="D85">
            <v>1517.05911753179</v>
          </cell>
          <cell r="E85">
            <v>2038.2865653044701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1409.05803711715</v>
          </cell>
          <cell r="K85">
            <v>1715.2483</v>
          </cell>
          <cell r="L85">
            <v>1370.3043418376201</v>
          </cell>
          <cell r="M85">
            <v>2052.8604999999998</v>
          </cell>
          <cell r="N85">
            <v>1541.66080844622</v>
          </cell>
          <cell r="P85">
            <v>2189.0601999999999</v>
          </cell>
          <cell r="Q85">
            <v>1876.0793000000001</v>
          </cell>
          <cell r="R85">
            <v>1473.8833</v>
          </cell>
          <cell r="S85">
            <v>1906.2667662838339</v>
          </cell>
        </row>
        <row r="86">
          <cell r="A86">
            <v>45139</v>
          </cell>
          <cell r="B86">
            <v>2075.2923036197399</v>
          </cell>
          <cell r="C86">
            <v>2293.6106579126899</v>
          </cell>
          <cell r="D86">
            <v>1663.3701898177101</v>
          </cell>
          <cell r="E86">
            <v>2262.2121002293902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1484.95311376628</v>
          </cell>
          <cell r="K86">
            <v>1899.9518</v>
          </cell>
          <cell r="L86">
            <v>1464.9372407918099</v>
          </cell>
          <cell r="M86">
            <v>2286.5587</v>
          </cell>
          <cell r="N86">
            <v>1681.77559972883</v>
          </cell>
          <cell r="P86">
            <v>2420.2181999999998</v>
          </cell>
          <cell r="Q86">
            <v>2131.2298000000001</v>
          </cell>
          <cell r="R86">
            <v>1586.4371000000001</v>
          </cell>
          <cell r="S86">
            <v>2154.3023476779572</v>
          </cell>
        </row>
        <row r="87">
          <cell r="A87">
            <v>45170</v>
          </cell>
          <cell r="B87">
            <v>2337.6605109035609</v>
          </cell>
          <cell r="C87">
            <v>2629.1754650080302</v>
          </cell>
          <cell r="D87">
            <v>1845.9423114860399</v>
          </cell>
          <cell r="E87">
            <v>2524.8107910016201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1654.45652468392</v>
          </cell>
          <cell r="K87">
            <v>2199.5888</v>
          </cell>
          <cell r="L87">
            <v>1572.99775216803</v>
          </cell>
          <cell r="M87">
            <v>2585.6390999999999</v>
          </cell>
          <cell r="N87">
            <v>1845.9776551663999</v>
          </cell>
          <cell r="P87">
            <v>2762.9893999999999</v>
          </cell>
          <cell r="Q87">
            <v>2424.6669000000002</v>
          </cell>
          <cell r="R87">
            <v>1724.9404999999999</v>
          </cell>
          <cell r="S87">
            <v>2446.6729760399721</v>
          </cell>
        </row>
        <row r="88">
          <cell r="A88">
            <v>45200</v>
          </cell>
          <cell r="B88">
            <v>2527.326572984236</v>
          </cell>
          <cell r="C88">
            <v>2806.2267226815402</v>
          </cell>
          <cell r="D88">
            <v>2027.3841730706599</v>
          </cell>
          <cell r="E88">
            <v>2805.7743152072098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1874.5097562501801</v>
          </cell>
          <cell r="K88">
            <v>2374.1024000000002</v>
          </cell>
          <cell r="L88">
            <v>1704.8899206497699</v>
          </cell>
          <cell r="M88">
            <v>2810.9917</v>
          </cell>
          <cell r="N88">
            <v>2001.29170424473</v>
          </cell>
          <cell r="P88">
            <v>2967.027</v>
          </cell>
          <cell r="Q88">
            <v>2635.5920999999998</v>
          </cell>
          <cell r="R88">
            <v>1850.0447999999999</v>
          </cell>
          <cell r="S88">
            <v>2649.250606286455</v>
          </cell>
        </row>
        <row r="89">
          <cell r="A89">
            <v>45231</v>
          </cell>
          <cell r="B89">
            <v>2859.1149153344131</v>
          </cell>
          <cell r="C89">
            <v>3249.77862852629</v>
          </cell>
          <cell r="D89">
            <v>2256.8356570626802</v>
          </cell>
          <cell r="E89">
            <v>3116.8836663593102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2162.00072929002</v>
          </cell>
          <cell r="K89">
            <v>2707.0311000000002</v>
          </cell>
          <cell r="L89">
            <v>1842.15030860704</v>
          </cell>
          <cell r="M89">
            <v>3152.5038</v>
          </cell>
          <cell r="N89">
            <v>2218.04715239399</v>
          </cell>
          <cell r="P89">
            <v>3380.7633000000001</v>
          </cell>
          <cell r="Q89">
            <v>2988.1599000000001</v>
          </cell>
          <cell r="R89">
            <v>2039.3589999999999</v>
          </cell>
          <cell r="S89">
            <v>3012.595405224989</v>
          </cell>
        </row>
        <row r="90">
          <cell r="A90">
            <v>45261</v>
          </cell>
          <cell r="B90">
            <v>3595.620158297339</v>
          </cell>
          <cell r="C90">
            <v>4229.7749928456196</v>
          </cell>
          <cell r="D90">
            <v>2693.6080036715398</v>
          </cell>
          <cell r="E90">
            <v>3621.0369612590298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2463.1160661679401</v>
          </cell>
          <cell r="K90">
            <v>3200.7963</v>
          </cell>
          <cell r="L90">
            <v>2003.8501521246801</v>
          </cell>
          <cell r="M90">
            <v>3787.8710999999998</v>
          </cell>
          <cell r="N90">
            <v>2968.6143353805501</v>
          </cell>
          <cell r="P90">
            <v>3917.6709000000001</v>
          </cell>
          <cell r="Q90">
            <v>3826.0671000000002</v>
          </cell>
          <cell r="R90">
            <v>2520.2449000000001</v>
          </cell>
          <cell r="S90">
            <v>3776.5929645419969</v>
          </cell>
        </row>
        <row r="91">
          <cell r="A91">
            <v>45292</v>
          </cell>
          <cell r="B91">
            <v>4353.1895759372464</v>
          </cell>
          <cell r="C91">
            <v>5083.63841397532</v>
          </cell>
          <cell r="D91">
            <v>3252.4223385741202</v>
          </cell>
          <cell r="E91">
            <v>4112.51550892467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3002.3918596385902</v>
          </cell>
          <cell r="K91">
            <v>4021.0016000000001</v>
          </cell>
          <cell r="L91">
            <v>2108.13055518484</v>
          </cell>
          <cell r="M91">
            <v>4541.1567999999997</v>
          </cell>
          <cell r="N91">
            <v>4220.9814514669797</v>
          </cell>
          <cell r="P91">
            <v>4576.9582</v>
          </cell>
          <cell r="Q91">
            <v>4618.6466</v>
          </cell>
          <cell r="R91">
            <v>3227.4303</v>
          </cell>
          <cell r="S91">
            <v>4564.0617383703429</v>
          </cell>
        </row>
        <row r="92">
          <cell r="A92">
            <v>45323</v>
          </cell>
          <cell r="B92">
            <v>4860.2640497221882</v>
          </cell>
          <cell r="C92">
            <v>5595.0149795868901</v>
          </cell>
          <cell r="D92">
            <v>3811.6331660105998</v>
          </cell>
          <cell r="E92">
            <v>4489.4044469748596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3710.04393710759</v>
          </cell>
          <cell r="K92">
            <v>4344.3017</v>
          </cell>
          <cell r="L92">
            <v>2199.02199472339</v>
          </cell>
          <cell r="M92">
            <v>5081.1623</v>
          </cell>
          <cell r="N92">
            <v>4947.5417641435797</v>
          </cell>
          <cell r="P92">
            <v>4926.3977000000004</v>
          </cell>
          <cell r="Q92">
            <v>5179.1719000000003</v>
          </cell>
          <cell r="R92">
            <v>3691.3847999999998</v>
          </cell>
          <cell r="S92">
            <v>5051.0187370418298</v>
          </cell>
        </row>
        <row r="93">
          <cell r="A93">
            <v>45352</v>
          </cell>
          <cell r="B93">
            <v>5356.8153907032147</v>
          </cell>
          <cell r="C93">
            <v>6062.4889347384496</v>
          </cell>
          <cell r="D93">
            <v>4243.9043097523399</v>
          </cell>
          <cell r="E93">
            <v>4844.7795210048898</v>
          </cell>
          <cell r="F93">
            <v>3067.2615999999998</v>
          </cell>
          <cell r="G93">
            <v>5398.2626</v>
          </cell>
          <cell r="H93">
            <v>6490.3869999999997</v>
          </cell>
          <cell r="I93">
            <v>6209.1850000000004</v>
          </cell>
          <cell r="J93">
            <v>4327.23029427458</v>
          </cell>
          <cell r="K93">
            <v>4754.0659999999998</v>
          </cell>
          <cell r="L93">
            <v>3008.2490006549101</v>
          </cell>
          <cell r="M93">
            <v>5543.6469999999999</v>
          </cell>
          <cell r="N93">
            <v>5491.8378799567899</v>
          </cell>
          <cell r="P93">
            <v>5483.4629999999997</v>
          </cell>
          <cell r="Q93">
            <v>5679.69</v>
          </cell>
          <cell r="R93">
            <v>4404.4930000000004</v>
          </cell>
          <cell r="S93">
            <v>5480.5981504706679</v>
          </cell>
        </row>
        <row r="94">
          <cell r="A94">
            <v>45383</v>
          </cell>
          <cell r="B94">
            <v>5822.2346006780735</v>
          </cell>
          <cell r="C94">
            <v>6458.8760281345003</v>
          </cell>
          <cell r="D94">
            <v>4515.2976873544903</v>
          </cell>
          <cell r="E94">
            <v>5193.4959408488103</v>
          </cell>
          <cell r="F94">
            <v>4107.4030000000002</v>
          </cell>
          <cell r="G94">
            <v>5758.3729999999996</v>
          </cell>
          <cell r="H94">
            <v>7077.5950000000003</v>
          </cell>
          <cell r="I94">
            <v>6750.3959999999997</v>
          </cell>
          <cell r="J94">
            <v>4921.0767878422803</v>
          </cell>
          <cell r="K94">
            <v>5050.9679999999998</v>
          </cell>
          <cell r="L94">
            <v>3253.8486782089999</v>
          </cell>
          <cell r="M94">
            <v>5943.991</v>
          </cell>
          <cell r="N94">
            <v>5843.67178536551</v>
          </cell>
          <cell r="P94">
            <v>6073.03</v>
          </cell>
          <cell r="Q94">
            <v>6044.5829999999996</v>
          </cell>
          <cell r="R94">
            <v>5195.4790000000003</v>
          </cell>
          <cell r="S94">
            <v>5846.7491947966346</v>
          </cell>
        </row>
        <row r="95">
          <cell r="A95">
            <v>45413</v>
          </cell>
          <cell r="B95">
            <v>6084.9450751384184</v>
          </cell>
          <cell r="C95">
            <v>6832.8073720702796</v>
          </cell>
          <cell r="D95">
            <v>4847.4997236413801</v>
          </cell>
          <cell r="E95">
            <v>5450.4949350376201</v>
          </cell>
          <cell r="F95">
            <v>4247.3500000000004</v>
          </cell>
          <cell r="G95">
            <v>5955.5540000000001</v>
          </cell>
          <cell r="H95">
            <v>7135.1189999999997</v>
          </cell>
          <cell r="I95">
            <v>6938.7860000000001</v>
          </cell>
          <cell r="J95">
            <v>5324.8498217439601</v>
          </cell>
          <cell r="K95">
            <v>5230.0990000000002</v>
          </cell>
          <cell r="L95">
            <v>3510.8275746724898</v>
          </cell>
          <cell r="M95">
            <v>6283.5739999999996</v>
          </cell>
          <cell r="N95">
            <v>6144.8215436699002</v>
          </cell>
          <cell r="P95">
            <v>6425.6620000000003</v>
          </cell>
          <cell r="Q95">
            <v>6271.7430000000004</v>
          </cell>
          <cell r="R95">
            <v>5392.1019999999999</v>
          </cell>
          <cell r="S95">
            <v>6155.1200297031992</v>
          </cell>
        </row>
        <row r="96">
          <cell r="A96">
            <v>45444</v>
          </cell>
          <cell r="B96">
            <v>6411.5340402085048</v>
          </cell>
          <cell r="C96">
            <v>7179.2537357700903</v>
          </cell>
          <cell r="D96">
            <v>4970.4991882677105</v>
          </cell>
          <cell r="E96">
            <v>5714.0504803889598</v>
          </cell>
          <cell r="F96">
            <v>4872.2359999999999</v>
          </cell>
          <cell r="G96">
            <v>6092.549</v>
          </cell>
          <cell r="H96">
            <v>7449.8459999999995</v>
          </cell>
          <cell r="I96">
            <v>7239.1189999999997</v>
          </cell>
          <cell r="J96">
            <v>5607.6117260195197</v>
          </cell>
          <cell r="K96">
            <v>5563.71</v>
          </cell>
          <cell r="L96">
            <v>3736.6589710164899</v>
          </cell>
          <cell r="M96">
            <v>6645.8180000000002</v>
          </cell>
          <cell r="N96">
            <v>6414.13099313152</v>
          </cell>
          <cell r="P96">
            <v>6826.7150000000001</v>
          </cell>
          <cell r="Q96">
            <v>6503.4830000000002</v>
          </cell>
          <cell r="R96">
            <v>5820.2759999999998</v>
          </cell>
          <cell r="S96">
            <v>6453.4683741557792</v>
          </cell>
        </row>
        <row r="97">
          <cell r="A97">
            <v>45474</v>
          </cell>
          <cell r="B97">
            <v>6701.0687361241908</v>
          </cell>
          <cell r="C97">
            <v>7457.6281442229401</v>
          </cell>
          <cell r="D97">
            <v>5297.4136716913199</v>
          </cell>
          <cell r="E97">
            <v>5957.2617014559901</v>
          </cell>
          <cell r="F97">
            <v>5109.8069999999998</v>
          </cell>
          <cell r="G97">
            <v>6320.799</v>
          </cell>
          <cell r="H97">
            <v>7922.2420000000002</v>
          </cell>
          <cell r="I97">
            <v>7480.9989999999998</v>
          </cell>
          <cell r="J97">
            <v>5826.5436989924401</v>
          </cell>
          <cell r="K97">
            <v>5895.049</v>
          </cell>
          <cell r="L97">
            <v>3969.16020716397</v>
          </cell>
          <cell r="M97">
            <v>7018.6469999999999</v>
          </cell>
          <cell r="N97">
            <v>6651.70765339847</v>
          </cell>
          <cell r="P97">
            <v>7165.5190000000002</v>
          </cell>
          <cell r="Q97">
            <v>6744.5450000000001</v>
          </cell>
          <cell r="R97">
            <v>6057.7139999999999</v>
          </cell>
          <cell r="S97">
            <v>6739.3160008751911</v>
          </cell>
        </row>
        <row r="98">
          <cell r="A98">
            <v>45505</v>
          </cell>
          <cell r="B98">
            <v>6972.2543279864803</v>
          </cell>
          <cell r="C98">
            <v>7726.8815027099699</v>
          </cell>
          <cell r="D98">
            <v>5487.21774122645</v>
          </cell>
          <cell r="E98">
            <v>6135.4951067858701</v>
          </cell>
          <cell r="F98">
            <v>5428.1850000000004</v>
          </cell>
          <cell r="G98">
            <v>6594.652</v>
          </cell>
          <cell r="H98">
            <v>8239.23</v>
          </cell>
          <cell r="I98">
            <v>7773.13</v>
          </cell>
          <cell r="J98">
            <v>6227.0472049608798</v>
          </cell>
          <cell r="K98">
            <v>6165.424</v>
          </cell>
          <cell r="L98">
            <v>4210.2351373376296</v>
          </cell>
          <cell r="M98">
            <v>7336.741</v>
          </cell>
          <cell r="N98">
            <v>6816.9998877845301</v>
          </cell>
          <cell r="P98">
            <v>7322.7749999999996</v>
          </cell>
          <cell r="Q98">
            <v>7016.4719999999998</v>
          </cell>
          <cell r="R98">
            <v>6340.5320000000002</v>
          </cell>
          <cell r="S98">
            <v>6991.1383097283142</v>
          </cell>
        </row>
        <row r="99">
          <cell r="A99">
            <v>45536</v>
          </cell>
          <cell r="B99">
            <v>7173.2496565629863</v>
          </cell>
          <cell r="C99">
            <v>7875.9615004438701</v>
          </cell>
          <cell r="D99">
            <v>5571.27295463255</v>
          </cell>
          <cell r="E99">
            <v>6329.50141860454</v>
          </cell>
          <cell r="F99">
            <v>5819.94</v>
          </cell>
          <cell r="G99">
            <v>6762.0990000000002</v>
          </cell>
          <cell r="H99">
            <v>8503.7909999999993</v>
          </cell>
          <cell r="I99">
            <v>7972.1369999999997</v>
          </cell>
          <cell r="J99">
            <v>6474.0318219644796</v>
          </cell>
          <cell r="K99">
            <v>6287.2129999999997</v>
          </cell>
          <cell r="L99">
            <v>4468.6795552231397</v>
          </cell>
          <cell r="M99">
            <v>7607.3289999999997</v>
          </cell>
          <cell r="N99">
            <v>6979.7456397221204</v>
          </cell>
          <cell r="P99">
            <v>7489.835</v>
          </cell>
          <cell r="Q99">
            <v>7238.5780000000004</v>
          </cell>
          <cell r="R99">
            <v>6598.6130000000003</v>
          </cell>
          <cell r="S99">
            <v>7157.3422174779798</v>
          </cell>
        </row>
        <row r="100">
          <cell r="A100">
            <v>45566</v>
          </cell>
          <cell r="B100">
            <v>7343.8262986146656</v>
          </cell>
          <cell r="C100">
            <v>7968.0162157697696</v>
          </cell>
          <cell r="D100">
            <v>5720.9626632030304</v>
          </cell>
          <cell r="E100">
            <v>6538.0578439745896</v>
          </cell>
          <cell r="F100">
            <v>6154.4489999999996</v>
          </cell>
          <cell r="G100">
            <v>6946.8050000000003</v>
          </cell>
          <cell r="H100">
            <v>8776.3349999999991</v>
          </cell>
          <cell r="I100">
            <v>8039.4889999999996</v>
          </cell>
          <cell r="J100">
            <v>6652.3424458611598</v>
          </cell>
          <cell r="K100">
            <v>6415.6890000000003</v>
          </cell>
          <cell r="L100">
            <v>4660.9334882666499</v>
          </cell>
          <cell r="M100">
            <v>7910.5330000000004</v>
          </cell>
          <cell r="N100">
            <v>7106.8469009955397</v>
          </cell>
          <cell r="P100">
            <v>7636.6660000000002</v>
          </cell>
          <cell r="Q100">
            <v>7440.4639999999999</v>
          </cell>
          <cell r="R100">
            <v>6738.4309999999996</v>
          </cell>
          <cell r="S100">
            <v>7309.822530827274</v>
          </cell>
        </row>
        <row r="101">
          <cell r="A101">
            <v>45597</v>
          </cell>
          <cell r="B101">
            <v>7520.4611557671642</v>
          </cell>
          <cell r="C101">
            <v>8075.7076307859297</v>
          </cell>
          <cell r="D101">
            <v>5895.8924971951001</v>
          </cell>
          <cell r="E101">
            <v>6656.0118470886</v>
          </cell>
          <cell r="F101">
            <v>6447.5079999999998</v>
          </cell>
          <cell r="G101">
            <v>7080.2349999999997</v>
          </cell>
          <cell r="H101">
            <v>9026.8019999999997</v>
          </cell>
          <cell r="I101">
            <v>8242.2139999999999</v>
          </cell>
          <cell r="J101">
            <v>6738.8514731936502</v>
          </cell>
          <cell r="K101">
            <v>6612.4359999999997</v>
          </cell>
          <cell r="L101">
            <v>5066.1308023929196</v>
          </cell>
          <cell r="M101">
            <v>8205.6880000000001</v>
          </cell>
          <cell r="N101">
            <v>7217.9329427479497</v>
          </cell>
          <cell r="P101">
            <v>7557.0550000000003</v>
          </cell>
          <cell r="Q101">
            <v>7635.6220000000003</v>
          </cell>
          <cell r="R101">
            <v>6971.4750000000004</v>
          </cell>
          <cell r="S101">
            <v>7457.2628986898544</v>
          </cell>
        </row>
        <row r="102">
          <cell r="A102">
            <v>45627</v>
          </cell>
          <cell r="B102">
            <v>7711.0574875173952</v>
          </cell>
          <cell r="C102">
            <v>8263.4452867812706</v>
          </cell>
          <cell r="D102">
            <v>5989.3826873368198</v>
          </cell>
          <cell r="E102">
            <v>6740.2105889059703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7038.3834681192702</v>
          </cell>
          <cell r="K102">
            <v>6670.6466</v>
          </cell>
          <cell r="L102">
            <v>5337.7880373316502</v>
          </cell>
          <cell r="M102">
            <v>8568.0465000000004</v>
          </cell>
          <cell r="N102">
            <v>7344.6151227268301</v>
          </cell>
          <cell r="P102">
            <v>7447.2066000000004</v>
          </cell>
          <cell r="Q102">
            <v>7860.3392000000003</v>
          </cell>
          <cell r="R102">
            <v>7220.5186000000003</v>
          </cell>
          <cell r="S102">
            <v>7618.8271234707099</v>
          </cell>
        </row>
        <row r="103">
          <cell r="A103">
            <v>45658</v>
          </cell>
          <cell r="B103">
            <v>7882.6688390092886</v>
          </cell>
          <cell r="C103">
            <v>8377.6040823111398</v>
          </cell>
          <cell r="D103">
            <v>6074.6655833963096</v>
          </cell>
          <cell r="E103">
            <v>6840.0753024926098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7010.0772992674101</v>
          </cell>
          <cell r="K103">
            <v>6803.4807000000001</v>
          </cell>
          <cell r="L103">
            <v>5618.0615117385696</v>
          </cell>
          <cell r="M103">
            <v>9022.2062999999998</v>
          </cell>
          <cell r="N103">
            <v>7456.2003229069096</v>
          </cell>
          <cell r="P103">
            <v>7503.9557000000004</v>
          </cell>
          <cell r="Q103">
            <v>8047.6306000000004</v>
          </cell>
          <cell r="R103">
            <v>7453.5936000000002</v>
          </cell>
          <cell r="S103">
            <v>7770.8461513709899</v>
          </cell>
        </row>
        <row r="104">
          <cell r="A104">
            <v>45689</v>
          </cell>
          <cell r="B104">
            <v>8065.1187886511307</v>
          </cell>
          <cell r="C104">
            <v>8547.6534097154308</v>
          </cell>
          <cell r="D104">
            <v>6180.7208836875598</v>
          </cell>
          <cell r="E104">
            <v>6991.4567824998003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7017.2267099359497</v>
          </cell>
          <cell r="K104">
            <v>7093.415</v>
          </cell>
          <cell r="L104">
            <v>5855.2449374570697</v>
          </cell>
          <cell r="M104">
            <v>9244.3852999999999</v>
          </cell>
          <cell r="N104">
            <v>7651.1337113289601</v>
          </cell>
          <cell r="P104">
            <v>7464.5219999999999</v>
          </cell>
          <cell r="Q104">
            <v>8295.8935000000001</v>
          </cell>
          <cell r="R104">
            <v>7615.3091999999997</v>
          </cell>
          <cell r="S104">
            <v>7943.1873998007104</v>
          </cell>
        </row>
        <row r="105">
          <cell r="A105">
            <v>45717</v>
          </cell>
          <cell r="B105">
            <v>8273.297630263658</v>
          </cell>
          <cell r="C105">
            <v>8898.9919700431492</v>
          </cell>
          <cell r="D105">
            <v>6177.6968334266803</v>
          </cell>
          <cell r="E105">
            <v>7068.3289981628104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7123.8442368396099</v>
          </cell>
          <cell r="K105">
            <v>7104.5996999999998</v>
          </cell>
          <cell r="L105">
            <v>6192.3340346371397</v>
          </cell>
          <cell r="M105">
            <v>9596.1911</v>
          </cell>
          <cell r="N105">
            <v>7832.3833253192597</v>
          </cell>
          <cell r="P105">
            <v>8016.7165999999997</v>
          </cell>
          <cell r="Q105">
            <v>8559.9624000000003</v>
          </cell>
          <cell r="R105">
            <v>7841.4238999999998</v>
          </cell>
          <cell r="S105">
            <v>8166.3066918910336</v>
          </cell>
        </row>
        <row r="106">
          <cell r="A106">
            <v>45748</v>
          </cell>
          <cell r="B106">
            <v>8500.7034181518065</v>
          </cell>
          <cell r="C106">
            <v>9174.7323849889108</v>
          </cell>
          <cell r="D106">
            <v>6403.4116355004098</v>
          </cell>
          <cell r="E106">
            <v>7139.2178520391399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7340.0781944751998</v>
          </cell>
          <cell r="K106">
            <v>7566.9997999999996</v>
          </cell>
          <cell r="L106">
            <v>6447.8509964783798</v>
          </cell>
          <cell r="M106">
            <v>9971.7782000000007</v>
          </cell>
          <cell r="N106">
            <v>8045.0656804607297</v>
          </cell>
          <cell r="P106">
            <v>8158.6628000000001</v>
          </cell>
          <cell r="Q106">
            <v>8838.5210000000006</v>
          </cell>
          <cell r="R106">
            <v>7979.6814999999997</v>
          </cell>
          <cell r="S106">
            <v>8416.2103264555808</v>
          </cell>
        </row>
        <row r="107">
          <cell r="A107">
            <v>45778</v>
          </cell>
          <cell r="B107">
            <v>8674.4766084513376</v>
          </cell>
          <cell r="C107">
            <v>9330.22840136386</v>
          </cell>
          <cell r="D107">
            <v>6498.0788269489303</v>
          </cell>
          <cell r="E107">
            <v>7254.7276760022096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7666.6242246155398</v>
          </cell>
          <cell r="K107">
            <v>7763.6677</v>
          </cell>
          <cell r="L107">
            <v>6671.7739344176598</v>
          </cell>
          <cell r="M107">
            <v>10324.9771</v>
          </cell>
          <cell r="N107">
            <v>8290.2964947310902</v>
          </cell>
          <cell r="P107">
            <v>7911.5735000000004</v>
          </cell>
          <cell r="Q107">
            <v>9054.6661999999997</v>
          </cell>
          <cell r="R107">
            <v>8061.6444000000001</v>
          </cell>
          <cell r="S107">
            <v>8591.0763636597021</v>
          </cell>
        </row>
        <row r="108">
          <cell r="A108">
            <v>45809</v>
          </cell>
          <cell r="B108">
            <v>8837.835952505362</v>
          </cell>
          <cell r="C108">
            <v>9485.7820113974594</v>
          </cell>
          <cell r="D108">
            <v>6704.7044794700396</v>
          </cell>
          <cell r="E108">
            <v>7408.4272734749102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7842.9449463301698</v>
          </cell>
          <cell r="K108">
            <v>7805.1629999999996</v>
          </cell>
          <cell r="L108">
            <v>6959.9110220268403</v>
          </cell>
          <cell r="M108">
            <v>10508.2467</v>
          </cell>
          <cell r="N108">
            <v>8496.9846543860094</v>
          </cell>
          <cell r="P108">
            <v>7904.2893000000004</v>
          </cell>
          <cell r="Q108">
            <v>9176.0722999999998</v>
          </cell>
          <cell r="R108">
            <v>8225.5673000000006</v>
          </cell>
          <cell r="S108">
            <v>8739.6122042695661</v>
          </cell>
        </row>
        <row r="109">
          <cell r="A109">
            <v>45839</v>
          </cell>
          <cell r="B109">
            <v>9063.6153507407453</v>
          </cell>
          <cell r="C109">
            <v>9746.7240108327296</v>
          </cell>
          <cell r="D109">
            <v>6814.6598074371504</v>
          </cell>
          <cell r="E109">
            <v>7538.4508421910996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8102.5830526045602</v>
          </cell>
          <cell r="K109">
            <v>8301.6470000000008</v>
          </cell>
          <cell r="L109">
            <v>7225.0175134164001</v>
          </cell>
          <cell r="M109">
            <v>10772.749100000001</v>
          </cell>
          <cell r="N109">
            <v>8710.3064629477904</v>
          </cell>
          <cell r="P109">
            <v>8291.1362000000008</v>
          </cell>
          <cell r="Q109">
            <v>9309.9392000000007</v>
          </cell>
          <cell r="R109">
            <v>8421.6182000000008</v>
          </cell>
          <cell r="S109">
            <v>8982.981750271274</v>
          </cell>
        </row>
        <row r="110">
          <cell r="A110">
            <v>45870</v>
          </cell>
          <cell r="B110">
            <v>9245.8124628020032</v>
          </cell>
          <cell r="C110">
            <v>9857.2653375563605</v>
          </cell>
          <cell r="D110">
            <v>7091.7863374307799</v>
          </cell>
          <cell r="E110">
            <v>7610.5350132043604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8398.8702242223808</v>
          </cell>
          <cell r="K110">
            <v>8388.2587999999996</v>
          </cell>
          <cell r="L110">
            <v>7439.9327405213699</v>
          </cell>
          <cell r="M110">
            <v>11174.3892</v>
          </cell>
          <cell r="N110">
            <v>8939.1690655689199</v>
          </cell>
          <cell r="P110">
            <v>8149.3939</v>
          </cell>
          <cell r="Q110">
            <v>9508.4922000000006</v>
          </cell>
          <cell r="R110">
            <v>8662.8297000000002</v>
          </cell>
          <cell r="S110">
            <v>9132.9066728318212</v>
          </cell>
        </row>
        <row r="111">
          <cell r="A111">
            <v>45901</v>
          </cell>
          <cell r="B111">
            <v>9405.4993849813982</v>
          </cell>
          <cell r="C111">
            <v>9977.4840102078306</v>
          </cell>
          <cell r="D111">
            <v>7154.0634025695499</v>
          </cell>
          <cell r="E111">
            <v>7605.4967387347897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8678.8685577746892</v>
          </cell>
          <cell r="K111">
            <v>8408.7468000000008</v>
          </cell>
          <cell r="L111">
            <v>7687.2914795583802</v>
          </cell>
          <cell r="M111">
            <v>11365.970799999999</v>
          </cell>
          <cell r="N111">
            <v>9074.1471747465403</v>
          </cell>
          <cell r="P111">
            <v>8264.9812999999995</v>
          </cell>
          <cell r="Q111">
            <v>9689.4722000000002</v>
          </cell>
          <cell r="R111">
            <v>8902.1443999999992</v>
          </cell>
          <cell r="S111">
            <v>9232.9008362983641</v>
          </cell>
        </row>
        <row r="112">
          <cell r="A112">
            <v>45931</v>
          </cell>
          <cell r="B112">
            <v>9606.9291034202706</v>
          </cell>
          <cell r="C112">
            <v>10162.8528098775</v>
          </cell>
          <cell r="D112">
            <v>7327.2728955985503</v>
          </cell>
          <cell r="E112">
            <v>7635.6118558520602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8901.6622321295799</v>
          </cell>
          <cell r="K112">
            <v>8558.7170000000006</v>
          </cell>
          <cell r="L112">
            <v>7891.9831074836902</v>
          </cell>
          <cell r="M112">
            <v>11600.612999999999</v>
          </cell>
          <cell r="N112">
            <v>9244.3733453311997</v>
          </cell>
          <cell r="P112">
            <v>8458.8881000000001</v>
          </cell>
          <cell r="Q112">
            <v>9898.7806999999993</v>
          </cell>
          <cell r="R112">
            <v>9162.8192999999992</v>
          </cell>
          <cell r="S112">
            <v>9388.2544796469138</v>
          </cell>
        </row>
        <row r="113">
          <cell r="A113">
            <v>45962</v>
          </cell>
          <cell r="B113">
            <v>9853.5149554452673</v>
          </cell>
          <cell r="C113">
            <v>10483.324611255401</v>
          </cell>
          <cell r="D113">
            <v>7353.7318936308702</v>
          </cell>
          <cell r="E113">
            <v>7693.2471225611198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9124.7205261722393</v>
          </cell>
          <cell r="K113">
            <v>8791.6636999999992</v>
          </cell>
          <cell r="L113">
            <v>8132.9949606043801</v>
          </cell>
          <cell r="M113">
            <v>11920.8827</v>
          </cell>
          <cell r="N113">
            <v>9413.3512071296791</v>
          </cell>
          <cell r="P113">
            <v>8543.4315000000006</v>
          </cell>
          <cell r="Q113">
            <v>10158.513800000001</v>
          </cell>
          <cell r="R113">
            <v>9414.6473000000005</v>
          </cell>
          <cell r="S113">
            <v>9612.7029944223377</v>
          </cell>
        </row>
        <row r="114">
          <cell r="A114">
            <v>45992</v>
          </cell>
          <cell r="B114">
            <v>10140.607735504031</v>
          </cell>
          <cell r="C114">
            <v>10865.141647992699</v>
          </cell>
          <cell r="D114">
            <v>7498.3578645760299</v>
          </cell>
          <cell r="E114">
            <v>7739.3630805746498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9362.4844871306505</v>
          </cell>
          <cell r="K114">
            <v>9019.7417999999998</v>
          </cell>
          <cell r="L114">
            <v>8446.1684487424609</v>
          </cell>
          <cell r="M114">
            <v>12399.0533</v>
          </cell>
          <cell r="N114">
            <v>9531.3063508268297</v>
          </cell>
          <cell r="P114">
            <v>8600.1759999999995</v>
          </cell>
          <cell r="Q114">
            <v>10470.6116</v>
          </cell>
          <cell r="R114">
            <v>9751.2708999999995</v>
          </cell>
          <cell r="S114">
            <v>9889.2752684248571</v>
          </cell>
        </row>
        <row r="115">
          <cell r="A115">
            <v>46023</v>
          </cell>
          <cell r="B115">
            <v>10422.221551422321</v>
          </cell>
          <cell r="C115">
            <v>11307.778171366421</v>
          </cell>
          <cell r="D115">
            <v>7550.9511483070646</v>
          </cell>
          <cell r="E115">
            <v>7819.4952752153822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9446.5400323614085</v>
          </cell>
          <cell r="K115">
            <v>9041.9583000000002</v>
          </cell>
          <cell r="L115">
            <v>8913.6497853263627</v>
          </cell>
          <cell r="M115">
            <v>12870.3043</v>
          </cell>
          <cell r="N115">
            <v>9750.5150761428213</v>
          </cell>
          <cell r="P115">
            <v>9145.1546999999991</v>
          </cell>
          <cell r="Q115">
            <v>10738.6474</v>
          </cell>
          <cell r="R115">
            <v>9976.2080000000005</v>
          </cell>
          <cell r="S115">
            <v>10176.891536818021</v>
          </cell>
        </row>
        <row r="116">
          <cell r="A116">
            <v>46054</v>
          </cell>
          <cell r="B116">
            <v>10713.268507560049</v>
          </cell>
          <cell r="C116">
            <v>11572.665067139789</v>
          </cell>
          <cell r="D116">
            <v>7606.4815246370808</v>
          </cell>
          <cell r="E116">
            <v>7949.9368847548449</v>
          </cell>
          <cell r="F116">
            <v>11121.460999999999</v>
          </cell>
          <cell r="G116">
            <v>8815.1128000000008</v>
          </cell>
          <cell r="H116">
            <v>12407.521199999999</v>
          </cell>
          <cell r="I116">
            <v>11433.1752</v>
          </cell>
          <cell r="J116">
            <v>9420.7091451824053</v>
          </cell>
          <cell r="K116">
            <v>9432.9786999999997</v>
          </cell>
          <cell r="L116">
            <v>9176.6528407153473</v>
          </cell>
          <cell r="M116">
            <v>13323.0993</v>
          </cell>
          <cell r="N116">
            <v>10063.536336051089</v>
          </cell>
          <cell r="P116">
            <v>9067.4285999999993</v>
          </cell>
          <cell r="Q116">
            <v>11099.411</v>
          </cell>
          <cell r="R116">
            <v>10365.4964</v>
          </cell>
          <cell r="S116">
            <v>10439.61660321031</v>
          </cell>
        </row>
        <row r="117">
          <cell r="A117">
            <v>46082</v>
          </cell>
          <cell r="B117">
            <v>10955.986071806639</v>
          </cell>
          <cell r="C117">
            <v>11789.22571500344</v>
          </cell>
          <cell r="D117">
            <v>7714.3537752297952</v>
          </cell>
          <cell r="E117">
            <v>7912.4547713234051</v>
          </cell>
          <cell r="F117">
            <v>11477.3521</v>
          </cell>
          <cell r="G117">
            <v>8946.3282999999992</v>
          </cell>
          <cell r="H117">
            <v>12708.777</v>
          </cell>
          <cell r="I117">
            <v>11844.578100000001</v>
          </cell>
          <cell r="J117">
            <v>9641.8106182654938</v>
          </cell>
          <cell r="K117">
            <v>9847.9122000000007</v>
          </cell>
          <cell r="L117">
            <v>8561.2542446888256</v>
          </cell>
          <cell r="M117">
            <v>13823.483200000001</v>
          </cell>
          <cell r="N117">
            <v>10239.194856103461</v>
          </cell>
          <cell r="P117">
            <v>9134.1718999999994</v>
          </cell>
          <cell r="Q117">
            <v>11471.7251</v>
          </cell>
          <cell r="R117">
            <v>10818.1219</v>
          </cell>
          <cell r="S117">
            <v>10656.393153177271</v>
          </cell>
        </row>
        <row r="118">
          <cell r="A118">
            <v>46113</v>
          </cell>
          <cell r="B118">
            <v>11214.11985756088</v>
          </cell>
          <cell r="C118">
            <v>12025.057410835059</v>
          </cell>
          <cell r="D118">
            <v>7910.3675825246337</v>
          </cell>
          <cell r="E118">
            <v>7934.7556478865508</v>
          </cell>
          <cell r="F118">
            <v>11756.3472</v>
          </cell>
          <cell r="G118">
            <v>9207.8323999999993</v>
          </cell>
          <cell r="H118">
            <v>13022.2636</v>
          </cell>
          <cell r="I118">
            <v>12405.3884</v>
          </cell>
          <cell r="J118">
            <v>10027.914981698479</v>
          </cell>
          <cell r="K118">
            <v>9861.6617999999999</v>
          </cell>
          <cell r="L118">
            <v>8965.2645396877942</v>
          </cell>
          <cell r="M118">
            <v>14180.8676</v>
          </cell>
          <cell r="N118">
            <v>10478.106099457529</v>
          </cell>
          <cell r="P118">
            <v>9090.1983</v>
          </cell>
          <cell r="Q118">
            <v>11735.6603</v>
          </cell>
          <cell r="R118">
            <v>11277.595300000001</v>
          </cell>
          <cell r="S118">
            <v>10850.32623452237</v>
          </cell>
        </row>
        <row r="119">
          <cell r="A119">
            <v>46143</v>
          </cell>
          <cell r="B119">
            <v>11491.56984670235</v>
          </cell>
          <cell r="C119">
            <v>12444.4737775946</v>
          </cell>
          <cell r="D119">
            <v>8037.4843743668889</v>
          </cell>
          <cell r="E119">
            <v>8001.9960412219671</v>
          </cell>
          <cell r="F119">
            <v>12040.016799999999</v>
          </cell>
          <cell r="G119">
            <v>9358.2749000000003</v>
          </cell>
          <cell r="H119">
            <v>13344.228499999999</v>
          </cell>
          <cell r="I119">
            <v>12627.4089</v>
          </cell>
          <cell r="J119">
            <v>10361.42530389296</v>
          </cell>
          <cell r="K119">
            <v>10113.517400000001</v>
          </cell>
          <cell r="L119">
            <v>9373.9443910428145</v>
          </cell>
          <cell r="M119">
            <v>14370.976199999999</v>
          </cell>
          <cell r="N119">
            <v>10807.64922734577</v>
          </cell>
          <cell r="P119">
            <v>9404.7086999999992</v>
          </cell>
          <cell r="Q119">
            <v>11938.743399999999</v>
          </cell>
          <cell r="R119">
            <v>11533.2464</v>
          </cell>
          <cell r="S119">
            <v>11124.675369256451</v>
          </cell>
        </row>
        <row r="120">
          <cell r="A120">
            <v>46174</v>
          </cell>
          <cell r="B120">
            <v>11789.05242877373</v>
          </cell>
          <cell r="C120">
            <v>12777.424526281509</v>
          </cell>
          <cell r="D120">
            <v>8250.130682030067</v>
          </cell>
          <cell r="E120">
            <v>8129.1437574564789</v>
          </cell>
          <cell r="F120">
            <v>12386.571900000001</v>
          </cell>
          <cell r="G120">
            <v>9503.2168000000001</v>
          </cell>
          <cell r="H120">
            <v>13681.1338</v>
          </cell>
          <cell r="I120">
            <v>12908.6271</v>
          </cell>
          <cell r="J120">
            <v>10612.745827896581</v>
          </cell>
          <cell r="K120">
            <v>10642.684800000001</v>
          </cell>
          <cell r="L120">
            <v>9503.2876273985457</v>
          </cell>
          <cell r="M120">
            <v>14700.772300000001</v>
          </cell>
          <cell r="N120">
            <v>11077.455017744869</v>
          </cell>
          <cell r="P120">
            <v>9728.7687000000005</v>
          </cell>
          <cell r="Q120">
            <v>12138.1176</v>
          </cell>
          <cell r="R120">
            <v>11840.563399999999</v>
          </cell>
          <cell r="S120">
            <v>11419.593768303959</v>
          </cell>
        </row>
        <row r="121">
          <cell r="A121">
            <v>46204</v>
          </cell>
          <cell r="B121">
            <v>12087.243502503419</v>
          </cell>
          <cell r="C121">
            <v>13098.182936979279</v>
          </cell>
          <cell r="D121">
            <v>8425.824954519956</v>
          </cell>
          <cell r="E121">
            <v>8337.6749775067638</v>
          </cell>
          <cell r="F121">
            <v>12708.393400000001</v>
          </cell>
          <cell r="G121">
            <v>9723.2507999999998</v>
          </cell>
          <cell r="H121">
            <v>14076.5069</v>
          </cell>
          <cell r="I121">
            <v>13050.543299999999</v>
          </cell>
          <cell r="J121">
            <v>10975.193245584471</v>
          </cell>
          <cell r="K121">
            <v>11101.836499999999</v>
          </cell>
          <cell r="L121">
            <v>9752.4714560684188</v>
          </cell>
          <cell r="M121">
            <v>15046.7253</v>
          </cell>
          <cell r="N121">
            <v>11430.757811360991</v>
          </cell>
          <cell r="P121">
            <v>10198.6019</v>
          </cell>
          <cell r="Q121">
            <v>12346.602199999999</v>
          </cell>
          <cell r="R121">
            <v>12026.928</v>
          </cell>
          <cell r="S121">
            <v>11725.459008474159</v>
          </cell>
        </row>
        <row r="122">
          <cell r="A122">
            <v>46235</v>
          </cell>
          <cell r="B122">
            <v>12303.51165271639</v>
          </cell>
          <cell r="C122">
            <v>13299.032044029191</v>
          </cell>
          <cell r="D122">
            <v>8644.0270982473357</v>
          </cell>
          <cell r="E122">
            <v>8464.5799126374714</v>
          </cell>
          <cell r="F122">
            <v>13155.4822</v>
          </cell>
          <cell r="G122">
            <v>9875.4583000000002</v>
          </cell>
          <cell r="H122">
            <v>14426.2305</v>
          </cell>
          <cell r="I122">
            <v>13232.500400000001</v>
          </cell>
          <cell r="J122">
            <v>11408.32291952366</v>
          </cell>
          <cell r="K122">
            <v>11028.745199999999</v>
          </cell>
          <cell r="L122">
            <v>10111.134273821141</v>
          </cell>
          <cell r="M122">
            <v>15258.750099999999</v>
          </cell>
          <cell r="N122">
            <v>11748.376212112889</v>
          </cell>
          <cell r="P122">
            <v>10111.7999</v>
          </cell>
          <cell r="Q122">
            <v>12568.5954</v>
          </cell>
          <cell r="R122">
            <v>12308.2606</v>
          </cell>
          <cell r="S122">
            <v>11889.26687396323</v>
          </cell>
        </row>
        <row r="123">
          <cell r="A123">
            <v>46266</v>
          </cell>
          <cell r="B123">
            <v>12514.489418888201</v>
          </cell>
          <cell r="C123">
            <v>13499.27784099483</v>
          </cell>
          <cell r="D123">
            <v>8720.4954350499811</v>
          </cell>
          <cell r="E123">
            <v>8418.4599616651303</v>
          </cell>
          <cell r="F123">
            <v>13650.977500000001</v>
          </cell>
          <cell r="G123">
            <v>10046.2824</v>
          </cell>
          <cell r="H123">
            <v>14765.7431</v>
          </cell>
          <cell r="I123">
            <v>13427.688200000001</v>
          </cell>
          <cell r="J123">
            <v>11840.52258374393</v>
          </cell>
          <cell r="K123">
            <v>11285.106900000001</v>
          </cell>
          <cell r="L123">
            <v>10533.11498409772</v>
          </cell>
          <cell r="M123">
            <v>15383.705099999999</v>
          </cell>
          <cell r="N123">
            <v>11901.38197683112</v>
          </cell>
          <cell r="P123">
            <v>10366.1379</v>
          </cell>
          <cell r="Q123">
            <v>12782.2816</v>
          </cell>
          <cell r="R123">
            <v>12631.883900000001</v>
          </cell>
          <cell r="S123">
            <v>12036.93160626614</v>
          </cell>
        </row>
      </sheetData>
      <sheetData sheetId="3">
        <row r="6">
          <cell r="A6">
            <v>42705</v>
          </cell>
          <cell r="B6">
            <v>100.34323599500109</v>
          </cell>
          <cell r="C6">
            <v>101.254370209968</v>
          </cell>
          <cell r="D6">
            <v>99.875150039747098</v>
          </cell>
          <cell r="E6">
            <v>98.824740523218395</v>
          </cell>
          <cell r="F6">
            <v>100</v>
          </cell>
          <cell r="G6">
            <v>99.280052447843403</v>
          </cell>
          <cell r="H6">
            <v>100</v>
          </cell>
          <cell r="I6">
            <v>100</v>
          </cell>
          <cell r="J6">
            <v>100.737840257263</v>
          </cell>
          <cell r="K6">
            <v>100</v>
          </cell>
          <cell r="L6">
            <v>105.562641100549</v>
          </cell>
          <cell r="M6">
            <v>100</v>
          </cell>
          <cell r="N6">
            <v>99.091355685784904</v>
          </cell>
          <cell r="P6">
            <v>100</v>
          </cell>
          <cell r="Q6">
            <v>100</v>
          </cell>
          <cell r="R6">
            <v>100</v>
          </cell>
          <cell r="S6">
            <v>100.2860899821904</v>
          </cell>
        </row>
        <row r="7">
          <cell r="A7">
            <v>42736</v>
          </cell>
          <cell r="B7">
            <v>102.09640708939899</v>
          </cell>
          <cell r="C7">
            <v>101.958882911055</v>
          </cell>
          <cell r="D7">
            <v>100.26070601319</v>
          </cell>
          <cell r="E7">
            <v>101.253190519109</v>
          </cell>
          <cell r="F7">
            <v>101.5904</v>
          </cell>
          <cell r="G7">
            <v>100.34156146363399</v>
          </cell>
          <cell r="H7">
            <v>102.7132</v>
          </cell>
          <cell r="I7">
            <v>102.928</v>
          </cell>
          <cell r="J7">
            <v>103.36782975107199</v>
          </cell>
          <cell r="K7">
            <v>103.41119999999999</v>
          </cell>
          <cell r="L7">
            <v>108.970676093348</v>
          </cell>
          <cell r="M7">
            <v>102.48</v>
          </cell>
          <cell r="N7">
            <v>100.956285714063</v>
          </cell>
          <cell r="P7">
            <v>101.5611</v>
          </cell>
          <cell r="Q7">
            <v>101.43389999999999</v>
          </cell>
          <cell r="R7">
            <v>102.2777</v>
          </cell>
          <cell r="S7">
            <v>101.7613203131087</v>
          </cell>
        </row>
        <row r="8">
          <cell r="A8">
            <v>42767</v>
          </cell>
          <cell r="B8">
            <v>104.1632550414903</v>
          </cell>
          <cell r="C8">
            <v>103.65047865315</v>
          </cell>
          <cell r="D8">
            <v>104.04385747672301</v>
          </cell>
          <cell r="E8">
            <v>103.176263679347</v>
          </cell>
          <cell r="F8">
            <v>107.6923</v>
          </cell>
          <cell r="G8">
            <v>101.495758527928</v>
          </cell>
          <cell r="H8">
            <v>104.0851</v>
          </cell>
          <cell r="I8">
            <v>105.5673</v>
          </cell>
          <cell r="J8">
            <v>106.68584317545201</v>
          </cell>
          <cell r="K8">
            <v>103.4842</v>
          </cell>
          <cell r="L8">
            <v>113.740725863374</v>
          </cell>
          <cell r="M8">
            <v>103.3877</v>
          </cell>
          <cell r="N8">
            <v>102.64406113295099</v>
          </cell>
          <cell r="P8">
            <v>103.5611</v>
          </cell>
          <cell r="Q8">
            <v>102.9705</v>
          </cell>
          <cell r="R8">
            <v>106.6823</v>
          </cell>
          <cell r="S8">
            <v>103.32000969120369</v>
          </cell>
        </row>
        <row r="9">
          <cell r="A9">
            <v>42795</v>
          </cell>
          <cell r="B9">
            <v>106.5211964550456</v>
          </cell>
          <cell r="C9">
            <v>104.24206780273001</v>
          </cell>
          <cell r="D9">
            <v>105.03781757615</v>
          </cell>
          <cell r="E9">
            <v>105.206398067029</v>
          </cell>
          <cell r="F9">
            <v>121.37269999999999</v>
          </cell>
          <cell r="G9">
            <v>102.707637499892</v>
          </cell>
          <cell r="H9">
            <v>107.044</v>
          </cell>
          <cell r="I9">
            <v>106.4422</v>
          </cell>
          <cell r="J9">
            <v>111.02676038603499</v>
          </cell>
          <cell r="K9">
            <v>105.1461</v>
          </cell>
          <cell r="L9">
            <v>121.103819516743</v>
          </cell>
          <cell r="M9">
            <v>105.0341</v>
          </cell>
          <cell r="N9">
            <v>105.13991852002501</v>
          </cell>
          <cell r="P9">
            <v>104.2786</v>
          </cell>
          <cell r="Q9">
            <v>105.264</v>
          </cell>
          <cell r="R9">
            <v>115.9572</v>
          </cell>
          <cell r="S9">
            <v>104.5108274112532</v>
          </cell>
        </row>
        <row r="10">
          <cell r="A10">
            <v>42826</v>
          </cell>
          <cell r="B10">
            <v>109.10426361731921</v>
          </cell>
          <cell r="C10">
            <v>106.321056589007</v>
          </cell>
          <cell r="D10">
            <v>108.393609765825</v>
          </cell>
          <cell r="E10">
            <v>106.460940293905</v>
          </cell>
          <cell r="F10">
            <v>131.83949999999999</v>
          </cell>
          <cell r="G10">
            <v>104.175041878351</v>
          </cell>
          <cell r="H10">
            <v>109.21429999999999</v>
          </cell>
          <cell r="I10">
            <v>106.98909999999999</v>
          </cell>
          <cell r="J10">
            <v>117.33562473768301</v>
          </cell>
          <cell r="K10">
            <v>107.70950000000001</v>
          </cell>
          <cell r="L10">
            <v>123.57737060314901</v>
          </cell>
          <cell r="M10">
            <v>107.1572</v>
          </cell>
          <cell r="N10">
            <v>106.910069527023</v>
          </cell>
          <cell r="P10">
            <v>107.76990000000001</v>
          </cell>
          <cell r="Q10">
            <v>107.45359999999999</v>
          </cell>
          <cell r="R10">
            <v>121.2229</v>
          </cell>
          <cell r="S10">
            <v>106.4844208560491</v>
          </cell>
        </row>
        <row r="11">
          <cell r="A11">
            <v>42856</v>
          </cell>
          <cell r="B11">
            <v>111.1420988502573</v>
          </cell>
          <cell r="C11">
            <v>108.523711524512</v>
          </cell>
          <cell r="D11">
            <v>110.84312423929801</v>
          </cell>
          <cell r="E11">
            <v>107.620565672152</v>
          </cell>
          <cell r="F11">
            <v>135.64250000000001</v>
          </cell>
          <cell r="G11">
            <v>107.192055668824</v>
          </cell>
          <cell r="H11">
            <v>110.9083</v>
          </cell>
          <cell r="I11">
            <v>108.233</v>
          </cell>
          <cell r="J11">
            <v>119.13353186718599</v>
          </cell>
          <cell r="K11">
            <v>108.8826</v>
          </cell>
          <cell r="L11">
            <v>127.511133327238</v>
          </cell>
          <cell r="M11">
            <v>109.0168</v>
          </cell>
          <cell r="N11">
            <v>108.26800559429201</v>
          </cell>
          <cell r="P11">
            <v>109.1944</v>
          </cell>
          <cell r="Q11">
            <v>109.0912</v>
          </cell>
          <cell r="R11">
            <v>123.2123</v>
          </cell>
          <cell r="S11">
            <v>108.43059563360249</v>
          </cell>
        </row>
        <row r="12">
          <cell r="A12">
            <v>42887</v>
          </cell>
          <cell r="B12">
            <v>112.59635827102809</v>
          </cell>
          <cell r="C12">
            <v>110.213906580098</v>
          </cell>
          <cell r="D12">
            <v>112.094786033593</v>
          </cell>
          <cell r="E12">
            <v>109.866995809632</v>
          </cell>
          <cell r="F12">
            <v>136.40260000000001</v>
          </cell>
          <cell r="G12">
            <v>107.732284807285</v>
          </cell>
          <cell r="H12">
            <v>112.6816</v>
          </cell>
          <cell r="I12">
            <v>109.1964</v>
          </cell>
          <cell r="J12">
            <v>120.73043720478999</v>
          </cell>
          <cell r="K12">
            <v>110.3471</v>
          </cell>
          <cell r="L12">
            <v>129.93110079709299</v>
          </cell>
          <cell r="M12">
            <v>109.398</v>
          </cell>
          <cell r="N12">
            <v>110.131085151018</v>
          </cell>
          <cell r="P12">
            <v>110.7449</v>
          </cell>
          <cell r="Q12">
            <v>110.1614</v>
          </cell>
          <cell r="R12">
            <v>123.8629</v>
          </cell>
          <cell r="S12">
            <v>109.9477128496039</v>
          </cell>
        </row>
        <row r="13">
          <cell r="A13">
            <v>42917</v>
          </cell>
          <cell r="B13">
            <v>114.7265287014388</v>
          </cell>
          <cell r="C13">
            <v>112.28275828558</v>
          </cell>
          <cell r="D13">
            <v>115.260048173784</v>
          </cell>
          <cell r="E13">
            <v>110.96850330565999</v>
          </cell>
          <cell r="F13">
            <v>138.6344</v>
          </cell>
          <cell r="G13">
            <v>109.246270655126</v>
          </cell>
          <cell r="H13">
            <v>116.0536</v>
          </cell>
          <cell r="I13">
            <v>112.37779999999999</v>
          </cell>
          <cell r="J13">
            <v>123.784820179736</v>
          </cell>
          <cell r="K13">
            <v>113.0802</v>
          </cell>
          <cell r="L13">
            <v>131.73963848929199</v>
          </cell>
          <cell r="M13">
            <v>111.2471</v>
          </cell>
          <cell r="N13">
            <v>110.758139857299</v>
          </cell>
          <cell r="P13">
            <v>110.0316</v>
          </cell>
          <cell r="Q13">
            <v>111.9143</v>
          </cell>
          <cell r="R13">
            <v>126.4854</v>
          </cell>
          <cell r="S13">
            <v>111.8177908102703</v>
          </cell>
        </row>
        <row r="14">
          <cell r="A14">
            <v>42948</v>
          </cell>
          <cell r="B14">
            <v>116.05752981015431</v>
          </cell>
          <cell r="C14">
            <v>113.461522369663</v>
          </cell>
          <cell r="D14">
            <v>117.831930986778</v>
          </cell>
          <cell r="E14">
            <v>110.62434056149399</v>
          </cell>
          <cell r="F14">
            <v>139.6986</v>
          </cell>
          <cell r="G14">
            <v>110.091791070984</v>
          </cell>
          <cell r="H14">
            <v>118.4669</v>
          </cell>
          <cell r="I14">
            <v>113.7116</v>
          </cell>
          <cell r="J14">
            <v>125.406259152386</v>
          </cell>
          <cell r="K14">
            <v>116.6181</v>
          </cell>
          <cell r="L14">
            <v>134.29317857109601</v>
          </cell>
          <cell r="M14">
            <v>112.9072</v>
          </cell>
          <cell r="N14">
            <v>112.404838494347</v>
          </cell>
          <cell r="P14">
            <v>111.4599</v>
          </cell>
          <cell r="Q14">
            <v>113.3031</v>
          </cell>
          <cell r="R14">
            <v>128.20320000000001</v>
          </cell>
          <cell r="S14">
            <v>113.0367031444481</v>
          </cell>
        </row>
        <row r="15">
          <cell r="A15">
            <v>42979</v>
          </cell>
          <cell r="B15">
            <v>117.77751246435</v>
          </cell>
          <cell r="C15">
            <v>116.01780351658201</v>
          </cell>
          <cell r="D15">
            <v>118.049731405945</v>
          </cell>
          <cell r="E15">
            <v>111.015785517035</v>
          </cell>
          <cell r="F15">
            <v>141.22229999999999</v>
          </cell>
          <cell r="G15">
            <v>110.34799638699199</v>
          </cell>
          <cell r="H15">
            <v>120.7606</v>
          </cell>
          <cell r="I15">
            <v>114.5102</v>
          </cell>
          <cell r="J15">
            <v>127.783099707427</v>
          </cell>
          <cell r="K15">
            <v>118.2457</v>
          </cell>
          <cell r="L15">
            <v>138.41705303533499</v>
          </cell>
          <cell r="M15">
            <v>114.7894</v>
          </cell>
          <cell r="N15">
            <v>113.901063837077</v>
          </cell>
          <cell r="P15">
            <v>115.3391</v>
          </cell>
          <cell r="Q15">
            <v>115.2821</v>
          </cell>
          <cell r="R15">
            <v>129.16390000000001</v>
          </cell>
          <cell r="S15">
            <v>114.7415557517409</v>
          </cell>
        </row>
        <row r="16">
          <cell r="A16">
            <v>43009</v>
          </cell>
          <cell r="B16">
            <v>119.80710707279781</v>
          </cell>
          <cell r="C16">
            <v>118.19623779906399</v>
          </cell>
          <cell r="D16">
            <v>121.213167814627</v>
          </cell>
          <cell r="E16">
            <v>112.890997712629</v>
          </cell>
          <cell r="F16">
            <v>142.48050000000001</v>
          </cell>
          <cell r="G16">
            <v>110.838690543455</v>
          </cell>
          <cell r="H16">
            <v>122.39319999999999</v>
          </cell>
          <cell r="I16">
            <v>115.9691</v>
          </cell>
          <cell r="J16">
            <v>135.39926596487601</v>
          </cell>
          <cell r="K16">
            <v>120.16079999999999</v>
          </cell>
          <cell r="L16">
            <v>141.87892826847201</v>
          </cell>
          <cell r="M16">
            <v>117.2603</v>
          </cell>
          <cell r="N16">
            <v>114.48801269958</v>
          </cell>
          <cell r="P16">
            <v>119.6955</v>
          </cell>
          <cell r="Q16">
            <v>117.08029999999999</v>
          </cell>
          <cell r="R16">
            <v>131.46559999999999</v>
          </cell>
          <cell r="S16">
            <v>116.7076057009788</v>
          </cell>
        </row>
        <row r="17">
          <cell r="A17">
            <v>43040</v>
          </cell>
          <cell r="B17">
            <v>121.62802904188089</v>
          </cell>
          <cell r="C17">
            <v>120.323290252498</v>
          </cell>
          <cell r="D17">
            <v>121.50908044161</v>
          </cell>
          <cell r="E17">
            <v>114.189285326404</v>
          </cell>
          <cell r="F17">
            <v>144.0943</v>
          </cell>
          <cell r="G17">
            <v>112.15166131366701</v>
          </cell>
          <cell r="H17">
            <v>123.92310000000001</v>
          </cell>
          <cell r="I17">
            <v>119.1704</v>
          </cell>
          <cell r="J17">
            <v>136.614629166132</v>
          </cell>
          <cell r="K17">
            <v>123.0569</v>
          </cell>
          <cell r="L17">
            <v>144.15014214812101</v>
          </cell>
          <cell r="M17">
            <v>118.16330000000001</v>
          </cell>
          <cell r="N17">
            <v>115.427498265306</v>
          </cell>
          <cell r="P17">
            <v>121.3064</v>
          </cell>
          <cell r="Q17">
            <v>118.4813</v>
          </cell>
          <cell r="R17">
            <v>133.33619999999999</v>
          </cell>
          <cell r="S17">
            <v>118.4243968174066</v>
          </cell>
        </row>
        <row r="18">
          <cell r="A18">
            <v>43070</v>
          </cell>
          <cell r="B18">
            <v>124.7559916197656</v>
          </cell>
          <cell r="C18">
            <v>122.108517789673</v>
          </cell>
          <cell r="D18">
            <v>121.303762981375</v>
          </cell>
          <cell r="E18">
            <v>116.42759141997099</v>
          </cell>
          <cell r="F18">
            <v>163.72989999999999</v>
          </cell>
          <cell r="G18">
            <v>115.65008872282</v>
          </cell>
          <cell r="H18">
            <v>125.59990000000001</v>
          </cell>
          <cell r="I18">
            <v>122.96120000000001</v>
          </cell>
          <cell r="J18">
            <v>136.13880956854501</v>
          </cell>
          <cell r="K18">
            <v>124.73309999999999</v>
          </cell>
          <cell r="L18">
            <v>147.56483244562</v>
          </cell>
          <cell r="M18">
            <v>118.61320000000001</v>
          </cell>
          <cell r="N18">
            <v>116.36902242841199</v>
          </cell>
          <cell r="P18">
            <v>122.2081</v>
          </cell>
          <cell r="Q18">
            <v>119.98220000000001</v>
          </cell>
          <cell r="R18">
            <v>142.55000000000001</v>
          </cell>
          <cell r="S18">
            <v>120.15084921913579</v>
          </cell>
        </row>
        <row r="19">
          <cell r="A19">
            <v>43101</v>
          </cell>
          <cell r="B19">
            <v>127.26771237187479</v>
          </cell>
          <cell r="C19">
            <v>123.56959817136</v>
          </cell>
          <cell r="D19">
            <v>123.036131883324</v>
          </cell>
          <cell r="E19">
            <v>118.315502293809</v>
          </cell>
          <cell r="F19">
            <v>170.93170000000001</v>
          </cell>
          <cell r="G19">
            <v>118.17150209829001</v>
          </cell>
          <cell r="H19">
            <v>127.55670000000001</v>
          </cell>
          <cell r="I19">
            <v>125.4409</v>
          </cell>
          <cell r="J19">
            <v>138.16052111834099</v>
          </cell>
          <cell r="K19">
            <v>128.46459999999999</v>
          </cell>
          <cell r="L19">
            <v>152.27438474554199</v>
          </cell>
          <cell r="M19">
            <v>122.26439999999999</v>
          </cell>
          <cell r="N19">
            <v>118.262240881841</v>
          </cell>
          <cell r="P19">
            <v>123.83</v>
          </cell>
          <cell r="Q19">
            <v>121.9401</v>
          </cell>
          <cell r="R19">
            <v>146.85079999999999</v>
          </cell>
          <cell r="S19">
            <v>122.22439172361899</v>
          </cell>
        </row>
        <row r="20">
          <cell r="A20">
            <v>43132</v>
          </cell>
          <cell r="B20">
            <v>129.78989870222011</v>
          </cell>
          <cell r="C20">
            <v>124.387678727473</v>
          </cell>
          <cell r="D20">
            <v>125.239052695544</v>
          </cell>
          <cell r="E20">
            <v>119.905615685708</v>
          </cell>
          <cell r="F20">
            <v>174.9795</v>
          </cell>
          <cell r="G20">
            <v>120.96395835582</v>
          </cell>
          <cell r="H20">
            <v>129.6688</v>
          </cell>
          <cell r="I20">
            <v>131.4907</v>
          </cell>
          <cell r="J20">
            <v>154.136677666498</v>
          </cell>
          <cell r="K20">
            <v>129.85059999999999</v>
          </cell>
          <cell r="L20">
            <v>156.01954386120599</v>
          </cell>
          <cell r="M20">
            <v>125.1444</v>
          </cell>
          <cell r="N20">
            <v>120.42160029428</v>
          </cell>
          <cell r="P20">
            <v>123.7252</v>
          </cell>
          <cell r="Q20">
            <v>124.0185</v>
          </cell>
          <cell r="R20">
            <v>153.3304</v>
          </cell>
          <cell r="S20">
            <v>123.7267311501958</v>
          </cell>
        </row>
        <row r="21">
          <cell r="A21">
            <v>43160</v>
          </cell>
          <cell r="B21">
            <v>132.5592371299339</v>
          </cell>
          <cell r="C21">
            <v>126.358649645505</v>
          </cell>
          <cell r="D21">
            <v>125.048289583494</v>
          </cell>
          <cell r="E21">
            <v>121.64103445277399</v>
          </cell>
          <cell r="F21">
            <v>178.91249999999999</v>
          </cell>
          <cell r="G21">
            <v>125.49688633077901</v>
          </cell>
          <cell r="H21">
            <v>131.92619999999999</v>
          </cell>
          <cell r="I21">
            <v>136.62039999999999</v>
          </cell>
          <cell r="J21">
            <v>156.92117011577199</v>
          </cell>
          <cell r="K21">
            <v>135.5034</v>
          </cell>
          <cell r="L21">
            <v>156.628214782301</v>
          </cell>
          <cell r="M21">
            <v>128.42429999999999</v>
          </cell>
          <cell r="N21">
            <v>122.40204620778501</v>
          </cell>
          <cell r="P21">
            <v>124.50839999999999</v>
          </cell>
          <cell r="Q21">
            <v>127.8267</v>
          </cell>
          <cell r="R21">
            <v>160.43430000000001</v>
          </cell>
          <cell r="S21">
            <v>126.21918259184631</v>
          </cell>
        </row>
        <row r="22">
          <cell r="A22">
            <v>43191</v>
          </cell>
          <cell r="B22">
            <v>135.96373990638199</v>
          </cell>
          <cell r="C22">
            <v>127.41069078667201</v>
          </cell>
          <cell r="D22">
            <v>128.04376884275399</v>
          </cell>
          <cell r="E22">
            <v>123.92786512513599</v>
          </cell>
          <cell r="F22">
            <v>199.30670000000001</v>
          </cell>
          <cell r="G22">
            <v>127.394185556035</v>
          </cell>
          <cell r="H22">
            <v>134.30240000000001</v>
          </cell>
          <cell r="I22">
            <v>140.0829</v>
          </cell>
          <cell r="J22">
            <v>159.76973250598601</v>
          </cell>
          <cell r="K22">
            <v>139.49619999999999</v>
          </cell>
          <cell r="L22">
            <v>160.97081359547801</v>
          </cell>
          <cell r="M22">
            <v>130.62610000000001</v>
          </cell>
          <cell r="N22">
            <v>125.400282488328</v>
          </cell>
          <cell r="P22">
            <v>126.1915</v>
          </cell>
          <cell r="Q22">
            <v>130.43049999999999</v>
          </cell>
          <cell r="R22">
            <v>170.21449999999999</v>
          </cell>
          <cell r="S22">
            <v>128.08381967557949</v>
          </cell>
        </row>
        <row r="23">
          <cell r="A23">
            <v>43221</v>
          </cell>
          <cell r="B23">
            <v>139.57043552226389</v>
          </cell>
          <cell r="C23">
            <v>132.31708409469201</v>
          </cell>
          <cell r="D23">
            <v>130.86436455848599</v>
          </cell>
          <cell r="E23">
            <v>126.575438236832</v>
          </cell>
          <cell r="F23">
            <v>202.74610000000001</v>
          </cell>
          <cell r="G23">
            <v>130.02063663745199</v>
          </cell>
          <cell r="H23">
            <v>138.27529999999999</v>
          </cell>
          <cell r="I23">
            <v>143.11189999999999</v>
          </cell>
          <cell r="J23">
            <v>167.52732502635001</v>
          </cell>
          <cell r="K23">
            <v>140.453</v>
          </cell>
          <cell r="L23">
            <v>165.26400097377001</v>
          </cell>
          <cell r="M23">
            <v>132.4006</v>
          </cell>
          <cell r="N23">
            <v>128.19218017052901</v>
          </cell>
          <cell r="P23">
            <v>128.91300000000001</v>
          </cell>
          <cell r="Q23">
            <v>133.5703</v>
          </cell>
          <cell r="R23">
            <v>173.75129999999999</v>
          </cell>
          <cell r="S23">
            <v>131.57589013203381</v>
          </cell>
        </row>
        <row r="24">
          <cell r="A24">
            <v>43252</v>
          </cell>
          <cell r="B24">
            <v>144.83120086706481</v>
          </cell>
          <cell r="C24">
            <v>140.828736218561</v>
          </cell>
          <cell r="D24">
            <v>133.09690807035801</v>
          </cell>
          <cell r="E24">
            <v>127.63609058139301</v>
          </cell>
          <cell r="F24">
            <v>206.59790000000001</v>
          </cell>
          <cell r="G24">
            <v>134.37376988167</v>
          </cell>
          <cell r="H24">
            <v>142.52600000000001</v>
          </cell>
          <cell r="I24">
            <v>149.8176</v>
          </cell>
          <cell r="J24">
            <v>169.27225184724401</v>
          </cell>
          <cell r="K24">
            <v>142.8296</v>
          </cell>
          <cell r="L24">
            <v>168.78856515482499</v>
          </cell>
          <cell r="M24">
            <v>135.75909999999999</v>
          </cell>
          <cell r="N24">
            <v>134.45074628849599</v>
          </cell>
          <cell r="P24">
            <v>133.45339999999999</v>
          </cell>
          <cell r="Q24">
            <v>138.68680000000001</v>
          </cell>
          <cell r="R24">
            <v>177.32579999999999</v>
          </cell>
          <cell r="S24">
            <v>137.06417744813621</v>
          </cell>
        </row>
        <row r="25">
          <cell r="A25">
            <v>43282</v>
          </cell>
          <cell r="B25">
            <v>150.48786153141219</v>
          </cell>
          <cell r="C25">
            <v>148.14711993172901</v>
          </cell>
          <cell r="D25">
            <v>137.91743539761401</v>
          </cell>
          <cell r="E25">
            <v>131.330811134821</v>
          </cell>
          <cell r="F25">
            <v>208.68860000000001</v>
          </cell>
          <cell r="G25">
            <v>138.53524061521699</v>
          </cell>
          <cell r="H25">
            <v>147.51259999999999</v>
          </cell>
          <cell r="I25">
            <v>157.565</v>
          </cell>
          <cell r="J25">
            <v>175.14186500865199</v>
          </cell>
          <cell r="K25">
            <v>148.01499999999999</v>
          </cell>
          <cell r="L25">
            <v>171.733428591511</v>
          </cell>
          <cell r="M25">
            <v>141.6122</v>
          </cell>
          <cell r="N25">
            <v>139.007401562263</v>
          </cell>
          <cell r="P25">
            <v>140.22499999999999</v>
          </cell>
          <cell r="Q25">
            <v>143.4915</v>
          </cell>
          <cell r="R25">
            <v>181.60570000000001</v>
          </cell>
          <cell r="S25">
            <v>142.94629798237321</v>
          </cell>
        </row>
        <row r="26">
          <cell r="A26">
            <v>43313</v>
          </cell>
          <cell r="B26">
            <v>156.28328129915951</v>
          </cell>
          <cell r="C26">
            <v>155.553005479283</v>
          </cell>
          <cell r="D26">
            <v>140.280895180226</v>
          </cell>
          <cell r="E26">
            <v>130.975457350554</v>
          </cell>
          <cell r="F26">
            <v>221.84719999999999</v>
          </cell>
          <cell r="G26">
            <v>142.975503683656</v>
          </cell>
          <cell r="H26">
            <v>151.89230000000001</v>
          </cell>
          <cell r="I26">
            <v>164.72579999999999</v>
          </cell>
          <cell r="J26">
            <v>188.733552237363</v>
          </cell>
          <cell r="K26">
            <v>152.72399999999999</v>
          </cell>
          <cell r="L26">
            <v>175.533949736332</v>
          </cell>
          <cell r="M26">
            <v>145.09229999999999</v>
          </cell>
          <cell r="N26">
            <v>143.05666656114201</v>
          </cell>
          <cell r="P26">
            <v>147.1876</v>
          </cell>
          <cell r="Q26">
            <v>148.04310000000001</v>
          </cell>
          <cell r="R26">
            <v>192.2885</v>
          </cell>
          <cell r="S26">
            <v>147.78848750725331</v>
          </cell>
        </row>
        <row r="27">
          <cell r="A27">
            <v>43344</v>
          </cell>
          <cell r="B27">
            <v>165.16786985825851</v>
          </cell>
          <cell r="C27">
            <v>164.50354627514599</v>
          </cell>
          <cell r="D27">
            <v>145.839788720103</v>
          </cell>
          <cell r="E27">
            <v>137.320992725319</v>
          </cell>
          <cell r="F27">
            <v>227.87090000000001</v>
          </cell>
          <cell r="G27">
            <v>155.19463309222701</v>
          </cell>
          <cell r="H27">
            <v>158.6412</v>
          </cell>
          <cell r="I27">
            <v>177.63329999999999</v>
          </cell>
          <cell r="J27">
            <v>195.89523032329001</v>
          </cell>
          <cell r="K27">
            <v>163.06620000000001</v>
          </cell>
          <cell r="L27">
            <v>180.02658277892201</v>
          </cell>
          <cell r="M27">
            <v>155.56039999999999</v>
          </cell>
          <cell r="N27">
            <v>155.156809655785</v>
          </cell>
          <cell r="P27">
            <v>147.7903</v>
          </cell>
          <cell r="Q27">
            <v>159.29</v>
          </cell>
          <cell r="R27">
            <v>200.3383</v>
          </cell>
          <cell r="S27">
            <v>156.85145947873869</v>
          </cell>
        </row>
        <row r="28">
          <cell r="A28">
            <v>43374</v>
          </cell>
          <cell r="B28">
            <v>173.7351543214657</v>
          </cell>
          <cell r="C28">
            <v>173.49289194706901</v>
          </cell>
          <cell r="D28">
            <v>149.35530102477401</v>
          </cell>
          <cell r="E28">
            <v>143.51224434955799</v>
          </cell>
          <cell r="F28">
            <v>244.41929999999999</v>
          </cell>
          <cell r="G28">
            <v>161.882205245173</v>
          </cell>
          <cell r="H28">
            <v>165.78290000000001</v>
          </cell>
          <cell r="I28">
            <v>192.02529999999999</v>
          </cell>
          <cell r="J28">
            <v>200.18298232965699</v>
          </cell>
          <cell r="K28">
            <v>170.2379</v>
          </cell>
          <cell r="L28">
            <v>184.22623719805199</v>
          </cell>
          <cell r="M28">
            <v>161.16130000000001</v>
          </cell>
          <cell r="N28">
            <v>163.207602150535</v>
          </cell>
          <cell r="P28">
            <v>156.97470000000001</v>
          </cell>
          <cell r="Q28">
            <v>167.1825</v>
          </cell>
          <cell r="R28">
            <v>212.26240000000001</v>
          </cell>
          <cell r="S28">
            <v>164.38878655478379</v>
          </cell>
        </row>
        <row r="29">
          <cell r="A29">
            <v>43405</v>
          </cell>
          <cell r="B29">
            <v>179.89878495197701</v>
          </cell>
          <cell r="C29">
            <v>180.07574050603799</v>
          </cell>
          <cell r="D29">
            <v>156.20505368733399</v>
          </cell>
          <cell r="E29">
            <v>147.03631342760301</v>
          </cell>
          <cell r="F29">
            <v>250.56659999999999</v>
          </cell>
          <cell r="G29">
            <v>167.14170306550901</v>
          </cell>
          <cell r="H29">
            <v>180.59649999999999</v>
          </cell>
          <cell r="I29">
            <v>197.2996</v>
          </cell>
          <cell r="J29">
            <v>203.49750008168101</v>
          </cell>
          <cell r="K29">
            <v>174.47319999999999</v>
          </cell>
          <cell r="L29">
            <v>192.92543976925501</v>
          </cell>
          <cell r="M29">
            <v>165.04040000000001</v>
          </cell>
          <cell r="N29">
            <v>171.21702782670701</v>
          </cell>
          <cell r="P29">
            <v>159.32079999999999</v>
          </cell>
          <cell r="Q29">
            <v>173.41300000000001</v>
          </cell>
          <cell r="R29">
            <v>218.24860000000001</v>
          </cell>
          <cell r="S29">
            <v>169.9418768417338</v>
          </cell>
        </row>
        <row r="30">
          <cell r="A30">
            <v>43435</v>
          </cell>
          <cell r="B30">
            <v>184.39447634173371</v>
          </cell>
          <cell r="C30">
            <v>184.144336549325</v>
          </cell>
          <cell r="D30">
            <v>157.29557105089901</v>
          </cell>
          <cell r="E30">
            <v>150.00856790195701</v>
          </cell>
          <cell r="F30">
            <v>253.9186</v>
          </cell>
          <cell r="G30">
            <v>171.17446208633999</v>
          </cell>
          <cell r="H30">
            <v>187.59829999999999</v>
          </cell>
          <cell r="I30">
            <v>203.07429999999999</v>
          </cell>
          <cell r="J30">
            <v>216.36233728968199</v>
          </cell>
          <cell r="K30">
            <v>179.67009999999999</v>
          </cell>
          <cell r="L30">
            <v>198.30354816888601</v>
          </cell>
          <cell r="M30">
            <v>169.47389999999999</v>
          </cell>
          <cell r="N30">
            <v>176.11797231133801</v>
          </cell>
          <cell r="P30">
            <v>162.16829999999999</v>
          </cell>
          <cell r="Q30">
            <v>177.3631</v>
          </cell>
          <cell r="R30">
            <v>223.65539999999999</v>
          </cell>
          <cell r="S30">
            <v>173.865919330824</v>
          </cell>
        </row>
        <row r="31">
          <cell r="A31">
            <v>43466</v>
          </cell>
          <cell r="B31">
            <v>190.48346433057119</v>
          </cell>
          <cell r="C31">
            <v>189.45804444600901</v>
          </cell>
          <cell r="D31">
            <v>161.18588037807299</v>
          </cell>
          <cell r="E31">
            <v>153.32271603648601</v>
          </cell>
          <cell r="F31">
            <v>268.71100000000001</v>
          </cell>
          <cell r="G31">
            <v>177.47961415705799</v>
          </cell>
          <cell r="H31">
            <v>196.08940000000001</v>
          </cell>
          <cell r="I31">
            <v>204.49930000000001</v>
          </cell>
          <cell r="J31">
            <v>226.630902126726</v>
          </cell>
          <cell r="K31">
            <v>185.4879</v>
          </cell>
          <cell r="L31">
            <v>203.082174681422</v>
          </cell>
          <cell r="M31">
            <v>177.72110000000001</v>
          </cell>
          <cell r="N31">
            <v>183.99373784110799</v>
          </cell>
          <cell r="P31">
            <v>164.62129999999999</v>
          </cell>
          <cell r="Q31">
            <v>183.27500000000001</v>
          </cell>
          <cell r="R31">
            <v>231.9982</v>
          </cell>
          <cell r="S31">
            <v>179.34296815426859</v>
          </cell>
        </row>
        <row r="32">
          <cell r="A32">
            <v>43497</v>
          </cell>
          <cell r="B32">
            <v>198.30330918737531</v>
          </cell>
          <cell r="C32">
            <v>200.16667958127599</v>
          </cell>
          <cell r="D32">
            <v>164.70255572398099</v>
          </cell>
          <cell r="E32">
            <v>158.489200439131</v>
          </cell>
          <cell r="F32">
            <v>288.50779999999997</v>
          </cell>
          <cell r="G32">
            <v>183.55035044517999</v>
          </cell>
          <cell r="H32">
            <v>200.7878</v>
          </cell>
          <cell r="I32">
            <v>206.5831</v>
          </cell>
          <cell r="J32">
            <v>229.28464627880399</v>
          </cell>
          <cell r="K32">
            <v>190.36060000000001</v>
          </cell>
          <cell r="L32">
            <v>211.58581466492501</v>
          </cell>
          <cell r="M32">
            <v>182.19579999999999</v>
          </cell>
          <cell r="N32">
            <v>191.00471508927399</v>
          </cell>
          <cell r="P32">
            <v>172.6677</v>
          </cell>
          <cell r="Q32">
            <v>191.01580000000001</v>
          </cell>
          <cell r="R32">
            <v>240.93260000000001</v>
          </cell>
          <cell r="S32">
            <v>187.11046282709469</v>
          </cell>
        </row>
        <row r="33">
          <cell r="A33">
            <v>43525</v>
          </cell>
          <cell r="B33">
            <v>206.07346176465541</v>
          </cell>
          <cell r="C33">
            <v>209.50326086785901</v>
          </cell>
          <cell r="D33">
            <v>170.58205666242301</v>
          </cell>
          <cell r="E33">
            <v>163.79286177092601</v>
          </cell>
          <cell r="F33">
            <v>295.416</v>
          </cell>
          <cell r="G33">
            <v>189.9905250729</v>
          </cell>
          <cell r="H33">
            <v>211.14580000000001</v>
          </cell>
          <cell r="I33">
            <v>216.2516</v>
          </cell>
          <cell r="J33">
            <v>235.48668290052899</v>
          </cell>
          <cell r="K33">
            <v>193.25559999999999</v>
          </cell>
          <cell r="L33">
            <v>221.541488133353</v>
          </cell>
          <cell r="M33">
            <v>189.4298</v>
          </cell>
          <cell r="N33">
            <v>197.84577493134501</v>
          </cell>
          <cell r="P33">
            <v>177.072</v>
          </cell>
          <cell r="Q33">
            <v>200.67779999999999</v>
          </cell>
          <cell r="R33">
            <v>254.2432</v>
          </cell>
          <cell r="S33">
            <v>194.5178617677731</v>
          </cell>
        </row>
        <row r="34">
          <cell r="A34">
            <v>43556</v>
          </cell>
          <cell r="B34">
            <v>213.03096851496289</v>
          </cell>
          <cell r="C34">
            <v>214.195610185471</v>
          </cell>
          <cell r="D34">
            <v>173.68628475934699</v>
          </cell>
          <cell r="E34">
            <v>168.08938538789201</v>
          </cell>
          <cell r="F34">
            <v>304.54669999999999</v>
          </cell>
          <cell r="G34">
            <v>200.69344512754</v>
          </cell>
          <cell r="H34">
            <v>219.6788</v>
          </cell>
          <cell r="I34">
            <v>227.0772</v>
          </cell>
          <cell r="J34">
            <v>248.924504576001</v>
          </cell>
          <cell r="K34">
            <v>202.1036</v>
          </cell>
          <cell r="L34">
            <v>228.010603077155</v>
          </cell>
          <cell r="M34">
            <v>197.8794</v>
          </cell>
          <cell r="N34">
            <v>205.95456309154301</v>
          </cell>
          <cell r="P34">
            <v>180.47970000000001</v>
          </cell>
          <cell r="Q34">
            <v>208.36760000000001</v>
          </cell>
          <cell r="R34">
            <v>264.00209999999998</v>
          </cell>
          <cell r="S34">
            <v>200.4770854049579</v>
          </cell>
        </row>
        <row r="35">
          <cell r="A35">
            <v>43586</v>
          </cell>
          <cell r="B35">
            <v>222.17863687620871</v>
          </cell>
          <cell r="C35">
            <v>220.97533923063401</v>
          </cell>
          <cell r="D35">
            <v>178.10082646503901</v>
          </cell>
          <cell r="E35">
            <v>173.97474678657099</v>
          </cell>
          <cell r="F35">
            <v>342.548</v>
          </cell>
          <cell r="G35">
            <v>207.70410012199</v>
          </cell>
          <cell r="H35">
            <v>227.85910000000001</v>
          </cell>
          <cell r="I35">
            <v>237.69370000000001</v>
          </cell>
          <cell r="J35">
            <v>258.39113906589699</v>
          </cell>
          <cell r="K35">
            <v>207.06960000000001</v>
          </cell>
          <cell r="L35">
            <v>234.23114404465301</v>
          </cell>
          <cell r="M35">
            <v>204.83109999999999</v>
          </cell>
          <cell r="N35">
            <v>212.07619592088</v>
          </cell>
          <cell r="P35">
            <v>184.8278</v>
          </cell>
          <cell r="Q35">
            <v>214.31979999999999</v>
          </cell>
          <cell r="R35">
            <v>284.32130000000001</v>
          </cell>
          <cell r="S35">
            <v>206.86691543649471</v>
          </cell>
        </row>
        <row r="36">
          <cell r="A36">
            <v>43617</v>
          </cell>
          <cell r="B36">
            <v>229.2956721902336</v>
          </cell>
          <cell r="C36">
            <v>227.891213898693</v>
          </cell>
          <cell r="D36">
            <v>184.49582859726701</v>
          </cell>
          <cell r="E36">
            <v>178.44646888851599</v>
          </cell>
          <cell r="F36">
            <v>353.21839999999997</v>
          </cell>
          <cell r="G36">
            <v>214.21380706784299</v>
          </cell>
          <cell r="H36">
            <v>239.2954</v>
          </cell>
          <cell r="I36">
            <v>238.6925</v>
          </cell>
          <cell r="J36">
            <v>275.69329642850403</v>
          </cell>
          <cell r="K36">
            <v>216.23269999999999</v>
          </cell>
          <cell r="L36">
            <v>238.34797770841999</v>
          </cell>
          <cell r="M36">
            <v>213.19290000000001</v>
          </cell>
          <cell r="N36">
            <v>219.938710283848</v>
          </cell>
          <cell r="P36">
            <v>188.82149999999999</v>
          </cell>
          <cell r="Q36">
            <v>220.75729999999999</v>
          </cell>
          <cell r="R36">
            <v>291.73610000000002</v>
          </cell>
          <cell r="S36">
            <v>213.69848023561531</v>
          </cell>
        </row>
        <row r="37">
          <cell r="A37">
            <v>43647</v>
          </cell>
          <cell r="B37">
            <v>234.88543782407109</v>
          </cell>
          <cell r="C37">
            <v>233.19192943162099</v>
          </cell>
          <cell r="D37">
            <v>186.398055687317</v>
          </cell>
          <cell r="E37">
            <v>183.368971314384</v>
          </cell>
          <cell r="F37">
            <v>357.45339999999999</v>
          </cell>
          <cell r="G37">
            <v>216.45990795062599</v>
          </cell>
          <cell r="H37">
            <v>247.54560000000001</v>
          </cell>
          <cell r="I37">
            <v>245.63050000000001</v>
          </cell>
          <cell r="J37">
            <v>281.22989186486097</v>
          </cell>
          <cell r="K37">
            <v>224.02359999999999</v>
          </cell>
          <cell r="L37">
            <v>244.987605566707</v>
          </cell>
          <cell r="M37">
            <v>220.9991</v>
          </cell>
          <cell r="N37">
            <v>225.168101649611</v>
          </cell>
          <cell r="P37">
            <v>191.0737</v>
          </cell>
          <cell r="Q37">
            <v>225.60990000000001</v>
          </cell>
          <cell r="R37">
            <v>296.67959999999999</v>
          </cell>
          <cell r="S37">
            <v>219.00711251013229</v>
          </cell>
        </row>
        <row r="38">
          <cell r="A38">
            <v>43678</v>
          </cell>
          <cell r="B38">
            <v>244.2737808122499</v>
          </cell>
          <cell r="C38">
            <v>244.85226976568299</v>
          </cell>
          <cell r="D38">
            <v>195.54093060212699</v>
          </cell>
          <cell r="E38">
            <v>187.39304282537799</v>
          </cell>
          <cell r="F38">
            <v>365.07940000000002</v>
          </cell>
          <cell r="G38">
            <v>231.02175686218101</v>
          </cell>
          <cell r="H38">
            <v>259.21100000000001</v>
          </cell>
          <cell r="I38">
            <v>251.6284</v>
          </cell>
          <cell r="J38">
            <v>283.788787023125</v>
          </cell>
          <cell r="K38">
            <v>233.29650000000001</v>
          </cell>
          <cell r="L38">
            <v>252.64482918156699</v>
          </cell>
          <cell r="M38">
            <v>230.00550000000001</v>
          </cell>
          <cell r="N38">
            <v>236.93496470509899</v>
          </cell>
          <cell r="P38">
            <v>203.5009</v>
          </cell>
          <cell r="Q38">
            <v>235.52449999999999</v>
          </cell>
          <cell r="R38">
            <v>303.61950000000002</v>
          </cell>
          <cell r="S38">
            <v>229.0426918009602</v>
          </cell>
        </row>
        <row r="39">
          <cell r="A39">
            <v>43709</v>
          </cell>
          <cell r="B39">
            <v>257.75832233872171</v>
          </cell>
          <cell r="C39">
            <v>257.52566724658601</v>
          </cell>
          <cell r="D39">
            <v>205.887548614678</v>
          </cell>
          <cell r="E39">
            <v>202.31532613577801</v>
          </cell>
          <cell r="F39">
            <v>368.99020000000002</v>
          </cell>
          <cell r="G39">
            <v>245.25104272964299</v>
          </cell>
          <cell r="H39">
            <v>284.43380000000002</v>
          </cell>
          <cell r="I39">
            <v>263.1232</v>
          </cell>
          <cell r="J39">
            <v>306.93846323377301</v>
          </cell>
          <cell r="K39">
            <v>246.59350000000001</v>
          </cell>
          <cell r="L39">
            <v>257.80736567507199</v>
          </cell>
          <cell r="M39">
            <v>242.45050000000001</v>
          </cell>
          <cell r="N39">
            <v>258.18836050337802</v>
          </cell>
          <cell r="P39">
            <v>216.5496</v>
          </cell>
          <cell r="Q39">
            <v>251.512</v>
          </cell>
          <cell r="R39">
            <v>311.7371</v>
          </cell>
          <cell r="S39">
            <v>242.54612416297101</v>
          </cell>
        </row>
        <row r="40">
          <cell r="A40">
            <v>43739</v>
          </cell>
          <cell r="B40">
            <v>264.87228346712959</v>
          </cell>
          <cell r="C40">
            <v>261.77692468285602</v>
          </cell>
          <cell r="D40">
            <v>218.705608367867</v>
          </cell>
          <cell r="E40">
            <v>209.161204657089</v>
          </cell>
          <cell r="F40">
            <v>371.52969999999999</v>
          </cell>
          <cell r="G40">
            <v>264.56313814671603</v>
          </cell>
          <cell r="H40">
            <v>297.18950000000001</v>
          </cell>
          <cell r="I40">
            <v>270.30849999999998</v>
          </cell>
          <cell r="J40">
            <v>312.42427155613501</v>
          </cell>
          <cell r="K40">
            <v>254.3766</v>
          </cell>
          <cell r="L40">
            <v>266.43193145097899</v>
          </cell>
          <cell r="M40">
            <v>249.14959999999999</v>
          </cell>
          <cell r="N40">
            <v>267.13685565012997</v>
          </cell>
          <cell r="P40">
            <v>221.29429999999999</v>
          </cell>
          <cell r="Q40">
            <v>260.05970000000002</v>
          </cell>
          <cell r="R40">
            <v>316.41410000000002</v>
          </cell>
          <cell r="S40">
            <v>249.61722698930569</v>
          </cell>
        </row>
        <row r="41">
          <cell r="A41">
            <v>43770</v>
          </cell>
          <cell r="B41">
            <v>275.85469120170978</v>
          </cell>
          <cell r="C41">
            <v>274.33721085392898</v>
          </cell>
          <cell r="D41">
            <v>230.047049785393</v>
          </cell>
          <cell r="E41">
            <v>216.93908049374701</v>
          </cell>
          <cell r="F41">
            <v>373.08620000000002</v>
          </cell>
          <cell r="G41">
            <v>266.52841911128701</v>
          </cell>
          <cell r="H41">
            <v>319.34690000000001</v>
          </cell>
          <cell r="I41">
            <v>286.02050000000003</v>
          </cell>
          <cell r="J41">
            <v>334.719797349141</v>
          </cell>
          <cell r="K41">
            <v>261.31639999999999</v>
          </cell>
          <cell r="L41">
            <v>274.96573725462002</v>
          </cell>
          <cell r="M41">
            <v>257.92579999999998</v>
          </cell>
          <cell r="N41">
            <v>281.60135889251399</v>
          </cell>
          <cell r="P41">
            <v>230.81039999999999</v>
          </cell>
          <cell r="Q41">
            <v>270.21609999999998</v>
          </cell>
          <cell r="R41">
            <v>327.45100000000002</v>
          </cell>
          <cell r="S41">
            <v>259.66471627104812</v>
          </cell>
        </row>
        <row r="42">
          <cell r="A42">
            <v>43800</v>
          </cell>
          <cell r="B42">
            <v>286.62144396405461</v>
          </cell>
          <cell r="C42">
            <v>284.24420443015902</v>
          </cell>
          <cell r="D42">
            <v>235.48902451881699</v>
          </cell>
          <cell r="E42">
            <v>225.40233044723701</v>
          </cell>
          <cell r="F42">
            <v>381.94760000000002</v>
          </cell>
          <cell r="G42">
            <v>282.56951766588298</v>
          </cell>
          <cell r="H42">
            <v>332.56180000000001</v>
          </cell>
          <cell r="I42">
            <v>301.01850000000002</v>
          </cell>
          <cell r="J42">
            <v>365.77971539296698</v>
          </cell>
          <cell r="K42">
            <v>273.40249999999997</v>
          </cell>
          <cell r="L42">
            <v>283.31556700691999</v>
          </cell>
          <cell r="M42">
            <v>263.96679999999998</v>
          </cell>
          <cell r="N42">
            <v>288.61091198780002</v>
          </cell>
          <cell r="P42">
            <v>238.8579</v>
          </cell>
          <cell r="Q42">
            <v>279.57569999999998</v>
          </cell>
          <cell r="R42">
            <v>342.21769999999998</v>
          </cell>
          <cell r="S42">
            <v>269.27198421626451</v>
          </cell>
        </row>
        <row r="43">
          <cell r="A43">
            <v>43831</v>
          </cell>
          <cell r="B43">
            <v>293.80419295931091</v>
          </cell>
          <cell r="C43">
            <v>296.58005393205201</v>
          </cell>
          <cell r="D43">
            <v>243.20554939649699</v>
          </cell>
          <cell r="E43">
            <v>232.69548399796801</v>
          </cell>
          <cell r="F43">
            <v>385.62200000000001</v>
          </cell>
          <cell r="G43">
            <v>281.66091447721999</v>
          </cell>
          <cell r="H43">
            <v>329.03859999999997</v>
          </cell>
          <cell r="I43">
            <v>306.1909</v>
          </cell>
          <cell r="J43">
            <v>359.75083701291697</v>
          </cell>
          <cell r="K43">
            <v>281.09699999999998</v>
          </cell>
          <cell r="L43">
            <v>290.33236985874299</v>
          </cell>
          <cell r="M43">
            <v>272.55650000000003</v>
          </cell>
          <cell r="N43">
            <v>295.00806719561001</v>
          </cell>
          <cell r="P43">
            <v>248.71459999999999</v>
          </cell>
          <cell r="Q43">
            <v>286.72430000000003</v>
          </cell>
          <cell r="R43">
            <v>346.32920000000001</v>
          </cell>
          <cell r="S43">
            <v>278.40761627809047</v>
          </cell>
        </row>
        <row r="44">
          <cell r="A44">
            <v>43862</v>
          </cell>
          <cell r="B44">
            <v>298.82823569487198</v>
          </cell>
          <cell r="C44">
            <v>303.97960025031898</v>
          </cell>
          <cell r="D44">
            <v>246.23916500534199</v>
          </cell>
          <cell r="E44">
            <v>240.88660498685701</v>
          </cell>
          <cell r="F44">
            <v>371.28100000000001</v>
          </cell>
          <cell r="G44">
            <v>288.07740621093598</v>
          </cell>
          <cell r="H44">
            <v>329.58879999999999</v>
          </cell>
          <cell r="I44">
            <v>309.27359999999999</v>
          </cell>
          <cell r="J44">
            <v>365.138273392587</v>
          </cell>
          <cell r="K44">
            <v>288.31540000000001</v>
          </cell>
          <cell r="L44">
            <v>303.36585761891598</v>
          </cell>
          <cell r="M44">
            <v>279.1275</v>
          </cell>
          <cell r="N44">
            <v>304.05479412181899</v>
          </cell>
          <cell r="P44">
            <v>256.983</v>
          </cell>
          <cell r="Q44">
            <v>294.19220000000001</v>
          </cell>
          <cell r="R44">
            <v>341.4169</v>
          </cell>
          <cell r="S44">
            <v>285.64435708077968</v>
          </cell>
        </row>
        <row r="45">
          <cell r="A45">
            <v>43891</v>
          </cell>
          <cell r="B45">
            <v>307.44970098274132</v>
          </cell>
          <cell r="C45">
            <v>314.59392771423001</v>
          </cell>
          <cell r="D45">
            <v>251.80507480455299</v>
          </cell>
          <cell r="E45">
            <v>250.74689161161501</v>
          </cell>
          <cell r="F45">
            <v>373.51679999999999</v>
          </cell>
          <cell r="G45">
            <v>296.65134760739301</v>
          </cell>
          <cell r="H45">
            <v>338.05200000000002</v>
          </cell>
          <cell r="I45">
            <v>310.95359999999999</v>
          </cell>
          <cell r="J45">
            <v>394.93768043328998</v>
          </cell>
          <cell r="K45">
            <v>297.92349999999999</v>
          </cell>
          <cell r="L45">
            <v>296.11590506609701</v>
          </cell>
          <cell r="M45">
            <v>288.1968</v>
          </cell>
          <cell r="N45">
            <v>311.96900353927998</v>
          </cell>
          <cell r="P45">
            <v>273.11130000000003</v>
          </cell>
          <cell r="Q45">
            <v>304.63830000000002</v>
          </cell>
          <cell r="R45">
            <v>352.4778</v>
          </cell>
          <cell r="S45">
            <v>295.37414808660981</v>
          </cell>
        </row>
        <row r="46">
          <cell r="A46">
            <v>43922</v>
          </cell>
          <cell r="B46">
            <v>314.51574268349322</v>
          </cell>
          <cell r="C46">
            <v>328.43542059084501</v>
          </cell>
          <cell r="D46">
            <v>258.46206747946098</v>
          </cell>
          <cell r="E46">
            <v>250.28020758649399</v>
          </cell>
          <cell r="F46">
            <v>374.09289999999999</v>
          </cell>
          <cell r="G46">
            <v>302.20187332493998</v>
          </cell>
          <cell r="H46">
            <v>345.58210000000003</v>
          </cell>
          <cell r="I46">
            <v>316.51100000000002</v>
          </cell>
          <cell r="J46">
            <v>376.83533295781001</v>
          </cell>
          <cell r="K46">
            <v>305.8159</v>
          </cell>
          <cell r="L46">
            <v>303.44111167478701</v>
          </cell>
          <cell r="M46">
            <v>295.66570000000002</v>
          </cell>
          <cell r="N46">
            <v>313.309088671513</v>
          </cell>
          <cell r="P46">
            <v>291.82220000000001</v>
          </cell>
          <cell r="Q46">
            <v>313.20580000000001</v>
          </cell>
          <cell r="R46">
            <v>350.71069999999997</v>
          </cell>
          <cell r="S46">
            <v>304.06774935721882</v>
          </cell>
        </row>
        <row r="47">
          <cell r="A47">
            <v>43952</v>
          </cell>
          <cell r="B47">
            <v>321.18829278457838</v>
          </cell>
          <cell r="C47">
            <v>333.604617358523</v>
          </cell>
          <cell r="D47">
            <v>260.98459286851897</v>
          </cell>
          <cell r="E47">
            <v>266.75090996894897</v>
          </cell>
          <cell r="F47">
            <v>374.58260000000001</v>
          </cell>
          <cell r="G47">
            <v>311.20990304189098</v>
          </cell>
          <cell r="H47">
            <v>350.77600000000001</v>
          </cell>
          <cell r="I47">
            <v>319.63740000000001</v>
          </cell>
          <cell r="J47">
            <v>381.86942533763602</v>
          </cell>
          <cell r="K47">
            <v>315.33109999999999</v>
          </cell>
          <cell r="L47">
            <v>310.60766168129197</v>
          </cell>
          <cell r="M47">
            <v>300.61630000000002</v>
          </cell>
          <cell r="N47">
            <v>323.55750546258702</v>
          </cell>
          <cell r="P47">
            <v>300.79660000000001</v>
          </cell>
          <cell r="Q47">
            <v>318.99419999999998</v>
          </cell>
          <cell r="R47">
            <v>351.56270000000001</v>
          </cell>
          <cell r="S47">
            <v>311.90421055281172</v>
          </cell>
        </row>
        <row r="48">
          <cell r="A48">
            <v>43983</v>
          </cell>
          <cell r="B48">
            <v>329.57345722584921</v>
          </cell>
          <cell r="C48">
            <v>340.58635555304301</v>
          </cell>
          <cell r="D48">
            <v>273.62763562831998</v>
          </cell>
          <cell r="E48">
            <v>287.86469510352401</v>
          </cell>
          <cell r="F48">
            <v>377.18130000000002</v>
          </cell>
          <cell r="G48">
            <v>322.88960656419999</v>
          </cell>
          <cell r="H48">
            <v>362.51119999999997</v>
          </cell>
          <cell r="I48">
            <v>320.96050000000002</v>
          </cell>
          <cell r="J48">
            <v>380.974676220059</v>
          </cell>
          <cell r="K48">
            <v>319.7724</v>
          </cell>
          <cell r="L48">
            <v>326.687778071119</v>
          </cell>
          <cell r="M48">
            <v>307.26060000000001</v>
          </cell>
          <cell r="N48">
            <v>326.68333875462997</v>
          </cell>
          <cell r="P48">
            <v>318.03100000000001</v>
          </cell>
          <cell r="Q48">
            <v>325.20269999999999</v>
          </cell>
          <cell r="R48">
            <v>355.03089999999997</v>
          </cell>
          <cell r="S48">
            <v>321.47134921784431</v>
          </cell>
        </row>
        <row r="49">
          <cell r="A49">
            <v>44013</v>
          </cell>
          <cell r="B49">
            <v>337.43796100166998</v>
          </cell>
          <cell r="C49">
            <v>345.36131897919802</v>
          </cell>
          <cell r="D49">
            <v>279.33270635406501</v>
          </cell>
          <cell r="E49">
            <v>304.73443763483903</v>
          </cell>
          <cell r="F49">
            <v>381.3605</v>
          </cell>
          <cell r="G49">
            <v>332.37815052297799</v>
          </cell>
          <cell r="H49">
            <v>371.63659999999999</v>
          </cell>
          <cell r="I49">
            <v>328.02210000000002</v>
          </cell>
          <cell r="J49">
            <v>384.97004075034602</v>
          </cell>
          <cell r="K49">
            <v>336.07209999999998</v>
          </cell>
          <cell r="L49">
            <v>330.76274697410298</v>
          </cell>
          <cell r="M49">
            <v>313.07960000000003</v>
          </cell>
          <cell r="N49">
            <v>334.84590533994901</v>
          </cell>
          <cell r="P49">
            <v>320.00069999999999</v>
          </cell>
          <cell r="Q49">
            <v>333.40960000000001</v>
          </cell>
          <cell r="R49">
            <v>356.73360000000002</v>
          </cell>
          <cell r="S49">
            <v>329.91061594182298</v>
          </cell>
        </row>
        <row r="50">
          <cell r="A50">
            <v>44044</v>
          </cell>
          <cell r="B50">
            <v>345.48744224839533</v>
          </cell>
          <cell r="C50">
            <v>353.906607205988</v>
          </cell>
          <cell r="D50">
            <v>283.159780273217</v>
          </cell>
          <cell r="E50">
            <v>312.05362649722099</v>
          </cell>
          <cell r="F50">
            <v>391.89049999999997</v>
          </cell>
          <cell r="G50">
            <v>341.53645795583498</v>
          </cell>
          <cell r="H50">
            <v>382.13369999999998</v>
          </cell>
          <cell r="I50">
            <v>336.50560000000002</v>
          </cell>
          <cell r="J50">
            <v>394.63262354645099</v>
          </cell>
          <cell r="K50">
            <v>343.99220000000003</v>
          </cell>
          <cell r="L50">
            <v>332.62469945685899</v>
          </cell>
          <cell r="M50">
            <v>318.93380000000002</v>
          </cell>
          <cell r="N50">
            <v>339.51944335738801</v>
          </cell>
          <cell r="P50">
            <v>331.32650000000001</v>
          </cell>
          <cell r="Q50">
            <v>342.05610000000001</v>
          </cell>
          <cell r="R50">
            <v>363.09539999999998</v>
          </cell>
          <cell r="S50">
            <v>337.57896816463699</v>
          </cell>
        </row>
        <row r="51">
          <cell r="A51">
            <v>44075</v>
          </cell>
          <cell r="B51">
            <v>352.19757741712323</v>
          </cell>
          <cell r="C51">
            <v>363.18701657403398</v>
          </cell>
          <cell r="D51">
            <v>293.55779754264103</v>
          </cell>
          <cell r="E51">
            <v>315.68719700845799</v>
          </cell>
          <cell r="F51">
            <v>394.89019999999999</v>
          </cell>
          <cell r="G51">
            <v>343.49092201673602</v>
          </cell>
          <cell r="H51">
            <v>396.36770000000001</v>
          </cell>
          <cell r="I51">
            <v>344.52050000000003</v>
          </cell>
          <cell r="J51">
            <v>394.08760599349301</v>
          </cell>
          <cell r="K51">
            <v>353.14960000000002</v>
          </cell>
          <cell r="L51">
            <v>338.27995164923601</v>
          </cell>
          <cell r="M51">
            <v>319.4196</v>
          </cell>
          <cell r="N51">
            <v>343.28700886984302</v>
          </cell>
          <cell r="P51">
            <v>355.06079999999997</v>
          </cell>
          <cell r="Q51">
            <v>348.19959999999998</v>
          </cell>
          <cell r="R51">
            <v>366.96480000000003</v>
          </cell>
          <cell r="S51">
            <v>344.13042774446211</v>
          </cell>
        </row>
        <row r="52">
          <cell r="A52">
            <v>44105</v>
          </cell>
          <cell r="B52">
            <v>366.26363112947769</v>
          </cell>
          <cell r="C52">
            <v>383.16027336399497</v>
          </cell>
          <cell r="D52">
            <v>297.99203393862302</v>
          </cell>
          <cell r="E52">
            <v>333.85777621832</v>
          </cell>
          <cell r="F52">
            <v>400.38760000000002</v>
          </cell>
          <cell r="G52">
            <v>358.32840134031397</v>
          </cell>
          <cell r="H52">
            <v>410.61509999999998</v>
          </cell>
          <cell r="I52">
            <v>357.30759999999998</v>
          </cell>
          <cell r="J52">
            <v>392.81806949132698</v>
          </cell>
          <cell r="K52">
            <v>354.8039</v>
          </cell>
          <cell r="L52">
            <v>345.400490266021</v>
          </cell>
          <cell r="M52">
            <v>332.91109999999998</v>
          </cell>
          <cell r="N52">
            <v>349.04954942400298</v>
          </cell>
          <cell r="P52">
            <v>399.87380000000002</v>
          </cell>
          <cell r="Q52">
            <v>359.72019999999998</v>
          </cell>
          <cell r="R52">
            <v>370.4461</v>
          </cell>
          <cell r="S52">
            <v>359.87347024069732</v>
          </cell>
        </row>
        <row r="53">
          <cell r="A53">
            <v>44136</v>
          </cell>
          <cell r="B53">
            <v>378.73068414246012</v>
          </cell>
          <cell r="C53">
            <v>394.62040475582501</v>
          </cell>
          <cell r="D53">
            <v>308.42845230121998</v>
          </cell>
          <cell r="E53">
            <v>351.60448126701903</v>
          </cell>
          <cell r="F53">
            <v>403.4443</v>
          </cell>
          <cell r="G53">
            <v>378.01083472314502</v>
          </cell>
          <cell r="H53">
            <v>429.67410000000001</v>
          </cell>
          <cell r="I53">
            <v>370.3972</v>
          </cell>
          <cell r="J53">
            <v>398.31529919857002</v>
          </cell>
          <cell r="K53">
            <v>367.35109999999997</v>
          </cell>
          <cell r="L53">
            <v>352.73105720392698</v>
          </cell>
          <cell r="M53">
            <v>344.73579999999998</v>
          </cell>
          <cell r="N53">
            <v>356.77956184110502</v>
          </cell>
          <cell r="P53">
            <v>403.60329999999999</v>
          </cell>
          <cell r="Q53">
            <v>374.10520000000002</v>
          </cell>
          <cell r="R53">
            <v>375.72379999999998</v>
          </cell>
          <cell r="S53">
            <v>372.98482721208342</v>
          </cell>
        </row>
        <row r="54">
          <cell r="A54">
            <v>44166</v>
          </cell>
          <cell r="B54">
            <v>395.86950054897841</v>
          </cell>
          <cell r="C54">
            <v>420.91218936669401</v>
          </cell>
          <cell r="D54">
            <v>317.953239277585</v>
          </cell>
          <cell r="E54">
            <v>367.08632303437201</v>
          </cell>
          <cell r="F54">
            <v>409.24990000000003</v>
          </cell>
          <cell r="G54">
            <v>387.20889432223697</v>
          </cell>
          <cell r="H54">
            <v>448.27679999999998</v>
          </cell>
          <cell r="I54">
            <v>387.49849999999998</v>
          </cell>
          <cell r="J54">
            <v>393.30728942742297</v>
          </cell>
          <cell r="K54">
            <v>383.37439999999998</v>
          </cell>
          <cell r="L54">
            <v>364.70033981359802</v>
          </cell>
          <cell r="M54">
            <v>356.63249999999999</v>
          </cell>
          <cell r="N54">
            <v>362.860236644613</v>
          </cell>
          <cell r="P54">
            <v>411.52190000000002</v>
          </cell>
          <cell r="Q54">
            <v>394.11099999999999</v>
          </cell>
          <cell r="R54">
            <v>383.68770000000001</v>
          </cell>
          <cell r="S54">
            <v>392.00178803559788</v>
          </cell>
        </row>
        <row r="55">
          <cell r="A55">
            <v>44197</v>
          </cell>
          <cell r="B55">
            <v>417.99937535735091</v>
          </cell>
          <cell r="C55">
            <v>442.29452218490002</v>
          </cell>
          <cell r="D55">
            <v>330.43500705579299</v>
          </cell>
          <cell r="E55">
            <v>387.945069011378</v>
          </cell>
          <cell r="F55">
            <v>437.85969999999998</v>
          </cell>
          <cell r="G55">
            <v>401.26281383726803</v>
          </cell>
          <cell r="H55">
            <v>471.44650000000001</v>
          </cell>
          <cell r="I55">
            <v>414.80950000000001</v>
          </cell>
          <cell r="J55">
            <v>445.54758208282499</v>
          </cell>
          <cell r="K55">
            <v>403.11619999999999</v>
          </cell>
          <cell r="L55">
            <v>382.70840255738398</v>
          </cell>
          <cell r="M55">
            <v>381.36669999999998</v>
          </cell>
          <cell r="N55">
            <v>370.15856274516602</v>
          </cell>
          <cell r="P55">
            <v>431.3526</v>
          </cell>
          <cell r="Q55">
            <v>413.97969999999998</v>
          </cell>
          <cell r="R55">
            <v>414.0478</v>
          </cell>
          <cell r="S55">
            <v>411.88947462886739</v>
          </cell>
        </row>
        <row r="56">
          <cell r="A56">
            <v>44228</v>
          </cell>
          <cell r="B56">
            <v>431.17451412305081</v>
          </cell>
          <cell r="C56">
            <v>454.41717112471798</v>
          </cell>
          <cell r="D56">
            <v>342.86137444738301</v>
          </cell>
          <cell r="E56">
            <v>404.72769414394003</v>
          </cell>
          <cell r="F56">
            <v>441.49279999999999</v>
          </cell>
          <cell r="G56">
            <v>422.54593494228402</v>
          </cell>
          <cell r="H56">
            <v>486.37549999999999</v>
          </cell>
          <cell r="I56">
            <v>431.97239999999999</v>
          </cell>
          <cell r="J56">
            <v>452.79882616989698</v>
          </cell>
          <cell r="K56">
            <v>413.76170000000002</v>
          </cell>
          <cell r="L56">
            <v>393.272469792295</v>
          </cell>
          <cell r="M56">
            <v>396.33679999999998</v>
          </cell>
          <cell r="N56">
            <v>379.840277890344</v>
          </cell>
          <cell r="P56">
            <v>438.47730000000001</v>
          </cell>
          <cell r="Q56">
            <v>430.39679999999998</v>
          </cell>
          <cell r="R56">
            <v>421.96</v>
          </cell>
          <cell r="S56">
            <v>425.64623407780482</v>
          </cell>
        </row>
        <row r="57">
          <cell r="A57">
            <v>44256</v>
          </cell>
          <cell r="B57">
            <v>445.58058597388532</v>
          </cell>
          <cell r="C57">
            <v>463.581524600281</v>
          </cell>
          <cell r="D57">
            <v>362.76325191223901</v>
          </cell>
          <cell r="E57">
            <v>430.91894670378798</v>
          </cell>
          <cell r="F57">
            <v>448.19600000000003</v>
          </cell>
          <cell r="G57">
            <v>436.97979129016801</v>
          </cell>
          <cell r="H57">
            <v>503.95299999999997</v>
          </cell>
          <cell r="I57">
            <v>456.10149999999999</v>
          </cell>
          <cell r="J57">
            <v>452.31472057876198</v>
          </cell>
          <cell r="K57">
            <v>424.97269999999997</v>
          </cell>
          <cell r="L57">
            <v>414.75549782411002</v>
          </cell>
          <cell r="M57">
            <v>413.46800000000002</v>
          </cell>
          <cell r="N57">
            <v>391.89798109694601</v>
          </cell>
          <cell r="P57">
            <v>449.99650000000003</v>
          </cell>
          <cell r="Q57">
            <v>448.54059999999998</v>
          </cell>
          <cell r="R57">
            <v>443.98700000000002</v>
          </cell>
          <cell r="S57">
            <v>439.72910702877022</v>
          </cell>
        </row>
        <row r="58">
          <cell r="A58">
            <v>44287</v>
          </cell>
          <cell r="B58">
            <v>461.7626221408787</v>
          </cell>
          <cell r="C58">
            <v>480.56197801270901</v>
          </cell>
          <cell r="D58">
            <v>378.69449930859599</v>
          </cell>
          <cell r="E58">
            <v>443.31505076958001</v>
          </cell>
          <cell r="F58">
            <v>467.1902</v>
          </cell>
          <cell r="G58">
            <v>450.95309672162801</v>
          </cell>
          <cell r="H58">
            <v>521.36580000000004</v>
          </cell>
          <cell r="I58">
            <v>480.65969999999999</v>
          </cell>
          <cell r="J58">
            <v>453.682439313999</v>
          </cell>
          <cell r="K58">
            <v>437.57429999999999</v>
          </cell>
          <cell r="L58">
            <v>430.352974243652</v>
          </cell>
          <cell r="M58">
            <v>430.43529999999998</v>
          </cell>
          <cell r="N58">
            <v>405.17553391616798</v>
          </cell>
          <cell r="P58">
            <v>460.58679999999998</v>
          </cell>
          <cell r="Q58">
            <v>468.33240000000001</v>
          </cell>
          <cell r="R58">
            <v>459.72980000000001</v>
          </cell>
          <cell r="S58">
            <v>455.11856088289511</v>
          </cell>
        </row>
        <row r="59">
          <cell r="A59">
            <v>44317</v>
          </cell>
          <cell r="B59">
            <v>479.0153564861551</v>
          </cell>
          <cell r="C59">
            <v>500.862390427371</v>
          </cell>
          <cell r="D59">
            <v>387.923038445847</v>
          </cell>
          <cell r="E59">
            <v>458.67437037701097</v>
          </cell>
          <cell r="F59">
            <v>474.8725</v>
          </cell>
          <cell r="G59">
            <v>464.15692864344197</v>
          </cell>
          <cell r="H59">
            <v>546.21190000000001</v>
          </cell>
          <cell r="I59">
            <v>505.68830000000003</v>
          </cell>
          <cell r="J59">
            <v>457.70563239693701</v>
          </cell>
          <cell r="K59">
            <v>447.89530000000002</v>
          </cell>
          <cell r="L59">
            <v>444.95289933116499</v>
          </cell>
          <cell r="M59">
            <v>449.42290000000003</v>
          </cell>
          <cell r="N59">
            <v>418.97063492880199</v>
          </cell>
          <cell r="P59">
            <v>472.1703</v>
          </cell>
          <cell r="Q59">
            <v>484.7928</v>
          </cell>
          <cell r="R59">
            <v>472.17630000000003</v>
          </cell>
          <cell r="S59">
            <v>472.27905359326178</v>
          </cell>
        </row>
        <row r="60">
          <cell r="A60">
            <v>44348</v>
          </cell>
          <cell r="B60">
            <v>496.78690944843902</v>
          </cell>
          <cell r="C60">
            <v>522.74318222284899</v>
          </cell>
          <cell r="D60">
            <v>411.47130010112602</v>
          </cell>
          <cell r="E60">
            <v>469.08337737222899</v>
          </cell>
          <cell r="F60">
            <v>496.32819999999998</v>
          </cell>
          <cell r="G60">
            <v>478.04531377545698</v>
          </cell>
          <cell r="H60">
            <v>571.26729999999998</v>
          </cell>
          <cell r="I60">
            <v>522.28470000000004</v>
          </cell>
          <cell r="J60">
            <v>491.009095970788</v>
          </cell>
          <cell r="K60">
            <v>455.39499999999998</v>
          </cell>
          <cell r="L60">
            <v>448.275055083187</v>
          </cell>
          <cell r="M60">
            <v>462.52429999999998</v>
          </cell>
          <cell r="N60">
            <v>430.84798103731902</v>
          </cell>
          <cell r="P60">
            <v>472.33010000000002</v>
          </cell>
          <cell r="Q60">
            <v>502.90960000000001</v>
          </cell>
          <cell r="R60">
            <v>490.2122</v>
          </cell>
          <cell r="S60">
            <v>489.06237318905141</v>
          </cell>
        </row>
        <row r="61">
          <cell r="A61">
            <v>44378</v>
          </cell>
          <cell r="B61">
            <v>513.06619222997915</v>
          </cell>
          <cell r="C61">
            <v>542.06203026405899</v>
          </cell>
          <cell r="D61">
            <v>428.50408706912702</v>
          </cell>
          <cell r="E61">
            <v>485.29700290582502</v>
          </cell>
          <cell r="F61">
            <v>502.39879999999999</v>
          </cell>
          <cell r="G61">
            <v>485.87785571594799</v>
          </cell>
          <cell r="H61">
            <v>595.45770000000005</v>
          </cell>
          <cell r="I61">
            <v>536.60609999999997</v>
          </cell>
          <cell r="J61">
            <v>505.55503234980603</v>
          </cell>
          <cell r="K61">
            <v>471.99619999999999</v>
          </cell>
          <cell r="L61">
            <v>451.100941311692</v>
          </cell>
          <cell r="M61">
            <v>483.50220000000002</v>
          </cell>
          <cell r="N61">
            <v>439.80143359650702</v>
          </cell>
          <cell r="P61">
            <v>490.62430000000001</v>
          </cell>
          <cell r="Q61">
            <v>517.24440000000004</v>
          </cell>
          <cell r="R61">
            <v>498.03680000000003</v>
          </cell>
          <cell r="S61">
            <v>506.28941500660147</v>
          </cell>
        </row>
        <row r="62">
          <cell r="A62">
            <v>44409</v>
          </cell>
          <cell r="B62">
            <v>524.3014066961382</v>
          </cell>
          <cell r="C62">
            <v>548.51435323697001</v>
          </cell>
          <cell r="D62">
            <v>438.838634506098</v>
          </cell>
          <cell r="E62">
            <v>499.07020906681998</v>
          </cell>
          <cell r="F62">
            <v>505.82990000000001</v>
          </cell>
          <cell r="G62">
            <v>500.52880693876699</v>
          </cell>
          <cell r="H62">
            <v>615.22220000000004</v>
          </cell>
          <cell r="I62">
            <v>546.80150000000003</v>
          </cell>
          <cell r="J62">
            <v>512.19528606973404</v>
          </cell>
          <cell r="K62">
            <v>494.5034</v>
          </cell>
          <cell r="L62">
            <v>477.33320940752998</v>
          </cell>
          <cell r="M62">
            <v>499.7627</v>
          </cell>
          <cell r="N62">
            <v>450.98151475005699</v>
          </cell>
          <cell r="P62">
            <v>495.91160000000002</v>
          </cell>
          <cell r="Q62">
            <v>531.96960000000001</v>
          </cell>
          <cell r="R62">
            <v>505.20170000000002</v>
          </cell>
          <cell r="S62">
            <v>517.39818946763342</v>
          </cell>
        </row>
        <row r="63">
          <cell r="A63">
            <v>44440</v>
          </cell>
          <cell r="B63">
            <v>539.12890767332692</v>
          </cell>
          <cell r="C63">
            <v>560.50362639458604</v>
          </cell>
          <cell r="D63">
            <v>461.83415031248302</v>
          </cell>
          <cell r="E63">
            <v>518.649431977115</v>
          </cell>
          <cell r="F63">
            <v>514.94539999999995</v>
          </cell>
          <cell r="G63">
            <v>514.74685285840303</v>
          </cell>
          <cell r="H63">
            <v>637.16430000000003</v>
          </cell>
          <cell r="I63">
            <v>558.90060000000005</v>
          </cell>
          <cell r="J63">
            <v>523.57215278778006</v>
          </cell>
          <cell r="K63">
            <v>512.59889999999996</v>
          </cell>
          <cell r="L63">
            <v>495.14899937141598</v>
          </cell>
          <cell r="M63">
            <v>517.70029999999997</v>
          </cell>
          <cell r="N63">
            <v>464.11128978409897</v>
          </cell>
          <cell r="P63">
            <v>523.23379999999997</v>
          </cell>
          <cell r="Q63">
            <v>548.86540000000002</v>
          </cell>
          <cell r="R63">
            <v>515.45740000000001</v>
          </cell>
          <cell r="S63">
            <v>532.50730772639736</v>
          </cell>
        </row>
        <row r="64">
          <cell r="A64">
            <v>44470</v>
          </cell>
          <cell r="B64">
            <v>556.09926026695086</v>
          </cell>
          <cell r="C64">
            <v>580.34283474321398</v>
          </cell>
          <cell r="D64">
            <v>474.00081807250399</v>
          </cell>
          <cell r="E64">
            <v>537.20820029813797</v>
          </cell>
          <cell r="F64">
            <v>522.09</v>
          </cell>
          <cell r="G64">
            <v>527.23795613092295</v>
          </cell>
          <cell r="H64">
            <v>657.37469999999996</v>
          </cell>
          <cell r="I64">
            <v>572.61869999999999</v>
          </cell>
          <cell r="J64">
            <v>533.37700158319501</v>
          </cell>
          <cell r="K64">
            <v>537.23760000000004</v>
          </cell>
          <cell r="L64">
            <v>507.83403649757298</v>
          </cell>
          <cell r="M64">
            <v>534.29700000000003</v>
          </cell>
          <cell r="N64">
            <v>476.26350582828798</v>
          </cell>
          <cell r="P64">
            <v>558.346</v>
          </cell>
          <cell r="Q64">
            <v>565.83479999999997</v>
          </cell>
          <cell r="R64">
            <v>521.11770000000001</v>
          </cell>
          <cell r="S64">
            <v>550.87549966235986</v>
          </cell>
        </row>
        <row r="65">
          <cell r="A65">
            <v>44501</v>
          </cell>
          <cell r="B65">
            <v>572.65934867351132</v>
          </cell>
          <cell r="C65">
            <v>599.59143405952602</v>
          </cell>
          <cell r="D65">
            <v>478.72574855052602</v>
          </cell>
          <cell r="E65">
            <v>559.01463384420401</v>
          </cell>
          <cell r="F65">
            <v>535.85699999999997</v>
          </cell>
          <cell r="G65">
            <v>541.46771222203995</v>
          </cell>
          <cell r="H65">
            <v>675.80380000000002</v>
          </cell>
          <cell r="I65">
            <v>586.23479999999995</v>
          </cell>
          <cell r="J65">
            <v>540.41378336837704</v>
          </cell>
          <cell r="K65">
            <v>546.66219999999998</v>
          </cell>
          <cell r="L65">
            <v>522.71153011140098</v>
          </cell>
          <cell r="M65">
            <v>552.56960000000004</v>
          </cell>
          <cell r="N65">
            <v>487.69079404152501</v>
          </cell>
          <cell r="P65">
            <v>571.88139999999999</v>
          </cell>
          <cell r="Q65">
            <v>582.55510000000004</v>
          </cell>
          <cell r="R65">
            <v>529.31939999999997</v>
          </cell>
          <cell r="S65">
            <v>568.25831760151823</v>
          </cell>
        </row>
        <row r="66">
          <cell r="A66">
            <v>44531</v>
          </cell>
          <cell r="B66">
            <v>596.82011420944548</v>
          </cell>
          <cell r="C66">
            <v>629.14321926467596</v>
          </cell>
          <cell r="D66">
            <v>500.74344050337999</v>
          </cell>
          <cell r="E66">
            <v>588.845387118997</v>
          </cell>
          <cell r="F66">
            <v>544.37890000000004</v>
          </cell>
          <cell r="G66">
            <v>558.40877368054498</v>
          </cell>
          <cell r="H66">
            <v>681.79269999999997</v>
          </cell>
          <cell r="I66">
            <v>607.16219999999998</v>
          </cell>
          <cell r="J66">
            <v>546.54424173809605</v>
          </cell>
          <cell r="K66">
            <v>566.29020000000003</v>
          </cell>
          <cell r="L66">
            <v>540.21380903018803</v>
          </cell>
          <cell r="M66">
            <v>596.82119999999998</v>
          </cell>
          <cell r="N66">
            <v>503.69467033896001</v>
          </cell>
          <cell r="P66">
            <v>586.44000000000005</v>
          </cell>
          <cell r="Q66">
            <v>610.41189999999995</v>
          </cell>
          <cell r="R66">
            <v>540.14750000000004</v>
          </cell>
          <cell r="S66">
            <v>596.65613841397908</v>
          </cell>
        </row>
        <row r="67">
          <cell r="A67">
            <v>44562</v>
          </cell>
          <cell r="B67">
            <v>621.36281268652328</v>
          </cell>
          <cell r="C67">
            <v>658.68212372958601</v>
          </cell>
          <cell r="D67">
            <v>504.06231106212101</v>
          </cell>
          <cell r="E67">
            <v>618.35352611951396</v>
          </cell>
          <cell r="F67">
            <v>555.84130000000005</v>
          </cell>
          <cell r="G67">
            <v>581.72812650866899</v>
          </cell>
          <cell r="H67">
            <v>702.85720000000003</v>
          </cell>
          <cell r="I67">
            <v>623.34259999999995</v>
          </cell>
          <cell r="J67">
            <v>568.491493866268</v>
          </cell>
          <cell r="K67">
            <v>585.73919999999998</v>
          </cell>
          <cell r="L67">
            <v>564.62516647851805</v>
          </cell>
          <cell r="M67">
            <v>629.08150000000001</v>
          </cell>
          <cell r="N67">
            <v>527.88928742997496</v>
          </cell>
          <cell r="P67">
            <v>643.36599999999999</v>
          </cell>
          <cell r="Q67">
            <v>631.75630000000001</v>
          </cell>
          <cell r="R67">
            <v>550.95699999999999</v>
          </cell>
          <cell r="S67">
            <v>623.79147790197669</v>
          </cell>
        </row>
        <row r="68">
          <cell r="A68">
            <v>44593</v>
          </cell>
          <cell r="B68">
            <v>650.48757215496141</v>
          </cell>
          <cell r="C68">
            <v>692.03611469945395</v>
          </cell>
          <cell r="D68">
            <v>516.87872690646202</v>
          </cell>
          <cell r="E68">
            <v>649.87177269343294</v>
          </cell>
          <cell r="F68">
            <v>557.95939999999996</v>
          </cell>
          <cell r="G68">
            <v>608.31761403356302</v>
          </cell>
          <cell r="H68">
            <v>733.07979999999998</v>
          </cell>
          <cell r="I68">
            <v>659.16570000000002</v>
          </cell>
          <cell r="J68">
            <v>576.49065115576195</v>
          </cell>
          <cell r="K68">
            <v>610.40350000000001</v>
          </cell>
          <cell r="L68">
            <v>605.48870597954397</v>
          </cell>
          <cell r="M68">
            <v>669.86019999999996</v>
          </cell>
          <cell r="N68">
            <v>551.21501083940495</v>
          </cell>
          <cell r="P68">
            <v>697.58789999999999</v>
          </cell>
          <cell r="Q68">
            <v>661.07389999999998</v>
          </cell>
          <cell r="R68">
            <v>566.44129999999996</v>
          </cell>
          <cell r="S68">
            <v>655.04217028119558</v>
          </cell>
        </row>
        <row r="69">
          <cell r="A69">
            <v>44621</v>
          </cell>
          <cell r="B69">
            <v>688.88262985171991</v>
          </cell>
          <cell r="C69">
            <v>741.06800302275599</v>
          </cell>
          <cell r="D69">
            <v>540.61320567443704</v>
          </cell>
          <cell r="E69">
            <v>695.02624444112803</v>
          </cell>
          <cell r="F69">
            <v>589.39570000000003</v>
          </cell>
          <cell r="G69">
            <v>638.01412803702499</v>
          </cell>
          <cell r="H69">
            <v>771.45960000000002</v>
          </cell>
          <cell r="I69">
            <v>699.36339999999996</v>
          </cell>
          <cell r="J69">
            <v>598.39416228463699</v>
          </cell>
          <cell r="K69">
            <v>630.69529999999997</v>
          </cell>
          <cell r="L69">
            <v>597.29322834046195</v>
          </cell>
          <cell r="M69">
            <v>703.73379999999997</v>
          </cell>
          <cell r="N69">
            <v>578.42657475204601</v>
          </cell>
          <cell r="P69">
            <v>729.19</v>
          </cell>
          <cell r="Q69">
            <v>707.86030000000005</v>
          </cell>
          <cell r="R69">
            <v>607.97739999999999</v>
          </cell>
          <cell r="S69">
            <v>695.76515764009559</v>
          </cell>
        </row>
        <row r="70">
          <cell r="A70">
            <v>44652</v>
          </cell>
          <cell r="B70">
            <v>729.87449338941963</v>
          </cell>
          <cell r="C70">
            <v>785.90987857273103</v>
          </cell>
          <cell r="D70">
            <v>564.25660741015804</v>
          </cell>
          <cell r="E70">
            <v>746.68790519970798</v>
          </cell>
          <cell r="F70">
            <v>617.86509999999998</v>
          </cell>
          <cell r="G70">
            <v>675.906070481862</v>
          </cell>
          <cell r="H70">
            <v>813.1644</v>
          </cell>
          <cell r="I70">
            <v>734.71400000000006</v>
          </cell>
          <cell r="J70">
            <v>615.57888415784396</v>
          </cell>
          <cell r="K70">
            <v>668.92020000000002</v>
          </cell>
          <cell r="L70">
            <v>638.83507554097605</v>
          </cell>
          <cell r="M70">
            <v>748.577</v>
          </cell>
          <cell r="N70">
            <v>614.896103791114</v>
          </cell>
          <cell r="P70">
            <v>785.15449999999998</v>
          </cell>
          <cell r="Q70">
            <v>754.19050000000004</v>
          </cell>
          <cell r="R70">
            <v>634.9357</v>
          </cell>
          <cell r="S70">
            <v>739.35278260042855</v>
          </cell>
        </row>
        <row r="71">
          <cell r="A71">
            <v>44682</v>
          </cell>
          <cell r="B71">
            <v>774.3400420497544</v>
          </cell>
          <cell r="C71">
            <v>830.46591230568504</v>
          </cell>
          <cell r="D71">
            <v>603.70312265285099</v>
          </cell>
          <cell r="E71">
            <v>788.66600223583202</v>
          </cell>
          <cell r="F71">
            <v>679.6345</v>
          </cell>
          <cell r="G71">
            <v>716.88151239823401</v>
          </cell>
          <cell r="H71">
            <v>861.22439999999995</v>
          </cell>
          <cell r="I71">
            <v>778.54510000000005</v>
          </cell>
          <cell r="J71">
            <v>640.06066769281904</v>
          </cell>
          <cell r="K71">
            <v>720.11440000000005</v>
          </cell>
          <cell r="L71">
            <v>661.22261815870695</v>
          </cell>
          <cell r="M71">
            <v>796.26890000000003</v>
          </cell>
          <cell r="N71">
            <v>646.75595397979998</v>
          </cell>
          <cell r="P71">
            <v>807.34490000000005</v>
          </cell>
          <cell r="Q71">
            <v>797.08709999999996</v>
          </cell>
          <cell r="R71">
            <v>681.44489999999996</v>
          </cell>
          <cell r="S71">
            <v>783.25134716293996</v>
          </cell>
        </row>
        <row r="72">
          <cell r="A72">
            <v>44713</v>
          </cell>
          <cell r="B72">
            <v>818.70588142359406</v>
          </cell>
          <cell r="C72">
            <v>874.65895830189197</v>
          </cell>
          <cell r="D72">
            <v>642.70898882072504</v>
          </cell>
          <cell r="E72">
            <v>834.29094583399205</v>
          </cell>
          <cell r="F72">
            <v>741.14660000000003</v>
          </cell>
          <cell r="G72">
            <v>757.75969645544797</v>
          </cell>
          <cell r="H72">
            <v>926.93510000000003</v>
          </cell>
          <cell r="I72">
            <v>817.90740000000005</v>
          </cell>
          <cell r="J72">
            <v>649.77294170606604</v>
          </cell>
          <cell r="K72">
            <v>737.47749999999996</v>
          </cell>
          <cell r="L72">
            <v>668.94924314920695</v>
          </cell>
          <cell r="M72">
            <v>857.52409999999998</v>
          </cell>
          <cell r="N72">
            <v>692.79732491383004</v>
          </cell>
          <cell r="P72">
            <v>851.34739999999999</v>
          </cell>
          <cell r="Q72">
            <v>836.85479999999995</v>
          </cell>
          <cell r="R72">
            <v>723.63369999999998</v>
          </cell>
          <cell r="S72">
            <v>826.95766875344702</v>
          </cell>
        </row>
        <row r="73">
          <cell r="A73">
            <v>44743</v>
          </cell>
          <cell r="B73">
            <v>878.63506647332679</v>
          </cell>
          <cell r="C73">
            <v>930.69783050113597</v>
          </cell>
          <cell r="D73">
            <v>686.89725055101906</v>
          </cell>
          <cell r="E73">
            <v>934.59809862509803</v>
          </cell>
          <cell r="F73">
            <v>775.47619999999995</v>
          </cell>
          <cell r="G73">
            <v>829.10360988482103</v>
          </cell>
          <cell r="H73">
            <v>983.2876</v>
          </cell>
          <cell r="I73">
            <v>863.17229999999995</v>
          </cell>
          <cell r="J73">
            <v>692.60679499363005</v>
          </cell>
          <cell r="K73">
            <v>813.55499999999995</v>
          </cell>
          <cell r="L73">
            <v>697.99748075275102</v>
          </cell>
          <cell r="M73">
            <v>915.54499999999996</v>
          </cell>
          <cell r="N73">
            <v>742.84873128732602</v>
          </cell>
          <cell r="P73">
            <v>938.32439999999997</v>
          </cell>
          <cell r="Q73">
            <v>892.375</v>
          </cell>
          <cell r="R73">
            <v>754.64459999999997</v>
          </cell>
          <cell r="S73">
            <v>892.75997876631186</v>
          </cell>
        </row>
        <row r="74">
          <cell r="A74">
            <v>44774</v>
          </cell>
          <cell r="B74">
            <v>943.91543472893022</v>
          </cell>
          <cell r="C74">
            <v>994.32902470135105</v>
          </cell>
          <cell r="D74">
            <v>736.45814875599297</v>
          </cell>
          <cell r="E74">
            <v>1039.1093143006401</v>
          </cell>
          <cell r="F74">
            <v>841.67600000000004</v>
          </cell>
          <cell r="G74">
            <v>895.95545562103996</v>
          </cell>
          <cell r="H74">
            <v>1033.6036999999999</v>
          </cell>
          <cell r="I74">
            <v>915.91920000000005</v>
          </cell>
          <cell r="J74">
            <v>733.77917132357697</v>
          </cell>
          <cell r="K74">
            <v>875.47580000000005</v>
          </cell>
          <cell r="L74">
            <v>723.44068593159204</v>
          </cell>
          <cell r="M74">
            <v>981.0104</v>
          </cell>
          <cell r="N74">
            <v>798.53750663609196</v>
          </cell>
          <cell r="P74">
            <v>1048.0606</v>
          </cell>
          <cell r="Q74">
            <v>955.84299999999996</v>
          </cell>
          <cell r="R74">
            <v>801.89499999999998</v>
          </cell>
          <cell r="S74">
            <v>962.62274245368042</v>
          </cell>
        </row>
        <row r="75">
          <cell r="A75">
            <v>44805</v>
          </cell>
          <cell r="B75">
            <v>996.92992266761917</v>
          </cell>
          <cell r="C75">
            <v>1042.5390063372199</v>
          </cell>
          <cell r="D75">
            <v>802.78870681759099</v>
          </cell>
          <cell r="E75">
            <v>1128.55548754131</v>
          </cell>
          <cell r="F75">
            <v>860.55780000000004</v>
          </cell>
          <cell r="G75">
            <v>938.097847685999</v>
          </cell>
          <cell r="H75">
            <v>1092.7001</v>
          </cell>
          <cell r="I75">
            <v>977.06870000000004</v>
          </cell>
          <cell r="J75">
            <v>767.57368330390295</v>
          </cell>
          <cell r="K75">
            <v>913.06290000000001</v>
          </cell>
          <cell r="L75">
            <v>762.04632214784294</v>
          </cell>
          <cell r="M75">
            <v>1040.6318000000001</v>
          </cell>
          <cell r="N75">
            <v>848.893935896588</v>
          </cell>
          <cell r="P75">
            <v>1175.4957999999999</v>
          </cell>
          <cell r="Q75">
            <v>1006.2868999999999</v>
          </cell>
          <cell r="R75">
            <v>838.05529999999999</v>
          </cell>
          <cell r="S75">
            <v>1018.505472359408</v>
          </cell>
        </row>
        <row r="76">
          <cell r="A76">
            <v>44835</v>
          </cell>
          <cell r="B76">
            <v>1058.879988631154</v>
          </cell>
          <cell r="C76">
            <v>1100.22968435849</v>
          </cell>
          <cell r="D76">
            <v>844.09733375407495</v>
          </cell>
          <cell r="E76">
            <v>1205.1178124289399</v>
          </cell>
          <cell r="F76">
            <v>929.04269999999997</v>
          </cell>
          <cell r="G76">
            <v>987.20762454698399</v>
          </cell>
          <cell r="H76">
            <v>1157.9342999999999</v>
          </cell>
          <cell r="I76">
            <v>1031.6123</v>
          </cell>
          <cell r="J76">
            <v>860.823940432207</v>
          </cell>
          <cell r="K76">
            <v>978.8845</v>
          </cell>
          <cell r="L76">
            <v>799.51449204996902</v>
          </cell>
          <cell r="M76">
            <v>1113.0381</v>
          </cell>
          <cell r="N76">
            <v>901.47936008277304</v>
          </cell>
          <cell r="P76">
            <v>1301.3792000000001</v>
          </cell>
          <cell r="Q76">
            <v>1057.4526000000001</v>
          </cell>
          <cell r="R76">
            <v>900.1277</v>
          </cell>
          <cell r="S76">
            <v>1079.9751844576131</v>
          </cell>
        </row>
        <row r="77">
          <cell r="A77">
            <v>44866</v>
          </cell>
          <cell r="B77">
            <v>1110.822347502989</v>
          </cell>
          <cell r="C77">
            <v>1153.59988237787</v>
          </cell>
          <cell r="D77">
            <v>891.63553179123801</v>
          </cell>
          <cell r="E77">
            <v>1261.90082319256</v>
          </cell>
          <cell r="F77">
            <v>983.69949999999994</v>
          </cell>
          <cell r="G77">
            <v>1034.5186262564</v>
          </cell>
          <cell r="H77">
            <v>1223.8496</v>
          </cell>
          <cell r="I77">
            <v>1084.4384</v>
          </cell>
          <cell r="J77">
            <v>897.75700861366101</v>
          </cell>
          <cell r="K77">
            <v>1013.6889</v>
          </cell>
          <cell r="L77">
            <v>831.87252843084002</v>
          </cell>
          <cell r="M77">
            <v>1164.4648</v>
          </cell>
          <cell r="N77">
            <v>954.239914371233</v>
          </cell>
          <cell r="P77">
            <v>1355.7615000000001</v>
          </cell>
          <cell r="Q77">
            <v>1104.9181000000001</v>
          </cell>
          <cell r="R77">
            <v>947.74839999999995</v>
          </cell>
          <cell r="S77">
            <v>1131.427851799411</v>
          </cell>
        </row>
        <row r="78">
          <cell r="A78">
            <v>44896</v>
          </cell>
          <cell r="B78">
            <v>1163.967277033373</v>
          </cell>
          <cell r="C78">
            <v>1194.7836464541001</v>
          </cell>
          <cell r="D78">
            <v>951.65407501927803</v>
          </cell>
          <cell r="E78">
            <v>1317.97921096347</v>
          </cell>
          <cell r="F78">
            <v>1017.7917</v>
          </cell>
          <cell r="G78">
            <v>1102.5653530652</v>
          </cell>
          <cell r="H78">
            <v>1291.0668000000001</v>
          </cell>
          <cell r="I78">
            <v>1151.4947</v>
          </cell>
          <cell r="J78">
            <v>935.74444624889202</v>
          </cell>
          <cell r="K78">
            <v>1078.2791999999999</v>
          </cell>
          <cell r="L78">
            <v>867.76541950028798</v>
          </cell>
          <cell r="M78">
            <v>1239.7318</v>
          </cell>
          <cell r="N78">
            <v>1014.02810618262</v>
          </cell>
          <cell r="P78">
            <v>1407.5344</v>
          </cell>
          <cell r="Q78">
            <v>1157.9242999999999</v>
          </cell>
          <cell r="R78">
            <v>994.14779999999996</v>
          </cell>
          <cell r="S78">
            <v>1184.596536204971</v>
          </cell>
        </row>
        <row r="79">
          <cell r="A79">
            <v>44927</v>
          </cell>
          <cell r="B79">
            <v>1238.5772767729111</v>
          </cell>
          <cell r="C79">
            <v>1284.39146474989</v>
          </cell>
          <cell r="D79">
            <v>1011.90456561925</v>
          </cell>
          <cell r="E79">
            <v>1371.3466497076099</v>
          </cell>
          <cell r="F79">
            <v>1091.6903</v>
          </cell>
          <cell r="G79">
            <v>1167.88900297039</v>
          </cell>
          <cell r="H79">
            <v>1346.3378</v>
          </cell>
          <cell r="I79">
            <v>1207.701</v>
          </cell>
          <cell r="J79">
            <v>997.02424479801596</v>
          </cell>
          <cell r="K79">
            <v>1156.7891999999999</v>
          </cell>
          <cell r="L79">
            <v>899.01791624662201</v>
          </cell>
          <cell r="M79">
            <v>1350.1977999999999</v>
          </cell>
          <cell r="N79">
            <v>1070.9983117036099</v>
          </cell>
          <cell r="P79">
            <v>1566.211</v>
          </cell>
          <cell r="Q79">
            <v>1220.6357</v>
          </cell>
          <cell r="R79">
            <v>1048.4727</v>
          </cell>
          <cell r="S79">
            <v>1264.708984790454</v>
          </cell>
        </row>
        <row r="80">
          <cell r="A80">
            <v>44958</v>
          </cell>
          <cell r="B80">
            <v>1326.4456022591769</v>
          </cell>
          <cell r="C80">
            <v>1404.4360523089399</v>
          </cell>
          <cell r="D80">
            <v>1058.2948866951999</v>
          </cell>
          <cell r="E80">
            <v>1442.4045403083501</v>
          </cell>
          <cell r="F80">
            <v>1123.4573</v>
          </cell>
          <cell r="G80">
            <v>1235.1095460271499</v>
          </cell>
          <cell r="H80">
            <v>1415.28</v>
          </cell>
          <cell r="I80">
            <v>1273.1359</v>
          </cell>
          <cell r="J80">
            <v>1048.3082234721301</v>
          </cell>
          <cell r="K80">
            <v>1282.6683</v>
          </cell>
          <cell r="L80">
            <v>942.00339718581597</v>
          </cell>
          <cell r="M80">
            <v>1451.4363000000001</v>
          </cell>
          <cell r="N80">
            <v>1130.3619534289501</v>
          </cell>
          <cell r="P80">
            <v>1601.3803</v>
          </cell>
          <cell r="Q80">
            <v>1332.5231000000001</v>
          </cell>
          <cell r="R80">
            <v>1092.8925999999999</v>
          </cell>
          <cell r="S80">
            <v>1364.630701858832</v>
          </cell>
        </row>
        <row r="81">
          <cell r="A81">
            <v>44986</v>
          </cell>
          <cell r="B81">
            <v>1413.1453926324421</v>
          </cell>
          <cell r="C81">
            <v>1499.0326564202901</v>
          </cell>
          <cell r="D81">
            <v>1144.15333670834</v>
          </cell>
          <cell r="E81">
            <v>1531.0693342485499</v>
          </cell>
          <cell r="F81">
            <v>1182.3430000000001</v>
          </cell>
          <cell r="G81">
            <v>1319.8823713430099</v>
          </cell>
          <cell r="H81">
            <v>1494.3576</v>
          </cell>
          <cell r="I81">
            <v>1341.2973</v>
          </cell>
          <cell r="J81">
            <v>1078.9834506032701</v>
          </cell>
          <cell r="K81">
            <v>1339.7923000000001</v>
          </cell>
          <cell r="L81">
            <v>1140.1512719428799</v>
          </cell>
          <cell r="M81">
            <v>1570.3315</v>
          </cell>
          <cell r="N81">
            <v>1202.8487768105499</v>
          </cell>
          <cell r="P81">
            <v>1657.2927999999999</v>
          </cell>
          <cell r="Q81">
            <v>1438.1088</v>
          </cell>
          <cell r="R81">
            <v>1186.961</v>
          </cell>
          <cell r="S81">
            <v>1455.6304309441559</v>
          </cell>
        </row>
        <row r="82">
          <cell r="A82">
            <v>45017</v>
          </cell>
          <cell r="B82">
            <v>1515.289930464128</v>
          </cell>
          <cell r="C82">
            <v>1621.5766888611399</v>
          </cell>
          <cell r="D82">
            <v>1206.7962154844599</v>
          </cell>
          <cell r="E82">
            <v>1638.26435503333</v>
          </cell>
          <cell r="F82">
            <v>1230.9614999999999</v>
          </cell>
          <cell r="G82">
            <v>1438.4677543308801</v>
          </cell>
          <cell r="H82">
            <v>1586.6638</v>
          </cell>
          <cell r="I82">
            <v>1414.3273999999999</v>
          </cell>
          <cell r="J82">
            <v>1144.24738745577</v>
          </cell>
          <cell r="K82">
            <v>1397.3359</v>
          </cell>
          <cell r="L82">
            <v>1198.5234134234199</v>
          </cell>
          <cell r="M82">
            <v>1738.5677000000001</v>
          </cell>
          <cell r="N82">
            <v>1263.0016317556599</v>
          </cell>
          <cell r="P82">
            <v>1822.5518</v>
          </cell>
          <cell r="Q82">
            <v>1553.9725000000001</v>
          </cell>
          <cell r="R82">
            <v>1231.0758000000001</v>
          </cell>
          <cell r="S82">
            <v>1569.5450055890069</v>
          </cell>
        </row>
        <row r="83">
          <cell r="A83">
            <v>45047</v>
          </cell>
          <cell r="B83">
            <v>1644.643131934364</v>
          </cell>
          <cell r="C83">
            <v>1766.2015824796599</v>
          </cell>
          <cell r="D83">
            <v>1315.6069834717</v>
          </cell>
          <cell r="E83">
            <v>1773.3291287315899</v>
          </cell>
          <cell r="F83">
            <v>1350.9875999999999</v>
          </cell>
          <cell r="G83">
            <v>1580.6347770872301</v>
          </cell>
          <cell r="H83">
            <v>1751.2184</v>
          </cell>
          <cell r="I83">
            <v>1504.3751999999999</v>
          </cell>
          <cell r="J83">
            <v>1209.0873627138701</v>
          </cell>
          <cell r="K83">
            <v>1473.3356000000001</v>
          </cell>
          <cell r="L83">
            <v>1277.9536034279599</v>
          </cell>
          <cell r="M83">
            <v>1895.9688000000001</v>
          </cell>
          <cell r="N83">
            <v>1369.13766352784</v>
          </cell>
          <cell r="P83">
            <v>1979.3557000000001</v>
          </cell>
          <cell r="Q83">
            <v>1675.7876000000001</v>
          </cell>
          <cell r="R83">
            <v>1327.7408</v>
          </cell>
          <cell r="S83">
            <v>1704.9005903709699</v>
          </cell>
        </row>
        <row r="84">
          <cell r="A84">
            <v>45078</v>
          </cell>
          <cell r="B84">
            <v>1762.406879798421</v>
          </cell>
          <cell r="C84">
            <v>1874.7231644306601</v>
          </cell>
          <cell r="D84">
            <v>1393.1991194146101</v>
          </cell>
          <cell r="E84">
            <v>1881.6224368776</v>
          </cell>
          <cell r="F84">
            <v>1616.9427000000001</v>
          </cell>
          <cell r="G84">
            <v>1705.4689652263801</v>
          </cell>
          <cell r="H84">
            <v>1915.6464000000001</v>
          </cell>
          <cell r="I84">
            <v>1592.9015999999999</v>
          </cell>
          <cell r="J84">
            <v>1351.1256710579</v>
          </cell>
          <cell r="K84">
            <v>1560.7822000000001</v>
          </cell>
          <cell r="L84">
            <v>1341.75455349358</v>
          </cell>
          <cell r="M84">
            <v>1969.3008</v>
          </cell>
          <cell r="N84">
            <v>1491.55226080446</v>
          </cell>
          <cell r="P84">
            <v>2070.9980999999998</v>
          </cell>
          <cell r="Q84">
            <v>1779.3163</v>
          </cell>
          <cell r="R84">
            <v>1472.4815000000001</v>
          </cell>
          <cell r="S84">
            <v>1808.5447526100129</v>
          </cell>
        </row>
        <row r="85">
          <cell r="A85">
            <v>45108</v>
          </cell>
          <cell r="B85">
            <v>1879.8898071963531</v>
          </cell>
          <cell r="C85">
            <v>1990.5304199510999</v>
          </cell>
          <cell r="D85">
            <v>1526.07960122495</v>
          </cell>
          <cell r="E85">
            <v>1981.3610493573799</v>
          </cell>
          <cell r="F85">
            <v>1680.0205000000001</v>
          </cell>
          <cell r="G85">
            <v>1802.6677386563499</v>
          </cell>
          <cell r="H85">
            <v>2107.1864999999998</v>
          </cell>
          <cell r="I85">
            <v>1703.1215</v>
          </cell>
          <cell r="J85">
            <v>1506.95782223212</v>
          </cell>
          <cell r="K85">
            <v>1706.0368000000001</v>
          </cell>
          <cell r="L85">
            <v>1439.3497234189699</v>
          </cell>
          <cell r="M85">
            <v>2113.0704000000001</v>
          </cell>
          <cell r="N85">
            <v>1577.46107518031</v>
          </cell>
          <cell r="P85">
            <v>2176.1361000000002</v>
          </cell>
          <cell r="Q85">
            <v>1890.681</v>
          </cell>
          <cell r="R85">
            <v>1564.0706</v>
          </cell>
          <cell r="S85">
            <v>1924.864873886723</v>
          </cell>
        </row>
        <row r="86">
          <cell r="A86">
            <v>45139</v>
          </cell>
          <cell r="B86">
            <v>2133.9557180339398</v>
          </cell>
          <cell r="C86">
            <v>2340.0903557522101</v>
          </cell>
          <cell r="D86">
            <v>1688.35826137342</v>
          </cell>
          <cell r="E86">
            <v>2172.92671108269</v>
          </cell>
          <cell r="F86">
            <v>1764.8856000000001</v>
          </cell>
          <cell r="G86">
            <v>2073.9352826219401</v>
          </cell>
          <cell r="H86">
            <v>2408.4443999999999</v>
          </cell>
          <cell r="I86">
            <v>1895.7266</v>
          </cell>
          <cell r="J86">
            <v>1599.91111729762</v>
          </cell>
          <cell r="K86">
            <v>1890.5587</v>
          </cell>
          <cell r="L86">
            <v>1569.0865450839501</v>
          </cell>
          <cell r="M86">
            <v>2431.8489</v>
          </cell>
          <cell r="N86">
            <v>1718.1688781926</v>
          </cell>
          <cell r="P86">
            <v>2444.2714999999998</v>
          </cell>
          <cell r="Q86">
            <v>2179.6167</v>
          </cell>
          <cell r="R86">
            <v>1682.1537000000001</v>
          </cell>
          <cell r="S86">
            <v>2207.0915727233728</v>
          </cell>
        </row>
        <row r="87">
          <cell r="A87">
            <v>45170</v>
          </cell>
          <cell r="B87">
            <v>2403.9869790981461</v>
          </cell>
          <cell r="C87">
            <v>2654.9828231209399</v>
          </cell>
          <cell r="D87">
            <v>1886.0170808164501</v>
          </cell>
          <cell r="E87">
            <v>2440.44362298224</v>
          </cell>
          <cell r="F87">
            <v>1981.2706000000001</v>
          </cell>
          <cell r="G87">
            <v>2306.23826870322</v>
          </cell>
          <cell r="H87">
            <v>2692.1149999999998</v>
          </cell>
          <cell r="I87">
            <v>2129.0275999999999</v>
          </cell>
          <cell r="J87">
            <v>1800.7894248712701</v>
          </cell>
          <cell r="K87">
            <v>2187.3364999999999</v>
          </cell>
          <cell r="L87">
            <v>1692.05492473963</v>
          </cell>
          <cell r="M87">
            <v>2711.8530000000001</v>
          </cell>
          <cell r="N87">
            <v>1921.0134060637299</v>
          </cell>
          <cell r="P87">
            <v>2719.2799</v>
          </cell>
          <cell r="Q87">
            <v>2489.2442999999998</v>
          </cell>
          <cell r="R87">
            <v>1850.8729000000001</v>
          </cell>
          <cell r="S87">
            <v>2491.752777222996</v>
          </cell>
        </row>
        <row r="88">
          <cell r="A88">
            <v>45200</v>
          </cell>
          <cell r="B88">
            <v>2587.2598008904379</v>
          </cell>
          <cell r="C88">
            <v>2837.9612429285498</v>
          </cell>
          <cell r="D88">
            <v>2051.83760521064</v>
          </cell>
          <cell r="E88">
            <v>2665.1686129115401</v>
          </cell>
          <cell r="F88">
            <v>2057.0898999999999</v>
          </cell>
          <cell r="G88">
            <v>2538.50655071748</v>
          </cell>
          <cell r="H88">
            <v>2801.0569</v>
          </cell>
          <cell r="I88">
            <v>2277.0306999999998</v>
          </cell>
          <cell r="J88">
            <v>2030.63147854115</v>
          </cell>
          <cell r="K88">
            <v>2421.0311000000002</v>
          </cell>
          <cell r="L88">
            <v>1809.2063106682699</v>
          </cell>
          <cell r="M88">
            <v>2959.7175999999999</v>
          </cell>
          <cell r="N88">
            <v>2095.3745659147498</v>
          </cell>
          <cell r="P88">
            <v>2918.2777000000001</v>
          </cell>
          <cell r="Q88">
            <v>2694.1102000000001</v>
          </cell>
          <cell r="R88">
            <v>1952.3639000000001</v>
          </cell>
          <cell r="S88">
            <v>2695.8538098853592</v>
          </cell>
        </row>
        <row r="89">
          <cell r="A89">
            <v>45231</v>
          </cell>
          <cell r="B89">
            <v>2903.6122560342892</v>
          </cell>
          <cell r="C89">
            <v>3240.7110816724398</v>
          </cell>
          <cell r="D89">
            <v>2273.82668899702</v>
          </cell>
          <cell r="E89">
            <v>2935.0079337391098</v>
          </cell>
          <cell r="F89">
            <v>2208.5462000000002</v>
          </cell>
          <cell r="G89">
            <v>2884.0878212872099</v>
          </cell>
          <cell r="H89">
            <v>3218.4153999999999</v>
          </cell>
          <cell r="I89">
            <v>2525.6145999999999</v>
          </cell>
          <cell r="J89">
            <v>2326.1087663877001</v>
          </cell>
          <cell r="K89">
            <v>2671.6444999999999</v>
          </cell>
          <cell r="L89">
            <v>1940.9822887514999</v>
          </cell>
          <cell r="M89">
            <v>3258.8042</v>
          </cell>
          <cell r="N89">
            <v>2335.5475540167699</v>
          </cell>
          <cell r="P89">
            <v>3251.4875999999999</v>
          </cell>
          <cell r="Q89">
            <v>3027.3269</v>
          </cell>
          <cell r="R89">
            <v>2133.2287999999999</v>
          </cell>
          <cell r="S89">
            <v>3032.7881075842952</v>
          </cell>
        </row>
        <row r="90">
          <cell r="A90">
            <v>45261</v>
          </cell>
          <cell r="B90">
            <v>3640.0731670655068</v>
          </cell>
          <cell r="C90">
            <v>4201.6771660972499</v>
          </cell>
          <cell r="D90">
            <v>2720.3805602544198</v>
          </cell>
          <cell r="E90">
            <v>3397.98930469077</v>
          </cell>
          <cell r="F90">
            <v>2427.8501000000001</v>
          </cell>
          <cell r="G90">
            <v>3703.9605867719902</v>
          </cell>
          <cell r="H90">
            <v>4336.5448999999999</v>
          </cell>
          <cell r="I90">
            <v>3378.2354999999998</v>
          </cell>
          <cell r="J90">
            <v>2665.9054602112301</v>
          </cell>
          <cell r="K90">
            <v>3215.6727000000001</v>
          </cell>
          <cell r="L90">
            <v>2161.0566389801202</v>
          </cell>
          <cell r="M90">
            <v>3917.9459999999999</v>
          </cell>
          <cell r="N90">
            <v>3091.7292505372802</v>
          </cell>
          <cell r="P90">
            <v>3772.5146</v>
          </cell>
          <cell r="Q90">
            <v>3875.9578999999999</v>
          </cell>
          <cell r="R90">
            <v>2557.0630000000001</v>
          </cell>
          <cell r="S90">
            <v>3800.5952132158641</v>
          </cell>
        </row>
        <row r="91">
          <cell r="A91">
            <v>45292</v>
          </cell>
          <cell r="B91">
            <v>4429.5687335526654</v>
          </cell>
          <cell r="C91">
            <v>5099.5669952937997</v>
          </cell>
          <cell r="D91">
            <v>3212.9221926190799</v>
          </cell>
          <cell r="E91">
            <v>3845.50539357961</v>
          </cell>
          <cell r="F91">
            <v>2954.9949000000001</v>
          </cell>
          <cell r="G91">
            <v>4615.4313591249902</v>
          </cell>
          <cell r="H91">
            <v>5211.3847999999998</v>
          </cell>
          <cell r="I91">
            <v>4376.8348999999998</v>
          </cell>
          <cell r="J91">
            <v>3272.4188287026</v>
          </cell>
          <cell r="K91">
            <v>3924.3407000000002</v>
          </cell>
          <cell r="L91">
            <v>2286.8839354619199</v>
          </cell>
          <cell r="M91">
            <v>4703.97</v>
          </cell>
          <cell r="N91">
            <v>4625.1560224782397</v>
          </cell>
          <cell r="P91">
            <v>4305.0276999999996</v>
          </cell>
          <cell r="Q91">
            <v>4729.8356999999996</v>
          </cell>
          <cell r="R91">
            <v>3269.1237000000001</v>
          </cell>
          <cell r="S91">
            <v>4608.6357974682123</v>
          </cell>
        </row>
        <row r="92">
          <cell r="A92">
            <v>45323</v>
          </cell>
          <cell r="B92">
            <v>4931.7848742914321</v>
          </cell>
          <cell r="C92">
            <v>5516.5246733548302</v>
          </cell>
          <cell r="D92">
            <v>3694.89025420302</v>
          </cell>
          <cell r="E92">
            <v>4154.4470493005902</v>
          </cell>
          <cell r="F92">
            <v>3765.4070000000002</v>
          </cell>
          <cell r="G92">
            <v>5123.51124876416</v>
          </cell>
          <cell r="H92">
            <v>5813.6212999999998</v>
          </cell>
          <cell r="I92">
            <v>5133.2819</v>
          </cell>
          <cell r="J92">
            <v>3892.4540398869099</v>
          </cell>
          <cell r="K92">
            <v>4252.9299000000001</v>
          </cell>
          <cell r="L92">
            <v>2394.33558582042</v>
          </cell>
          <cell r="M92">
            <v>5310.2717000000002</v>
          </cell>
          <cell r="N92">
            <v>5464.79256223827</v>
          </cell>
          <cell r="P92">
            <v>4673.7412999999997</v>
          </cell>
          <cell r="Q92">
            <v>5239.4148999999998</v>
          </cell>
          <cell r="R92">
            <v>3915.0819000000001</v>
          </cell>
          <cell r="S92">
            <v>5050.7077857227014</v>
          </cell>
        </row>
        <row r="93">
          <cell r="A93">
            <v>45352</v>
          </cell>
          <cell r="B93">
            <v>5325.6027634716984</v>
          </cell>
          <cell r="C93">
            <v>5881.6434134621104</v>
          </cell>
          <cell r="D93">
            <v>4135.0068897060301</v>
          </cell>
          <cell r="E93">
            <v>4447.2507065066902</v>
          </cell>
          <cell r="F93">
            <v>3989.2275</v>
          </cell>
          <cell r="G93">
            <v>5336.8827942480702</v>
          </cell>
          <cell r="H93">
            <v>6446.348</v>
          </cell>
          <cell r="I93">
            <v>5720.4260000000004</v>
          </cell>
          <cell r="J93">
            <v>4432.9516765071203</v>
          </cell>
          <cell r="K93">
            <v>4511.1750000000002</v>
          </cell>
          <cell r="L93">
            <v>3494.77423050279</v>
          </cell>
          <cell r="M93">
            <v>5727.8389999999999</v>
          </cell>
          <cell r="N93">
            <v>5873.6901661745296</v>
          </cell>
          <cell r="P93">
            <v>4968.9859999999999</v>
          </cell>
          <cell r="Q93">
            <v>5653.9530000000004</v>
          </cell>
          <cell r="R93">
            <v>4513.0730000000003</v>
          </cell>
          <cell r="S93">
            <v>5393.3292689771906</v>
          </cell>
        </row>
        <row r="94">
          <cell r="A94">
            <v>45383</v>
          </cell>
          <cell r="B94">
            <v>5790.6942179958969</v>
          </cell>
          <cell r="C94">
            <v>6317.34521895957</v>
          </cell>
          <cell r="D94">
            <v>4406.7124467758504</v>
          </cell>
          <cell r="E94">
            <v>4741.0359303777896</v>
          </cell>
          <cell r="F94">
            <v>5243.6390000000001</v>
          </cell>
          <cell r="G94">
            <v>5689.3095568182098</v>
          </cell>
          <cell r="H94">
            <v>6982.4030000000002</v>
          </cell>
          <cell r="I94">
            <v>6119.6170000000002</v>
          </cell>
          <cell r="J94">
            <v>5037.7044512891398</v>
          </cell>
          <cell r="K94">
            <v>5049.241</v>
          </cell>
          <cell r="L94">
            <v>3826.8703572561199</v>
          </cell>
          <cell r="M94">
            <v>6089.8710000000001</v>
          </cell>
          <cell r="N94">
            <v>6136.25820462088</v>
          </cell>
          <cell r="P94">
            <v>5626.3</v>
          </cell>
          <cell r="Q94">
            <v>6030.93</v>
          </cell>
          <cell r="R94">
            <v>5309.4170000000004</v>
          </cell>
          <cell r="S94">
            <v>5783.5785519753954</v>
          </cell>
        </row>
        <row r="95">
          <cell r="A95">
            <v>45413</v>
          </cell>
          <cell r="B95">
            <v>6062.2621662392194</v>
          </cell>
          <cell r="C95">
            <v>6673.6816945892797</v>
          </cell>
          <cell r="D95">
            <v>4699.0106878898696</v>
          </cell>
          <cell r="E95">
            <v>4972.2049443187798</v>
          </cell>
          <cell r="F95">
            <v>5277.7380000000003</v>
          </cell>
          <cell r="G95">
            <v>5882.2707073465099</v>
          </cell>
          <cell r="H95">
            <v>7115.8540000000003</v>
          </cell>
          <cell r="I95">
            <v>6457.8760000000002</v>
          </cell>
          <cell r="J95">
            <v>5397.6174686261302</v>
          </cell>
          <cell r="K95">
            <v>5209.5969999999998</v>
          </cell>
          <cell r="L95">
            <v>4060.03810701676</v>
          </cell>
          <cell r="M95">
            <v>6442.54</v>
          </cell>
          <cell r="N95">
            <v>6353.6865344637099</v>
          </cell>
          <cell r="P95">
            <v>6085.1009999999997</v>
          </cell>
          <cell r="Q95">
            <v>6238.8410000000003</v>
          </cell>
          <cell r="R95">
            <v>5539.2330000000002</v>
          </cell>
          <cell r="S95">
            <v>6079.9354972411538</v>
          </cell>
        </row>
        <row r="96">
          <cell r="A96">
            <v>45444</v>
          </cell>
          <cell r="B96">
            <v>6385.3387568928038</v>
          </cell>
          <cell r="C96">
            <v>6950.2085817030902</v>
          </cell>
          <cell r="D96">
            <v>4810.5470309898101</v>
          </cell>
          <cell r="E96">
            <v>5160.2954863896603</v>
          </cell>
          <cell r="F96">
            <v>6345.9380000000001</v>
          </cell>
          <cell r="G96">
            <v>6045.3998833390297</v>
          </cell>
          <cell r="H96">
            <v>7496.8159999999998</v>
          </cell>
          <cell r="I96">
            <v>6761.223</v>
          </cell>
          <cell r="J96">
            <v>5746.0662753076203</v>
          </cell>
          <cell r="K96">
            <v>5435.1909999999998</v>
          </cell>
          <cell r="L96">
            <v>4407.5098582950104</v>
          </cell>
          <cell r="M96">
            <v>6808.9719999999998</v>
          </cell>
          <cell r="N96">
            <v>6566.8906758801904</v>
          </cell>
          <cell r="P96">
            <v>6436.5219999999999</v>
          </cell>
          <cell r="Q96">
            <v>6428.7070000000003</v>
          </cell>
          <cell r="R96">
            <v>6172.4669999999996</v>
          </cell>
          <cell r="S96">
            <v>6327.8819396348199</v>
          </cell>
        </row>
        <row r="97">
          <cell r="A97">
            <v>45474</v>
          </cell>
          <cell r="B97">
            <v>6649.3071838590167</v>
          </cell>
          <cell r="C97">
            <v>7131.9879716237001</v>
          </cell>
          <cell r="D97">
            <v>5143.8011003166303</v>
          </cell>
          <cell r="E97">
            <v>5394.4784398672</v>
          </cell>
          <cell r="F97">
            <v>6789.4229999999998</v>
          </cell>
          <cell r="G97">
            <v>6266.6432098866899</v>
          </cell>
          <cell r="H97">
            <v>7847.4870000000001</v>
          </cell>
          <cell r="I97">
            <v>6947.1819999999998</v>
          </cell>
          <cell r="J97">
            <v>5981.44080376288</v>
          </cell>
          <cell r="K97">
            <v>5843.1959999999999</v>
          </cell>
          <cell r="L97">
            <v>4714.2860380121001</v>
          </cell>
          <cell r="M97">
            <v>7230.2049999999999</v>
          </cell>
          <cell r="N97">
            <v>6826.8410414007403</v>
          </cell>
          <cell r="P97">
            <v>6578.0429999999997</v>
          </cell>
          <cell r="Q97">
            <v>6654.223</v>
          </cell>
          <cell r="R97">
            <v>6476.9120000000003</v>
          </cell>
          <cell r="S97">
            <v>6576.0598785360726</v>
          </cell>
        </row>
        <row r="98">
          <cell r="A98">
            <v>45505</v>
          </cell>
          <cell r="B98">
            <v>6978.0265997302267</v>
          </cell>
          <cell r="C98">
            <v>7434.7660553800597</v>
          </cell>
          <cell r="D98">
            <v>5321.4704756270903</v>
          </cell>
          <cell r="E98">
            <v>5607.1450373240896</v>
          </cell>
          <cell r="F98">
            <v>7941.6459999999997</v>
          </cell>
          <cell r="G98">
            <v>6498.8023461642997</v>
          </cell>
          <cell r="H98">
            <v>8177.5820000000003</v>
          </cell>
          <cell r="I98">
            <v>7151.0349999999999</v>
          </cell>
          <cell r="J98">
            <v>6405.0335110812402</v>
          </cell>
          <cell r="K98">
            <v>6022.5230000000001</v>
          </cell>
          <cell r="L98">
            <v>4985.3433504264704</v>
          </cell>
          <cell r="M98">
            <v>7609.5910000000003</v>
          </cell>
          <cell r="N98">
            <v>6870.7241751435904</v>
          </cell>
          <cell r="P98">
            <v>7051.4669999999996</v>
          </cell>
          <cell r="Q98">
            <v>6893.5550000000003</v>
          </cell>
          <cell r="R98">
            <v>7075.2030000000004</v>
          </cell>
          <cell r="S98">
            <v>6838.8931459249234</v>
          </cell>
        </row>
        <row r="99">
          <cell r="A99">
            <v>45536</v>
          </cell>
          <cell r="B99">
            <v>7189.7640811595611</v>
          </cell>
          <cell r="C99">
            <v>7556.2889318730304</v>
          </cell>
          <cell r="D99">
            <v>5374.5939312830196</v>
          </cell>
          <cell r="E99">
            <v>5761.6452201992397</v>
          </cell>
          <cell r="F99">
            <v>8717.1749999999993</v>
          </cell>
          <cell r="G99">
            <v>6621.4381382757401</v>
          </cell>
          <cell r="H99">
            <v>8439.2309999999998</v>
          </cell>
          <cell r="I99">
            <v>7390.3829999999998</v>
          </cell>
          <cell r="J99">
            <v>6662.2657615933203</v>
          </cell>
          <cell r="K99">
            <v>6175.8509999999997</v>
          </cell>
          <cell r="L99">
            <v>5253.0129918330704</v>
          </cell>
          <cell r="M99">
            <v>7849.4930000000004</v>
          </cell>
          <cell r="N99">
            <v>7162.8774873600096</v>
          </cell>
          <cell r="P99">
            <v>7211.7470000000003</v>
          </cell>
          <cell r="Q99">
            <v>7102.4160000000002</v>
          </cell>
          <cell r="R99">
            <v>7478.835</v>
          </cell>
          <cell r="S99">
            <v>6986.4364393601782</v>
          </cell>
        </row>
        <row r="100">
          <cell r="A100">
            <v>45566</v>
          </cell>
          <cell r="B100">
            <v>7366.59584022135</v>
          </cell>
          <cell r="C100">
            <v>7615.1525018129896</v>
          </cell>
          <cell r="D100">
            <v>5503.4499308055201</v>
          </cell>
          <cell r="E100">
            <v>5943.8335102586998</v>
          </cell>
          <cell r="F100">
            <v>9150.1110000000008</v>
          </cell>
          <cell r="G100">
            <v>6769.6451601059498</v>
          </cell>
          <cell r="H100">
            <v>8692.8060000000005</v>
          </cell>
          <cell r="I100">
            <v>7529.7539999999999</v>
          </cell>
          <cell r="J100">
            <v>6826.9141768485697</v>
          </cell>
          <cell r="K100">
            <v>6363.3370000000004</v>
          </cell>
          <cell r="L100">
            <v>5673.1539936133804</v>
          </cell>
          <cell r="M100">
            <v>8285.2829999999994</v>
          </cell>
          <cell r="N100">
            <v>7277.4474394411</v>
          </cell>
          <cell r="P100">
            <v>7296.6279999999997</v>
          </cell>
          <cell r="Q100">
            <v>7285.5010000000002</v>
          </cell>
          <cell r="R100">
            <v>7733.1540000000005</v>
          </cell>
          <cell r="S100">
            <v>7130.2889044835774</v>
          </cell>
        </row>
        <row r="101">
          <cell r="A101">
            <v>45597</v>
          </cell>
          <cell r="B101">
            <v>7533.5597766122373</v>
          </cell>
          <cell r="C101">
            <v>7688.2277820064101</v>
          </cell>
          <cell r="D101">
            <v>5706.9049201428797</v>
          </cell>
          <cell r="E101">
            <v>6046.5674938498696</v>
          </cell>
          <cell r="F101">
            <v>9365.4889999999996</v>
          </cell>
          <cell r="G101">
            <v>6862.4324276093103</v>
          </cell>
          <cell r="H101">
            <v>8899.1470000000008</v>
          </cell>
          <cell r="I101">
            <v>7732.9759999999997</v>
          </cell>
          <cell r="J101">
            <v>7023.45452744678</v>
          </cell>
          <cell r="K101">
            <v>6729.9949999999999</v>
          </cell>
          <cell r="L101">
            <v>6104.3295676452299</v>
          </cell>
          <cell r="M101">
            <v>8684.5020000000004</v>
          </cell>
          <cell r="N101">
            <v>7396.4144879526702</v>
          </cell>
          <cell r="P101">
            <v>7013.7460000000001</v>
          </cell>
          <cell r="Q101">
            <v>7488.3969999999999</v>
          </cell>
          <cell r="R101">
            <v>7942.7669999999998</v>
          </cell>
          <cell r="S101">
            <v>7276.7628201431526</v>
          </cell>
        </row>
        <row r="102">
          <cell r="A102">
            <v>45627</v>
          </cell>
          <cell r="B102">
            <v>7743.0754847393</v>
          </cell>
          <cell r="C102">
            <v>7895.3772562959502</v>
          </cell>
          <cell r="D102">
            <v>5763.1064693845801</v>
          </cell>
          <cell r="E102">
            <v>6190.67964014874</v>
          </cell>
          <cell r="F102">
            <v>9845.9634999999998</v>
          </cell>
          <cell r="G102">
            <v>6918.6594413960902</v>
          </cell>
          <cell r="H102">
            <v>9053.0331999999999</v>
          </cell>
          <cell r="I102">
            <v>7914.3028000000004</v>
          </cell>
          <cell r="J102">
            <v>7303.3438583084098</v>
          </cell>
          <cell r="K102">
            <v>6903.7031999999999</v>
          </cell>
          <cell r="L102">
            <v>6515.5129253150399</v>
          </cell>
          <cell r="M102">
            <v>9008.2551000000003</v>
          </cell>
          <cell r="N102">
            <v>7520.1065780382796</v>
          </cell>
          <cell r="P102">
            <v>6912.3348999999998</v>
          </cell>
          <cell r="Q102">
            <v>7718.4291000000003</v>
          </cell>
          <cell r="R102">
            <v>8264.2821999999996</v>
          </cell>
          <cell r="S102">
            <v>7460.4578338892916</v>
          </cell>
        </row>
        <row r="103">
          <cell r="A103">
            <v>45658</v>
          </cell>
          <cell r="B103">
            <v>7942.767886387287</v>
          </cell>
          <cell r="C103">
            <v>8029.7219594547996</v>
          </cell>
          <cell r="D103">
            <v>5821.7553392256104</v>
          </cell>
          <cell r="E103">
            <v>6306.3974718402496</v>
          </cell>
          <cell r="F103">
            <v>10391.144700000001</v>
          </cell>
          <cell r="G103">
            <v>7038.9736614410403</v>
          </cell>
          <cell r="H103">
            <v>9316.7664999999997</v>
          </cell>
          <cell r="I103">
            <v>8083.1172999999999</v>
          </cell>
          <cell r="J103">
            <v>7297.30903195674</v>
          </cell>
          <cell r="K103">
            <v>7050.2712000000001</v>
          </cell>
          <cell r="L103">
            <v>6872.2734697831802</v>
          </cell>
          <cell r="M103">
            <v>9513.8891999999996</v>
          </cell>
          <cell r="N103">
            <v>7646.7237061311298</v>
          </cell>
          <cell r="P103">
            <v>6892.5915000000005</v>
          </cell>
          <cell r="Q103">
            <v>7934.7160000000003</v>
          </cell>
          <cell r="R103">
            <v>8554.7695999999996</v>
          </cell>
          <cell r="S103">
            <v>7628.2107704685995</v>
          </cell>
        </row>
        <row r="104">
          <cell r="A104">
            <v>45689</v>
          </cell>
          <cell r="B104">
            <v>8125.3097133302572</v>
          </cell>
          <cell r="C104">
            <v>8225.1761407533995</v>
          </cell>
          <cell r="D104">
            <v>5900.29434286173</v>
          </cell>
          <cell r="E104">
            <v>6424.0390216586402</v>
          </cell>
          <cell r="F104">
            <v>10671.8094</v>
          </cell>
          <cell r="G104">
            <v>7138.8257421701801</v>
          </cell>
          <cell r="H104">
            <v>9487.4086000000007</v>
          </cell>
          <cell r="I104">
            <v>8284.8901000000005</v>
          </cell>
          <cell r="J104">
            <v>7343.5219211459598</v>
          </cell>
          <cell r="K104">
            <v>7137.0021999999999</v>
          </cell>
          <cell r="L104">
            <v>7212.5019173465398</v>
          </cell>
          <cell r="M104">
            <v>9823.1358</v>
          </cell>
          <cell r="N104">
            <v>7830.0250593512701</v>
          </cell>
          <cell r="P104">
            <v>6900.9466000000002</v>
          </cell>
          <cell r="Q104">
            <v>8168.4840000000004</v>
          </cell>
          <cell r="R104">
            <v>8782.0450000000001</v>
          </cell>
          <cell r="S104">
            <v>7800.6771379447327</v>
          </cell>
        </row>
        <row r="105">
          <cell r="A105">
            <v>45717</v>
          </cell>
          <cell r="B105">
            <v>8407.8565334737668</v>
          </cell>
          <cell r="C105">
            <v>8600.7236036773993</v>
          </cell>
          <cell r="D105">
            <v>5891.1876279770104</v>
          </cell>
          <cell r="E105">
            <v>6630.14086175383</v>
          </cell>
          <cell r="F105">
            <v>10929.782800000001</v>
          </cell>
          <cell r="G105">
            <v>7272.7158379285802</v>
          </cell>
          <cell r="H105">
            <v>9715.6165999999994</v>
          </cell>
          <cell r="I105">
            <v>8444.4814999999999</v>
          </cell>
          <cell r="J105">
            <v>7465.2594373214797</v>
          </cell>
          <cell r="K105">
            <v>7198.2691999999997</v>
          </cell>
          <cell r="L105">
            <v>7930.4249324846996</v>
          </cell>
          <cell r="M105">
            <v>10397.4303</v>
          </cell>
          <cell r="N105">
            <v>7997.2366498129204</v>
          </cell>
          <cell r="P105">
            <v>7466.8753999999999</v>
          </cell>
          <cell r="Q105">
            <v>8484.7245000000003</v>
          </cell>
          <cell r="R105">
            <v>9116.0396000000001</v>
          </cell>
          <cell r="S105">
            <v>8097.8696516290247</v>
          </cell>
        </row>
        <row r="106">
          <cell r="A106">
            <v>45748</v>
          </cell>
          <cell r="B106">
            <v>8621.3999295885114</v>
          </cell>
          <cell r="C106">
            <v>8864.5420415459903</v>
          </cell>
          <cell r="D106">
            <v>6099.3657100178098</v>
          </cell>
          <cell r="E106">
            <v>6676.2796223907299</v>
          </cell>
          <cell r="F106">
            <v>11089.5242</v>
          </cell>
          <cell r="G106">
            <v>7348.8307165483002</v>
          </cell>
          <cell r="H106">
            <v>9935.6288999999997</v>
          </cell>
          <cell r="I106">
            <v>8552.1743000000006</v>
          </cell>
          <cell r="J106">
            <v>7734.8758131742097</v>
          </cell>
          <cell r="K106">
            <v>7517.9168</v>
          </cell>
          <cell r="L106">
            <v>8269.1924208102791</v>
          </cell>
          <cell r="M106">
            <v>10786.8194</v>
          </cell>
          <cell r="N106">
            <v>8203.2716856684601</v>
          </cell>
          <cell r="P106">
            <v>7610.1080000000002</v>
          </cell>
          <cell r="Q106">
            <v>8764.9608000000007</v>
          </cell>
          <cell r="R106">
            <v>9284.9655999999995</v>
          </cell>
          <cell r="S106">
            <v>8322.6202073105633</v>
          </cell>
        </row>
        <row r="107">
          <cell r="A107">
            <v>45778</v>
          </cell>
          <cell r="B107">
            <v>8769.5928429998821</v>
          </cell>
          <cell r="C107">
            <v>9012.8626284556594</v>
          </cell>
          <cell r="D107">
            <v>6156.4858672539503</v>
          </cell>
          <cell r="E107">
            <v>6796.3917105036498</v>
          </cell>
          <cell r="F107">
            <v>11374.756299999999</v>
          </cell>
          <cell r="G107">
            <v>7456.5665981476805</v>
          </cell>
          <cell r="H107">
            <v>10284.910400000001</v>
          </cell>
          <cell r="I107">
            <v>8527.4573</v>
          </cell>
          <cell r="J107">
            <v>8034.0545994016002</v>
          </cell>
          <cell r="K107">
            <v>7635.5093999999999</v>
          </cell>
          <cell r="L107">
            <v>8764.1263640047291</v>
          </cell>
          <cell r="M107">
            <v>10785.502500000001</v>
          </cell>
          <cell r="N107">
            <v>8462.0074242093997</v>
          </cell>
          <cell r="P107">
            <v>7400.6997000000001</v>
          </cell>
          <cell r="Q107">
            <v>8924.2690000000002</v>
          </cell>
          <cell r="R107">
            <v>9413.1934999999994</v>
          </cell>
          <cell r="S107">
            <v>8445.3289729725457</v>
          </cell>
        </row>
        <row r="108">
          <cell r="A108">
            <v>45809</v>
          </cell>
          <cell r="B108">
            <v>8921.9332349163251</v>
          </cell>
          <cell r="C108">
            <v>9116.3791895975792</v>
          </cell>
          <cell r="D108">
            <v>6370.83482836447</v>
          </cell>
          <cell r="E108">
            <v>6984.0714569948404</v>
          </cell>
          <cell r="F108">
            <v>11582.002</v>
          </cell>
          <cell r="G108">
            <v>7647.72759196484</v>
          </cell>
          <cell r="H108">
            <v>10482.7929</v>
          </cell>
          <cell r="I108">
            <v>8645.4915999999994</v>
          </cell>
          <cell r="J108">
            <v>8154.9868081578297</v>
          </cell>
          <cell r="K108">
            <v>7783.7568000000001</v>
          </cell>
          <cell r="L108">
            <v>9080.6194630525297</v>
          </cell>
          <cell r="M108">
            <v>10963.372499999999</v>
          </cell>
          <cell r="N108">
            <v>8616.3032364402006</v>
          </cell>
          <cell r="P108">
            <v>7316.7642999999998</v>
          </cell>
          <cell r="Q108">
            <v>9047.7939000000006</v>
          </cell>
          <cell r="R108">
            <v>9594.6628000000001</v>
          </cell>
          <cell r="S108">
            <v>8589.0094600146203</v>
          </cell>
        </row>
        <row r="109">
          <cell r="A109">
            <v>45839</v>
          </cell>
          <cell r="B109">
            <v>9119.4161604002238</v>
          </cell>
          <cell r="C109">
            <v>9341.2320035105695</v>
          </cell>
          <cell r="D109">
            <v>6470.8646074230201</v>
          </cell>
          <cell r="E109">
            <v>7086.6017657512102</v>
          </cell>
          <cell r="F109">
            <v>11851.175800000001</v>
          </cell>
          <cell r="G109">
            <v>7721.4588481291903</v>
          </cell>
          <cell r="H109">
            <v>10547.000899999999</v>
          </cell>
          <cell r="I109">
            <v>8902.3675000000003</v>
          </cell>
          <cell r="J109">
            <v>8386.4854131458596</v>
          </cell>
          <cell r="K109">
            <v>7995.2070999999996</v>
          </cell>
          <cell r="L109">
            <v>9309.1919693702002</v>
          </cell>
          <cell r="M109">
            <v>11318.6165</v>
          </cell>
          <cell r="N109">
            <v>8706.4912866531504</v>
          </cell>
          <cell r="P109">
            <v>7476.2527</v>
          </cell>
          <cell r="Q109">
            <v>9174.1101999999992</v>
          </cell>
          <cell r="R109">
            <v>9827.2322999999997</v>
          </cell>
          <cell r="S109">
            <v>8782.2926827442516</v>
          </cell>
        </row>
        <row r="110">
          <cell r="A110">
            <v>45870</v>
          </cell>
          <cell r="B110">
            <v>9291.5980285720707</v>
          </cell>
          <cell r="C110">
            <v>9398.8708234668993</v>
          </cell>
          <cell r="D110">
            <v>6708.2603511916604</v>
          </cell>
          <cell r="E110">
            <v>7095.5593888248804</v>
          </cell>
          <cell r="F110">
            <v>12243.1327</v>
          </cell>
          <cell r="G110">
            <v>7731.8344294069802</v>
          </cell>
          <cell r="H110">
            <v>10703.2798</v>
          </cell>
          <cell r="I110">
            <v>9214.3701000000001</v>
          </cell>
          <cell r="J110">
            <v>8618.1402009335197</v>
          </cell>
          <cell r="K110">
            <v>8177.1701999999996</v>
          </cell>
          <cell r="L110">
            <v>9760.7697441582495</v>
          </cell>
          <cell r="M110">
            <v>11914.3253</v>
          </cell>
          <cell r="N110">
            <v>8877.6712794543491</v>
          </cell>
          <cell r="P110">
            <v>7429.4903000000004</v>
          </cell>
          <cell r="Q110">
            <v>9362.1129999999994</v>
          </cell>
          <cell r="R110">
            <v>10130.106299999999</v>
          </cell>
          <cell r="S110">
            <v>8909.1444639916681</v>
          </cell>
        </row>
        <row r="111">
          <cell r="A111">
            <v>45901</v>
          </cell>
          <cell r="B111">
            <v>9466.7944140208801</v>
          </cell>
          <cell r="C111">
            <v>9519.78235663132</v>
          </cell>
          <cell r="D111">
            <v>6769.2960627544899</v>
          </cell>
          <cell r="E111">
            <v>7100.9289294891096</v>
          </cell>
          <cell r="F111">
            <v>12489.055700000001</v>
          </cell>
          <cell r="G111">
            <v>7877.6113380724701</v>
          </cell>
          <cell r="H111">
            <v>11022.9049</v>
          </cell>
          <cell r="I111">
            <v>9542.6607000000004</v>
          </cell>
          <cell r="J111">
            <v>9022.3981525117106</v>
          </cell>
          <cell r="K111">
            <v>8382.4079999999994</v>
          </cell>
          <cell r="L111">
            <v>10393.575364088299</v>
          </cell>
          <cell r="M111">
            <v>12117.0509</v>
          </cell>
          <cell r="N111">
            <v>9022.8219181556597</v>
          </cell>
          <cell r="P111">
            <v>7733.7358999999997</v>
          </cell>
          <cell r="Q111">
            <v>9529.2733000000007</v>
          </cell>
          <cell r="R111">
            <v>10399.7088</v>
          </cell>
          <cell r="S111">
            <v>9026.9778899951434</v>
          </cell>
        </row>
        <row r="112">
          <cell r="A112">
            <v>45931</v>
          </cell>
          <cell r="B112">
            <v>9660.66331019053</v>
          </cell>
          <cell r="C112">
            <v>9731.7666846729808</v>
          </cell>
          <cell r="D112">
            <v>6973.6696789694797</v>
          </cell>
          <cell r="E112">
            <v>7195.2575220018898</v>
          </cell>
          <cell r="F112">
            <v>12776.9169</v>
          </cell>
          <cell r="G112">
            <v>7957.7055069502703</v>
          </cell>
          <cell r="H112">
            <v>11183.433300000001</v>
          </cell>
          <cell r="I112">
            <v>9770.0300000000007</v>
          </cell>
          <cell r="J112">
            <v>9364.6676282684493</v>
          </cell>
          <cell r="K112">
            <v>8531.8400999999994</v>
          </cell>
          <cell r="L112">
            <v>10590.0329094229</v>
          </cell>
          <cell r="M112">
            <v>12372.261399999999</v>
          </cell>
          <cell r="N112">
            <v>9193.9481923909098</v>
          </cell>
          <cell r="P112">
            <v>8044.17</v>
          </cell>
          <cell r="Q112">
            <v>9706.2981</v>
          </cell>
          <cell r="R112">
            <v>10621.813599999999</v>
          </cell>
          <cell r="S112">
            <v>9205.6589886950278</v>
          </cell>
        </row>
        <row r="113">
          <cell r="A113">
            <v>45962</v>
          </cell>
          <cell r="B113">
            <v>9916.0321238845991</v>
          </cell>
          <cell r="C113">
            <v>10141.882446788901</v>
          </cell>
          <cell r="D113">
            <v>7018.1310891310304</v>
          </cell>
          <cell r="E113">
            <v>7272.85210871258</v>
          </cell>
          <cell r="F113">
            <v>13202.143599999999</v>
          </cell>
          <cell r="G113">
            <v>8048.6890904539396</v>
          </cell>
          <cell r="H113">
            <v>11468.216</v>
          </cell>
          <cell r="I113">
            <v>10014.679899999999</v>
          </cell>
          <cell r="J113">
            <v>9635.1492774697708</v>
          </cell>
          <cell r="K113">
            <v>8603.3503000000001</v>
          </cell>
          <cell r="L113">
            <v>10974.4159174017</v>
          </cell>
          <cell r="M113">
            <v>12403.6217</v>
          </cell>
          <cell r="N113">
            <v>9389.4860658263497</v>
          </cell>
          <cell r="P113">
            <v>8128.2740999999996</v>
          </cell>
          <cell r="Q113">
            <v>9936.4168000000009</v>
          </cell>
          <cell r="R113">
            <v>10910.107900000001</v>
          </cell>
          <cell r="S113">
            <v>9439.4689236630948</v>
          </cell>
        </row>
        <row r="114">
          <cell r="A114">
            <v>45992</v>
          </cell>
          <cell r="B114">
            <v>10181.778660561071</v>
          </cell>
          <cell r="C114">
            <v>10526.4256917004</v>
          </cell>
          <cell r="D114">
            <v>7148.6169976747196</v>
          </cell>
          <cell r="E114">
            <v>7315.8152667549102</v>
          </cell>
          <cell r="F114">
            <v>13524.984200000001</v>
          </cell>
          <cell r="G114">
            <v>8172.9461555787002</v>
          </cell>
          <cell r="H114">
            <v>11688.2773</v>
          </cell>
          <cell r="I114">
            <v>10475.858700000001</v>
          </cell>
          <cell r="J114">
            <v>9714.9951923767094</v>
          </cell>
          <cell r="K114">
            <v>8692.4169999999995</v>
          </cell>
          <cell r="L114">
            <v>11473.1458432126</v>
          </cell>
          <cell r="M114">
            <v>12619.784799999999</v>
          </cell>
          <cell r="N114">
            <v>9545.2287217125395</v>
          </cell>
          <cell r="P114">
            <v>8190.2780000000002</v>
          </cell>
          <cell r="Q114">
            <v>10208.427</v>
          </cell>
          <cell r="R114">
            <v>11250.8406</v>
          </cell>
          <cell r="S114">
            <v>9681.4770421254543</v>
          </cell>
        </row>
        <row r="115">
          <cell r="A115">
            <v>46023</v>
          </cell>
          <cell r="B115">
            <v>10472.727355417201</v>
          </cell>
          <cell r="C115">
            <v>10922.93072738404</v>
          </cell>
          <cell r="D115">
            <v>7196.8975559680111</v>
          </cell>
          <cell r="E115">
            <v>7405.101003449824</v>
          </cell>
          <cell r="F115">
            <v>13892.5255</v>
          </cell>
          <cell r="G115">
            <v>8330.6448708277585</v>
          </cell>
          <cell r="H115">
            <v>11991.6553</v>
          </cell>
          <cell r="I115">
            <v>10741.69</v>
          </cell>
          <cell r="J115">
            <v>9823.257015520403</v>
          </cell>
          <cell r="K115">
            <v>8913.7957000000006</v>
          </cell>
          <cell r="L115">
            <v>12096.72899197303</v>
          </cell>
          <cell r="M115">
            <v>13002.6597</v>
          </cell>
          <cell r="N115">
            <v>9683.3600500507055</v>
          </cell>
          <cell r="P115">
            <v>8683.8961999999992</v>
          </cell>
          <cell r="Q115">
            <v>10469.8051</v>
          </cell>
          <cell r="R115">
            <v>11499.322899999999</v>
          </cell>
          <cell r="S115">
            <v>9964.1546010986967</v>
          </cell>
        </row>
        <row r="116">
          <cell r="A116">
            <v>46054</v>
          </cell>
          <cell r="B116">
            <v>10810.69923643861</v>
          </cell>
          <cell r="C116">
            <v>11245.368944110211</v>
          </cell>
          <cell r="D116">
            <v>7205.9514187770328</v>
          </cell>
          <cell r="E116">
            <v>7516.6297580784094</v>
          </cell>
          <cell r="F116">
            <v>15164.785400000001</v>
          </cell>
          <cell r="G116">
            <v>8579.1222913706006</v>
          </cell>
          <cell r="H116">
            <v>12269.866599999999</v>
          </cell>
          <cell r="I116">
            <v>11127.066199999999</v>
          </cell>
          <cell r="J116">
            <v>9808.0679802456725</v>
          </cell>
          <cell r="K116">
            <v>8939.8500999999997</v>
          </cell>
          <cell r="L116">
            <v>12585.65967112896</v>
          </cell>
          <cell r="M116">
            <v>13486.777</v>
          </cell>
          <cell r="N116">
            <v>9918.8051874208377</v>
          </cell>
          <cell r="P116">
            <v>8783.1630999999998</v>
          </cell>
          <cell r="Q116">
            <v>10807.4236</v>
          </cell>
          <cell r="R116">
            <v>12183.3611</v>
          </cell>
          <cell r="S116">
            <v>10221.267169983999</v>
          </cell>
        </row>
        <row r="117">
          <cell r="A117">
            <v>46082</v>
          </cell>
          <cell r="B117">
            <v>11135.3761319942</v>
          </cell>
          <cell r="C117">
            <v>11572.70302715411</v>
          </cell>
          <cell r="D117">
            <v>7335.8476279297902</v>
          </cell>
          <cell r="E117">
            <v>7649.1125674613249</v>
          </cell>
          <cell r="F117">
            <v>15779.242099999999</v>
          </cell>
          <cell r="G117">
            <v>8698.7174599462269</v>
          </cell>
          <cell r="H117">
            <v>12558.493</v>
          </cell>
          <cell r="I117">
            <v>11694.579299999999</v>
          </cell>
          <cell r="J117">
            <v>10117.8252397293</v>
          </cell>
          <cell r="K117">
            <v>9364.8060000000005</v>
          </cell>
          <cell r="L117">
            <v>12409.112180320681</v>
          </cell>
          <cell r="M117">
            <v>13963.5707</v>
          </cell>
          <cell r="N117">
            <v>10113.08051277819</v>
          </cell>
          <cell r="P117">
            <v>8949.2111999999997</v>
          </cell>
          <cell r="Q117">
            <v>11204.0352</v>
          </cell>
          <cell r="R117">
            <v>12912.2048</v>
          </cell>
          <cell r="S117">
            <v>10508.169084308931</v>
          </cell>
        </row>
        <row r="118">
          <cell r="A118">
            <v>46113</v>
          </cell>
          <cell r="B118">
            <v>11388.377457697699</v>
          </cell>
          <cell r="C118">
            <v>11719.650976505831</v>
          </cell>
          <cell r="D118">
            <v>7551.273772834249</v>
          </cell>
          <cell r="E118">
            <v>7595.5605951097559</v>
          </cell>
          <cell r="F118">
            <v>16361.5002</v>
          </cell>
          <cell r="G118">
            <v>8928.267483014748</v>
          </cell>
          <cell r="H118">
            <v>12819.2219</v>
          </cell>
          <cell r="I118">
            <v>12316.267900000001</v>
          </cell>
          <cell r="J118">
            <v>10416.4409743495</v>
          </cell>
          <cell r="K118">
            <v>9492.6456999999991</v>
          </cell>
          <cell r="L118">
            <v>12929.52465827268</v>
          </cell>
          <cell r="M118">
            <v>14543.7935</v>
          </cell>
          <cell r="N118">
            <v>10290.27190451252</v>
          </cell>
          <cell r="P118">
            <v>8902.4007000000001</v>
          </cell>
          <cell r="Q118">
            <v>11471.849899999999</v>
          </cell>
          <cell r="R118">
            <v>13499.8125</v>
          </cell>
          <cell r="S118">
            <v>10678.07883033178</v>
          </cell>
        </row>
        <row r="119">
          <cell r="A119">
            <v>46143</v>
          </cell>
          <cell r="B119">
            <v>11682.71924073387</v>
          </cell>
          <cell r="C119">
            <v>12082.6051754008</v>
          </cell>
          <cell r="D119">
            <v>7616.578226308844</v>
          </cell>
          <cell r="E119">
            <v>7670.9746275712932</v>
          </cell>
          <cell r="F119">
            <v>17022.160800000001</v>
          </cell>
          <cell r="G119">
            <v>9122.0709405420675</v>
          </cell>
          <cell r="H119">
            <v>13151.146699999999</v>
          </cell>
          <cell r="I119">
            <v>12425.173000000001</v>
          </cell>
          <cell r="J119">
            <v>10744.25820129135</v>
          </cell>
          <cell r="K119">
            <v>9754.5422999999992</v>
          </cell>
          <cell r="L119">
            <v>13489.81711241218</v>
          </cell>
          <cell r="M119">
            <v>14827.300499999999</v>
          </cell>
          <cell r="N119">
            <v>10604.99412442774</v>
          </cell>
          <cell r="P119">
            <v>9239.2386999999999</v>
          </cell>
          <cell r="Q119">
            <v>11666.145200000001</v>
          </cell>
          <cell r="R119">
            <v>13852.3104</v>
          </cell>
          <cell r="S119">
            <v>10946.99822466007</v>
          </cell>
        </row>
        <row r="120">
          <cell r="A120">
            <v>46174</v>
          </cell>
          <cell r="B120">
            <v>11936.706415847901</v>
          </cell>
          <cell r="C120">
            <v>12355.051611080509</v>
          </cell>
          <cell r="D120">
            <v>7843.7930754715744</v>
          </cell>
          <cell r="E120">
            <v>7749.6837624863838</v>
          </cell>
          <cell r="F120">
            <v>17403.365300000001</v>
          </cell>
          <cell r="G120">
            <v>9306.7467973521325</v>
          </cell>
          <cell r="H120">
            <v>13533.622300000001</v>
          </cell>
          <cell r="I120">
            <v>12680.771699999999</v>
          </cell>
          <cell r="J120">
            <v>10970.28169226787</v>
          </cell>
          <cell r="K120">
            <v>9996.5728999999992</v>
          </cell>
          <cell r="L120">
            <v>13773.245195110239</v>
          </cell>
          <cell r="M120">
            <v>15075.3969</v>
          </cell>
          <cell r="N120">
            <v>10991.145687544709</v>
          </cell>
          <cell r="P120">
            <v>9402.0984000000008</v>
          </cell>
          <cell r="Q120">
            <v>11828.055700000001</v>
          </cell>
          <cell r="R120">
            <v>14201.6314</v>
          </cell>
          <cell r="S120">
            <v>11177.828542004499</v>
          </cell>
        </row>
        <row r="121">
          <cell r="A121">
            <v>46204</v>
          </cell>
          <cell r="B121">
            <v>12237.3587410291</v>
          </cell>
          <cell r="C121">
            <v>12687.053410487</v>
          </cell>
          <cell r="D121">
            <v>8008.1037190856123</v>
          </cell>
          <cell r="E121">
            <v>7912.5161652247416</v>
          </cell>
          <cell r="F121">
            <v>17972.798500000001</v>
          </cell>
          <cell r="G121">
            <v>9496.3833423874985</v>
          </cell>
          <cell r="H121">
            <v>13834.435299999999</v>
          </cell>
          <cell r="I121">
            <v>12899.196099999999</v>
          </cell>
          <cell r="J121">
            <v>11292.83225871777</v>
          </cell>
          <cell r="K121">
            <v>10526.575000000001</v>
          </cell>
          <cell r="L121">
            <v>14073.67294888437</v>
          </cell>
          <cell r="M121">
            <v>15298.089599999999</v>
          </cell>
          <cell r="N121">
            <v>11213.90795045395</v>
          </cell>
          <cell r="P121">
            <v>9785.1614000000009</v>
          </cell>
          <cell r="Q121">
            <v>12017.2173</v>
          </cell>
          <cell r="R121">
            <v>14524.991599999999</v>
          </cell>
          <cell r="S121">
            <v>11461.54205605198</v>
          </cell>
        </row>
        <row r="122">
          <cell r="A122">
            <v>46235</v>
          </cell>
          <cell r="B122">
            <v>12446.419430404731</v>
          </cell>
          <cell r="C122">
            <v>12904.952320367051</v>
          </cell>
          <cell r="D122">
            <v>8225.7415274964733</v>
          </cell>
          <cell r="E122">
            <v>7941.8317067568096</v>
          </cell>
          <cell r="F122">
            <v>18380.079099999999</v>
          </cell>
          <cell r="G122">
            <v>9592.248365105479</v>
          </cell>
          <cell r="H122">
            <v>14148.625599999999</v>
          </cell>
          <cell r="I122">
            <v>13086.4326</v>
          </cell>
          <cell r="J122">
            <v>11744.6842831954</v>
          </cell>
          <cell r="K122">
            <v>10510.1333</v>
          </cell>
          <cell r="L122">
            <v>14104.26565657731</v>
          </cell>
          <cell r="M122">
            <v>15712.329</v>
          </cell>
          <cell r="N122">
            <v>11467.402621577059</v>
          </cell>
          <cell r="P122">
            <v>10060.527599999999</v>
          </cell>
          <cell r="Q122">
            <v>12200.4028</v>
          </cell>
          <cell r="R122">
            <v>14829.5535</v>
          </cell>
          <cell r="S122">
            <v>11641.616961749</v>
          </cell>
        </row>
        <row r="123">
          <cell r="A123">
            <v>46266</v>
          </cell>
          <cell r="B123">
            <v>12649.132948391531</v>
          </cell>
          <cell r="C123">
            <v>13022.850682802409</v>
          </cell>
          <cell r="D123">
            <v>8281.443042543593</v>
          </cell>
          <cell r="E123">
            <v>7949.7159344196543</v>
          </cell>
          <cell r="F123">
            <v>18985.550599999999</v>
          </cell>
          <cell r="G123">
            <v>9737.4280008457717</v>
          </cell>
          <cell r="H123">
            <v>14519.914000000001</v>
          </cell>
          <cell r="I123">
            <v>13144.7228</v>
          </cell>
          <cell r="J123">
            <v>12226.951106437729</v>
          </cell>
          <cell r="K123">
            <v>10921.8014</v>
          </cell>
          <cell r="L123">
            <v>14767.695406490289</v>
          </cell>
          <cell r="M123">
            <v>15970.977800000001</v>
          </cell>
          <cell r="N123">
            <v>11710.39351599134</v>
          </cell>
          <cell r="P123">
            <v>10308.884099999999</v>
          </cell>
          <cell r="Q123">
            <v>12410.6078</v>
          </cell>
          <cell r="R123">
            <v>15142.715899999999</v>
          </cell>
          <cell r="S123">
            <v>11785.445664487819</v>
          </cell>
        </row>
      </sheetData>
      <sheetData sheetId="4">
        <row r="6">
          <cell r="A6">
            <v>42705</v>
          </cell>
          <cell r="B6">
            <v>99.716032966548781</v>
          </cell>
          <cell r="C6">
            <v>100.258827342225</v>
          </cell>
          <cell r="D6">
            <v>99.463058419036003</v>
          </cell>
          <cell r="E6">
            <v>98.321612756744102</v>
          </cell>
          <cell r="F6">
            <v>100</v>
          </cell>
          <cell r="G6">
            <v>98.839845621972003</v>
          </cell>
          <cell r="H6">
            <v>99.391467226181604</v>
          </cell>
          <cell r="I6">
            <v>98.553428650411306</v>
          </cell>
          <cell r="J6">
            <v>101.262843894827</v>
          </cell>
          <cell r="K6">
            <v>100</v>
          </cell>
          <cell r="L6">
            <v>107.304111921095</v>
          </cell>
          <cell r="M6">
            <v>100</v>
          </cell>
          <cell r="N6">
            <v>98.954671554294606</v>
          </cell>
          <cell r="P6">
            <v>100</v>
          </cell>
          <cell r="Q6">
            <v>100</v>
          </cell>
          <cell r="R6">
            <v>100</v>
          </cell>
          <cell r="S6">
            <v>99.659981449404029</v>
          </cell>
        </row>
        <row r="7">
          <cell r="A7">
            <v>42736</v>
          </cell>
          <cell r="B7">
            <v>101.50889010669469</v>
          </cell>
          <cell r="C7">
            <v>101.63760658760999</v>
          </cell>
          <cell r="D7">
            <v>99.614049389795198</v>
          </cell>
          <cell r="E7">
            <v>99.744714091663894</v>
          </cell>
          <cell r="F7">
            <v>101.39400000000001</v>
          </cell>
          <cell r="G7">
            <v>101.28068779356001</v>
          </cell>
          <cell r="H7">
            <v>102.020976598372</v>
          </cell>
          <cell r="I7">
            <v>99.637334810033295</v>
          </cell>
          <cell r="J7">
            <v>102.17302167508301</v>
          </cell>
          <cell r="K7">
            <v>103.633</v>
          </cell>
          <cell r="L7">
            <v>110.978730075364</v>
          </cell>
          <cell r="M7">
            <v>104.29389999999999</v>
          </cell>
          <cell r="N7">
            <v>101.22442958503601</v>
          </cell>
          <cell r="P7">
            <v>102.47709999999999</v>
          </cell>
          <cell r="Q7">
            <v>101.8639</v>
          </cell>
          <cell r="R7">
            <v>100.3476</v>
          </cell>
          <cell r="S7">
            <v>101.5296183124853</v>
          </cell>
        </row>
        <row r="8">
          <cell r="A8">
            <v>42767</v>
          </cell>
          <cell r="B8">
            <v>103.3160365345547</v>
          </cell>
          <cell r="C8">
            <v>102.57961926341</v>
          </cell>
          <cell r="D8">
            <v>102.957108341725</v>
          </cell>
          <cell r="E8">
            <v>101.515851305509</v>
          </cell>
          <cell r="F8">
            <v>103.9854</v>
          </cell>
          <cell r="G8">
            <v>102.455096884011</v>
          </cell>
          <cell r="H8">
            <v>104.92543832526999</v>
          </cell>
          <cell r="I8">
            <v>100.849754606113</v>
          </cell>
          <cell r="J8">
            <v>105.181611814174</v>
          </cell>
          <cell r="K8">
            <v>105.6846</v>
          </cell>
          <cell r="L8">
            <v>118.684570675019</v>
          </cell>
          <cell r="M8">
            <v>108.3164</v>
          </cell>
          <cell r="N8">
            <v>103.028821853724</v>
          </cell>
          <cell r="P8">
            <v>104.07129999999999</v>
          </cell>
          <cell r="Q8">
            <v>103.4466</v>
          </cell>
          <cell r="R8">
            <v>103.0912</v>
          </cell>
          <cell r="S8">
            <v>103.0921169400396</v>
          </cell>
        </row>
        <row r="9">
          <cell r="A9">
            <v>42795</v>
          </cell>
          <cell r="B9">
            <v>105.15481105923681</v>
          </cell>
          <cell r="C9">
            <v>103.230187619375</v>
          </cell>
          <cell r="D9">
            <v>104.839026031673</v>
          </cell>
          <cell r="E9">
            <v>103.731105766977</v>
          </cell>
          <cell r="F9">
            <v>113.2471</v>
          </cell>
          <cell r="G9">
            <v>104.14411972996101</v>
          </cell>
          <cell r="H9">
            <v>107.770146007265</v>
          </cell>
          <cell r="I9">
            <v>101.405981206402</v>
          </cell>
          <cell r="J9">
            <v>108.318808470093</v>
          </cell>
          <cell r="K9">
            <v>105.7406</v>
          </cell>
          <cell r="L9">
            <v>114.713591022911</v>
          </cell>
          <cell r="M9">
            <v>110.4746</v>
          </cell>
          <cell r="N9">
            <v>104.637079466527</v>
          </cell>
          <cell r="P9">
            <v>104.9091</v>
          </cell>
          <cell r="Q9">
            <v>105.4076</v>
          </cell>
          <cell r="R9">
            <v>109.04689999999999</v>
          </cell>
          <cell r="S9">
            <v>104.25936602898921</v>
          </cell>
        </row>
        <row r="10">
          <cell r="A10">
            <v>42826</v>
          </cell>
          <cell r="B10">
            <v>107.7800446628713</v>
          </cell>
          <cell r="C10">
            <v>106.195417407319</v>
          </cell>
          <cell r="D10">
            <v>108.762499906898</v>
          </cell>
          <cell r="E10">
            <v>104.12150423500201</v>
          </cell>
          <cell r="F10">
            <v>116.5835</v>
          </cell>
          <cell r="G10">
            <v>106.059282176615</v>
          </cell>
          <cell r="H10">
            <v>110.86603404440901</v>
          </cell>
          <cell r="I10">
            <v>102.994736123295</v>
          </cell>
          <cell r="J10">
            <v>117.69200504558501</v>
          </cell>
          <cell r="K10">
            <v>109.1455</v>
          </cell>
          <cell r="L10">
            <v>116.721172938656</v>
          </cell>
          <cell r="M10">
            <v>110.876</v>
          </cell>
          <cell r="N10">
            <v>108.59845792347301</v>
          </cell>
          <cell r="P10">
            <v>107.1165</v>
          </cell>
          <cell r="Q10">
            <v>107.5916</v>
          </cell>
          <cell r="R10">
            <v>112.2076</v>
          </cell>
          <cell r="S10">
            <v>106.6586842065517</v>
          </cell>
        </row>
        <row r="11">
          <cell r="A11">
            <v>42856</v>
          </cell>
          <cell r="B11">
            <v>110.3879000052608</v>
          </cell>
          <cell r="C11">
            <v>109.359331370695</v>
          </cell>
          <cell r="D11">
            <v>111.25143052583</v>
          </cell>
          <cell r="E11">
            <v>107.169896633139</v>
          </cell>
          <cell r="F11">
            <v>117.776</v>
          </cell>
          <cell r="G11">
            <v>108.804771069696</v>
          </cell>
          <cell r="H11">
            <v>113.256423006568</v>
          </cell>
          <cell r="I11">
            <v>105.481275725784</v>
          </cell>
          <cell r="J11">
            <v>119.35801634287</v>
          </cell>
          <cell r="K11">
            <v>109.7089</v>
          </cell>
          <cell r="L11">
            <v>118.74671449850401</v>
          </cell>
          <cell r="M11">
            <v>114.1092</v>
          </cell>
          <cell r="N11">
            <v>111.66631478407901</v>
          </cell>
          <cell r="P11">
            <v>109.2521</v>
          </cell>
          <cell r="Q11">
            <v>109.8413</v>
          </cell>
          <cell r="R11">
            <v>113.6091</v>
          </cell>
          <cell r="S11">
            <v>109.5032687787334</v>
          </cell>
        </row>
        <row r="12">
          <cell r="A12">
            <v>42887</v>
          </cell>
          <cell r="B12">
            <v>112.6470295111238</v>
          </cell>
          <cell r="C12">
            <v>112.119271401075</v>
          </cell>
          <cell r="D12">
            <v>114.893055030279</v>
          </cell>
          <cell r="E12">
            <v>108.328247571742</v>
          </cell>
          <cell r="F12">
            <v>120.8334</v>
          </cell>
          <cell r="G12">
            <v>109.256567378428</v>
          </cell>
          <cell r="H12">
            <v>115.131659707862</v>
          </cell>
          <cell r="I12">
            <v>108.763068831704</v>
          </cell>
          <cell r="J12">
            <v>119.410224716174</v>
          </cell>
          <cell r="K12">
            <v>112.3574</v>
          </cell>
          <cell r="L12">
            <v>121.392818774554</v>
          </cell>
          <cell r="M12">
            <v>114.7012</v>
          </cell>
          <cell r="N12">
            <v>114.32880346914099</v>
          </cell>
          <cell r="P12">
            <v>108.84</v>
          </cell>
          <cell r="Q12">
            <v>111.54430000000001</v>
          </cell>
          <cell r="R12">
            <v>115.6964</v>
          </cell>
          <cell r="S12">
            <v>111.64422036482721</v>
          </cell>
        </row>
        <row r="13">
          <cell r="A13">
            <v>42917</v>
          </cell>
          <cell r="B13">
            <v>114.417243852433</v>
          </cell>
          <cell r="C13">
            <v>113.67155844948</v>
          </cell>
          <cell r="D13">
            <v>118.992258276675</v>
          </cell>
          <cell r="E13">
            <v>109.299171313865</v>
          </cell>
          <cell r="F13">
            <v>122.6814</v>
          </cell>
          <cell r="G13">
            <v>110.50515671342301</v>
          </cell>
          <cell r="H13">
            <v>116.947996275835</v>
          </cell>
          <cell r="I13">
            <v>111.999958995306</v>
          </cell>
          <cell r="J13">
            <v>121.443508398983</v>
          </cell>
          <cell r="K13">
            <v>114.8339</v>
          </cell>
          <cell r="L13">
            <v>124.229309060426</v>
          </cell>
          <cell r="M13">
            <v>114.911</v>
          </cell>
          <cell r="N13">
            <v>115.697445530544</v>
          </cell>
          <cell r="P13">
            <v>107.55800000000001</v>
          </cell>
          <cell r="Q13">
            <v>113.18380000000001</v>
          </cell>
          <cell r="R13">
            <v>118.2337</v>
          </cell>
          <cell r="S13">
            <v>113.1783797267275</v>
          </cell>
        </row>
        <row r="14">
          <cell r="A14">
            <v>42948</v>
          </cell>
          <cell r="B14">
            <v>115.6179284631654</v>
          </cell>
          <cell r="C14">
            <v>115.00870558977</v>
          </cell>
          <cell r="D14">
            <v>121.199619128226</v>
          </cell>
          <cell r="E14">
            <v>108.604257608674</v>
          </cell>
          <cell r="F14">
            <v>125.24</v>
          </cell>
          <cell r="G14">
            <v>110.196256398643</v>
          </cell>
          <cell r="H14">
            <v>119.693930504113</v>
          </cell>
          <cell r="I14">
            <v>112.616590617143</v>
          </cell>
          <cell r="J14">
            <v>124.004427004726</v>
          </cell>
          <cell r="K14">
            <v>118.114</v>
          </cell>
          <cell r="L14">
            <v>125.921357765286</v>
          </cell>
          <cell r="M14">
            <v>114.8047</v>
          </cell>
          <cell r="N14">
            <v>117.117629534581</v>
          </cell>
          <cell r="P14">
            <v>108.6521</v>
          </cell>
          <cell r="Q14">
            <v>114.4192</v>
          </cell>
          <cell r="R14">
            <v>119.9735</v>
          </cell>
          <cell r="S14">
            <v>114.1315994714048</v>
          </cell>
        </row>
        <row r="15">
          <cell r="A15">
            <v>42979</v>
          </cell>
          <cell r="B15">
            <v>116.19172433528379</v>
          </cell>
          <cell r="C15">
            <v>116.025522133246</v>
          </cell>
          <cell r="D15">
            <v>121.639312209018</v>
          </cell>
          <cell r="E15">
            <v>107.537355750724</v>
          </cell>
          <cell r="F15">
            <v>126.0757</v>
          </cell>
          <cell r="G15">
            <v>109.449472968455</v>
          </cell>
          <cell r="H15">
            <v>121.466140117417</v>
          </cell>
          <cell r="I15">
            <v>112.422266926398</v>
          </cell>
          <cell r="J15">
            <v>125.443822330898</v>
          </cell>
          <cell r="K15">
            <v>119.73909999999999</v>
          </cell>
          <cell r="L15">
            <v>130.73671691166001</v>
          </cell>
          <cell r="M15">
            <v>115.1332</v>
          </cell>
          <cell r="N15">
            <v>117.55964595995199</v>
          </cell>
          <cell r="P15">
            <v>111.5347</v>
          </cell>
          <cell r="Q15">
            <v>115.9294</v>
          </cell>
          <cell r="R15">
            <v>120.3964</v>
          </cell>
          <cell r="S15">
            <v>114.5785040515869</v>
          </cell>
        </row>
        <row r="16">
          <cell r="A16">
            <v>43009</v>
          </cell>
          <cell r="B16">
            <v>117.6467319248881</v>
          </cell>
          <cell r="C16">
            <v>117.57504514005601</v>
          </cell>
          <cell r="D16">
            <v>125.415322816922</v>
          </cell>
          <cell r="E16">
            <v>107.21915573411999</v>
          </cell>
          <cell r="F16">
            <v>127.26730000000001</v>
          </cell>
          <cell r="G16">
            <v>109.509575809609</v>
          </cell>
          <cell r="H16">
            <v>122.538589309983</v>
          </cell>
          <cell r="I16">
            <v>114.648727702803</v>
          </cell>
          <cell r="J16">
            <v>132.577317114149</v>
          </cell>
          <cell r="K16">
            <v>121.6468</v>
          </cell>
          <cell r="L16">
            <v>135.10712833686699</v>
          </cell>
          <cell r="M16">
            <v>115.64919999999999</v>
          </cell>
          <cell r="N16">
            <v>118.469253295982</v>
          </cell>
          <cell r="P16">
            <v>113.67570000000001</v>
          </cell>
          <cell r="Q16">
            <v>117.3565</v>
          </cell>
          <cell r="R16">
            <v>123.0485</v>
          </cell>
          <cell r="S16">
            <v>115.7141092164277</v>
          </cell>
        </row>
        <row r="17">
          <cell r="A17">
            <v>43040</v>
          </cell>
          <cell r="B17">
            <v>119.5446319378044</v>
          </cell>
          <cell r="C17">
            <v>119.862706351773</v>
          </cell>
          <cell r="D17">
            <v>126.128810718713</v>
          </cell>
          <cell r="E17">
            <v>109.55545744998901</v>
          </cell>
          <cell r="F17">
            <v>129.54740000000001</v>
          </cell>
          <cell r="G17">
            <v>110.97547413537799</v>
          </cell>
          <cell r="H17">
            <v>123.473675007042</v>
          </cell>
          <cell r="I17">
            <v>116.918176922307</v>
          </cell>
          <cell r="J17">
            <v>134.076780718024</v>
          </cell>
          <cell r="K17">
            <v>121.8421</v>
          </cell>
          <cell r="L17">
            <v>138.993926618904</v>
          </cell>
          <cell r="M17">
            <v>117.60720000000001</v>
          </cell>
          <cell r="N17">
            <v>119.14184004991399</v>
          </cell>
          <cell r="P17">
            <v>116.875</v>
          </cell>
          <cell r="Q17">
            <v>118.6951</v>
          </cell>
          <cell r="R17">
            <v>125.64879999999999</v>
          </cell>
          <cell r="S17">
            <v>117.56813984695211</v>
          </cell>
        </row>
        <row r="18">
          <cell r="A18">
            <v>43070</v>
          </cell>
          <cell r="B18">
            <v>121.9740694943449</v>
          </cell>
          <cell r="C18">
            <v>120.766168922113</v>
          </cell>
          <cell r="D18">
            <v>125.44847867241801</v>
          </cell>
          <cell r="E18">
            <v>111.187003585303</v>
          </cell>
          <cell r="F18">
            <v>142.96350000000001</v>
          </cell>
          <cell r="G18">
            <v>113.795217856013</v>
          </cell>
          <cell r="H18">
            <v>124.91867663466201</v>
          </cell>
          <cell r="I18">
            <v>120.293435755375</v>
          </cell>
          <cell r="J18">
            <v>132.88994234142399</v>
          </cell>
          <cell r="K18">
            <v>123.0341</v>
          </cell>
          <cell r="L18">
            <v>142.894387128251</v>
          </cell>
          <cell r="M18">
            <v>119.8308</v>
          </cell>
          <cell r="N18">
            <v>120.155081090292</v>
          </cell>
          <cell r="P18">
            <v>117.52719999999999</v>
          </cell>
          <cell r="Q18">
            <v>120.4722</v>
          </cell>
          <cell r="R18">
            <v>132.76650000000001</v>
          </cell>
          <cell r="S18">
            <v>118.8325863102811</v>
          </cell>
        </row>
        <row r="19">
          <cell r="A19">
            <v>43101</v>
          </cell>
          <cell r="B19">
            <v>124.5537510458059</v>
          </cell>
          <cell r="C19">
            <v>122.124958522868</v>
          </cell>
          <cell r="D19">
            <v>127.16514488340999</v>
          </cell>
          <cell r="E19">
            <v>113.500554980111</v>
          </cell>
          <cell r="F19">
            <v>150.86529999999999</v>
          </cell>
          <cell r="G19">
            <v>115.688350151685</v>
          </cell>
          <cell r="H19">
            <v>127.292931492867</v>
          </cell>
          <cell r="I19">
            <v>124.935624428644</v>
          </cell>
          <cell r="J19">
            <v>133.60119352404601</v>
          </cell>
          <cell r="K19">
            <v>126.12009999999999</v>
          </cell>
          <cell r="L19">
            <v>147.84326179465901</v>
          </cell>
          <cell r="M19">
            <v>121.1752</v>
          </cell>
          <cell r="N19">
            <v>122.049260040679</v>
          </cell>
          <cell r="P19">
            <v>120.04430000000001</v>
          </cell>
          <cell r="Q19">
            <v>121.9888</v>
          </cell>
          <cell r="R19">
            <v>138.81530000000001</v>
          </cell>
          <cell r="S19">
            <v>120.5897340964257</v>
          </cell>
        </row>
        <row r="20">
          <cell r="A20">
            <v>43132</v>
          </cell>
          <cell r="B20">
            <v>127.102995124465</v>
          </cell>
          <cell r="C20">
            <v>123.789746128652</v>
          </cell>
          <cell r="D20">
            <v>129.27792232082999</v>
          </cell>
          <cell r="E20">
            <v>113.779373170014</v>
          </cell>
          <cell r="F20">
            <v>156.38030000000001</v>
          </cell>
          <cell r="G20">
            <v>118.317286181792</v>
          </cell>
          <cell r="H20">
            <v>130.45631787139601</v>
          </cell>
          <cell r="I20">
            <v>128.80104525572099</v>
          </cell>
          <cell r="J20">
            <v>144.08629058605899</v>
          </cell>
          <cell r="K20">
            <v>127.2774</v>
          </cell>
          <cell r="L20">
            <v>149.67396500324099</v>
          </cell>
          <cell r="M20">
            <v>124.5937</v>
          </cell>
          <cell r="N20">
            <v>125.071051653406</v>
          </cell>
          <cell r="P20">
            <v>120.3421</v>
          </cell>
          <cell r="Q20">
            <v>124.07259999999999</v>
          </cell>
          <cell r="R20">
            <v>144.94929999999999</v>
          </cell>
          <cell r="S20">
            <v>122.2963615733764</v>
          </cell>
        </row>
        <row r="21">
          <cell r="A21">
            <v>43160</v>
          </cell>
          <cell r="B21">
            <v>129.34401327165739</v>
          </cell>
          <cell r="C21">
            <v>125.630090008227</v>
          </cell>
          <cell r="D21">
            <v>129.99772172881799</v>
          </cell>
          <cell r="E21">
            <v>114.056537889087</v>
          </cell>
          <cell r="F21">
            <v>158.1823</v>
          </cell>
          <cell r="G21">
            <v>122.839563037678</v>
          </cell>
          <cell r="H21">
            <v>133.46876065278801</v>
          </cell>
          <cell r="I21">
            <v>133.157992853503</v>
          </cell>
          <cell r="J21">
            <v>147.187227590991</v>
          </cell>
          <cell r="K21">
            <v>129.85169999999999</v>
          </cell>
          <cell r="L21">
            <v>151.78613166671499</v>
          </cell>
          <cell r="M21">
            <v>127.4808</v>
          </cell>
          <cell r="N21">
            <v>126.195820560477</v>
          </cell>
          <cell r="P21">
            <v>120.9623</v>
          </cell>
          <cell r="Q21">
            <v>127.1854</v>
          </cell>
          <cell r="R21">
            <v>149.69759999999999</v>
          </cell>
          <cell r="S21">
            <v>124.2198379714297</v>
          </cell>
        </row>
        <row r="22">
          <cell r="A22">
            <v>43191</v>
          </cell>
          <cell r="B22">
            <v>133.10572142163031</v>
          </cell>
          <cell r="C22">
            <v>128.058045457524</v>
          </cell>
          <cell r="D22">
            <v>133.17613089376101</v>
          </cell>
          <cell r="E22">
            <v>116.78680099480501</v>
          </cell>
          <cell r="F22">
            <v>174.41489999999999</v>
          </cell>
          <cell r="G22">
            <v>124.488208972679</v>
          </cell>
          <cell r="H22">
            <v>136.48945618916801</v>
          </cell>
          <cell r="I22">
            <v>138.06450962847401</v>
          </cell>
          <cell r="J22">
            <v>151.206796191742</v>
          </cell>
          <cell r="K22">
            <v>131.2139</v>
          </cell>
          <cell r="L22">
            <v>153.77841869203999</v>
          </cell>
          <cell r="M22">
            <v>129.04310000000001</v>
          </cell>
          <cell r="N22">
            <v>129.016903423717</v>
          </cell>
          <cell r="P22">
            <v>121.6058</v>
          </cell>
          <cell r="Q22">
            <v>129.7902</v>
          </cell>
          <cell r="R22">
            <v>158.48240000000001</v>
          </cell>
          <cell r="S22">
            <v>126.5178484098312</v>
          </cell>
        </row>
        <row r="23">
          <cell r="A23">
            <v>43221</v>
          </cell>
          <cell r="B23">
            <v>137.16071810358099</v>
          </cell>
          <cell r="C23">
            <v>134.03403056744301</v>
          </cell>
          <cell r="D23">
            <v>137.00806546271301</v>
          </cell>
          <cell r="E23">
            <v>118.63602603138899</v>
          </cell>
          <cell r="F23">
            <v>176.35499999999999</v>
          </cell>
          <cell r="G23">
            <v>127.70687980446699</v>
          </cell>
          <cell r="H23">
            <v>139.97073806174501</v>
          </cell>
          <cell r="I23">
            <v>140.93505798375099</v>
          </cell>
          <cell r="J23">
            <v>157.08679652580099</v>
          </cell>
          <cell r="K23">
            <v>134.91059999999999</v>
          </cell>
          <cell r="L23">
            <v>156.65765561644699</v>
          </cell>
          <cell r="M23">
            <v>132.6337</v>
          </cell>
          <cell r="N23">
            <v>132.35622074700601</v>
          </cell>
          <cell r="P23">
            <v>124.4665</v>
          </cell>
          <cell r="Q23">
            <v>133.7912</v>
          </cell>
          <cell r="R23">
            <v>159.9853</v>
          </cell>
          <cell r="S23">
            <v>130.95774364087711</v>
          </cell>
        </row>
        <row r="24">
          <cell r="A24">
            <v>43252</v>
          </cell>
          <cell r="B24">
            <v>142.36958606629199</v>
          </cell>
          <cell r="C24">
            <v>140.99474272746599</v>
          </cell>
          <cell r="D24">
            <v>139.50424973293701</v>
          </cell>
          <cell r="E24">
            <v>121.33811554648901</v>
          </cell>
          <cell r="F24">
            <v>179.7354</v>
          </cell>
          <cell r="G24">
            <v>131.783665707712</v>
          </cell>
          <cell r="H24">
            <v>147.52947280965901</v>
          </cell>
          <cell r="I24">
            <v>149.43669222849999</v>
          </cell>
          <cell r="J24">
            <v>157.931627325942</v>
          </cell>
          <cell r="K24">
            <v>137.14510000000001</v>
          </cell>
          <cell r="L24">
            <v>160.61699942197399</v>
          </cell>
          <cell r="M24">
            <v>136.1575</v>
          </cell>
          <cell r="N24">
            <v>136.828450889972</v>
          </cell>
          <cell r="P24">
            <v>126.77460000000001</v>
          </cell>
          <cell r="Q24">
            <v>138.4881</v>
          </cell>
          <cell r="R24">
            <v>163.84899999999999</v>
          </cell>
          <cell r="S24">
            <v>135.95739949487631</v>
          </cell>
        </row>
        <row r="25">
          <cell r="A25">
            <v>43282</v>
          </cell>
          <cell r="B25">
            <v>147.64469694113919</v>
          </cell>
          <cell r="C25">
            <v>147.33169818292501</v>
          </cell>
          <cell r="D25">
            <v>144.52104318608201</v>
          </cell>
          <cell r="E25">
            <v>124.389343919512</v>
          </cell>
          <cell r="F25">
            <v>182.48480000000001</v>
          </cell>
          <cell r="G25">
            <v>135.08917976167001</v>
          </cell>
          <cell r="H25">
            <v>151.68646001716999</v>
          </cell>
          <cell r="I25">
            <v>159.94581293654599</v>
          </cell>
          <cell r="J25">
            <v>161.00638348031501</v>
          </cell>
          <cell r="K25">
            <v>141.88339999999999</v>
          </cell>
          <cell r="L25">
            <v>164.00368306661201</v>
          </cell>
          <cell r="M25">
            <v>139.46260000000001</v>
          </cell>
          <cell r="N25">
            <v>142.831710124556</v>
          </cell>
          <cell r="P25">
            <v>129.7672</v>
          </cell>
          <cell r="Q25">
            <v>143.184</v>
          </cell>
          <cell r="R25">
            <v>170.541</v>
          </cell>
          <cell r="S25">
            <v>141.02287829524289</v>
          </cell>
        </row>
        <row r="26">
          <cell r="A26">
            <v>43313</v>
          </cell>
          <cell r="B26">
            <v>153.35025422425159</v>
          </cell>
          <cell r="C26">
            <v>153.872524695089</v>
          </cell>
          <cell r="D26">
            <v>147.222060153462</v>
          </cell>
          <cell r="E26">
            <v>125.940891641585</v>
          </cell>
          <cell r="F26">
            <v>192.8235</v>
          </cell>
          <cell r="G26">
            <v>138.531473926095</v>
          </cell>
          <cell r="H26">
            <v>155.93958729949901</v>
          </cell>
          <cell r="I26">
            <v>167.13828735795201</v>
          </cell>
          <cell r="J26">
            <v>177.62587622653001</v>
          </cell>
          <cell r="K26">
            <v>144.7698</v>
          </cell>
          <cell r="L26">
            <v>166.39462763141299</v>
          </cell>
          <cell r="M26">
            <v>144.8913</v>
          </cell>
          <cell r="N26">
            <v>147.22708888047899</v>
          </cell>
          <cell r="P26">
            <v>134.24629999999999</v>
          </cell>
          <cell r="Q26">
            <v>148.29079999999999</v>
          </cell>
          <cell r="R26">
            <v>180.2003</v>
          </cell>
          <cell r="S26">
            <v>145.7599730353636</v>
          </cell>
        </row>
        <row r="27">
          <cell r="A27">
            <v>43344</v>
          </cell>
          <cell r="B27">
            <v>163.39278368338219</v>
          </cell>
          <cell r="C27">
            <v>163.61028549916799</v>
          </cell>
          <cell r="D27">
            <v>153.250248518782</v>
          </cell>
          <cell r="E27">
            <v>133.47870031671999</v>
          </cell>
          <cell r="F27">
            <v>204.48849999999999</v>
          </cell>
          <cell r="G27">
            <v>149.59022670054</v>
          </cell>
          <cell r="H27">
            <v>165.54289437933801</v>
          </cell>
          <cell r="I27">
            <v>183.544344987339</v>
          </cell>
          <cell r="J27">
            <v>182.632753437183</v>
          </cell>
          <cell r="K27">
            <v>154.86959999999999</v>
          </cell>
          <cell r="L27">
            <v>170.23380709035999</v>
          </cell>
          <cell r="M27">
            <v>154.3553</v>
          </cell>
          <cell r="N27">
            <v>157.12927646998199</v>
          </cell>
          <cell r="P27">
            <v>139.92910000000001</v>
          </cell>
          <cell r="Q27">
            <v>160.07339999999999</v>
          </cell>
          <cell r="R27">
            <v>192.57140000000001</v>
          </cell>
          <cell r="S27">
            <v>155.12285943887781</v>
          </cell>
        </row>
        <row r="28">
          <cell r="A28">
            <v>43374</v>
          </cell>
          <cell r="B28">
            <v>170.92204617353121</v>
          </cell>
          <cell r="C28">
            <v>172.665482851158</v>
          </cell>
          <cell r="D28">
            <v>156.889216539708</v>
          </cell>
          <cell r="E28">
            <v>137.650871355519</v>
          </cell>
          <cell r="F28">
            <v>209.12219999999999</v>
          </cell>
          <cell r="G28">
            <v>158.471019172539</v>
          </cell>
          <cell r="H28">
            <v>172.205342273437</v>
          </cell>
          <cell r="I28">
            <v>196.233236962522</v>
          </cell>
          <cell r="J28">
            <v>185.58357944415599</v>
          </cell>
          <cell r="K28">
            <v>162.86410000000001</v>
          </cell>
          <cell r="L28">
            <v>173.34327775592701</v>
          </cell>
          <cell r="M28">
            <v>158.19669999999999</v>
          </cell>
          <cell r="N28">
            <v>165.063520515113</v>
          </cell>
          <cell r="P28">
            <v>147.5889</v>
          </cell>
          <cell r="Q28">
            <v>168.4787</v>
          </cell>
          <cell r="R28">
            <v>198.92420000000001</v>
          </cell>
          <cell r="S28">
            <v>162.6147329204226</v>
          </cell>
        </row>
        <row r="29">
          <cell r="A29">
            <v>43405</v>
          </cell>
          <cell r="B29">
            <v>176.2399732323203</v>
          </cell>
          <cell r="C29">
            <v>178.783069819459</v>
          </cell>
          <cell r="D29">
            <v>162.113407618997</v>
          </cell>
          <cell r="E29">
            <v>139.28771266431801</v>
          </cell>
          <cell r="F29">
            <v>211.49440000000001</v>
          </cell>
          <cell r="G29">
            <v>165.80783547818899</v>
          </cell>
          <cell r="H29">
            <v>184.733931170848</v>
          </cell>
          <cell r="I29">
            <v>199.75628239408101</v>
          </cell>
          <cell r="J29">
            <v>190.422441052246</v>
          </cell>
          <cell r="K29">
            <v>168.06319999999999</v>
          </cell>
          <cell r="L29">
            <v>178.45457883875901</v>
          </cell>
          <cell r="M29">
            <v>161.97290000000001</v>
          </cell>
          <cell r="N29">
            <v>174.12397025626601</v>
          </cell>
          <cell r="P29">
            <v>152.02459999999999</v>
          </cell>
          <cell r="Q29">
            <v>174.04499999999999</v>
          </cell>
          <cell r="R29">
            <v>203.09100000000001</v>
          </cell>
          <cell r="S29">
            <v>167.99965326600281</v>
          </cell>
        </row>
        <row r="30">
          <cell r="A30">
            <v>43435</v>
          </cell>
          <cell r="B30">
            <v>180.3566375566198</v>
          </cell>
          <cell r="C30">
            <v>182.21059332941499</v>
          </cell>
          <cell r="D30">
            <v>162.831470253096</v>
          </cell>
          <cell r="E30">
            <v>142.510084405718</v>
          </cell>
          <cell r="F30">
            <v>213.6807</v>
          </cell>
          <cell r="G30">
            <v>168.500473067569</v>
          </cell>
          <cell r="H30">
            <v>191.79407727541101</v>
          </cell>
          <cell r="I30">
            <v>206.10503675902601</v>
          </cell>
          <cell r="J30">
            <v>201.90998818897199</v>
          </cell>
          <cell r="K30">
            <v>173.68899999999999</v>
          </cell>
          <cell r="L30">
            <v>185.19453723062901</v>
          </cell>
          <cell r="M30">
            <v>164.0146</v>
          </cell>
          <cell r="N30">
            <v>182.28160579467001</v>
          </cell>
          <cell r="P30">
            <v>155.64859999999999</v>
          </cell>
          <cell r="Q30">
            <v>178.54179999999999</v>
          </cell>
          <cell r="R30">
            <v>207.33580000000001</v>
          </cell>
          <cell r="S30">
            <v>171.48907155832649</v>
          </cell>
        </row>
        <row r="31">
          <cell r="A31">
            <v>43466</v>
          </cell>
          <cell r="B31">
            <v>186.7493411247282</v>
          </cell>
          <cell r="C31">
            <v>187.32751834666601</v>
          </cell>
          <cell r="D31">
            <v>165.55576772401099</v>
          </cell>
          <cell r="E31">
            <v>147.70051872488401</v>
          </cell>
          <cell r="F31">
            <v>227.9795</v>
          </cell>
          <cell r="G31">
            <v>174.779004497919</v>
          </cell>
          <cell r="H31">
            <v>200.55561577478301</v>
          </cell>
          <cell r="I31">
            <v>208.72698444249201</v>
          </cell>
          <cell r="J31">
            <v>214.055877423401</v>
          </cell>
          <cell r="K31">
            <v>179.9331</v>
          </cell>
          <cell r="L31">
            <v>198.95551438977401</v>
          </cell>
          <cell r="M31">
            <v>170.82380000000001</v>
          </cell>
          <cell r="N31">
            <v>190.36824268895299</v>
          </cell>
          <cell r="P31">
            <v>158.74969999999999</v>
          </cell>
          <cell r="Q31">
            <v>184.42949999999999</v>
          </cell>
          <cell r="R31">
            <v>216.97059999999999</v>
          </cell>
          <cell r="S31">
            <v>176.96841382054629</v>
          </cell>
        </row>
        <row r="32">
          <cell r="A32">
            <v>43497</v>
          </cell>
          <cell r="B32">
            <v>195.08198461127489</v>
          </cell>
          <cell r="C32">
            <v>195.83995307374801</v>
          </cell>
          <cell r="D32">
            <v>169.77885687825901</v>
          </cell>
          <cell r="E32">
            <v>153.57207578702099</v>
          </cell>
          <cell r="F32">
            <v>251.08420000000001</v>
          </cell>
          <cell r="G32">
            <v>182.014026927082</v>
          </cell>
          <cell r="H32">
            <v>205.401558833601</v>
          </cell>
          <cell r="I32">
            <v>217.25009872830901</v>
          </cell>
          <cell r="J32">
            <v>214.291325988182</v>
          </cell>
          <cell r="K32">
            <v>184.6412</v>
          </cell>
          <cell r="L32">
            <v>197.183219553751</v>
          </cell>
          <cell r="M32">
            <v>178.21449999999999</v>
          </cell>
          <cell r="N32">
            <v>200.597690101913</v>
          </cell>
          <cell r="P32">
            <v>163.934</v>
          </cell>
          <cell r="Q32">
            <v>192.00540000000001</v>
          </cell>
          <cell r="R32">
            <v>231.21109999999999</v>
          </cell>
          <cell r="S32">
            <v>184.38484250246299</v>
          </cell>
        </row>
        <row r="33">
          <cell r="A33">
            <v>43525</v>
          </cell>
          <cell r="B33">
            <v>203.82747880980429</v>
          </cell>
          <cell r="C33">
            <v>206.13062379729001</v>
          </cell>
          <cell r="D33">
            <v>174.80616594621301</v>
          </cell>
          <cell r="E33">
            <v>160.619650326206</v>
          </cell>
          <cell r="F33">
            <v>263.59899999999999</v>
          </cell>
          <cell r="G33">
            <v>188.400907641342</v>
          </cell>
          <cell r="H33">
            <v>213.80033687519401</v>
          </cell>
          <cell r="I33">
            <v>225.87097617202301</v>
          </cell>
          <cell r="J33">
            <v>223.598796760467</v>
          </cell>
          <cell r="K33">
            <v>189.1737</v>
          </cell>
          <cell r="L33">
            <v>205.242504924146</v>
          </cell>
          <cell r="M33">
            <v>187.0104</v>
          </cell>
          <cell r="N33">
            <v>207.78641253297499</v>
          </cell>
          <cell r="P33">
            <v>172.0753</v>
          </cell>
          <cell r="Q33">
            <v>201.5779</v>
          </cell>
          <cell r="R33">
            <v>244.5429</v>
          </cell>
          <cell r="S33">
            <v>192.7431242092691</v>
          </cell>
        </row>
        <row r="34">
          <cell r="A34">
            <v>43556</v>
          </cell>
          <cell r="B34">
            <v>211.4048036410089</v>
          </cell>
          <cell r="C34">
            <v>213.82120134776801</v>
          </cell>
          <cell r="D34">
            <v>177.71071700922801</v>
          </cell>
          <cell r="E34">
            <v>167.26735379105199</v>
          </cell>
          <cell r="F34">
            <v>267.79680000000002</v>
          </cell>
          <cell r="G34">
            <v>197.97038949570501</v>
          </cell>
          <cell r="H34">
            <v>223.63369738748699</v>
          </cell>
          <cell r="I34">
            <v>234.94278652449</v>
          </cell>
          <cell r="J34">
            <v>231.502433734954</v>
          </cell>
          <cell r="K34">
            <v>195.3075</v>
          </cell>
          <cell r="L34">
            <v>216.77299536407801</v>
          </cell>
          <cell r="M34">
            <v>198.3279</v>
          </cell>
          <cell r="N34">
            <v>213.436796372147</v>
          </cell>
          <cell r="P34">
            <v>176.27199999999999</v>
          </cell>
          <cell r="Q34">
            <v>209.40350000000001</v>
          </cell>
          <cell r="R34">
            <v>251.4512</v>
          </cell>
          <cell r="S34">
            <v>200.249765130241</v>
          </cell>
        </row>
        <row r="35">
          <cell r="A35">
            <v>43586</v>
          </cell>
          <cell r="B35">
            <v>218.4448619740883</v>
          </cell>
          <cell r="C35">
            <v>221.393624585483</v>
          </cell>
          <cell r="D35">
            <v>180.59289453081101</v>
          </cell>
          <cell r="E35">
            <v>170.78946227820899</v>
          </cell>
          <cell r="F35">
            <v>280.61540000000002</v>
          </cell>
          <cell r="G35">
            <v>205.67712691553101</v>
          </cell>
          <cell r="H35">
            <v>234.87846952411701</v>
          </cell>
          <cell r="I35">
            <v>242.86640561226099</v>
          </cell>
          <cell r="J35">
            <v>240.86189062665699</v>
          </cell>
          <cell r="K35">
            <v>197.86189999999999</v>
          </cell>
          <cell r="L35">
            <v>222.331244937516</v>
          </cell>
          <cell r="M35">
            <v>200.76259999999999</v>
          </cell>
          <cell r="N35">
            <v>220.69820816608799</v>
          </cell>
          <cell r="P35">
            <v>177.25020000000001</v>
          </cell>
          <cell r="Q35">
            <v>215.25899999999999</v>
          </cell>
          <cell r="R35">
            <v>261.01909999999998</v>
          </cell>
          <cell r="S35">
            <v>206.1635545589632</v>
          </cell>
        </row>
        <row r="36">
          <cell r="A36">
            <v>43617</v>
          </cell>
          <cell r="B36">
            <v>226.33336545344309</v>
          </cell>
          <cell r="C36">
            <v>229.6527188501</v>
          </cell>
          <cell r="D36">
            <v>186.696338969523</v>
          </cell>
          <cell r="E36">
            <v>176.67152780285801</v>
          </cell>
          <cell r="F36">
            <v>291.18470000000002</v>
          </cell>
          <cell r="G36">
            <v>211.984909907933</v>
          </cell>
          <cell r="H36">
            <v>245.027481651779</v>
          </cell>
          <cell r="I36">
            <v>250.22801501896399</v>
          </cell>
          <cell r="J36">
            <v>255.08187025980499</v>
          </cell>
          <cell r="K36">
            <v>206.45</v>
          </cell>
          <cell r="L36">
            <v>227.39942630705599</v>
          </cell>
          <cell r="M36">
            <v>205.71510000000001</v>
          </cell>
          <cell r="N36">
            <v>227.549076748521</v>
          </cell>
          <cell r="P36">
            <v>181.4751</v>
          </cell>
          <cell r="Q36">
            <v>221.56559999999999</v>
          </cell>
          <cell r="R36">
            <v>269.2133</v>
          </cell>
          <cell r="S36">
            <v>213.46737429707611</v>
          </cell>
        </row>
        <row r="37">
          <cell r="A37">
            <v>43647</v>
          </cell>
          <cell r="B37">
            <v>231.21592141816299</v>
          </cell>
          <cell r="C37">
            <v>235.32448224108199</v>
          </cell>
          <cell r="D37">
            <v>190.59001674628701</v>
          </cell>
          <cell r="E37">
            <v>180.63059630698299</v>
          </cell>
          <cell r="F37">
            <v>294.4477</v>
          </cell>
          <cell r="G37">
            <v>215.34442249609401</v>
          </cell>
          <cell r="H37">
            <v>255.65524733321899</v>
          </cell>
          <cell r="I37">
            <v>251.794801936434</v>
          </cell>
          <cell r="J37">
            <v>258.50277567761901</v>
          </cell>
          <cell r="K37">
            <v>211.3623</v>
          </cell>
          <cell r="L37">
            <v>235.00458271184999</v>
          </cell>
          <cell r="M37">
            <v>211.5652</v>
          </cell>
          <cell r="N37">
            <v>235.03289279606199</v>
          </cell>
          <cell r="P37">
            <v>185.49379999999999</v>
          </cell>
          <cell r="Q37">
            <v>226.04730000000001</v>
          </cell>
          <cell r="R37">
            <v>272.38819999999998</v>
          </cell>
          <cell r="S37">
            <v>218.5595535745222</v>
          </cell>
        </row>
        <row r="38">
          <cell r="A38">
            <v>43678</v>
          </cell>
          <cell r="B38">
            <v>241.15687153381589</v>
          </cell>
          <cell r="C38">
            <v>247.367886874947</v>
          </cell>
          <cell r="D38">
            <v>199.59248234844</v>
          </cell>
          <cell r="E38">
            <v>187.984149217674</v>
          </cell>
          <cell r="F38">
            <v>299.41500000000002</v>
          </cell>
          <cell r="G38">
            <v>229.111758637593</v>
          </cell>
          <cell r="H38">
            <v>268.018416060616</v>
          </cell>
          <cell r="I38">
            <v>260.56631463613297</v>
          </cell>
          <cell r="J38">
            <v>266.31842173336099</v>
          </cell>
          <cell r="K38">
            <v>220.57660000000001</v>
          </cell>
          <cell r="L38">
            <v>245.70756762249499</v>
          </cell>
          <cell r="M38">
            <v>218.119</v>
          </cell>
          <cell r="N38">
            <v>243.318610689069</v>
          </cell>
          <cell r="P38">
            <v>197.05600000000001</v>
          </cell>
          <cell r="Q38">
            <v>237.6189</v>
          </cell>
          <cell r="R38">
            <v>276.34210000000002</v>
          </cell>
          <cell r="S38">
            <v>229.1021804957721</v>
          </cell>
        </row>
        <row r="39">
          <cell r="A39">
            <v>43709</v>
          </cell>
          <cell r="B39">
            <v>254.4094702563205</v>
          </cell>
          <cell r="C39">
            <v>259.74655600097901</v>
          </cell>
          <cell r="D39">
            <v>208.59178781419001</v>
          </cell>
          <cell r="E39">
            <v>198.661279342798</v>
          </cell>
          <cell r="F39">
            <v>309.67509999999999</v>
          </cell>
          <cell r="G39">
            <v>241.39898699988601</v>
          </cell>
          <cell r="H39">
            <v>289.768380370062</v>
          </cell>
          <cell r="I39">
            <v>272.96519508366703</v>
          </cell>
          <cell r="J39">
            <v>286.60920304762402</v>
          </cell>
          <cell r="K39">
            <v>238.43350000000001</v>
          </cell>
          <cell r="L39">
            <v>254.09544493574199</v>
          </cell>
          <cell r="M39">
            <v>233.8715</v>
          </cell>
          <cell r="N39">
            <v>261.77841613609399</v>
          </cell>
          <cell r="P39">
            <v>212.4134</v>
          </cell>
          <cell r="Q39">
            <v>253.32929999999999</v>
          </cell>
          <cell r="R39">
            <v>287.23379999999997</v>
          </cell>
          <cell r="S39">
            <v>242.00546137768339</v>
          </cell>
        </row>
        <row r="40">
          <cell r="A40">
            <v>43739</v>
          </cell>
          <cell r="B40">
            <v>262.09143309857512</v>
          </cell>
          <cell r="C40">
            <v>264.89863802465902</v>
          </cell>
          <cell r="D40">
            <v>220.08177892715</v>
          </cell>
          <cell r="E40">
            <v>207.087513579015</v>
          </cell>
          <cell r="F40">
            <v>311.92899999999997</v>
          </cell>
          <cell r="G40">
            <v>257.19492785520498</v>
          </cell>
          <cell r="H40">
            <v>304.38820952723103</v>
          </cell>
          <cell r="I40">
            <v>283.24570337095298</v>
          </cell>
          <cell r="J40">
            <v>291.97874325196602</v>
          </cell>
          <cell r="K40">
            <v>245.83869999999999</v>
          </cell>
          <cell r="L40">
            <v>264.83872434514501</v>
          </cell>
          <cell r="M40">
            <v>238.02670000000001</v>
          </cell>
          <cell r="N40">
            <v>271.81041212922798</v>
          </cell>
          <cell r="P40">
            <v>221.46530000000001</v>
          </cell>
          <cell r="Q40">
            <v>262.358</v>
          </cell>
          <cell r="R40">
            <v>292.64589999999998</v>
          </cell>
          <cell r="S40">
            <v>249.47954261469451</v>
          </cell>
        </row>
        <row r="41">
          <cell r="A41">
            <v>43770</v>
          </cell>
          <cell r="B41">
            <v>273.70787993509089</v>
          </cell>
          <cell r="C41">
            <v>278.47679815162297</v>
          </cell>
          <cell r="D41">
            <v>231.167795630358</v>
          </cell>
          <cell r="E41">
            <v>216.43788529808</v>
          </cell>
          <cell r="F41">
            <v>316.96179999999998</v>
          </cell>
          <cell r="G41">
            <v>261.14981115438297</v>
          </cell>
          <cell r="H41">
            <v>321.61896759078201</v>
          </cell>
          <cell r="I41">
            <v>297.13168582904501</v>
          </cell>
          <cell r="J41">
            <v>314.75031896990401</v>
          </cell>
          <cell r="K41">
            <v>257.34879999999998</v>
          </cell>
          <cell r="L41">
            <v>272.83122306480499</v>
          </cell>
          <cell r="M41">
            <v>245.61750000000001</v>
          </cell>
          <cell r="N41">
            <v>287.858446217417</v>
          </cell>
          <cell r="P41">
            <v>229.75360000000001</v>
          </cell>
          <cell r="Q41">
            <v>274.15440000000001</v>
          </cell>
          <cell r="R41">
            <v>304.01389999999998</v>
          </cell>
          <cell r="S41">
            <v>260.75923549278508</v>
          </cell>
        </row>
        <row r="42">
          <cell r="A42">
            <v>43800</v>
          </cell>
          <cell r="B42">
            <v>284.23111125221283</v>
          </cell>
          <cell r="C42">
            <v>288.27982075143098</v>
          </cell>
          <cell r="D42">
            <v>236.41971133971199</v>
          </cell>
          <cell r="E42">
            <v>224.07100100131299</v>
          </cell>
          <cell r="F42">
            <v>323.39019999999999</v>
          </cell>
          <cell r="G42">
            <v>276.34102314632099</v>
          </cell>
          <cell r="H42">
            <v>335.76381243690003</v>
          </cell>
          <cell r="I42">
            <v>315.71848553153001</v>
          </cell>
          <cell r="J42">
            <v>334.19671671249699</v>
          </cell>
          <cell r="K42">
            <v>261.18459999999999</v>
          </cell>
          <cell r="L42">
            <v>281.02756914350402</v>
          </cell>
          <cell r="M42">
            <v>254.49369999999999</v>
          </cell>
          <cell r="N42">
            <v>300.265754020288</v>
          </cell>
          <cell r="P42">
            <v>242.34889999999999</v>
          </cell>
          <cell r="Q42">
            <v>283.94229999999999</v>
          </cell>
          <cell r="R42">
            <v>318.23009999999999</v>
          </cell>
          <cell r="S42">
            <v>270.10845508061158</v>
          </cell>
        </row>
        <row r="43">
          <cell r="A43">
            <v>43831</v>
          </cell>
          <cell r="B43">
            <v>293.34966094595057</v>
          </cell>
          <cell r="C43">
            <v>304.47412977503399</v>
          </cell>
          <cell r="D43">
            <v>243.672543129041</v>
          </cell>
          <cell r="E43">
            <v>231.06239243749201</v>
          </cell>
          <cell r="F43">
            <v>327.33229999999998</v>
          </cell>
          <cell r="G43">
            <v>277.89468412312402</v>
          </cell>
          <cell r="H43">
            <v>330.72273409147499</v>
          </cell>
          <cell r="I43">
            <v>321.02740117356097</v>
          </cell>
          <cell r="J43">
            <v>328.77460984733602</v>
          </cell>
          <cell r="K43">
            <v>269.7509</v>
          </cell>
          <cell r="L43">
            <v>288.91599165066299</v>
          </cell>
          <cell r="M43">
            <v>270.9855</v>
          </cell>
          <cell r="N43">
            <v>310.36900710883401</v>
          </cell>
          <cell r="P43">
            <v>252.94640000000001</v>
          </cell>
          <cell r="Q43">
            <v>293.78960000000001</v>
          </cell>
          <cell r="R43">
            <v>321.67469999999997</v>
          </cell>
          <cell r="S43">
            <v>281.91617053773859</v>
          </cell>
        </row>
        <row r="44">
          <cell r="A44">
            <v>43862</v>
          </cell>
          <cell r="B44">
            <v>299.54963201659518</v>
          </cell>
          <cell r="C44">
            <v>311.222376366606</v>
          </cell>
          <cell r="D44">
            <v>247.27333777395401</v>
          </cell>
          <cell r="E44">
            <v>238.963896777624</v>
          </cell>
          <cell r="F44">
            <v>329.34829999999999</v>
          </cell>
          <cell r="G44">
            <v>286.43498422240498</v>
          </cell>
          <cell r="H44">
            <v>334.25063686716402</v>
          </cell>
          <cell r="I44">
            <v>327.67445152443003</v>
          </cell>
          <cell r="J44">
            <v>331.99660299662298</v>
          </cell>
          <cell r="K44">
            <v>281.24860000000001</v>
          </cell>
          <cell r="L44">
            <v>302.47160270039399</v>
          </cell>
          <cell r="M44">
            <v>269.68970000000002</v>
          </cell>
          <cell r="N44">
            <v>316.04716744307899</v>
          </cell>
          <cell r="P44">
            <v>257.7944</v>
          </cell>
          <cell r="Q44">
            <v>301.25209999999998</v>
          </cell>
          <cell r="R44">
            <v>325.67829999999998</v>
          </cell>
          <cell r="S44">
            <v>288.69394905843131</v>
          </cell>
        </row>
        <row r="45">
          <cell r="A45">
            <v>43891</v>
          </cell>
          <cell r="B45">
            <v>308.07941084852649</v>
          </cell>
          <cell r="C45">
            <v>318.10546581254499</v>
          </cell>
          <cell r="D45">
            <v>252.46819917497299</v>
          </cell>
          <cell r="E45">
            <v>248.296381240491</v>
          </cell>
          <cell r="F45">
            <v>336.29500000000002</v>
          </cell>
          <cell r="G45">
            <v>295.99746306615498</v>
          </cell>
          <cell r="H45">
            <v>345.795064486152</v>
          </cell>
          <cell r="I45">
            <v>337.14112595120298</v>
          </cell>
          <cell r="J45">
            <v>356.52894656608299</v>
          </cell>
          <cell r="K45">
            <v>292.0684</v>
          </cell>
          <cell r="L45">
            <v>298.68725427206101</v>
          </cell>
          <cell r="M45">
            <v>278.57560000000001</v>
          </cell>
          <cell r="N45">
            <v>323.50566476873001</v>
          </cell>
          <cell r="P45">
            <v>272.01080000000002</v>
          </cell>
          <cell r="Q45">
            <v>309.59219999999999</v>
          </cell>
          <cell r="R45">
            <v>341.72050000000002</v>
          </cell>
          <cell r="S45">
            <v>296.66865226062981</v>
          </cell>
        </row>
        <row r="46">
          <cell r="A46">
            <v>43922</v>
          </cell>
          <cell r="B46">
            <v>315.07512717436617</v>
          </cell>
          <cell r="C46">
            <v>329.80279341582599</v>
          </cell>
          <cell r="D46">
            <v>260.039140647453</v>
          </cell>
          <cell r="E46">
            <v>252.33524459495999</v>
          </cell>
          <cell r="F46">
            <v>340.91730000000001</v>
          </cell>
          <cell r="G46">
            <v>301.72214923730598</v>
          </cell>
          <cell r="H46">
            <v>355.02571494581298</v>
          </cell>
          <cell r="I46">
            <v>341.28249334325898</v>
          </cell>
          <cell r="J46">
            <v>340.11863156740299</v>
          </cell>
          <cell r="K46">
            <v>298.47800000000001</v>
          </cell>
          <cell r="L46">
            <v>299.380013065431</v>
          </cell>
          <cell r="M46">
            <v>284.54199999999997</v>
          </cell>
          <cell r="N46">
            <v>328.801363121115</v>
          </cell>
          <cell r="P46">
            <v>288.26330000000002</v>
          </cell>
          <cell r="Q46">
            <v>316.31799999999998</v>
          </cell>
          <cell r="R46">
            <v>341.30160000000001</v>
          </cell>
          <cell r="S46">
            <v>305.16885998540238</v>
          </cell>
        </row>
        <row r="47">
          <cell r="A47">
            <v>43952</v>
          </cell>
          <cell r="B47">
            <v>322.15429870664639</v>
          </cell>
          <cell r="C47">
            <v>334.84297928404101</v>
          </cell>
          <cell r="D47">
            <v>258.59175506150598</v>
          </cell>
          <cell r="E47">
            <v>264.03959514451202</v>
          </cell>
          <cell r="F47">
            <v>343.35430000000002</v>
          </cell>
          <cell r="G47">
            <v>315.88514422097001</v>
          </cell>
          <cell r="H47">
            <v>364.00922680845099</v>
          </cell>
          <cell r="I47">
            <v>347.734391140897</v>
          </cell>
          <cell r="J47">
            <v>344.12841505451701</v>
          </cell>
          <cell r="K47">
            <v>314.98289999999997</v>
          </cell>
          <cell r="L47">
            <v>303.33154575730401</v>
          </cell>
          <cell r="M47">
            <v>289.22879999999998</v>
          </cell>
          <cell r="N47">
            <v>334.02472018873198</v>
          </cell>
          <cell r="P47">
            <v>293.72579999999999</v>
          </cell>
          <cell r="Q47">
            <v>322.51409999999998</v>
          </cell>
          <cell r="R47">
            <v>342.51659999999998</v>
          </cell>
          <cell r="S47">
            <v>312.88770592257168</v>
          </cell>
        </row>
        <row r="48">
          <cell r="A48">
            <v>43983</v>
          </cell>
          <cell r="B48">
            <v>331.86628155841242</v>
          </cell>
          <cell r="C48">
            <v>344.16737068580301</v>
          </cell>
          <cell r="D48">
            <v>275.89886410322202</v>
          </cell>
          <cell r="E48">
            <v>274.92922150447203</v>
          </cell>
          <cell r="F48">
            <v>347.0378</v>
          </cell>
          <cell r="G48">
            <v>337.684380457712</v>
          </cell>
          <cell r="H48">
            <v>372.75073670067701</v>
          </cell>
          <cell r="I48">
            <v>353.85735849391801</v>
          </cell>
          <cell r="J48">
            <v>347.75612192179398</v>
          </cell>
          <cell r="K48">
            <v>326.57249999999999</v>
          </cell>
          <cell r="L48">
            <v>309.52565358776599</v>
          </cell>
          <cell r="M48">
            <v>295.89949999999999</v>
          </cell>
          <cell r="N48">
            <v>341.366396707913</v>
          </cell>
          <cell r="P48">
            <v>305.4384</v>
          </cell>
          <cell r="Q48">
            <v>330.39420000000001</v>
          </cell>
          <cell r="R48">
            <v>345.1816</v>
          </cell>
          <cell r="S48">
            <v>324.11712726998661</v>
          </cell>
        </row>
        <row r="49">
          <cell r="A49">
            <v>44013</v>
          </cell>
          <cell r="B49">
            <v>340.27953571750828</v>
          </cell>
          <cell r="C49">
            <v>352.14031628236398</v>
          </cell>
          <cell r="D49">
            <v>280.44621574443102</v>
          </cell>
          <cell r="E49">
            <v>293.99343335365501</v>
          </cell>
          <cell r="F49">
            <v>349.80720000000002</v>
          </cell>
          <cell r="G49">
            <v>343.92079828787303</v>
          </cell>
          <cell r="H49">
            <v>382.82397823712398</v>
          </cell>
          <cell r="I49">
            <v>362.68047272108601</v>
          </cell>
          <cell r="J49">
            <v>352.60704093336801</v>
          </cell>
          <cell r="K49">
            <v>334.0557</v>
          </cell>
          <cell r="L49">
            <v>313.854317687952</v>
          </cell>
          <cell r="M49">
            <v>302.4151</v>
          </cell>
          <cell r="N49">
            <v>345.80837291204102</v>
          </cell>
          <cell r="P49">
            <v>312.29169999999999</v>
          </cell>
          <cell r="Q49">
            <v>339.25810000000001</v>
          </cell>
          <cell r="R49">
            <v>346.4042</v>
          </cell>
          <cell r="S49">
            <v>333.19907133248807</v>
          </cell>
        </row>
        <row r="50">
          <cell r="A50">
            <v>44044</v>
          </cell>
          <cell r="B50">
            <v>347.59748110552528</v>
          </cell>
          <cell r="C50">
            <v>361.80627979017601</v>
          </cell>
          <cell r="D50">
            <v>285.43213969902098</v>
          </cell>
          <cell r="E50">
            <v>291.92817948415899</v>
          </cell>
          <cell r="F50">
            <v>354.45549999999997</v>
          </cell>
          <cell r="G50">
            <v>353.42925134877402</v>
          </cell>
          <cell r="H50">
            <v>393.25277477780003</v>
          </cell>
          <cell r="I50">
            <v>375.18074484887001</v>
          </cell>
          <cell r="J50">
            <v>360.90797102470702</v>
          </cell>
          <cell r="K50">
            <v>340.0498</v>
          </cell>
          <cell r="L50">
            <v>317.95730090862497</v>
          </cell>
          <cell r="M50">
            <v>307.15039999999999</v>
          </cell>
          <cell r="N50">
            <v>351.73545830182098</v>
          </cell>
          <cell r="P50">
            <v>320.57279999999997</v>
          </cell>
          <cell r="Q50">
            <v>347.99009999999998</v>
          </cell>
          <cell r="R50">
            <v>350.72969999999998</v>
          </cell>
          <cell r="S50">
            <v>339.92627615766651</v>
          </cell>
        </row>
        <row r="51">
          <cell r="A51">
            <v>44075</v>
          </cell>
          <cell r="B51">
            <v>357.14296723081389</v>
          </cell>
          <cell r="C51">
            <v>372.18490236280701</v>
          </cell>
          <cell r="D51">
            <v>294.97392513820398</v>
          </cell>
          <cell r="E51">
            <v>300.79194687646901</v>
          </cell>
          <cell r="F51">
            <v>358.66739999999999</v>
          </cell>
          <cell r="G51">
            <v>363.62714111091401</v>
          </cell>
          <cell r="H51">
            <v>410.42538197776599</v>
          </cell>
          <cell r="I51">
            <v>383.63616009825898</v>
          </cell>
          <cell r="J51">
            <v>368.48557286280402</v>
          </cell>
          <cell r="K51">
            <v>352.70170000000002</v>
          </cell>
          <cell r="L51">
            <v>324.25157466579299</v>
          </cell>
          <cell r="M51">
            <v>316.91980000000001</v>
          </cell>
          <cell r="N51">
            <v>354.171991384786</v>
          </cell>
          <cell r="P51">
            <v>343.76560000000001</v>
          </cell>
          <cell r="Q51">
            <v>359.13229999999999</v>
          </cell>
          <cell r="R51">
            <v>356.69760000000002</v>
          </cell>
          <cell r="S51">
            <v>349.79592036684318</v>
          </cell>
        </row>
        <row r="52">
          <cell r="A52">
            <v>44105</v>
          </cell>
          <cell r="B52">
            <v>369.48791228394651</v>
          </cell>
          <cell r="C52">
            <v>388.02399550839402</v>
          </cell>
          <cell r="D52">
            <v>300.253657441222</v>
          </cell>
          <cell r="E52">
            <v>311.82298885959102</v>
          </cell>
          <cell r="F52">
            <v>368.42430000000002</v>
          </cell>
          <cell r="G52">
            <v>379.99466958923603</v>
          </cell>
          <cell r="H52">
            <v>420.48089390362998</v>
          </cell>
          <cell r="I52">
            <v>397.06181612836298</v>
          </cell>
          <cell r="J52">
            <v>371.429076113223</v>
          </cell>
          <cell r="K52">
            <v>362.9391</v>
          </cell>
          <cell r="L52">
            <v>332.87916890409502</v>
          </cell>
          <cell r="M52">
            <v>322.26220000000001</v>
          </cell>
          <cell r="N52">
            <v>362.96849428290898</v>
          </cell>
          <cell r="P52">
            <v>375.97579999999999</v>
          </cell>
          <cell r="Q52">
            <v>371.23079999999999</v>
          </cell>
          <cell r="R52">
            <v>361.77159999999998</v>
          </cell>
          <cell r="S52">
            <v>362.88505492717047</v>
          </cell>
        </row>
        <row r="53">
          <cell r="A53">
            <v>44136</v>
          </cell>
          <cell r="B53">
            <v>383.57266477625512</v>
          </cell>
          <cell r="C53">
            <v>403.14942866502997</v>
          </cell>
          <cell r="D53">
            <v>307.295185855233</v>
          </cell>
          <cell r="E53">
            <v>327.81219599836299</v>
          </cell>
          <cell r="F53">
            <v>378.81659999999999</v>
          </cell>
          <cell r="G53">
            <v>398.29120323870598</v>
          </cell>
          <cell r="H53">
            <v>436.27522403226402</v>
          </cell>
          <cell r="I53">
            <v>409.56484554596699</v>
          </cell>
          <cell r="J53">
            <v>373.28601700171498</v>
          </cell>
          <cell r="K53">
            <v>384.97539999999998</v>
          </cell>
          <cell r="L53">
            <v>344.54619616038201</v>
          </cell>
          <cell r="M53">
            <v>333.32810000000001</v>
          </cell>
          <cell r="N53">
            <v>368.966329524782</v>
          </cell>
          <cell r="P53">
            <v>389.52480000000003</v>
          </cell>
          <cell r="Q53">
            <v>386.31110000000001</v>
          </cell>
          <cell r="R53">
            <v>369.63099999999997</v>
          </cell>
          <cell r="S53">
            <v>377.98540669987881</v>
          </cell>
        </row>
        <row r="54">
          <cell r="A54">
            <v>44166</v>
          </cell>
          <cell r="B54">
            <v>404.26388560397021</v>
          </cell>
          <cell r="C54">
            <v>438.14340732128699</v>
          </cell>
          <cell r="D54">
            <v>321.62633174331398</v>
          </cell>
          <cell r="E54">
            <v>346.88685793507699</v>
          </cell>
          <cell r="F54">
            <v>385.26639999999998</v>
          </cell>
          <cell r="G54">
            <v>408.24693463441503</v>
          </cell>
          <cell r="H54">
            <v>456.56438477356602</v>
          </cell>
          <cell r="I54">
            <v>423.88478057306997</v>
          </cell>
          <cell r="J54">
            <v>372.17581149270501</v>
          </cell>
          <cell r="K54">
            <v>393.46910000000003</v>
          </cell>
          <cell r="L54">
            <v>354.67851004322898</v>
          </cell>
          <cell r="M54">
            <v>353.94760000000002</v>
          </cell>
          <cell r="N54">
            <v>375.01221998127698</v>
          </cell>
          <cell r="P54">
            <v>405.42079999999999</v>
          </cell>
          <cell r="Q54">
            <v>411.78410000000002</v>
          </cell>
          <cell r="R54">
            <v>378.20260000000002</v>
          </cell>
          <cell r="S54">
            <v>402.17578128949691</v>
          </cell>
        </row>
        <row r="55">
          <cell r="A55">
            <v>44197</v>
          </cell>
          <cell r="B55">
            <v>422.15089968284173</v>
          </cell>
          <cell r="C55">
            <v>460.69022574636</v>
          </cell>
          <cell r="D55">
            <v>334.02279452774599</v>
          </cell>
          <cell r="E55">
            <v>356.97336218839899</v>
          </cell>
          <cell r="F55">
            <v>388.82639999999998</v>
          </cell>
          <cell r="G55">
            <v>423.64210135094498</v>
          </cell>
          <cell r="H55">
            <v>474.751710235362</v>
          </cell>
          <cell r="I55">
            <v>450.08706870986703</v>
          </cell>
          <cell r="J55">
            <v>410.70313667372801</v>
          </cell>
          <cell r="K55">
            <v>409.42579999999998</v>
          </cell>
          <cell r="L55">
            <v>367.78814329528399</v>
          </cell>
          <cell r="M55">
            <v>370.23579999999998</v>
          </cell>
          <cell r="N55">
            <v>383.23487314784802</v>
          </cell>
          <cell r="P55">
            <v>417.36669999999998</v>
          </cell>
          <cell r="Q55">
            <v>429.81060000000002</v>
          </cell>
          <cell r="R55">
            <v>397.41609999999997</v>
          </cell>
          <cell r="S55">
            <v>419.82697990206867</v>
          </cell>
        </row>
        <row r="56">
          <cell r="A56">
            <v>44228</v>
          </cell>
          <cell r="B56">
            <v>437.49302176767537</v>
          </cell>
          <cell r="C56">
            <v>474.53731666138299</v>
          </cell>
          <cell r="D56">
            <v>343.79572557723998</v>
          </cell>
          <cell r="E56">
            <v>374.65148202257399</v>
          </cell>
          <cell r="F56">
            <v>394.06830000000002</v>
          </cell>
          <cell r="G56">
            <v>441.38225679014698</v>
          </cell>
          <cell r="H56">
            <v>505.62863541941402</v>
          </cell>
          <cell r="I56">
            <v>472.78007910091497</v>
          </cell>
          <cell r="J56">
            <v>418.78135115824199</v>
          </cell>
          <cell r="K56">
            <v>420.9735</v>
          </cell>
          <cell r="L56">
            <v>368.87321514937702</v>
          </cell>
          <cell r="M56">
            <v>391.64440000000002</v>
          </cell>
          <cell r="N56">
            <v>395.61934398376599</v>
          </cell>
          <cell r="P56">
            <v>430.65019999999998</v>
          </cell>
          <cell r="Q56">
            <v>447.53120000000001</v>
          </cell>
          <cell r="R56">
            <v>408.76490000000001</v>
          </cell>
          <cell r="S56">
            <v>434.74730152224959</v>
          </cell>
        </row>
        <row r="57">
          <cell r="A57">
            <v>44256</v>
          </cell>
          <cell r="B57">
            <v>449.48889146284819</v>
          </cell>
          <cell r="C57">
            <v>484.85865659783298</v>
          </cell>
          <cell r="D57">
            <v>362.61558524814097</v>
          </cell>
          <cell r="E57">
            <v>387.07338833259098</v>
          </cell>
          <cell r="F57">
            <v>402.16590000000002</v>
          </cell>
          <cell r="G57">
            <v>458.17180711705998</v>
          </cell>
          <cell r="H57">
            <v>521.89589849332003</v>
          </cell>
          <cell r="I57">
            <v>488.963379388117</v>
          </cell>
          <cell r="J57">
            <v>423.24348357230701</v>
          </cell>
          <cell r="K57">
            <v>428.2826</v>
          </cell>
          <cell r="L57">
            <v>382.92153736066399</v>
          </cell>
          <cell r="M57">
            <v>406.99450000000002</v>
          </cell>
          <cell r="N57">
            <v>405.181804671664</v>
          </cell>
          <cell r="P57">
            <v>441.113</v>
          </cell>
          <cell r="Q57">
            <v>462.39550000000003</v>
          </cell>
          <cell r="R57">
            <v>425.20580000000001</v>
          </cell>
          <cell r="S57">
            <v>446.56844291702811</v>
          </cell>
        </row>
        <row r="58">
          <cell r="A58">
            <v>44287</v>
          </cell>
          <cell r="B58">
            <v>468.41576475818681</v>
          </cell>
          <cell r="C58">
            <v>502.36060627853499</v>
          </cell>
          <cell r="D58">
            <v>381.40253532160602</v>
          </cell>
          <cell r="E58">
            <v>406.86387405786201</v>
          </cell>
          <cell r="F58">
            <v>422.60559999999998</v>
          </cell>
          <cell r="G58">
            <v>476.33483881835298</v>
          </cell>
          <cell r="H58">
            <v>539.15515513426703</v>
          </cell>
          <cell r="I58">
            <v>522.82413028709402</v>
          </cell>
          <cell r="J58">
            <v>427.51182099604301</v>
          </cell>
          <cell r="K58">
            <v>440.25720000000001</v>
          </cell>
          <cell r="L58">
            <v>408.41427800739001</v>
          </cell>
          <cell r="M58">
            <v>420.1841</v>
          </cell>
          <cell r="N58">
            <v>425.20768833488597</v>
          </cell>
          <cell r="P58">
            <v>446.62349999999998</v>
          </cell>
          <cell r="Q58">
            <v>483.43020000000001</v>
          </cell>
          <cell r="R58">
            <v>444.16860000000003</v>
          </cell>
          <cell r="S58">
            <v>463.91741026982743</v>
          </cell>
        </row>
        <row r="59">
          <cell r="A59">
            <v>44317</v>
          </cell>
          <cell r="B59">
            <v>486.2298075925541</v>
          </cell>
          <cell r="C59">
            <v>522.05865908423903</v>
          </cell>
          <cell r="D59">
            <v>387.35268602321003</v>
          </cell>
          <cell r="E59">
            <v>432.997118541465</v>
          </cell>
          <cell r="F59">
            <v>434.43979999999999</v>
          </cell>
          <cell r="G59">
            <v>487.43720669171603</v>
          </cell>
          <cell r="H59">
            <v>560.65465298614004</v>
          </cell>
          <cell r="I59">
            <v>548.36813969670504</v>
          </cell>
          <cell r="J59">
            <v>436.88318452664902</v>
          </cell>
          <cell r="K59">
            <v>455.10070000000002</v>
          </cell>
          <cell r="L59">
            <v>411.00439137466702</v>
          </cell>
          <cell r="M59">
            <v>430.19690000000003</v>
          </cell>
          <cell r="N59">
            <v>439.60081003116102</v>
          </cell>
          <cell r="P59">
            <v>463.85120000000001</v>
          </cell>
          <cell r="Q59">
            <v>498.14589999999998</v>
          </cell>
          <cell r="R59">
            <v>457.84210000000002</v>
          </cell>
          <cell r="S59">
            <v>481.72025224710711</v>
          </cell>
        </row>
        <row r="60">
          <cell r="A60">
            <v>44348</v>
          </cell>
          <cell r="B60">
            <v>503.70255575122701</v>
          </cell>
          <cell r="C60">
            <v>541.828045801082</v>
          </cell>
          <cell r="D60">
            <v>418.41142016132699</v>
          </cell>
          <cell r="E60">
            <v>445.05766791263301</v>
          </cell>
          <cell r="F60">
            <v>443.16550000000001</v>
          </cell>
          <cell r="G60">
            <v>501.45677324229098</v>
          </cell>
          <cell r="H60">
            <v>585.95867245464206</v>
          </cell>
          <cell r="I60">
            <v>570.20388499487206</v>
          </cell>
          <cell r="J60">
            <v>464.566181380849</v>
          </cell>
          <cell r="K60">
            <v>469.46469999999999</v>
          </cell>
          <cell r="L60">
            <v>422.80812321795702</v>
          </cell>
          <cell r="M60">
            <v>439.86369999999999</v>
          </cell>
          <cell r="N60">
            <v>452.16003278946499</v>
          </cell>
          <cell r="P60">
            <v>462.25240000000002</v>
          </cell>
          <cell r="Q60">
            <v>515.17309999999998</v>
          </cell>
          <cell r="R60">
            <v>470.24829999999997</v>
          </cell>
          <cell r="S60">
            <v>498.7349857379873</v>
          </cell>
        </row>
        <row r="61">
          <cell r="A61">
            <v>44378</v>
          </cell>
          <cell r="B61">
            <v>520.54839741442981</v>
          </cell>
          <cell r="C61">
            <v>562.00021073793005</v>
          </cell>
          <cell r="D61">
            <v>430.29670479545899</v>
          </cell>
          <cell r="E61">
            <v>462.85799173874398</v>
          </cell>
          <cell r="F61">
            <v>450.98050000000001</v>
          </cell>
          <cell r="G61">
            <v>511.06057534197703</v>
          </cell>
          <cell r="H61">
            <v>612.51585387950797</v>
          </cell>
          <cell r="I61">
            <v>589.06545208242699</v>
          </cell>
          <cell r="J61">
            <v>473.66384717139101</v>
          </cell>
          <cell r="K61">
            <v>484.03609999999998</v>
          </cell>
          <cell r="L61">
            <v>427.58590130252799</v>
          </cell>
          <cell r="M61">
            <v>459.7998</v>
          </cell>
          <cell r="N61">
            <v>464.696853256498</v>
          </cell>
          <cell r="P61">
            <v>482.31209999999999</v>
          </cell>
          <cell r="Q61">
            <v>531.26750000000004</v>
          </cell>
          <cell r="R61">
            <v>476.79340000000002</v>
          </cell>
          <cell r="S61">
            <v>516.143989517828</v>
          </cell>
        </row>
        <row r="62">
          <cell r="A62">
            <v>44409</v>
          </cell>
          <cell r="B62">
            <v>533.68274151978096</v>
          </cell>
          <cell r="C62">
            <v>571.91464915288498</v>
          </cell>
          <cell r="D62">
            <v>447.86198045312102</v>
          </cell>
          <cell r="E62">
            <v>484.36008383852999</v>
          </cell>
          <cell r="F62">
            <v>462.98910000000001</v>
          </cell>
          <cell r="G62">
            <v>526.890153384472</v>
          </cell>
          <cell r="H62">
            <v>633.115715513037</v>
          </cell>
          <cell r="I62">
            <v>603.29117122493994</v>
          </cell>
          <cell r="J62">
            <v>477.13007695669802</v>
          </cell>
          <cell r="K62">
            <v>498.36290000000002</v>
          </cell>
          <cell r="L62">
            <v>432.88151547030202</v>
          </cell>
          <cell r="M62">
            <v>468.96199999999999</v>
          </cell>
          <cell r="N62">
            <v>474.50654488787097</v>
          </cell>
          <cell r="P62">
            <v>494.416</v>
          </cell>
          <cell r="Q62">
            <v>547.27449999999999</v>
          </cell>
          <cell r="R62">
            <v>484.82920000000001</v>
          </cell>
          <cell r="S62">
            <v>529.24092598772097</v>
          </cell>
        </row>
        <row r="63">
          <cell r="A63">
            <v>44440</v>
          </cell>
          <cell r="B63">
            <v>545.46472081486604</v>
          </cell>
          <cell r="C63">
            <v>581.37636321513696</v>
          </cell>
          <cell r="D63">
            <v>467.97297981653401</v>
          </cell>
          <cell r="E63">
            <v>492.465504605587</v>
          </cell>
          <cell r="F63">
            <v>475.22519999999997</v>
          </cell>
          <cell r="G63">
            <v>532.72761318904395</v>
          </cell>
          <cell r="H63">
            <v>653.49490431381105</v>
          </cell>
          <cell r="I63">
            <v>615.95188696737</v>
          </cell>
          <cell r="J63">
            <v>496.13204579873701</v>
          </cell>
          <cell r="K63">
            <v>514.37440000000004</v>
          </cell>
          <cell r="L63">
            <v>450.42101584065398</v>
          </cell>
          <cell r="M63">
            <v>485.35039999999998</v>
          </cell>
          <cell r="N63">
            <v>488.03286027582402</v>
          </cell>
          <cell r="P63">
            <v>508.3546</v>
          </cell>
          <cell r="Q63">
            <v>563.82029999999997</v>
          </cell>
          <cell r="R63">
            <v>494.41590000000002</v>
          </cell>
          <cell r="S63">
            <v>539.84799355402993</v>
          </cell>
        </row>
        <row r="64">
          <cell r="A64">
            <v>44470</v>
          </cell>
          <cell r="B64">
            <v>563.13103763139395</v>
          </cell>
          <cell r="C64">
            <v>598.51085238686903</v>
          </cell>
          <cell r="D64">
            <v>483.578365576561</v>
          </cell>
          <cell r="E64">
            <v>518.94318666551396</v>
          </cell>
          <cell r="F64">
            <v>483.61380000000003</v>
          </cell>
          <cell r="G64">
            <v>544.91126974623398</v>
          </cell>
          <cell r="H64">
            <v>673.46854930718405</v>
          </cell>
          <cell r="I64">
            <v>637.86748396077405</v>
          </cell>
          <cell r="J64">
            <v>506.13400080208697</v>
          </cell>
          <cell r="K64">
            <v>533.89509999999996</v>
          </cell>
          <cell r="L64">
            <v>465.20883819033997</v>
          </cell>
          <cell r="M64">
            <v>508.89490000000001</v>
          </cell>
          <cell r="N64">
            <v>497.750373216946</v>
          </cell>
          <cell r="P64">
            <v>542.80899999999997</v>
          </cell>
          <cell r="Q64">
            <v>582.90819999999997</v>
          </cell>
          <cell r="R64">
            <v>503.17270000000002</v>
          </cell>
          <cell r="S64">
            <v>558.16953451030781</v>
          </cell>
        </row>
        <row r="65">
          <cell r="A65">
            <v>44501</v>
          </cell>
          <cell r="B65">
            <v>580.51050807909871</v>
          </cell>
          <cell r="C65">
            <v>617.27477471348698</v>
          </cell>
          <cell r="D65">
            <v>494.35124266224699</v>
          </cell>
          <cell r="E65">
            <v>537.60698718904996</v>
          </cell>
          <cell r="F65">
            <v>498.10250000000002</v>
          </cell>
          <cell r="G65">
            <v>561.217663402261</v>
          </cell>
          <cell r="H65">
            <v>692.88970782775698</v>
          </cell>
          <cell r="I65">
            <v>656.55115133167305</v>
          </cell>
          <cell r="J65">
            <v>510.59133332518002</v>
          </cell>
          <cell r="K65">
            <v>545.58680000000004</v>
          </cell>
          <cell r="L65">
            <v>482.81085030490198</v>
          </cell>
          <cell r="M65">
            <v>538.49720000000002</v>
          </cell>
          <cell r="N65">
            <v>509.03445543448998</v>
          </cell>
          <cell r="P65">
            <v>554.10450000000003</v>
          </cell>
          <cell r="Q65">
            <v>603.08090000000004</v>
          </cell>
          <cell r="R65">
            <v>510.2527</v>
          </cell>
          <cell r="S65">
            <v>576.04726402115057</v>
          </cell>
        </row>
        <row r="66">
          <cell r="A66">
            <v>44531</v>
          </cell>
          <cell r="B66">
            <v>605.01624956849491</v>
          </cell>
          <cell r="C66">
            <v>650.93234143711697</v>
          </cell>
          <cell r="D66">
            <v>519.54071035114703</v>
          </cell>
          <cell r="E66">
            <v>564.98409238263298</v>
          </cell>
          <cell r="F66">
            <v>506.54219999999998</v>
          </cell>
          <cell r="G66">
            <v>579.73521064381396</v>
          </cell>
          <cell r="H66">
            <v>699.17885877860397</v>
          </cell>
          <cell r="I66">
            <v>674.96914138096304</v>
          </cell>
          <cell r="J66">
            <v>515.90263759775405</v>
          </cell>
          <cell r="K66">
            <v>559.74829999999997</v>
          </cell>
          <cell r="L66">
            <v>502.34436895194199</v>
          </cell>
          <cell r="M66">
            <v>588.62310000000002</v>
          </cell>
          <cell r="N66">
            <v>524.75212033480398</v>
          </cell>
          <cell r="P66">
            <v>575.57650000000001</v>
          </cell>
          <cell r="Q66">
            <v>634.06979999999999</v>
          </cell>
          <cell r="R66">
            <v>517.55899999999997</v>
          </cell>
          <cell r="S66">
            <v>605.29937251270303</v>
          </cell>
        </row>
        <row r="67">
          <cell r="A67">
            <v>44562</v>
          </cell>
          <cell r="B67">
            <v>626.19059325625528</v>
          </cell>
          <cell r="C67">
            <v>673.41800428379599</v>
          </cell>
          <cell r="D67">
            <v>526.59993353620905</v>
          </cell>
          <cell r="E67">
            <v>589.51234220025901</v>
          </cell>
          <cell r="F67">
            <v>519.39869999999996</v>
          </cell>
          <cell r="G67">
            <v>601.36845361783696</v>
          </cell>
          <cell r="H67">
            <v>724.92273843185899</v>
          </cell>
          <cell r="I67">
            <v>693.74257520108904</v>
          </cell>
          <cell r="J67">
            <v>539.93674541826999</v>
          </cell>
          <cell r="K67">
            <v>577.15290000000005</v>
          </cell>
          <cell r="L67">
            <v>525.452518073139</v>
          </cell>
          <cell r="M67">
            <v>621.00819999999999</v>
          </cell>
          <cell r="N67">
            <v>541.82918322001399</v>
          </cell>
          <cell r="P67">
            <v>613.19839999999999</v>
          </cell>
          <cell r="Q67">
            <v>652.99490000000003</v>
          </cell>
          <cell r="R67">
            <v>533.65509999999995</v>
          </cell>
          <cell r="S67">
            <v>627.24065117589203</v>
          </cell>
        </row>
        <row r="68">
          <cell r="A68">
            <v>44593</v>
          </cell>
          <cell r="B68">
            <v>656.10269309984233</v>
          </cell>
          <cell r="C68">
            <v>710.98441476264804</v>
          </cell>
          <cell r="D68">
            <v>547.009201990816</v>
          </cell>
          <cell r="E68">
            <v>614.85185909911502</v>
          </cell>
          <cell r="F68">
            <v>532.3501</v>
          </cell>
          <cell r="G68">
            <v>629.09752219893596</v>
          </cell>
          <cell r="H68">
            <v>760.67017841754796</v>
          </cell>
          <cell r="I68">
            <v>734.35617945489503</v>
          </cell>
          <cell r="J68">
            <v>541.47983330136401</v>
          </cell>
          <cell r="K68">
            <v>600.54049999999995</v>
          </cell>
          <cell r="L68">
            <v>551.85870405265996</v>
          </cell>
          <cell r="M68">
            <v>647.85929999999996</v>
          </cell>
          <cell r="N68">
            <v>565.31035186748295</v>
          </cell>
          <cell r="P68">
            <v>664.75260000000003</v>
          </cell>
          <cell r="Q68">
            <v>683.85839999999996</v>
          </cell>
          <cell r="R68">
            <v>551.35500000000002</v>
          </cell>
          <cell r="S68">
            <v>658.36904538500175</v>
          </cell>
        </row>
        <row r="69">
          <cell r="A69">
            <v>44621</v>
          </cell>
          <cell r="B69">
            <v>700.00469044774854</v>
          </cell>
          <cell r="C69">
            <v>758.69270623156899</v>
          </cell>
          <cell r="D69">
            <v>567.14276874257496</v>
          </cell>
          <cell r="E69">
            <v>660.98136989659804</v>
          </cell>
          <cell r="F69">
            <v>614.45500000000004</v>
          </cell>
          <cell r="G69">
            <v>659.49617853106201</v>
          </cell>
          <cell r="H69">
            <v>797.57739764732503</v>
          </cell>
          <cell r="I69">
            <v>790.97641588325996</v>
          </cell>
          <cell r="J69">
            <v>562.391610403919</v>
          </cell>
          <cell r="K69">
            <v>618.53800000000001</v>
          </cell>
          <cell r="L69">
            <v>580.19950376694601</v>
          </cell>
          <cell r="M69">
            <v>677.59400000000005</v>
          </cell>
          <cell r="N69">
            <v>595.14927778792605</v>
          </cell>
          <cell r="P69">
            <v>710.94910000000004</v>
          </cell>
          <cell r="Q69">
            <v>725.36360000000002</v>
          </cell>
          <cell r="R69">
            <v>624.64170000000001</v>
          </cell>
          <cell r="S69">
            <v>698.02064448959118</v>
          </cell>
        </row>
        <row r="70">
          <cell r="A70">
            <v>44652</v>
          </cell>
          <cell r="B70">
            <v>742.2823677632399</v>
          </cell>
          <cell r="C70">
            <v>808.22655323368303</v>
          </cell>
          <cell r="D70">
            <v>590.14964172298403</v>
          </cell>
          <cell r="E70">
            <v>710.00497772230005</v>
          </cell>
          <cell r="F70">
            <v>649.88639999999998</v>
          </cell>
          <cell r="G70">
            <v>694.044857983165</v>
          </cell>
          <cell r="H70">
            <v>849.57164303491595</v>
          </cell>
          <cell r="I70">
            <v>829.93733378004595</v>
          </cell>
          <cell r="J70">
            <v>582.25291984329203</v>
          </cell>
          <cell r="K70">
            <v>646.02589999999998</v>
          </cell>
          <cell r="L70">
            <v>599.03556508137001</v>
          </cell>
          <cell r="M70">
            <v>728.49369999999999</v>
          </cell>
          <cell r="N70">
            <v>630.41716513606798</v>
          </cell>
          <cell r="P70">
            <v>752.35640000000001</v>
          </cell>
          <cell r="Q70">
            <v>772.21</v>
          </cell>
          <cell r="R70">
            <v>650.8338</v>
          </cell>
          <cell r="S70">
            <v>742.10344827231177</v>
          </cell>
        </row>
        <row r="71">
          <cell r="A71">
            <v>44682</v>
          </cell>
          <cell r="B71">
            <v>786.50056308434398</v>
          </cell>
          <cell r="C71">
            <v>858.970287470838</v>
          </cell>
          <cell r="D71">
            <v>638.58266659617595</v>
          </cell>
          <cell r="E71">
            <v>746.49570749890597</v>
          </cell>
          <cell r="F71">
            <v>683.82129999999995</v>
          </cell>
          <cell r="G71">
            <v>736.09561656430799</v>
          </cell>
          <cell r="H71">
            <v>902.10633120133195</v>
          </cell>
          <cell r="I71">
            <v>880.89632263232204</v>
          </cell>
          <cell r="J71">
            <v>601.30356294036096</v>
          </cell>
          <cell r="K71">
            <v>678.73509999999999</v>
          </cell>
          <cell r="L71">
            <v>622.59033309483902</v>
          </cell>
          <cell r="M71">
            <v>779.62660000000005</v>
          </cell>
          <cell r="N71">
            <v>666.19430939464905</v>
          </cell>
          <cell r="P71">
            <v>777.33929999999998</v>
          </cell>
          <cell r="Q71">
            <v>814.22649999999999</v>
          </cell>
          <cell r="R71">
            <v>690.01379999999995</v>
          </cell>
          <cell r="S71">
            <v>787.3352894241325</v>
          </cell>
        </row>
        <row r="72">
          <cell r="A72">
            <v>44713</v>
          </cell>
          <cell r="B72">
            <v>831.59073849045046</v>
          </cell>
          <cell r="C72">
            <v>906.40841192855703</v>
          </cell>
          <cell r="D72">
            <v>682.30379857099399</v>
          </cell>
          <cell r="E72">
            <v>800.41738922724699</v>
          </cell>
          <cell r="F72">
            <v>711.6069</v>
          </cell>
          <cell r="G72">
            <v>774.31003087343197</v>
          </cell>
          <cell r="H72">
            <v>963.75001412448103</v>
          </cell>
          <cell r="I72">
            <v>950.91309687870705</v>
          </cell>
          <cell r="J72">
            <v>614.82709065032498</v>
          </cell>
          <cell r="K72">
            <v>704.30150000000003</v>
          </cell>
          <cell r="L72">
            <v>638.52893903199504</v>
          </cell>
          <cell r="M72">
            <v>816.69380000000001</v>
          </cell>
          <cell r="N72">
            <v>704.18050389810799</v>
          </cell>
          <cell r="P72">
            <v>817.55169999999998</v>
          </cell>
          <cell r="Q72">
            <v>854.69960000000003</v>
          </cell>
          <cell r="R72">
            <v>721.10530000000006</v>
          </cell>
          <cell r="S72">
            <v>831.62746415944639</v>
          </cell>
        </row>
        <row r="73">
          <cell r="A73">
            <v>44743</v>
          </cell>
          <cell r="B73">
            <v>896.68232614456917</v>
          </cell>
          <cell r="C73">
            <v>972.27429937676004</v>
          </cell>
          <cell r="D73">
            <v>730.24699119543402</v>
          </cell>
          <cell r="E73">
            <v>884.04006222336</v>
          </cell>
          <cell r="F73">
            <v>750.77719999999999</v>
          </cell>
          <cell r="G73">
            <v>853.76844900250603</v>
          </cell>
          <cell r="H73">
            <v>1029.0618190022401</v>
          </cell>
          <cell r="I73">
            <v>1005.11801680415</v>
          </cell>
          <cell r="J73">
            <v>659.98162384523096</v>
          </cell>
          <cell r="K73">
            <v>784.64760000000001</v>
          </cell>
          <cell r="L73">
            <v>664.11785126650898</v>
          </cell>
          <cell r="M73">
            <v>887.13620000000003</v>
          </cell>
          <cell r="N73">
            <v>772.45950537573196</v>
          </cell>
          <cell r="P73">
            <v>895.27850000000001</v>
          </cell>
          <cell r="Q73">
            <v>919.89599999999996</v>
          </cell>
          <cell r="R73">
            <v>756.37829999999997</v>
          </cell>
          <cell r="S73">
            <v>902.53954127595659</v>
          </cell>
        </row>
        <row r="74">
          <cell r="A74">
            <v>44774</v>
          </cell>
          <cell r="B74">
            <v>963.20426809587457</v>
          </cell>
          <cell r="C74">
            <v>1043.1001617925799</v>
          </cell>
          <cell r="D74">
            <v>778.40306191868297</v>
          </cell>
          <cell r="E74">
            <v>976.13697826331304</v>
          </cell>
          <cell r="F74">
            <v>809.7423</v>
          </cell>
          <cell r="G74">
            <v>921.227739613984</v>
          </cell>
          <cell r="H74">
            <v>1082.7801353247701</v>
          </cell>
          <cell r="I74">
            <v>1077.3507097819399</v>
          </cell>
          <cell r="J74">
            <v>695.23913886804803</v>
          </cell>
          <cell r="K74">
            <v>827.1721</v>
          </cell>
          <cell r="L74">
            <v>694.68239677272504</v>
          </cell>
          <cell r="M74">
            <v>949.72490000000005</v>
          </cell>
          <cell r="N74">
            <v>836.20506031183504</v>
          </cell>
          <cell r="P74">
            <v>999.51589999999999</v>
          </cell>
          <cell r="Q74">
            <v>983.73040000000003</v>
          </cell>
          <cell r="R74">
            <v>813.49469999999997</v>
          </cell>
          <cell r="S74">
            <v>971.95500519582936</v>
          </cell>
        </row>
        <row r="75">
          <cell r="A75">
            <v>44805</v>
          </cell>
          <cell r="B75">
            <v>1023.169899197504</v>
          </cell>
          <cell r="C75">
            <v>1106.0208556651401</v>
          </cell>
          <cell r="D75">
            <v>855.82566345172597</v>
          </cell>
          <cell r="E75">
            <v>1056.8915728652701</v>
          </cell>
          <cell r="F75">
            <v>893.95360000000005</v>
          </cell>
          <cell r="G75">
            <v>963.74350647128006</v>
          </cell>
          <cell r="H75">
            <v>1137.5644406916899</v>
          </cell>
          <cell r="I75">
            <v>1129.8093614172701</v>
          </cell>
          <cell r="J75">
            <v>719.09164083856604</v>
          </cell>
          <cell r="K75">
            <v>862.44529999999997</v>
          </cell>
          <cell r="L75">
            <v>720.87992585314896</v>
          </cell>
          <cell r="M75">
            <v>997.45330000000001</v>
          </cell>
          <cell r="N75">
            <v>893.76270541050098</v>
          </cell>
          <cell r="P75">
            <v>1125.6894</v>
          </cell>
          <cell r="Q75">
            <v>1039.133</v>
          </cell>
          <cell r="R75">
            <v>875.72640000000001</v>
          </cell>
          <cell r="S75">
            <v>1032.6165612323359</v>
          </cell>
        </row>
        <row r="76">
          <cell r="A76">
            <v>44835</v>
          </cell>
          <cell r="B76">
            <v>1083.9600944491669</v>
          </cell>
          <cell r="C76">
            <v>1168.0376979231301</v>
          </cell>
          <cell r="D76">
            <v>906.50893880543094</v>
          </cell>
          <cell r="E76">
            <v>1125.9376935827599</v>
          </cell>
          <cell r="F76">
            <v>960.59289999999999</v>
          </cell>
          <cell r="G76">
            <v>1009.41371778218</v>
          </cell>
          <cell r="H76">
            <v>1196.51077897501</v>
          </cell>
          <cell r="I76">
            <v>1195.7696191390401</v>
          </cell>
          <cell r="J76">
            <v>809.24280625348001</v>
          </cell>
          <cell r="K76">
            <v>900.85050000000001</v>
          </cell>
          <cell r="L76">
            <v>753.619716119391</v>
          </cell>
          <cell r="M76">
            <v>1068.5793000000001</v>
          </cell>
          <cell r="N76">
            <v>945.97305843003505</v>
          </cell>
          <cell r="P76">
            <v>1250.9559999999999</v>
          </cell>
          <cell r="Q76">
            <v>1090.1865</v>
          </cell>
          <cell r="R76">
            <v>945.17200000000003</v>
          </cell>
          <cell r="S76">
            <v>1091.5916694402911</v>
          </cell>
        </row>
        <row r="77">
          <cell r="A77">
            <v>44866</v>
          </cell>
          <cell r="B77">
            <v>1133.858770130749</v>
          </cell>
          <cell r="C77">
            <v>1215.3396380848701</v>
          </cell>
          <cell r="D77">
            <v>960.62112359935998</v>
          </cell>
          <cell r="E77">
            <v>1169.0290851576899</v>
          </cell>
          <cell r="F77">
            <v>1028.0217</v>
          </cell>
          <cell r="G77">
            <v>1060.6444272384999</v>
          </cell>
          <cell r="H77">
            <v>1252.0078751573999</v>
          </cell>
          <cell r="I77">
            <v>1239.26409665596</v>
          </cell>
          <cell r="J77">
            <v>857.17102322551295</v>
          </cell>
          <cell r="K77">
            <v>958.4443</v>
          </cell>
          <cell r="L77">
            <v>792.342780481521</v>
          </cell>
          <cell r="M77">
            <v>1122.7119</v>
          </cell>
          <cell r="N77">
            <v>991.86878956850705</v>
          </cell>
          <cell r="P77">
            <v>1301.7642000000001</v>
          </cell>
          <cell r="Q77">
            <v>1137.1147000000001</v>
          </cell>
          <cell r="R77">
            <v>1001.8613</v>
          </cell>
          <cell r="S77">
            <v>1140.2655573331399</v>
          </cell>
        </row>
        <row r="78">
          <cell r="A78">
            <v>44896</v>
          </cell>
          <cell r="B78">
            <v>1185.460629902713</v>
          </cell>
          <cell r="C78">
            <v>1253.9976096421001</v>
          </cell>
          <cell r="D78">
            <v>1017.50241286299</v>
          </cell>
          <cell r="E78">
            <v>1219.8635200763399</v>
          </cell>
          <cell r="F78">
            <v>1072.7994000000001</v>
          </cell>
          <cell r="G78">
            <v>1133.1832176262101</v>
          </cell>
          <cell r="H78">
            <v>1315.9968594453301</v>
          </cell>
          <cell r="I78">
            <v>1308.11809784504</v>
          </cell>
          <cell r="J78">
            <v>880.59118087595596</v>
          </cell>
          <cell r="K78">
            <v>1021.1976</v>
          </cell>
          <cell r="L78">
            <v>829.34536803136302</v>
          </cell>
          <cell r="M78">
            <v>1206.3206</v>
          </cell>
          <cell r="N78">
            <v>1037.16837074151</v>
          </cell>
          <cell r="P78">
            <v>1354.2639999999999</v>
          </cell>
          <cell r="Q78">
            <v>1191.5862999999999</v>
          </cell>
          <cell r="R78">
            <v>1056.7683</v>
          </cell>
          <cell r="S78">
            <v>1190.8151917433161</v>
          </cell>
        </row>
        <row r="79">
          <cell r="A79">
            <v>44927</v>
          </cell>
          <cell r="B79">
            <v>1252.641529150937</v>
          </cell>
          <cell r="C79">
            <v>1332.6114032902899</v>
          </cell>
          <cell r="D79">
            <v>1081.62665332344</v>
          </cell>
          <cell r="E79">
            <v>1280.7060417023899</v>
          </cell>
          <cell r="F79">
            <v>1106.8607999999999</v>
          </cell>
          <cell r="G79">
            <v>1211.0402005046201</v>
          </cell>
          <cell r="H79">
            <v>1374.5139592529399</v>
          </cell>
          <cell r="I79">
            <v>1371.3373163551501</v>
          </cell>
          <cell r="J79">
            <v>917.94756381897196</v>
          </cell>
          <cell r="K79">
            <v>1098.7965999999999</v>
          </cell>
          <cell r="L79">
            <v>866.45452375284299</v>
          </cell>
          <cell r="M79">
            <v>1264.9845</v>
          </cell>
          <cell r="N79">
            <v>1120.2191489995801</v>
          </cell>
          <cell r="P79">
            <v>1499.0170000000001</v>
          </cell>
          <cell r="Q79">
            <v>1249.9364</v>
          </cell>
          <cell r="R79">
            <v>1103.5505000000001</v>
          </cell>
          <cell r="S79">
            <v>1264.5509442824739</v>
          </cell>
        </row>
        <row r="80">
          <cell r="A80">
            <v>44958</v>
          </cell>
          <cell r="B80">
            <v>1347.6243746563291</v>
          </cell>
          <cell r="C80">
            <v>1453.43610459615</v>
          </cell>
          <cell r="D80">
            <v>1149.56090383679</v>
          </cell>
          <cell r="E80">
            <v>1355.1983498274501</v>
          </cell>
          <cell r="F80">
            <v>1162.9031</v>
          </cell>
          <cell r="G80">
            <v>1298.60655006357</v>
          </cell>
          <cell r="H80">
            <v>1439.2816017208099</v>
          </cell>
          <cell r="I80">
            <v>1469.5083567504901</v>
          </cell>
          <cell r="J80">
            <v>986.26127953908701</v>
          </cell>
          <cell r="K80">
            <v>1177.7956999999999</v>
          </cell>
          <cell r="L80">
            <v>971.20409603536098</v>
          </cell>
          <cell r="M80">
            <v>1389.5864999999999</v>
          </cell>
          <cell r="N80">
            <v>1197.1586489142301</v>
          </cell>
          <cell r="P80">
            <v>1550.7363</v>
          </cell>
          <cell r="Q80">
            <v>1361.1439</v>
          </cell>
          <cell r="R80">
            <v>1178.6501000000001</v>
          </cell>
          <cell r="S80">
            <v>1366.481903943504</v>
          </cell>
        </row>
        <row r="81">
          <cell r="A81">
            <v>44986</v>
          </cell>
          <cell r="B81">
            <v>1425.179021918522</v>
          </cell>
          <cell r="C81">
            <v>1538.6970859518899</v>
          </cell>
          <cell r="D81">
            <v>1243.0733885294801</v>
          </cell>
          <cell r="E81">
            <v>1431.9249593387799</v>
          </cell>
          <cell r="F81">
            <v>1225.9077</v>
          </cell>
          <cell r="G81">
            <v>1384.82905274072</v>
          </cell>
          <cell r="H81">
            <v>1524.8124957796499</v>
          </cell>
          <cell r="I81">
            <v>1544.7853259536701</v>
          </cell>
          <cell r="J81">
            <v>993.94307579698204</v>
          </cell>
          <cell r="K81">
            <v>1240.1518000000001</v>
          </cell>
          <cell r="L81">
            <v>994.30753573460697</v>
          </cell>
          <cell r="M81">
            <v>1491.4927</v>
          </cell>
          <cell r="N81">
            <v>1261.1817305786999</v>
          </cell>
          <cell r="P81">
            <v>1621.5037</v>
          </cell>
          <cell r="Q81">
            <v>1451.7759000000001</v>
          </cell>
          <cell r="R81">
            <v>1248.6395</v>
          </cell>
          <cell r="S81">
            <v>1449.104869620583</v>
          </cell>
        </row>
        <row r="82">
          <cell r="A82">
            <v>45017</v>
          </cell>
          <cell r="B82">
            <v>1543.743243542237</v>
          </cell>
          <cell r="C82">
            <v>1691.27874988075</v>
          </cell>
          <cell r="D82">
            <v>1320.5743083791699</v>
          </cell>
          <cell r="E82">
            <v>1542.75537286336</v>
          </cell>
          <cell r="F82">
            <v>1282.1463000000001</v>
          </cell>
          <cell r="G82">
            <v>1498.4312390924099</v>
          </cell>
          <cell r="H82">
            <v>1633.7169416225199</v>
          </cell>
          <cell r="I82">
            <v>1640.6111180207199</v>
          </cell>
          <cell r="J82">
            <v>1052.7202384242</v>
          </cell>
          <cell r="K82">
            <v>1322.0314000000001</v>
          </cell>
          <cell r="L82">
            <v>1027.8455668619099</v>
          </cell>
          <cell r="M82">
            <v>1704.9675</v>
          </cell>
          <cell r="N82">
            <v>1347.9924458539001</v>
          </cell>
          <cell r="P82">
            <v>1767.5971999999999</v>
          </cell>
          <cell r="Q82">
            <v>1581.9495999999999</v>
          </cell>
          <cell r="R82">
            <v>1309.0373</v>
          </cell>
          <cell r="S82">
            <v>1582.2183553757379</v>
          </cell>
        </row>
        <row r="83">
          <cell r="A83">
            <v>45047</v>
          </cell>
          <cell r="B83">
            <v>1667.7356513189579</v>
          </cell>
          <cell r="C83">
            <v>1810.2693059523799</v>
          </cell>
          <cell r="D83">
            <v>1441.8705240924601</v>
          </cell>
          <cell r="E83">
            <v>1682.6694675542401</v>
          </cell>
          <cell r="F83">
            <v>1442.5259000000001</v>
          </cell>
          <cell r="G83">
            <v>1638.7055636699099</v>
          </cell>
          <cell r="H83">
            <v>1816.1897665470799</v>
          </cell>
          <cell r="I83">
            <v>1743.71611804903</v>
          </cell>
          <cell r="J83">
            <v>1133.87615524179</v>
          </cell>
          <cell r="K83">
            <v>1409.7677000000001</v>
          </cell>
          <cell r="L83">
            <v>1067.0461503567501</v>
          </cell>
          <cell r="M83">
            <v>1819.5398</v>
          </cell>
          <cell r="N83">
            <v>1466.67778906751</v>
          </cell>
          <cell r="P83">
            <v>1884.9422999999999</v>
          </cell>
          <cell r="Q83">
            <v>1696.9755</v>
          </cell>
          <cell r="R83">
            <v>1413.5147999999999</v>
          </cell>
          <cell r="S83">
            <v>1703.9387829137461</v>
          </cell>
        </row>
        <row r="84">
          <cell r="A84">
            <v>45078</v>
          </cell>
          <cell r="B84">
            <v>1791.594988298378</v>
          </cell>
          <cell r="C84">
            <v>1940.7432095379399</v>
          </cell>
          <cell r="D84">
            <v>1527.1418863885001</v>
          </cell>
          <cell r="E84">
            <v>1762.63839333025</v>
          </cell>
          <cell r="F84">
            <v>1659.4426000000001</v>
          </cell>
          <cell r="G84">
            <v>1763.2605470056101</v>
          </cell>
          <cell r="H84">
            <v>1972.75523130276</v>
          </cell>
          <cell r="I84">
            <v>1865.7859433819301</v>
          </cell>
          <cell r="J84">
            <v>1237.00481680547</v>
          </cell>
          <cell r="K84">
            <v>1503.82</v>
          </cell>
          <cell r="L84">
            <v>1225.8567566818699</v>
          </cell>
          <cell r="M84">
            <v>1884.9912999999999</v>
          </cell>
          <cell r="N84">
            <v>1586.6466882924799</v>
          </cell>
          <cell r="P84">
            <v>1954.3027</v>
          </cell>
          <cell r="Q84">
            <v>1808.068</v>
          </cell>
          <cell r="R84">
            <v>1550.1685</v>
          </cell>
          <cell r="S84">
            <v>1815.458519911268</v>
          </cell>
        </row>
        <row r="85">
          <cell r="A85">
            <v>45108</v>
          </cell>
          <cell r="B85">
            <v>1910.379064693768</v>
          </cell>
          <cell r="C85">
            <v>2056.3251176405201</v>
          </cell>
          <cell r="D85">
            <v>1675.0235702254599</v>
          </cell>
          <cell r="E85">
            <v>1843.9807968211901</v>
          </cell>
          <cell r="F85">
            <v>1765.9550999999999</v>
          </cell>
          <cell r="G85">
            <v>1876.0784574578799</v>
          </cell>
          <cell r="H85">
            <v>2164.2708739961399</v>
          </cell>
          <cell r="I85">
            <v>1983.9806293594199</v>
          </cell>
          <cell r="J85">
            <v>1380.0377384800299</v>
          </cell>
          <cell r="K85">
            <v>1654.9487999999999</v>
          </cell>
          <cell r="L85">
            <v>1301.4575021441001</v>
          </cell>
          <cell r="M85">
            <v>2019.5811000000001</v>
          </cell>
          <cell r="N85">
            <v>1681.43134131537</v>
          </cell>
          <cell r="P85">
            <v>2049.4204</v>
          </cell>
          <cell r="Q85">
            <v>1922.4458999999999</v>
          </cell>
          <cell r="R85">
            <v>1661.6167</v>
          </cell>
          <cell r="S85">
            <v>1930.3010673578181</v>
          </cell>
        </row>
        <row r="86">
          <cell r="A86">
            <v>45139</v>
          </cell>
          <cell r="B86">
            <v>2178.2154991747989</v>
          </cell>
          <cell r="C86">
            <v>2413.2740859823102</v>
          </cell>
          <cell r="D86">
            <v>1873.34695269551</v>
          </cell>
          <cell r="E86">
            <v>2061.88267923683</v>
          </cell>
          <cell r="F86">
            <v>1890.7175</v>
          </cell>
          <cell r="G86">
            <v>2167.13783931426</v>
          </cell>
          <cell r="H86">
            <v>2550.6294994422101</v>
          </cell>
          <cell r="I86">
            <v>2189.26047508797</v>
          </cell>
          <cell r="J86">
            <v>1495.6004424053599</v>
          </cell>
          <cell r="K86">
            <v>1868.9124999999999</v>
          </cell>
          <cell r="L86">
            <v>1378.0057938894699</v>
          </cell>
          <cell r="M86">
            <v>2269.1273999999999</v>
          </cell>
          <cell r="N86">
            <v>1876.72828490446</v>
          </cell>
          <cell r="P86">
            <v>2321.0266000000001</v>
          </cell>
          <cell r="Q86">
            <v>2225.2348999999999</v>
          </cell>
          <cell r="R86">
            <v>1791.2288000000001</v>
          </cell>
          <cell r="S86">
            <v>2223.2526822719569</v>
          </cell>
        </row>
        <row r="87">
          <cell r="A87">
            <v>45170</v>
          </cell>
          <cell r="B87">
            <v>2446.8315077225761</v>
          </cell>
          <cell r="C87">
            <v>2756.6432459835901</v>
          </cell>
          <cell r="D87">
            <v>2067.1566180017498</v>
          </cell>
          <cell r="E87">
            <v>2273.0057954147201</v>
          </cell>
          <cell r="F87">
            <v>2057.3391000000001</v>
          </cell>
          <cell r="G87">
            <v>2455.0946020195702</v>
          </cell>
          <cell r="H87">
            <v>2760.0029538438698</v>
          </cell>
          <cell r="I87">
            <v>2457.6930430368102</v>
          </cell>
          <cell r="J87">
            <v>1646.48755106618</v>
          </cell>
          <cell r="K87">
            <v>2122.0697</v>
          </cell>
          <cell r="L87">
            <v>1488.8804855529499</v>
          </cell>
          <cell r="M87">
            <v>2560.9306000000001</v>
          </cell>
          <cell r="N87">
            <v>2090.1851640926602</v>
          </cell>
          <cell r="P87">
            <v>2590.6541000000002</v>
          </cell>
          <cell r="Q87">
            <v>2535.2314999999999</v>
          </cell>
          <cell r="R87">
            <v>1959.0789</v>
          </cell>
          <cell r="S87">
            <v>2515.0365116071921</v>
          </cell>
        </row>
        <row r="88">
          <cell r="A88">
            <v>45200</v>
          </cell>
          <cell r="B88">
            <v>2621.670692003458</v>
          </cell>
          <cell r="C88">
            <v>2909.0963405839998</v>
          </cell>
          <cell r="D88">
            <v>2261.21635989886</v>
          </cell>
          <cell r="E88">
            <v>2470.7759787217301</v>
          </cell>
          <cell r="F88">
            <v>2185.8832000000002</v>
          </cell>
          <cell r="G88">
            <v>2694.9876763074299</v>
          </cell>
          <cell r="H88">
            <v>2854.7659401303199</v>
          </cell>
          <cell r="I88">
            <v>2625.5463323198401</v>
          </cell>
          <cell r="J88">
            <v>1866.3163884108801</v>
          </cell>
          <cell r="K88">
            <v>2384.4771000000001</v>
          </cell>
          <cell r="L88">
            <v>1595.39980717757</v>
          </cell>
          <cell r="M88">
            <v>2808.2503000000002</v>
          </cell>
          <cell r="N88">
            <v>2226.58168789192</v>
          </cell>
          <cell r="P88">
            <v>2752.4672999999998</v>
          </cell>
          <cell r="Q88">
            <v>2733.5140999999999</v>
          </cell>
          <cell r="R88">
            <v>2082.3103000000001</v>
          </cell>
          <cell r="S88">
            <v>2701.2732830258178</v>
          </cell>
        </row>
        <row r="89">
          <cell r="A89">
            <v>45231</v>
          </cell>
          <cell r="B89">
            <v>2959.5693416386061</v>
          </cell>
          <cell r="C89">
            <v>3347.5800251979299</v>
          </cell>
          <cell r="D89">
            <v>2510.2507958149499</v>
          </cell>
          <cell r="E89">
            <v>2772.2522551910502</v>
          </cell>
          <cell r="F89">
            <v>2332.7474000000002</v>
          </cell>
          <cell r="G89">
            <v>3022.9818850361098</v>
          </cell>
          <cell r="H89">
            <v>3323.8605958811099</v>
          </cell>
          <cell r="I89">
            <v>2868.39698517542</v>
          </cell>
          <cell r="J89">
            <v>2173.2294096502501</v>
          </cell>
          <cell r="K89">
            <v>2685.9618999999998</v>
          </cell>
          <cell r="L89">
            <v>1699.2631812913</v>
          </cell>
          <cell r="M89">
            <v>3130.6143999999999</v>
          </cell>
          <cell r="N89">
            <v>2490.4381327922201</v>
          </cell>
          <cell r="P89">
            <v>3112.5864999999999</v>
          </cell>
          <cell r="Q89">
            <v>3099.69</v>
          </cell>
          <cell r="R89">
            <v>2282.7127999999998</v>
          </cell>
          <cell r="S89">
            <v>3069.111208274056</v>
          </cell>
        </row>
        <row r="90">
          <cell r="A90">
            <v>45261</v>
          </cell>
          <cell r="B90">
            <v>3788.1906956435118</v>
          </cell>
          <cell r="C90">
            <v>4373.11048510809</v>
          </cell>
          <cell r="D90">
            <v>2979.84320824119</v>
          </cell>
          <cell r="E90">
            <v>3297.6616867787802</v>
          </cell>
          <cell r="F90">
            <v>2784.2035999999998</v>
          </cell>
          <cell r="G90">
            <v>4001.22354188093</v>
          </cell>
          <cell r="H90">
            <v>4375.36380416068</v>
          </cell>
          <cell r="I90">
            <v>3890.5047072627199</v>
          </cell>
          <cell r="J90">
            <v>2554.48594281747</v>
          </cell>
          <cell r="K90">
            <v>3300.32</v>
          </cell>
          <cell r="L90">
            <v>1841.4082493306701</v>
          </cell>
          <cell r="M90">
            <v>3912.1541000000002</v>
          </cell>
          <cell r="N90">
            <v>3469.2497045633199</v>
          </cell>
          <cell r="P90">
            <v>3801.4861000000001</v>
          </cell>
          <cell r="Q90">
            <v>4016.5990000000002</v>
          </cell>
          <cell r="R90">
            <v>2916.3249000000001</v>
          </cell>
          <cell r="S90">
            <v>3928.1960841759278</v>
          </cell>
        </row>
        <row r="91">
          <cell r="A91">
            <v>45292</v>
          </cell>
          <cell r="B91">
            <v>4523.0579716357888</v>
          </cell>
          <cell r="C91">
            <v>5160.0501696133797</v>
          </cell>
          <cell r="D91">
            <v>3547.5184484974502</v>
          </cell>
          <cell r="E91">
            <v>3695.6393916539901</v>
          </cell>
          <cell r="F91">
            <v>3320.4169999999999</v>
          </cell>
          <cell r="G91">
            <v>4787.6381523747596</v>
          </cell>
          <cell r="H91">
            <v>5327.7856429923304</v>
          </cell>
          <cell r="I91">
            <v>4782.8487565800497</v>
          </cell>
          <cell r="J91">
            <v>3136.8651809871699</v>
          </cell>
          <cell r="K91">
            <v>4020.2417</v>
          </cell>
          <cell r="L91">
            <v>1996.59898487338</v>
          </cell>
          <cell r="M91">
            <v>4702.9301999999998</v>
          </cell>
          <cell r="N91">
            <v>4889.5459840971698</v>
          </cell>
          <cell r="P91">
            <v>4270.9620000000004</v>
          </cell>
          <cell r="Q91">
            <v>4809.8046999999997</v>
          </cell>
          <cell r="R91">
            <v>3638.3002000000001</v>
          </cell>
          <cell r="S91">
            <v>4665.3789461104316</v>
          </cell>
        </row>
        <row r="92">
          <cell r="A92">
            <v>45323</v>
          </cell>
          <cell r="B92">
            <v>5004.9398119529442</v>
          </cell>
          <cell r="C92">
            <v>5571.4828887671201</v>
          </cell>
          <cell r="D92">
            <v>4119.5981726238497</v>
          </cell>
          <cell r="E92">
            <v>4142.4768426496003</v>
          </cell>
          <cell r="F92">
            <v>3757.9068000000002</v>
          </cell>
          <cell r="G92">
            <v>5206.7924632393597</v>
          </cell>
          <cell r="H92">
            <v>6027.1188432763802</v>
          </cell>
          <cell r="I92">
            <v>5411.23795492503</v>
          </cell>
          <cell r="J92">
            <v>3805.8575972139201</v>
          </cell>
          <cell r="K92">
            <v>4439.0955000000004</v>
          </cell>
          <cell r="L92">
            <v>2410.7439404624502</v>
          </cell>
          <cell r="M92">
            <v>5198.5934999999999</v>
          </cell>
          <cell r="N92">
            <v>5598.3004873045402</v>
          </cell>
          <cell r="P92">
            <v>4762.3963999999996</v>
          </cell>
          <cell r="Q92">
            <v>5303.1268</v>
          </cell>
          <cell r="R92">
            <v>4138.0108</v>
          </cell>
          <cell r="S92">
            <v>5111.1419972886624</v>
          </cell>
        </row>
        <row r="93">
          <cell r="A93">
            <v>45352</v>
          </cell>
          <cell r="B93">
            <v>5501.2706833109442</v>
          </cell>
          <cell r="C93">
            <v>5969.85390677956</v>
          </cell>
          <cell r="D93">
            <v>4514.6661345995699</v>
          </cell>
          <cell r="E93">
            <v>4384.37449100506</v>
          </cell>
          <cell r="F93">
            <v>4303.8472000000002</v>
          </cell>
          <cell r="G93">
            <v>5505.5725428711103</v>
          </cell>
          <cell r="H93">
            <v>6679.9400937301498</v>
          </cell>
          <cell r="I93">
            <v>6787.7353669173999</v>
          </cell>
          <cell r="J93">
            <v>4327.9556803335299</v>
          </cell>
          <cell r="K93">
            <v>4811.2089999999998</v>
          </cell>
          <cell r="L93">
            <v>2620.1290348620801</v>
          </cell>
          <cell r="M93">
            <v>5637.2190000000001</v>
          </cell>
          <cell r="N93">
            <v>6092.4477846004802</v>
          </cell>
          <cell r="P93">
            <v>5084.3959999999997</v>
          </cell>
          <cell r="Q93">
            <v>5737.442</v>
          </cell>
          <cell r="R93">
            <v>5139.0219999999999</v>
          </cell>
          <cell r="S93">
            <v>5478.6086316493574</v>
          </cell>
        </row>
        <row r="94">
          <cell r="A94">
            <v>45383</v>
          </cell>
          <cell r="B94">
            <v>5848.0965002222229</v>
          </cell>
          <cell r="C94">
            <v>6269.8667722727796</v>
          </cell>
          <cell r="D94">
            <v>4805.2125089559804</v>
          </cell>
          <cell r="E94">
            <v>4658.97137656625</v>
          </cell>
          <cell r="F94">
            <v>4858.9989999999998</v>
          </cell>
          <cell r="G94">
            <v>5816.3506155857203</v>
          </cell>
          <cell r="H94">
            <v>7214.9543515348596</v>
          </cell>
          <cell r="I94">
            <v>7100.9775141577402</v>
          </cell>
          <cell r="J94">
            <v>5017.6915219206503</v>
          </cell>
          <cell r="K94">
            <v>5139.0810000000001</v>
          </cell>
          <cell r="L94">
            <v>2971.1609270255099</v>
          </cell>
          <cell r="M94">
            <v>5939.09</v>
          </cell>
          <cell r="N94">
            <v>6435.7029909884996</v>
          </cell>
          <cell r="P94">
            <v>5606.6530000000002</v>
          </cell>
          <cell r="Q94">
            <v>6015.1639999999998</v>
          </cell>
          <cell r="R94">
            <v>5647.5290000000005</v>
          </cell>
          <cell r="S94">
            <v>5779.7229583801027</v>
          </cell>
        </row>
        <row r="95">
          <cell r="A95">
            <v>45413</v>
          </cell>
          <cell r="B95">
            <v>6107.5450979601173</v>
          </cell>
          <cell r="C95">
            <v>6557.2752854717</v>
          </cell>
          <cell r="D95">
            <v>5075.3970923009201</v>
          </cell>
          <cell r="E95">
            <v>4833.0547555789199</v>
          </cell>
          <cell r="F95">
            <v>5125.5649999999996</v>
          </cell>
          <cell r="G95">
            <v>6059.0010373157002</v>
          </cell>
          <cell r="H95">
            <v>7304.6424667904803</v>
          </cell>
          <cell r="I95">
            <v>7509.0892879367302</v>
          </cell>
          <cell r="J95">
            <v>5431.50809148193</v>
          </cell>
          <cell r="K95">
            <v>5331.0230000000001</v>
          </cell>
          <cell r="L95">
            <v>3289.1624809754599</v>
          </cell>
          <cell r="M95">
            <v>6095.9449999999997</v>
          </cell>
          <cell r="N95">
            <v>6668.5770862862801</v>
          </cell>
          <cell r="P95">
            <v>5864.1540000000005</v>
          </cell>
          <cell r="Q95">
            <v>6188.5460000000003</v>
          </cell>
          <cell r="R95">
            <v>6026.0709999999999</v>
          </cell>
          <cell r="S95">
            <v>6023.9098411941413</v>
          </cell>
        </row>
        <row r="96">
          <cell r="A96">
            <v>45444</v>
          </cell>
          <cell r="B96">
            <v>6425.6018738890243</v>
          </cell>
          <cell r="C96">
            <v>6851.4405596503102</v>
          </cell>
          <cell r="D96">
            <v>5208.80007218426</v>
          </cell>
          <cell r="E96">
            <v>5087.3343620791302</v>
          </cell>
          <cell r="F96">
            <v>6119.3760000000002</v>
          </cell>
          <cell r="G96">
            <v>6267.2124202853502</v>
          </cell>
          <cell r="H96">
            <v>7634.0066399143398</v>
          </cell>
          <cell r="I96">
            <v>7723.2406920411704</v>
          </cell>
          <cell r="J96">
            <v>5737.2734647651896</v>
          </cell>
          <cell r="K96">
            <v>5579.7629999999999</v>
          </cell>
          <cell r="L96">
            <v>3542.7322480873099</v>
          </cell>
          <cell r="M96">
            <v>6355.97</v>
          </cell>
          <cell r="N96">
            <v>6808.78058685423</v>
          </cell>
          <cell r="P96">
            <v>6164.1390000000001</v>
          </cell>
          <cell r="Q96">
            <v>6380.12</v>
          </cell>
          <cell r="R96">
            <v>6574.7759999999998</v>
          </cell>
          <cell r="S96">
            <v>6281.3119776237299</v>
          </cell>
        </row>
        <row r="97">
          <cell r="A97">
            <v>45474</v>
          </cell>
          <cell r="B97">
            <v>6744.6124320411327</v>
          </cell>
          <cell r="C97">
            <v>7061.7780081567698</v>
          </cell>
          <cell r="D97">
            <v>5532.3992239785302</v>
          </cell>
          <cell r="E97">
            <v>5318.8309125190299</v>
          </cell>
          <cell r="F97">
            <v>7318.8770000000004</v>
          </cell>
          <cell r="G97">
            <v>6417.1402050147699</v>
          </cell>
          <cell r="H97">
            <v>8092.1603789851997</v>
          </cell>
          <cell r="I97">
            <v>7957.8359605934002</v>
          </cell>
          <cell r="J97">
            <v>6004.0597404670098</v>
          </cell>
          <cell r="K97">
            <v>5816.2</v>
          </cell>
          <cell r="L97">
            <v>4007.03583177572</v>
          </cell>
          <cell r="M97">
            <v>6611.5739999999996</v>
          </cell>
          <cell r="N97">
            <v>7088.4625203853402</v>
          </cell>
          <cell r="P97">
            <v>6417.9629999999997</v>
          </cell>
          <cell r="Q97">
            <v>6589.3829999999998</v>
          </cell>
          <cell r="R97">
            <v>7233.9960000000001</v>
          </cell>
          <cell r="S97">
            <v>6502.6834611480999</v>
          </cell>
        </row>
        <row r="98">
          <cell r="A98">
            <v>45505</v>
          </cell>
          <cell r="B98">
            <v>7032.8528072380705</v>
          </cell>
          <cell r="C98">
            <v>7416.2956355319102</v>
          </cell>
          <cell r="D98">
            <v>5732.6109784137298</v>
          </cell>
          <cell r="E98">
            <v>5461.4604738664202</v>
          </cell>
          <cell r="F98">
            <v>7660.6040000000003</v>
          </cell>
          <cell r="G98">
            <v>6635.25449870185</v>
          </cell>
          <cell r="H98">
            <v>8399.4975735183707</v>
          </cell>
          <cell r="I98">
            <v>8200.2825992315993</v>
          </cell>
          <cell r="J98">
            <v>6410.6571119943701</v>
          </cell>
          <cell r="K98">
            <v>6093.7039999999997</v>
          </cell>
          <cell r="L98">
            <v>4212.59347975111</v>
          </cell>
          <cell r="M98">
            <v>7024.06</v>
          </cell>
          <cell r="N98">
            <v>7180.4209452744699</v>
          </cell>
          <cell r="P98">
            <v>6863.3760000000002</v>
          </cell>
          <cell r="Q98">
            <v>6850.5469999999996</v>
          </cell>
          <cell r="R98">
            <v>7538.0929999999998</v>
          </cell>
          <cell r="S98">
            <v>6786.6042766851742</v>
          </cell>
        </row>
        <row r="99">
          <cell r="A99">
            <v>45536</v>
          </cell>
          <cell r="B99">
            <v>7225.8714980392342</v>
          </cell>
          <cell r="C99">
            <v>7537.4338285007698</v>
          </cell>
          <cell r="D99">
            <v>5790.74172243476</v>
          </cell>
          <cell r="E99">
            <v>5603.0201440206101</v>
          </cell>
          <cell r="F99">
            <v>8257.9240000000009</v>
          </cell>
          <cell r="G99">
            <v>6740.1298321978002</v>
          </cell>
          <cell r="H99">
            <v>8715.6830366295908</v>
          </cell>
          <cell r="I99">
            <v>8369.8783443636494</v>
          </cell>
          <cell r="J99">
            <v>6601.93372466036</v>
          </cell>
          <cell r="K99">
            <v>6393.723</v>
          </cell>
          <cell r="L99">
            <v>4434.4967149477097</v>
          </cell>
          <cell r="M99">
            <v>7226.107</v>
          </cell>
          <cell r="N99">
            <v>7332.1827303018199</v>
          </cell>
          <cell r="P99">
            <v>7048.4089999999997</v>
          </cell>
          <cell r="Q99">
            <v>7062.5910000000003</v>
          </cell>
          <cell r="R99">
            <v>7858.0730000000003</v>
          </cell>
          <cell r="S99">
            <v>6928.3245852672153</v>
          </cell>
        </row>
        <row r="100">
          <cell r="A100">
            <v>45566</v>
          </cell>
          <cell r="B100">
            <v>7396.9831595235637</v>
          </cell>
          <cell r="C100">
            <v>7606.2308535243801</v>
          </cell>
          <cell r="D100">
            <v>5932.1237481058697</v>
          </cell>
          <cell r="E100">
            <v>5806.5676400143002</v>
          </cell>
          <cell r="F100">
            <v>8851.0910000000003</v>
          </cell>
          <cell r="G100">
            <v>6904.22312534302</v>
          </cell>
          <cell r="H100">
            <v>8945.6973976953996</v>
          </cell>
          <cell r="I100">
            <v>8398.2391107611402</v>
          </cell>
          <cell r="J100">
            <v>6761.4163927890004</v>
          </cell>
          <cell r="K100">
            <v>6559.9480000000003</v>
          </cell>
          <cell r="L100">
            <v>4694.7702886752004</v>
          </cell>
          <cell r="M100">
            <v>7592.3509999999997</v>
          </cell>
          <cell r="N100">
            <v>7508.5696312726504</v>
          </cell>
          <cell r="P100">
            <v>7161.759</v>
          </cell>
          <cell r="Q100">
            <v>7240.335</v>
          </cell>
          <cell r="R100">
            <v>8119.69</v>
          </cell>
          <cell r="S100">
            <v>7065.8400875252073</v>
          </cell>
        </row>
        <row r="101">
          <cell r="A101">
            <v>45597</v>
          </cell>
          <cell r="B101">
            <v>7527.1128958657428</v>
          </cell>
          <cell r="C101">
            <v>7649.8975948992402</v>
          </cell>
          <cell r="D101">
            <v>6132.3427431396603</v>
          </cell>
          <cell r="E101">
            <v>5993.8536283317098</v>
          </cell>
          <cell r="F101">
            <v>9043.3539999999994</v>
          </cell>
          <cell r="G101">
            <v>7037.3971896954399</v>
          </cell>
          <cell r="H101">
            <v>9152.7107994014896</v>
          </cell>
          <cell r="I101">
            <v>8488.1994640806497</v>
          </cell>
          <cell r="J101">
            <v>6900.5670158693802</v>
          </cell>
          <cell r="K101">
            <v>6735.1589999999997</v>
          </cell>
          <cell r="L101">
            <v>4980.2054352463201</v>
          </cell>
          <cell r="M101">
            <v>7933.2929999999997</v>
          </cell>
          <cell r="N101">
            <v>7647.2527971334002</v>
          </cell>
          <cell r="P101">
            <v>7052.652</v>
          </cell>
          <cell r="Q101">
            <v>7407.2569999999996</v>
          </cell>
          <cell r="R101">
            <v>8279.1689999999999</v>
          </cell>
          <cell r="S101">
            <v>7185.5587836574996</v>
          </cell>
        </row>
        <row r="102">
          <cell r="A102">
            <v>45627</v>
          </cell>
          <cell r="B102">
            <v>7724.5233141852359</v>
          </cell>
          <cell r="C102">
            <v>7813.5879927954902</v>
          </cell>
          <cell r="D102">
            <v>6237.4299452404002</v>
          </cell>
          <cell r="E102">
            <v>6097.9205257266203</v>
          </cell>
          <cell r="F102">
            <v>9274.4130000000005</v>
          </cell>
          <cell r="G102">
            <v>7118.6469863129496</v>
          </cell>
          <cell r="H102">
            <v>9289.1410616275498</v>
          </cell>
          <cell r="I102">
            <v>8991.8452343693898</v>
          </cell>
          <cell r="J102">
            <v>7206.7690005218601</v>
          </cell>
          <cell r="K102">
            <v>6935.8842999999997</v>
          </cell>
          <cell r="L102">
            <v>5242.6437988296302</v>
          </cell>
          <cell r="M102">
            <v>8205.4948999999997</v>
          </cell>
          <cell r="N102">
            <v>7791.9090255388301</v>
          </cell>
          <cell r="P102">
            <v>6999.0700999999999</v>
          </cell>
          <cell r="Q102">
            <v>7608.2974000000004</v>
          </cell>
          <cell r="R102">
            <v>8768.8395</v>
          </cell>
          <cell r="S102">
            <v>7337.7012668155112</v>
          </cell>
        </row>
        <row r="103">
          <cell r="A103">
            <v>45658</v>
          </cell>
          <cell r="B103">
            <v>7906.778213057145</v>
          </cell>
          <cell r="C103">
            <v>7929.3041456892597</v>
          </cell>
          <cell r="D103">
            <v>6363.7910285335101</v>
          </cell>
          <cell r="E103">
            <v>6212.86435107753</v>
          </cell>
          <cell r="F103">
            <v>9747.8107999999993</v>
          </cell>
          <cell r="G103">
            <v>7220.7602427664297</v>
          </cell>
          <cell r="H103">
            <v>9493.6464903427805</v>
          </cell>
          <cell r="I103">
            <v>9293.1525324179001</v>
          </cell>
          <cell r="J103">
            <v>7129.6556093680401</v>
          </cell>
          <cell r="K103">
            <v>7059.4593999999997</v>
          </cell>
          <cell r="L103">
            <v>5688.3498303794904</v>
          </cell>
          <cell r="M103">
            <v>8645.5727000000006</v>
          </cell>
          <cell r="N103">
            <v>7912.2334221882402</v>
          </cell>
          <cell r="P103">
            <v>6884.7795999999998</v>
          </cell>
          <cell r="Q103">
            <v>7815.1526000000003</v>
          </cell>
          <cell r="R103">
            <v>9117.4845999999998</v>
          </cell>
          <cell r="S103">
            <v>7475.3041980718644</v>
          </cell>
        </row>
        <row r="104">
          <cell r="A104">
            <v>45689</v>
          </cell>
          <cell r="B104">
            <v>8040.7471392884536</v>
          </cell>
          <cell r="C104">
            <v>8087.8138054213596</v>
          </cell>
          <cell r="D104">
            <v>6397.0233225857601</v>
          </cell>
          <cell r="E104">
            <v>6273.32960579682</v>
          </cell>
          <cell r="F104">
            <v>10009.837600000001</v>
          </cell>
          <cell r="G104">
            <v>7286.4517901552199</v>
          </cell>
          <cell r="H104">
            <v>9694.58195336473</v>
          </cell>
          <cell r="I104">
            <v>9440.4113310337907</v>
          </cell>
          <cell r="J104">
            <v>7172.8702793443599</v>
          </cell>
          <cell r="K104">
            <v>7176.9593000000004</v>
          </cell>
          <cell r="L104">
            <v>6130.0351198478902</v>
          </cell>
          <cell r="M104">
            <v>8591.6648000000005</v>
          </cell>
          <cell r="N104">
            <v>8117.5367694715796</v>
          </cell>
          <cell r="P104">
            <v>6819.9367000000002</v>
          </cell>
          <cell r="Q104">
            <v>7988.4576999999999</v>
          </cell>
          <cell r="R104">
            <v>9335.6779000000006</v>
          </cell>
          <cell r="S104">
            <v>7586.1841094417377</v>
          </cell>
        </row>
        <row r="105">
          <cell r="A105">
            <v>45717</v>
          </cell>
          <cell r="B105">
            <v>8257.2556649719572</v>
          </cell>
          <cell r="C105">
            <v>8465.5206361190703</v>
          </cell>
          <cell r="D105">
            <v>6373.1857253115504</v>
          </cell>
          <cell r="E105">
            <v>6332.2332360344899</v>
          </cell>
          <cell r="F105">
            <v>10195.882100000001</v>
          </cell>
          <cell r="G105">
            <v>7380.2562803359297</v>
          </cell>
          <cell r="H105">
            <v>9920.7548345655505</v>
          </cell>
          <cell r="I105">
            <v>9551.38644976465</v>
          </cell>
          <cell r="J105">
            <v>7268.9287469656801</v>
          </cell>
          <cell r="K105">
            <v>7252.4480999999996</v>
          </cell>
          <cell r="L105">
            <v>6348.6254145671701</v>
          </cell>
          <cell r="M105">
            <v>8886.7098999999998</v>
          </cell>
          <cell r="N105">
            <v>8335.9732864790003</v>
          </cell>
          <cell r="P105">
            <v>7228.5173999999997</v>
          </cell>
          <cell r="Q105">
            <v>8231.1486999999997</v>
          </cell>
          <cell r="R105">
            <v>9518.4699000000001</v>
          </cell>
          <cell r="S105">
            <v>7823.9691169306871</v>
          </cell>
        </row>
        <row r="106">
          <cell r="A106">
            <v>45748</v>
          </cell>
          <cell r="B106">
            <v>8478.4571239234701</v>
          </cell>
          <cell r="C106">
            <v>8742.3347240043695</v>
          </cell>
          <cell r="D106">
            <v>6581.5913605114101</v>
          </cell>
          <cell r="E106">
            <v>6425.1617902821099</v>
          </cell>
          <cell r="F106">
            <v>10376.468800000001</v>
          </cell>
          <cell r="G106">
            <v>7431.9680555590703</v>
          </cell>
          <cell r="H106">
            <v>10138.392072754399</v>
          </cell>
          <cell r="I106">
            <v>9769.2248732523203</v>
          </cell>
          <cell r="J106">
            <v>7469.7159456758</v>
          </cell>
          <cell r="K106">
            <v>7481.0087999999996</v>
          </cell>
          <cell r="L106">
            <v>6569.6351288126498</v>
          </cell>
          <cell r="M106">
            <v>9366.3392000000003</v>
          </cell>
          <cell r="N106">
            <v>8557.9927278394498</v>
          </cell>
          <cell r="P106">
            <v>7361.4138000000003</v>
          </cell>
          <cell r="Q106">
            <v>8477.8382999999994</v>
          </cell>
          <cell r="R106">
            <v>9704.9087999999992</v>
          </cell>
          <cell r="S106">
            <v>8051.1901929449077</v>
          </cell>
        </row>
        <row r="107">
          <cell r="A107">
            <v>45778</v>
          </cell>
          <cell r="B107">
            <v>8642.0528702057873</v>
          </cell>
          <cell r="C107">
            <v>8904.5313629062402</v>
          </cell>
          <cell r="D107">
            <v>6669.141570709</v>
          </cell>
          <cell r="E107">
            <v>6622.8200577224698</v>
          </cell>
          <cell r="F107">
            <v>10508.3588</v>
          </cell>
          <cell r="G107">
            <v>7553.5163958556896</v>
          </cell>
          <cell r="H107">
            <v>10409.3888923054</v>
          </cell>
          <cell r="I107">
            <v>9813.9448323306806</v>
          </cell>
          <cell r="J107">
            <v>7787.5857551581603</v>
          </cell>
          <cell r="K107">
            <v>7617.9605000000001</v>
          </cell>
          <cell r="L107">
            <v>6725.0326898645699</v>
          </cell>
          <cell r="M107">
            <v>9679.5270999999993</v>
          </cell>
          <cell r="N107">
            <v>8751.0017939418394</v>
          </cell>
          <cell r="P107">
            <v>7156.4773999999998</v>
          </cell>
          <cell r="Q107">
            <v>8661.4961999999996</v>
          </cell>
          <cell r="R107">
            <v>9738.3444999999992</v>
          </cell>
          <cell r="S107">
            <v>8220.4584805815193</v>
          </cell>
        </row>
        <row r="108">
          <cell r="A108">
            <v>45809</v>
          </cell>
          <cell r="B108">
            <v>8802.1950249040383</v>
          </cell>
          <cell r="C108">
            <v>9013.5079391747295</v>
          </cell>
          <cell r="D108">
            <v>6852.2471865381503</v>
          </cell>
          <cell r="E108">
            <v>6753.8580233427501</v>
          </cell>
          <cell r="F108">
            <v>10827.413500000001</v>
          </cell>
          <cell r="G108">
            <v>7656.9062728290401</v>
          </cell>
          <cell r="H108">
            <v>10675.360552623701</v>
          </cell>
          <cell r="I108">
            <v>10006.8693200743</v>
          </cell>
          <cell r="J108">
            <v>7923.8445340936496</v>
          </cell>
          <cell r="K108">
            <v>7707.2624999999998</v>
          </cell>
          <cell r="L108">
            <v>6948.4237436478397</v>
          </cell>
          <cell r="M108">
            <v>9975.1533999999992</v>
          </cell>
          <cell r="N108">
            <v>8939.5687194357197</v>
          </cell>
          <cell r="P108">
            <v>6992.0433999999996</v>
          </cell>
          <cell r="Q108">
            <v>8779.7885000000006</v>
          </cell>
          <cell r="R108">
            <v>9906.2986000000001</v>
          </cell>
          <cell r="S108">
            <v>8350.6664799338396</v>
          </cell>
        </row>
        <row r="109">
          <cell r="A109">
            <v>45839</v>
          </cell>
          <cell r="B109">
            <v>8983.6555566474035</v>
          </cell>
          <cell r="C109">
            <v>9181.3728152177991</v>
          </cell>
          <cell r="D109">
            <v>6954.2242944644904</v>
          </cell>
          <cell r="E109">
            <v>6834.6698780551496</v>
          </cell>
          <cell r="F109">
            <v>11110.0077</v>
          </cell>
          <cell r="G109">
            <v>7737.5741367362098</v>
          </cell>
          <cell r="H109">
            <v>10753.9276285216</v>
          </cell>
          <cell r="I109">
            <v>10286.778278604401</v>
          </cell>
          <cell r="J109">
            <v>8128.9189809541003</v>
          </cell>
          <cell r="K109">
            <v>7936.7762000000002</v>
          </cell>
          <cell r="L109">
            <v>7228.0384469933197</v>
          </cell>
          <cell r="M109">
            <v>10378.2281</v>
          </cell>
          <cell r="N109">
            <v>9089.8529591261504</v>
          </cell>
          <cell r="P109">
            <v>7135.5784999999996</v>
          </cell>
          <cell r="Q109">
            <v>8912.6926999999996</v>
          </cell>
          <cell r="R109">
            <v>10124.570599999999</v>
          </cell>
          <cell r="S109">
            <v>8512.5291850392077</v>
          </cell>
        </row>
        <row r="110">
          <cell r="A110">
            <v>45870</v>
          </cell>
          <cell r="B110">
            <v>9132.5121124127363</v>
          </cell>
          <cell r="C110">
            <v>9292.6743142744308</v>
          </cell>
          <cell r="D110">
            <v>7100.8968349638399</v>
          </cell>
          <cell r="E110">
            <v>6863.5714480726601</v>
          </cell>
          <cell r="F110">
            <v>11437.702300000001</v>
          </cell>
          <cell r="G110">
            <v>7745.1293421210803</v>
          </cell>
          <cell r="H110">
            <v>11007.874626186</v>
          </cell>
          <cell r="I110">
            <v>10514.3077927004</v>
          </cell>
          <cell r="J110">
            <v>8422.7934404618209</v>
          </cell>
          <cell r="K110">
            <v>7997.5686999999998</v>
          </cell>
          <cell r="L110">
            <v>7477.6562818727298</v>
          </cell>
          <cell r="M110">
            <v>10774.047500000001</v>
          </cell>
          <cell r="N110">
            <v>9191.7750171933094</v>
          </cell>
          <cell r="P110">
            <v>7169.2323999999999</v>
          </cell>
          <cell r="Q110">
            <v>9048.9734000000008</v>
          </cell>
          <cell r="R110">
            <v>10411.131799999999</v>
          </cell>
          <cell r="S110">
            <v>8615.9757067478895</v>
          </cell>
        </row>
        <row r="111">
          <cell r="A111">
            <v>45901</v>
          </cell>
          <cell r="B111">
            <v>9253.0520327182203</v>
          </cell>
          <cell r="C111">
            <v>9398.9892445702499</v>
          </cell>
          <cell r="D111">
            <v>7144.0159313255199</v>
          </cell>
          <cell r="E111">
            <v>6897.5389543501697</v>
          </cell>
          <cell r="F111">
            <v>11745.5798</v>
          </cell>
          <cell r="G111">
            <v>7765.9597702637302</v>
          </cell>
          <cell r="H111">
            <v>11176.9901354473</v>
          </cell>
          <cell r="I111">
            <v>10756.9111713647</v>
          </cell>
          <cell r="J111">
            <v>8694.9331398648392</v>
          </cell>
          <cell r="K111">
            <v>8048.2424000000001</v>
          </cell>
          <cell r="L111">
            <v>7772.1903683578403</v>
          </cell>
          <cell r="M111">
            <v>10792.572099999999</v>
          </cell>
          <cell r="N111">
            <v>9279.1595381295192</v>
          </cell>
          <cell r="P111">
            <v>7458.8014000000003</v>
          </cell>
          <cell r="Q111">
            <v>9186.1980999999996</v>
          </cell>
          <cell r="R111">
            <v>10584.041999999999</v>
          </cell>
          <cell r="S111">
            <v>8686.8805004908209</v>
          </cell>
        </row>
        <row r="112">
          <cell r="A112">
            <v>45931</v>
          </cell>
          <cell r="B112">
            <v>9440.3255975367392</v>
          </cell>
          <cell r="C112">
            <v>9583.6810509553507</v>
          </cell>
          <cell r="D112">
            <v>7362.7972037906402</v>
          </cell>
          <cell r="E112">
            <v>6930.5349374404996</v>
          </cell>
          <cell r="F112">
            <v>11980.707200000001</v>
          </cell>
          <cell r="G112">
            <v>7816.6569717545499</v>
          </cell>
          <cell r="H112">
            <v>11374.526403616799</v>
          </cell>
          <cell r="I112">
            <v>11090.3621974985</v>
          </cell>
          <cell r="J112">
            <v>8949.3019630643194</v>
          </cell>
          <cell r="K112">
            <v>8240.8642999999993</v>
          </cell>
          <cell r="L112">
            <v>8146.4289826878703</v>
          </cell>
          <cell r="M112">
            <v>11072.050499999999</v>
          </cell>
          <cell r="N112">
            <v>9480.2585187425502</v>
          </cell>
          <cell r="P112">
            <v>7624.7311</v>
          </cell>
          <cell r="Q112">
            <v>9389.3598999999995</v>
          </cell>
          <cell r="R112">
            <v>10803.2528</v>
          </cell>
          <cell r="S112">
            <v>8842.6620786108488</v>
          </cell>
        </row>
        <row r="113">
          <cell r="A113">
            <v>45962</v>
          </cell>
          <cell r="B113">
            <v>9661.9657290645446</v>
          </cell>
          <cell r="C113">
            <v>9926.1265837018509</v>
          </cell>
          <cell r="D113">
            <v>7380.97856206909</v>
          </cell>
          <cell r="E113">
            <v>6925.8350404491403</v>
          </cell>
          <cell r="F113">
            <v>12202.0059</v>
          </cell>
          <cell r="G113">
            <v>7904.1474959328198</v>
          </cell>
          <cell r="H113">
            <v>11567.078729275599</v>
          </cell>
          <cell r="I113">
            <v>11287.0717009741</v>
          </cell>
          <cell r="J113">
            <v>9229.9217146089595</v>
          </cell>
          <cell r="K113">
            <v>8388.8495000000003</v>
          </cell>
          <cell r="L113">
            <v>8601.8588251934198</v>
          </cell>
          <cell r="M113">
            <v>11433.915999999999</v>
          </cell>
          <cell r="N113">
            <v>9647.7310665492696</v>
          </cell>
          <cell r="P113">
            <v>7804.5636999999997</v>
          </cell>
          <cell r="Q113">
            <v>9618.7963</v>
          </cell>
          <cell r="R113">
            <v>11036.2353</v>
          </cell>
          <cell r="S113">
            <v>9063.0879322112578</v>
          </cell>
        </row>
        <row r="114">
          <cell r="A114">
            <v>45992</v>
          </cell>
          <cell r="B114">
            <v>9957.2152327869517</v>
          </cell>
          <cell r="C114">
            <v>10364.4393491213</v>
          </cell>
          <cell r="D114">
            <v>7476.1841519603104</v>
          </cell>
          <cell r="E114">
            <v>6973.3601169886897</v>
          </cell>
          <cell r="F114">
            <v>12656.746499999999</v>
          </cell>
          <cell r="G114">
            <v>8021.5782720927</v>
          </cell>
          <cell r="H114">
            <v>11740.0945418303</v>
          </cell>
          <cell r="I114">
            <v>11535.2686895724</v>
          </cell>
          <cell r="J114">
            <v>9422.0024024748309</v>
          </cell>
          <cell r="K114">
            <v>8637.8516999999993</v>
          </cell>
          <cell r="L114">
            <v>8812.0239062546207</v>
          </cell>
          <cell r="M114">
            <v>11870.572200000001</v>
          </cell>
          <cell r="N114">
            <v>9861.6145645580891</v>
          </cell>
          <cell r="P114">
            <v>7793.61</v>
          </cell>
          <cell r="Q114">
            <v>9987.7566000000006</v>
          </cell>
          <cell r="R114">
            <v>11427.162</v>
          </cell>
          <cell r="S114">
            <v>9361.2108638505943</v>
          </cell>
        </row>
        <row r="115">
          <cell r="A115">
            <v>46023</v>
          </cell>
          <cell r="B115">
            <v>10324.58397547958</v>
          </cell>
          <cell r="C115">
            <v>10823.28065252279</v>
          </cell>
          <cell r="D115">
            <v>7557.3646479111894</v>
          </cell>
          <cell r="E115">
            <v>7104.2654543305925</v>
          </cell>
          <cell r="F115">
            <v>13851.315199999999</v>
          </cell>
          <cell r="G115">
            <v>8132.5976464832474</v>
          </cell>
          <cell r="H115">
            <v>12034.075302955551</v>
          </cell>
          <cell r="I115">
            <v>11693.146745347231</v>
          </cell>
          <cell r="J115">
            <v>9468.5437696254066</v>
          </cell>
          <cell r="K115">
            <v>8788.1509000000005</v>
          </cell>
          <cell r="L115">
            <v>9223.0316474821993</v>
          </cell>
          <cell r="M115">
            <v>12387.4421</v>
          </cell>
          <cell r="N115">
            <v>10139.254370893381</v>
          </cell>
          <cell r="P115">
            <v>8307.2978000000003</v>
          </cell>
          <cell r="Q115">
            <v>10288.0689</v>
          </cell>
          <cell r="R115">
            <v>12041.3632</v>
          </cell>
          <cell r="S115">
            <v>9681.0680520983096</v>
          </cell>
        </row>
        <row r="116">
          <cell r="A116">
            <v>46054</v>
          </cell>
          <cell r="B116">
            <v>10621.878366786261</v>
          </cell>
          <cell r="C116">
            <v>11235.058918275539</v>
          </cell>
          <cell r="D116">
            <v>7702.8306506719782</v>
          </cell>
          <cell r="E116">
            <v>7209.3217078922307</v>
          </cell>
          <cell r="F116">
            <v>14324.550999999999</v>
          </cell>
          <cell r="G116">
            <v>8345.5582766049138</v>
          </cell>
          <cell r="H116">
            <v>12320.056006819341</v>
          </cell>
          <cell r="I116">
            <v>11973.597416079991</v>
          </cell>
          <cell r="J116">
            <v>9464.803715514965</v>
          </cell>
          <cell r="K116">
            <v>9085.6538999999993</v>
          </cell>
          <cell r="L116">
            <v>9041.920703143378</v>
          </cell>
          <cell r="M116">
            <v>12656.853999999999</v>
          </cell>
          <cell r="N116">
            <v>10384.24694229918</v>
          </cell>
          <cell r="P116">
            <v>8458.0735000000004</v>
          </cell>
          <cell r="Q116">
            <v>10633.0486</v>
          </cell>
          <cell r="R116">
            <v>12416.1842</v>
          </cell>
          <cell r="S116">
            <v>9982.4049948074535</v>
          </cell>
        </row>
        <row r="117">
          <cell r="A117">
            <v>46082</v>
          </cell>
          <cell r="B117">
            <v>11013.61121612442</v>
          </cell>
          <cell r="C117">
            <v>11623.913556433939</v>
          </cell>
          <cell r="D117">
            <v>7863.9880721280742</v>
          </cell>
          <cell r="E117">
            <v>7386.3434889598784</v>
          </cell>
          <cell r="F117">
            <v>15708.656499999999</v>
          </cell>
          <cell r="G117">
            <v>8476.6246310544375</v>
          </cell>
          <cell r="H117">
            <v>12588.026298098919</v>
          </cell>
          <cell r="I117">
            <v>12379.540940002729</v>
          </cell>
          <cell r="J117">
            <v>9682.3205355336959</v>
          </cell>
          <cell r="K117">
            <v>9196.3605000000007</v>
          </cell>
          <cell r="L117">
            <v>9236.7970718078177</v>
          </cell>
          <cell r="M117">
            <v>13279.4476</v>
          </cell>
          <cell r="N117">
            <v>10562.46920835914</v>
          </cell>
          <cell r="P117">
            <v>8585.8747000000003</v>
          </cell>
          <cell r="Q117">
            <v>11009.9452</v>
          </cell>
          <cell r="R117">
            <v>13341.1361</v>
          </cell>
          <cell r="S117">
            <v>10281.100410455259</v>
          </cell>
        </row>
        <row r="118">
          <cell r="A118">
            <v>46113</v>
          </cell>
          <cell r="B118">
            <v>11317.832876173199</v>
          </cell>
          <cell r="C118">
            <v>11915.67253654575</v>
          </cell>
          <cell r="D118">
            <v>8069.1914649004812</v>
          </cell>
          <cell r="E118">
            <v>7438.1107475703593</v>
          </cell>
          <cell r="F118">
            <v>16228.3825</v>
          </cell>
          <cell r="G118">
            <v>8638.1219058512124</v>
          </cell>
          <cell r="H118">
            <v>12904.54250703799</v>
          </cell>
          <cell r="I118">
            <v>13162.827367519119</v>
          </cell>
          <cell r="J118">
            <v>10073.81448135304</v>
          </cell>
          <cell r="K118">
            <v>9370.1047999999992</v>
          </cell>
          <cell r="L118">
            <v>9295.813674366902</v>
          </cell>
          <cell r="M118">
            <v>13488.6962</v>
          </cell>
          <cell r="N118">
            <v>10801.60410076643</v>
          </cell>
          <cell r="P118">
            <v>8651.3096000000005</v>
          </cell>
          <cell r="Q118">
            <v>11263.801100000001</v>
          </cell>
          <cell r="R118">
            <v>14011.841399999999</v>
          </cell>
          <cell r="S118">
            <v>10498.279606859869</v>
          </cell>
        </row>
        <row r="119">
          <cell r="A119">
            <v>46143</v>
          </cell>
          <cell r="B119">
            <v>11691.483769458169</v>
          </cell>
          <cell r="C119">
            <v>12302.40888588481</v>
          </cell>
          <cell r="D119">
            <v>8123.2346713143043</v>
          </cell>
          <cell r="E119">
            <v>7583.8912414089473</v>
          </cell>
          <cell r="F119">
            <v>17594.6391</v>
          </cell>
          <cell r="G119">
            <v>8778.2418106664027</v>
          </cell>
          <cell r="H119">
            <v>13214.29041889449</v>
          </cell>
          <cell r="I119">
            <v>13370.916927321679</v>
          </cell>
          <cell r="J119">
            <v>10493.7270988532</v>
          </cell>
          <cell r="K119">
            <v>9608.2284</v>
          </cell>
          <cell r="L119">
            <v>9470.8814586437929</v>
          </cell>
          <cell r="M119">
            <v>13915.3496</v>
          </cell>
          <cell r="N119">
            <v>11104.008982211169</v>
          </cell>
          <cell r="P119">
            <v>8974.4902999999995</v>
          </cell>
          <cell r="Q119">
            <v>11470.263199999999</v>
          </cell>
          <cell r="R119">
            <v>14678.5515</v>
          </cell>
          <cell r="S119">
            <v>10789.81113744578</v>
          </cell>
        </row>
        <row r="120">
          <cell r="A120">
            <v>46174</v>
          </cell>
          <cell r="B120">
            <v>12011.894848466591</v>
          </cell>
          <cell r="C120">
            <v>12637.53637587885</v>
          </cell>
          <cell r="D120">
            <v>8380.8967444585887</v>
          </cell>
          <cell r="E120">
            <v>7714.4552829036566</v>
          </cell>
          <cell r="F120">
            <v>18479.334900000002</v>
          </cell>
          <cell r="G120">
            <v>8985.5359769695588</v>
          </cell>
          <cell r="H120">
            <v>13631.352847528409</v>
          </cell>
          <cell r="I120">
            <v>13624.2657207584</v>
          </cell>
          <cell r="J120">
            <v>10573.3750968323</v>
          </cell>
          <cell r="K120">
            <v>9874.4698000000008</v>
          </cell>
          <cell r="L120">
            <v>9887.8188316800679</v>
          </cell>
          <cell r="M120">
            <v>14076.8316</v>
          </cell>
          <cell r="N120">
            <v>11431.848429693049</v>
          </cell>
          <cell r="P120">
            <v>9151.9897000000001</v>
          </cell>
          <cell r="Q120">
            <v>11655.1996</v>
          </cell>
          <cell r="R120">
            <v>15102.7155</v>
          </cell>
          <cell r="S120">
            <v>11056.78567089542</v>
          </cell>
        </row>
        <row r="121">
          <cell r="A121">
            <v>46204</v>
          </cell>
          <cell r="B121">
            <v>12294.23400211326</v>
          </cell>
          <cell r="C121">
            <v>12913.74471645389</v>
          </cell>
          <cell r="D121">
            <v>8548.9089238917531</v>
          </cell>
          <cell r="E121">
            <v>7764.2292468589358</v>
          </cell>
          <cell r="F121">
            <v>19195.845600000001</v>
          </cell>
          <cell r="G121">
            <v>9097.825597200188</v>
          </cell>
          <cell r="H121">
            <v>14040.565386771301</v>
          </cell>
          <cell r="I121">
            <v>13854.46031182053</v>
          </cell>
          <cell r="J121">
            <v>10865.470548901911</v>
          </cell>
          <cell r="K121">
            <v>10267.089900000001</v>
          </cell>
          <cell r="L121">
            <v>10533.86670081235</v>
          </cell>
          <cell r="M121">
            <v>14364.924800000001</v>
          </cell>
          <cell r="N121">
            <v>11631.837706162039</v>
          </cell>
          <cell r="P121">
            <v>9478.1563000000006</v>
          </cell>
          <cell r="Q121">
            <v>11829.3596</v>
          </cell>
          <cell r="R121">
            <v>15536.6888</v>
          </cell>
          <cell r="S121">
            <v>11281.331776944089</v>
          </cell>
        </row>
        <row r="122">
          <cell r="A122">
            <v>46235</v>
          </cell>
          <cell r="B122">
            <v>12507.984564654011</v>
          </cell>
          <cell r="C122">
            <v>13178.15487380091</v>
          </cell>
          <cell r="D122">
            <v>8674.8000475483041</v>
          </cell>
          <cell r="E122">
            <v>7712.0981003377201</v>
          </cell>
          <cell r="F122">
            <v>19954.512900000002</v>
          </cell>
          <cell r="G122">
            <v>9183.0290442143432</v>
          </cell>
          <cell r="H122">
            <v>14426.713865539639</v>
          </cell>
          <cell r="I122">
            <v>13792.58876437077</v>
          </cell>
          <cell r="J122">
            <v>11275.588256199981</v>
          </cell>
          <cell r="K122">
            <v>10296.9434</v>
          </cell>
          <cell r="L122">
            <v>10718.585907834949</v>
          </cell>
          <cell r="M122">
            <v>14808.039500000001</v>
          </cell>
          <cell r="N122">
            <v>11676.31192719434</v>
          </cell>
          <cell r="P122">
            <v>9844.0234</v>
          </cell>
          <cell r="Q122">
            <v>11978.1224</v>
          </cell>
          <cell r="R122">
            <v>15900.8915</v>
          </cell>
          <cell r="S122">
            <v>11451.32898098919</v>
          </cell>
        </row>
        <row r="123">
          <cell r="A123">
            <v>46266</v>
          </cell>
          <cell r="B123">
            <v>12666.401928591031</v>
          </cell>
          <cell r="C123">
            <v>13237.205454813749</v>
          </cell>
          <cell r="D123">
            <v>8706.9098457446053</v>
          </cell>
          <cell r="E123">
            <v>7600.5732780569333</v>
          </cell>
          <cell r="F123">
            <v>20773.638299999999</v>
          </cell>
          <cell r="G123">
            <v>9308.2124736581172</v>
          </cell>
          <cell r="H123">
            <v>14712.304296274309</v>
          </cell>
          <cell r="I123">
            <v>13900.525156974159</v>
          </cell>
          <cell r="J123">
            <v>11797.33692070633</v>
          </cell>
          <cell r="K123">
            <v>10486.868200000001</v>
          </cell>
          <cell r="L123">
            <v>11313.93461526391</v>
          </cell>
          <cell r="M123">
            <v>14917.7629</v>
          </cell>
          <cell r="N123">
            <v>11908.292045873881</v>
          </cell>
          <cell r="P123">
            <v>9989.7332999999999</v>
          </cell>
          <cell r="Q123">
            <v>12142.5645</v>
          </cell>
          <cell r="R123">
            <v>16340.803</v>
          </cell>
          <cell r="S123">
            <v>11511.42223555188</v>
          </cell>
        </row>
      </sheetData>
      <sheetData sheetId="5">
        <row r="6">
          <cell r="A6">
            <v>42705</v>
          </cell>
          <cell r="B6">
            <v>100.5354698059643</v>
          </cell>
          <cell r="C6">
            <v>101.858241342716</v>
          </cell>
          <cell r="D6">
            <v>99.622069723114095</v>
          </cell>
          <cell r="E6">
            <v>98.649930643087501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99.555884320382702</v>
          </cell>
          <cell r="K6">
            <v>100</v>
          </cell>
          <cell r="L6">
            <v>103.419205258213</v>
          </cell>
          <cell r="M6">
            <v>101.593190496004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  <cell r="S6">
            <v>100.70323969315589</v>
          </cell>
        </row>
        <row r="7">
          <cell r="A7">
            <v>42736</v>
          </cell>
          <cell r="B7">
            <v>102.24566354722521</v>
          </cell>
          <cell r="C7">
            <v>103.217788100993</v>
          </cell>
          <cell r="D7">
            <v>100.39144354110201</v>
          </cell>
          <cell r="E7">
            <v>100.301409076822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101.092196499919</v>
          </cell>
          <cell r="K7">
            <v>101.494</v>
          </cell>
          <cell r="L7">
            <v>105.23507585825401</v>
          </cell>
          <cell r="M7">
            <v>101.129182640736</v>
          </cell>
          <cell r="N7">
            <v>102.0274</v>
          </cell>
          <cell r="P7">
            <v>100.66079999999999</v>
          </cell>
          <cell r="Q7">
            <v>101.7235</v>
          </cell>
          <cell r="R7">
            <v>102.2456</v>
          </cell>
          <cell r="S7">
            <v>101.9298221937955</v>
          </cell>
        </row>
        <row r="8">
          <cell r="A8">
            <v>42767</v>
          </cell>
          <cell r="B8">
            <v>103.49660478470069</v>
          </cell>
          <cell r="C8">
            <v>103.47856471981299</v>
          </cell>
          <cell r="D8">
            <v>102.605087576619</v>
          </cell>
          <cell r="E8">
            <v>99.027059753399598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103.832657493548</v>
          </cell>
          <cell r="K8">
            <v>103.06950000000001</v>
          </cell>
          <cell r="L8">
            <v>109.89847005723</v>
          </cell>
          <cell r="M8">
            <v>102.69806308086</v>
          </cell>
          <cell r="N8">
            <v>103.145</v>
          </cell>
          <cell r="P8">
            <v>100.3694</v>
          </cell>
          <cell r="Q8">
            <v>103.14879999999999</v>
          </cell>
          <cell r="R8">
            <v>105.2775</v>
          </cell>
          <cell r="S8">
            <v>102.34044556594159</v>
          </cell>
        </row>
        <row r="9">
          <cell r="A9">
            <v>42795</v>
          </cell>
          <cell r="B9">
            <v>105.222345287072</v>
          </cell>
          <cell r="C9">
            <v>103.849729837634</v>
          </cell>
          <cell r="D9">
            <v>105.37221271773601</v>
          </cell>
          <cell r="E9">
            <v>100.319049615496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106.496954877024</v>
          </cell>
          <cell r="K9">
            <v>105.7508</v>
          </cell>
          <cell r="L9">
            <v>110.245579641738</v>
          </cell>
          <cell r="M9">
            <v>103.104049410017</v>
          </cell>
          <cell r="N9">
            <v>105.59139999999999</v>
          </cell>
          <cell r="P9">
            <v>102.07210000000001</v>
          </cell>
          <cell r="Q9">
            <v>105.2127</v>
          </cell>
          <cell r="R9">
            <v>110.40819999999999</v>
          </cell>
          <cell r="S9">
            <v>103.40652622993019</v>
          </cell>
        </row>
        <row r="10">
          <cell r="A10">
            <v>42826</v>
          </cell>
          <cell r="B10">
            <v>108.51584836641329</v>
          </cell>
          <cell r="C10">
            <v>106.51665712274399</v>
          </cell>
          <cell r="D10">
            <v>109.213893837279</v>
          </cell>
          <cell r="E10">
            <v>103.42110589612599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116.064995742392</v>
          </cell>
          <cell r="K10">
            <v>108.008</v>
          </cell>
          <cell r="L10">
            <v>116.516358109596</v>
          </cell>
          <cell r="M10">
            <v>105.579453390102</v>
          </cell>
          <cell r="N10">
            <v>106.9862</v>
          </cell>
          <cell r="P10">
            <v>106.68559999999999</v>
          </cell>
          <cell r="Q10">
            <v>107.6553</v>
          </cell>
          <cell r="R10">
            <v>116.84439999999999</v>
          </cell>
          <cell r="S10">
            <v>105.9269441323498</v>
          </cell>
        </row>
        <row r="11">
          <cell r="A11">
            <v>42856</v>
          </cell>
          <cell r="B11">
            <v>110.7999189290601</v>
          </cell>
          <cell r="C11">
            <v>109.331889138016</v>
          </cell>
          <cell r="D11">
            <v>111.35863814382201</v>
          </cell>
          <cell r="E11">
            <v>105.73962565698299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116.830125329338</v>
          </cell>
          <cell r="K11">
            <v>110.9068</v>
          </cell>
          <cell r="L11">
            <v>120.539930549674</v>
          </cell>
          <cell r="M11">
            <v>107.41689400572101</v>
          </cell>
          <cell r="N11">
            <v>109.1074</v>
          </cell>
          <cell r="P11">
            <v>109.93810000000001</v>
          </cell>
          <cell r="Q11">
            <v>109.5453</v>
          </cell>
          <cell r="R11">
            <v>117.8142</v>
          </cell>
          <cell r="S11">
            <v>108.4617543364475</v>
          </cell>
        </row>
        <row r="12">
          <cell r="A12">
            <v>42887</v>
          </cell>
          <cell r="B12">
            <v>112.32321178841021</v>
          </cell>
          <cell r="C12">
            <v>110.550282275388</v>
          </cell>
          <cell r="D12">
            <v>112.26122956146401</v>
          </cell>
          <cell r="E12">
            <v>106.586169841958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118.052549443312</v>
          </cell>
          <cell r="K12">
            <v>112.7822</v>
          </cell>
          <cell r="L12">
            <v>122.647713412033</v>
          </cell>
          <cell r="M12">
            <v>109.018073153876</v>
          </cell>
          <cell r="N12">
            <v>110.24630000000001</v>
          </cell>
          <cell r="P12">
            <v>109.3961</v>
          </cell>
          <cell r="Q12">
            <v>111.0548</v>
          </cell>
          <cell r="R12">
            <v>118.60980000000001</v>
          </cell>
          <cell r="S12">
            <v>109.7143961511815</v>
          </cell>
        </row>
        <row r="13">
          <cell r="A13">
            <v>42917</v>
          </cell>
          <cell r="B13">
            <v>114.1058766297041</v>
          </cell>
          <cell r="C13">
            <v>112.515834384333</v>
          </cell>
          <cell r="D13">
            <v>115.84488374381699</v>
          </cell>
          <cell r="E13">
            <v>106.845339524287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120.473658033603</v>
          </cell>
          <cell r="K13">
            <v>115.2405</v>
          </cell>
          <cell r="L13">
            <v>125.231522272281</v>
          </cell>
          <cell r="M13">
            <v>110.66319873006201</v>
          </cell>
          <cell r="N13">
            <v>111.4859</v>
          </cell>
          <cell r="P13">
            <v>108.8904</v>
          </cell>
          <cell r="Q13">
            <v>112.7657</v>
          </cell>
          <cell r="R13">
            <v>120.983</v>
          </cell>
          <cell r="S13">
            <v>111.4537458228194</v>
          </cell>
        </row>
        <row r="14">
          <cell r="A14">
            <v>42948</v>
          </cell>
          <cell r="B14">
            <v>115.8600305907146</v>
          </cell>
          <cell r="C14">
            <v>114.907347390143</v>
          </cell>
          <cell r="D14">
            <v>118.861792380875</v>
          </cell>
          <cell r="E14">
            <v>107.26325852552201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122.74514448250299</v>
          </cell>
          <cell r="K14">
            <v>116.5243</v>
          </cell>
          <cell r="L14">
            <v>127.700740125672</v>
          </cell>
          <cell r="M14">
            <v>112.07816715345901</v>
          </cell>
          <cell r="N14">
            <v>113.36369999999999</v>
          </cell>
          <cell r="P14">
            <v>109.8083</v>
          </cell>
          <cell r="Q14">
            <v>114.40309999999999</v>
          </cell>
          <cell r="R14">
            <v>122.6005</v>
          </cell>
          <cell r="S14">
            <v>113.17852765369069</v>
          </cell>
        </row>
        <row r="15">
          <cell r="A15">
            <v>42979</v>
          </cell>
          <cell r="B15">
            <v>117.6124953524193</v>
          </cell>
          <cell r="C15">
            <v>117.290394552097</v>
          </cell>
          <cell r="D15">
            <v>119.007572278802</v>
          </cell>
          <cell r="E15">
            <v>107.009095349316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122.547476394382</v>
          </cell>
          <cell r="K15">
            <v>119.604</v>
          </cell>
          <cell r="L15">
            <v>129.73850113175999</v>
          </cell>
          <cell r="M15">
            <v>114.57099272231601</v>
          </cell>
          <cell r="N15">
            <v>113.6678</v>
          </cell>
          <cell r="P15">
            <v>115.5044</v>
          </cell>
          <cell r="Q15">
            <v>116.1101</v>
          </cell>
          <cell r="R15">
            <v>123.5164</v>
          </cell>
          <cell r="S15">
            <v>114.8907803953478</v>
          </cell>
        </row>
        <row r="16">
          <cell r="A16">
            <v>43009</v>
          </cell>
          <cell r="B16">
            <v>119.72301781729379</v>
          </cell>
          <cell r="C16">
            <v>119.712264643846</v>
          </cell>
          <cell r="D16">
            <v>122.548207054112</v>
          </cell>
          <cell r="E16">
            <v>108.29476668748499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130.18100889764199</v>
          </cell>
          <cell r="K16">
            <v>122.6707</v>
          </cell>
          <cell r="L16">
            <v>131.65536904050199</v>
          </cell>
          <cell r="M16">
            <v>114.491328511351</v>
          </cell>
          <cell r="N16">
            <v>116.0149</v>
          </cell>
          <cell r="P16">
            <v>117.7796</v>
          </cell>
          <cell r="Q16">
            <v>117.9829</v>
          </cell>
          <cell r="R16">
            <v>125.8647</v>
          </cell>
          <cell r="S16">
            <v>116.7944883256188</v>
          </cell>
        </row>
        <row r="17">
          <cell r="A17">
            <v>43040</v>
          </cell>
          <cell r="B17">
            <v>121.9459028411483</v>
          </cell>
          <cell r="C17">
            <v>122.15066725865999</v>
          </cell>
          <cell r="D17">
            <v>123.256194211238</v>
          </cell>
          <cell r="E17">
            <v>108.565001426973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131.083381725425</v>
          </cell>
          <cell r="K17">
            <v>122.97</v>
          </cell>
          <cell r="L17">
            <v>134.672369493161</v>
          </cell>
          <cell r="M17">
            <v>119.548127535858</v>
          </cell>
          <cell r="N17">
            <v>116.81180000000001</v>
          </cell>
          <cell r="P17">
            <v>119.6113</v>
          </cell>
          <cell r="Q17">
            <v>119.40989999999999</v>
          </cell>
          <cell r="R17">
            <v>129.19890000000001</v>
          </cell>
          <cell r="S17">
            <v>118.62242155100699</v>
          </cell>
        </row>
        <row r="18">
          <cell r="A18">
            <v>43070</v>
          </cell>
          <cell r="B18">
            <v>126.2016587840907</v>
          </cell>
          <cell r="C18">
            <v>123.674748764706</v>
          </cell>
          <cell r="D18">
            <v>122.408924597091</v>
          </cell>
          <cell r="E18">
            <v>110.237012978705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131.45710227043801</v>
          </cell>
          <cell r="K18">
            <v>123.68859999999999</v>
          </cell>
          <cell r="L18">
            <v>137.320895199847</v>
          </cell>
          <cell r="M18">
            <v>121.713837958391</v>
          </cell>
          <cell r="N18">
            <v>119.5664</v>
          </cell>
          <cell r="P18">
            <v>120.2878</v>
          </cell>
          <cell r="Q18">
            <v>120.96299999999999</v>
          </cell>
          <cell r="R18">
            <v>143.3261</v>
          </cell>
          <cell r="S18">
            <v>120.2299756831294</v>
          </cell>
        </row>
        <row r="19">
          <cell r="A19">
            <v>43101</v>
          </cell>
          <cell r="B19">
            <v>128.061843425966</v>
          </cell>
          <cell r="C19">
            <v>124.297868415031</v>
          </cell>
          <cell r="D19">
            <v>124.332140998109</v>
          </cell>
          <cell r="E19">
            <v>111.784507619541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130.33132843894501</v>
          </cell>
          <cell r="K19">
            <v>126.50530000000001</v>
          </cell>
          <cell r="L19">
            <v>141.93812142445699</v>
          </cell>
          <cell r="M19">
            <v>122.75228587247901</v>
          </cell>
          <cell r="N19">
            <v>120.7685</v>
          </cell>
          <cell r="P19">
            <v>120.86109999999999</v>
          </cell>
          <cell r="Q19">
            <v>122.4315</v>
          </cell>
          <cell r="R19">
            <v>147.30330000000001</v>
          </cell>
          <cell r="S19">
            <v>121.3676486709841</v>
          </cell>
        </row>
        <row r="20">
          <cell r="A20">
            <v>43132</v>
          </cell>
          <cell r="B20">
            <v>131.0477860612913</v>
          </cell>
          <cell r="C20">
            <v>125.112925958272</v>
          </cell>
          <cell r="D20">
            <v>126.392160144125</v>
          </cell>
          <cell r="E20">
            <v>114.80999790947099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141.985499261294</v>
          </cell>
          <cell r="K20">
            <v>128.8322</v>
          </cell>
          <cell r="L20">
            <v>144.520744541646</v>
          </cell>
          <cell r="M20">
            <v>128.53772781990801</v>
          </cell>
          <cell r="N20">
            <v>122.47799999999999</v>
          </cell>
          <cell r="P20">
            <v>121.2899</v>
          </cell>
          <cell r="Q20">
            <v>125.6037</v>
          </cell>
          <cell r="R20">
            <v>152.92179999999999</v>
          </cell>
          <cell r="S20">
            <v>123.4787153212381</v>
          </cell>
        </row>
        <row r="21">
          <cell r="A21">
            <v>43160</v>
          </cell>
          <cell r="B21">
            <v>132.828825496132</v>
          </cell>
          <cell r="C21">
            <v>126.239075790961</v>
          </cell>
          <cell r="D21">
            <v>126.212309188175</v>
          </cell>
          <cell r="E21">
            <v>116.80288146530999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146.51731788109399</v>
          </cell>
          <cell r="K21">
            <v>128.7396</v>
          </cell>
          <cell r="L21">
            <v>145.00581763550801</v>
          </cell>
          <cell r="M21">
            <v>132.689604527646</v>
          </cell>
          <cell r="N21">
            <v>124.5802</v>
          </cell>
          <cell r="P21">
            <v>122.62909999999999</v>
          </cell>
          <cell r="Q21">
            <v>128.7072</v>
          </cell>
          <cell r="R21">
            <v>155.42769999999999</v>
          </cell>
          <cell r="S21">
            <v>125.2946160937995</v>
          </cell>
        </row>
        <row r="22">
          <cell r="A22">
            <v>43191</v>
          </cell>
          <cell r="B22">
            <v>136.71967999727889</v>
          </cell>
          <cell r="C22">
            <v>128.10690969304599</v>
          </cell>
          <cell r="D22">
            <v>129.09182665947799</v>
          </cell>
          <cell r="E22">
            <v>117.70598453509299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146.97793907045701</v>
          </cell>
          <cell r="K22">
            <v>131.45410000000001</v>
          </cell>
          <cell r="L22">
            <v>149.738748428674</v>
          </cell>
          <cell r="M22">
            <v>134.31272434150901</v>
          </cell>
          <cell r="N22">
            <v>126.4113</v>
          </cell>
          <cell r="P22">
            <v>123.0916</v>
          </cell>
          <cell r="Q22">
            <v>131.83779999999999</v>
          </cell>
          <cell r="R22">
            <v>166.55529999999999</v>
          </cell>
          <cell r="S22">
            <v>127.07009752280329</v>
          </cell>
        </row>
        <row r="23">
          <cell r="A23">
            <v>43221</v>
          </cell>
          <cell r="B23">
            <v>139.8925588412439</v>
          </cell>
          <cell r="C23">
            <v>132.91723462680901</v>
          </cell>
          <cell r="D23">
            <v>132.65709386975101</v>
          </cell>
          <cell r="E23">
            <v>119.68831146626999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151.84705964267499</v>
          </cell>
          <cell r="K23">
            <v>134.71700000000001</v>
          </cell>
          <cell r="L23">
            <v>151.78585483241699</v>
          </cell>
          <cell r="M23">
            <v>137.616664920983</v>
          </cell>
          <cell r="N23">
            <v>129.5548</v>
          </cell>
          <cell r="P23">
            <v>124.4883</v>
          </cell>
          <cell r="Q23">
            <v>134.92330000000001</v>
          </cell>
          <cell r="R23">
            <v>167.75970000000001</v>
          </cell>
          <cell r="S23">
            <v>130.82445750791041</v>
          </cell>
        </row>
        <row r="24">
          <cell r="A24">
            <v>43252</v>
          </cell>
          <cell r="B24">
            <v>145.49969551372479</v>
          </cell>
          <cell r="C24">
            <v>141.69632142994499</v>
          </cell>
          <cell r="D24">
            <v>134.593185172148</v>
          </cell>
          <cell r="E24">
            <v>121.59048900696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154.504925530771</v>
          </cell>
          <cell r="K24">
            <v>139.94739999999999</v>
          </cell>
          <cell r="L24">
            <v>155.13832794225601</v>
          </cell>
          <cell r="M24">
            <v>142.54318761841799</v>
          </cell>
          <cell r="N24">
            <v>134.61789999999999</v>
          </cell>
          <cell r="P24">
            <v>130.0102</v>
          </cell>
          <cell r="Q24">
            <v>140.55170000000001</v>
          </cell>
          <cell r="R24">
            <v>171.0292</v>
          </cell>
          <cell r="S24">
            <v>136.83321512623741</v>
          </cell>
        </row>
        <row r="25">
          <cell r="A25">
            <v>43282</v>
          </cell>
          <cell r="B25">
            <v>151.05176980460189</v>
          </cell>
          <cell r="C25">
            <v>148.58681660365301</v>
          </cell>
          <cell r="D25">
            <v>139.48259917752901</v>
          </cell>
          <cell r="E25">
            <v>125.266015880561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156.01561261325801</v>
          </cell>
          <cell r="K25">
            <v>147.2062</v>
          </cell>
          <cell r="L25">
            <v>158.54756264817499</v>
          </cell>
          <cell r="M25">
            <v>147.10043176005101</v>
          </cell>
          <cell r="N25">
            <v>138.5137</v>
          </cell>
          <cell r="P25">
            <v>138.1343</v>
          </cell>
          <cell r="Q25">
            <v>145.63499999999999</v>
          </cell>
          <cell r="R25">
            <v>175.4546</v>
          </cell>
          <cell r="S25">
            <v>142.54867578484269</v>
          </cell>
        </row>
        <row r="26">
          <cell r="A26">
            <v>43313</v>
          </cell>
          <cell r="B26">
            <v>156.42800794160351</v>
          </cell>
          <cell r="C26">
            <v>154.867209781919</v>
          </cell>
          <cell r="D26">
            <v>142.00301730205999</v>
          </cell>
          <cell r="E26">
            <v>125.98325436297399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171.14089596047799</v>
          </cell>
          <cell r="K26">
            <v>150.852</v>
          </cell>
          <cell r="L26">
            <v>162.06084557453201</v>
          </cell>
          <cell r="M26">
            <v>149.19148100324799</v>
          </cell>
          <cell r="N26">
            <v>143.38480000000001</v>
          </cell>
          <cell r="P26">
            <v>140.43450000000001</v>
          </cell>
          <cell r="Q26">
            <v>150.01230000000001</v>
          </cell>
          <cell r="R26">
            <v>184.63669999999999</v>
          </cell>
          <cell r="S26">
            <v>146.73343613004309</v>
          </cell>
        </row>
        <row r="27">
          <cell r="A27">
            <v>43344</v>
          </cell>
          <cell r="B27">
            <v>166.81423631619359</v>
          </cell>
          <cell r="C27">
            <v>167.991726173876</v>
          </cell>
          <cell r="D27">
            <v>147.694021712215</v>
          </cell>
          <cell r="E27">
            <v>132.44137344856699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173.46860660287001</v>
          </cell>
          <cell r="K27">
            <v>161.85489999999999</v>
          </cell>
          <cell r="L27">
            <v>164.02495445406001</v>
          </cell>
          <cell r="M27">
            <v>159.95699616323299</v>
          </cell>
          <cell r="N27">
            <v>156.07759999999999</v>
          </cell>
          <cell r="P27">
            <v>145.48349999999999</v>
          </cell>
          <cell r="Q27">
            <v>162.55600000000001</v>
          </cell>
          <cell r="R27">
            <v>192.40960000000001</v>
          </cell>
          <cell r="S27">
            <v>157.91542984198949</v>
          </cell>
        </row>
        <row r="28">
          <cell r="A28">
            <v>43374</v>
          </cell>
          <cell r="B28">
            <v>176.88767601335471</v>
          </cell>
          <cell r="C28">
            <v>178.44692917933801</v>
          </cell>
          <cell r="D28">
            <v>150.536898423894</v>
          </cell>
          <cell r="E28">
            <v>137.637304492667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175.56009509028499</v>
          </cell>
          <cell r="K28">
            <v>165.68109999999999</v>
          </cell>
          <cell r="L28">
            <v>172.88968744666201</v>
          </cell>
          <cell r="M28">
            <v>163.526938700714</v>
          </cell>
          <cell r="N28">
            <v>166.0309</v>
          </cell>
          <cell r="P28">
            <v>153.49700000000001</v>
          </cell>
          <cell r="Q28">
            <v>170.41290000000001</v>
          </cell>
          <cell r="R28">
            <v>210.08609999999999</v>
          </cell>
          <cell r="S28">
            <v>165.4129647999481</v>
          </cell>
        </row>
        <row r="29">
          <cell r="A29">
            <v>43405</v>
          </cell>
          <cell r="B29">
            <v>183.86641525349239</v>
          </cell>
          <cell r="C29">
            <v>185.436490643029</v>
          </cell>
          <cell r="D29">
            <v>156.53794658223899</v>
          </cell>
          <cell r="E29">
            <v>143.786927630132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180.82348110516801</v>
          </cell>
          <cell r="K29">
            <v>171.4417</v>
          </cell>
          <cell r="L29">
            <v>177.35109383173199</v>
          </cell>
          <cell r="M29">
            <v>166.57659082711001</v>
          </cell>
          <cell r="N29">
            <v>176.18889999999999</v>
          </cell>
          <cell r="P29">
            <v>160.78739999999999</v>
          </cell>
          <cell r="Q29">
            <v>176.66900000000001</v>
          </cell>
          <cell r="R29">
            <v>216.77889999999999</v>
          </cell>
          <cell r="S29">
            <v>171.78187266970949</v>
          </cell>
        </row>
        <row r="30">
          <cell r="A30">
            <v>43435</v>
          </cell>
          <cell r="B30">
            <v>188.72444885988281</v>
          </cell>
          <cell r="C30">
            <v>188.32285038779</v>
          </cell>
          <cell r="D30">
            <v>157.635587317393</v>
          </cell>
          <cell r="E30">
            <v>147.73785578162901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194.033502461815</v>
          </cell>
          <cell r="K30">
            <v>176.52070000000001</v>
          </cell>
          <cell r="L30">
            <v>181.51156208770001</v>
          </cell>
          <cell r="M30">
            <v>172.07565315976899</v>
          </cell>
          <cell r="N30">
            <v>181.54740000000001</v>
          </cell>
          <cell r="P30">
            <v>160.76509999999999</v>
          </cell>
          <cell r="Q30">
            <v>181.67609999999999</v>
          </cell>
          <cell r="R30">
            <v>222.51560000000001</v>
          </cell>
          <cell r="S30">
            <v>175.55326419870511</v>
          </cell>
        </row>
        <row r="31">
          <cell r="A31">
            <v>43466</v>
          </cell>
          <cell r="B31">
            <v>194.17512055163141</v>
          </cell>
          <cell r="C31">
            <v>193.33318059218999</v>
          </cell>
          <cell r="D31">
            <v>161.59633981214699</v>
          </cell>
          <cell r="E31">
            <v>149.624819977481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204.80941457693601</v>
          </cell>
          <cell r="K31">
            <v>183.9478</v>
          </cell>
          <cell r="L31">
            <v>185.95673204923401</v>
          </cell>
          <cell r="M31">
            <v>179.47012811533801</v>
          </cell>
          <cell r="N31">
            <v>188.97380000000001</v>
          </cell>
          <cell r="P31">
            <v>158.45689999999999</v>
          </cell>
          <cell r="Q31">
            <v>188.08699999999999</v>
          </cell>
          <cell r="R31">
            <v>229.45400000000001</v>
          </cell>
          <cell r="S31">
            <v>180.5532462601825</v>
          </cell>
        </row>
        <row r="32">
          <cell r="A32">
            <v>43497</v>
          </cell>
          <cell r="B32">
            <v>200.8767843169959</v>
          </cell>
          <cell r="C32">
            <v>202.379518118497</v>
          </cell>
          <cell r="D32">
            <v>165.641092137143</v>
          </cell>
          <cell r="E32">
            <v>152.191475660945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207.987473378386</v>
          </cell>
          <cell r="K32">
            <v>189.58240000000001</v>
          </cell>
          <cell r="L32">
            <v>189.71599855615599</v>
          </cell>
          <cell r="M32">
            <v>184.561763709145</v>
          </cell>
          <cell r="N32">
            <v>191.71770000000001</v>
          </cell>
          <cell r="P32">
            <v>162.4298</v>
          </cell>
          <cell r="Q32">
            <v>194.75479999999999</v>
          </cell>
          <cell r="R32">
            <v>240.7201</v>
          </cell>
          <cell r="S32">
            <v>186.85056588311861</v>
          </cell>
        </row>
        <row r="33">
          <cell r="A33">
            <v>43525</v>
          </cell>
          <cell r="B33">
            <v>207.9929395205522</v>
          </cell>
          <cell r="C33">
            <v>212.13298087074301</v>
          </cell>
          <cell r="D33">
            <v>170.23948774465899</v>
          </cell>
          <cell r="E33">
            <v>155.75049555679701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218.80303535701299</v>
          </cell>
          <cell r="K33">
            <v>192.41839999999999</v>
          </cell>
          <cell r="L33">
            <v>195.87261845859101</v>
          </cell>
          <cell r="M33">
            <v>197.801582660355</v>
          </cell>
          <cell r="N33">
            <v>198.0625</v>
          </cell>
          <cell r="P33">
            <v>168.24979999999999</v>
          </cell>
          <cell r="Q33">
            <v>204.55940000000001</v>
          </cell>
          <cell r="R33">
            <v>248.4135</v>
          </cell>
          <cell r="S33">
            <v>194.47262772258381</v>
          </cell>
        </row>
        <row r="34">
          <cell r="A34">
            <v>43556</v>
          </cell>
          <cell r="B34">
            <v>214.5992254741289</v>
          </cell>
          <cell r="C34">
            <v>217.85186424228999</v>
          </cell>
          <cell r="D34">
            <v>173.75298231249101</v>
          </cell>
          <cell r="E34">
            <v>163.05837273388701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227.88692596875799</v>
          </cell>
          <cell r="K34">
            <v>198.54259999999999</v>
          </cell>
          <cell r="L34">
            <v>203.55229479345999</v>
          </cell>
          <cell r="M34">
            <v>201.85651767028801</v>
          </cell>
          <cell r="N34">
            <v>204.41220000000001</v>
          </cell>
          <cell r="P34">
            <v>172.82069999999999</v>
          </cell>
          <cell r="Q34">
            <v>211.5599</v>
          </cell>
          <cell r="R34">
            <v>256.83580000000001</v>
          </cell>
          <cell r="S34">
            <v>200.5019603047806</v>
          </cell>
        </row>
        <row r="35">
          <cell r="A35">
            <v>43586</v>
          </cell>
          <cell r="B35">
            <v>221.65404146512361</v>
          </cell>
          <cell r="C35">
            <v>224.794514384682</v>
          </cell>
          <cell r="D35">
            <v>178.85876404611099</v>
          </cell>
          <cell r="E35">
            <v>169.45775377088299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237.12474320420699</v>
          </cell>
          <cell r="K35">
            <v>205.52180000000001</v>
          </cell>
          <cell r="L35">
            <v>204.32751421431999</v>
          </cell>
          <cell r="M35">
            <v>207.65984072930101</v>
          </cell>
          <cell r="N35">
            <v>211.81989999999999</v>
          </cell>
          <cell r="P35">
            <v>173.8014</v>
          </cell>
          <cell r="Q35">
            <v>218.2047</v>
          </cell>
          <cell r="R35">
            <v>264.71969999999999</v>
          </cell>
          <cell r="S35">
            <v>207.12505547293401</v>
          </cell>
        </row>
        <row r="36">
          <cell r="A36">
            <v>43617</v>
          </cell>
          <cell r="B36">
            <v>228.26800341842701</v>
          </cell>
          <cell r="C36">
            <v>231.52914605103999</v>
          </cell>
          <cell r="D36">
            <v>185.11651453335099</v>
          </cell>
          <cell r="E36">
            <v>175.957494308837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255.728943582515</v>
          </cell>
          <cell r="K36">
            <v>210.87389999999999</v>
          </cell>
          <cell r="L36">
            <v>210.07678284947301</v>
          </cell>
          <cell r="M36">
            <v>213.57225957765399</v>
          </cell>
          <cell r="N36">
            <v>218.63059999999999</v>
          </cell>
          <cell r="P36">
            <v>177.4265</v>
          </cell>
          <cell r="Q36">
            <v>224.08879999999999</v>
          </cell>
          <cell r="R36">
            <v>271.69310000000002</v>
          </cell>
          <cell r="S36">
            <v>213.45460698573089</v>
          </cell>
        </row>
        <row r="37">
          <cell r="A37">
            <v>43647</v>
          </cell>
          <cell r="B37">
            <v>235.07340889065719</v>
          </cell>
          <cell r="C37">
            <v>237.237982919394</v>
          </cell>
          <cell r="D37">
            <v>187.73030813984201</v>
          </cell>
          <cell r="E37">
            <v>177.70756329082201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256.50783655139298</v>
          </cell>
          <cell r="K37">
            <v>220.22450000000001</v>
          </cell>
          <cell r="L37">
            <v>214.76097527080299</v>
          </cell>
          <cell r="M37">
            <v>223.74253388410699</v>
          </cell>
          <cell r="N37">
            <v>224.673</v>
          </cell>
          <cell r="P37">
            <v>182.8741</v>
          </cell>
          <cell r="Q37">
            <v>229.71199999999999</v>
          </cell>
          <cell r="R37">
            <v>281.16829999999999</v>
          </cell>
          <cell r="S37">
            <v>219.23007970058489</v>
          </cell>
        </row>
        <row r="38">
          <cell r="A38">
            <v>43678</v>
          </cell>
          <cell r="B38">
            <v>245.6743153619274</v>
          </cell>
          <cell r="C38">
            <v>249.921467298534</v>
          </cell>
          <cell r="D38">
            <v>196.66850046871801</v>
          </cell>
          <cell r="E38">
            <v>185.12738328025699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261.63067880076898</v>
          </cell>
          <cell r="K38">
            <v>229.15180000000001</v>
          </cell>
          <cell r="L38">
            <v>220.89407279658701</v>
          </cell>
          <cell r="M38">
            <v>235.07671105627</v>
          </cell>
          <cell r="N38">
            <v>235.63380000000001</v>
          </cell>
          <cell r="P38">
            <v>192.7321</v>
          </cell>
          <cell r="Q38">
            <v>240.45400000000001</v>
          </cell>
          <cell r="R38">
            <v>290.15769999999998</v>
          </cell>
          <cell r="S38">
            <v>230.02609199345449</v>
          </cell>
        </row>
        <row r="39">
          <cell r="A39">
            <v>43709</v>
          </cell>
          <cell r="B39">
            <v>259.5585436105813</v>
          </cell>
          <cell r="C39">
            <v>263.71473669973199</v>
          </cell>
          <cell r="D39">
            <v>206.73467268656299</v>
          </cell>
          <cell r="E39">
            <v>192.36264865146899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275.55777665355902</v>
          </cell>
          <cell r="K39">
            <v>248.9957</v>
          </cell>
          <cell r="L39">
            <v>224.52038556204701</v>
          </cell>
          <cell r="M39">
            <v>248.20932369554899</v>
          </cell>
          <cell r="N39">
            <v>257.1361</v>
          </cell>
          <cell r="P39">
            <v>208.38140000000001</v>
          </cell>
          <cell r="Q39">
            <v>255.91560000000001</v>
          </cell>
          <cell r="R39">
            <v>299.83210000000003</v>
          </cell>
          <cell r="S39">
            <v>243.8691661101816</v>
          </cell>
        </row>
        <row r="40">
          <cell r="A40">
            <v>43739</v>
          </cell>
          <cell r="B40">
            <v>269.48348062997542</v>
          </cell>
          <cell r="C40">
            <v>270.49300558971902</v>
          </cell>
          <cell r="D40">
            <v>219.89853017300399</v>
          </cell>
          <cell r="E40">
            <v>204.010873227037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279.96705572052298</v>
          </cell>
          <cell r="K40">
            <v>255.5258</v>
          </cell>
          <cell r="L40">
            <v>231.61088908799599</v>
          </cell>
          <cell r="M40">
            <v>256.606005484143</v>
          </cell>
          <cell r="N40">
            <v>268.85320000000002</v>
          </cell>
          <cell r="P40">
            <v>216.2448</v>
          </cell>
          <cell r="Q40">
            <v>266.80110000000002</v>
          </cell>
          <cell r="R40">
            <v>306.52249999999998</v>
          </cell>
          <cell r="S40">
            <v>253.48338642434561</v>
          </cell>
        </row>
        <row r="41">
          <cell r="A41">
            <v>43770</v>
          </cell>
          <cell r="B41">
            <v>282.41880709135899</v>
          </cell>
          <cell r="C41">
            <v>287.10252733548703</v>
          </cell>
          <cell r="D41">
            <v>232.38125830462499</v>
          </cell>
          <cell r="E41">
            <v>216.439527299139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298.77972098806202</v>
          </cell>
          <cell r="K41">
            <v>267.75689999999997</v>
          </cell>
          <cell r="L41">
            <v>236.25206522796799</v>
          </cell>
          <cell r="M41">
            <v>267.295571859738</v>
          </cell>
          <cell r="N41">
            <v>284.74400000000003</v>
          </cell>
          <cell r="P41">
            <v>229.43969999999999</v>
          </cell>
          <cell r="Q41">
            <v>279.39890000000003</v>
          </cell>
          <cell r="R41">
            <v>316.63339999999999</v>
          </cell>
          <cell r="S41">
            <v>266.81711082910181</v>
          </cell>
        </row>
        <row r="42">
          <cell r="A42">
            <v>43800</v>
          </cell>
          <cell r="B42">
            <v>292.04306510189127</v>
          </cell>
          <cell r="C42">
            <v>297.23956228083199</v>
          </cell>
          <cell r="D42">
            <v>236.95627318405201</v>
          </cell>
          <cell r="E42">
            <v>219.70492252841501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317.85139296885899</v>
          </cell>
          <cell r="K42">
            <v>273.4237</v>
          </cell>
          <cell r="L42">
            <v>243.18639266081601</v>
          </cell>
          <cell r="M42">
            <v>271.75069324905297</v>
          </cell>
          <cell r="N42">
            <v>293.84519999999998</v>
          </cell>
          <cell r="P42">
            <v>234.7372</v>
          </cell>
          <cell r="Q42">
            <v>288.4803</v>
          </cell>
          <cell r="R42">
            <v>328.38139999999999</v>
          </cell>
          <cell r="S42">
            <v>274.88352135254581</v>
          </cell>
        </row>
        <row r="43">
          <cell r="A43">
            <v>43831</v>
          </cell>
          <cell r="B43">
            <v>299.28523857271051</v>
          </cell>
          <cell r="C43">
            <v>309.97211356877</v>
          </cell>
          <cell r="D43">
            <v>245.287343994276</v>
          </cell>
          <cell r="E43">
            <v>226.44589133061001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312.88292656882197</v>
          </cell>
          <cell r="K43">
            <v>283.57260000000002</v>
          </cell>
          <cell r="L43">
            <v>250.15234906485901</v>
          </cell>
          <cell r="M43">
            <v>279.28922906865699</v>
          </cell>
          <cell r="N43">
            <v>303.62169999999998</v>
          </cell>
          <cell r="P43">
            <v>236.72640000000001</v>
          </cell>
          <cell r="Q43">
            <v>297.34739999999999</v>
          </cell>
          <cell r="R43">
            <v>333.59190000000001</v>
          </cell>
          <cell r="S43">
            <v>284.03857542478158</v>
          </cell>
        </row>
        <row r="44">
          <cell r="A44">
            <v>43862</v>
          </cell>
          <cell r="B44">
            <v>305.12070938240709</v>
          </cell>
          <cell r="C44">
            <v>315.913998227984</v>
          </cell>
          <cell r="D44">
            <v>248.65808326933299</v>
          </cell>
          <cell r="E44">
            <v>236.22230928352499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319.123406790101</v>
          </cell>
          <cell r="K44">
            <v>296.53179999999998</v>
          </cell>
          <cell r="L44">
            <v>258.300958634209</v>
          </cell>
          <cell r="M44">
            <v>282.71410878303402</v>
          </cell>
          <cell r="N44">
            <v>312.1816</v>
          </cell>
          <cell r="P44">
            <v>245.6653</v>
          </cell>
          <cell r="Q44">
            <v>305.13909999999998</v>
          </cell>
          <cell r="R44">
            <v>336.12209999999999</v>
          </cell>
          <cell r="S44">
            <v>291.02202440869291</v>
          </cell>
        </row>
        <row r="45">
          <cell r="A45">
            <v>43891</v>
          </cell>
          <cell r="B45">
            <v>311.99698130571562</v>
          </cell>
          <cell r="C45">
            <v>321.17427779060199</v>
          </cell>
          <cell r="D45">
            <v>253.401696785116</v>
          </cell>
          <cell r="E45">
            <v>246.287414382539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349.850786993555</v>
          </cell>
          <cell r="K45">
            <v>302.58030000000002</v>
          </cell>
          <cell r="L45">
            <v>264.68754082211501</v>
          </cell>
          <cell r="M45">
            <v>293.95391474908899</v>
          </cell>
          <cell r="N45">
            <v>319.22340000000003</v>
          </cell>
          <cell r="P45">
            <v>260.61130000000003</v>
          </cell>
          <cell r="Q45">
            <v>313.92570000000001</v>
          </cell>
          <cell r="R45">
            <v>344.95780000000002</v>
          </cell>
          <cell r="S45">
            <v>297.90206566995249</v>
          </cell>
        </row>
        <row r="46">
          <cell r="A46">
            <v>43922</v>
          </cell>
          <cell r="B46">
            <v>315.48834980564777</v>
          </cell>
          <cell r="C46">
            <v>331.07651621472098</v>
          </cell>
          <cell r="D46">
            <v>259.80144057483801</v>
          </cell>
          <cell r="E46">
            <v>247.368814344703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335.12142475060699</v>
          </cell>
          <cell r="K46">
            <v>307.20830000000001</v>
          </cell>
          <cell r="L46">
            <v>269.22832873091801</v>
          </cell>
          <cell r="M46">
            <v>297.46930447755</v>
          </cell>
          <cell r="N46">
            <v>320.73070000000001</v>
          </cell>
          <cell r="P46">
            <v>273.1481</v>
          </cell>
          <cell r="Q46">
            <v>318.30309999999997</v>
          </cell>
          <cell r="R46">
            <v>343.22930000000002</v>
          </cell>
          <cell r="S46">
            <v>303.90713707686592</v>
          </cell>
        </row>
        <row r="47">
          <cell r="A47">
            <v>43952</v>
          </cell>
          <cell r="B47">
            <v>320.9848638869683</v>
          </cell>
          <cell r="C47">
            <v>336.81884829629001</v>
          </cell>
          <cell r="D47">
            <v>263.05183522565301</v>
          </cell>
          <cell r="E47">
            <v>253.87438990192601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337.39498285019999</v>
          </cell>
          <cell r="K47">
            <v>317.08170000000001</v>
          </cell>
          <cell r="L47">
            <v>274.92289131183202</v>
          </cell>
          <cell r="M47">
            <v>304.193363376241</v>
          </cell>
          <cell r="N47">
            <v>325.01650000000001</v>
          </cell>
          <cell r="P47">
            <v>284.8485</v>
          </cell>
          <cell r="Q47">
            <v>322.6404</v>
          </cell>
          <cell r="R47">
            <v>343.15230000000003</v>
          </cell>
          <cell r="S47">
            <v>310.35465854221849</v>
          </cell>
        </row>
        <row r="48">
          <cell r="A48">
            <v>43983</v>
          </cell>
          <cell r="B48">
            <v>329.64113867937971</v>
          </cell>
          <cell r="C48">
            <v>342.807387643006</v>
          </cell>
          <cell r="D48">
            <v>274.55464817221502</v>
          </cell>
          <cell r="E48">
            <v>282.171529293444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342.97322876698598</v>
          </cell>
          <cell r="K48">
            <v>326.94389999999999</v>
          </cell>
          <cell r="L48">
            <v>277.23050277840002</v>
          </cell>
          <cell r="M48">
            <v>313.06472858181701</v>
          </cell>
          <cell r="N48">
            <v>326.4502</v>
          </cell>
          <cell r="P48">
            <v>308.29809999999998</v>
          </cell>
          <cell r="Q48">
            <v>329.06729999999999</v>
          </cell>
          <cell r="R48">
            <v>345.17790000000002</v>
          </cell>
          <cell r="S48">
            <v>320.98776357417921</v>
          </cell>
        </row>
        <row r="49">
          <cell r="A49">
            <v>44013</v>
          </cell>
          <cell r="B49">
            <v>337.79444955319082</v>
          </cell>
          <cell r="C49">
            <v>348.40521517587803</v>
          </cell>
          <cell r="D49">
            <v>281.06647906418499</v>
          </cell>
          <cell r="E49">
            <v>300.11052912510502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349.84402483407399</v>
          </cell>
          <cell r="K49">
            <v>333.51060000000001</v>
          </cell>
          <cell r="L49">
            <v>280.56853452703501</v>
          </cell>
          <cell r="M49">
            <v>317.25524994846899</v>
          </cell>
          <cell r="N49">
            <v>334.43860000000001</v>
          </cell>
          <cell r="P49">
            <v>319.05520000000001</v>
          </cell>
          <cell r="Q49">
            <v>337.3673</v>
          </cell>
          <cell r="R49">
            <v>348.12459999999999</v>
          </cell>
          <cell r="S49">
            <v>329.40706751156767</v>
          </cell>
        </row>
        <row r="50">
          <cell r="A50">
            <v>44044</v>
          </cell>
          <cell r="B50">
            <v>347.31577503497118</v>
          </cell>
          <cell r="C50">
            <v>359.53395132735699</v>
          </cell>
          <cell r="D50">
            <v>285.58574861957402</v>
          </cell>
          <cell r="E50">
            <v>309.98897509818403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351.25011562444399</v>
          </cell>
          <cell r="K50">
            <v>342.61099999999999</v>
          </cell>
          <cell r="L50">
            <v>282.46110980218702</v>
          </cell>
          <cell r="M50">
            <v>322.00288702155899</v>
          </cell>
          <cell r="N50">
            <v>338.50909999999999</v>
          </cell>
          <cell r="P50">
            <v>329.70710000000003</v>
          </cell>
          <cell r="Q50">
            <v>347.69580000000002</v>
          </cell>
          <cell r="R50">
            <v>352.27420000000001</v>
          </cell>
          <cell r="S50">
            <v>338.92487833972137</v>
          </cell>
        </row>
        <row r="51">
          <cell r="A51">
            <v>44075</v>
          </cell>
          <cell r="B51">
            <v>358.9322062730642</v>
          </cell>
          <cell r="C51">
            <v>371.52192514634498</v>
          </cell>
          <cell r="D51">
            <v>296.72851942056002</v>
          </cell>
          <cell r="E51">
            <v>329.078680103338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352.56583631541298</v>
          </cell>
          <cell r="K51">
            <v>349.27</v>
          </cell>
          <cell r="L51">
            <v>286.93059428483099</v>
          </cell>
          <cell r="M51">
            <v>328.68049965896398</v>
          </cell>
          <cell r="N51">
            <v>338.9699</v>
          </cell>
          <cell r="P51">
            <v>358.87849999999997</v>
          </cell>
          <cell r="Q51">
            <v>357.85640000000001</v>
          </cell>
          <cell r="R51">
            <v>362.28309999999999</v>
          </cell>
          <cell r="S51">
            <v>349.96435318220512</v>
          </cell>
        </row>
        <row r="52">
          <cell r="A52">
            <v>44105</v>
          </cell>
          <cell r="B52">
            <v>372.44629179956092</v>
          </cell>
          <cell r="C52">
            <v>390.12417484793298</v>
          </cell>
          <cell r="D52">
            <v>301.40132882787799</v>
          </cell>
          <cell r="E52">
            <v>333.973547417948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356.44635283960002</v>
          </cell>
          <cell r="K52">
            <v>360.24279999999999</v>
          </cell>
          <cell r="L52">
            <v>290.85756611858</v>
          </cell>
          <cell r="M52">
            <v>344.31936167244601</v>
          </cell>
          <cell r="N52">
            <v>350.05029999999999</v>
          </cell>
          <cell r="P52">
            <v>387.71289999999999</v>
          </cell>
          <cell r="Q52">
            <v>370.11680000000001</v>
          </cell>
          <cell r="R52">
            <v>369.41609999999997</v>
          </cell>
          <cell r="S52">
            <v>363.46079035402067</v>
          </cell>
        </row>
        <row r="53">
          <cell r="A53">
            <v>44136</v>
          </cell>
          <cell r="B53">
            <v>385.24153619103163</v>
          </cell>
          <cell r="C53">
            <v>403.81294634429099</v>
          </cell>
          <cell r="D53">
            <v>308.93541131784798</v>
          </cell>
          <cell r="E53">
            <v>350.58388006560898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356.87825900208497</v>
          </cell>
          <cell r="K53">
            <v>377.23020000000002</v>
          </cell>
          <cell r="L53">
            <v>297.81863884006901</v>
          </cell>
          <cell r="M53">
            <v>355.40241871095202</v>
          </cell>
          <cell r="N53">
            <v>354.57900000000001</v>
          </cell>
          <cell r="P53">
            <v>396.7047</v>
          </cell>
          <cell r="Q53">
            <v>383.84030000000001</v>
          </cell>
          <cell r="R53">
            <v>376.15179999999998</v>
          </cell>
          <cell r="S53">
            <v>376.84559465708469</v>
          </cell>
        </row>
        <row r="54">
          <cell r="A54">
            <v>44166</v>
          </cell>
          <cell r="B54">
            <v>402.31211650279482</v>
          </cell>
          <cell r="C54">
            <v>430.42165743422601</v>
          </cell>
          <cell r="D54">
            <v>317.66509297023299</v>
          </cell>
          <cell r="E54">
            <v>360.74218516045198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351.27348243270302</v>
          </cell>
          <cell r="K54">
            <v>388.65050000000002</v>
          </cell>
          <cell r="L54">
            <v>306.03342663108702</v>
          </cell>
          <cell r="M54">
            <v>371.82669062200398</v>
          </cell>
          <cell r="N54">
            <v>365.41140000000001</v>
          </cell>
          <cell r="P54">
            <v>395.18459999999999</v>
          </cell>
          <cell r="Q54">
            <v>405.392</v>
          </cell>
          <cell r="R54">
            <v>386.01159999999999</v>
          </cell>
          <cell r="S54">
            <v>394.86271721871498</v>
          </cell>
        </row>
        <row r="55">
          <cell r="A55">
            <v>44197</v>
          </cell>
          <cell r="B55">
            <v>420.26301076742868</v>
          </cell>
          <cell r="C55">
            <v>451.67411920104502</v>
          </cell>
          <cell r="D55">
            <v>329.69464734601598</v>
          </cell>
          <cell r="E55">
            <v>381.59954805550302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392.25520525316199</v>
          </cell>
          <cell r="K55">
            <v>399.2593</v>
          </cell>
          <cell r="L55">
            <v>314.62385109810702</v>
          </cell>
          <cell r="M55">
            <v>389.51457918277299</v>
          </cell>
          <cell r="N55">
            <v>370.63959999999997</v>
          </cell>
          <cell r="P55">
            <v>412.55410000000001</v>
          </cell>
          <cell r="Q55">
            <v>421.92500000000001</v>
          </cell>
          <cell r="R55">
            <v>408.39080000000001</v>
          </cell>
          <cell r="S55">
            <v>412.89304423324751</v>
          </cell>
        </row>
        <row r="56">
          <cell r="A56">
            <v>44228</v>
          </cell>
          <cell r="B56">
            <v>435.90011630625321</v>
          </cell>
          <cell r="C56">
            <v>460.83485007040701</v>
          </cell>
          <cell r="D56">
            <v>342.07953731008803</v>
          </cell>
          <cell r="E56">
            <v>403.965940317621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397.57591745369501</v>
          </cell>
          <cell r="K56">
            <v>402.92540000000002</v>
          </cell>
          <cell r="L56">
            <v>322.12831044114802</v>
          </cell>
          <cell r="M56">
            <v>407.62398570317998</v>
          </cell>
          <cell r="N56">
            <v>385.34460000000001</v>
          </cell>
          <cell r="P56">
            <v>425.7287</v>
          </cell>
          <cell r="Q56">
            <v>438.99220000000003</v>
          </cell>
          <cell r="R56">
            <v>427.6377</v>
          </cell>
          <cell r="S56">
            <v>425.93818154194889</v>
          </cell>
        </row>
        <row r="57">
          <cell r="A57">
            <v>44256</v>
          </cell>
          <cell r="B57">
            <v>451.10302132733278</v>
          </cell>
          <cell r="C57">
            <v>471.51742312720501</v>
          </cell>
          <cell r="D57">
            <v>360.25808171650698</v>
          </cell>
          <cell r="E57">
            <v>420.30684863936102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404.49565771770602</v>
          </cell>
          <cell r="K57">
            <v>429.25830000000002</v>
          </cell>
          <cell r="L57">
            <v>335.76938942292202</v>
          </cell>
          <cell r="M57">
            <v>425.39262874176899</v>
          </cell>
          <cell r="N57">
            <v>393.41730000000001</v>
          </cell>
          <cell r="P57">
            <v>429.12490000000003</v>
          </cell>
          <cell r="Q57">
            <v>460.70330000000001</v>
          </cell>
          <cell r="R57">
            <v>446.04320000000001</v>
          </cell>
          <cell r="S57">
            <v>440.57590121765361</v>
          </cell>
        </row>
        <row r="58">
          <cell r="A58">
            <v>44287</v>
          </cell>
          <cell r="B58">
            <v>468.78949871050622</v>
          </cell>
          <cell r="C58">
            <v>491.66727155205098</v>
          </cell>
          <cell r="D58">
            <v>376.65462158017198</v>
          </cell>
          <cell r="E58">
            <v>438.17746631116103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410.85000018613101</v>
          </cell>
          <cell r="K58">
            <v>434.29289999999997</v>
          </cell>
          <cell r="L58">
            <v>334.523986314696</v>
          </cell>
          <cell r="M58">
            <v>448.878148330405</v>
          </cell>
          <cell r="N58">
            <v>407.03</v>
          </cell>
          <cell r="P58">
            <v>442.37290000000002</v>
          </cell>
          <cell r="Q58">
            <v>482.29169999999999</v>
          </cell>
          <cell r="R58">
            <v>459.52510000000001</v>
          </cell>
          <cell r="S58">
            <v>457.87432142460409</v>
          </cell>
        </row>
        <row r="59">
          <cell r="A59">
            <v>44317</v>
          </cell>
          <cell r="B59">
            <v>487.82154603316792</v>
          </cell>
          <cell r="C59">
            <v>512.82578078851805</v>
          </cell>
          <cell r="D59">
            <v>387.30725768585103</v>
          </cell>
          <cell r="E59">
            <v>451.740622049477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415.36451414531399</v>
          </cell>
          <cell r="K59">
            <v>449.64510000000001</v>
          </cell>
          <cell r="L59">
            <v>353.64445598191099</v>
          </cell>
          <cell r="M59">
            <v>473.017108942839</v>
          </cell>
          <cell r="N59">
            <v>415.30560000000003</v>
          </cell>
          <cell r="P59">
            <v>452.07139999999998</v>
          </cell>
          <cell r="Q59">
            <v>501.12349999999998</v>
          </cell>
          <cell r="R59">
            <v>475.62329999999997</v>
          </cell>
          <cell r="S59">
            <v>475.53767932879077</v>
          </cell>
        </row>
        <row r="60">
          <cell r="A60">
            <v>44348</v>
          </cell>
          <cell r="B60">
            <v>506.93643584967703</v>
          </cell>
          <cell r="C60">
            <v>535.881269919484</v>
          </cell>
          <cell r="D60">
            <v>411.70803497438999</v>
          </cell>
          <cell r="E60">
            <v>475.33486886541903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449.29023307044702</v>
          </cell>
          <cell r="K60">
            <v>462.5729</v>
          </cell>
          <cell r="L60">
            <v>362.163686522511</v>
          </cell>
          <cell r="M60">
            <v>493.85246625259498</v>
          </cell>
          <cell r="N60">
            <v>422.75020000000001</v>
          </cell>
          <cell r="P60">
            <v>461.50920000000002</v>
          </cell>
          <cell r="Q60">
            <v>520.14689999999996</v>
          </cell>
          <cell r="R60">
            <v>492.15789999999998</v>
          </cell>
          <cell r="S60">
            <v>496.023502161392</v>
          </cell>
        </row>
        <row r="61">
          <cell r="A61">
            <v>44378</v>
          </cell>
          <cell r="B61">
            <v>524.15527691840725</v>
          </cell>
          <cell r="C61">
            <v>556.66140139223899</v>
          </cell>
          <cell r="D61">
            <v>423.98145636759199</v>
          </cell>
          <cell r="E61">
            <v>494.36892415931197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446.20259173897898</v>
          </cell>
          <cell r="K61">
            <v>477.4649</v>
          </cell>
          <cell r="L61">
            <v>369.87711900691698</v>
          </cell>
          <cell r="M61">
            <v>511.55043334787098</v>
          </cell>
          <cell r="N61">
            <v>430.9006</v>
          </cell>
          <cell r="P61">
            <v>487.66770000000002</v>
          </cell>
          <cell r="Q61">
            <v>537.98990000000003</v>
          </cell>
          <cell r="R61">
            <v>496.81950000000001</v>
          </cell>
          <cell r="S61">
            <v>513.96242282970263</v>
          </cell>
        </row>
        <row r="62">
          <cell r="A62">
            <v>44409</v>
          </cell>
          <cell r="B62">
            <v>534.00588973474748</v>
          </cell>
          <cell r="C62">
            <v>562.59327011254004</v>
          </cell>
          <cell r="D62">
            <v>432.840115806254</v>
          </cell>
          <cell r="E62">
            <v>508.457504962153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455.384216525243</v>
          </cell>
          <cell r="K62">
            <v>490.24180000000001</v>
          </cell>
          <cell r="L62">
            <v>378.17066149527398</v>
          </cell>
          <cell r="M62">
            <v>522.06290487889896</v>
          </cell>
          <cell r="N62">
            <v>443.50209999999998</v>
          </cell>
          <cell r="P62">
            <v>481.58980000000003</v>
          </cell>
          <cell r="Q62">
            <v>554.05579999999998</v>
          </cell>
          <cell r="R62">
            <v>492.8449</v>
          </cell>
          <cell r="S62">
            <v>524.13189800922169</v>
          </cell>
        </row>
        <row r="63">
          <cell r="A63">
            <v>44440</v>
          </cell>
          <cell r="B63">
            <v>548.1116960851125</v>
          </cell>
          <cell r="C63">
            <v>577.325847190182</v>
          </cell>
          <cell r="D63">
            <v>455.15606416263603</v>
          </cell>
          <cell r="E63">
            <v>522.78224849502703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463.49999505289901</v>
          </cell>
          <cell r="K63">
            <v>501.51979999999998</v>
          </cell>
          <cell r="L63">
            <v>389.17958498800698</v>
          </cell>
          <cell r="M63">
            <v>537.19951074091898</v>
          </cell>
          <cell r="N63">
            <v>452.82859999999999</v>
          </cell>
          <cell r="P63">
            <v>515.26739999999995</v>
          </cell>
          <cell r="Q63">
            <v>567.90139999999997</v>
          </cell>
          <cell r="R63">
            <v>502.4554</v>
          </cell>
          <cell r="S63">
            <v>538.61809885795481</v>
          </cell>
        </row>
        <row r="64">
          <cell r="A64">
            <v>44470</v>
          </cell>
          <cell r="B64">
            <v>565.76946054477037</v>
          </cell>
          <cell r="C64">
            <v>594.172525360397</v>
          </cell>
          <cell r="D64">
            <v>468.14174272074303</v>
          </cell>
          <cell r="E64">
            <v>532.39161697047496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471.43628541419702</v>
          </cell>
          <cell r="K64">
            <v>520.00750000000005</v>
          </cell>
          <cell r="L64">
            <v>411.84942814485203</v>
          </cell>
          <cell r="M64">
            <v>558.60612919052801</v>
          </cell>
          <cell r="N64">
            <v>466.48689999999999</v>
          </cell>
          <cell r="P64">
            <v>540.57770000000005</v>
          </cell>
          <cell r="Q64">
            <v>583.89949999999999</v>
          </cell>
          <cell r="R64">
            <v>518.14319999999998</v>
          </cell>
          <cell r="S64">
            <v>554.22479086514068</v>
          </cell>
        </row>
        <row r="65">
          <cell r="A65">
            <v>44501</v>
          </cell>
          <cell r="B65">
            <v>582.43901184747062</v>
          </cell>
          <cell r="C65">
            <v>614.47790655820302</v>
          </cell>
          <cell r="D65">
            <v>470.49516613535599</v>
          </cell>
          <cell r="E65">
            <v>548.11778680889199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470.91642587391499</v>
          </cell>
          <cell r="K65">
            <v>533.24149999999997</v>
          </cell>
          <cell r="L65">
            <v>420.33176322556199</v>
          </cell>
          <cell r="M65">
            <v>585.97852135594906</v>
          </cell>
          <cell r="N65">
            <v>478.4907</v>
          </cell>
          <cell r="P65">
            <v>548.1173</v>
          </cell>
          <cell r="Q65">
            <v>602.66049999999996</v>
          </cell>
          <cell r="R65">
            <v>525.02340000000004</v>
          </cell>
          <cell r="S65">
            <v>571.76096331579333</v>
          </cell>
        </row>
        <row r="66">
          <cell r="A66">
            <v>44531</v>
          </cell>
          <cell r="B66">
            <v>605.96848193213987</v>
          </cell>
          <cell r="C66">
            <v>646.02326529425</v>
          </cell>
          <cell r="D66">
            <v>489.60750534263298</v>
          </cell>
          <cell r="E66">
            <v>582.437540254684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475.77971796080902</v>
          </cell>
          <cell r="K66">
            <v>554.58199999999999</v>
          </cell>
          <cell r="L66">
            <v>436.55920799198498</v>
          </cell>
          <cell r="M66">
            <v>616.005808180587</v>
          </cell>
          <cell r="N66">
            <v>497.3125</v>
          </cell>
          <cell r="P66">
            <v>559.69259999999997</v>
          </cell>
          <cell r="Q66">
            <v>632.02639999999997</v>
          </cell>
          <cell r="R66">
            <v>532.29840000000002</v>
          </cell>
          <cell r="S66">
            <v>600.13919764953039</v>
          </cell>
        </row>
        <row r="67">
          <cell r="A67">
            <v>44562</v>
          </cell>
          <cell r="B67">
            <v>630.63381645265554</v>
          </cell>
          <cell r="C67">
            <v>672.62626745536897</v>
          </cell>
          <cell r="D67">
            <v>494.83226485342402</v>
          </cell>
          <cell r="E67">
            <v>608.803380578256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502.46753767584102</v>
          </cell>
          <cell r="K67">
            <v>585.54430000000002</v>
          </cell>
          <cell r="L67">
            <v>457.30973881617598</v>
          </cell>
          <cell r="M67">
            <v>656.75679349030202</v>
          </cell>
          <cell r="N67">
            <v>515.26729999999998</v>
          </cell>
          <cell r="P67">
            <v>608.39919999999995</v>
          </cell>
          <cell r="Q67">
            <v>655.33849999999995</v>
          </cell>
          <cell r="R67">
            <v>546.59529999999995</v>
          </cell>
          <cell r="S67">
            <v>626.28323643975205</v>
          </cell>
        </row>
        <row r="68">
          <cell r="A68">
            <v>44593</v>
          </cell>
          <cell r="B68">
            <v>662.49208007860818</v>
          </cell>
          <cell r="C68">
            <v>712.06089277621595</v>
          </cell>
          <cell r="D68">
            <v>508.45415630443301</v>
          </cell>
          <cell r="E68">
            <v>637.80329128595201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516.92880853250597</v>
          </cell>
          <cell r="K68">
            <v>606.1146</v>
          </cell>
          <cell r="L68">
            <v>479.663312918869</v>
          </cell>
          <cell r="M68">
            <v>694.38084069989804</v>
          </cell>
          <cell r="N68">
            <v>540.66849999999999</v>
          </cell>
          <cell r="P68">
            <v>660.12199999999996</v>
          </cell>
          <cell r="Q68">
            <v>689.28970000000004</v>
          </cell>
          <cell r="R68">
            <v>570.27419999999995</v>
          </cell>
          <cell r="S68">
            <v>658.44549850912949</v>
          </cell>
        </row>
        <row r="69">
          <cell r="A69">
            <v>44621</v>
          </cell>
          <cell r="B69">
            <v>701.38397211932113</v>
          </cell>
          <cell r="C69">
            <v>762.06759108589301</v>
          </cell>
          <cell r="D69">
            <v>533.55922541503901</v>
          </cell>
          <cell r="E69">
            <v>678.61495387760897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530.68152810683705</v>
          </cell>
          <cell r="K69">
            <v>625.96709999999996</v>
          </cell>
          <cell r="L69">
            <v>493.68029296141998</v>
          </cell>
          <cell r="M69">
            <v>729.66613665230602</v>
          </cell>
          <cell r="N69">
            <v>570.5933</v>
          </cell>
          <cell r="P69">
            <v>698.98109999999997</v>
          </cell>
          <cell r="Q69">
            <v>735.51660000000004</v>
          </cell>
          <cell r="R69">
            <v>614.34630000000004</v>
          </cell>
          <cell r="S69">
            <v>698.26995936556852</v>
          </cell>
        </row>
        <row r="70">
          <cell r="A70">
            <v>44652</v>
          </cell>
          <cell r="B70">
            <v>740.95626388073379</v>
          </cell>
          <cell r="C70">
            <v>802.35787861865094</v>
          </cell>
          <cell r="D70">
            <v>555.73019913682197</v>
          </cell>
          <cell r="E70">
            <v>735.04017577441005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549.87761810100903</v>
          </cell>
          <cell r="K70">
            <v>647.83259999999996</v>
          </cell>
          <cell r="L70">
            <v>517.12069554416303</v>
          </cell>
          <cell r="M70">
            <v>780.09419236286101</v>
          </cell>
          <cell r="N70">
            <v>600.93430000000001</v>
          </cell>
          <cell r="P70">
            <v>736.51819999999998</v>
          </cell>
          <cell r="Q70">
            <v>781.41800000000001</v>
          </cell>
          <cell r="R70">
            <v>642.75379999999996</v>
          </cell>
          <cell r="S70">
            <v>738.9267532723843</v>
          </cell>
        </row>
        <row r="71">
          <cell r="A71">
            <v>44682</v>
          </cell>
          <cell r="B71">
            <v>782.54740668784859</v>
          </cell>
          <cell r="C71">
            <v>842.01418956796397</v>
          </cell>
          <cell r="D71">
            <v>596.23649874386399</v>
          </cell>
          <cell r="E71">
            <v>798.87749849560703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573.97059990570301</v>
          </cell>
          <cell r="K71">
            <v>675.17769999999996</v>
          </cell>
          <cell r="L71">
            <v>534.47196245871203</v>
          </cell>
          <cell r="M71">
            <v>838.09259842317999</v>
          </cell>
          <cell r="N71">
            <v>632.14049999999997</v>
          </cell>
          <cell r="P71">
            <v>762.62649999999996</v>
          </cell>
          <cell r="Q71">
            <v>825.77809999999999</v>
          </cell>
          <cell r="R71">
            <v>671.61590000000001</v>
          </cell>
          <cell r="S71">
            <v>782.21075152005858</v>
          </cell>
        </row>
        <row r="72">
          <cell r="A72">
            <v>44713</v>
          </cell>
          <cell r="B72">
            <v>827.11708403369971</v>
          </cell>
          <cell r="C72">
            <v>885.19982160677296</v>
          </cell>
          <cell r="D72">
            <v>634.28817543416005</v>
          </cell>
          <cell r="E72">
            <v>845.26644784450298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581.27974950821499</v>
          </cell>
          <cell r="K72">
            <v>705.70280000000002</v>
          </cell>
          <cell r="L72">
            <v>558.21069097224904</v>
          </cell>
          <cell r="M72">
            <v>895.40479773744005</v>
          </cell>
          <cell r="N72">
            <v>661.65260000000001</v>
          </cell>
          <cell r="P72">
            <v>816.78549999999996</v>
          </cell>
          <cell r="Q72">
            <v>865.45090000000005</v>
          </cell>
          <cell r="R72">
            <v>712.6223</v>
          </cell>
          <cell r="S72">
            <v>825.387978509145</v>
          </cell>
        </row>
        <row r="73">
          <cell r="A73">
            <v>44743</v>
          </cell>
          <cell r="B73">
            <v>889.96228475615931</v>
          </cell>
          <cell r="C73">
            <v>943.41713335469296</v>
          </cell>
          <cell r="D73">
            <v>677.15420450454599</v>
          </cell>
          <cell r="E73">
            <v>929.17243621296598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622.60837169851197</v>
          </cell>
          <cell r="K73">
            <v>795.90700000000004</v>
          </cell>
          <cell r="L73">
            <v>610.34114762085403</v>
          </cell>
          <cell r="M73">
            <v>964.455254660268</v>
          </cell>
          <cell r="N73">
            <v>711.07759999999996</v>
          </cell>
          <cell r="P73">
            <v>915.63720000000001</v>
          </cell>
          <cell r="Q73">
            <v>925.12909999999999</v>
          </cell>
          <cell r="R73">
            <v>755.13319999999999</v>
          </cell>
          <cell r="S73">
            <v>891.93120434626758</v>
          </cell>
        </row>
        <row r="74">
          <cell r="A74">
            <v>44774</v>
          </cell>
          <cell r="B74">
            <v>948.17763902345803</v>
          </cell>
          <cell r="C74">
            <v>1012.2898700867599</v>
          </cell>
          <cell r="D74">
            <v>725.96101084642805</v>
          </cell>
          <cell r="E74">
            <v>1019.1211652815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654.776528928277</v>
          </cell>
          <cell r="K74">
            <v>841.62109999999996</v>
          </cell>
          <cell r="L74">
            <v>657.20632446838397</v>
          </cell>
          <cell r="M74">
            <v>1026.3933024609</v>
          </cell>
          <cell r="N74">
            <v>767.74300000000005</v>
          </cell>
          <cell r="P74">
            <v>1010.2089999999999</v>
          </cell>
          <cell r="Q74">
            <v>982.47180000000003</v>
          </cell>
          <cell r="R74">
            <v>791.53120000000001</v>
          </cell>
          <cell r="S74">
            <v>959.45031912263414</v>
          </cell>
        </row>
        <row r="75">
          <cell r="A75">
            <v>44805</v>
          </cell>
          <cell r="B75">
            <v>1003.144034626276</v>
          </cell>
          <cell r="C75">
            <v>1079.39899875122</v>
          </cell>
          <cell r="D75">
            <v>790.30329759065705</v>
          </cell>
          <cell r="E75">
            <v>1096.2818557590799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677.94620086826399</v>
          </cell>
          <cell r="K75">
            <v>890.32809999999995</v>
          </cell>
          <cell r="L75">
            <v>683.557929233349</v>
          </cell>
          <cell r="M75">
            <v>1079.3327967155601</v>
          </cell>
          <cell r="N75">
            <v>818.09739999999999</v>
          </cell>
          <cell r="P75">
            <v>1137.8911000000001</v>
          </cell>
          <cell r="Q75">
            <v>1035.6318000000001</v>
          </cell>
          <cell r="R75">
            <v>822.84870000000001</v>
          </cell>
          <cell r="S75">
            <v>1023.528120792045</v>
          </cell>
        </row>
        <row r="76">
          <cell r="A76">
            <v>44835</v>
          </cell>
          <cell r="B76">
            <v>1064.488148598474</v>
          </cell>
          <cell r="C76">
            <v>1147.41157700604</v>
          </cell>
          <cell r="D76">
            <v>826.67795676204196</v>
          </cell>
          <cell r="E76">
            <v>1159.5034995895301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752.90995114997702</v>
          </cell>
          <cell r="K76">
            <v>930.09680000000003</v>
          </cell>
          <cell r="L76">
            <v>716.84667159474395</v>
          </cell>
          <cell r="M76">
            <v>1140.89535804157</v>
          </cell>
          <cell r="N76">
            <v>866.81209999999999</v>
          </cell>
          <cell r="P76">
            <v>1267.8603000000001</v>
          </cell>
          <cell r="Q76">
            <v>1084.4602</v>
          </cell>
          <cell r="R76">
            <v>880.0367</v>
          </cell>
          <cell r="S76">
            <v>1083.336308617289</v>
          </cell>
        </row>
        <row r="77">
          <cell r="A77">
            <v>44866</v>
          </cell>
          <cell r="B77">
            <v>1120.239948718583</v>
          </cell>
          <cell r="C77">
            <v>1197.0320814532799</v>
          </cell>
          <cell r="D77">
            <v>877.30533699160696</v>
          </cell>
          <cell r="E77">
            <v>1218.31910713465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805.06209099965497</v>
          </cell>
          <cell r="K77">
            <v>1000.6717</v>
          </cell>
          <cell r="L77">
            <v>763.27971794782798</v>
          </cell>
          <cell r="M77">
            <v>1197.7570314264999</v>
          </cell>
          <cell r="N77">
            <v>932.76189999999997</v>
          </cell>
          <cell r="P77">
            <v>1312.6735000000001</v>
          </cell>
          <cell r="Q77">
            <v>1137.4857999999999</v>
          </cell>
          <cell r="R77">
            <v>934.58150000000001</v>
          </cell>
          <cell r="S77">
            <v>1138.654650492537</v>
          </cell>
        </row>
        <row r="78">
          <cell r="A78">
            <v>44896</v>
          </cell>
          <cell r="B78">
            <v>1177.489050068835</v>
          </cell>
          <cell r="C78">
            <v>1238.13612105128</v>
          </cell>
          <cell r="D78">
            <v>939.42446170680796</v>
          </cell>
          <cell r="E78">
            <v>1268.0179692812301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844.97662668921396</v>
          </cell>
          <cell r="K78">
            <v>1049.5695000000001</v>
          </cell>
          <cell r="L78">
            <v>804.49291121289002</v>
          </cell>
          <cell r="M78">
            <v>1288.47277740903</v>
          </cell>
          <cell r="N78">
            <v>986.11680000000001</v>
          </cell>
          <cell r="P78">
            <v>1342.0507</v>
          </cell>
          <cell r="Q78">
            <v>1193.6664000000001</v>
          </cell>
          <cell r="R78">
            <v>1004.2243999999999</v>
          </cell>
          <cell r="S78">
            <v>1191.0619514770819</v>
          </cell>
        </row>
        <row r="79">
          <cell r="A79">
            <v>44927</v>
          </cell>
          <cell r="B79">
            <v>1252.926664344104</v>
          </cell>
          <cell r="C79">
            <v>1323.5397378128</v>
          </cell>
          <cell r="D79">
            <v>995.95807626235899</v>
          </cell>
          <cell r="E79">
            <v>1325.6072868925701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898.63641890179395</v>
          </cell>
          <cell r="K79">
            <v>1131.4416000000001</v>
          </cell>
          <cell r="L79">
            <v>853.53361405397595</v>
          </cell>
          <cell r="M79">
            <v>1361.99076939768</v>
          </cell>
          <cell r="N79">
            <v>1058.6919</v>
          </cell>
          <cell r="P79">
            <v>1454.9386999999999</v>
          </cell>
          <cell r="Q79">
            <v>1259.7424000000001</v>
          </cell>
          <cell r="R79">
            <v>1084.1481000000001</v>
          </cell>
          <cell r="S79">
            <v>1266.2401779073739</v>
          </cell>
        </row>
        <row r="80">
          <cell r="A80">
            <v>44958</v>
          </cell>
          <cell r="B80">
            <v>1332.7468604179951</v>
          </cell>
          <cell r="C80">
            <v>1441.0394586499399</v>
          </cell>
          <cell r="D80">
            <v>1047.1146358598</v>
          </cell>
          <cell r="E80">
            <v>1374.7430964390601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949.13159228870495</v>
          </cell>
          <cell r="K80">
            <v>1191.2499</v>
          </cell>
          <cell r="L80">
            <v>881.28967394210599</v>
          </cell>
          <cell r="M80">
            <v>1489.6045591754</v>
          </cell>
          <cell r="N80">
            <v>1121.5094999999999</v>
          </cell>
          <cell r="P80">
            <v>1482.4021</v>
          </cell>
          <cell r="Q80">
            <v>1363.9280000000001</v>
          </cell>
          <cell r="R80">
            <v>1133.3342</v>
          </cell>
          <cell r="S80">
            <v>1355.7071183497201</v>
          </cell>
        </row>
        <row r="81">
          <cell r="A81">
            <v>44986</v>
          </cell>
          <cell r="B81">
            <v>1424.902146981841</v>
          </cell>
          <cell r="C81">
            <v>1547.64011128573</v>
          </cell>
          <cell r="D81">
            <v>1126.60117099847</v>
          </cell>
          <cell r="E81">
            <v>1469.46288627788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978.05766103632197</v>
          </cell>
          <cell r="K81">
            <v>1289.1421</v>
          </cell>
          <cell r="L81">
            <v>1000.49825281072</v>
          </cell>
          <cell r="M81">
            <v>1642.0621045867099</v>
          </cell>
          <cell r="N81">
            <v>1184.7678000000001</v>
          </cell>
          <cell r="P81">
            <v>1578.0292999999999</v>
          </cell>
          <cell r="Q81">
            <v>1476.7791999999999</v>
          </cell>
          <cell r="R81">
            <v>1215.7424000000001</v>
          </cell>
          <cell r="S81">
            <v>1457.4157021311321</v>
          </cell>
        </row>
        <row r="82">
          <cell r="A82">
            <v>45017</v>
          </cell>
          <cell r="B82">
            <v>1524.5711503056091</v>
          </cell>
          <cell r="C82">
            <v>1674.94576074571</v>
          </cell>
          <cell r="D82">
            <v>1170.03802577434</v>
          </cell>
          <cell r="E82">
            <v>1580.3830641740101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1040.87250185431</v>
          </cell>
          <cell r="K82">
            <v>1368.7505000000001</v>
          </cell>
          <cell r="L82">
            <v>1016.23588307776</v>
          </cell>
          <cell r="M82">
            <v>1803.4002508127901</v>
          </cell>
          <cell r="N82">
            <v>1255.7059999999999</v>
          </cell>
          <cell r="P82">
            <v>1735.6074000000001</v>
          </cell>
          <cell r="Q82">
            <v>1587.1067</v>
          </cell>
          <cell r="R82">
            <v>1267.2166</v>
          </cell>
          <cell r="S82">
            <v>1571.605359473079</v>
          </cell>
        </row>
        <row r="83">
          <cell r="A83">
            <v>45047</v>
          </cell>
          <cell r="B83">
            <v>1644.528814812091</v>
          </cell>
          <cell r="C83">
            <v>1804.57081084278</v>
          </cell>
          <cell r="D83">
            <v>1282.14808378715</v>
          </cell>
          <cell r="E83">
            <v>1677.5412923000499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1112.66844890113</v>
          </cell>
          <cell r="K83">
            <v>1454.982</v>
          </cell>
          <cell r="L83">
            <v>1087.6581702813601</v>
          </cell>
          <cell r="M83">
            <v>1946.7330404981799</v>
          </cell>
          <cell r="N83">
            <v>1351.3959</v>
          </cell>
          <cell r="P83">
            <v>1857.0337999999999</v>
          </cell>
          <cell r="Q83">
            <v>1700.15</v>
          </cell>
          <cell r="R83">
            <v>1384.1898000000001</v>
          </cell>
          <cell r="S83">
            <v>1689.4773739126249</v>
          </cell>
        </row>
        <row r="84">
          <cell r="A84">
            <v>45078</v>
          </cell>
          <cell r="B84">
            <v>1738.598946932384</v>
          </cell>
          <cell r="C84">
            <v>1891.2737031209199</v>
          </cell>
          <cell r="D84">
            <v>1340.0824527638599</v>
          </cell>
          <cell r="E84">
            <v>1770.50949129163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1198.5856162698301</v>
          </cell>
          <cell r="K84">
            <v>1562.8951</v>
          </cell>
          <cell r="L84">
            <v>1175.5125503812001</v>
          </cell>
          <cell r="M84">
            <v>2035.4602438335201</v>
          </cell>
          <cell r="N84">
            <v>1430.1411000000001</v>
          </cell>
          <cell r="P84">
            <v>1911.7411</v>
          </cell>
          <cell r="Q84">
            <v>1800.5197000000001</v>
          </cell>
          <cell r="R84">
            <v>1449.3110999999999</v>
          </cell>
          <cell r="S84">
            <v>1780.0210307437819</v>
          </cell>
        </row>
        <row r="85">
          <cell r="A85">
            <v>45108</v>
          </cell>
          <cell r="B85">
            <v>1853.160139828203</v>
          </cell>
          <cell r="C85">
            <v>2011.81709632603</v>
          </cell>
          <cell r="D85">
            <v>1470.89467753593</v>
          </cell>
          <cell r="E85">
            <v>1850.6907014007199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1327.7437408875501</v>
          </cell>
          <cell r="K85">
            <v>1707.4437</v>
          </cell>
          <cell r="L85">
            <v>1248.5334646019501</v>
          </cell>
          <cell r="M85">
            <v>2155.2809158156501</v>
          </cell>
          <cell r="N85">
            <v>1518.2757999999999</v>
          </cell>
          <cell r="P85">
            <v>2037.6546000000001</v>
          </cell>
          <cell r="Q85">
            <v>1915.1279999999999</v>
          </cell>
          <cell r="R85">
            <v>1534.3566000000001</v>
          </cell>
          <cell r="S85">
            <v>1892.86439104961</v>
          </cell>
        </row>
        <row r="86">
          <cell r="A86">
            <v>45139</v>
          </cell>
          <cell r="B86">
            <v>2082.3763297212272</v>
          </cell>
          <cell r="C86">
            <v>2329.5712234849202</v>
          </cell>
          <cell r="D86">
            <v>1608.3444010416599</v>
          </cell>
          <cell r="E86">
            <v>2025.83806787548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1385.1147412985099</v>
          </cell>
          <cell r="K86">
            <v>1928.5594000000001</v>
          </cell>
          <cell r="L86">
            <v>1343.9219613027001</v>
          </cell>
          <cell r="M86">
            <v>2461.60069222428</v>
          </cell>
          <cell r="N86">
            <v>1660.8388</v>
          </cell>
          <cell r="P86">
            <v>2246.4987000000001</v>
          </cell>
          <cell r="Q86">
            <v>2177.4203000000002</v>
          </cell>
          <cell r="R86">
            <v>1662.1765</v>
          </cell>
          <cell r="S86">
            <v>2145.1957905358181</v>
          </cell>
        </row>
        <row r="87">
          <cell r="A87">
            <v>45170</v>
          </cell>
          <cell r="B87">
            <v>2362.1484509062111</v>
          </cell>
          <cell r="C87">
            <v>2703.6966875748299</v>
          </cell>
          <cell r="D87">
            <v>1807.1432941809301</v>
          </cell>
          <cell r="E87">
            <v>2289.2073921433198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1518.1955480981101</v>
          </cell>
          <cell r="K87">
            <v>2201.768</v>
          </cell>
          <cell r="L87">
            <v>1432.9766367039799</v>
          </cell>
          <cell r="M87">
            <v>2748.2798388353799</v>
          </cell>
          <cell r="N87">
            <v>1844.9184</v>
          </cell>
          <cell r="P87">
            <v>2555.1592999999998</v>
          </cell>
          <cell r="Q87">
            <v>2497.0817999999999</v>
          </cell>
          <cell r="R87">
            <v>1815.8003000000001</v>
          </cell>
          <cell r="S87">
            <v>2453.8150438850539</v>
          </cell>
        </row>
        <row r="88">
          <cell r="A88">
            <v>45200</v>
          </cell>
          <cell r="B88">
            <v>2540.2419135134128</v>
          </cell>
          <cell r="C88">
            <v>2902.1363475230401</v>
          </cell>
          <cell r="D88">
            <v>1982.2617251884101</v>
          </cell>
          <cell r="E88">
            <v>2486.6844765710798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1692.9258145666199</v>
          </cell>
          <cell r="K88">
            <v>2422.4854999999998</v>
          </cell>
          <cell r="L88">
            <v>1528.32688946446</v>
          </cell>
          <cell r="M88">
            <v>2999.8881938950399</v>
          </cell>
          <cell r="N88">
            <v>1990.9733000000001</v>
          </cell>
          <cell r="P88">
            <v>2711.6241</v>
          </cell>
          <cell r="Q88">
            <v>2700.3278</v>
          </cell>
          <cell r="R88">
            <v>1906.6092000000001</v>
          </cell>
          <cell r="S88">
            <v>2659.9728476004088</v>
          </cell>
        </row>
        <row r="89">
          <cell r="A89">
            <v>45231</v>
          </cell>
          <cell r="B89">
            <v>2873.5126093520339</v>
          </cell>
          <cell r="C89">
            <v>3357.0149153423099</v>
          </cell>
          <cell r="D89">
            <v>2203.99579729068</v>
          </cell>
          <cell r="E89">
            <v>2760.8857083175799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1911.2467879398801</v>
          </cell>
          <cell r="K89">
            <v>2708.5030999999999</v>
          </cell>
          <cell r="L89">
            <v>1769.85934704141</v>
          </cell>
          <cell r="M89">
            <v>3314.2937439901498</v>
          </cell>
          <cell r="N89">
            <v>2221.8579</v>
          </cell>
          <cell r="P89">
            <v>3085.0367000000001</v>
          </cell>
          <cell r="Q89">
            <v>3036.6395000000002</v>
          </cell>
          <cell r="R89">
            <v>2160.9735000000001</v>
          </cell>
          <cell r="S89">
            <v>3015.274322009614</v>
          </cell>
        </row>
        <row r="90">
          <cell r="A90">
            <v>45261</v>
          </cell>
          <cell r="B90">
            <v>3621.0703863631438</v>
          </cell>
          <cell r="C90">
            <v>4379.10448496752</v>
          </cell>
          <cell r="D90">
            <v>2584.30338309839</v>
          </cell>
          <cell r="E90">
            <v>3148.7632923256001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2174.18835684842</v>
          </cell>
          <cell r="K90">
            <v>3278.91</v>
          </cell>
          <cell r="L90">
            <v>1925.8349502594201</v>
          </cell>
          <cell r="M90">
            <v>4057.4037532559601</v>
          </cell>
          <cell r="N90">
            <v>2919.1738</v>
          </cell>
          <cell r="P90">
            <v>3559.2067999999999</v>
          </cell>
          <cell r="Q90">
            <v>3894.9068000000002</v>
          </cell>
          <cell r="R90">
            <v>2663.3380999999999</v>
          </cell>
          <cell r="S90">
            <v>3780.600927792173</v>
          </cell>
        </row>
        <row r="91">
          <cell r="A91">
            <v>45292</v>
          </cell>
          <cell r="B91">
            <v>4427.2634961719386</v>
          </cell>
          <cell r="C91">
            <v>5211.7647586576704</v>
          </cell>
          <cell r="D91">
            <v>3112.9796281613399</v>
          </cell>
          <cell r="E91">
            <v>3759.7270177898499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2738.0529804507601</v>
          </cell>
          <cell r="K91">
            <v>4035.5027</v>
          </cell>
          <cell r="L91">
            <v>2035.1293263790701</v>
          </cell>
          <cell r="M91">
            <v>4803.9224485443501</v>
          </cell>
          <cell r="N91">
            <v>4267.7062999999998</v>
          </cell>
          <cell r="P91">
            <v>4108.0041000000001</v>
          </cell>
          <cell r="Q91">
            <v>4741.3152</v>
          </cell>
          <cell r="R91">
            <v>3466.2082</v>
          </cell>
          <cell r="S91">
            <v>4591.2851151168916</v>
          </cell>
        </row>
        <row r="92">
          <cell r="A92">
            <v>45323</v>
          </cell>
          <cell r="B92">
            <v>5005.1991500102113</v>
          </cell>
          <cell r="C92">
            <v>5751.2004440863802</v>
          </cell>
          <cell r="D92">
            <v>3598.8853423149799</v>
          </cell>
          <cell r="E92">
            <v>4116.2543857309302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3361.20932925737</v>
          </cell>
          <cell r="K92">
            <v>4429.826</v>
          </cell>
          <cell r="L92">
            <v>2194.7935407526902</v>
          </cell>
          <cell r="M92">
            <v>5507.2133661455</v>
          </cell>
          <cell r="N92">
            <v>5205.8998000000001</v>
          </cell>
          <cell r="P92">
            <v>4433.8195999999998</v>
          </cell>
          <cell r="Q92">
            <v>5354.9974000000002</v>
          </cell>
          <cell r="R92">
            <v>4156.576</v>
          </cell>
          <cell r="S92">
            <v>5114.94797437119</v>
          </cell>
        </row>
        <row r="93">
          <cell r="A93">
            <v>45352</v>
          </cell>
          <cell r="B93">
            <v>5431.7549795018449</v>
          </cell>
          <cell r="C93">
            <v>6224.99445092529</v>
          </cell>
          <cell r="D93">
            <v>4079.59834898393</v>
          </cell>
          <cell r="E93">
            <v>4356.2328698498004</v>
          </cell>
          <cell r="F93">
            <v>3683.6228000000001</v>
          </cell>
          <cell r="G93">
            <v>5430.0810000000001</v>
          </cell>
          <cell r="H93">
            <v>6903.1319999999996</v>
          </cell>
          <cell r="I93">
            <v>6191.1949999999997</v>
          </cell>
          <cell r="J93">
            <v>3910.04620197438</v>
          </cell>
          <cell r="K93">
            <v>4751.6139999999996</v>
          </cell>
          <cell r="L93">
            <v>2721.1695961256301</v>
          </cell>
          <cell r="M93">
            <v>5946.3584160303299</v>
          </cell>
          <cell r="N93">
            <v>5692.4809999999998</v>
          </cell>
          <cell r="P93">
            <v>4858.625</v>
          </cell>
          <cell r="Q93">
            <v>5823.9409999999998</v>
          </cell>
          <cell r="R93">
            <v>4632.3760000000002</v>
          </cell>
          <cell r="S93">
            <v>5512.0486821221812</v>
          </cell>
        </row>
        <row r="94">
          <cell r="A94">
            <v>45383</v>
          </cell>
          <cell r="B94">
            <v>5851.2725797515213</v>
          </cell>
          <cell r="C94">
            <v>6543.2666267306004</v>
          </cell>
          <cell r="D94">
            <v>4376.40928174484</v>
          </cell>
          <cell r="E94">
            <v>4635.5400214517404</v>
          </cell>
          <cell r="F94">
            <v>4796.1019999999999</v>
          </cell>
          <cell r="G94">
            <v>5760.241</v>
          </cell>
          <cell r="H94">
            <v>7532.63</v>
          </cell>
          <cell r="I94">
            <v>6471.8019999999997</v>
          </cell>
          <cell r="J94">
            <v>4416.1225989525401</v>
          </cell>
          <cell r="K94">
            <v>5146.0569999999998</v>
          </cell>
          <cell r="L94">
            <v>2937.0095418843798</v>
          </cell>
          <cell r="M94">
            <v>6339.0663364011098</v>
          </cell>
          <cell r="N94">
            <v>6121.6610000000001</v>
          </cell>
          <cell r="P94">
            <v>5394.02</v>
          </cell>
          <cell r="Q94">
            <v>6165.4780000000001</v>
          </cell>
          <cell r="R94">
            <v>5363.6469999999999</v>
          </cell>
          <cell r="S94">
            <v>5844.9650630662854</v>
          </cell>
        </row>
        <row r="95">
          <cell r="A95">
            <v>45413</v>
          </cell>
          <cell r="B95">
            <v>6129.6135030383393</v>
          </cell>
          <cell r="C95">
            <v>6855.6580249342396</v>
          </cell>
          <cell r="D95">
            <v>4642.1767802674703</v>
          </cell>
          <cell r="E95">
            <v>4916.7301572793203</v>
          </cell>
          <cell r="F95">
            <v>4902.7709999999997</v>
          </cell>
          <cell r="G95">
            <v>5957.8549999999996</v>
          </cell>
          <cell r="H95">
            <v>7615.5559999999996</v>
          </cell>
          <cell r="I95">
            <v>6991.0469999999996</v>
          </cell>
          <cell r="J95">
            <v>4785.5151476527399</v>
          </cell>
          <cell r="K95">
            <v>5316.3739999999998</v>
          </cell>
          <cell r="L95">
            <v>3230.5824282468602</v>
          </cell>
          <cell r="M95">
            <v>6624.2058842299102</v>
          </cell>
          <cell r="N95">
            <v>6406.107</v>
          </cell>
          <cell r="P95">
            <v>5788.8180000000002</v>
          </cell>
          <cell r="Q95">
            <v>6357.8559999999998</v>
          </cell>
          <cell r="R95">
            <v>5729.3329999999996</v>
          </cell>
          <cell r="S95">
            <v>6120.1810435452426</v>
          </cell>
        </row>
        <row r="96">
          <cell r="A96">
            <v>45444</v>
          </cell>
          <cell r="B96">
            <v>6464.3049947259105</v>
          </cell>
          <cell r="C96">
            <v>7180.2084728576501</v>
          </cell>
          <cell r="D96">
            <v>4763.9989066551598</v>
          </cell>
          <cell r="E96">
            <v>5185.1013351087104</v>
          </cell>
          <cell r="F96">
            <v>5956.1670000000004</v>
          </cell>
          <cell r="G96">
            <v>6064.8639999999996</v>
          </cell>
          <cell r="H96">
            <v>7973.5119999999997</v>
          </cell>
          <cell r="I96">
            <v>7260.5720000000001</v>
          </cell>
          <cell r="J96">
            <v>5155.4627961203096</v>
          </cell>
          <cell r="K96">
            <v>5552.31</v>
          </cell>
          <cell r="L96">
            <v>3446.8083304429701</v>
          </cell>
          <cell r="M96">
            <v>6862.0195196064096</v>
          </cell>
          <cell r="N96">
            <v>6457.1620000000003</v>
          </cell>
          <cell r="P96">
            <v>6275.5680000000002</v>
          </cell>
          <cell r="Q96">
            <v>6557.5709999999999</v>
          </cell>
          <cell r="R96">
            <v>6307.6689999999999</v>
          </cell>
          <cell r="S96">
            <v>6371.2588628005133</v>
          </cell>
        </row>
        <row r="97">
          <cell r="A97">
            <v>45474</v>
          </cell>
          <cell r="B97">
            <v>6778.9597352306801</v>
          </cell>
          <cell r="C97">
            <v>7428.3779000654004</v>
          </cell>
          <cell r="D97">
            <v>5091.7745074152099</v>
          </cell>
          <cell r="E97">
            <v>5381.1922187746204</v>
          </cell>
          <cell r="F97">
            <v>6350.1719999999996</v>
          </cell>
          <cell r="G97">
            <v>6281.5069999999996</v>
          </cell>
          <cell r="H97">
            <v>8350.982</v>
          </cell>
          <cell r="I97">
            <v>7640.5429999999997</v>
          </cell>
          <cell r="J97">
            <v>5439.4371538395499</v>
          </cell>
          <cell r="K97">
            <v>5833.8459999999995</v>
          </cell>
          <cell r="L97">
            <v>3683.8643413414502</v>
          </cell>
          <cell r="M97">
            <v>7537.9924347829001</v>
          </cell>
          <cell r="N97">
            <v>6729.5640000000003</v>
          </cell>
          <cell r="P97">
            <v>6537.1589999999997</v>
          </cell>
          <cell r="Q97">
            <v>6836.7209999999995</v>
          </cell>
          <cell r="R97">
            <v>6683.5640000000003</v>
          </cell>
          <cell r="S97">
            <v>6660.3586677524136</v>
          </cell>
        </row>
        <row r="98">
          <cell r="A98">
            <v>45505</v>
          </cell>
          <cell r="B98">
            <v>7085.7667145936321</v>
          </cell>
          <cell r="C98">
            <v>7833.5931777325404</v>
          </cell>
          <cell r="D98">
            <v>5217.3978221980497</v>
          </cell>
          <cell r="E98">
            <v>5549.3550974693999</v>
          </cell>
          <cell r="F98">
            <v>6766.9690000000001</v>
          </cell>
          <cell r="G98">
            <v>6552.4160000000002</v>
          </cell>
          <cell r="H98">
            <v>8658.5130000000008</v>
          </cell>
          <cell r="I98">
            <v>7957.9679999999998</v>
          </cell>
          <cell r="J98">
            <v>5768.8448236162803</v>
          </cell>
          <cell r="K98">
            <v>5986.5780000000004</v>
          </cell>
          <cell r="L98">
            <v>3905.3338660304498</v>
          </cell>
          <cell r="M98">
            <v>7915.2761211822199</v>
          </cell>
          <cell r="N98">
            <v>6824.0619999999999</v>
          </cell>
          <cell r="P98">
            <v>7024.64</v>
          </cell>
          <cell r="Q98">
            <v>7104.0810000000001</v>
          </cell>
          <cell r="R98">
            <v>7011.826</v>
          </cell>
          <cell r="S98">
            <v>6952.5572546852027</v>
          </cell>
        </row>
        <row r="99">
          <cell r="A99">
            <v>45536</v>
          </cell>
          <cell r="B99">
            <v>7291.309175669543</v>
          </cell>
          <cell r="C99">
            <v>7986.8514635786496</v>
          </cell>
          <cell r="D99">
            <v>5272.0811633360399</v>
          </cell>
          <cell r="E99">
            <v>5697.4022109197304</v>
          </cell>
          <cell r="F99">
            <v>7300.8310000000001</v>
          </cell>
          <cell r="G99">
            <v>6779.1689999999999</v>
          </cell>
          <cell r="H99">
            <v>8954.0720000000001</v>
          </cell>
          <cell r="I99">
            <v>8067.8959999999997</v>
          </cell>
          <cell r="J99">
            <v>5952.9565031269403</v>
          </cell>
          <cell r="K99">
            <v>6126.2280000000001</v>
          </cell>
          <cell r="L99">
            <v>4157.4188627763897</v>
          </cell>
          <cell r="M99">
            <v>8163.8464208967198</v>
          </cell>
          <cell r="N99">
            <v>7089.9170000000004</v>
          </cell>
          <cell r="P99">
            <v>7136.85</v>
          </cell>
          <cell r="Q99">
            <v>7312.5110000000004</v>
          </cell>
          <cell r="R99">
            <v>7303.8670000000002</v>
          </cell>
          <cell r="S99">
            <v>7121.0810124371556</v>
          </cell>
        </row>
        <row r="100">
          <cell r="A100">
            <v>45566</v>
          </cell>
          <cell r="B100">
            <v>7465.8473403449561</v>
          </cell>
          <cell r="C100">
            <v>7989.1274914432797</v>
          </cell>
          <cell r="D100">
            <v>5402.3473191297599</v>
          </cell>
          <cell r="E100">
            <v>5900.8393052379697</v>
          </cell>
          <cell r="F100">
            <v>7787.6149999999998</v>
          </cell>
          <cell r="G100">
            <v>6926.0159999999996</v>
          </cell>
          <cell r="H100">
            <v>9219.4369999999999</v>
          </cell>
          <cell r="I100">
            <v>8208.5609999999997</v>
          </cell>
          <cell r="J100">
            <v>6065.0865202243203</v>
          </cell>
          <cell r="K100">
            <v>6345.9979999999996</v>
          </cell>
          <cell r="L100">
            <v>4434.9119546957299</v>
          </cell>
          <cell r="M100">
            <v>8579.2264029328799</v>
          </cell>
          <cell r="N100">
            <v>7219.6409999999996</v>
          </cell>
          <cell r="P100">
            <v>6985.9369999999999</v>
          </cell>
          <cell r="Q100">
            <v>7511.18</v>
          </cell>
          <cell r="R100">
            <v>7531.1149999999998</v>
          </cell>
          <cell r="S100">
            <v>7249.1311781572103</v>
          </cell>
        </row>
        <row r="101">
          <cell r="A101">
            <v>45597</v>
          </cell>
          <cell r="B101">
            <v>7647.7496779873027</v>
          </cell>
          <cell r="C101">
            <v>8083.9828672863096</v>
          </cell>
          <cell r="D101">
            <v>5622.3800065279902</v>
          </cell>
          <cell r="E101">
            <v>5977.9451514676402</v>
          </cell>
          <cell r="F101">
            <v>8183.03</v>
          </cell>
          <cell r="G101">
            <v>7003.7259999999997</v>
          </cell>
          <cell r="H101">
            <v>9437.1990000000005</v>
          </cell>
          <cell r="I101">
            <v>8434.5259999999998</v>
          </cell>
          <cell r="J101">
            <v>6139.8148070896304</v>
          </cell>
          <cell r="K101">
            <v>6612.0609999999997</v>
          </cell>
          <cell r="L101">
            <v>4745.0026893460899</v>
          </cell>
          <cell r="M101">
            <v>8903.1787266240408</v>
          </cell>
          <cell r="N101">
            <v>7383.79</v>
          </cell>
          <cell r="P101">
            <v>6882.1890000000003</v>
          </cell>
          <cell r="Q101">
            <v>7682.8540000000003</v>
          </cell>
          <cell r="R101">
            <v>7798.9009999999998</v>
          </cell>
          <cell r="S101">
            <v>7390.4874601743941</v>
          </cell>
        </row>
        <row r="102">
          <cell r="A102">
            <v>45627</v>
          </cell>
          <cell r="B102">
            <v>7830.4760796824175</v>
          </cell>
          <cell r="C102">
            <v>8314.8293144701693</v>
          </cell>
          <cell r="D102">
            <v>5688.63506599421</v>
          </cell>
          <cell r="E102">
            <v>6060.43868832925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6337.0335851024502</v>
          </cell>
          <cell r="K102">
            <v>6719.5370999999996</v>
          </cell>
          <cell r="L102">
            <v>4939.0467702645001</v>
          </cell>
          <cell r="M102">
            <v>9311.2975848922197</v>
          </cell>
          <cell r="N102">
            <v>7489.5150000000003</v>
          </cell>
          <cell r="P102">
            <v>6613.2726000000002</v>
          </cell>
          <cell r="Q102">
            <v>7934.7347</v>
          </cell>
          <cell r="R102">
            <v>7977.3856999999998</v>
          </cell>
          <cell r="S102">
            <v>7571.1423233289461</v>
          </cell>
        </row>
        <row r="103">
          <cell r="A103">
            <v>45658</v>
          </cell>
          <cell r="B103">
            <v>7984.0802340498994</v>
          </cell>
          <cell r="C103">
            <v>8396.4325228087291</v>
          </cell>
          <cell r="D103">
            <v>5777.7705390006904</v>
          </cell>
          <cell r="E103">
            <v>6210.3106183339596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6390.58732859672</v>
          </cell>
          <cell r="K103">
            <v>6974.4682000000003</v>
          </cell>
          <cell r="L103">
            <v>5241.4552731346103</v>
          </cell>
          <cell r="M103">
            <v>9658.3680370396596</v>
          </cell>
          <cell r="N103">
            <v>7653.7757000000001</v>
          </cell>
          <cell r="P103">
            <v>6618.7556999999997</v>
          </cell>
          <cell r="Q103">
            <v>8120.7181</v>
          </cell>
          <cell r="R103">
            <v>8107.3032999999996</v>
          </cell>
          <cell r="S103">
            <v>7722.4287470429108</v>
          </cell>
        </row>
        <row r="104">
          <cell r="A104">
            <v>45689</v>
          </cell>
          <cell r="B104">
            <v>8167.9819914892914</v>
          </cell>
          <cell r="C104">
            <v>8601.0726568551108</v>
          </cell>
          <cell r="D104">
            <v>5854.3875002961104</v>
          </cell>
          <cell r="E104">
            <v>6227.7396414335699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6530.2040992088596</v>
          </cell>
          <cell r="K104">
            <v>7068.3820999999998</v>
          </cell>
          <cell r="L104">
            <v>5456.36207831914</v>
          </cell>
          <cell r="M104">
            <v>9923.0199476062098</v>
          </cell>
          <cell r="N104">
            <v>7884.0630000000001</v>
          </cell>
          <cell r="P104">
            <v>6456.2127</v>
          </cell>
          <cell r="Q104">
            <v>8391.5004000000008</v>
          </cell>
          <cell r="R104">
            <v>8340.44</v>
          </cell>
          <cell r="S104">
            <v>7873.3886386012846</v>
          </cell>
        </row>
        <row r="105">
          <cell r="A105">
            <v>45717</v>
          </cell>
          <cell r="B105">
            <v>8385.2025727597138</v>
          </cell>
          <cell r="C105">
            <v>8927.8148775742902</v>
          </cell>
          <cell r="D105">
            <v>5834.7746515418603</v>
          </cell>
          <cell r="E105">
            <v>6457.6116604249301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6709.89515549104</v>
          </cell>
          <cell r="K105">
            <v>7142.4222</v>
          </cell>
          <cell r="L105">
            <v>5884.8487346714201</v>
          </cell>
          <cell r="M105">
            <v>10204.310945783</v>
          </cell>
          <cell r="N105">
            <v>8083.4567999999999</v>
          </cell>
          <cell r="P105">
            <v>7172.3460999999998</v>
          </cell>
          <cell r="Q105">
            <v>8629.1769000000004</v>
          </cell>
          <cell r="R105">
            <v>8546.6805999999997</v>
          </cell>
          <cell r="S105">
            <v>8105.9386567676138</v>
          </cell>
        </row>
        <row r="106">
          <cell r="A106">
            <v>45748</v>
          </cell>
          <cell r="B106">
            <v>8607.2008038824752</v>
          </cell>
          <cell r="C106">
            <v>9210.5495103907306</v>
          </cell>
          <cell r="D106">
            <v>6050.7851651308702</v>
          </cell>
          <cell r="E106">
            <v>6599.6629578761804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6905.0430628744398</v>
          </cell>
          <cell r="K106">
            <v>7293.5191999999997</v>
          </cell>
          <cell r="L106">
            <v>6099.2985528223098</v>
          </cell>
          <cell r="M106">
            <v>10610.0686724672</v>
          </cell>
          <cell r="N106">
            <v>8412.2132999999994</v>
          </cell>
          <cell r="P106">
            <v>7308.5469999999996</v>
          </cell>
          <cell r="Q106">
            <v>8907.06</v>
          </cell>
          <cell r="R106">
            <v>8726.8070000000007</v>
          </cell>
          <cell r="S106">
            <v>8341.3756400725943</v>
          </cell>
        </row>
        <row r="107">
          <cell r="A107">
            <v>45778</v>
          </cell>
          <cell r="B107">
            <v>8777.9636575385957</v>
          </cell>
          <cell r="C107">
            <v>9353.7832660988206</v>
          </cell>
          <cell r="D107">
            <v>6129.3972653584397</v>
          </cell>
          <cell r="E107">
            <v>6735.8080295255804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7188.22558833519</v>
          </cell>
          <cell r="K107">
            <v>7440.2518</v>
          </cell>
          <cell r="L107">
            <v>6233.5958854089704</v>
          </cell>
          <cell r="M107">
            <v>11122.1622705396</v>
          </cell>
          <cell r="N107">
            <v>8616.5277000000006</v>
          </cell>
          <cell r="P107">
            <v>7136.2227000000003</v>
          </cell>
          <cell r="Q107">
            <v>9107.3430000000008</v>
          </cell>
          <cell r="R107">
            <v>8855.2409000000007</v>
          </cell>
          <cell r="S107">
            <v>8519.856032611151</v>
          </cell>
        </row>
        <row r="108">
          <cell r="A108">
            <v>45809</v>
          </cell>
          <cell r="B108">
            <v>8897.6973529923544</v>
          </cell>
          <cell r="C108">
            <v>9403.1051811698999</v>
          </cell>
          <cell r="D108">
            <v>6335.1468454839496</v>
          </cell>
          <cell r="E108">
            <v>6803.3998019479204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7346.9831731528002</v>
          </cell>
          <cell r="K108">
            <v>7724.1311999999998</v>
          </cell>
          <cell r="L108">
            <v>6405.3169393971202</v>
          </cell>
          <cell r="M108">
            <v>11473.1059057687</v>
          </cell>
          <cell r="N108">
            <v>8652.9498999999996</v>
          </cell>
          <cell r="P108">
            <v>7040.5214999999998</v>
          </cell>
          <cell r="Q108">
            <v>9241.1005000000005</v>
          </cell>
          <cell r="R108">
            <v>8885.3940000000002</v>
          </cell>
          <cell r="S108">
            <v>8643.7660075528674</v>
          </cell>
        </row>
        <row r="109">
          <cell r="A109">
            <v>45839</v>
          </cell>
          <cell r="B109">
            <v>9086.973014407864</v>
          </cell>
          <cell r="C109">
            <v>9660.2401270483097</v>
          </cell>
          <cell r="D109">
            <v>6426.2741901664003</v>
          </cell>
          <cell r="E109">
            <v>6837.6025309405304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7524.8027175733396</v>
          </cell>
          <cell r="K109">
            <v>8045.1587</v>
          </cell>
          <cell r="L109">
            <v>6590.2440285480297</v>
          </cell>
          <cell r="M109">
            <v>11657.917176593901</v>
          </cell>
          <cell r="N109">
            <v>8788.5059999999994</v>
          </cell>
          <cell r="P109">
            <v>7407.6090000000004</v>
          </cell>
          <cell r="Q109">
            <v>9366.6805000000004</v>
          </cell>
          <cell r="R109">
            <v>9066.5157999999992</v>
          </cell>
          <cell r="S109">
            <v>8832.1712939921981</v>
          </cell>
        </row>
        <row r="110">
          <cell r="A110">
            <v>45870</v>
          </cell>
          <cell r="B110">
            <v>9275.7516007227368</v>
          </cell>
          <cell r="C110">
            <v>9796.2774499401094</v>
          </cell>
          <cell r="D110">
            <v>6702.5627423651003</v>
          </cell>
          <cell r="E110">
            <v>6852.3166480438404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7732.6853995278698</v>
          </cell>
          <cell r="K110">
            <v>8102.1045000000004</v>
          </cell>
          <cell r="L110">
            <v>6845.7806538335499</v>
          </cell>
          <cell r="M110">
            <v>12124.2303361461</v>
          </cell>
          <cell r="N110">
            <v>9027.1919999999991</v>
          </cell>
          <cell r="P110">
            <v>7421.9079000000002</v>
          </cell>
          <cell r="Q110">
            <v>9573.8153000000002</v>
          </cell>
          <cell r="R110">
            <v>9307.5835999999999</v>
          </cell>
          <cell r="S110">
            <v>8986.9053420924611</v>
          </cell>
        </row>
        <row r="111">
          <cell r="A111">
            <v>45901</v>
          </cell>
          <cell r="B111">
            <v>9467.5913577665124</v>
          </cell>
          <cell r="C111">
            <v>9997.3698417933992</v>
          </cell>
          <cell r="D111">
            <v>6751.7509077545601</v>
          </cell>
          <cell r="E111">
            <v>6814.5305589590998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7925.12279994856</v>
          </cell>
          <cell r="K111">
            <v>8213.0373</v>
          </cell>
          <cell r="L111">
            <v>7064.4779433089598</v>
          </cell>
          <cell r="M111">
            <v>12366.951468520099</v>
          </cell>
          <cell r="N111">
            <v>9264.3243000000002</v>
          </cell>
          <cell r="P111">
            <v>7593.1674999999996</v>
          </cell>
          <cell r="Q111">
            <v>9757.32</v>
          </cell>
          <cell r="R111">
            <v>9573.9359999999997</v>
          </cell>
          <cell r="S111">
            <v>9132.5176006846577</v>
          </cell>
        </row>
        <row r="112">
          <cell r="A112">
            <v>45931</v>
          </cell>
          <cell r="B112">
            <v>9705.7724140405826</v>
          </cell>
          <cell r="C112">
            <v>10299.491113983</v>
          </cell>
          <cell r="D112">
            <v>6922.5409233803603</v>
          </cell>
          <cell r="E112">
            <v>6932.9335962837604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8135.0356714078998</v>
          </cell>
          <cell r="K112">
            <v>8302.7294999999995</v>
          </cell>
          <cell r="L112">
            <v>7355.3838145502305</v>
          </cell>
          <cell r="M112">
            <v>12466.392866602901</v>
          </cell>
          <cell r="N112">
            <v>9457.3462999999992</v>
          </cell>
          <cell r="P112">
            <v>7886.6133</v>
          </cell>
          <cell r="Q112">
            <v>9936.3348000000005</v>
          </cell>
          <cell r="R112">
            <v>9894.4513999999999</v>
          </cell>
          <cell r="S112">
            <v>9327.9843819716334</v>
          </cell>
        </row>
        <row r="113">
          <cell r="A113">
            <v>45962</v>
          </cell>
          <cell r="B113">
            <v>10010.18154607022</v>
          </cell>
          <cell r="C113">
            <v>10718.097566857899</v>
          </cell>
          <cell r="D113">
            <v>6980.1285618267202</v>
          </cell>
          <cell r="E113">
            <v>7022.8681479977004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8308.05313307092</v>
          </cell>
          <cell r="K113">
            <v>8446.3744999999999</v>
          </cell>
          <cell r="L113">
            <v>7562.1988931614596</v>
          </cell>
          <cell r="M113">
            <v>12723.789764618101</v>
          </cell>
          <cell r="N113">
            <v>9698.2957999999999</v>
          </cell>
          <cell r="P113">
            <v>7848.5460000000003</v>
          </cell>
          <cell r="Q113">
            <v>10218.186600000001</v>
          </cell>
          <cell r="R113">
            <v>10316.6973</v>
          </cell>
          <cell r="S113">
            <v>9586.7394305111557</v>
          </cell>
        </row>
        <row r="114">
          <cell r="A114">
            <v>45992</v>
          </cell>
          <cell r="B114">
            <v>10313.79003886556</v>
          </cell>
          <cell r="C114">
            <v>11147.1657811026</v>
          </cell>
          <cell r="D114">
            <v>7097.0636946938603</v>
          </cell>
          <cell r="E114">
            <v>7088.3308694116204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8473.1315709450391</v>
          </cell>
          <cell r="K114">
            <v>8667.5879999999997</v>
          </cell>
          <cell r="L114">
            <v>7911.8466740976401</v>
          </cell>
          <cell r="M114">
            <v>13154.8256028013</v>
          </cell>
          <cell r="N114">
            <v>9918.33</v>
          </cell>
          <cell r="P114">
            <v>7797.7046</v>
          </cell>
          <cell r="Q114">
            <v>10566.980100000001</v>
          </cell>
          <cell r="R114">
            <v>10630.080900000001</v>
          </cell>
          <cell r="S114">
            <v>9883.6412177424991</v>
          </cell>
        </row>
        <row r="115">
          <cell r="A115">
            <v>46023</v>
          </cell>
          <cell r="B115">
            <v>10622.737857120121</v>
          </cell>
          <cell r="C115">
            <v>11576.79213577567</v>
          </cell>
          <cell r="D115">
            <v>7162.4597466518371</v>
          </cell>
          <cell r="E115">
            <v>7183.362929688511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8628.3071001479366</v>
          </cell>
          <cell r="K115">
            <v>8888.7291999999998</v>
          </cell>
          <cell r="L115">
            <v>8447.1528667713137</v>
          </cell>
          <cell r="M115">
            <v>13404.058599988781</v>
          </cell>
          <cell r="N115">
            <v>10278.180700000001</v>
          </cell>
          <cell r="P115">
            <v>8203.2325000000001</v>
          </cell>
          <cell r="Q115">
            <v>10832.4432</v>
          </cell>
          <cell r="R115">
            <v>11012.6054</v>
          </cell>
          <cell r="S115">
            <v>10170.767642140159</v>
          </cell>
        </row>
        <row r="116">
          <cell r="A116">
            <v>46054</v>
          </cell>
          <cell r="B116">
            <v>10943.354291478779</v>
          </cell>
          <cell r="C116">
            <v>11897.39749317373</v>
          </cell>
          <cell r="D116">
            <v>7217.1151298166051</v>
          </cell>
          <cell r="E116">
            <v>7275.9185874805034</v>
          </cell>
          <cell r="F116">
            <v>13503.2914</v>
          </cell>
          <cell r="G116">
            <v>8888.5936999999994</v>
          </cell>
          <cell r="H116">
            <v>12608.3524</v>
          </cell>
          <cell r="I116">
            <v>11868.292299999999</v>
          </cell>
          <cell r="J116">
            <v>8739.4938484970335</v>
          </cell>
          <cell r="K116">
            <v>8988.9776999999995</v>
          </cell>
          <cell r="L116">
            <v>8926.7582147374742</v>
          </cell>
          <cell r="M116">
            <v>13725.64250221863</v>
          </cell>
          <cell r="N116">
            <v>10599.2171</v>
          </cell>
          <cell r="P116">
            <v>8281.7695000000003</v>
          </cell>
          <cell r="Q116">
            <v>11168.565399999999</v>
          </cell>
          <cell r="R116">
            <v>11609.1582</v>
          </cell>
          <cell r="S116">
            <v>10402.56094372728</v>
          </cell>
        </row>
        <row r="117">
          <cell r="A117">
            <v>46082</v>
          </cell>
          <cell r="B117">
            <v>11194.41039967084</v>
          </cell>
          <cell r="C117">
            <v>12143.694113940801</v>
          </cell>
          <cell r="D117">
            <v>7290.3259777831136</v>
          </cell>
          <cell r="E117">
            <v>7325.9555136580611</v>
          </cell>
          <cell r="F117">
            <v>13935.2688</v>
          </cell>
          <cell r="G117">
            <v>9005.7585999999992</v>
          </cell>
          <cell r="H117">
            <v>12883.6613</v>
          </cell>
          <cell r="I117">
            <v>12315.2755</v>
          </cell>
          <cell r="J117">
            <v>9079.1078240827646</v>
          </cell>
          <cell r="K117">
            <v>9263.1795000000002</v>
          </cell>
          <cell r="L117">
            <v>8340.9904241218937</v>
          </cell>
          <cell r="M117">
            <v>14209.19833895032</v>
          </cell>
          <cell r="N117">
            <v>10752.2318</v>
          </cell>
          <cell r="P117">
            <v>8359.5287000000008</v>
          </cell>
          <cell r="Q117">
            <v>11522.3024</v>
          </cell>
          <cell r="R117">
            <v>12101.0458</v>
          </cell>
          <cell r="S117">
            <v>10616.125123532111</v>
          </cell>
        </row>
        <row r="118">
          <cell r="A118">
            <v>46113</v>
          </cell>
          <cell r="B118">
            <v>11411.808286584281</v>
          </cell>
          <cell r="C118">
            <v>12154.718749653781</v>
          </cell>
          <cell r="D118">
            <v>7536.0535282701012</v>
          </cell>
          <cell r="E118">
            <v>7447.3512868300613</v>
          </cell>
          <cell r="F118">
            <v>14117.104799999999</v>
          </cell>
          <cell r="G118">
            <v>9235.0565000000006</v>
          </cell>
          <cell r="H118">
            <v>13206.5368</v>
          </cell>
          <cell r="I118">
            <v>12952.171</v>
          </cell>
          <cell r="J118">
            <v>9483.9883822941447</v>
          </cell>
          <cell r="K118">
            <v>9334.1185999999998</v>
          </cell>
          <cell r="L118">
            <v>8581.3798962788424</v>
          </cell>
          <cell r="M118">
            <v>14608.11493771516</v>
          </cell>
          <cell r="N118">
            <v>11095.2673</v>
          </cell>
          <cell r="P118">
            <v>8396.8323</v>
          </cell>
          <cell r="Q118">
            <v>11714.674199999999</v>
          </cell>
          <cell r="R118">
            <v>12607.1615</v>
          </cell>
          <cell r="S118">
            <v>10742.77509408466</v>
          </cell>
        </row>
        <row r="119">
          <cell r="A119">
            <v>46143</v>
          </cell>
          <cell r="B119">
            <v>11688.67347170639</v>
          </cell>
          <cell r="C119">
            <v>12489.57725402271</v>
          </cell>
          <cell r="D119">
            <v>7575.8627243393967</v>
          </cell>
          <cell r="E119">
            <v>7496.1001555671191</v>
          </cell>
          <cell r="F119">
            <v>14638.1728</v>
          </cell>
          <cell r="G119">
            <v>9425.7972000000009</v>
          </cell>
          <cell r="H119">
            <v>13554.4915</v>
          </cell>
          <cell r="I119">
            <v>13267.230299999999</v>
          </cell>
          <cell r="J119">
            <v>9847.1511203944447</v>
          </cell>
          <cell r="K119">
            <v>9542.3313999999991</v>
          </cell>
          <cell r="L119">
            <v>8752.3832369630691</v>
          </cell>
          <cell r="M119">
            <v>14844.171576010591</v>
          </cell>
          <cell r="N119">
            <v>11355.0232</v>
          </cell>
          <cell r="P119">
            <v>8719.2981999999993</v>
          </cell>
          <cell r="Q119">
            <v>11893.9725</v>
          </cell>
          <cell r="R119">
            <v>12992.986800000001</v>
          </cell>
          <cell r="S119">
            <v>10972.700346914629</v>
          </cell>
        </row>
        <row r="120">
          <cell r="A120">
            <v>46174</v>
          </cell>
          <cell r="B120">
            <v>11919.95203700405</v>
          </cell>
          <cell r="C120">
            <v>12762.903115923509</v>
          </cell>
          <cell r="D120">
            <v>7813.4782826246019</v>
          </cell>
          <cell r="E120">
            <v>7698.2760114298981</v>
          </cell>
          <cell r="F120">
            <v>14858.674199999999</v>
          </cell>
          <cell r="G120">
            <v>9538.7360000000008</v>
          </cell>
          <cell r="H120">
            <v>13895.052799999999</v>
          </cell>
          <cell r="I120">
            <v>13342.9324</v>
          </cell>
          <cell r="J120">
            <v>9926.7755846125929</v>
          </cell>
          <cell r="K120">
            <v>9866.6383999999998</v>
          </cell>
          <cell r="L120">
            <v>9059.9722346358612</v>
          </cell>
          <cell r="M120">
            <v>15205.839070972719</v>
          </cell>
          <cell r="N120">
            <v>11509.3524</v>
          </cell>
          <cell r="P120">
            <v>9287.9593999999997</v>
          </cell>
          <cell r="Q120">
            <v>12043.1821</v>
          </cell>
          <cell r="R120">
            <v>13088.7394</v>
          </cell>
          <cell r="S120">
            <v>11224.65555736352</v>
          </cell>
        </row>
        <row r="121">
          <cell r="A121">
            <v>46204</v>
          </cell>
          <cell r="B121">
            <v>12175.40972684028</v>
          </cell>
          <cell r="C121">
            <v>12977.671370992161</v>
          </cell>
          <cell r="D121">
            <v>8016.3813581878157</v>
          </cell>
          <cell r="E121">
            <v>7739.2198166562712</v>
          </cell>
          <cell r="F121">
            <v>15180.187400000001</v>
          </cell>
          <cell r="G121">
            <v>9743.4863999999998</v>
          </cell>
          <cell r="H121">
            <v>14195.109700000001</v>
          </cell>
          <cell r="I121">
            <v>13764.4764</v>
          </cell>
          <cell r="J121">
            <v>10172.897283197461</v>
          </cell>
          <cell r="K121">
            <v>10369.384599999999</v>
          </cell>
          <cell r="L121">
            <v>9247.9806000715762</v>
          </cell>
          <cell r="M121">
            <v>15439.438084744839</v>
          </cell>
          <cell r="N121">
            <v>11720.7417</v>
          </cell>
          <cell r="P121">
            <v>9555.7990000000009</v>
          </cell>
          <cell r="Q121">
            <v>12216.9229</v>
          </cell>
          <cell r="R121">
            <v>13445.8338</v>
          </cell>
          <cell r="S121">
            <v>11438.95326374537</v>
          </cell>
        </row>
        <row r="122">
          <cell r="A122">
            <v>46235</v>
          </cell>
          <cell r="B122">
            <v>12369.847178362421</v>
          </cell>
          <cell r="C122">
            <v>13207.68435666239</v>
          </cell>
          <cell r="D122">
            <v>8214.0518933053754</v>
          </cell>
          <cell r="E122">
            <v>7931.4368685944764</v>
          </cell>
          <cell r="F122">
            <v>15478.419900000001</v>
          </cell>
          <cell r="G122">
            <v>9780.9220999999998</v>
          </cell>
          <cell r="H122">
            <v>14561.263499999999</v>
          </cell>
          <cell r="I122">
            <v>13936.9674</v>
          </cell>
          <cell r="J122">
            <v>10462.639706954151</v>
          </cell>
          <cell r="K122">
            <v>10373.6384</v>
          </cell>
          <cell r="L122">
            <v>9478.4089052210202</v>
          </cell>
          <cell r="M122">
            <v>15451.211181883529</v>
          </cell>
          <cell r="N122">
            <v>11989.376200000001</v>
          </cell>
          <cell r="P122">
            <v>9749.8503000000001</v>
          </cell>
          <cell r="Q122">
            <v>12412.8356</v>
          </cell>
          <cell r="R122">
            <v>13665.7467</v>
          </cell>
          <cell r="S122">
            <v>11599.754364666451</v>
          </cell>
        </row>
        <row r="123">
          <cell r="A123">
            <v>46266</v>
          </cell>
          <cell r="B123">
            <v>12595.529113020189</v>
          </cell>
          <cell r="C123">
            <v>13461.92045958653</v>
          </cell>
          <cell r="D123">
            <v>8296.223245000936</v>
          </cell>
          <cell r="E123">
            <v>7884.9018987708632</v>
          </cell>
          <cell r="F123">
            <v>15884.873</v>
          </cell>
          <cell r="G123">
            <v>9927.4493000000002</v>
          </cell>
          <cell r="H123">
            <v>14884.102999999999</v>
          </cell>
          <cell r="I123">
            <v>14226.356400000001</v>
          </cell>
          <cell r="J123">
            <v>10733.836366539559</v>
          </cell>
          <cell r="K123">
            <v>10550.7214</v>
          </cell>
          <cell r="L123">
            <v>9716.8474903667484</v>
          </cell>
          <cell r="M123">
            <v>15782.515649655061</v>
          </cell>
          <cell r="N123">
            <v>12121.398999999999</v>
          </cell>
          <cell r="P123">
            <v>10095.0725</v>
          </cell>
          <cell r="Q123">
            <v>12598.826800000001</v>
          </cell>
          <cell r="R123">
            <v>13978.638999999999</v>
          </cell>
          <cell r="S123">
            <v>11776.98758468589</v>
          </cell>
        </row>
      </sheetData>
      <sheetData sheetId="6">
        <row r="6">
          <cell r="A6">
            <v>42705</v>
          </cell>
          <cell r="B6">
            <v>99.97665321581718</v>
          </cell>
          <cell r="C6">
            <v>100.036580555553</v>
          </cell>
          <cell r="D6">
            <v>99.550421266331895</v>
          </cell>
          <cell r="E6">
            <v>99.725527203633206</v>
          </cell>
          <cell r="F6">
            <v>100</v>
          </cell>
          <cell r="G6">
            <v>98.684641026211693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106.536145483065</v>
          </cell>
          <cell r="M6">
            <v>100.026736627175</v>
          </cell>
          <cell r="N6">
            <v>98.908732137840403</v>
          </cell>
          <cell r="P6">
            <v>100</v>
          </cell>
          <cell r="Q6">
            <v>100</v>
          </cell>
          <cell r="R6">
            <v>100</v>
          </cell>
          <cell r="S6">
            <v>99.758708365094492</v>
          </cell>
        </row>
        <row r="7">
          <cell r="A7">
            <v>42736</v>
          </cell>
          <cell r="B7">
            <v>102.7919826283066</v>
          </cell>
          <cell r="C7">
            <v>101.017560209449</v>
          </cell>
          <cell r="D7">
            <v>100.274495590117</v>
          </cell>
          <cell r="E7">
            <v>102.04241837791299</v>
          </cell>
          <cell r="F7">
            <v>110.3184</v>
          </cell>
          <cell r="G7">
            <v>100.647431027236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115.95704629754</v>
          </cell>
          <cell r="M7">
            <v>101.70546631781799</v>
          </cell>
          <cell r="N7">
            <v>101.489117589315</v>
          </cell>
          <cell r="P7">
            <v>100.68429999999999</v>
          </cell>
          <cell r="Q7">
            <v>101.8374</v>
          </cell>
          <cell r="R7">
            <v>106.15560000000001</v>
          </cell>
          <cell r="S7">
            <v>101.2084026258681</v>
          </cell>
        </row>
        <row r="8">
          <cell r="A8">
            <v>42767</v>
          </cell>
          <cell r="B8">
            <v>104.70557465706671</v>
          </cell>
          <cell r="C8">
            <v>101.626370427797</v>
          </cell>
          <cell r="D8">
            <v>105.084474200823</v>
          </cell>
          <cell r="E8">
            <v>104.724166983019</v>
          </cell>
          <cell r="F8">
            <v>112.0198</v>
          </cell>
          <cell r="G8">
            <v>102.071448536753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121.162764984852</v>
          </cell>
          <cell r="M8">
            <v>105.11332185045799</v>
          </cell>
          <cell r="N8">
            <v>103.51505181930401</v>
          </cell>
          <cell r="P8">
            <v>101.17400000000001</v>
          </cell>
          <cell r="Q8">
            <v>103.524</v>
          </cell>
          <cell r="R8">
            <v>108.76519999999999</v>
          </cell>
          <cell r="S8">
            <v>102.9148379829285</v>
          </cell>
        </row>
        <row r="9">
          <cell r="A9">
            <v>42795</v>
          </cell>
          <cell r="B9">
            <v>105.9944402832305</v>
          </cell>
          <cell r="C9">
            <v>102.543325243992</v>
          </cell>
          <cell r="D9">
            <v>105.33972427846101</v>
          </cell>
          <cell r="E9">
            <v>105.69544834232499</v>
          </cell>
          <cell r="F9">
            <v>115.3729</v>
          </cell>
          <cell r="G9">
            <v>103.49270325653301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112.194333142313</v>
          </cell>
          <cell r="M9">
            <v>104.71267640689901</v>
          </cell>
          <cell r="N9">
            <v>106.073021468905</v>
          </cell>
          <cell r="P9">
            <v>102.5219</v>
          </cell>
          <cell r="Q9">
            <v>105.2611</v>
          </cell>
          <cell r="R9">
            <v>113.2246</v>
          </cell>
          <cell r="S9">
            <v>104.0188113449332</v>
          </cell>
        </row>
        <row r="10">
          <cell r="A10">
            <v>42826</v>
          </cell>
          <cell r="B10">
            <v>108.11626424278229</v>
          </cell>
          <cell r="C10">
            <v>104.33969117994199</v>
          </cell>
          <cell r="D10">
            <v>109.33575284280001</v>
          </cell>
          <cell r="E10">
            <v>105.121943995313</v>
          </cell>
          <cell r="F10">
            <v>119.3459</v>
          </cell>
          <cell r="G10">
            <v>105.155258095866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114.99972105154301</v>
          </cell>
          <cell r="M10">
            <v>106.768923634038</v>
          </cell>
          <cell r="N10">
            <v>108.81173237457</v>
          </cell>
          <cell r="P10">
            <v>105.197</v>
          </cell>
          <cell r="Q10">
            <v>107.0217</v>
          </cell>
          <cell r="R10">
            <v>116.2906</v>
          </cell>
          <cell r="S10">
            <v>105.7744070188642</v>
          </cell>
        </row>
        <row r="11">
          <cell r="A11">
            <v>42856</v>
          </cell>
          <cell r="B11">
            <v>110.4071793592186</v>
          </cell>
          <cell r="C11">
            <v>107.478297544219</v>
          </cell>
          <cell r="D11">
            <v>112.287741095776</v>
          </cell>
          <cell r="E11">
            <v>106.13411622023099</v>
          </cell>
          <cell r="F11">
            <v>123.2025</v>
          </cell>
          <cell r="G11">
            <v>107.760393517003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117.40536270175301</v>
          </cell>
          <cell r="M11">
            <v>108.206182123311</v>
          </cell>
          <cell r="N11">
            <v>110.94524354646499</v>
          </cell>
          <cell r="P11">
            <v>107.3134</v>
          </cell>
          <cell r="Q11">
            <v>109.1808</v>
          </cell>
          <cell r="R11">
            <v>116.8725</v>
          </cell>
          <cell r="S11">
            <v>108.3168168483209</v>
          </cell>
        </row>
        <row r="12">
          <cell r="A12">
            <v>42887</v>
          </cell>
          <cell r="B12">
            <v>111.93531442917219</v>
          </cell>
          <cell r="C12">
            <v>108.779713082391</v>
          </cell>
          <cell r="D12">
            <v>113.74577706531799</v>
          </cell>
          <cell r="E12">
            <v>107.724302217946</v>
          </cell>
          <cell r="F12">
            <v>124.7449</v>
          </cell>
          <cell r="G12">
            <v>109.283537005475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120.174619222118</v>
          </cell>
          <cell r="M12">
            <v>109.941721743253</v>
          </cell>
          <cell r="N12">
            <v>113.04399041042799</v>
          </cell>
          <cell r="P12">
            <v>107.4796</v>
          </cell>
          <cell r="Q12">
            <v>110.6001</v>
          </cell>
          <cell r="R12">
            <v>117.9284</v>
          </cell>
          <cell r="S12">
            <v>109.9433141762407</v>
          </cell>
        </row>
        <row r="13">
          <cell r="A13">
            <v>42917</v>
          </cell>
          <cell r="B13">
            <v>113.8469015041676</v>
          </cell>
          <cell r="C13">
            <v>110.05146291977999</v>
          </cell>
          <cell r="D13">
            <v>116.612388083535</v>
          </cell>
          <cell r="E13">
            <v>108.35289642777499</v>
          </cell>
          <cell r="F13">
            <v>127.5967</v>
          </cell>
          <cell r="G13">
            <v>110.261195902428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122.135282844054</v>
          </cell>
          <cell r="M13">
            <v>112.288309452061</v>
          </cell>
          <cell r="N13">
            <v>114.430216786402</v>
          </cell>
          <cell r="P13">
            <v>107.93219999999999</v>
          </cell>
          <cell r="Q13">
            <v>112.0685</v>
          </cell>
          <cell r="R13">
            <v>121.167</v>
          </cell>
          <cell r="S13">
            <v>111.4281164621012</v>
          </cell>
        </row>
        <row r="14">
          <cell r="A14">
            <v>42948</v>
          </cell>
          <cell r="B14">
            <v>115.6670284159009</v>
          </cell>
          <cell r="C14">
            <v>111.662290738755</v>
          </cell>
          <cell r="D14">
            <v>118.462014099798</v>
          </cell>
          <cell r="E14">
            <v>110.54509974605099</v>
          </cell>
          <cell r="F14">
            <v>131.12139999999999</v>
          </cell>
          <cell r="G14">
            <v>110.185159317371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124.370853260792</v>
          </cell>
          <cell r="M14">
            <v>113.846073582382</v>
          </cell>
          <cell r="N14">
            <v>115.579780219756</v>
          </cell>
          <cell r="P14">
            <v>108.7748</v>
          </cell>
          <cell r="Q14">
            <v>113.9473</v>
          </cell>
          <cell r="R14">
            <v>123.91679999999999</v>
          </cell>
          <cell r="S14">
            <v>112.9544072903158</v>
          </cell>
        </row>
        <row r="15">
          <cell r="A15">
            <v>42979</v>
          </cell>
          <cell r="B15">
            <v>116.7719716103573</v>
          </cell>
          <cell r="C15">
            <v>112.815979640797</v>
          </cell>
          <cell r="D15">
            <v>117.718639356702</v>
          </cell>
          <cell r="E15">
            <v>109.516562533472</v>
          </cell>
          <cell r="F15">
            <v>133.0531</v>
          </cell>
          <cell r="G15">
            <v>109.862863991043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127.923168265236</v>
          </cell>
          <cell r="M15">
            <v>115.467062123793</v>
          </cell>
          <cell r="N15">
            <v>117.179437470241</v>
          </cell>
          <cell r="P15">
            <v>109.91500000000001</v>
          </cell>
          <cell r="Q15">
            <v>115.5547</v>
          </cell>
          <cell r="R15">
            <v>125.23090000000001</v>
          </cell>
          <cell r="S15">
            <v>113.5613425910603</v>
          </cell>
        </row>
        <row r="16">
          <cell r="A16">
            <v>43009</v>
          </cell>
          <cell r="B16">
            <v>118.4892915866489</v>
          </cell>
          <cell r="C16">
            <v>114.10184182525499</v>
          </cell>
          <cell r="D16">
            <v>120.868228721615</v>
          </cell>
          <cell r="E16">
            <v>110.484829256598</v>
          </cell>
          <cell r="F16">
            <v>136.42609999999999</v>
          </cell>
          <cell r="G16">
            <v>109.980231764498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130.92458521109199</v>
          </cell>
          <cell r="M16">
            <v>117.38570071351</v>
          </cell>
          <cell r="N16">
            <v>117.16883090115699</v>
          </cell>
          <cell r="P16">
            <v>112.22669999999999</v>
          </cell>
          <cell r="Q16">
            <v>116.9633</v>
          </cell>
          <cell r="R16">
            <v>128.59979999999999</v>
          </cell>
          <cell r="S16">
            <v>114.75679878675081</v>
          </cell>
        </row>
        <row r="17">
          <cell r="A17">
            <v>43040</v>
          </cell>
          <cell r="B17">
            <v>120.1782815080408</v>
          </cell>
          <cell r="C17">
            <v>115.401279377169</v>
          </cell>
          <cell r="D17">
            <v>121.558712003601</v>
          </cell>
          <cell r="E17">
            <v>111.919906306513</v>
          </cell>
          <cell r="F17">
            <v>137.5471</v>
          </cell>
          <cell r="G17">
            <v>111.13400466912501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134.05218550568699</v>
          </cell>
          <cell r="M17">
            <v>119.27704111156</v>
          </cell>
          <cell r="N17">
            <v>117.839679455367</v>
          </cell>
          <cell r="P17">
            <v>113.99160000000001</v>
          </cell>
          <cell r="Q17">
            <v>118.4409</v>
          </cell>
          <cell r="R17">
            <v>131.16300000000001</v>
          </cell>
          <cell r="S17">
            <v>116.0186606290118</v>
          </cell>
        </row>
        <row r="18">
          <cell r="A18">
            <v>43070</v>
          </cell>
          <cell r="B18">
            <v>123.4556741904963</v>
          </cell>
          <cell r="C18">
            <v>116.94606387659999</v>
          </cell>
          <cell r="D18">
            <v>121.912830597073</v>
          </cell>
          <cell r="E18">
            <v>114.28743314854501</v>
          </cell>
          <cell r="F18">
            <v>148.78919999999999</v>
          </cell>
          <cell r="G18">
            <v>114.357517037734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137.533507734881</v>
          </cell>
          <cell r="M18">
            <v>121.828544302479</v>
          </cell>
          <cell r="N18">
            <v>119.65016338876799</v>
          </cell>
          <cell r="P18">
            <v>116.3013</v>
          </cell>
          <cell r="Q18">
            <v>119.9773</v>
          </cell>
          <cell r="R18">
            <v>139.65819999999999</v>
          </cell>
          <cell r="S18">
            <v>117.82838684392399</v>
          </cell>
        </row>
        <row r="19">
          <cell r="A19">
            <v>43101</v>
          </cell>
          <cell r="B19">
            <v>126.9204083825439</v>
          </cell>
          <cell r="C19">
            <v>118.58213329287101</v>
          </cell>
          <cell r="D19">
            <v>124.07873951583301</v>
          </cell>
          <cell r="E19">
            <v>115.547161759001</v>
          </cell>
          <cell r="F19">
            <v>163.279</v>
          </cell>
          <cell r="G19">
            <v>116.848169170898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140.828368955</v>
          </cell>
          <cell r="M19">
            <v>124.83556448833799</v>
          </cell>
          <cell r="N19">
            <v>122.06454592007699</v>
          </cell>
          <cell r="P19">
            <v>117.40649999999999</v>
          </cell>
          <cell r="Q19">
            <v>122.1913</v>
          </cell>
          <cell r="R19">
            <v>147.32060000000001</v>
          </cell>
          <cell r="S19">
            <v>120.00032882996589</v>
          </cell>
        </row>
        <row r="20">
          <cell r="A20">
            <v>43132</v>
          </cell>
          <cell r="B20">
            <v>129.7064904579517</v>
          </cell>
          <cell r="C20">
            <v>120.085514173984</v>
          </cell>
          <cell r="D20">
            <v>126.848638186279</v>
          </cell>
          <cell r="E20">
            <v>117.954413187443</v>
          </cell>
          <cell r="F20">
            <v>164.28049999999999</v>
          </cell>
          <cell r="G20">
            <v>120.019415046739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150.99356432927601</v>
          </cell>
          <cell r="M20">
            <v>127.479019743617</v>
          </cell>
          <cell r="N20">
            <v>124.403881205698</v>
          </cell>
          <cell r="P20">
            <v>117.77500000000001</v>
          </cell>
          <cell r="Q20">
            <v>124.51130000000001</v>
          </cell>
          <cell r="R20">
            <v>152.12139999999999</v>
          </cell>
          <cell r="S20">
            <v>122.0888729724994</v>
          </cell>
        </row>
        <row r="21">
          <cell r="A21">
            <v>43160</v>
          </cell>
          <cell r="B21">
            <v>132.52500107433761</v>
          </cell>
          <cell r="C21">
            <v>121.68460262829799</v>
          </cell>
          <cell r="D21">
            <v>126.75398425681701</v>
          </cell>
          <cell r="E21">
            <v>120.40174089015601</v>
          </cell>
          <cell r="F21">
            <v>172.22640000000001</v>
          </cell>
          <cell r="G21">
            <v>126.00584157500499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143.378502417638</v>
          </cell>
          <cell r="M21">
            <v>131.43840067870499</v>
          </cell>
          <cell r="N21">
            <v>127.158847264941</v>
          </cell>
          <cell r="P21">
            <v>119.16249999999999</v>
          </cell>
          <cell r="Q21">
            <v>128.55189999999999</v>
          </cell>
          <cell r="R21">
            <v>157.7208</v>
          </cell>
          <cell r="S21">
            <v>124.57418347233209</v>
          </cell>
        </row>
        <row r="22">
          <cell r="A22">
            <v>43191</v>
          </cell>
          <cell r="B22">
            <v>136.23514764179171</v>
          </cell>
          <cell r="C22">
            <v>124.990852710395</v>
          </cell>
          <cell r="D22">
            <v>129.86712589201599</v>
          </cell>
          <cell r="E22">
            <v>123.45325281231</v>
          </cell>
          <cell r="F22">
            <v>181.67869999999999</v>
          </cell>
          <cell r="G22">
            <v>129.49100429480399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146.31424361529301</v>
          </cell>
          <cell r="M22">
            <v>136.28381853460601</v>
          </cell>
          <cell r="N22">
            <v>129.642264717974</v>
          </cell>
          <cell r="P22">
            <v>122.70699999999999</v>
          </cell>
          <cell r="Q22">
            <v>131.45930000000001</v>
          </cell>
          <cell r="R22">
            <v>163.83430000000001</v>
          </cell>
          <cell r="S22">
            <v>127.7017510186032</v>
          </cell>
        </row>
        <row r="23">
          <cell r="A23">
            <v>43221</v>
          </cell>
          <cell r="B23">
            <v>139.4691339912803</v>
          </cell>
          <cell r="C23">
            <v>129.51045151979699</v>
          </cell>
          <cell r="D23">
            <v>133.64342492627301</v>
          </cell>
          <cell r="E23">
            <v>124.49236451181</v>
          </cell>
          <cell r="F23">
            <v>181.6514</v>
          </cell>
          <cell r="G23">
            <v>132.98346440994499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150.20314512078301</v>
          </cell>
          <cell r="M23">
            <v>138.54429483695901</v>
          </cell>
          <cell r="N23">
            <v>133.59686423481401</v>
          </cell>
          <cell r="P23">
            <v>124.5055</v>
          </cell>
          <cell r="Q23">
            <v>134.57650000000001</v>
          </cell>
          <cell r="R23">
            <v>165.7817</v>
          </cell>
          <cell r="S23">
            <v>131.1380748050324</v>
          </cell>
        </row>
        <row r="24">
          <cell r="A24">
            <v>43252</v>
          </cell>
          <cell r="B24">
            <v>144.49598277878519</v>
          </cell>
          <cell r="C24">
            <v>136.53835232689099</v>
          </cell>
          <cell r="D24">
            <v>134.737970888787</v>
          </cell>
          <cell r="E24">
            <v>126.661251281319</v>
          </cell>
          <cell r="F24">
            <v>182.46559999999999</v>
          </cell>
          <cell r="G24">
            <v>138.41609120469201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153.65632799372099</v>
          </cell>
          <cell r="M24">
            <v>142.32797803410199</v>
          </cell>
          <cell r="N24">
            <v>139.10224417318099</v>
          </cell>
          <cell r="P24">
            <v>128.0752</v>
          </cell>
          <cell r="Q24">
            <v>139.93039999999999</v>
          </cell>
          <cell r="R24">
            <v>168.2945</v>
          </cell>
          <cell r="S24">
            <v>136.32865316596241</v>
          </cell>
        </row>
        <row r="25">
          <cell r="A25">
            <v>43282</v>
          </cell>
          <cell r="B25">
            <v>149.3709489915382</v>
          </cell>
          <cell r="C25">
            <v>142.64184202652601</v>
          </cell>
          <cell r="D25">
            <v>138.57031753034599</v>
          </cell>
          <cell r="E25">
            <v>126.97996010352701</v>
          </cell>
          <cell r="F25">
            <v>185.94030000000001</v>
          </cell>
          <cell r="G25">
            <v>143.48585828923601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156.86309161260999</v>
          </cell>
          <cell r="M25">
            <v>144.077934753562</v>
          </cell>
          <cell r="N25">
            <v>143.82642537255899</v>
          </cell>
          <cell r="P25">
            <v>131.21430000000001</v>
          </cell>
          <cell r="Q25">
            <v>144.72460000000001</v>
          </cell>
          <cell r="R25">
            <v>173.35489999999999</v>
          </cell>
          <cell r="S25">
            <v>140.8061878968692</v>
          </cell>
        </row>
        <row r="26">
          <cell r="A26">
            <v>43313</v>
          </cell>
          <cell r="B26">
            <v>154.67527631349429</v>
          </cell>
          <cell r="C26">
            <v>148.66594958865301</v>
          </cell>
          <cell r="D26">
            <v>141.261946042315</v>
          </cell>
          <cell r="E26">
            <v>129.46940167108301</v>
          </cell>
          <cell r="F26">
            <v>190.76509999999999</v>
          </cell>
          <cell r="G26">
            <v>148.55811934866099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158.99480409150601</v>
          </cell>
          <cell r="M26">
            <v>148.27894860195499</v>
          </cell>
          <cell r="N26">
            <v>149.15621636254201</v>
          </cell>
          <cell r="P26">
            <v>134.4248</v>
          </cell>
          <cell r="Q26">
            <v>149.6046</v>
          </cell>
          <cell r="R26">
            <v>181.98580000000001</v>
          </cell>
          <cell r="S26">
            <v>145.295447062878</v>
          </cell>
        </row>
        <row r="27">
          <cell r="A27">
            <v>43344</v>
          </cell>
          <cell r="B27">
            <v>164.32723171829019</v>
          </cell>
          <cell r="C27">
            <v>157.79874451711001</v>
          </cell>
          <cell r="D27">
            <v>145.789505334692</v>
          </cell>
          <cell r="E27">
            <v>134.02816317728801</v>
          </cell>
          <cell r="F27">
            <v>202.43430000000001</v>
          </cell>
          <cell r="G27">
            <v>159.564288815335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162.38213913824001</v>
          </cell>
          <cell r="M27">
            <v>155.43533255699501</v>
          </cell>
          <cell r="N27">
            <v>159.191246557813</v>
          </cell>
          <cell r="P27">
            <v>138.79830000000001</v>
          </cell>
          <cell r="Q27">
            <v>159.66749999999999</v>
          </cell>
          <cell r="R27">
            <v>195.8596</v>
          </cell>
          <cell r="S27">
            <v>153.31303554125961</v>
          </cell>
        </row>
        <row r="28">
          <cell r="A28">
            <v>43374</v>
          </cell>
          <cell r="B28">
            <v>173.56988836784609</v>
          </cell>
          <cell r="C28">
            <v>166.07540813185801</v>
          </cell>
          <cell r="D28">
            <v>148.54993692571799</v>
          </cell>
          <cell r="E28">
            <v>139.497540826305</v>
          </cell>
          <cell r="F28">
            <v>222.3365</v>
          </cell>
          <cell r="G28">
            <v>165.929419921917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166.55890395879101</v>
          </cell>
          <cell r="M28">
            <v>160.86388567541599</v>
          </cell>
          <cell r="N28">
            <v>169.580079013046</v>
          </cell>
          <cell r="P28">
            <v>146.2081</v>
          </cell>
          <cell r="Q28">
            <v>167.7414</v>
          </cell>
          <cell r="R28">
            <v>211.64269999999999</v>
          </cell>
          <cell r="S28">
            <v>160.39412159467099</v>
          </cell>
        </row>
        <row r="29">
          <cell r="A29">
            <v>43405</v>
          </cell>
          <cell r="B29">
            <v>180.78939206032609</v>
          </cell>
          <cell r="C29">
            <v>173.998610448318</v>
          </cell>
          <cell r="D29">
            <v>155.398835732641</v>
          </cell>
          <cell r="E29">
            <v>145.23203278091799</v>
          </cell>
          <cell r="F29">
            <v>233.0847</v>
          </cell>
          <cell r="G29">
            <v>174.46117622847899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171.14650764320601</v>
          </cell>
          <cell r="M29">
            <v>165.919749923132</v>
          </cell>
          <cell r="N29">
            <v>179.60555803798999</v>
          </cell>
          <cell r="P29">
            <v>153.90039999999999</v>
          </cell>
          <cell r="Q29">
            <v>174.5566</v>
          </cell>
          <cell r="R29">
            <v>220.25020000000001</v>
          </cell>
          <cell r="S29">
            <v>167.38674785123419</v>
          </cell>
        </row>
        <row r="30">
          <cell r="A30">
            <v>43435</v>
          </cell>
          <cell r="B30">
            <v>185.87937571515511</v>
          </cell>
          <cell r="C30">
            <v>178.207765552756</v>
          </cell>
          <cell r="D30">
            <v>157.241084995226</v>
          </cell>
          <cell r="E30">
            <v>149.16479281667901</v>
          </cell>
          <cell r="F30">
            <v>237.15450000000001</v>
          </cell>
          <cell r="G30">
            <v>178.93576172548001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175.68171055397499</v>
          </cell>
          <cell r="M30">
            <v>171.35300388395899</v>
          </cell>
          <cell r="N30">
            <v>188.86252863697001</v>
          </cell>
          <cell r="P30">
            <v>155.60310000000001</v>
          </cell>
          <cell r="Q30">
            <v>179.72790000000001</v>
          </cell>
          <cell r="R30">
            <v>225.48320000000001</v>
          </cell>
          <cell r="S30">
            <v>171.75961540892601</v>
          </cell>
        </row>
        <row r="31">
          <cell r="A31">
            <v>43466</v>
          </cell>
          <cell r="B31">
            <v>191.95078660146271</v>
          </cell>
          <cell r="C31">
            <v>182.87072036287799</v>
          </cell>
          <cell r="D31">
            <v>162.22631477060099</v>
          </cell>
          <cell r="E31">
            <v>154.20227043585999</v>
          </cell>
          <cell r="F31">
            <v>249.7567</v>
          </cell>
          <cell r="G31">
            <v>185.384588746053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186.19092197542901</v>
          </cell>
          <cell r="M31">
            <v>176.297306031891</v>
          </cell>
          <cell r="N31">
            <v>195.307311481017</v>
          </cell>
          <cell r="P31">
            <v>156.62540000000001</v>
          </cell>
          <cell r="Q31">
            <v>185.41069999999999</v>
          </cell>
          <cell r="R31">
            <v>233.83770000000001</v>
          </cell>
          <cell r="S31">
            <v>177.10968378665891</v>
          </cell>
        </row>
        <row r="32">
          <cell r="A32">
            <v>43497</v>
          </cell>
          <cell r="B32">
            <v>197.88515719063591</v>
          </cell>
          <cell r="C32">
            <v>188.09364960561001</v>
          </cell>
          <cell r="D32">
            <v>167.07120784400601</v>
          </cell>
          <cell r="E32">
            <v>157.81090456844501</v>
          </cell>
          <cell r="F32">
            <v>264.32650000000001</v>
          </cell>
          <cell r="G32">
            <v>192.963236117495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196.39686694336399</v>
          </cell>
          <cell r="M32">
            <v>181.334867495411</v>
          </cell>
          <cell r="N32">
            <v>203.87204235742499</v>
          </cell>
          <cell r="P32">
            <v>158.40209999999999</v>
          </cell>
          <cell r="Q32">
            <v>190.99199999999999</v>
          </cell>
          <cell r="R32">
            <v>242.5608</v>
          </cell>
          <cell r="S32">
            <v>182.0061451373052</v>
          </cell>
        </row>
        <row r="33">
          <cell r="A33">
            <v>43525</v>
          </cell>
          <cell r="B33">
            <v>204.72599388428469</v>
          </cell>
          <cell r="C33">
            <v>198.17988912175599</v>
          </cell>
          <cell r="D33">
            <v>172.94264666024</v>
          </cell>
          <cell r="E33">
            <v>163.478195532792</v>
          </cell>
          <cell r="F33">
            <v>267.69400000000002</v>
          </cell>
          <cell r="G33">
            <v>198.84780118747301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190.151588225334</v>
          </cell>
          <cell r="M33">
            <v>187.19966787218399</v>
          </cell>
          <cell r="N33">
            <v>209.97626586556601</v>
          </cell>
          <cell r="P33">
            <v>164.05199999999999</v>
          </cell>
          <cell r="Q33">
            <v>199.64269999999999</v>
          </cell>
          <cell r="R33">
            <v>252.14490000000001</v>
          </cell>
          <cell r="S33">
            <v>189.36716470112421</v>
          </cell>
        </row>
        <row r="34">
          <cell r="A34">
            <v>43556</v>
          </cell>
          <cell r="B34">
            <v>211.9866671835241</v>
          </cell>
          <cell r="C34">
            <v>206.34414110425399</v>
          </cell>
          <cell r="D34">
            <v>176.23988174416101</v>
          </cell>
          <cell r="E34">
            <v>168.29612649191799</v>
          </cell>
          <cell r="F34">
            <v>270.50529999999998</v>
          </cell>
          <cell r="G34">
            <v>208.43038114353101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194.503593328276</v>
          </cell>
          <cell r="M34">
            <v>192.66101641311701</v>
          </cell>
          <cell r="N34">
            <v>217.238731913029</v>
          </cell>
          <cell r="P34">
            <v>169.0454</v>
          </cell>
          <cell r="Q34">
            <v>207.39400000000001</v>
          </cell>
          <cell r="R34">
            <v>259.33440000000002</v>
          </cell>
          <cell r="S34">
            <v>196.7422777839239</v>
          </cell>
        </row>
        <row r="35">
          <cell r="A35">
            <v>43586</v>
          </cell>
          <cell r="B35">
            <v>220.2317171328996</v>
          </cell>
          <cell r="C35">
            <v>214.831631474472</v>
          </cell>
          <cell r="D35">
            <v>181.61493355815401</v>
          </cell>
          <cell r="E35">
            <v>175.15489715269899</v>
          </cell>
          <cell r="F35">
            <v>282.3963</v>
          </cell>
          <cell r="G35">
            <v>217.962620464553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198.05465951513699</v>
          </cell>
          <cell r="M35">
            <v>200.042983682461</v>
          </cell>
          <cell r="N35">
            <v>227.53470110117601</v>
          </cell>
          <cell r="P35">
            <v>173.98920000000001</v>
          </cell>
          <cell r="Q35">
            <v>213.99940000000001</v>
          </cell>
          <cell r="R35">
            <v>270.40280000000001</v>
          </cell>
          <cell r="S35">
            <v>204.6536334274148</v>
          </cell>
        </row>
        <row r="36">
          <cell r="A36">
            <v>43617</v>
          </cell>
          <cell r="B36">
            <v>227.0635959630489</v>
          </cell>
          <cell r="C36">
            <v>223.09276934037501</v>
          </cell>
          <cell r="D36">
            <v>186.95818087374801</v>
          </cell>
          <cell r="E36">
            <v>179.05924630387801</v>
          </cell>
          <cell r="F36">
            <v>290.19979999999998</v>
          </cell>
          <cell r="G36">
            <v>224.82075370629599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202.774354277763</v>
          </cell>
          <cell r="M36">
            <v>205.82465298885</v>
          </cell>
          <cell r="N36">
            <v>233.349016313519</v>
          </cell>
          <cell r="P36">
            <v>177.96019999999999</v>
          </cell>
          <cell r="Q36">
            <v>219.92080000000001</v>
          </cell>
          <cell r="R36">
            <v>278.41019999999997</v>
          </cell>
          <cell r="S36">
            <v>211.36405190623569</v>
          </cell>
        </row>
        <row r="37">
          <cell r="A37">
            <v>43647</v>
          </cell>
          <cell r="B37">
            <v>233.12570023046359</v>
          </cell>
          <cell r="C37">
            <v>229.34235202332201</v>
          </cell>
          <cell r="D37">
            <v>188.12838343222199</v>
          </cell>
          <cell r="E37">
            <v>186.26772649067701</v>
          </cell>
          <cell r="F37">
            <v>296.80430000000001</v>
          </cell>
          <cell r="G37">
            <v>229.176676393181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208.82836575204999</v>
          </cell>
          <cell r="M37">
            <v>211.27012486485299</v>
          </cell>
          <cell r="N37">
            <v>239.767457105988</v>
          </cell>
          <cell r="P37">
            <v>183.9675</v>
          </cell>
          <cell r="Q37">
            <v>225.18690000000001</v>
          </cell>
          <cell r="R37">
            <v>285.68400000000003</v>
          </cell>
          <cell r="S37">
            <v>217.3715810472857</v>
          </cell>
        </row>
        <row r="38">
          <cell r="A38">
            <v>43678</v>
          </cell>
          <cell r="B38">
            <v>242.7314511497483</v>
          </cell>
          <cell r="C38">
            <v>238.24852765165801</v>
          </cell>
          <cell r="D38">
            <v>197.867589977443</v>
          </cell>
          <cell r="E38">
            <v>193.10380406651501</v>
          </cell>
          <cell r="F38">
            <v>302.67660000000001</v>
          </cell>
          <cell r="G38">
            <v>242.413846394324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217.308366543874</v>
          </cell>
          <cell r="M38">
            <v>219.42749703172601</v>
          </cell>
          <cell r="N38">
            <v>247.5785632342</v>
          </cell>
          <cell r="P38">
            <v>192.64449999999999</v>
          </cell>
          <cell r="Q38">
            <v>236.70529999999999</v>
          </cell>
          <cell r="R38">
            <v>290.37569999999999</v>
          </cell>
          <cell r="S38">
            <v>226.47783786239449</v>
          </cell>
        </row>
        <row r="39">
          <cell r="A39">
            <v>43709</v>
          </cell>
          <cell r="B39">
            <v>254.77230646768399</v>
          </cell>
          <cell r="C39">
            <v>249.328000459739</v>
          </cell>
          <cell r="D39">
            <v>208.16743967839801</v>
          </cell>
          <cell r="E39">
            <v>203.975180468383</v>
          </cell>
          <cell r="F39">
            <v>309.59010000000001</v>
          </cell>
          <cell r="G39">
            <v>255.243066948284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223.78294114085</v>
          </cell>
          <cell r="M39">
            <v>228.933643094216</v>
          </cell>
          <cell r="N39">
            <v>268.23130072115998</v>
          </cell>
          <cell r="P39">
            <v>205.79060000000001</v>
          </cell>
          <cell r="Q39">
            <v>250.2465</v>
          </cell>
          <cell r="R39">
            <v>300.12150000000003</v>
          </cell>
          <cell r="S39">
            <v>238.53951523282589</v>
          </cell>
        </row>
        <row r="40">
          <cell r="A40">
            <v>43739</v>
          </cell>
          <cell r="B40">
            <v>262.54257551910808</v>
          </cell>
          <cell r="C40">
            <v>255.70582958950499</v>
          </cell>
          <cell r="D40">
            <v>221.901081633313</v>
          </cell>
          <cell r="E40">
            <v>211.03593502782999</v>
          </cell>
          <cell r="F40">
            <v>313.43939999999998</v>
          </cell>
          <cell r="G40">
            <v>269.53673865754899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230.33105001072599</v>
          </cell>
          <cell r="M40">
            <v>236.50090200564699</v>
          </cell>
          <cell r="N40">
            <v>278.65494922906498</v>
          </cell>
          <cell r="P40">
            <v>211.71109999999999</v>
          </cell>
          <cell r="Q40">
            <v>259.59300000000002</v>
          </cell>
          <cell r="R40">
            <v>306.15219999999999</v>
          </cell>
          <cell r="S40">
            <v>246.29784228976311</v>
          </cell>
        </row>
        <row r="41">
          <cell r="A41">
            <v>43770</v>
          </cell>
          <cell r="B41">
            <v>274.4298630821097</v>
          </cell>
          <cell r="C41">
            <v>269.25788610855602</v>
          </cell>
          <cell r="D41">
            <v>233.51681319188</v>
          </cell>
          <cell r="E41">
            <v>219.50924882318799</v>
          </cell>
          <cell r="F41">
            <v>322.95819999999998</v>
          </cell>
          <cell r="G41">
            <v>276.41169241142001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236.937863929738</v>
          </cell>
          <cell r="M41">
            <v>245.76902895897399</v>
          </cell>
          <cell r="N41">
            <v>292.96865418754498</v>
          </cell>
          <cell r="P41">
            <v>224.7336</v>
          </cell>
          <cell r="Q41">
            <v>269.93970000000002</v>
          </cell>
          <cell r="R41">
            <v>322.89789999999999</v>
          </cell>
          <cell r="S41">
            <v>257.28813140138521</v>
          </cell>
        </row>
        <row r="42">
          <cell r="A42">
            <v>43800</v>
          </cell>
          <cell r="B42">
            <v>286.3573988422371</v>
          </cell>
          <cell r="C42">
            <v>280.58760297124297</v>
          </cell>
          <cell r="D42">
            <v>240.118503056609</v>
          </cell>
          <cell r="E42">
            <v>229.160495688417</v>
          </cell>
          <cell r="F42">
            <v>327.4237</v>
          </cell>
          <cell r="G42">
            <v>290.13933370504401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244.12252671799101</v>
          </cell>
          <cell r="M42">
            <v>253.456720291229</v>
          </cell>
          <cell r="N42">
            <v>303.04951484420201</v>
          </cell>
          <cell r="P42">
            <v>232.53989999999999</v>
          </cell>
          <cell r="Q42">
            <v>280.57589999999999</v>
          </cell>
          <cell r="R42">
            <v>339.21379999999999</v>
          </cell>
          <cell r="S42">
            <v>267.30130389776912</v>
          </cell>
        </row>
        <row r="43">
          <cell r="A43">
            <v>43831</v>
          </cell>
          <cell r="B43">
            <v>294.19344498881532</v>
          </cell>
          <cell r="C43">
            <v>291.20563516608701</v>
          </cell>
          <cell r="D43">
            <v>249.928012327619</v>
          </cell>
          <cell r="E43">
            <v>237.984453934225</v>
          </cell>
          <cell r="F43">
            <v>333.565</v>
          </cell>
          <cell r="G43">
            <v>292.42277107973001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251.98696843648199</v>
          </cell>
          <cell r="M43">
            <v>263.64277790739902</v>
          </cell>
          <cell r="N43">
            <v>312.29808895486201</v>
          </cell>
          <cell r="P43">
            <v>238.90969999999999</v>
          </cell>
          <cell r="Q43">
            <v>288.79849999999999</v>
          </cell>
          <cell r="R43">
            <v>343.56970000000001</v>
          </cell>
          <cell r="S43">
            <v>276.40514952254159</v>
          </cell>
        </row>
        <row r="44">
          <cell r="A44">
            <v>43862</v>
          </cell>
          <cell r="B44">
            <v>299.60948013404362</v>
          </cell>
          <cell r="C44">
            <v>297.157586771225</v>
          </cell>
          <cell r="D44">
            <v>255.394191744799</v>
          </cell>
          <cell r="E44">
            <v>245.758044838301</v>
          </cell>
          <cell r="F44">
            <v>333.55630000000002</v>
          </cell>
          <cell r="G44">
            <v>299.36113650925802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270.92715161354403</v>
          </cell>
          <cell r="M44">
            <v>263.98022231210598</v>
          </cell>
          <cell r="N44">
            <v>317.54764298802399</v>
          </cell>
          <cell r="P44">
            <v>244.053</v>
          </cell>
          <cell r="Q44">
            <v>295.18549999999999</v>
          </cell>
          <cell r="R44">
            <v>344.91910000000001</v>
          </cell>
          <cell r="S44">
            <v>282.48663880724172</v>
          </cell>
        </row>
        <row r="45">
          <cell r="A45">
            <v>43891</v>
          </cell>
          <cell r="B45">
            <v>305.04777932260669</v>
          </cell>
          <cell r="C45">
            <v>304.01258979210002</v>
          </cell>
          <cell r="D45">
            <v>261.16363639707799</v>
          </cell>
          <cell r="E45">
            <v>245.79514768662699</v>
          </cell>
          <cell r="F45">
            <v>337.59780000000001</v>
          </cell>
          <cell r="G45">
            <v>314.93262058153101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247.326368087193</v>
          </cell>
          <cell r="M45">
            <v>267.81423206398</v>
          </cell>
          <cell r="N45">
            <v>323.21771896011398</v>
          </cell>
          <cell r="P45">
            <v>245.43209999999999</v>
          </cell>
          <cell r="Q45">
            <v>303.8528</v>
          </cell>
          <cell r="R45">
            <v>353.58120000000002</v>
          </cell>
          <cell r="S45">
            <v>288.1768584848158</v>
          </cell>
        </row>
        <row r="46">
          <cell r="A46">
            <v>43922</v>
          </cell>
          <cell r="B46">
            <v>306.84790697431117</v>
          </cell>
          <cell r="C46">
            <v>306.05529251416999</v>
          </cell>
          <cell r="D46">
            <v>268.131664317375</v>
          </cell>
          <cell r="E46">
            <v>243.14426148836901</v>
          </cell>
          <cell r="F46">
            <v>338.19690000000003</v>
          </cell>
          <cell r="G46">
            <v>315.77217046062299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252.27751498043199</v>
          </cell>
          <cell r="M46">
            <v>268.97243556373598</v>
          </cell>
          <cell r="N46">
            <v>321.99550505916199</v>
          </cell>
          <cell r="P46">
            <v>253.45359999999999</v>
          </cell>
          <cell r="Q46">
            <v>305.79739999999998</v>
          </cell>
          <cell r="R46">
            <v>351.48399999999998</v>
          </cell>
          <cell r="S46">
            <v>289.89002555622289</v>
          </cell>
        </row>
        <row r="47">
          <cell r="A47">
            <v>43952</v>
          </cell>
          <cell r="B47">
            <v>313.20884501834439</v>
          </cell>
          <cell r="C47">
            <v>313.65807170742698</v>
          </cell>
          <cell r="D47">
            <v>269.71272060203199</v>
          </cell>
          <cell r="E47">
            <v>251.580973130356</v>
          </cell>
          <cell r="F47">
            <v>338.04450000000003</v>
          </cell>
          <cell r="G47">
            <v>324.62258693243399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255.33703201028399</v>
          </cell>
          <cell r="M47">
            <v>276.502804542533</v>
          </cell>
          <cell r="N47">
            <v>327.17332543835499</v>
          </cell>
          <cell r="P47">
            <v>263.57299999999998</v>
          </cell>
          <cell r="Q47">
            <v>311.166</v>
          </cell>
          <cell r="R47">
            <v>351.6481</v>
          </cell>
          <cell r="S47">
            <v>298.47381224819651</v>
          </cell>
        </row>
        <row r="48">
          <cell r="A48">
            <v>43983</v>
          </cell>
          <cell r="B48">
            <v>320.31483247920988</v>
          </cell>
          <cell r="C48">
            <v>319.96538266129102</v>
          </cell>
          <cell r="D48">
            <v>280.31194087385097</v>
          </cell>
          <cell r="E48">
            <v>269.06612789569601</v>
          </cell>
          <cell r="F48">
            <v>344.6003</v>
          </cell>
          <cell r="G48">
            <v>330.87217837034501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257.69502080847798</v>
          </cell>
          <cell r="M48">
            <v>283.13226696270698</v>
          </cell>
          <cell r="N48">
            <v>332.18166969886801</v>
          </cell>
          <cell r="P48">
            <v>279.80880000000002</v>
          </cell>
          <cell r="Q48">
            <v>315.97910000000002</v>
          </cell>
          <cell r="R48">
            <v>355.45339999999999</v>
          </cell>
          <cell r="S48">
            <v>306.10023372199839</v>
          </cell>
        </row>
        <row r="49">
          <cell r="A49">
            <v>44013</v>
          </cell>
          <cell r="B49">
            <v>329.44649990647571</v>
          </cell>
          <cell r="C49">
            <v>327.91823380725702</v>
          </cell>
          <cell r="D49">
            <v>284.03080623187998</v>
          </cell>
          <cell r="E49">
            <v>286.90808837144101</v>
          </cell>
          <cell r="F49">
            <v>348.4237</v>
          </cell>
          <cell r="G49">
            <v>346.49015612989598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258.82275311002098</v>
          </cell>
          <cell r="M49">
            <v>289.32440593353601</v>
          </cell>
          <cell r="N49">
            <v>338.24246362672898</v>
          </cell>
          <cell r="P49">
            <v>294.20440000000002</v>
          </cell>
          <cell r="Q49">
            <v>325.84550000000002</v>
          </cell>
          <cell r="R49">
            <v>356.80290000000002</v>
          </cell>
          <cell r="S49">
            <v>317.64050317766822</v>
          </cell>
        </row>
        <row r="50">
          <cell r="A50">
            <v>44044</v>
          </cell>
          <cell r="B50">
            <v>338.77265869581493</v>
          </cell>
          <cell r="C50">
            <v>338.658724160183</v>
          </cell>
          <cell r="D50">
            <v>288.22246040661003</v>
          </cell>
          <cell r="E50">
            <v>294.67376623949502</v>
          </cell>
          <cell r="F50">
            <v>353.30630000000002</v>
          </cell>
          <cell r="G50">
            <v>358.59184166974597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260.21647413586101</v>
          </cell>
          <cell r="M50">
            <v>295.019193635482</v>
          </cell>
          <cell r="N50">
            <v>343.21560786789001</v>
          </cell>
          <cell r="P50">
            <v>303.91210000000001</v>
          </cell>
          <cell r="Q50">
            <v>337.20209999999997</v>
          </cell>
          <cell r="R50">
            <v>360.12299999999999</v>
          </cell>
          <cell r="S50">
            <v>327.73190120135081</v>
          </cell>
        </row>
        <row r="51">
          <cell r="A51">
            <v>44075</v>
          </cell>
          <cell r="B51">
            <v>345.47316010210898</v>
          </cell>
          <cell r="C51">
            <v>345.42740664307098</v>
          </cell>
          <cell r="D51">
            <v>297.19600572129599</v>
          </cell>
          <cell r="E51">
            <v>300.85228994164402</v>
          </cell>
          <cell r="F51">
            <v>358.53379999999999</v>
          </cell>
          <cell r="G51">
            <v>362.88510721603802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263.74913847250701</v>
          </cell>
          <cell r="M51">
            <v>297.90891036309898</v>
          </cell>
          <cell r="N51">
            <v>345.23177566812899</v>
          </cell>
          <cell r="P51">
            <v>316.6755</v>
          </cell>
          <cell r="Q51">
            <v>343.75170000000003</v>
          </cell>
          <cell r="R51">
            <v>368.44720000000001</v>
          </cell>
          <cell r="S51">
            <v>332.86304651988792</v>
          </cell>
        </row>
        <row r="52">
          <cell r="A52">
            <v>44105</v>
          </cell>
          <cell r="B52">
            <v>356.69750651018057</v>
          </cell>
          <cell r="C52">
            <v>359.88747073877801</v>
          </cell>
          <cell r="D52">
            <v>299.74685111350902</v>
          </cell>
          <cell r="E52">
            <v>313.28723815353698</v>
          </cell>
          <cell r="F52">
            <v>367.9452</v>
          </cell>
          <cell r="G52">
            <v>374.81630388743702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270.32241655114098</v>
          </cell>
          <cell r="M52">
            <v>303.10159752292401</v>
          </cell>
          <cell r="N52">
            <v>349.880398457551</v>
          </cell>
          <cell r="P52">
            <v>339.81709999999998</v>
          </cell>
          <cell r="Q52">
            <v>354.80489999999998</v>
          </cell>
          <cell r="R52">
            <v>376.54840000000002</v>
          </cell>
          <cell r="S52">
            <v>344.42336731673231</v>
          </cell>
        </row>
        <row r="53">
          <cell r="A53">
            <v>44136</v>
          </cell>
          <cell r="B53">
            <v>367.09709075829039</v>
          </cell>
          <cell r="C53">
            <v>370.18587059583399</v>
          </cell>
          <cell r="D53">
            <v>309.442245302625</v>
          </cell>
          <cell r="E53">
            <v>328.237361723351</v>
          </cell>
          <cell r="F53">
            <v>376.72269999999997</v>
          </cell>
          <cell r="G53">
            <v>389.990242436416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280.00363063155203</v>
          </cell>
          <cell r="M53">
            <v>311.93700004582098</v>
          </cell>
          <cell r="N53">
            <v>354.93501124889599</v>
          </cell>
          <cell r="P53">
            <v>355.93349999999998</v>
          </cell>
          <cell r="Q53">
            <v>365.01580000000001</v>
          </cell>
          <cell r="R53">
            <v>384.22859999999997</v>
          </cell>
          <cell r="S53">
            <v>355.04887341694229</v>
          </cell>
        </row>
        <row r="54">
          <cell r="A54">
            <v>44166</v>
          </cell>
          <cell r="B54">
            <v>378.88169843441642</v>
          </cell>
          <cell r="C54">
            <v>382.542585032109</v>
          </cell>
          <cell r="D54">
            <v>321.13840980758403</v>
          </cell>
          <cell r="E54">
            <v>336.35119756597601</v>
          </cell>
          <cell r="F54">
            <v>384.89519999999999</v>
          </cell>
          <cell r="G54">
            <v>405.05685686763502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289.14914042577999</v>
          </cell>
          <cell r="M54">
            <v>318.52523212176499</v>
          </cell>
          <cell r="N54">
            <v>361.78851392900401</v>
          </cell>
          <cell r="P54">
            <v>357.84699999999998</v>
          </cell>
          <cell r="Q54">
            <v>378.24900000000002</v>
          </cell>
          <cell r="R54">
            <v>393.89319999999998</v>
          </cell>
          <cell r="S54">
            <v>365.49458367705171</v>
          </cell>
        </row>
        <row r="55">
          <cell r="A55">
            <v>44197</v>
          </cell>
          <cell r="B55">
            <v>395.23402671635313</v>
          </cell>
          <cell r="C55">
            <v>396.23281989158897</v>
          </cell>
          <cell r="D55">
            <v>333.41013870452701</v>
          </cell>
          <cell r="E55">
            <v>346.08450582055099</v>
          </cell>
          <cell r="F55">
            <v>390.25549999999998</v>
          </cell>
          <cell r="G55">
            <v>423.19533260681902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303.68267704943798</v>
          </cell>
          <cell r="M55">
            <v>328.50332853050799</v>
          </cell>
          <cell r="N55">
            <v>367.22838451616298</v>
          </cell>
          <cell r="P55">
            <v>370.01960000000003</v>
          </cell>
          <cell r="Q55">
            <v>392.8476</v>
          </cell>
          <cell r="R55">
            <v>414.89190000000002</v>
          </cell>
          <cell r="S55">
            <v>378.5339061638557</v>
          </cell>
        </row>
        <row r="56">
          <cell r="A56">
            <v>44228</v>
          </cell>
          <cell r="B56">
            <v>410.57707826696083</v>
          </cell>
          <cell r="C56">
            <v>411.17761578767102</v>
          </cell>
          <cell r="D56">
            <v>348.67815705889598</v>
          </cell>
          <cell r="E56">
            <v>362.42731643629799</v>
          </cell>
          <cell r="F56">
            <v>396.25909999999999</v>
          </cell>
          <cell r="G56">
            <v>443.13513980907197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314.885856155792</v>
          </cell>
          <cell r="M56">
            <v>343.24238355611698</v>
          </cell>
          <cell r="N56">
            <v>376.72247058620502</v>
          </cell>
          <cell r="P56">
            <v>390.63310000000001</v>
          </cell>
          <cell r="Q56">
            <v>408.7115</v>
          </cell>
          <cell r="R56">
            <v>424.54500000000002</v>
          </cell>
          <cell r="S56">
            <v>394.13114213803698</v>
          </cell>
        </row>
        <row r="57">
          <cell r="A57">
            <v>44256</v>
          </cell>
          <cell r="B57">
            <v>424.02074213377671</v>
          </cell>
          <cell r="C57">
            <v>424.53485570591198</v>
          </cell>
          <cell r="D57">
            <v>366.45778769325199</v>
          </cell>
          <cell r="E57">
            <v>378.82135032113098</v>
          </cell>
          <cell r="F57">
            <v>403.72930000000002</v>
          </cell>
          <cell r="G57">
            <v>457.23667631876901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301.25791240273003</v>
          </cell>
          <cell r="M57">
            <v>358.65516911727701</v>
          </cell>
          <cell r="N57">
            <v>384.60494407509799</v>
          </cell>
          <cell r="P57">
            <v>403.20359999999999</v>
          </cell>
          <cell r="Q57">
            <v>426.16699999999997</v>
          </cell>
          <cell r="R57">
            <v>440.70060000000001</v>
          </cell>
          <cell r="S57">
            <v>408.44927976249761</v>
          </cell>
        </row>
        <row r="58">
          <cell r="A58">
            <v>44287</v>
          </cell>
          <cell r="B58">
            <v>444.00345196535039</v>
          </cell>
          <cell r="C58">
            <v>444.05897961498101</v>
          </cell>
          <cell r="D58">
            <v>381.21273872247099</v>
          </cell>
          <cell r="E58">
            <v>406.47728215082998</v>
          </cell>
          <cell r="F58">
            <v>424.68490000000003</v>
          </cell>
          <cell r="G58">
            <v>479.25166921334699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307.28365163749299</v>
          </cell>
          <cell r="M58">
            <v>372.85493223961203</v>
          </cell>
          <cell r="N58">
            <v>398.77298501490799</v>
          </cell>
          <cell r="P58">
            <v>418.99919999999997</v>
          </cell>
          <cell r="Q58">
            <v>448.06599999999997</v>
          </cell>
          <cell r="R58">
            <v>458.15410000000003</v>
          </cell>
          <cell r="S58">
            <v>428.20416952198951</v>
          </cell>
        </row>
        <row r="59">
          <cell r="A59">
            <v>44317</v>
          </cell>
          <cell r="B59">
            <v>461.82799017547848</v>
          </cell>
          <cell r="C59">
            <v>462.349888570541</v>
          </cell>
          <cell r="D59">
            <v>390.65123298781702</v>
          </cell>
          <cell r="E59">
            <v>429.95568460551902</v>
          </cell>
          <cell r="F59">
            <v>431.19119999999998</v>
          </cell>
          <cell r="G59">
            <v>495.17223996284901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319.388347347766</v>
          </cell>
          <cell r="M59">
            <v>391.33729209266698</v>
          </cell>
          <cell r="N59">
            <v>410.595873698584</v>
          </cell>
          <cell r="P59">
            <v>439.29180000000002</v>
          </cell>
          <cell r="Q59">
            <v>462.68079999999998</v>
          </cell>
          <cell r="R59">
            <v>474.64229999999998</v>
          </cell>
          <cell r="S59">
            <v>445.45649703712508</v>
          </cell>
        </row>
        <row r="60">
          <cell r="A60">
            <v>44348</v>
          </cell>
          <cell r="B60">
            <v>479.4683027662839</v>
          </cell>
          <cell r="C60">
            <v>481.468186110825</v>
          </cell>
          <cell r="D60">
            <v>410.75253745315899</v>
          </cell>
          <cell r="E60">
            <v>446.331550340582</v>
          </cell>
          <cell r="F60">
            <v>436.7072</v>
          </cell>
          <cell r="G60">
            <v>511.00819067691401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329.531153173777</v>
          </cell>
          <cell r="M60">
            <v>405.25315971063799</v>
          </cell>
          <cell r="N60">
            <v>424.19588208889201</v>
          </cell>
          <cell r="P60">
            <v>447.149</v>
          </cell>
          <cell r="Q60">
            <v>479.17360000000002</v>
          </cell>
          <cell r="R60">
            <v>493.6422</v>
          </cell>
          <cell r="S60">
            <v>462.33824619844933</v>
          </cell>
        </row>
        <row r="61">
          <cell r="A61">
            <v>44378</v>
          </cell>
          <cell r="B61">
            <v>496.13046794619908</v>
          </cell>
          <cell r="C61">
            <v>503.42288761782299</v>
          </cell>
          <cell r="D61">
            <v>421.49033501494398</v>
          </cell>
          <cell r="E61">
            <v>465.212773861291</v>
          </cell>
          <cell r="F61">
            <v>449.6352</v>
          </cell>
          <cell r="G61">
            <v>521.17326582970395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338.96537824147202</v>
          </cell>
          <cell r="M61">
            <v>423.87153694329902</v>
          </cell>
          <cell r="N61">
            <v>437.33270650566101</v>
          </cell>
          <cell r="P61">
            <v>468.02080000000001</v>
          </cell>
          <cell r="Q61">
            <v>497.16320000000002</v>
          </cell>
          <cell r="R61">
            <v>499.98329999999999</v>
          </cell>
          <cell r="S61">
            <v>480.61805839636799</v>
          </cell>
        </row>
        <row r="62">
          <cell r="A62">
            <v>44409</v>
          </cell>
          <cell r="B62">
            <v>512.7018652922884</v>
          </cell>
          <cell r="C62">
            <v>519.51855009366</v>
          </cell>
          <cell r="D62">
            <v>430.15839263046001</v>
          </cell>
          <cell r="E62">
            <v>481.04838671270198</v>
          </cell>
          <cell r="F62">
            <v>466.70740000000001</v>
          </cell>
          <cell r="G62">
            <v>535.10243016957895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344.87910411208901</v>
          </cell>
          <cell r="M62">
            <v>440.752286839671</v>
          </cell>
          <cell r="N62">
            <v>451.01743501457202</v>
          </cell>
          <cell r="P62">
            <v>479.26089999999999</v>
          </cell>
          <cell r="Q62">
            <v>516.70280000000002</v>
          </cell>
          <cell r="R62">
            <v>511.10680000000002</v>
          </cell>
          <cell r="S62">
            <v>496.01084143361862</v>
          </cell>
        </row>
        <row r="63">
          <cell r="A63">
            <v>44440</v>
          </cell>
          <cell r="B63">
            <v>530.43423438494472</v>
          </cell>
          <cell r="C63">
            <v>533.65106613235503</v>
          </cell>
          <cell r="D63">
            <v>450.66556325762099</v>
          </cell>
          <cell r="E63">
            <v>501.44467729801602</v>
          </cell>
          <cell r="F63">
            <v>481.1277</v>
          </cell>
          <cell r="G63">
            <v>549.49297019451603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358.76837772545099</v>
          </cell>
          <cell r="M63">
            <v>463.84344312631799</v>
          </cell>
          <cell r="N63">
            <v>466.29311077062601</v>
          </cell>
          <cell r="P63">
            <v>504.63709999999998</v>
          </cell>
          <cell r="Q63">
            <v>536.96</v>
          </cell>
          <cell r="R63">
            <v>522.5829</v>
          </cell>
          <cell r="S63">
            <v>514.04999325762992</v>
          </cell>
        </row>
        <row r="64">
          <cell r="A64">
            <v>44470</v>
          </cell>
          <cell r="B64">
            <v>544.44798028300227</v>
          </cell>
          <cell r="C64">
            <v>546.45694653830503</v>
          </cell>
          <cell r="D64">
            <v>461.137426618218</v>
          </cell>
          <cell r="E64">
            <v>519.08512571222298</v>
          </cell>
          <cell r="F64">
            <v>490.54719999999998</v>
          </cell>
          <cell r="G64">
            <v>564.776383228074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374.00070185869703</v>
          </cell>
          <cell r="M64">
            <v>477.08665764532202</v>
          </cell>
          <cell r="N64">
            <v>477.87046372396298</v>
          </cell>
          <cell r="P64">
            <v>527.94659999999999</v>
          </cell>
          <cell r="Q64">
            <v>553.74379999999996</v>
          </cell>
          <cell r="R64">
            <v>527.38890000000004</v>
          </cell>
          <cell r="S64">
            <v>527.37419427388045</v>
          </cell>
        </row>
        <row r="65">
          <cell r="A65">
            <v>44501</v>
          </cell>
          <cell r="B65">
            <v>556.51682584375453</v>
          </cell>
          <cell r="C65">
            <v>554.893726151789</v>
          </cell>
          <cell r="D65">
            <v>462.80150164487202</v>
          </cell>
          <cell r="E65">
            <v>534.52136571650897</v>
          </cell>
          <cell r="F65">
            <v>499.40519999999998</v>
          </cell>
          <cell r="G65">
            <v>582.37072409591406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392.57599084025901</v>
          </cell>
          <cell r="M65">
            <v>490.598921310028</v>
          </cell>
          <cell r="N65">
            <v>485.62717479294997</v>
          </cell>
          <cell r="P65">
            <v>543.81809999999996</v>
          </cell>
          <cell r="Q65">
            <v>567.1807</v>
          </cell>
          <cell r="R65">
            <v>531.86969999999997</v>
          </cell>
          <cell r="S65">
            <v>537.72632900164911</v>
          </cell>
        </row>
        <row r="66">
          <cell r="A66">
            <v>44531</v>
          </cell>
          <cell r="B66">
            <v>574.69088718882062</v>
          </cell>
          <cell r="C66">
            <v>573.20110347397099</v>
          </cell>
          <cell r="D66">
            <v>483.75113598391999</v>
          </cell>
          <cell r="E66">
            <v>558.07604406922803</v>
          </cell>
          <cell r="F66">
            <v>508.82119999999998</v>
          </cell>
          <cell r="G66">
            <v>603.18937511291699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410.13756480154899</v>
          </cell>
          <cell r="M66">
            <v>510.93090974492901</v>
          </cell>
          <cell r="N66">
            <v>495.24066584418398</v>
          </cell>
          <cell r="P66">
            <v>558.61940000000004</v>
          </cell>
          <cell r="Q66">
            <v>587.21140000000003</v>
          </cell>
          <cell r="R66">
            <v>541.12450000000001</v>
          </cell>
          <cell r="S66">
            <v>557.03729287142608</v>
          </cell>
        </row>
        <row r="67">
          <cell r="A67">
            <v>44562</v>
          </cell>
          <cell r="B67">
            <v>596.35276811519213</v>
          </cell>
          <cell r="C67">
            <v>594.791591451969</v>
          </cell>
          <cell r="D67">
            <v>489.82214382007902</v>
          </cell>
          <cell r="E67">
            <v>582.925868416757</v>
          </cell>
          <cell r="F67">
            <v>531.39739999999995</v>
          </cell>
          <cell r="G67">
            <v>619.22410996616304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429.26403583506101</v>
          </cell>
          <cell r="M67">
            <v>537.17156480777896</v>
          </cell>
          <cell r="N67">
            <v>511.77412073930998</v>
          </cell>
          <cell r="P67">
            <v>580.88400000000001</v>
          </cell>
          <cell r="Q67">
            <v>609.48879999999997</v>
          </cell>
          <cell r="R67">
            <v>555.2174</v>
          </cell>
          <cell r="S67">
            <v>577.40070372037917</v>
          </cell>
        </row>
        <row r="68">
          <cell r="A68">
            <v>44593</v>
          </cell>
          <cell r="B68">
            <v>625.33255717137069</v>
          </cell>
          <cell r="C68">
            <v>626.19099910842203</v>
          </cell>
          <cell r="D68">
            <v>505.17947623969297</v>
          </cell>
          <cell r="E68">
            <v>621.67540078963998</v>
          </cell>
          <cell r="F68">
            <v>546.71460000000002</v>
          </cell>
          <cell r="G68">
            <v>644.34959499035403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452.46727970112801</v>
          </cell>
          <cell r="M68">
            <v>572.78241220201801</v>
          </cell>
          <cell r="N68">
            <v>531.28582480334501</v>
          </cell>
          <cell r="P68">
            <v>621.99570000000006</v>
          </cell>
          <cell r="Q68">
            <v>637.33960000000002</v>
          </cell>
          <cell r="R68">
            <v>579.69569999999999</v>
          </cell>
          <cell r="S68">
            <v>607.5027736847444</v>
          </cell>
        </row>
        <row r="69">
          <cell r="A69">
            <v>44621</v>
          </cell>
          <cell r="B69">
            <v>666.51011399947708</v>
          </cell>
          <cell r="C69">
            <v>678.48166037273995</v>
          </cell>
          <cell r="D69">
            <v>534.65580249912398</v>
          </cell>
          <cell r="E69">
            <v>665.20055808741495</v>
          </cell>
          <cell r="F69">
            <v>595.81809999999996</v>
          </cell>
          <cell r="G69">
            <v>678.19163773583603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487.25427690635399</v>
          </cell>
          <cell r="M69">
            <v>608.64505897038998</v>
          </cell>
          <cell r="N69">
            <v>568.20391975231598</v>
          </cell>
          <cell r="P69">
            <v>672.70090000000005</v>
          </cell>
          <cell r="Q69">
            <v>682.5249</v>
          </cell>
          <cell r="R69">
            <v>627.53430000000003</v>
          </cell>
          <cell r="S69">
            <v>649.88176222979996</v>
          </cell>
        </row>
        <row r="70">
          <cell r="A70">
            <v>44652</v>
          </cell>
          <cell r="B70">
            <v>705.03755536524511</v>
          </cell>
          <cell r="C70">
            <v>726.43225293651005</v>
          </cell>
          <cell r="D70">
            <v>551.35907021997298</v>
          </cell>
          <cell r="E70">
            <v>714.26946925732602</v>
          </cell>
          <cell r="F70">
            <v>628.28920000000005</v>
          </cell>
          <cell r="G70">
            <v>706.47109187679598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502.63719881503999</v>
          </cell>
          <cell r="M70">
            <v>653.71427722017995</v>
          </cell>
          <cell r="N70">
            <v>600.11969529689895</v>
          </cell>
          <cell r="P70">
            <v>720.73469999999998</v>
          </cell>
          <cell r="Q70">
            <v>723.96990000000005</v>
          </cell>
          <cell r="R70">
            <v>654.99630000000002</v>
          </cell>
          <cell r="S70">
            <v>690.7023689395246</v>
          </cell>
        </row>
        <row r="71">
          <cell r="A71">
            <v>44682</v>
          </cell>
          <cell r="B71">
            <v>743.26465593560101</v>
          </cell>
          <cell r="C71">
            <v>767.44380724573102</v>
          </cell>
          <cell r="D71">
            <v>585.43476275959199</v>
          </cell>
          <cell r="E71">
            <v>760.70779213275205</v>
          </cell>
          <cell r="F71">
            <v>643.18460000000005</v>
          </cell>
          <cell r="G71">
            <v>749.73451807793106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518.914730776537</v>
          </cell>
          <cell r="M71">
            <v>687.95572815234402</v>
          </cell>
          <cell r="N71">
            <v>634.91101027449997</v>
          </cell>
          <cell r="P71">
            <v>761.30179999999996</v>
          </cell>
          <cell r="Q71">
            <v>758.82479999999998</v>
          </cell>
          <cell r="R71">
            <v>684.8202</v>
          </cell>
          <cell r="S71">
            <v>730.87025462720089</v>
          </cell>
        </row>
        <row r="72">
          <cell r="A72">
            <v>44713</v>
          </cell>
          <cell r="B72">
            <v>784.18549610419666</v>
          </cell>
          <cell r="C72">
            <v>809.80635620068006</v>
          </cell>
          <cell r="D72">
            <v>626.80177504119604</v>
          </cell>
          <cell r="E72">
            <v>818.771870894009</v>
          </cell>
          <cell r="F72">
            <v>675.46159999999998</v>
          </cell>
          <cell r="G72">
            <v>787.25090474680599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536.01610833288396</v>
          </cell>
          <cell r="M72">
            <v>738.19115550191805</v>
          </cell>
          <cell r="N72">
            <v>670.82418817598102</v>
          </cell>
          <cell r="P72">
            <v>806.87660000000005</v>
          </cell>
          <cell r="Q72">
            <v>797.06299999999999</v>
          </cell>
          <cell r="R72">
            <v>716.46780000000001</v>
          </cell>
          <cell r="S72">
            <v>774.18822766637425</v>
          </cell>
        </row>
        <row r="73">
          <cell r="A73">
            <v>44743</v>
          </cell>
          <cell r="B73">
            <v>848.4412094780796</v>
          </cell>
          <cell r="C73">
            <v>872.81780699117303</v>
          </cell>
          <cell r="D73">
            <v>659.95203176412997</v>
          </cell>
          <cell r="E73">
            <v>918.85675534854397</v>
          </cell>
          <cell r="F73">
            <v>712.75840000000005</v>
          </cell>
          <cell r="G73">
            <v>867.59853404732905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565.87620418845904</v>
          </cell>
          <cell r="M73">
            <v>813.93786318313596</v>
          </cell>
          <cell r="N73">
            <v>720.961254637926</v>
          </cell>
          <cell r="P73">
            <v>896.79549999999995</v>
          </cell>
          <cell r="Q73">
            <v>860.14170000000001</v>
          </cell>
          <cell r="R73">
            <v>762.06659999999999</v>
          </cell>
          <cell r="S73">
            <v>845.38815976850344</v>
          </cell>
        </row>
        <row r="74">
          <cell r="A74">
            <v>44774</v>
          </cell>
          <cell r="B74">
            <v>902.7753652452576</v>
          </cell>
          <cell r="C74">
            <v>930.31613058470896</v>
          </cell>
          <cell r="D74">
            <v>707.54634833595605</v>
          </cell>
          <cell r="E74">
            <v>994.01789605788895</v>
          </cell>
          <cell r="F74">
            <v>735.23900000000003</v>
          </cell>
          <cell r="G74">
            <v>922.75672038906805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589.34556470160896</v>
          </cell>
          <cell r="M74">
            <v>869.76944267991303</v>
          </cell>
          <cell r="N74">
            <v>778.23321986003498</v>
          </cell>
          <cell r="P74">
            <v>970.08439999999996</v>
          </cell>
          <cell r="Q74">
            <v>917.22900000000004</v>
          </cell>
          <cell r="R74">
            <v>795.82830000000001</v>
          </cell>
          <cell r="S74">
            <v>905.26868562829122</v>
          </cell>
        </row>
        <row r="75">
          <cell r="A75">
            <v>44805</v>
          </cell>
          <cell r="B75">
            <v>955.56486183291702</v>
          </cell>
          <cell r="C75">
            <v>986.39293645133102</v>
          </cell>
          <cell r="D75">
            <v>764.35511900156803</v>
          </cell>
          <cell r="E75">
            <v>1065.57078304323</v>
          </cell>
          <cell r="F75">
            <v>754.99929999999995</v>
          </cell>
          <cell r="G75">
            <v>974.78043229397895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622.70146464219101</v>
          </cell>
          <cell r="M75">
            <v>940.29470413561705</v>
          </cell>
          <cell r="N75">
            <v>822.53159416411495</v>
          </cell>
          <cell r="P75">
            <v>1068.3169</v>
          </cell>
          <cell r="Q75">
            <v>968.74369999999999</v>
          </cell>
          <cell r="R75">
            <v>836.60540000000003</v>
          </cell>
          <cell r="S75">
            <v>964.1739773297561</v>
          </cell>
        </row>
        <row r="76">
          <cell r="A76">
            <v>44835</v>
          </cell>
          <cell r="B76">
            <v>1016.338578770878</v>
          </cell>
          <cell r="C76">
            <v>1052.2424991385201</v>
          </cell>
          <cell r="D76">
            <v>805.05256333134298</v>
          </cell>
          <cell r="E76">
            <v>1123.4853681209299</v>
          </cell>
          <cell r="F76">
            <v>806.9316</v>
          </cell>
          <cell r="G76">
            <v>1030.3145633675499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670.15549106637798</v>
          </cell>
          <cell r="M76">
            <v>1007.5171574554</v>
          </cell>
          <cell r="N76">
            <v>904.81224060144405</v>
          </cell>
          <cell r="P76">
            <v>1147.0208</v>
          </cell>
          <cell r="Q76">
            <v>1031.5165999999999</v>
          </cell>
          <cell r="R76">
            <v>890.6001</v>
          </cell>
          <cell r="S76">
            <v>1026.2560902663911</v>
          </cell>
        </row>
        <row r="77">
          <cell r="A77">
            <v>44866</v>
          </cell>
          <cell r="B77">
            <v>1066.786852914224</v>
          </cell>
          <cell r="C77">
            <v>1091.3532802335501</v>
          </cell>
          <cell r="D77">
            <v>853.604462932307</v>
          </cell>
          <cell r="E77">
            <v>1184.1815532989799</v>
          </cell>
          <cell r="F77">
            <v>856.56330000000003</v>
          </cell>
          <cell r="G77">
            <v>1085.9449883918201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713.65694087614395</v>
          </cell>
          <cell r="M77">
            <v>1074.83314359679</v>
          </cell>
          <cell r="N77">
            <v>948.47647681237095</v>
          </cell>
          <cell r="P77">
            <v>1209.8876</v>
          </cell>
          <cell r="Q77">
            <v>1077.2851000000001</v>
          </cell>
          <cell r="R77">
            <v>946.44299999999998</v>
          </cell>
          <cell r="S77">
            <v>1073.4122887764561</v>
          </cell>
        </row>
        <row r="78">
          <cell r="A78">
            <v>44896</v>
          </cell>
          <cell r="B78">
            <v>1116.8083321430829</v>
          </cell>
          <cell r="C78">
            <v>1131.8128720397201</v>
          </cell>
          <cell r="D78">
            <v>911.17166609428602</v>
          </cell>
          <cell r="E78">
            <v>1236.83458551283</v>
          </cell>
          <cell r="F78">
            <v>893.03399999999999</v>
          </cell>
          <cell r="G78">
            <v>1129.9816641271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767.23615940169896</v>
          </cell>
          <cell r="M78">
            <v>1145.57945722974</v>
          </cell>
          <cell r="N78">
            <v>994.26800660672404</v>
          </cell>
          <cell r="P78">
            <v>1255.5573999999999</v>
          </cell>
          <cell r="Q78">
            <v>1123.6996999999999</v>
          </cell>
          <cell r="R78">
            <v>1003.2345</v>
          </cell>
          <cell r="S78">
            <v>1122.103234351466</v>
          </cell>
        </row>
        <row r="79">
          <cell r="A79">
            <v>44927</v>
          </cell>
          <cell r="B79">
            <v>1184.2855323751021</v>
          </cell>
          <cell r="C79">
            <v>1194.0132035613501</v>
          </cell>
          <cell r="D79">
            <v>978.29689069466804</v>
          </cell>
          <cell r="E79">
            <v>1298.85452802076</v>
          </cell>
          <cell r="F79">
            <v>965.73099999999999</v>
          </cell>
          <cell r="G79">
            <v>1200.0575171011501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806.37097428908396</v>
          </cell>
          <cell r="M79">
            <v>1226.80076906268</v>
          </cell>
          <cell r="N79">
            <v>1058.4904363215701</v>
          </cell>
          <cell r="P79">
            <v>1331.1514999999999</v>
          </cell>
          <cell r="Q79">
            <v>1185.3976</v>
          </cell>
          <cell r="R79">
            <v>1076.4133999999999</v>
          </cell>
          <cell r="S79">
            <v>1188.054256105687</v>
          </cell>
        </row>
        <row r="80">
          <cell r="A80">
            <v>44958</v>
          </cell>
          <cell r="B80">
            <v>1252.4695417190419</v>
          </cell>
          <cell r="C80">
            <v>1282.49414485184</v>
          </cell>
          <cell r="D80">
            <v>1031.1430488431599</v>
          </cell>
          <cell r="E80">
            <v>1382.6355430942799</v>
          </cell>
          <cell r="F80">
            <v>1002.5857</v>
          </cell>
          <cell r="G80">
            <v>1262.40579589968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846.58854005051103</v>
          </cell>
          <cell r="M80">
            <v>1298.53006674535</v>
          </cell>
          <cell r="N80">
            <v>1105.33059212854</v>
          </cell>
          <cell r="P80">
            <v>1387.6967</v>
          </cell>
          <cell r="Q80">
            <v>1264.2391</v>
          </cell>
          <cell r="R80">
            <v>1115.0427</v>
          </cell>
          <cell r="S80">
            <v>1263.4327360566999</v>
          </cell>
        </row>
        <row r="81">
          <cell r="A81">
            <v>44986</v>
          </cell>
          <cell r="B81">
            <v>1328.363501759336</v>
          </cell>
          <cell r="C81">
            <v>1378.89988676337</v>
          </cell>
          <cell r="D81">
            <v>1113.9985338356801</v>
          </cell>
          <cell r="E81">
            <v>1464.1754770666701</v>
          </cell>
          <cell r="F81">
            <v>1045.6742999999999</v>
          </cell>
          <cell r="G81">
            <v>1331.54988353563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922.06769328364203</v>
          </cell>
          <cell r="M81">
            <v>1369.6347725758999</v>
          </cell>
          <cell r="N81">
            <v>1168.3229050280199</v>
          </cell>
          <cell r="P81">
            <v>1499.6039000000001</v>
          </cell>
          <cell r="Q81">
            <v>1347.8468</v>
          </cell>
          <cell r="R81">
            <v>1198.2039</v>
          </cell>
          <cell r="S81">
            <v>1347.9249322819539</v>
          </cell>
        </row>
        <row r="82">
          <cell r="A82">
            <v>45017</v>
          </cell>
          <cell r="B82">
            <v>1434.2076756339029</v>
          </cell>
          <cell r="C82">
            <v>1519.32614269647</v>
          </cell>
          <cell r="D82">
            <v>1154.01157844369</v>
          </cell>
          <cell r="E82">
            <v>1580.6662136939001</v>
          </cell>
          <cell r="F82">
            <v>1116.133</v>
          </cell>
          <cell r="G82">
            <v>1449.24960074713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949.02778114949103</v>
          </cell>
          <cell r="M82">
            <v>1483.3950664674001</v>
          </cell>
          <cell r="N82">
            <v>1246.17232897035</v>
          </cell>
          <cell r="P82">
            <v>1666.5002999999999</v>
          </cell>
          <cell r="Q82">
            <v>1460.1668999999999</v>
          </cell>
          <cell r="R82">
            <v>1257.2091</v>
          </cell>
          <cell r="S82">
            <v>1464.9647640185231</v>
          </cell>
        </row>
        <row r="83">
          <cell r="A83">
            <v>45047</v>
          </cell>
          <cell r="B83">
            <v>1547.2140109198381</v>
          </cell>
          <cell r="C83">
            <v>1637.6329775885999</v>
          </cell>
          <cell r="D83">
            <v>1261.37338151684</v>
          </cell>
          <cell r="E83">
            <v>1686.19178671598</v>
          </cell>
          <cell r="F83">
            <v>1200.2554</v>
          </cell>
          <cell r="G83">
            <v>1596.80144981692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993.26098120749703</v>
          </cell>
          <cell r="M83">
            <v>1631.61733108153</v>
          </cell>
          <cell r="N83">
            <v>1331.2779276439401</v>
          </cell>
          <cell r="P83">
            <v>1786.5306</v>
          </cell>
          <cell r="Q83">
            <v>1566.0125</v>
          </cell>
          <cell r="R83">
            <v>1350.3371</v>
          </cell>
          <cell r="S83">
            <v>1585.442114380149</v>
          </cell>
        </row>
        <row r="84">
          <cell r="A84">
            <v>45078</v>
          </cell>
          <cell r="B84">
            <v>1659.245428907871</v>
          </cell>
          <cell r="C84">
            <v>1746.14956054544</v>
          </cell>
          <cell r="D84">
            <v>1314.86869158851</v>
          </cell>
          <cell r="E84">
            <v>1793.39193135592</v>
          </cell>
          <cell r="F84">
            <v>1364.8733999999999</v>
          </cell>
          <cell r="G84">
            <v>1716.41081376426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1040.8814328114699</v>
          </cell>
          <cell r="M84">
            <v>1755.4502456994601</v>
          </cell>
          <cell r="N84">
            <v>1426.72512853435</v>
          </cell>
          <cell r="P84">
            <v>1887.5841</v>
          </cell>
          <cell r="Q84">
            <v>1667.8398999999999</v>
          </cell>
          <cell r="R84">
            <v>1468.896</v>
          </cell>
          <cell r="S84">
            <v>1692.7526028995489</v>
          </cell>
        </row>
        <row r="85">
          <cell r="A85">
            <v>45108</v>
          </cell>
          <cell r="B85">
            <v>1791.573226034619</v>
          </cell>
          <cell r="C85">
            <v>1877.60702429054</v>
          </cell>
          <cell r="D85">
            <v>1450.94342054666</v>
          </cell>
          <cell r="E85">
            <v>1906.3033051198299</v>
          </cell>
          <cell r="F85">
            <v>1444.6584</v>
          </cell>
          <cell r="G85">
            <v>1861.6229698545401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1097.6312257004699</v>
          </cell>
          <cell r="M85">
            <v>1882.99957472357</v>
          </cell>
          <cell r="N85">
            <v>1551.2755728554</v>
          </cell>
          <cell r="P85">
            <v>2017.2971</v>
          </cell>
          <cell r="Q85">
            <v>1798.0599</v>
          </cell>
          <cell r="R85">
            <v>1593.7012999999999</v>
          </cell>
          <cell r="S85">
            <v>1822.421286087615</v>
          </cell>
        </row>
        <row r="86">
          <cell r="A86">
            <v>45139</v>
          </cell>
          <cell r="B86">
            <v>2008.688416508676</v>
          </cell>
          <cell r="C86">
            <v>2131.8478355312</v>
          </cell>
          <cell r="D86">
            <v>1574.13090194293</v>
          </cell>
          <cell r="E86">
            <v>2103.1134655923802</v>
          </cell>
          <cell r="F86">
            <v>1552.4838999999999</v>
          </cell>
          <cell r="G86">
            <v>2117.4660424961899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1196.4209185145701</v>
          </cell>
          <cell r="M86">
            <v>2100.3355046080501</v>
          </cell>
          <cell r="N86">
            <v>1688.85555512671</v>
          </cell>
          <cell r="P86">
            <v>2224.7390999999998</v>
          </cell>
          <cell r="Q86">
            <v>2043.0087000000001</v>
          </cell>
          <cell r="R86">
            <v>1720.7796000000001</v>
          </cell>
          <cell r="S86">
            <v>2054.1253684442941</v>
          </cell>
        </row>
        <row r="87">
          <cell r="A87">
            <v>45170</v>
          </cell>
          <cell r="B87">
            <v>2284.3470394461301</v>
          </cell>
          <cell r="C87">
            <v>2489.8977398759398</v>
          </cell>
          <cell r="D87">
            <v>1745.8586856965001</v>
          </cell>
          <cell r="E87">
            <v>2387.31939605357</v>
          </cell>
          <cell r="F87">
            <v>1749.9444000000001</v>
          </cell>
          <cell r="G87">
            <v>2408.24017682264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1294.1865780579701</v>
          </cell>
          <cell r="M87">
            <v>2465.2870982481099</v>
          </cell>
          <cell r="N87">
            <v>1860.49623854828</v>
          </cell>
          <cell r="P87">
            <v>2574.5650999999998</v>
          </cell>
          <cell r="Q87">
            <v>2345.4194000000002</v>
          </cell>
          <cell r="R87">
            <v>1881.6493</v>
          </cell>
          <cell r="S87">
            <v>2367.753224022807</v>
          </cell>
        </row>
        <row r="88">
          <cell r="A88">
            <v>45200</v>
          </cell>
          <cell r="B88">
            <v>2465.5479146225262</v>
          </cell>
          <cell r="C88">
            <v>2660.0575024402101</v>
          </cell>
          <cell r="D88">
            <v>1912.6044890365899</v>
          </cell>
          <cell r="E88">
            <v>2619.6253192235999</v>
          </cell>
          <cell r="F88">
            <v>1863.3305</v>
          </cell>
          <cell r="G88">
            <v>2635.01019115488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1414.0154878690701</v>
          </cell>
          <cell r="M88">
            <v>2659.6771964977402</v>
          </cell>
          <cell r="N88">
            <v>2008.1928520139099</v>
          </cell>
          <cell r="P88">
            <v>2789.5392000000002</v>
          </cell>
          <cell r="Q88">
            <v>2551.6579999999999</v>
          </cell>
          <cell r="R88">
            <v>1983.7968000000001</v>
          </cell>
          <cell r="S88">
            <v>2557.8910836567538</v>
          </cell>
        </row>
        <row r="89">
          <cell r="A89">
            <v>45231</v>
          </cell>
          <cell r="B89">
            <v>2761.6699337485829</v>
          </cell>
          <cell r="C89">
            <v>3015.2785764376799</v>
          </cell>
          <cell r="D89">
            <v>2109.02643460747</v>
          </cell>
          <cell r="E89">
            <v>2896.32010693965</v>
          </cell>
          <cell r="F89">
            <v>2012.1735000000001</v>
          </cell>
          <cell r="G89">
            <v>3009.3326118712198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1544.6465169016001</v>
          </cell>
          <cell r="M89">
            <v>2985.2232054102501</v>
          </cell>
          <cell r="N89">
            <v>2253.3445638584099</v>
          </cell>
          <cell r="P89">
            <v>3116.4099000000001</v>
          </cell>
          <cell r="Q89">
            <v>2862.6158</v>
          </cell>
          <cell r="R89">
            <v>2204.8137000000002</v>
          </cell>
          <cell r="S89">
            <v>2877.1313048202451</v>
          </cell>
        </row>
        <row r="90">
          <cell r="A90">
            <v>45261</v>
          </cell>
          <cell r="B90">
            <v>3436.448524525747</v>
          </cell>
          <cell r="C90">
            <v>3873.6666906355599</v>
          </cell>
          <cell r="D90">
            <v>2521.8635354898802</v>
          </cell>
          <cell r="E90">
            <v>3384.1357824240199</v>
          </cell>
          <cell r="F90">
            <v>2240.8564000000001</v>
          </cell>
          <cell r="G90">
            <v>3861.64385448034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1714.80146354518</v>
          </cell>
          <cell r="M90">
            <v>3560.9759819835399</v>
          </cell>
          <cell r="N90">
            <v>2882.3437157384601</v>
          </cell>
          <cell r="P90">
            <v>3610.0864999999999</v>
          </cell>
          <cell r="Q90">
            <v>3619.7905000000001</v>
          </cell>
          <cell r="R90">
            <v>2696.6446000000001</v>
          </cell>
          <cell r="S90">
            <v>3580.6104560079239</v>
          </cell>
        </row>
        <row r="91">
          <cell r="A91">
            <v>45292</v>
          </cell>
          <cell r="B91">
            <v>4269.7830163783883</v>
          </cell>
          <cell r="C91">
            <v>4942.0576537074103</v>
          </cell>
          <cell r="D91">
            <v>3091.20952774535</v>
          </cell>
          <cell r="E91">
            <v>3832.20594287944</v>
          </cell>
          <cell r="F91">
            <v>2649.2001</v>
          </cell>
          <cell r="G91">
            <v>4855.1301285704503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1806.03260213717</v>
          </cell>
          <cell r="M91">
            <v>4200.78018927024</v>
          </cell>
          <cell r="N91">
            <v>4528.2132865367503</v>
          </cell>
          <cell r="P91">
            <v>4185.1030000000001</v>
          </cell>
          <cell r="Q91">
            <v>4505.8181000000004</v>
          </cell>
          <cell r="R91">
            <v>3498.1794</v>
          </cell>
          <cell r="S91">
            <v>4439.3070118324358</v>
          </cell>
        </row>
        <row r="92">
          <cell r="A92">
            <v>45323</v>
          </cell>
          <cell r="B92">
            <v>4748.3998363421106</v>
          </cell>
          <cell r="C92">
            <v>5383.0016417065299</v>
          </cell>
          <cell r="D92">
            <v>3726.51203554321</v>
          </cell>
          <cell r="E92">
            <v>4240.2427931459297</v>
          </cell>
          <cell r="F92">
            <v>3039.5913</v>
          </cell>
          <cell r="G92">
            <v>5372.5404649699103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1975.6453770482301</v>
          </cell>
          <cell r="M92">
            <v>4628.6738823352398</v>
          </cell>
          <cell r="N92">
            <v>5509.3301372045498</v>
          </cell>
          <cell r="P92">
            <v>4526.2764999999999</v>
          </cell>
          <cell r="Q92">
            <v>5022.7575999999999</v>
          </cell>
          <cell r="R92">
            <v>3950.7130999999999</v>
          </cell>
          <cell r="S92">
            <v>4903.7647780537091</v>
          </cell>
        </row>
        <row r="93">
          <cell r="A93">
            <v>45352</v>
          </cell>
          <cell r="B93">
            <v>5207.477245111043</v>
          </cell>
          <cell r="C93">
            <v>5889.3188088745501</v>
          </cell>
          <cell r="D93">
            <v>4118.8844585311299</v>
          </cell>
          <cell r="E93">
            <v>4706.4919164616103</v>
          </cell>
          <cell r="F93">
            <v>3354.7653</v>
          </cell>
          <cell r="G93">
            <v>5598.1996782065298</v>
          </cell>
          <cell r="H93">
            <v>6048.6279999999997</v>
          </cell>
          <cell r="I93">
            <v>6487.7790000000005</v>
          </cell>
          <cell r="J93">
            <v>3521.3130000000001</v>
          </cell>
          <cell r="K93">
            <v>4648.8860000000004</v>
          </cell>
          <cell r="L93">
            <v>2390.8883717245799</v>
          </cell>
          <cell r="M93">
            <v>5080.5605147577098</v>
          </cell>
          <cell r="N93">
            <v>6008.1214068955996</v>
          </cell>
          <cell r="P93">
            <v>5045.7950000000001</v>
          </cell>
          <cell r="Q93">
            <v>5486.3940000000002</v>
          </cell>
          <cell r="R93">
            <v>4544.22</v>
          </cell>
          <cell r="S93">
            <v>5336.5837629536873</v>
          </cell>
        </row>
        <row r="94">
          <cell r="A94">
            <v>45383</v>
          </cell>
          <cell r="B94">
            <v>5647.1673417264274</v>
          </cell>
          <cell r="C94">
            <v>6233.9911771473198</v>
          </cell>
          <cell r="D94">
            <v>4418.6260134782697</v>
          </cell>
          <cell r="E94">
            <v>4943.4721588193697</v>
          </cell>
          <cell r="F94">
            <v>4672.2169999999996</v>
          </cell>
          <cell r="G94">
            <v>6054.6495460374999</v>
          </cell>
          <cell r="H94">
            <v>6566.4</v>
          </cell>
          <cell r="I94">
            <v>6721.91</v>
          </cell>
          <cell r="J94">
            <v>4007.2040000000002</v>
          </cell>
          <cell r="K94">
            <v>5018.9160000000002</v>
          </cell>
          <cell r="L94">
            <v>2649.4071675153</v>
          </cell>
          <cell r="M94">
            <v>5495.71051679636</v>
          </cell>
          <cell r="N94">
            <v>6455.4948497692003</v>
          </cell>
          <cell r="P94">
            <v>5495.125</v>
          </cell>
          <cell r="Q94">
            <v>5807.0339999999997</v>
          </cell>
          <cell r="R94">
            <v>5397.7629999999999</v>
          </cell>
          <cell r="S94">
            <v>5682.3393756605165</v>
          </cell>
        </row>
        <row r="95">
          <cell r="A95">
            <v>45413</v>
          </cell>
          <cell r="B95">
            <v>5933.2539913766523</v>
          </cell>
          <cell r="C95">
            <v>6550.9822188849803</v>
          </cell>
          <cell r="D95">
            <v>4762.6082890992502</v>
          </cell>
          <cell r="E95">
            <v>5207.5946427141398</v>
          </cell>
          <cell r="F95">
            <v>4772.1180000000004</v>
          </cell>
          <cell r="G95">
            <v>6304.6130595444802</v>
          </cell>
          <cell r="H95">
            <v>6732.51</v>
          </cell>
          <cell r="I95">
            <v>7050.4610000000002</v>
          </cell>
          <cell r="J95">
            <v>4422.2309999999998</v>
          </cell>
          <cell r="K95">
            <v>5351.3419999999996</v>
          </cell>
          <cell r="L95">
            <v>2888.4394952258899</v>
          </cell>
          <cell r="M95">
            <v>5924.47315680058</v>
          </cell>
          <cell r="N95">
            <v>6731.0905702618402</v>
          </cell>
          <cell r="P95">
            <v>5802.8310000000001</v>
          </cell>
          <cell r="Q95">
            <v>6032.3670000000002</v>
          </cell>
          <cell r="R95">
            <v>5730.665</v>
          </cell>
          <cell r="S95">
            <v>5992.3220018501006</v>
          </cell>
        </row>
        <row r="96">
          <cell r="A96">
            <v>45444</v>
          </cell>
          <cell r="B96">
            <v>6253.7891848961162</v>
          </cell>
          <cell r="C96">
            <v>6906.0835919794899</v>
          </cell>
          <cell r="D96">
            <v>4894.0871156620397</v>
          </cell>
          <cell r="E96">
            <v>5405.9381119420696</v>
          </cell>
          <cell r="F96">
            <v>5486.8549999999996</v>
          </cell>
          <cell r="G96">
            <v>6478.8818978973304</v>
          </cell>
          <cell r="H96">
            <v>7093.0190000000002</v>
          </cell>
          <cell r="I96">
            <v>7338.2389999999996</v>
          </cell>
          <cell r="J96">
            <v>4615.2889999999998</v>
          </cell>
          <cell r="K96">
            <v>5464.6419999999998</v>
          </cell>
          <cell r="L96">
            <v>3152.6244852024902</v>
          </cell>
          <cell r="M96">
            <v>6394.6400756954199</v>
          </cell>
          <cell r="N96">
            <v>7016.1681184287099</v>
          </cell>
          <cell r="P96">
            <v>6198.0190000000002</v>
          </cell>
          <cell r="Q96">
            <v>6236.8549999999996</v>
          </cell>
          <cell r="R96">
            <v>6266.5739999999996</v>
          </cell>
          <cell r="S96">
            <v>6264.5917736542206</v>
          </cell>
        </row>
        <row r="97">
          <cell r="A97">
            <v>45474</v>
          </cell>
          <cell r="B97">
            <v>6525.7114535439096</v>
          </cell>
          <cell r="C97">
            <v>7190.7699087433602</v>
          </cell>
          <cell r="D97">
            <v>5164.0988539402097</v>
          </cell>
          <cell r="E97">
            <v>5600.7008072021099</v>
          </cell>
          <cell r="F97">
            <v>5876.509</v>
          </cell>
          <cell r="G97">
            <v>6662.52944324694</v>
          </cell>
          <cell r="H97">
            <v>7472.5630000000001</v>
          </cell>
          <cell r="I97">
            <v>7499.0720000000001</v>
          </cell>
          <cell r="J97">
            <v>4895.26</v>
          </cell>
          <cell r="K97">
            <v>5769.8729999999996</v>
          </cell>
          <cell r="L97">
            <v>3375.49515996016</v>
          </cell>
          <cell r="M97">
            <v>6840.1762813989999</v>
          </cell>
          <cell r="N97">
            <v>7266.9878768623003</v>
          </cell>
          <cell r="P97">
            <v>6485.1760000000004</v>
          </cell>
          <cell r="Q97">
            <v>6467.4620000000004</v>
          </cell>
          <cell r="R97">
            <v>6606.8950000000004</v>
          </cell>
          <cell r="S97">
            <v>6534.2595782180451</v>
          </cell>
        </row>
        <row r="98">
          <cell r="A98">
            <v>45505</v>
          </cell>
          <cell r="B98">
            <v>6825.1506195385682</v>
          </cell>
          <cell r="C98">
            <v>7524.1985494058399</v>
          </cell>
          <cell r="D98">
            <v>5345.4046152262199</v>
          </cell>
          <cell r="E98">
            <v>5805.3785483747697</v>
          </cell>
          <cell r="F98">
            <v>6354.6319999999996</v>
          </cell>
          <cell r="G98">
            <v>6929.6174912029101</v>
          </cell>
          <cell r="H98">
            <v>7711.5110000000004</v>
          </cell>
          <cell r="I98">
            <v>7772.8890000000001</v>
          </cell>
          <cell r="J98">
            <v>5154.9799999999996</v>
          </cell>
          <cell r="K98">
            <v>5974.1840000000002</v>
          </cell>
          <cell r="L98">
            <v>3698.9507701604498</v>
          </cell>
          <cell r="M98">
            <v>7331.8568721839802</v>
          </cell>
          <cell r="N98">
            <v>7436.7033065252199</v>
          </cell>
          <cell r="P98">
            <v>6790.5209999999997</v>
          </cell>
          <cell r="Q98">
            <v>6745.4679999999998</v>
          </cell>
          <cell r="R98">
            <v>6976.1419999999998</v>
          </cell>
          <cell r="S98">
            <v>6817.4403513987236</v>
          </cell>
        </row>
        <row r="99">
          <cell r="A99">
            <v>45536</v>
          </cell>
          <cell r="B99">
            <v>7063.3154170233638</v>
          </cell>
          <cell r="C99">
            <v>7709.9153699936596</v>
          </cell>
          <cell r="D99">
            <v>5393.4029653719699</v>
          </cell>
          <cell r="E99">
            <v>6005.1554699038297</v>
          </cell>
          <cell r="F99">
            <v>6761.3990000000003</v>
          </cell>
          <cell r="G99">
            <v>7078.1068385387398</v>
          </cell>
          <cell r="H99">
            <v>8048.3919999999998</v>
          </cell>
          <cell r="I99">
            <v>8091.732</v>
          </cell>
          <cell r="J99">
            <v>5401.9269999999997</v>
          </cell>
          <cell r="K99">
            <v>6156.4849999999997</v>
          </cell>
          <cell r="L99">
            <v>4098.66307484361</v>
          </cell>
          <cell r="M99">
            <v>7604.4911327663403</v>
          </cell>
          <cell r="N99">
            <v>7614.2183653300399</v>
          </cell>
          <cell r="P99">
            <v>7013.5249999999996</v>
          </cell>
          <cell r="Q99">
            <v>6960.7089999999998</v>
          </cell>
          <cell r="R99">
            <v>7376.6540000000005</v>
          </cell>
          <cell r="S99">
            <v>7000.7984758774064</v>
          </cell>
        </row>
        <row r="100">
          <cell r="A100">
            <v>45566</v>
          </cell>
          <cell r="B100">
            <v>7277.694376258888</v>
          </cell>
          <cell r="C100">
            <v>7797.7785224515701</v>
          </cell>
          <cell r="D100">
            <v>5535.2652341647699</v>
          </cell>
          <cell r="E100">
            <v>6282.7570969543103</v>
          </cell>
          <cell r="F100">
            <v>7267.9620000000004</v>
          </cell>
          <cell r="G100">
            <v>7226.6191069199203</v>
          </cell>
          <cell r="H100">
            <v>8508.8119999999999</v>
          </cell>
          <cell r="I100">
            <v>8161.46</v>
          </cell>
          <cell r="J100">
            <v>5541.7340000000004</v>
          </cell>
          <cell r="K100">
            <v>6341.9040000000005</v>
          </cell>
          <cell r="L100">
            <v>4527.2416708892197</v>
          </cell>
          <cell r="M100">
            <v>8049.6825154634498</v>
          </cell>
          <cell r="N100">
            <v>7819.5812648003102</v>
          </cell>
          <cell r="P100">
            <v>7179.88</v>
          </cell>
          <cell r="Q100">
            <v>7200.335</v>
          </cell>
          <cell r="R100">
            <v>7603.4539999999997</v>
          </cell>
          <cell r="S100">
            <v>7178.5829047176094</v>
          </cell>
        </row>
        <row r="101">
          <cell r="A101">
            <v>45597</v>
          </cell>
          <cell r="B101">
            <v>7522.7460480171831</v>
          </cell>
          <cell r="C101">
            <v>7991.7477384429503</v>
          </cell>
          <cell r="D101">
            <v>5758.0959631576598</v>
          </cell>
          <cell r="E101">
            <v>6441.4328069061803</v>
          </cell>
          <cell r="F101">
            <v>7855.4189999999999</v>
          </cell>
          <cell r="G101">
            <v>7294.78840512841</v>
          </cell>
          <cell r="H101">
            <v>8749.0450000000001</v>
          </cell>
          <cell r="I101">
            <v>8421.9940000000006</v>
          </cell>
          <cell r="J101">
            <v>5673.1580000000004</v>
          </cell>
          <cell r="K101">
            <v>6539.317</v>
          </cell>
          <cell r="L101">
            <v>5096.3263611161901</v>
          </cell>
          <cell r="M101">
            <v>8414.7251010004693</v>
          </cell>
          <cell r="N101">
            <v>7925.2088341505696</v>
          </cell>
          <cell r="P101">
            <v>7361.8829999999998</v>
          </cell>
          <cell r="Q101">
            <v>7425.1369999999997</v>
          </cell>
          <cell r="R101">
            <v>7927.5559999999996</v>
          </cell>
          <cell r="S101">
            <v>7364.1493636594587</v>
          </cell>
        </row>
        <row r="102">
          <cell r="A102">
            <v>45627</v>
          </cell>
          <cell r="B102">
            <v>7732.2660105425784</v>
          </cell>
          <cell r="C102">
            <v>8172.6119936628802</v>
          </cell>
          <cell r="D102">
            <v>5875.26586634258</v>
          </cell>
          <cell r="E102">
            <v>6615.3008958258997</v>
          </cell>
          <cell r="F102">
            <v>8247.5120000000006</v>
          </cell>
          <cell r="G102">
            <v>7420.9131887257599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5592.3004824104801</v>
          </cell>
          <cell r="M102">
            <v>8798.2959722246997</v>
          </cell>
          <cell r="N102">
            <v>8121.2264962117597</v>
          </cell>
          <cell r="P102">
            <v>7231.6257999999998</v>
          </cell>
          <cell r="Q102">
            <v>7643.2277000000004</v>
          </cell>
          <cell r="R102">
            <v>8266.3700000000008</v>
          </cell>
          <cell r="S102">
            <v>7547.5817684721678</v>
          </cell>
        </row>
        <row r="103">
          <cell r="A103">
            <v>45658</v>
          </cell>
          <cell r="B103">
            <v>7931.5773203078934</v>
          </cell>
          <cell r="C103">
            <v>8357.4784924544892</v>
          </cell>
          <cell r="D103">
            <v>5989.6859971840304</v>
          </cell>
          <cell r="E103">
            <v>6759.9372153351796</v>
          </cell>
          <cell r="F103">
            <v>8575.1404999999995</v>
          </cell>
          <cell r="G103">
            <v>7523.2139514255596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5853.1914344091701</v>
          </cell>
          <cell r="M103">
            <v>9228.4764639981895</v>
          </cell>
          <cell r="N103">
            <v>8282.3576137446107</v>
          </cell>
          <cell r="P103">
            <v>7188.6453000000001</v>
          </cell>
          <cell r="Q103">
            <v>7879.1752999999999</v>
          </cell>
          <cell r="R103">
            <v>8461.9914000000008</v>
          </cell>
          <cell r="S103">
            <v>7729.5484377111807</v>
          </cell>
        </row>
        <row r="104">
          <cell r="A104">
            <v>45689</v>
          </cell>
          <cell r="B104">
            <v>8179.5500682612555</v>
          </cell>
          <cell r="C104">
            <v>8665.2447078379391</v>
          </cell>
          <cell r="D104">
            <v>6150.02486625867</v>
          </cell>
          <cell r="E104">
            <v>6859.0528442310697</v>
          </cell>
          <cell r="F104">
            <v>9196.1057000000001</v>
          </cell>
          <cell r="G104">
            <v>7642.4813230129603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6401.2826408541896</v>
          </cell>
          <cell r="M104">
            <v>9589.2069210553509</v>
          </cell>
          <cell r="N104">
            <v>8520.6785223255192</v>
          </cell>
          <cell r="P104">
            <v>7151.4570999999996</v>
          </cell>
          <cell r="Q104">
            <v>8157.7367999999997</v>
          </cell>
          <cell r="R104">
            <v>8811.7972000000009</v>
          </cell>
          <cell r="S104">
            <v>7948.045345764679</v>
          </cell>
        </row>
        <row r="105">
          <cell r="A105">
            <v>45717</v>
          </cell>
          <cell r="B105">
            <v>8375.4099561147086</v>
          </cell>
          <cell r="C105">
            <v>8856.0873152267104</v>
          </cell>
          <cell r="D105">
            <v>6153.4405277653896</v>
          </cell>
          <cell r="E105">
            <v>6995.3712098307296</v>
          </cell>
          <cell r="F105">
            <v>9627.7031000000006</v>
          </cell>
          <cell r="G105">
            <v>7844.8428460165997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6194.8019528129198</v>
          </cell>
          <cell r="M105">
            <v>10046.278268984899</v>
          </cell>
          <cell r="N105">
            <v>8684.2948692236696</v>
          </cell>
          <cell r="P105">
            <v>7393.4543999999996</v>
          </cell>
          <cell r="Q105">
            <v>8398.7001999999993</v>
          </cell>
          <cell r="R105">
            <v>9196.9925000000003</v>
          </cell>
          <cell r="S105">
            <v>8131.411436175772</v>
          </cell>
        </row>
        <row r="106">
          <cell r="A106">
            <v>45748</v>
          </cell>
          <cell r="B106">
            <v>8588.0160354555101</v>
          </cell>
          <cell r="C106">
            <v>9158.4435670718503</v>
          </cell>
          <cell r="D106">
            <v>6396.4861037091196</v>
          </cell>
          <cell r="E106">
            <v>7099.1986608511797</v>
          </cell>
          <cell r="F106">
            <v>9904.0305000000008</v>
          </cell>
          <cell r="G106">
            <v>7957.42064138359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6199.0764578320004</v>
          </cell>
          <cell r="M106">
            <v>10450.8926377315</v>
          </cell>
          <cell r="N106">
            <v>8879.1192669008706</v>
          </cell>
          <cell r="P106">
            <v>7752.5061999999998</v>
          </cell>
          <cell r="Q106">
            <v>8627.1679999999997</v>
          </cell>
          <cell r="R106">
            <v>9328.3009999999995</v>
          </cell>
          <cell r="S106">
            <v>8352.5376586013317</v>
          </cell>
        </row>
        <row r="107">
          <cell r="A107">
            <v>45778</v>
          </cell>
          <cell r="B107">
            <v>8764.12806071876</v>
          </cell>
          <cell r="C107">
            <v>9322.6362191572498</v>
          </cell>
          <cell r="D107">
            <v>6507.3229984679501</v>
          </cell>
          <cell r="E107">
            <v>7251.7655256219796</v>
          </cell>
          <cell r="F107">
            <v>10255.0515</v>
          </cell>
          <cell r="G107">
            <v>8089.6307237618003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6433.8387906755897</v>
          </cell>
          <cell r="M107">
            <v>10827.677641693301</v>
          </cell>
          <cell r="N107">
            <v>9192.1507332252695</v>
          </cell>
          <cell r="P107">
            <v>7858.8563000000004</v>
          </cell>
          <cell r="Q107">
            <v>8765.3855000000003</v>
          </cell>
          <cell r="R107">
            <v>9446.5048000000006</v>
          </cell>
          <cell r="S107">
            <v>8527.5183902453482</v>
          </cell>
        </row>
        <row r="108">
          <cell r="A108">
            <v>45809</v>
          </cell>
          <cell r="B108">
            <v>8962.0412742372537</v>
          </cell>
          <cell r="C108">
            <v>9492.0149928424999</v>
          </cell>
          <cell r="D108">
            <v>6700.0982061919103</v>
          </cell>
          <cell r="E108">
            <v>7411.2556418371196</v>
          </cell>
          <cell r="F108">
            <v>10654.732</v>
          </cell>
          <cell r="G108">
            <v>8384.15205900603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6600.5644420844101</v>
          </cell>
          <cell r="M108">
            <v>11167.4137133068</v>
          </cell>
          <cell r="N108">
            <v>9250.2043872571794</v>
          </cell>
          <cell r="P108">
            <v>7813.4076999999997</v>
          </cell>
          <cell r="Q108">
            <v>8942.0931999999993</v>
          </cell>
          <cell r="R108">
            <v>9678.2332000000006</v>
          </cell>
          <cell r="S108">
            <v>8709.4487112199276</v>
          </cell>
        </row>
        <row r="109">
          <cell r="A109">
            <v>45839</v>
          </cell>
          <cell r="B109">
            <v>9174.1689914610106</v>
          </cell>
          <cell r="C109">
            <v>9659.7112437860505</v>
          </cell>
          <cell r="D109">
            <v>6722.7836502173705</v>
          </cell>
          <cell r="E109">
            <v>7522.4331865514596</v>
          </cell>
          <cell r="F109">
            <v>10904.6281</v>
          </cell>
          <cell r="G109">
            <v>8440.1409350867507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6941.4369163707097</v>
          </cell>
          <cell r="M109">
            <v>11539.235005591099</v>
          </cell>
          <cell r="N109">
            <v>9454.4166784277895</v>
          </cell>
          <cell r="P109">
            <v>7959.1296000000002</v>
          </cell>
          <cell r="Q109">
            <v>9132.6761000000006</v>
          </cell>
          <cell r="R109">
            <v>9902.0997000000007</v>
          </cell>
          <cell r="S109">
            <v>8870.354689514048</v>
          </cell>
        </row>
        <row r="110">
          <cell r="A110">
            <v>45870</v>
          </cell>
          <cell r="B110">
            <v>9352.4641446655824</v>
          </cell>
          <cell r="C110">
            <v>9753.3359114596497</v>
          </cell>
          <cell r="D110">
            <v>7035.9385893746503</v>
          </cell>
          <cell r="E110">
            <v>7591.6267394700899</v>
          </cell>
          <cell r="F110">
            <v>11213.5416</v>
          </cell>
          <cell r="G110">
            <v>8460.3797945111801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7334.7421584500198</v>
          </cell>
          <cell r="M110">
            <v>11806.8058461163</v>
          </cell>
          <cell r="N110">
            <v>9602.9973404212105</v>
          </cell>
          <cell r="P110">
            <v>8024.0177999999996</v>
          </cell>
          <cell r="Q110">
            <v>9295.1180999999997</v>
          </cell>
          <cell r="R110">
            <v>10206.0615</v>
          </cell>
          <cell r="S110">
            <v>8978.9374607089721</v>
          </cell>
        </row>
        <row r="111">
          <cell r="A111">
            <v>45901</v>
          </cell>
          <cell r="B111">
            <v>9562.1687267174148</v>
          </cell>
          <cell r="C111">
            <v>9875.09500628969</v>
          </cell>
          <cell r="D111">
            <v>7090.4422359835598</v>
          </cell>
          <cell r="E111">
            <v>7628.0174052116299</v>
          </cell>
          <cell r="F111">
            <v>11626.6</v>
          </cell>
          <cell r="G111">
            <v>8549.5307868397904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7877.6672987867896</v>
          </cell>
          <cell r="M111">
            <v>12139.593851784901</v>
          </cell>
          <cell r="N111">
            <v>9803.9648576838608</v>
          </cell>
          <cell r="P111">
            <v>8193.5493000000006</v>
          </cell>
          <cell r="Q111">
            <v>9497.9901000000009</v>
          </cell>
          <cell r="R111">
            <v>10531.575500000001</v>
          </cell>
          <cell r="S111">
            <v>9093.2917715534313</v>
          </cell>
        </row>
        <row r="112">
          <cell r="A112">
            <v>45931</v>
          </cell>
          <cell r="B112">
            <v>9779.8124031977841</v>
          </cell>
          <cell r="C112">
            <v>9974.6897884762293</v>
          </cell>
          <cell r="D112">
            <v>7291.7421041167199</v>
          </cell>
          <cell r="E112">
            <v>7741.5533060748303</v>
          </cell>
          <cell r="F112">
            <v>12160.5661</v>
          </cell>
          <cell r="G112">
            <v>8667.4670306077005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8598.1450326076392</v>
          </cell>
          <cell r="M112">
            <v>12347.104002178199</v>
          </cell>
          <cell r="N112">
            <v>10051.228438500601</v>
          </cell>
          <cell r="P112">
            <v>8353.8315999999995</v>
          </cell>
          <cell r="Q112">
            <v>9702.3799999999992</v>
          </cell>
          <cell r="R112">
            <v>10893.4252</v>
          </cell>
          <cell r="S112">
            <v>9217.3105444203993</v>
          </cell>
        </row>
        <row r="113">
          <cell r="A113">
            <v>45962</v>
          </cell>
          <cell r="B113">
            <v>10018.94380167841</v>
          </cell>
          <cell r="C113">
            <v>10163.9660110029</v>
          </cell>
          <cell r="D113">
            <v>7358.1360601226197</v>
          </cell>
          <cell r="E113">
            <v>7734.2151157374101</v>
          </cell>
          <cell r="F113">
            <v>12734.332200000001</v>
          </cell>
          <cell r="G113">
            <v>8828.1877137765096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9465.2734930746701</v>
          </cell>
          <cell r="M113">
            <v>12630.354080031901</v>
          </cell>
          <cell r="N113">
            <v>10303.245809084199</v>
          </cell>
          <cell r="P113">
            <v>8429.7808000000005</v>
          </cell>
          <cell r="Q113">
            <v>9886.7333999999992</v>
          </cell>
          <cell r="R113">
            <v>11359.7523</v>
          </cell>
          <cell r="S113">
            <v>9363.4116004271382</v>
          </cell>
        </row>
        <row r="114">
          <cell r="A114">
            <v>45992</v>
          </cell>
          <cell r="B114">
            <v>10293.154361633129</v>
          </cell>
          <cell r="C114">
            <v>10504.016822641701</v>
          </cell>
          <cell r="D114">
            <v>7509.6698496804502</v>
          </cell>
          <cell r="E114">
            <v>7800.6612903710902</v>
          </cell>
          <cell r="F114">
            <v>13096.176600000001</v>
          </cell>
          <cell r="G114">
            <v>8890.5702723292707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10375.503863866301</v>
          </cell>
          <cell r="M114">
            <v>12754.6764898205</v>
          </cell>
          <cell r="N114">
            <v>10493.941153276201</v>
          </cell>
          <cell r="P114">
            <v>8428.1142</v>
          </cell>
          <cell r="Q114">
            <v>10148.402899999999</v>
          </cell>
          <cell r="R114">
            <v>11761.3886</v>
          </cell>
          <cell r="S114">
            <v>9568.0223874616531</v>
          </cell>
        </row>
        <row r="115">
          <cell r="A115">
            <v>46023</v>
          </cell>
          <cell r="B115">
            <v>10594.64679750544</v>
          </cell>
          <cell r="C115">
            <v>10860.856357072011</v>
          </cell>
          <cell r="D115">
            <v>7640.7239031489926</v>
          </cell>
          <cell r="E115">
            <v>7972.2952853428606</v>
          </cell>
          <cell r="F115">
            <v>13674.741099999999</v>
          </cell>
          <cell r="G115">
            <v>9034.2589913192987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10763.198331123591</v>
          </cell>
          <cell r="M115">
            <v>12940.876394363801</v>
          </cell>
          <cell r="N115">
            <v>10755.12615712849</v>
          </cell>
          <cell r="P115">
            <v>8671.9133000000002</v>
          </cell>
          <cell r="Q115">
            <v>10436.7053</v>
          </cell>
          <cell r="R115">
            <v>12112.660400000001</v>
          </cell>
          <cell r="S115">
            <v>9819.9122044877859</v>
          </cell>
        </row>
        <row r="116">
          <cell r="A116">
            <v>46054</v>
          </cell>
          <cell r="B116">
            <v>10898.820742751741</v>
          </cell>
          <cell r="C116">
            <v>11057.664692038081</v>
          </cell>
          <cell r="D116">
            <v>7772.7789624283259</v>
          </cell>
          <cell r="E116">
            <v>8183.5777998778431</v>
          </cell>
          <cell r="F116">
            <v>14941.102199999999</v>
          </cell>
          <cell r="G116">
            <v>9207.0078084137567</v>
          </cell>
          <cell r="H116">
            <v>12374.481299999999</v>
          </cell>
          <cell r="I116">
            <v>12257.882600000001</v>
          </cell>
          <cell r="J116">
            <v>8498.6178999999993</v>
          </cell>
          <cell r="K116">
            <v>8523.7034999999996</v>
          </cell>
          <cell r="L116">
            <v>11169.294386692571</v>
          </cell>
          <cell r="M116">
            <v>13174.93318469897</v>
          </cell>
          <cell r="N116">
            <v>10978.35307741032</v>
          </cell>
          <cell r="P116">
            <v>8795.9151999999995</v>
          </cell>
          <cell r="Q116">
            <v>10677.459500000001</v>
          </cell>
          <cell r="R116">
            <v>12794</v>
          </cell>
          <cell r="S116">
            <v>10007.02523528416</v>
          </cell>
        </row>
        <row r="117">
          <cell r="A117">
            <v>46082</v>
          </cell>
          <cell r="B117">
            <v>11059.268542418169</v>
          </cell>
          <cell r="C117">
            <v>11320.260479481711</v>
          </cell>
          <cell r="D117">
            <v>7846.9695219904916</v>
          </cell>
          <cell r="E117">
            <v>8121.3925383365568</v>
          </cell>
          <cell r="F117">
            <v>15250.1577</v>
          </cell>
          <cell r="G117">
            <v>9280.0406033954314</v>
          </cell>
          <cell r="H117">
            <v>12691.444100000001</v>
          </cell>
          <cell r="I117">
            <v>12640.0398</v>
          </cell>
          <cell r="J117">
            <v>8731.1118999999999</v>
          </cell>
          <cell r="K117">
            <v>8684.3583999999992</v>
          </cell>
          <cell r="L117">
            <v>9141.9748689754342</v>
          </cell>
          <cell r="M117">
            <v>13364.742847743521</v>
          </cell>
          <cell r="N117">
            <v>11098.50188670575</v>
          </cell>
          <cell r="P117">
            <v>8838.9739000000009</v>
          </cell>
          <cell r="Q117">
            <v>10921.209500000001</v>
          </cell>
          <cell r="R117">
            <v>13289.0661</v>
          </cell>
          <cell r="S117">
            <v>10153.858967139209</v>
          </cell>
        </row>
        <row r="118">
          <cell r="A118">
            <v>46113</v>
          </cell>
          <cell r="B118">
            <v>11336.1423872165</v>
          </cell>
          <cell r="C118">
            <v>11554.376958489231</v>
          </cell>
          <cell r="D118">
            <v>8098.9962662698108</v>
          </cell>
          <cell r="E118">
            <v>8136.5478403109983</v>
          </cell>
          <cell r="F118">
            <v>15743.9522</v>
          </cell>
          <cell r="G118">
            <v>9590.576388214482</v>
          </cell>
          <cell r="H118">
            <v>12983.163</v>
          </cell>
          <cell r="I118">
            <v>13235.693499999999</v>
          </cell>
          <cell r="J118">
            <v>9028.6759000000002</v>
          </cell>
          <cell r="K118">
            <v>8782.6690999999992</v>
          </cell>
          <cell r="L118">
            <v>9046.3680229180209</v>
          </cell>
          <cell r="M118">
            <v>13639.59635661683</v>
          </cell>
          <cell r="N118">
            <v>11366.139083834991</v>
          </cell>
          <cell r="P118">
            <v>8877.4258000000009</v>
          </cell>
          <cell r="Q118">
            <v>11199.454299999999</v>
          </cell>
          <cell r="R118">
            <v>13783.080400000001</v>
          </cell>
          <cell r="S118">
            <v>10342.917946609619</v>
          </cell>
        </row>
        <row r="119">
          <cell r="A119">
            <v>46143</v>
          </cell>
          <cell r="B119">
            <v>11585.00719793698</v>
          </cell>
          <cell r="C119">
            <v>11906.333956017799</v>
          </cell>
          <cell r="D119">
            <v>8204.7492103816421</v>
          </cell>
          <cell r="E119">
            <v>8319.4772018060175</v>
          </cell>
          <cell r="F119">
            <v>15825.4092</v>
          </cell>
          <cell r="G119">
            <v>9861.8892562313176</v>
          </cell>
          <cell r="H119">
            <v>13283.7101</v>
          </cell>
          <cell r="I119">
            <v>13405.945</v>
          </cell>
          <cell r="J119">
            <v>9358.1231000000007</v>
          </cell>
          <cell r="K119">
            <v>9002.0040000000008</v>
          </cell>
          <cell r="L119">
            <v>9212.3670776992858</v>
          </cell>
          <cell r="M119">
            <v>14045.437281559391</v>
          </cell>
          <cell r="N119">
            <v>11679.57611134155</v>
          </cell>
          <cell r="P119">
            <v>9136.2335000000003</v>
          </cell>
          <cell r="Q119">
            <v>11417.872799999999</v>
          </cell>
          <cell r="R119">
            <v>13850.3241</v>
          </cell>
          <cell r="S119">
            <v>10627.97852564952</v>
          </cell>
        </row>
        <row r="120">
          <cell r="A120">
            <v>46174</v>
          </cell>
          <cell r="B120">
            <v>11821.004116264579</v>
          </cell>
          <cell r="C120">
            <v>12169.27629008648</v>
          </cell>
          <cell r="D120">
            <v>8397.6022312464556</v>
          </cell>
          <cell r="E120">
            <v>8449.6607336900779</v>
          </cell>
          <cell r="F120">
            <v>16287.3709</v>
          </cell>
          <cell r="G120">
            <v>10068.20293680935</v>
          </cell>
          <cell r="H120">
            <v>13638.3732</v>
          </cell>
          <cell r="I120">
            <v>13499.096100000001</v>
          </cell>
          <cell r="J120">
            <v>9390.2227000000003</v>
          </cell>
          <cell r="K120">
            <v>9290.3322000000007</v>
          </cell>
          <cell r="L120">
            <v>9464.7112751268924</v>
          </cell>
          <cell r="M120">
            <v>14240.382127868559</v>
          </cell>
          <cell r="N120">
            <v>12054.881433257229</v>
          </cell>
          <cell r="P120">
            <v>9362.7736999999997</v>
          </cell>
          <cell r="Q120">
            <v>11563.3487</v>
          </cell>
          <cell r="R120">
            <v>14160.117200000001</v>
          </cell>
          <cell r="S120">
            <v>10859.037356953429</v>
          </cell>
        </row>
        <row r="121">
          <cell r="A121">
            <v>46204</v>
          </cell>
          <cell r="B121">
            <v>12089.19172786843</v>
          </cell>
          <cell r="C121">
            <v>12427.699529342341</v>
          </cell>
          <cell r="D121">
            <v>8523.7664253374842</v>
          </cell>
          <cell r="E121">
            <v>8548.7307998174692</v>
          </cell>
          <cell r="F121">
            <v>16698.034500000002</v>
          </cell>
          <cell r="G121">
            <v>10163.280698184901</v>
          </cell>
          <cell r="H121">
            <v>13973.742099999999</v>
          </cell>
          <cell r="I121">
            <v>13732.9972</v>
          </cell>
          <cell r="J121">
            <v>9606.8636999999999</v>
          </cell>
          <cell r="K121">
            <v>9554.1885999999995</v>
          </cell>
          <cell r="L121">
            <v>9970.2164715956951</v>
          </cell>
          <cell r="M121">
            <v>15048.51945247213</v>
          </cell>
          <cell r="N121">
            <v>12233.990453292139</v>
          </cell>
          <cell r="P121">
            <v>9680.3991999999998</v>
          </cell>
          <cell r="Q121">
            <v>11770.8806</v>
          </cell>
          <cell r="R121">
            <v>14461.6888</v>
          </cell>
          <cell r="S121">
            <v>11102.526056255971</v>
          </cell>
        </row>
        <row r="122">
          <cell r="A122">
            <v>46235</v>
          </cell>
          <cell r="B122">
            <v>12304.24065614342</v>
          </cell>
          <cell r="C122">
            <v>12679.624077536069</v>
          </cell>
          <cell r="D122">
            <v>8750.3289460694923</v>
          </cell>
          <cell r="E122">
            <v>8588.3275606885691</v>
          </cell>
          <cell r="F122">
            <v>16920.282999999999</v>
          </cell>
          <cell r="G122">
            <v>10275.289718942</v>
          </cell>
          <cell r="H122">
            <v>14305.7847</v>
          </cell>
          <cell r="I122">
            <v>14012.7731</v>
          </cell>
          <cell r="J122">
            <v>9819.8135999999995</v>
          </cell>
          <cell r="K122">
            <v>9689.3426999999992</v>
          </cell>
          <cell r="L122">
            <v>10161.043194206261</v>
          </cell>
          <cell r="M122">
            <v>15458.43620823685</v>
          </cell>
          <cell r="N122">
            <v>12461.9070845391</v>
          </cell>
          <cell r="P122">
            <v>9874.0735999999997</v>
          </cell>
          <cell r="Q122">
            <v>11984.9126</v>
          </cell>
          <cell r="R122">
            <v>14688.9699</v>
          </cell>
          <cell r="S122">
            <v>11295.50737226507</v>
          </cell>
        </row>
        <row r="123">
          <cell r="A123">
            <v>46266</v>
          </cell>
          <cell r="B123">
            <v>12459.663175006859</v>
          </cell>
          <cell r="C123">
            <v>12819.0089795072</v>
          </cell>
          <cell r="D123">
            <v>8803.3310329569595</v>
          </cell>
          <cell r="E123">
            <v>8555.8044057721054</v>
          </cell>
          <cell r="F123">
            <v>17280.914000000001</v>
          </cell>
          <cell r="G123">
            <v>10269.299078073091</v>
          </cell>
          <cell r="H123">
            <v>14604.694</v>
          </cell>
          <cell r="I123">
            <v>14159.657499999999</v>
          </cell>
          <cell r="J123">
            <v>10051.1481</v>
          </cell>
          <cell r="K123">
            <v>9859.1743999999999</v>
          </cell>
          <cell r="L123">
            <v>10957.35502911987</v>
          </cell>
          <cell r="M123">
            <v>15614.663795758621</v>
          </cell>
          <cell r="N123">
            <v>12587.82666361874</v>
          </cell>
          <cell r="P123">
            <v>10112.658600000001</v>
          </cell>
          <cell r="Q123">
            <v>12123.9403</v>
          </cell>
          <cell r="R123">
            <v>14917.1333</v>
          </cell>
          <cell r="S123">
            <v>11386.942966674091</v>
          </cell>
        </row>
      </sheetData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DC3748-1EBD-9649-A233-45B3A1DAAC53}">
  <we:reference id="29673e3c-d826-4f00-92ee-162334a52b1a" version="1.0.0.8" store="EXCatalog" storeType="EXCatalog"/>
  <we:alternateReferences>
    <we:reference id="WA200009404" version="1.0.0.8" store="es-MX" storeType="OMEX"/>
  </we:alternateReferences>
  <we:properties>
    <we:property name="claude.fileId" value="&quot;e669ab8d-4a5a-4b58-b47e-6f75b819d16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22"/>
  <sheetViews>
    <sheetView workbookViewId="0">
      <pane xSplit="1" ySplit="4" topLeftCell="B113" activePane="bottomRight" state="frozen"/>
      <selection pane="topRight" activeCell="B1" sqref="B1"/>
      <selection pane="bottomLeft" activeCell="A4" sqref="A4"/>
      <selection pane="bottomRight" activeCell="A122" sqref="A122:XFD122"/>
    </sheetView>
  </sheetViews>
  <sheetFormatPr baseColWidth="10" defaultColWidth="11.5" defaultRowHeight="15" x14ac:dyDescent="0.2"/>
  <cols>
    <col min="1" max="1" width="11.5" style="25"/>
    <col min="2" max="2" width="11.5" style="9"/>
    <col min="3" max="3" width="11.5" style="6"/>
    <col min="14" max="14" width="11.5" style="7"/>
    <col min="15" max="15" width="11.5" style="6"/>
    <col min="17" max="17" width="11.5" style="7"/>
    <col min="18" max="18" width="11.5" style="6"/>
    <col min="23" max="23" width="11.5" style="7"/>
    <col min="24" max="24" width="1.1640625" style="21" customWidth="1"/>
    <col min="47" max="47" width="1.83203125" style="21" customWidth="1"/>
    <col min="72" max="74" width="15.1640625" customWidth="1"/>
  </cols>
  <sheetData>
    <row r="1" spans="1:74" x14ac:dyDescent="0.2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45" x14ac:dyDescent="0.2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">
      <c r="A5" s="31">
        <f>+[1]NAC!A6</f>
        <v>42705</v>
      </c>
      <c r="B5" s="17">
        <f>+[1]NAC!B6</f>
        <v>99.76716304222623</v>
      </c>
      <c r="C5" s="18">
        <f>+[1]NAC!C6</f>
        <v>100</v>
      </c>
      <c r="D5" s="19">
        <f>+[1]NAC!D6</f>
        <v>100</v>
      </c>
      <c r="E5" s="19">
        <f>+[1]NAC!E6</f>
        <v>98.960710308274898</v>
      </c>
      <c r="F5" s="19">
        <f>+[1]NAC!F6</f>
        <v>100</v>
      </c>
      <c r="G5" s="19">
        <f>+[1]NAC!G6</f>
        <v>100</v>
      </c>
      <c r="H5" s="19">
        <f>+[1]NAC!H6</f>
        <v>97.776979149632297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104.049238786941</v>
      </c>
      <c r="M5" s="19">
        <f>+[1]NAC!M6</f>
        <v>100</v>
      </c>
      <c r="N5" s="20">
        <f>+[1]NAC!N6</f>
        <v>98.706042988400199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99.767294529517798</v>
      </c>
      <c r="S5" s="19">
        <f>+($C$3*$C5+$D$3*$D5+$E$3*$E5+$G$3*$G5+$K$3*$K5+$M$3*$M5+$N$3*$N5)/SUM($C$3:$E$3,$G$3,$K$3,$M$3:$N$3)</f>
        <v>99.776766139504645</v>
      </c>
      <c r="T5" s="19">
        <f>+($E$3*$E5+$G$3*$G5+$K$3*$K5+$M$3*$M5+$N$3*$N5)/SUM($E$3,$G$3,$K$3,$M$3:$N$3)</f>
        <v>99.587624513603146</v>
      </c>
      <c r="U5" s="19">
        <f>+($E$3*$E5+$G$3*$G5+$K$3*$K5+$N$3*$N5)/SUM($E$3,$G$3,$K$3,$N$3)</f>
        <v>99.452081092564782</v>
      </c>
      <c r="V5" s="19"/>
      <c r="W5" s="20">
        <f>($E$3*$E5+SUMPRODUCT($G$3:$L$3,$G5:$L5)+$N$3*$N5)/SUM($E$3,$G$3:$L$3,$N$3)</f>
        <v>99.545401262679931</v>
      </c>
      <c r="BU5" s="19"/>
    </row>
    <row r="6" spans="1:74" x14ac:dyDescent="0.2">
      <c r="A6" s="31">
        <f>+[1]NAC!A7</f>
        <v>42736</v>
      </c>
      <c r="B6" s="17">
        <f>+[1]NAC!B7</f>
        <v>101.7129823680948</v>
      </c>
      <c r="C6" s="18">
        <f>+[1]NAC!C7</f>
        <v>101.30240000000001</v>
      </c>
      <c r="D6" s="19">
        <f>+[1]NAC!D7</f>
        <v>100.925</v>
      </c>
      <c r="E6" s="19">
        <f>+[1]NAC!E7</f>
        <v>100.59809479111</v>
      </c>
      <c r="F6" s="19">
        <f>+[1]NAC!F7</f>
        <v>101.47839999999999</v>
      </c>
      <c r="G6" s="19">
        <f>+[1]NAC!G7</f>
        <v>100.87730000000001</v>
      </c>
      <c r="H6" s="19">
        <f>+[1]NAC!H7</f>
        <v>100.94092496553699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106.845707871909</v>
      </c>
      <c r="M6" s="19">
        <f>+[1]NAC!M7</f>
        <v>103.1002</v>
      </c>
      <c r="N6" s="20">
        <f>+[1]NAC!N7</f>
        <v>100.51649861957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101.71131465078045</v>
      </c>
      <c r="S6" s="19">
        <f t="shared" ref="S6:S69" si="1">+($C$3*$C6+$D$3*$D6+$E$3*$E6+$G$3*$G6+$K$3*$K6+$M$3*$M6+$N$3*$N6)/SUM($C$3:$E$3,$G$3,$K$3,$M$3:$N$3)</f>
        <v>101.54214240962696</v>
      </c>
      <c r="T6" s="19">
        <f t="shared" ref="T6:T69" si="2">+($E$3*$E6+$G$3*$G6+$K$3*$K6+$M$3*$M6+$N$3*$N6)/SUM($E$3,$G$3,$K$3,$M$3:$N$3)</f>
        <v>101.7819505231852</v>
      </c>
      <c r="U6" s="19">
        <f t="shared" ref="U6:U69" si="3">+($E$3*$E6+$G$3*$G6+$K$3*$K6+$N$3*$N6)/SUM($E$3,$G$3,$K$3,$N$3)</f>
        <v>101.34865599001419</v>
      </c>
      <c r="V6" s="19"/>
      <c r="W6" s="20">
        <f t="shared" ref="W6:W69" si="4">($E$3*$E6+SUMPRODUCT($G$3:$L$3,$G6:$L6)+$N$3*$N6)/SUM($E$3,$G$3:$L$3,$N$3)</f>
        <v>101.78202762269707</v>
      </c>
      <c r="Y6" s="24">
        <f t="shared" ref="Y6:AO6" si="5">+B6/B5-1</f>
        <v>1.9503604858895462E-2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1.6545803660204639E-2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3.2358801053392838E-2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2.6876401188232091E-2</v>
      </c>
      <c r="AJ6" s="24">
        <f t="shared" si="5"/>
        <v>3.1001999999999974E-2</v>
      </c>
      <c r="AK6" s="24">
        <f t="shared" si="5"/>
        <v>1.8341892515968405E-2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1.9485545142125638E-2</v>
      </c>
      <c r="AP6" s="24">
        <f t="shared" ref="AP6:AR21" si="6">+S6/S5-1</f>
        <v>1.7693260048677217E-2</v>
      </c>
      <c r="AQ6" s="24">
        <f t="shared" si="6"/>
        <v>2.2034123419444773E-2</v>
      </c>
      <c r="AR6" s="24">
        <f t="shared" si="6"/>
        <v>1.907023841647093E-2</v>
      </c>
      <c r="AS6" s="24" t="e">
        <f>+V6/V5-1</f>
        <v>#DIV/0!</v>
      </c>
      <c r="AT6" s="24">
        <f>+W6/W5-1</f>
        <v>2.2468404684161669E-2</v>
      </c>
    </row>
    <row r="7" spans="1:74" x14ac:dyDescent="0.2">
      <c r="A7" s="31">
        <f>+[1]NAC!A8</f>
        <v>42767</v>
      </c>
      <c r="B7" s="17">
        <f>+[1]NAC!B8</f>
        <v>104.1098652157069</v>
      </c>
      <c r="C7" s="18">
        <f>+[1]NAC!C8</f>
        <v>103.1605</v>
      </c>
      <c r="D7" s="19">
        <f>+[1]NAC!D8</f>
        <v>105.23950000000001</v>
      </c>
      <c r="E7" s="19">
        <f>+[1]NAC!E8</f>
        <v>102.60164443827701</v>
      </c>
      <c r="F7" s="19">
        <f>+[1]NAC!F8</f>
        <v>107.0014</v>
      </c>
      <c r="G7" s="19">
        <f>+[1]NAC!G8</f>
        <v>101.3278</v>
      </c>
      <c r="H7" s="19">
        <f>+[1]NAC!H8</f>
        <v>104.251274790689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112.01935505146101</v>
      </c>
      <c r="M7" s="19">
        <f>+[1]NAC!M8</f>
        <v>104.8886</v>
      </c>
      <c r="N7" s="20">
        <f>+[1]NAC!N8</f>
        <v>102.805498290407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104.10807511358561</v>
      </c>
      <c r="S7" s="19">
        <f t="shared" si="1"/>
        <v>103.29213745730206</v>
      </c>
      <c r="T7" s="19">
        <f t="shared" si="2"/>
        <v>103.20161537610919</v>
      </c>
      <c r="U7" s="19">
        <f t="shared" si="3"/>
        <v>102.64712153565523</v>
      </c>
      <c r="V7" s="19"/>
      <c r="W7" s="20">
        <f t="shared" si="4"/>
        <v>103.8616046460161</v>
      </c>
      <c r="Y7" s="24">
        <f t="shared" ref="Y7:Y70" si="7">+B7/B6-1</f>
        <v>2.3565161416051028E-2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1.9916377654341622E-2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3.2794922636999901E-2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4.8421665994804242E-2</v>
      </c>
      <c r="AJ7" s="24">
        <f t="shared" ref="AJ7:AJ70" si="18">+M7/M6-1</f>
        <v>1.7346232112061877E-2</v>
      </c>
      <c r="AK7" s="24">
        <f t="shared" ref="AK7:AK70" si="19">+N7/N6-1</f>
        <v>2.2772377691947732E-2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2.3564344547450711E-2</v>
      </c>
      <c r="AP7" s="24">
        <f t="shared" si="6"/>
        <v>1.7234174955808257E-2</v>
      </c>
      <c r="AQ7" s="24">
        <f t="shared" si="6"/>
        <v>1.3948100283267761E-2</v>
      </c>
      <c r="AR7" s="24">
        <f t="shared" si="6"/>
        <v>1.2811867438764724E-2</v>
      </c>
      <c r="AS7" s="24" t="e">
        <f t="shared" ref="AS7:AS70" si="24">+V7/V6-1</f>
        <v>#DIV/0!</v>
      </c>
      <c r="AT7" s="24">
        <f t="shared" ref="AT7:AT70" si="25">+W7/W6-1</f>
        <v>2.0431672190968309E-2</v>
      </c>
    </row>
    <row r="8" spans="1:74" x14ac:dyDescent="0.2">
      <c r="A8" s="31">
        <f>+[1]NAC!A9</f>
        <v>42795</v>
      </c>
      <c r="B8" s="17">
        <f>+[1]NAC!B9</f>
        <v>106.1440266919623</v>
      </c>
      <c r="C8" s="18">
        <f>+[1]NAC!C9</f>
        <v>106.01430000000001</v>
      </c>
      <c r="D8" s="19">
        <f>+[1]NAC!D9</f>
        <v>107.2901</v>
      </c>
      <c r="E8" s="19">
        <f>+[1]NAC!E9</f>
        <v>103.462338440617</v>
      </c>
      <c r="F8" s="19">
        <f>+[1]NAC!F9</f>
        <v>110.8463</v>
      </c>
      <c r="G8" s="19">
        <f>+[1]NAC!G9</f>
        <v>102.17870000000001</v>
      </c>
      <c r="H8" s="19">
        <f>+[1]NAC!H9</f>
        <v>107.32644798098499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108.079229730187</v>
      </c>
      <c r="M8" s="19">
        <f>+[1]NAC!M9</f>
        <v>105.9567</v>
      </c>
      <c r="N8" s="20">
        <f>+[1]NAC!N9</f>
        <v>105.23555495149699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106.14379334113413</v>
      </c>
      <c r="S8" s="19">
        <f t="shared" si="1"/>
        <v>105.22809361666522</v>
      </c>
      <c r="T8" s="19">
        <f t="shared" si="2"/>
        <v>104.43796282826456</v>
      </c>
      <c r="U8" s="19">
        <f t="shared" si="3"/>
        <v>103.93877012960586</v>
      </c>
      <c r="V8" s="19"/>
      <c r="W8" s="20">
        <f t="shared" si="4"/>
        <v>105.29998450214423</v>
      </c>
      <c r="Y8" s="24">
        <f t="shared" si="7"/>
        <v>1.9538604454446107E-2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8.3886959809671424E-3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2.9497703471446313E-2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-3.5173611912547975E-2</v>
      </c>
      <c r="AJ8" s="24">
        <f t="shared" si="18"/>
        <v>1.0183184826568326E-2</v>
      </c>
      <c r="AK8" s="24">
        <f t="shared" si="19"/>
        <v>2.3637419218819566E-2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1.9553893637236808E-2</v>
      </c>
      <c r="AP8" s="24">
        <f t="shared" si="6"/>
        <v>1.874253168750073E-2</v>
      </c>
      <c r="AQ8" s="24">
        <f t="shared" si="6"/>
        <v>1.1979923450322172E-2</v>
      </c>
      <c r="AR8" s="24">
        <f t="shared" si="6"/>
        <v>1.2583388356408598E-2</v>
      </c>
      <c r="AS8" s="24" t="e">
        <f t="shared" si="24"/>
        <v>#DIV/0!</v>
      </c>
      <c r="AT8" s="24">
        <f t="shared" si="25"/>
        <v>1.3849004750412286E-2</v>
      </c>
    </row>
    <row r="9" spans="1:74" x14ac:dyDescent="0.2">
      <c r="A9" s="31">
        <f>+[1]NAC!A10</f>
        <v>42826</v>
      </c>
      <c r="B9" s="17">
        <f>+[1]NAC!B10</f>
        <v>108.8827925459414</v>
      </c>
      <c r="C9" s="18">
        <f>+[1]NAC!C10</f>
        <v>108.3515</v>
      </c>
      <c r="D9" s="19">
        <f>+[1]NAC!D10</f>
        <v>109.8338</v>
      </c>
      <c r="E9" s="19">
        <f>+[1]NAC!E10</f>
        <v>105.334064565326</v>
      </c>
      <c r="F9" s="19">
        <f>+[1]NAC!F10</f>
        <v>117.41079999999999</v>
      </c>
      <c r="G9" s="19">
        <f>+[1]NAC!G10</f>
        <v>103.3147</v>
      </c>
      <c r="H9" s="19">
        <f>+[1]NAC!H10</f>
        <v>110.297723949497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114.102014874866</v>
      </c>
      <c r="M9" s="19">
        <f>+[1]NAC!M10</f>
        <v>107.9795</v>
      </c>
      <c r="N9" s="20">
        <f>+[1]NAC!N10</f>
        <v>108.076276575064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108.88259623194146</v>
      </c>
      <c r="S9" s="19">
        <f t="shared" si="1"/>
        <v>107.4237207742724</v>
      </c>
      <c r="T9" s="19">
        <f t="shared" si="2"/>
        <v>106.49356859781076</v>
      </c>
      <c r="U9" s="19">
        <f t="shared" si="3"/>
        <v>106.00515880546142</v>
      </c>
      <c r="V9" s="19"/>
      <c r="W9" s="20">
        <f t="shared" si="4"/>
        <v>107.68352670638272</v>
      </c>
      <c r="Y9" s="24">
        <f t="shared" si="7"/>
        <v>2.5802354963668339E-2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1.8090893294310018E-2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2.7684471296752777E-2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5.5725648301847786E-2</v>
      </c>
      <c r="AJ9" s="24">
        <f t="shared" si="18"/>
        <v>1.9090817286684159E-2</v>
      </c>
      <c r="AK9" s="24">
        <f t="shared" si="19"/>
        <v>2.6993933988149754E-2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2.580276061931519E-2</v>
      </c>
      <c r="AP9" s="24">
        <f t="shared" si="6"/>
        <v>2.0865408486878234E-2</v>
      </c>
      <c r="AQ9" s="24">
        <f t="shared" si="6"/>
        <v>1.9682553296509697E-2</v>
      </c>
      <c r="AR9" s="24">
        <f t="shared" si="6"/>
        <v>1.9880826695167553E-2</v>
      </c>
      <c r="AS9" s="24" t="e">
        <f t="shared" si="24"/>
        <v>#DIV/0!</v>
      </c>
      <c r="AT9" s="24">
        <f t="shared" si="25"/>
        <v>2.2635731766797784E-2</v>
      </c>
    </row>
    <row r="10" spans="1:74" x14ac:dyDescent="0.2">
      <c r="A10" s="31">
        <f>+[1]NAC!A11</f>
        <v>42856</v>
      </c>
      <c r="B10" s="17">
        <f>+[1]NAC!B11</f>
        <v>110.5650154280282</v>
      </c>
      <c r="C10" s="18">
        <f>+[1]NAC!C11</f>
        <v>109.76309999999999</v>
      </c>
      <c r="D10" s="19">
        <f>+[1]NAC!D11</f>
        <v>111.7182</v>
      </c>
      <c r="E10" s="19">
        <f>+[1]NAC!E11</f>
        <v>107.62647034043199</v>
      </c>
      <c r="F10" s="19">
        <f>+[1]NAC!F11</f>
        <v>119.52070000000001</v>
      </c>
      <c r="G10" s="19">
        <f>+[1]NAC!G11</f>
        <v>106.15770000000001</v>
      </c>
      <c r="H10" s="19">
        <f>+[1]NAC!H11</f>
        <v>112.490463179275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116.64943449910101</v>
      </c>
      <c r="M10" s="19">
        <f>+[1]NAC!M11</f>
        <v>109.55410000000001</v>
      </c>
      <c r="N10" s="20">
        <f>+[1]NAC!N11</f>
        <v>110.24715306342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110.56472551860061</v>
      </c>
      <c r="S10" s="19">
        <f t="shared" si="1"/>
        <v>109.12367162557638</v>
      </c>
      <c r="T10" s="19">
        <f t="shared" si="2"/>
        <v>108.39188246096251</v>
      </c>
      <c r="U10" s="19">
        <f t="shared" si="3"/>
        <v>108.00987396038856</v>
      </c>
      <c r="V10" s="19"/>
      <c r="W10" s="20">
        <f t="shared" si="4"/>
        <v>109.43434154198418</v>
      </c>
      <c r="Y10" s="24">
        <f t="shared" si="7"/>
        <v>1.5449850639870588E-2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2.1763194884445891E-2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1.9880185658065042E-2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2.2325807541862641E-2</v>
      </c>
      <c r="AJ10" s="24">
        <f t="shared" si="18"/>
        <v>1.4582397584726792E-2</v>
      </c>
      <c r="AK10" s="24">
        <f t="shared" si="19"/>
        <v>2.0086521826538251E-2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1.5449018896241951E-2</v>
      </c>
      <c r="AP10" s="24">
        <f t="shared" si="6"/>
        <v>1.5824725107744575E-2</v>
      </c>
      <c r="AQ10" s="24">
        <f t="shared" si="6"/>
        <v>1.782561978292807E-2</v>
      </c>
      <c r="AR10" s="24">
        <f t="shared" si="6"/>
        <v>1.8911486738170558E-2</v>
      </c>
      <c r="AS10" s="24" t="e">
        <f t="shared" si="24"/>
        <v>#DIV/0!</v>
      </c>
      <c r="AT10" s="24">
        <f t="shared" si="25"/>
        <v>1.6258892043676809E-2</v>
      </c>
    </row>
    <row r="11" spans="1:74" x14ac:dyDescent="0.2">
      <c r="A11" s="31">
        <f>+[1]NAC!A12</f>
        <v>42887</v>
      </c>
      <c r="B11" s="17">
        <f>+[1]NAC!B12</f>
        <v>111.9294578019969</v>
      </c>
      <c r="C11" s="18">
        <f>+[1]NAC!C12</f>
        <v>110.7483</v>
      </c>
      <c r="D11" s="19">
        <f>+[1]NAC!D12</f>
        <v>112.4572</v>
      </c>
      <c r="E11" s="19">
        <f>+[1]NAC!E12</f>
        <v>108.35771056334301</v>
      </c>
      <c r="F11" s="19">
        <f>+[1]NAC!F12</f>
        <v>121.63590000000001</v>
      </c>
      <c r="G11" s="19">
        <f>+[1]NAC!G12</f>
        <v>107.49039999999999</v>
      </c>
      <c r="H11" s="19">
        <f>+[1]NAC!H12</f>
        <v>114.330393886027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119.182439170053</v>
      </c>
      <c r="M11" s="19">
        <f>+[1]NAC!M12</f>
        <v>110.94750000000001</v>
      </c>
      <c r="N11" s="20">
        <f>+[1]NAC!N12</f>
        <v>112.524154860282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111.9288872947168</v>
      </c>
      <c r="S11" s="19">
        <f t="shared" si="1"/>
        <v>110.38444183091202</v>
      </c>
      <c r="T11" s="19">
        <f t="shared" si="2"/>
        <v>109.91006576690828</v>
      </c>
      <c r="U11" s="19">
        <f t="shared" si="3"/>
        <v>109.5690722071693</v>
      </c>
      <c r="V11" s="19"/>
      <c r="W11" s="20">
        <f t="shared" si="4"/>
        <v>110.89753573374797</v>
      </c>
      <c r="Y11" s="24">
        <f t="shared" si="7"/>
        <v>1.234063386765305E-2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6.7942414221895397E-3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1.6356326169799207E-2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2.1714675959029428E-2</v>
      </c>
      <c r="AJ11" s="24">
        <f t="shared" si="18"/>
        <v>1.2718830240036727E-2</v>
      </c>
      <c r="AK11" s="24">
        <f t="shared" si="19"/>
        <v>2.0653610851539606E-2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1.2338128365241507E-2</v>
      </c>
      <c r="AP11" s="24">
        <f t="shared" si="6"/>
        <v>1.1553590403937219E-2</v>
      </c>
      <c r="AQ11" s="24">
        <f t="shared" si="6"/>
        <v>1.4006429923316022E-2</v>
      </c>
      <c r="AR11" s="24">
        <f t="shared" si="6"/>
        <v>1.4435701011488611E-2</v>
      </c>
      <c r="AS11" s="24" t="e">
        <f t="shared" si="24"/>
        <v>#DIV/0!</v>
      </c>
      <c r="AT11" s="24">
        <f t="shared" si="25"/>
        <v>1.337052127464422E-2</v>
      </c>
    </row>
    <row r="12" spans="1:74" x14ac:dyDescent="0.2">
      <c r="A12" s="31">
        <f>+[1]NAC!A13</f>
        <v>42917</v>
      </c>
      <c r="B12" s="17">
        <f>+[1]NAC!B13</f>
        <v>114.0860806003959</v>
      </c>
      <c r="C12" s="18">
        <f>+[1]NAC!C13</f>
        <v>112.0115</v>
      </c>
      <c r="D12" s="19">
        <f>+[1]NAC!D13</f>
        <v>115.794</v>
      </c>
      <c r="E12" s="19">
        <f>+[1]NAC!E13</f>
        <v>109.50966240461599</v>
      </c>
      <c r="F12" s="19">
        <f>+[1]NAC!F13</f>
        <v>124.0879</v>
      </c>
      <c r="G12" s="19">
        <f>+[1]NAC!G13</f>
        <v>110.0984</v>
      </c>
      <c r="H12" s="19">
        <f>+[1]NAC!H13</f>
        <v>117.583623213165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121.181538672165</v>
      </c>
      <c r="M12" s="19">
        <f>+[1]NAC!M13</f>
        <v>113.777</v>
      </c>
      <c r="N12" s="20">
        <f>+[1]NAC!N13</f>
        <v>114.03713536706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114.08534855604643</v>
      </c>
      <c r="S12" s="19">
        <f t="shared" si="1"/>
        <v>112.39059556774218</v>
      </c>
      <c r="T12" s="19">
        <f t="shared" si="2"/>
        <v>112.34417841148696</v>
      </c>
      <c r="U12" s="19">
        <f t="shared" si="3"/>
        <v>111.87322524804462</v>
      </c>
      <c r="V12" s="19"/>
      <c r="W12" s="20">
        <f t="shared" si="4"/>
        <v>113.27280858141206</v>
      </c>
      <c r="Y12" s="24">
        <f t="shared" si="7"/>
        <v>1.9267696286120239E-2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1.0631009415795978E-2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2.8454632373444477E-2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1.6773440080879887E-2</v>
      </c>
      <c r="AJ12" s="24">
        <f t="shared" si="18"/>
        <v>2.5503053245904628E-2</v>
      </c>
      <c r="AK12" s="24">
        <f t="shared" si="19"/>
        <v>1.3445828663691151E-2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1.9266351282948957E-2</v>
      </c>
      <c r="AP12" s="24">
        <f t="shared" si="6"/>
        <v>1.8174243612185892E-2</v>
      </c>
      <c r="AQ12" s="24">
        <f t="shared" si="6"/>
        <v>2.2146403312512275E-2</v>
      </c>
      <c r="AR12" s="24">
        <f t="shared" si="6"/>
        <v>2.1029228362166918E-2</v>
      </c>
      <c r="AS12" s="24" t="e">
        <f t="shared" si="24"/>
        <v>#DIV/0!</v>
      </c>
      <c r="AT12" s="24">
        <f t="shared" si="25"/>
        <v>2.1418626049246381E-2</v>
      </c>
    </row>
    <row r="13" spans="1:74" x14ac:dyDescent="0.2">
      <c r="A13" s="31">
        <f>+[1]NAC!A14</f>
        <v>42948</v>
      </c>
      <c r="B13" s="17">
        <f>+[1]NAC!B14</f>
        <v>115.7269786907876</v>
      </c>
      <c r="C13" s="18">
        <f>+[1]NAC!C14</f>
        <v>114.3467</v>
      </c>
      <c r="D13" s="19">
        <f>+[1]NAC!D14</f>
        <v>117.32559999999999</v>
      </c>
      <c r="E13" s="19">
        <f>+[1]NAC!E14</f>
        <v>110.168498391439</v>
      </c>
      <c r="F13" s="19">
        <f>+[1]NAC!F14</f>
        <v>126.76479999999999</v>
      </c>
      <c r="G13" s="19">
        <f>+[1]NAC!G14</f>
        <v>111.15130000000001</v>
      </c>
      <c r="H13" s="19">
        <f>+[1]NAC!H14</f>
        <v>119.933973559827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123.882524341946</v>
      </c>
      <c r="M13" s="19">
        <f>+[1]NAC!M14</f>
        <v>114.5928</v>
      </c>
      <c r="N13" s="20">
        <f>+[1]NAC!N14</f>
        <v>114.323376169326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115.72665720250592</v>
      </c>
      <c r="S13" s="19">
        <f t="shared" si="1"/>
        <v>113.82969571509716</v>
      </c>
      <c r="T13" s="19">
        <f t="shared" si="2"/>
        <v>113.10213197732465</v>
      </c>
      <c r="U13" s="19">
        <f t="shared" si="3"/>
        <v>112.61216530837611</v>
      </c>
      <c r="V13" s="19"/>
      <c r="W13" s="20">
        <f t="shared" si="4"/>
        <v>114.5085620794778</v>
      </c>
      <c r="Y13" s="24">
        <f t="shared" si="7"/>
        <v>1.4382982409038902E-2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6.0162361234274986E-3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1.9988755937560221E-2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2.2288755361392409E-2</v>
      </c>
      <c r="AJ13" s="24">
        <f t="shared" si="18"/>
        <v>7.170166202308037E-3</v>
      </c>
      <c r="AK13" s="24">
        <f t="shared" si="19"/>
        <v>2.5100665791424337E-3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1.4386673374216619E-2</v>
      </c>
      <c r="AP13" s="24">
        <f t="shared" si="6"/>
        <v>1.2804453433895802E-2</v>
      </c>
      <c r="AQ13" s="24">
        <f t="shared" si="6"/>
        <v>6.7467097677416099E-3</v>
      </c>
      <c r="AR13" s="24">
        <f t="shared" si="6"/>
        <v>6.6051556008428491E-3</v>
      </c>
      <c r="AS13" s="24" t="e">
        <f t="shared" si="24"/>
        <v>#DIV/0!</v>
      </c>
      <c r="AT13" s="24">
        <f t="shared" si="25"/>
        <v>1.0909533484177336E-2</v>
      </c>
    </row>
    <row r="14" spans="1:74" x14ac:dyDescent="0.2">
      <c r="A14" s="31">
        <f>+[1]NAC!A15</f>
        <v>42979</v>
      </c>
      <c r="B14" s="17">
        <f>+[1]NAC!B15</f>
        <v>117.5212825216249</v>
      </c>
      <c r="C14" s="18">
        <f>+[1]NAC!C15</f>
        <v>116.40479999999999</v>
      </c>
      <c r="D14" s="19">
        <f>+[1]NAC!D15</f>
        <v>118.1383</v>
      </c>
      <c r="E14" s="19">
        <f>+[1]NAC!E15</f>
        <v>111.365382327565</v>
      </c>
      <c r="F14" s="19">
        <f>+[1]NAC!F15</f>
        <v>129.26560000000001</v>
      </c>
      <c r="G14" s="19">
        <f>+[1]NAC!G15</f>
        <v>112.28789999999999</v>
      </c>
      <c r="H14" s="19">
        <f>+[1]NAC!H15</f>
        <v>121.38087163858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129.33716034090699</v>
      </c>
      <c r="M14" s="19">
        <f>+[1]NAC!M15</f>
        <v>116.2141</v>
      </c>
      <c r="N14" s="20">
        <f>+[1]NAC!N15</f>
        <v>115.321804521194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117.52036511180039</v>
      </c>
      <c r="S14" s="19">
        <f t="shared" si="1"/>
        <v>115.60844138447771</v>
      </c>
      <c r="T14" s="19">
        <f t="shared" si="2"/>
        <v>114.76522541468192</v>
      </c>
      <c r="U14" s="19">
        <f t="shared" si="3"/>
        <v>114.28899580252562</v>
      </c>
      <c r="V14" s="19"/>
      <c r="W14" s="20">
        <f t="shared" si="4"/>
        <v>116.12961264554832</v>
      </c>
      <c r="Y14" s="24">
        <f t="shared" si="7"/>
        <v>1.5504628662530884E-2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1.0864121355937506E-2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1.2064121914807213E-2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4.4030714000506288E-2</v>
      </c>
      <c r="AJ14" s="24">
        <f t="shared" si="18"/>
        <v>1.4148358361083746E-2</v>
      </c>
      <c r="AK14" s="24">
        <f t="shared" si="19"/>
        <v>8.7333700711322848E-3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1.5499522345622685E-2</v>
      </c>
      <c r="AP14" s="24">
        <f t="shared" si="6"/>
        <v>1.5626376388043317E-2</v>
      </c>
      <c r="AQ14" s="24">
        <f t="shared" si="6"/>
        <v>1.4704350910827335E-2</v>
      </c>
      <c r="AR14" s="24">
        <f t="shared" si="6"/>
        <v>1.4890313933292099E-2</v>
      </c>
      <c r="AS14" s="24" t="e">
        <f t="shared" si="24"/>
        <v>#DIV/0!</v>
      </c>
      <c r="AT14" s="24">
        <f t="shared" si="25"/>
        <v>1.4156588264075731E-2</v>
      </c>
    </row>
    <row r="15" spans="1:74" x14ac:dyDescent="0.2">
      <c r="A15" s="31">
        <f>+[1]NAC!A16</f>
        <v>43009</v>
      </c>
      <c r="B15" s="17">
        <f>+[1]NAC!B16</f>
        <v>119.0866845140025</v>
      </c>
      <c r="C15" s="18">
        <f>+[1]NAC!C16</f>
        <v>118.16459999999999</v>
      </c>
      <c r="D15" s="19">
        <f>+[1]NAC!D16</f>
        <v>121.69499999999999</v>
      </c>
      <c r="E15" s="19">
        <f>+[1]NAC!E16</f>
        <v>111.52193125854301</v>
      </c>
      <c r="F15" s="19">
        <f>+[1]NAC!F16</f>
        <v>130.41390000000001</v>
      </c>
      <c r="G15" s="19">
        <f>+[1]NAC!G16</f>
        <v>113.0973</v>
      </c>
      <c r="H15" s="19">
        <f>+[1]NAC!H16</f>
        <v>122.650481747684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131.78717625145299</v>
      </c>
      <c r="M15" s="19">
        <f>+[1]NAC!M16</f>
        <v>117.834</v>
      </c>
      <c r="N15" s="20">
        <f>+[1]NAC!N16</f>
        <v>116.35128868223499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119.08602518278531</v>
      </c>
      <c r="S15" s="19">
        <f t="shared" si="1"/>
        <v>117.04634538719434</v>
      </c>
      <c r="T15" s="19">
        <f t="shared" si="2"/>
        <v>115.75575443968729</v>
      </c>
      <c r="U15" s="19">
        <f t="shared" si="3"/>
        <v>115.07265730541323</v>
      </c>
      <c r="V15" s="19"/>
      <c r="W15" s="20">
        <f t="shared" si="4"/>
        <v>117.52439238767654</v>
      </c>
      <c r="Y15" s="24">
        <f t="shared" si="7"/>
        <v>1.3320157496490515E-2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1.4057234636661864E-3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1.0459721469823879E-2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1.8942861464471994E-2</v>
      </c>
      <c r="AJ15" s="24">
        <f t="shared" si="18"/>
        <v>1.3938928236763015E-2</v>
      </c>
      <c r="AK15" s="24">
        <f t="shared" si="19"/>
        <v>8.9270556016298741E-3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1.3322457511899755E-2</v>
      </c>
      <c r="AP15" s="24">
        <f t="shared" si="6"/>
        <v>1.2437707709721746E-2</v>
      </c>
      <c r="AQ15" s="24">
        <f t="shared" si="6"/>
        <v>8.6309160412161301E-3</v>
      </c>
      <c r="AR15" s="24">
        <f t="shared" si="6"/>
        <v>6.8568412679175239E-3</v>
      </c>
      <c r="AS15" s="24" t="e">
        <f t="shared" si="24"/>
        <v>#DIV/0!</v>
      </c>
      <c r="AT15" s="24">
        <f t="shared" si="25"/>
        <v>1.2010543308926591E-2</v>
      </c>
    </row>
    <row r="16" spans="1:74" x14ac:dyDescent="0.2">
      <c r="A16" s="31">
        <f>+[1]NAC!A17</f>
        <v>43040</v>
      </c>
      <c r="B16" s="17">
        <f>+[1]NAC!B17</f>
        <v>120.6638723948509</v>
      </c>
      <c r="C16" s="18">
        <f>+[1]NAC!C17</f>
        <v>119.5688</v>
      </c>
      <c r="D16" s="19">
        <f>+[1]NAC!D17</f>
        <v>123.0467</v>
      </c>
      <c r="E16" s="19">
        <f>+[1]NAC!E17</f>
        <v>113.099319986247</v>
      </c>
      <c r="F16" s="19">
        <f>+[1]NAC!F17</f>
        <v>132.02940000000001</v>
      </c>
      <c r="G16" s="19">
        <f>+[1]NAC!G17</f>
        <v>114.1215</v>
      </c>
      <c r="H16" s="19">
        <f>+[1]NAC!H17</f>
        <v>123.17289012006999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134.36291317670401</v>
      </c>
      <c r="M16" s="19">
        <f>+[1]NAC!M17</f>
        <v>119.9896</v>
      </c>
      <c r="N16" s="20">
        <f>+[1]NAC!N17</f>
        <v>116.917047547176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120.66311317257167</v>
      </c>
      <c r="S16" s="19">
        <f t="shared" si="1"/>
        <v>118.43154880601845</v>
      </c>
      <c r="T16" s="19">
        <f t="shared" si="2"/>
        <v>117.12996485322272</v>
      </c>
      <c r="U16" s="19">
        <f t="shared" si="3"/>
        <v>116.1900333017563</v>
      </c>
      <c r="V16" s="19"/>
      <c r="W16" s="20">
        <f t="shared" si="4"/>
        <v>119.10036055188765</v>
      </c>
      <c r="Y16" s="24">
        <f t="shared" si="7"/>
        <v>1.3244032171060738E-2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1.4144202040826448E-2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4.2593258904657372E-3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1.9544670418739862E-2</v>
      </c>
      <c r="AJ16" s="24">
        <f t="shared" si="18"/>
        <v>1.829353157832192E-2</v>
      </c>
      <c r="AK16" s="24">
        <f t="shared" si="19"/>
        <v>4.8625062201599345E-3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1.3243266683607091E-2</v>
      </c>
      <c r="AP16" s="24">
        <f t="shared" si="6"/>
        <v>1.1834657581505814E-2</v>
      </c>
      <c r="AQ16" s="24">
        <f t="shared" si="6"/>
        <v>1.1871638003546847E-2</v>
      </c>
      <c r="AR16" s="24">
        <f t="shared" si="6"/>
        <v>9.7101780953703365E-3</v>
      </c>
      <c r="AS16" s="24" t="e">
        <f t="shared" si="24"/>
        <v>#DIV/0!</v>
      </c>
      <c r="AT16" s="24">
        <f t="shared" si="25"/>
        <v>1.3409711228393073E-2</v>
      </c>
    </row>
    <row r="17" spans="1:69" x14ac:dyDescent="0.2">
      <c r="A17" s="31">
        <f>+[1]NAC!A18</f>
        <v>43070</v>
      </c>
      <c r="B17" s="17">
        <f>+[1]NAC!B18</f>
        <v>124.5429468042356</v>
      </c>
      <c r="C17" s="18">
        <f>+[1]NAC!C18</f>
        <v>120.36</v>
      </c>
      <c r="D17" s="19">
        <f>+[1]NAC!D18</f>
        <v>123.7178</v>
      </c>
      <c r="E17" s="19">
        <f>+[1]NAC!E18</f>
        <v>115.424500397974</v>
      </c>
      <c r="F17" s="19">
        <f>+[1]NAC!F18</f>
        <v>155.59289999999999</v>
      </c>
      <c r="G17" s="19">
        <f>+[1]NAC!G18</f>
        <v>117.43600000000001</v>
      </c>
      <c r="H17" s="19">
        <f>+[1]NAC!H18</f>
        <v>124.956270732462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136.845317574299</v>
      </c>
      <c r="M17" s="19">
        <f>+[1]NAC!M18</f>
        <v>122.136</v>
      </c>
      <c r="N17" s="20">
        <f>+[1]NAC!N18</f>
        <v>118.33666033189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124.54831000285172</v>
      </c>
      <c r="S17" s="19">
        <f t="shared" si="1"/>
        <v>119.91260517177901</v>
      </c>
      <c r="T17" s="19">
        <f t="shared" si="2"/>
        <v>119.20719524250018</v>
      </c>
      <c r="U17" s="19">
        <f t="shared" si="3"/>
        <v>118.24452837824603</v>
      </c>
      <c r="V17" s="19"/>
      <c r="W17" s="20">
        <f t="shared" si="4"/>
        <v>121.51324625341547</v>
      </c>
      <c r="Y17" s="24">
        <f t="shared" si="7"/>
        <v>3.2147769936399229E-2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2.055874793950796E-2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1.4478677983877475E-2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1.8475368975740425E-2</v>
      </c>
      <c r="AJ17" s="24">
        <f t="shared" si="18"/>
        <v>1.7888216978804827E-2</v>
      </c>
      <c r="AK17" s="24">
        <f t="shared" si="19"/>
        <v>1.2142051261953002E-2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3.2198712001765273E-2</v>
      </c>
      <c r="AP17" s="24">
        <f t="shared" si="6"/>
        <v>1.2505589774785442E-2</v>
      </c>
      <c r="AQ17" s="24">
        <f t="shared" si="6"/>
        <v>1.7734406322758467E-2</v>
      </c>
      <c r="AR17" s="24">
        <f t="shared" si="6"/>
        <v>1.7682197156739132E-2</v>
      </c>
      <c r="AS17" s="24" t="e">
        <f t="shared" si="24"/>
        <v>#DIV/0!</v>
      </c>
      <c r="AT17" s="24">
        <f t="shared" si="25"/>
        <v>2.0259264458537318E-2</v>
      </c>
      <c r="AV17" s="24">
        <f t="shared" ref="AV17:BL17" si="26">+B17/B5-1</f>
        <v>0.24833605573732775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0.16636693530606594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0.27797229797042577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0.31519768111435886</v>
      </c>
      <c r="BG17" s="24">
        <f t="shared" si="26"/>
        <v>0.22136</v>
      </c>
      <c r="BH17" s="24">
        <f t="shared" si="26"/>
        <v>0.19887958983217224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0.24838816758734539</v>
      </c>
      <c r="BM17" s="24">
        <f t="shared" ref="BM17:BO32" si="27">+S17/S5-1</f>
        <v>0.2018088961123583</v>
      </c>
      <c r="BN17" s="24">
        <f t="shared" si="27"/>
        <v>0.19700812048405769</v>
      </c>
      <c r="BO17" s="24">
        <f t="shared" si="27"/>
        <v>0.18895981943495199</v>
      </c>
      <c r="BP17" s="24" t="e">
        <f>+V17/V5-1</f>
        <v>#DIV/0!</v>
      </c>
      <c r="BQ17" s="24">
        <f>+W17/W5-1</f>
        <v>0.22068166597437178</v>
      </c>
    </row>
    <row r="18" spans="1:69" x14ac:dyDescent="0.2">
      <c r="A18" s="31">
        <f>+[1]NAC!A19</f>
        <v>43101</v>
      </c>
      <c r="B18" s="17">
        <f>+[1]NAC!B19</f>
        <v>127.20559463119351</v>
      </c>
      <c r="C18" s="18">
        <f>+[1]NAC!C19</f>
        <v>122.87520000000001</v>
      </c>
      <c r="D18" s="19">
        <f>+[1]NAC!D19</f>
        <v>126.55800000000001</v>
      </c>
      <c r="E18" s="19">
        <f>+[1]NAC!E19</f>
        <v>117.659528488579</v>
      </c>
      <c r="F18" s="19">
        <f>+[1]NAC!F19</f>
        <v>157.21600000000001</v>
      </c>
      <c r="G18" s="19">
        <f>+[1]NAC!G19</f>
        <v>118.6538</v>
      </c>
      <c r="H18" s="19">
        <f>+[1]NAC!H19</f>
        <v>128.31266737566699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140.34462291926499</v>
      </c>
      <c r="M18" s="19">
        <f>+[1]NAC!M19</f>
        <v>125.7038</v>
      </c>
      <c r="N18" s="20">
        <f>+[1]NAC!N19</f>
        <v>121.10912743602999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127.20931519527988</v>
      </c>
      <c r="S18" s="19">
        <f t="shared" si="1"/>
        <v>122.62190381105468</v>
      </c>
      <c r="T18" s="19">
        <f t="shared" si="2"/>
        <v>122.04936339356378</v>
      </c>
      <c r="U18" s="19">
        <f t="shared" si="3"/>
        <v>120.84818908533276</v>
      </c>
      <c r="V18" s="19"/>
      <c r="W18" s="20">
        <f t="shared" si="4"/>
        <v>124.27242734805988</v>
      </c>
      <c r="Y18" s="24">
        <f t="shared" si="7"/>
        <v>2.1379354634535996E-2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1.9363550051321843E-2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2.6860569890015507E-2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2.5571246477367193E-2</v>
      </c>
      <c r="AJ18" s="24">
        <f t="shared" si="18"/>
        <v>2.9211698434532085E-2</v>
      </c>
      <c r="AK18" s="24">
        <f t="shared" si="19"/>
        <v>2.3428640764106889E-2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2.1365245280062339E-2</v>
      </c>
      <c r="AP18" s="24">
        <f t="shared" si="6"/>
        <v>2.2593943609135136E-2</v>
      </c>
      <c r="AQ18" s="24">
        <f t="shared" si="6"/>
        <v>2.3842253357960974E-2</v>
      </c>
      <c r="AR18" s="24">
        <f t="shared" si="6"/>
        <v>2.2019291233147165E-2</v>
      </c>
      <c r="AS18" s="24" t="e">
        <f t="shared" si="24"/>
        <v>#DIV/0!</v>
      </c>
      <c r="AT18" s="24">
        <f t="shared" si="25"/>
        <v>2.2706833861471765E-2</v>
      </c>
      <c r="AV18" s="24">
        <f t="shared" ref="AV18:AV81" si="28">+B18/B6-1</f>
        <v>0.25063282650431051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0.16959996839797742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0.2711659559239743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0.31352607151534673</v>
      </c>
      <c r="BG18" s="24">
        <f t="shared" ref="BG18:BG81" si="39">+M18/M6-1</f>
        <v>0.21923914793569743</v>
      </c>
      <c r="BH18" s="24">
        <f t="shared" ref="BH18:BH81" si="40">+N18/N6-1</f>
        <v>0.20486814701333733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0.25068991224865456</v>
      </c>
      <c r="BM18" s="24">
        <f t="shared" si="27"/>
        <v>0.2075961852015169</v>
      </c>
      <c r="BN18" s="24">
        <f t="shared" si="27"/>
        <v>0.19912580537314239</v>
      </c>
      <c r="BO18" s="24">
        <f t="shared" si="27"/>
        <v>0.19240050995091473</v>
      </c>
      <c r="BP18" s="24" t="e">
        <f t="shared" ref="BP18:BP81" si="45">+V18/V6-1</f>
        <v>#DIV/0!</v>
      </c>
      <c r="BQ18" s="24">
        <f t="shared" ref="BQ18:BQ81" si="46">+W18/W6-1</f>
        <v>0.22096631645749909</v>
      </c>
    </row>
    <row r="19" spans="1:69" x14ac:dyDescent="0.2">
      <c r="A19" s="31">
        <f>+[1]NAC!A20</f>
        <v>43132</v>
      </c>
      <c r="B19" s="17">
        <f>+[1]NAC!B20</f>
        <v>130.6832561420585</v>
      </c>
      <c r="C19" s="18">
        <f>+[1]NAC!C20</f>
        <v>125.5566</v>
      </c>
      <c r="D19" s="19">
        <f>+[1]NAC!D20</f>
        <v>128.73939999999999</v>
      </c>
      <c r="E19" s="19">
        <f>+[1]NAC!E20</f>
        <v>119.503325242716</v>
      </c>
      <c r="F19" s="19">
        <f>+[1]NAC!F20</f>
        <v>163.1754</v>
      </c>
      <c r="G19" s="19">
        <f>+[1]NAC!G20</f>
        <v>120.7253</v>
      </c>
      <c r="H19" s="19">
        <f>+[1]NAC!H20</f>
        <v>132.16413114907701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145.433708321974</v>
      </c>
      <c r="M19" s="19">
        <f>+[1]NAC!M20</f>
        <v>128.3425</v>
      </c>
      <c r="N19" s="20">
        <f>+[1]NAC!N20</f>
        <v>123.72755546563501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130.68829576813016</v>
      </c>
      <c r="S19" s="19">
        <f t="shared" si="1"/>
        <v>124.92822423189858</v>
      </c>
      <c r="T19" s="19">
        <f t="shared" si="2"/>
        <v>124.08648081052216</v>
      </c>
      <c r="U19" s="19">
        <f t="shared" si="3"/>
        <v>122.68757272801901</v>
      </c>
      <c r="V19" s="19"/>
      <c r="W19" s="20">
        <f t="shared" si="4"/>
        <v>127.94962792866527</v>
      </c>
      <c r="Y19" s="24">
        <f t="shared" si="7"/>
        <v>2.733890377186432E-2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1.5670611448319605E-2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3.0016239644788278E-2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3.6261349361682127E-2</v>
      </c>
      <c r="AJ19" s="24">
        <f t="shared" si="18"/>
        <v>2.099140996533122E-2</v>
      </c>
      <c r="AK19" s="24">
        <f t="shared" si="19"/>
        <v>2.1620402070752887E-2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2.7348473399999573E-2</v>
      </c>
      <c r="AP19" s="24">
        <f t="shared" si="6"/>
        <v>1.8808388625230155E-2</v>
      </c>
      <c r="AQ19" s="24">
        <f t="shared" si="6"/>
        <v>1.6690930295059747E-2</v>
      </c>
      <c r="AR19" s="24">
        <f t="shared" si="6"/>
        <v>1.5220614033259805E-2</v>
      </c>
      <c r="AS19" s="24" t="e">
        <f t="shared" si="24"/>
        <v>#DIV/0!</v>
      </c>
      <c r="AT19" s="24">
        <f t="shared" si="25"/>
        <v>2.9589834680756377E-2</v>
      </c>
      <c r="AV19" s="24">
        <f t="shared" si="28"/>
        <v>0.25524373575255099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0.16473109078292292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0.267745947610043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0.29829089138357068</v>
      </c>
      <c r="BG19" s="24">
        <f t="shared" si="39"/>
        <v>0.22360771332632923</v>
      </c>
      <c r="BH19" s="24">
        <f t="shared" si="40"/>
        <v>0.20351107210362396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0.25531372687031806</v>
      </c>
      <c r="BM19" s="24">
        <f t="shared" si="27"/>
        <v>0.20946499227533399</v>
      </c>
      <c r="BN19" s="24">
        <f t="shared" si="27"/>
        <v>0.2023695594133863</v>
      </c>
      <c r="BO19" s="24">
        <f t="shared" si="27"/>
        <v>0.19523636798137178</v>
      </c>
      <c r="BP19" s="24" t="e">
        <f t="shared" si="45"/>
        <v>#DIV/0!</v>
      </c>
      <c r="BQ19" s="24">
        <f t="shared" si="46"/>
        <v>0.23192423576302912</v>
      </c>
    </row>
    <row r="20" spans="1:69" x14ac:dyDescent="0.2">
      <c r="A20" s="31">
        <f>+[1]NAC!A21</f>
        <v>43160</v>
      </c>
      <c r="B20" s="17">
        <f>+[1]NAC!B21</f>
        <v>133.12224463194681</v>
      </c>
      <c r="C20" s="18">
        <f>+[1]NAC!C21</f>
        <v>128.46899999999999</v>
      </c>
      <c r="D20" s="19">
        <f>+[1]NAC!D21</f>
        <v>129.62260000000001</v>
      </c>
      <c r="E20" s="19">
        <f>+[1]NAC!E21</f>
        <v>121.344118141284</v>
      </c>
      <c r="F20" s="19">
        <f>+[1]NAC!F21</f>
        <v>164.1018</v>
      </c>
      <c r="G20" s="19">
        <f>+[1]NAC!G21</f>
        <v>126.18210000000001</v>
      </c>
      <c r="H20" s="19">
        <f>+[1]NAC!H21</f>
        <v>135.07080088855599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144.813601159586</v>
      </c>
      <c r="M20" s="19">
        <f>+[1]NAC!M21</f>
        <v>130.5949</v>
      </c>
      <c r="N20" s="20">
        <f>+[1]NAC!N21</f>
        <v>126.71211156696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133.12855015230588</v>
      </c>
      <c r="S20" s="19">
        <f t="shared" si="1"/>
        <v>127.58717363019004</v>
      </c>
      <c r="T20" s="19">
        <f t="shared" si="2"/>
        <v>126.72790241565305</v>
      </c>
      <c r="U20" s="19">
        <f t="shared" si="3"/>
        <v>125.4568615826753</v>
      </c>
      <c r="V20" s="19"/>
      <c r="W20" s="20">
        <f t="shared" si="4"/>
        <v>130.55888368536796</v>
      </c>
      <c r="Y20" s="24">
        <f t="shared" si="7"/>
        <v>1.8663358733861379E-2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1.540369604635905E-2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2.1992878961995865E-2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-4.2638475601209924E-3</v>
      </c>
      <c r="AJ20" s="24">
        <f t="shared" si="18"/>
        <v>1.7549915265792748E-2</v>
      </c>
      <c r="AK20" s="24">
        <f t="shared" si="19"/>
        <v>2.4122000067753335E-2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1.8672325397105727E-2</v>
      </c>
      <c r="AP20" s="24">
        <f t="shared" si="6"/>
        <v>2.128381648454214E-2</v>
      </c>
      <c r="AQ20" s="24">
        <f t="shared" si="6"/>
        <v>2.1286941074300403E-2</v>
      </c>
      <c r="AR20" s="24">
        <f t="shared" si="6"/>
        <v>2.2571877436970977E-2</v>
      </c>
      <c r="AS20" s="24" t="e">
        <f t="shared" si="24"/>
        <v>#DIV/0!</v>
      </c>
      <c r="AT20" s="24">
        <f t="shared" si="25"/>
        <v>2.0392835828779488E-2</v>
      </c>
      <c r="AV20" s="24">
        <f t="shared" si="28"/>
        <v>0.25416614368962342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0.17283370905955686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0.25850434286697399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0.33988372716112103</v>
      </c>
      <c r="BG20" s="24">
        <f t="shared" si="39"/>
        <v>0.23253083570930388</v>
      </c>
      <c r="BH20" s="24">
        <f t="shared" si="40"/>
        <v>0.20408080353984492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0.25422830635462401</v>
      </c>
      <c r="BM20" s="24">
        <f t="shared" si="27"/>
        <v>0.21248204015722805</v>
      </c>
      <c r="BN20" s="24">
        <f t="shared" si="27"/>
        <v>0.21342756009174146</v>
      </c>
      <c r="BO20" s="24">
        <f t="shared" si="27"/>
        <v>0.20702661217019958</v>
      </c>
      <c r="BP20" s="24" t="e">
        <f t="shared" si="45"/>
        <v>#DIV/0!</v>
      </c>
      <c r="BQ20" s="24">
        <f t="shared" si="46"/>
        <v>0.23987562109004279</v>
      </c>
    </row>
    <row r="21" spans="1:69" x14ac:dyDescent="0.2">
      <c r="A21" s="31">
        <f>+[1]NAC!A22</f>
        <v>43191</v>
      </c>
      <c r="B21" s="17">
        <f>+[1]NAC!B22</f>
        <v>136.6323977355074</v>
      </c>
      <c r="C21" s="18">
        <f>+[1]NAC!C22</f>
        <v>129.95590000000001</v>
      </c>
      <c r="D21" s="19">
        <f>+[1]NAC!D22</f>
        <v>131.28579999999999</v>
      </c>
      <c r="E21" s="19">
        <f>+[1]NAC!E22</f>
        <v>123.053614693412</v>
      </c>
      <c r="F21" s="19">
        <f>+[1]NAC!F22</f>
        <v>177.24619999999999</v>
      </c>
      <c r="G21" s="19">
        <f>+[1]NAC!G22</f>
        <v>127.7561</v>
      </c>
      <c r="H21" s="19">
        <f>+[1]NAC!H22</f>
        <v>138.772704617193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147.507677820536</v>
      </c>
      <c r="M21" s="19">
        <f>+[1]NAC!M22</f>
        <v>133.58269999999999</v>
      </c>
      <c r="N21" s="20">
        <f>+[1]NAC!N22</f>
        <v>129.962840732052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136.64107305835526</v>
      </c>
      <c r="S21" s="19">
        <f t="shared" si="1"/>
        <v>129.52943753957538</v>
      </c>
      <c r="T21" s="19">
        <f t="shared" si="2"/>
        <v>129.0388527237431</v>
      </c>
      <c r="U21" s="19">
        <f t="shared" si="3"/>
        <v>127.54533862114448</v>
      </c>
      <c r="V21" s="19"/>
      <c r="W21" s="20">
        <f t="shared" si="4"/>
        <v>133.58237010683925</v>
      </c>
      <c r="Y21" s="24">
        <f t="shared" si="7"/>
        <v>2.6367893008905963E-2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1.408800507444119E-2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2.7407135400724814E-2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1.8603754339215017E-2</v>
      </c>
      <c r="AJ21" s="24">
        <f t="shared" si="18"/>
        <v>2.2878381927625036E-2</v>
      </c>
      <c r="AK21" s="24">
        <f t="shared" si="19"/>
        <v>2.565444711553222E-2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2.6384444974657084E-2</v>
      </c>
      <c r="AP21" s="24">
        <f t="shared" si="6"/>
        <v>1.5223034213572184E-2</v>
      </c>
      <c r="AQ21" s="24">
        <f t="shared" si="6"/>
        <v>1.8235528751280095E-2</v>
      </c>
      <c r="AR21" s="24">
        <f t="shared" si="6"/>
        <v>1.6646973406814203E-2</v>
      </c>
      <c r="AS21" s="24" t="e">
        <f t="shared" si="24"/>
        <v>#DIV/0!</v>
      </c>
      <c r="AT21" s="24">
        <f t="shared" si="25"/>
        <v>2.3158029052680495E-2</v>
      </c>
      <c r="AV21" s="24">
        <f t="shared" si="28"/>
        <v>0.25485758163171179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0.16822240935264299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0.25816471680534492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0.29277014067021945</v>
      </c>
      <c r="BG21" s="24">
        <f t="shared" si="39"/>
        <v>0.23711167397515265</v>
      </c>
      <c r="BH21" s="24">
        <f t="shared" si="40"/>
        <v>0.20251034593874784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0.2549395200614315</v>
      </c>
      <c r="BM21" s="24">
        <f t="shared" si="27"/>
        <v>0.20578059115782588</v>
      </c>
      <c r="BN21" s="24">
        <f t="shared" si="27"/>
        <v>0.21170559333097438</v>
      </c>
      <c r="BO21" s="24">
        <f t="shared" si="27"/>
        <v>0.20319935424287383</v>
      </c>
      <c r="BP21" s="24" t="e">
        <f t="shared" si="45"/>
        <v>#DIV/0!</v>
      </c>
      <c r="BQ21" s="24">
        <f t="shared" si="46"/>
        <v>0.24050887069360272</v>
      </c>
    </row>
    <row r="22" spans="1:69" x14ac:dyDescent="0.2">
      <c r="A22" s="31">
        <f>+[1]NAC!A23</f>
        <v>43221</v>
      </c>
      <c r="B22" s="17">
        <f>+[1]NAC!B23</f>
        <v>139.6900623597511</v>
      </c>
      <c r="C22" s="18">
        <f>+[1]NAC!C23</f>
        <v>134.20189999999999</v>
      </c>
      <c r="D22" s="19">
        <f>+[1]NAC!D23</f>
        <v>133.40780000000001</v>
      </c>
      <c r="E22" s="19">
        <f>+[1]NAC!E23</f>
        <v>126.175857212278</v>
      </c>
      <c r="F22" s="19">
        <f>+[1]NAC!F23</f>
        <v>175.94980000000001</v>
      </c>
      <c r="G22" s="19">
        <f>+[1]NAC!G23</f>
        <v>130.57599999999999</v>
      </c>
      <c r="H22" s="19">
        <f>+[1]NAC!H23</f>
        <v>142.39907428775501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150.796506054574</v>
      </c>
      <c r="M22" s="19">
        <f>+[1]NAC!M23</f>
        <v>136.7886</v>
      </c>
      <c r="N22" s="20">
        <f>+[1]NAC!N23</f>
        <v>133.357526499161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139.69730819196204</v>
      </c>
      <c r="S22" s="19">
        <f t="shared" si="1"/>
        <v>133.07459157264981</v>
      </c>
      <c r="T22" s="19">
        <f t="shared" si="2"/>
        <v>132.19662325261325</v>
      </c>
      <c r="U22" s="19">
        <f t="shared" si="3"/>
        <v>130.68728950654668</v>
      </c>
      <c r="V22" s="19"/>
      <c r="W22" s="20">
        <f t="shared" si="4"/>
        <v>136.85105284424347</v>
      </c>
      <c r="Y22" s="24">
        <f t="shared" si="7"/>
        <v>2.2378767224466856E-2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2.5373025625009538E-2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2.6131721512277384E-2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2.2295979996643345E-2</v>
      </c>
      <c r="AJ22" s="24">
        <f t="shared" si="18"/>
        <v>2.3999365187258537E-2</v>
      </c>
      <c r="AK22" s="24">
        <f t="shared" si="19"/>
        <v>2.6120433717726321E-2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2.2366884752885063E-2</v>
      </c>
      <c r="AP22" s="24">
        <f t="shared" ref="AP22:AP85" si="47">+S22/S21-1</f>
        <v>2.7369485272344063E-2</v>
      </c>
      <c r="AQ22" s="24">
        <f t="shared" ref="AQ22:AQ85" si="48">+T22/T21-1</f>
        <v>2.4471470895905734E-2</v>
      </c>
      <c r="AR22" s="24">
        <f t="shared" ref="AR22:AR85" si="49">+U22/U21-1</f>
        <v>2.4633992267917515E-2</v>
      </c>
      <c r="AS22" s="24" t="e">
        <f t="shared" si="24"/>
        <v>#DIV/0!</v>
      </c>
      <c r="AT22" s="24">
        <f t="shared" si="25"/>
        <v>2.4469417145315919E-2</v>
      </c>
      <c r="AV22" s="24">
        <f t="shared" si="28"/>
        <v>0.26342009557880197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0.17234967209435248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0.2658768598082395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0.29273242259683774</v>
      </c>
      <c r="BG22" s="24">
        <f t="shared" si="39"/>
        <v>0.2485940736129455</v>
      </c>
      <c r="BH22" s="24">
        <f t="shared" si="40"/>
        <v>0.20962331265322276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0.26348894312101723</v>
      </c>
      <c r="BM22" s="24">
        <f t="shared" si="27"/>
        <v>0.21948418331499586</v>
      </c>
      <c r="BN22" s="24">
        <f t="shared" si="27"/>
        <v>0.21961737586967423</v>
      </c>
      <c r="BO22" s="24">
        <f t="shared" si="27"/>
        <v>0.20995687444719002</v>
      </c>
      <c r="BP22" s="24" t="e">
        <f t="shared" si="45"/>
        <v>#DIV/0!</v>
      </c>
      <c r="BQ22" s="24">
        <f t="shared" si="46"/>
        <v>0.25053114877783544</v>
      </c>
    </row>
    <row r="23" spans="1:69" x14ac:dyDescent="0.2">
      <c r="A23" s="31">
        <f>+[1]NAC!A24</f>
        <v>43252</v>
      </c>
      <c r="B23" s="17">
        <f>+[1]NAC!B24</f>
        <v>144.9469212878036</v>
      </c>
      <c r="C23" s="18">
        <f>+[1]NAC!C24</f>
        <v>141.15100000000001</v>
      </c>
      <c r="D23" s="19">
        <f>+[1]NAC!D24</f>
        <v>134.61680000000001</v>
      </c>
      <c r="E23" s="19">
        <f>+[1]NAC!E24</f>
        <v>128.252970153197</v>
      </c>
      <c r="F23" s="19">
        <f>+[1]NAC!F24</f>
        <v>180.6206</v>
      </c>
      <c r="G23" s="19">
        <f>+[1]NAC!G24</f>
        <v>135.82900000000001</v>
      </c>
      <c r="H23" s="19">
        <f>+[1]NAC!H24</f>
        <v>148.768637504504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154.479613011022</v>
      </c>
      <c r="M23" s="19">
        <f>+[1]NAC!M24</f>
        <v>140.423</v>
      </c>
      <c r="N23" s="20">
        <f>+[1]NAC!N24</f>
        <v>138.66484502661001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144.95606081656658</v>
      </c>
      <c r="S23" s="19">
        <f t="shared" si="1"/>
        <v>138.0396442208681</v>
      </c>
      <c r="T23" s="19">
        <f t="shared" si="2"/>
        <v>136.0385063654893</v>
      </c>
      <c r="U23" s="19">
        <f t="shared" si="3"/>
        <v>134.59737010412928</v>
      </c>
      <c r="V23" s="19"/>
      <c r="W23" s="20">
        <f t="shared" si="4"/>
        <v>141.88605530121768</v>
      </c>
      <c r="Y23" s="24">
        <f t="shared" si="7"/>
        <v>3.7632304254501925E-2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1.6462047390131573E-2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4.4730369551964966E-2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2.4424352080909983E-2</v>
      </c>
      <c r="AJ23" s="24">
        <f t="shared" si="18"/>
        <v>2.6569465584120211E-2</v>
      </c>
      <c r="AK23" s="24">
        <f t="shared" si="19"/>
        <v>3.9797667719057461E-2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3.7643908051387287E-2</v>
      </c>
      <c r="AP23" s="24">
        <f t="shared" si="47"/>
        <v>3.7310297852822583E-2</v>
      </c>
      <c r="AQ23" s="24">
        <f t="shared" si="48"/>
        <v>2.9061885382160035E-2</v>
      </c>
      <c r="AR23" s="24">
        <f t="shared" si="49"/>
        <v>2.9919364096894219E-2</v>
      </c>
      <c r="AS23" s="24" t="e">
        <f t="shared" si="24"/>
        <v>#DIV/0!</v>
      </c>
      <c r="AT23" s="24">
        <f t="shared" si="25"/>
        <v>3.6791843046357631E-2</v>
      </c>
      <c r="AV23" s="24">
        <f t="shared" si="28"/>
        <v>0.29498457451848425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0.18360723465289319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0.30121687197900848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0.29616086133801933</v>
      </c>
      <c r="BG23" s="24">
        <f t="shared" si="39"/>
        <v>0.26567070010590599</v>
      </c>
      <c r="BH23" s="24">
        <f t="shared" si="40"/>
        <v>0.23231181072887108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0.29507282990214012</v>
      </c>
      <c r="BM23" s="24">
        <f t="shared" si="27"/>
        <v>0.25053532845071214</v>
      </c>
      <c r="BN23" s="24">
        <f t="shared" si="27"/>
        <v>0.23772563883268805</v>
      </c>
      <c r="BO23" s="24">
        <f t="shared" si="27"/>
        <v>0.22842484099561755</v>
      </c>
      <c r="BP23" s="24" t="e">
        <f t="shared" si="45"/>
        <v>#DIV/0!</v>
      </c>
      <c r="BQ23" s="24">
        <f t="shared" si="46"/>
        <v>0.27943379771638499</v>
      </c>
    </row>
    <row r="24" spans="1:69" x14ac:dyDescent="0.2">
      <c r="A24" s="31">
        <f>+[1]NAC!A25</f>
        <v>43282</v>
      </c>
      <c r="B24" s="17">
        <f>+[1]NAC!B25</f>
        <v>149.70462896485401</v>
      </c>
      <c r="C24" s="18">
        <f>+[1]NAC!C25</f>
        <v>146.78479999999999</v>
      </c>
      <c r="D24" s="19">
        <f>+[1]NAC!D25</f>
        <v>138.12180000000001</v>
      </c>
      <c r="E24" s="19">
        <f>+[1]NAC!E25</f>
        <v>131.008394417159</v>
      </c>
      <c r="F24" s="19">
        <f>+[1]NAC!F25</f>
        <v>182.4306</v>
      </c>
      <c r="G24" s="19">
        <f>+[1]NAC!G25</f>
        <v>141.54140000000001</v>
      </c>
      <c r="H24" s="19">
        <f>+[1]NAC!H25</f>
        <v>152.28938084355099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158.53824078059799</v>
      </c>
      <c r="M24" s="19">
        <f>+[1]NAC!M25</f>
        <v>144.43600000000001</v>
      </c>
      <c r="N24" s="20">
        <f>+[1]NAC!N25</f>
        <v>144.07340918321401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149.7154540432208</v>
      </c>
      <c r="S24" s="19">
        <f t="shared" si="1"/>
        <v>143.0719524681615</v>
      </c>
      <c r="T24" s="19">
        <f t="shared" si="2"/>
        <v>140.76807847236833</v>
      </c>
      <c r="U24" s="19">
        <f t="shared" si="3"/>
        <v>139.56247181446679</v>
      </c>
      <c r="V24" s="19"/>
      <c r="W24" s="20">
        <f t="shared" si="4"/>
        <v>146.94328436695295</v>
      </c>
      <c r="Y24" s="24">
        <f t="shared" si="7"/>
        <v>3.2823792563372978E-2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2.1484292025913065E-2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2.3665897585036344E-2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2.6272902232648665E-2</v>
      </c>
      <c r="AJ24" s="24">
        <f t="shared" si="18"/>
        <v>2.8577939511333694E-2</v>
      </c>
      <c r="AK24" s="24">
        <f t="shared" si="19"/>
        <v>3.9004580833491564E-2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3.2833351015774115E-2</v>
      </c>
      <c r="AP24" s="24">
        <f t="shared" si="47"/>
        <v>3.6455528958344363E-2</v>
      </c>
      <c r="AQ24" s="24">
        <f t="shared" si="48"/>
        <v>3.4766421899489863E-2</v>
      </c>
      <c r="AR24" s="24">
        <f t="shared" si="49"/>
        <v>3.6888549207880761E-2</v>
      </c>
      <c r="AS24" s="24" t="e">
        <f t="shared" si="24"/>
        <v>#DIV/0!</v>
      </c>
      <c r="AT24" s="24">
        <f t="shared" si="25"/>
        <v>3.5642890028896757E-2</v>
      </c>
      <c r="AV24" s="24">
        <f t="shared" si="28"/>
        <v>0.31220766089088081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0.19631812883423527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0.29515808989376535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0.3082705708952489</v>
      </c>
      <c r="BG24" s="24">
        <f t="shared" si="39"/>
        <v>0.26946570923824686</v>
      </c>
      <c r="BH24" s="24">
        <f t="shared" si="40"/>
        <v>0.2633902870277649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0.31231096664152691</v>
      </c>
      <c r="BM24" s="24">
        <f t="shared" si="27"/>
        <v>0.27298864949893842</v>
      </c>
      <c r="BN24" s="24">
        <f t="shared" si="27"/>
        <v>0.2530073250148499</v>
      </c>
      <c r="BO24" s="24">
        <f t="shared" si="27"/>
        <v>0.24750557164173781</v>
      </c>
      <c r="BP24" s="24" t="e">
        <f t="shared" si="45"/>
        <v>#DIV/0!</v>
      </c>
      <c r="BQ24" s="24">
        <f t="shared" si="46"/>
        <v>0.29725117799424083</v>
      </c>
    </row>
    <row r="25" spans="1:69" x14ac:dyDescent="0.2">
      <c r="A25" s="31">
        <f>+[1]NAC!A26</f>
        <v>43313</v>
      </c>
      <c r="B25" s="17">
        <f>+[1]NAC!B26</f>
        <v>155.49698145494349</v>
      </c>
      <c r="C25" s="18">
        <f>+[1]NAC!C26</f>
        <v>152.67429999999999</v>
      </c>
      <c r="D25" s="19">
        <f>+[1]NAC!D26</f>
        <v>139.9915</v>
      </c>
      <c r="E25" s="19">
        <f>+[1]NAC!E26</f>
        <v>132.91219270751699</v>
      </c>
      <c r="F25" s="19">
        <f>+[1]NAC!F26</f>
        <v>193.6678</v>
      </c>
      <c r="G25" s="19">
        <f>+[1]NAC!G26</f>
        <v>145.97409999999999</v>
      </c>
      <c r="H25" s="19">
        <f>+[1]NAC!H26</f>
        <v>157.69680579486501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161.85710175631399</v>
      </c>
      <c r="M25" s="19">
        <f>+[1]NAC!M26</f>
        <v>147.9425</v>
      </c>
      <c r="N25" s="20">
        <f>+[1]NAC!N26</f>
        <v>149.15176891661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155.51196858539043</v>
      </c>
      <c r="S25" s="19">
        <f t="shared" si="1"/>
        <v>147.54268300743337</v>
      </c>
      <c r="T25" s="19">
        <f t="shared" si="2"/>
        <v>144.427394027861</v>
      </c>
      <c r="U25" s="19">
        <f t="shared" si="3"/>
        <v>143.27201621202846</v>
      </c>
      <c r="V25" s="19"/>
      <c r="W25" s="20">
        <f t="shared" si="4"/>
        <v>152.35483620684317</v>
      </c>
      <c r="Y25" s="24">
        <f t="shared" si="7"/>
        <v>3.8691872991110765E-2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1.4531880180867596E-2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3.5507564095156097E-2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2.0934135255789688E-2</v>
      </c>
      <c r="AJ25" s="24">
        <f t="shared" si="18"/>
        <v>2.4277188512559222E-2</v>
      </c>
      <c r="AK25" s="24">
        <f t="shared" si="19"/>
        <v>3.5248417887703276E-2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3.8716875149684027E-2</v>
      </c>
      <c r="AP25" s="24">
        <f t="shared" si="47"/>
        <v>3.1248126988878244E-2</v>
      </c>
      <c r="AQ25" s="24">
        <f t="shared" si="48"/>
        <v>2.5995350616446533E-2</v>
      </c>
      <c r="AR25" s="24">
        <f t="shared" si="49"/>
        <v>2.6579812963567484E-2</v>
      </c>
      <c r="AS25" s="24" t="e">
        <f t="shared" si="24"/>
        <v>#DIV/0!</v>
      </c>
      <c r="AT25" s="24">
        <f t="shared" si="25"/>
        <v>3.6827486626583639E-2</v>
      </c>
      <c r="AV25" s="24">
        <f t="shared" si="28"/>
        <v>0.34365368571850374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0.20644462480796921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0.31486351293281123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0.30653700040490706</v>
      </c>
      <c r="BG25" s="24">
        <f t="shared" si="39"/>
        <v>0.29102788307816896</v>
      </c>
      <c r="BH25" s="24">
        <f t="shared" si="40"/>
        <v>0.30464804237148457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0.34378692294952939</v>
      </c>
      <c r="BM25" s="24">
        <f t="shared" si="27"/>
        <v>0.29617040685688911</v>
      </c>
      <c r="BN25" s="24">
        <f t="shared" si="27"/>
        <v>0.27696438168660364</v>
      </c>
      <c r="BO25" s="24">
        <f t="shared" si="27"/>
        <v>0.27226055746014399</v>
      </c>
      <c r="BP25" s="24" t="e">
        <f t="shared" si="45"/>
        <v>#DIV/0!</v>
      </c>
      <c r="BQ25" s="24">
        <f t="shared" si="46"/>
        <v>0.33051043031260097</v>
      </c>
    </row>
    <row r="26" spans="1:69" x14ac:dyDescent="0.2">
      <c r="A26" s="31">
        <f>+[1]NAC!A27</f>
        <v>43344</v>
      </c>
      <c r="B26" s="17">
        <f>+[1]NAC!B27</f>
        <v>165.18553497483239</v>
      </c>
      <c r="C26" s="18">
        <f>+[1]NAC!C27</f>
        <v>163.39109999999999</v>
      </c>
      <c r="D26" s="19">
        <f>+[1]NAC!D27</f>
        <v>146.18559999999999</v>
      </c>
      <c r="E26" s="19">
        <f>+[1]NAC!E27</f>
        <v>142.202399377028</v>
      </c>
      <c r="F26" s="19">
        <f>+[1]NAC!F27</f>
        <v>198.1079</v>
      </c>
      <c r="G26" s="19">
        <f>+[1]NAC!G27</f>
        <v>160.15629999999999</v>
      </c>
      <c r="H26" s="19">
        <f>+[1]NAC!H27</f>
        <v>162.90970209478999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165.55981559333901</v>
      </c>
      <c r="M26" s="19">
        <f>+[1]NAC!M27</f>
        <v>156.4246</v>
      </c>
      <c r="N26" s="20">
        <f>+[1]NAC!N27</f>
        <v>159.86793983301499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165.20543174521578</v>
      </c>
      <c r="S26" s="19">
        <f t="shared" si="1"/>
        <v>157.80232189985392</v>
      </c>
      <c r="T26" s="19">
        <f t="shared" si="2"/>
        <v>154.73924597493536</v>
      </c>
      <c r="U26" s="19">
        <f t="shared" si="3"/>
        <v>154.18528809491193</v>
      </c>
      <c r="V26" s="19"/>
      <c r="W26" s="20">
        <f t="shared" si="4"/>
        <v>162.92624308931269</v>
      </c>
      <c r="Y26" s="24">
        <f t="shared" si="7"/>
        <v>6.2307019912770656E-2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6.9897324543842121E-2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3.3056448249852322E-2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2.2876437282311368E-2</v>
      </c>
      <c r="AJ26" s="24">
        <f t="shared" si="18"/>
        <v>5.7333761427581731E-2</v>
      </c>
      <c r="AK26" s="24">
        <f t="shared" si="19"/>
        <v>7.184742758496121E-2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6.2332586025381831E-2</v>
      </c>
      <c r="AP26" s="24">
        <f t="shared" si="47"/>
        <v>6.9536751557538468E-2</v>
      </c>
      <c r="AQ26" s="24">
        <f t="shared" si="48"/>
        <v>7.1398172185292763E-2</v>
      </c>
      <c r="AR26" s="24">
        <f t="shared" si="49"/>
        <v>7.6171691942499731E-2</v>
      </c>
      <c r="AS26" s="24" t="e">
        <f t="shared" si="24"/>
        <v>#DIV/0!</v>
      </c>
      <c r="AT26" s="24">
        <f t="shared" si="25"/>
        <v>6.9386749680314219E-2</v>
      </c>
      <c r="AV26" s="24">
        <f t="shared" si="28"/>
        <v>0.40557975058208595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0.27689948532444686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0.34213653185705373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0.28006378953238431</v>
      </c>
      <c r="BG26" s="24">
        <f t="shared" si="39"/>
        <v>0.34600362606602819</v>
      </c>
      <c r="BH26" s="24">
        <f t="shared" si="40"/>
        <v>0.3862767799790563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0.4057600279581437</v>
      </c>
      <c r="BM26" s="24">
        <f t="shared" si="27"/>
        <v>0.36497231525726126</v>
      </c>
      <c r="BN26" s="24">
        <f t="shared" si="27"/>
        <v>0.3483112625432927</v>
      </c>
      <c r="BO26" s="24">
        <f t="shared" si="27"/>
        <v>0.34908253425658908</v>
      </c>
      <c r="BP26" s="24" t="e">
        <f t="shared" si="45"/>
        <v>#DIV/0!</v>
      </c>
      <c r="BQ26" s="24">
        <f t="shared" si="46"/>
        <v>0.40296897042615143</v>
      </c>
    </row>
    <row r="27" spans="1:69" x14ac:dyDescent="0.2">
      <c r="A27" s="31">
        <f>+[1]NAC!A28</f>
        <v>43374</v>
      </c>
      <c r="B27" s="17">
        <f>+[1]NAC!B28</f>
        <v>173.83177478795031</v>
      </c>
      <c r="C27" s="18">
        <f>+[1]NAC!C28</f>
        <v>173.00069999999999</v>
      </c>
      <c r="D27" s="19">
        <f>+[1]NAC!D28</f>
        <v>149.57749999999999</v>
      </c>
      <c r="E27" s="19">
        <f>+[1]NAC!E28</f>
        <v>146.57848753882399</v>
      </c>
      <c r="F27" s="19">
        <f>+[1]NAC!F28</f>
        <v>215.50700000000001</v>
      </c>
      <c r="G27" s="19">
        <f>+[1]NAC!G28</f>
        <v>167.0385</v>
      </c>
      <c r="H27" s="19">
        <f>+[1]NAC!H28</f>
        <v>171.64456896097701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170.95691673735701</v>
      </c>
      <c r="M27" s="19">
        <f>+[1]NAC!M28</f>
        <v>161.2576</v>
      </c>
      <c r="N27" s="20">
        <f>+[1]NAC!N28</f>
        <v>168.96011969072401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173.85754066562944</v>
      </c>
      <c r="S27" s="19">
        <f t="shared" si="1"/>
        <v>164.81388438758287</v>
      </c>
      <c r="T27" s="19">
        <f t="shared" si="2"/>
        <v>160.15383468949597</v>
      </c>
      <c r="U27" s="19">
        <f t="shared" si="3"/>
        <v>159.79103881257228</v>
      </c>
      <c r="V27" s="19"/>
      <c r="W27" s="20">
        <f t="shared" si="4"/>
        <v>170.48548349456914</v>
      </c>
      <c r="Y27" s="24">
        <f t="shared" si="7"/>
        <v>5.2342596550208009E-2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3.0773659101162254E-2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5.3617843221544836E-2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3.259910096345342E-2</v>
      </c>
      <c r="AJ27" s="24">
        <f t="shared" si="18"/>
        <v>3.0896674819689496E-2</v>
      </c>
      <c r="AK27" s="24">
        <f t="shared" si="19"/>
        <v>5.6873065776702703E-2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5.237181870483032E-2</v>
      </c>
      <c r="AP27" s="24">
        <f t="shared" si="47"/>
        <v>4.443256856625144E-2</v>
      </c>
      <c r="AQ27" s="24">
        <f t="shared" si="48"/>
        <v>3.4991696388630755E-2</v>
      </c>
      <c r="AR27" s="24">
        <f t="shared" si="49"/>
        <v>3.6357234772033564E-2</v>
      </c>
      <c r="AS27" s="24" t="e">
        <f t="shared" si="24"/>
        <v>#DIV/0!</v>
      </c>
      <c r="AT27" s="24">
        <f t="shared" si="25"/>
        <v>4.6396702347777374E-2</v>
      </c>
      <c r="AV27" s="24">
        <f t="shared" si="28"/>
        <v>0.45970790518994376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0.31434674673099794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0.39946102546978524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0.29721966582823844</v>
      </c>
      <c r="BG27" s="24">
        <f t="shared" si="39"/>
        <v>0.36851502961793714</v>
      </c>
      <c r="BH27" s="24">
        <f t="shared" si="40"/>
        <v>0.45215512096447941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0.45993235057409354</v>
      </c>
      <c r="BM27" s="24">
        <f t="shared" si="27"/>
        <v>0.40810790667894392</v>
      </c>
      <c r="BN27" s="24">
        <f t="shared" si="27"/>
        <v>0.3835496599259054</v>
      </c>
      <c r="BO27" s="24">
        <f t="shared" si="27"/>
        <v>0.38860996655767166</v>
      </c>
      <c r="BP27" s="24" t="e">
        <f t="shared" si="45"/>
        <v>#DIV/0!</v>
      </c>
      <c r="BQ27" s="24">
        <f t="shared" si="46"/>
        <v>0.45063913993437521</v>
      </c>
    </row>
    <row r="28" spans="1:69" x14ac:dyDescent="0.2">
      <c r="A28" s="31">
        <f>+[1]NAC!A29</f>
        <v>43405</v>
      </c>
      <c r="B28" s="17">
        <f>+[1]NAC!B29</f>
        <v>179.2595300072488</v>
      </c>
      <c r="C28" s="18">
        <f>+[1]NAC!C29</f>
        <v>178.89750000000001</v>
      </c>
      <c r="D28" s="19">
        <f>+[1]NAC!D29</f>
        <v>156.51079999999999</v>
      </c>
      <c r="E28" s="19">
        <f>+[1]NAC!E29</f>
        <v>150.159162797443</v>
      </c>
      <c r="F28" s="19">
        <f>+[1]NAC!F29</f>
        <v>220.09809999999999</v>
      </c>
      <c r="G28" s="19">
        <f>+[1]NAC!G29</f>
        <v>172.97210000000001</v>
      </c>
      <c r="H28" s="19">
        <f>+[1]NAC!H29</f>
        <v>179.92719292909899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175.78298582058301</v>
      </c>
      <c r="M28" s="19">
        <f>+[1]NAC!M29</f>
        <v>165.40710000000001</v>
      </c>
      <c r="N28" s="20">
        <f>+[1]NAC!N29</f>
        <v>175.27210207331601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179.28601161786307</v>
      </c>
      <c r="S28" s="19">
        <f t="shared" si="1"/>
        <v>170.07954191807295</v>
      </c>
      <c r="T28" s="19">
        <f t="shared" si="2"/>
        <v>164.78400133565401</v>
      </c>
      <c r="U28" s="19">
        <f t="shared" si="3"/>
        <v>164.57919545510126</v>
      </c>
      <c r="V28" s="19"/>
      <c r="W28" s="20">
        <f t="shared" si="4"/>
        <v>175.94090411301391</v>
      </c>
      <c r="Y28" s="24">
        <f t="shared" si="7"/>
        <v>3.1224183414796158E-2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2.4428381809237898E-2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4.8254506497115157E-2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2.8229738669423687E-2</v>
      </c>
      <c r="AJ28" s="24">
        <f t="shared" si="18"/>
        <v>2.5732120532613756E-2</v>
      </c>
      <c r="AK28" s="24">
        <f t="shared" si="19"/>
        <v>3.7357823811594582E-2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3.1223672734873809E-2</v>
      </c>
      <c r="AP28" s="24">
        <f t="shared" si="47"/>
        <v>3.1949113693037878E-2</v>
      </c>
      <c r="AQ28" s="24">
        <f t="shared" si="48"/>
        <v>2.8910744816912803E-2</v>
      </c>
      <c r="AR28" s="24">
        <f t="shared" si="49"/>
        <v>2.9965113676651667E-2</v>
      </c>
      <c r="AS28" s="24" t="e">
        <f t="shared" si="24"/>
        <v>#DIV/0!</v>
      </c>
      <c r="AT28" s="24">
        <f t="shared" si="25"/>
        <v>3.1999326315771404E-2</v>
      </c>
      <c r="AV28" s="24">
        <f t="shared" si="28"/>
        <v>0.4856106177386228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0.32767520455209209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0.46076943354746658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0.30827012949180732</v>
      </c>
      <c r="BG28" s="24">
        <f t="shared" si="39"/>
        <v>0.37851197103749001</v>
      </c>
      <c r="BH28" s="24">
        <f t="shared" si="40"/>
        <v>0.49911502001103614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0.48583943264789853</v>
      </c>
      <c r="BM28" s="24">
        <f t="shared" si="27"/>
        <v>0.43609995506053734</v>
      </c>
      <c r="BN28" s="24">
        <f t="shared" si="27"/>
        <v>0.40684752652446599</v>
      </c>
      <c r="BO28" s="24">
        <f t="shared" si="27"/>
        <v>0.41646568796201144</v>
      </c>
      <c r="BP28" s="24" t="e">
        <f t="shared" si="45"/>
        <v>#DIV/0!</v>
      </c>
      <c r="BQ28" s="24">
        <f t="shared" si="46"/>
        <v>0.47724913088204235</v>
      </c>
    </row>
    <row r="29" spans="1:69" x14ac:dyDescent="0.2">
      <c r="A29" s="31">
        <f>+[1]NAC!A30</f>
        <v>43435</v>
      </c>
      <c r="B29" s="17">
        <f>+[1]NAC!B30</f>
        <v>183.93531679645511</v>
      </c>
      <c r="C29" s="18">
        <f>+[1]NAC!C30</f>
        <v>181.9359</v>
      </c>
      <c r="D29" s="19">
        <f>+[1]NAC!D30</f>
        <v>158.6722</v>
      </c>
      <c r="E29" s="19">
        <f>+[1]NAC!E30</f>
        <v>153.56088720582599</v>
      </c>
      <c r="F29" s="19">
        <f>+[1]NAC!F30</f>
        <v>226.69929999999999</v>
      </c>
      <c r="G29" s="19">
        <f>+[1]NAC!G30</f>
        <v>176.18260000000001</v>
      </c>
      <c r="H29" s="19">
        <f>+[1]NAC!H30</f>
        <v>187.73378943877501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180.960553028535</v>
      </c>
      <c r="M29" s="19">
        <f>+[1]NAC!M30</f>
        <v>169.79400000000001</v>
      </c>
      <c r="N29" s="20">
        <f>+[1]NAC!N30</f>
        <v>181.58290240262301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183.96125308386411</v>
      </c>
      <c r="S29" s="19">
        <f t="shared" si="1"/>
        <v>173.650462793283</v>
      </c>
      <c r="T29" s="19">
        <f t="shared" si="2"/>
        <v>168.89135133049925</v>
      </c>
      <c r="U29" s="19">
        <f t="shared" si="3"/>
        <v>168.59466034692778</v>
      </c>
      <c r="V29" s="19"/>
      <c r="W29" s="20">
        <f t="shared" si="4"/>
        <v>181.34604854664789</v>
      </c>
      <c r="Y29" s="24">
        <f t="shared" si="7"/>
        <v>2.6083895171527205E-2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2.2654124763413552E-2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4.3387530159225252E-2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2.9454313702673041E-2</v>
      </c>
      <c r="AJ29" s="24">
        <f t="shared" si="18"/>
        <v>2.6521836124326015E-2</v>
      </c>
      <c r="AK29" s="24">
        <f t="shared" si="19"/>
        <v>3.6005731971350485E-2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2.6077000786687288E-2</v>
      </c>
      <c r="AP29" s="24">
        <f t="shared" si="47"/>
        <v>2.0995593208559704E-2</v>
      </c>
      <c r="AQ29" s="24">
        <f t="shared" si="48"/>
        <v>2.4925660024960994E-2</v>
      </c>
      <c r="AR29" s="24">
        <f t="shared" si="49"/>
        <v>2.4398374780741916E-2</v>
      </c>
      <c r="AS29" s="24" t="e">
        <f t="shared" si="24"/>
        <v>#DIV/0!</v>
      </c>
      <c r="AT29" s="24">
        <f t="shared" si="25"/>
        <v>3.0721363294586856E-2</v>
      </c>
      <c r="AV29" s="24">
        <f t="shared" si="28"/>
        <v>0.47688264583602757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0.33040114253352559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0.50239590488998354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0.32237299920973927</v>
      </c>
      <c r="BG29" s="24">
        <f t="shared" si="39"/>
        <v>0.3902043623501672</v>
      </c>
      <c r="BH29" s="24">
        <f t="shared" si="40"/>
        <v>0.53446025849767076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0.47702729229848262</v>
      </c>
      <c r="BM29" s="24">
        <f t="shared" si="27"/>
        <v>0.44814185751800339</v>
      </c>
      <c r="BN29" s="24">
        <f t="shared" si="27"/>
        <v>0.4167882315067295</v>
      </c>
      <c r="BO29" s="24">
        <f t="shared" si="27"/>
        <v>0.42581363094975044</v>
      </c>
      <c r="BP29" s="24" t="e">
        <f t="shared" si="45"/>
        <v>#DIV/0!</v>
      </c>
      <c r="BQ29" s="24">
        <f t="shared" si="46"/>
        <v>0.4923973652094793</v>
      </c>
    </row>
    <row r="30" spans="1:69" x14ac:dyDescent="0.2">
      <c r="A30" s="31">
        <f>+[1]NAC!A31</f>
        <v>43466</v>
      </c>
      <c r="B30" s="17">
        <f>+[1]NAC!B31</f>
        <v>189.99291974516251</v>
      </c>
      <c r="C30" s="18">
        <f>+[1]NAC!C31</f>
        <v>188.03569999999999</v>
      </c>
      <c r="D30" s="19">
        <f>+[1]NAC!D31</f>
        <v>164.14859999999999</v>
      </c>
      <c r="E30" s="19">
        <f>+[1]NAC!E31</f>
        <v>156.95397595330201</v>
      </c>
      <c r="F30" s="19">
        <f>+[1]NAC!F31</f>
        <v>233.7201</v>
      </c>
      <c r="G30" s="19">
        <f>+[1]NAC!G31</f>
        <v>180.89359999999999</v>
      </c>
      <c r="H30" s="19">
        <f>+[1]NAC!H31</f>
        <v>195.13973996313101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185.70952133163601</v>
      </c>
      <c r="M30" s="19">
        <f>+[1]NAC!M31</f>
        <v>176.13249999999999</v>
      </c>
      <c r="N30" s="20">
        <f>+[1]NAC!N31</f>
        <v>188.01019348937001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190.01886363909804</v>
      </c>
      <c r="S30" s="19">
        <f t="shared" si="1"/>
        <v>179.23824858432661</v>
      </c>
      <c r="T30" s="19">
        <f t="shared" si="2"/>
        <v>174.10590523979042</v>
      </c>
      <c r="U30" s="19">
        <f t="shared" si="3"/>
        <v>173.43978517223417</v>
      </c>
      <c r="V30" s="19"/>
      <c r="W30" s="20">
        <f t="shared" si="4"/>
        <v>187.19484308171201</v>
      </c>
      <c r="Y30" s="24">
        <f t="shared" si="7"/>
        <v>3.2933332511726476E-2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2.2096048083702913E-2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3.9449214478096239E-2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2.6243113339470048E-2</v>
      </c>
      <c r="AJ30" s="24">
        <f t="shared" si="18"/>
        <v>3.7330529936275614E-2</v>
      </c>
      <c r="AK30" s="24">
        <f t="shared" si="19"/>
        <v>3.5395904579693216E-2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3.292873066304014E-2</v>
      </c>
      <c r="AP30" s="24">
        <f t="shared" si="47"/>
        <v>3.2178352427977286E-2</v>
      </c>
      <c r="AQ30" s="24">
        <f t="shared" si="48"/>
        <v>3.0875197979125302E-2</v>
      </c>
      <c r="AR30" s="24">
        <f t="shared" si="49"/>
        <v>2.8738305325543889E-2</v>
      </c>
      <c r="AS30" s="24" t="e">
        <f t="shared" si="24"/>
        <v>#DIV/0!</v>
      </c>
      <c r="AT30" s="24">
        <f t="shared" si="25"/>
        <v>3.2252120087191249E-2</v>
      </c>
      <c r="AV30" s="24">
        <f t="shared" si="28"/>
        <v>0.49358933697851848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0.33396740552582838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0.52081430426359443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0.32323930528117018</v>
      </c>
      <c r="BG30" s="24">
        <f t="shared" si="39"/>
        <v>0.40117084765933875</v>
      </c>
      <c r="BH30" s="24">
        <f t="shared" si="40"/>
        <v>0.55240317117037474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0.49374959960596287</v>
      </c>
      <c r="BM30" s="24">
        <f t="shared" si="27"/>
        <v>0.46171477536762739</v>
      </c>
      <c r="BN30" s="24">
        <f t="shared" si="27"/>
        <v>0.42652038813478832</v>
      </c>
      <c r="BO30" s="24">
        <f t="shared" si="27"/>
        <v>0.43518729146835344</v>
      </c>
      <c r="BP30" s="24" t="e">
        <f t="shared" si="45"/>
        <v>#DIV/0!</v>
      </c>
      <c r="BQ30" s="24">
        <f t="shared" si="46"/>
        <v>0.50632644003500649</v>
      </c>
    </row>
    <row r="31" spans="1:69" x14ac:dyDescent="0.2">
      <c r="A31" s="31">
        <f>+[1]NAC!A32</f>
        <v>43497</v>
      </c>
      <c r="B31" s="17">
        <f>+[1]NAC!B32</f>
        <v>197.67408511791621</v>
      </c>
      <c r="C31" s="18">
        <f>+[1]NAC!C32</f>
        <v>198.7818</v>
      </c>
      <c r="D31" s="19">
        <f>+[1]NAC!D32</f>
        <v>168.01650000000001</v>
      </c>
      <c r="E31" s="19">
        <f>+[1]NAC!E32</f>
        <v>162.058019447443</v>
      </c>
      <c r="F31" s="19">
        <f>+[1]NAC!F32</f>
        <v>248.67679999999999</v>
      </c>
      <c r="G31" s="19">
        <f>+[1]NAC!G32</f>
        <v>185.93199999999999</v>
      </c>
      <c r="H31" s="19">
        <f>+[1]NAC!H32</f>
        <v>202.743955019482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192.15965723134499</v>
      </c>
      <c r="M31" s="19">
        <f>+[1]NAC!M32</f>
        <v>182.5376</v>
      </c>
      <c r="N31" s="20">
        <f>+[1]NAC!N32</f>
        <v>194.503131369784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197.70108409821597</v>
      </c>
      <c r="S31" s="19">
        <f t="shared" si="1"/>
        <v>186.69141441411278</v>
      </c>
      <c r="T31" s="19">
        <f t="shared" si="2"/>
        <v>179.43751845120013</v>
      </c>
      <c r="U31" s="19">
        <f t="shared" si="3"/>
        <v>178.41855473370643</v>
      </c>
      <c r="V31" s="19"/>
      <c r="W31" s="20">
        <f t="shared" si="4"/>
        <v>192.40436899098813</v>
      </c>
      <c r="Y31" s="24">
        <f t="shared" si="7"/>
        <v>4.0428692727373372E-2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3.2519364120215721E-2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3.8968049551504569E-2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3.4732392036003645E-2</v>
      </c>
      <c r="AJ31" s="24">
        <f t="shared" si="18"/>
        <v>3.6365236398733902E-2</v>
      </c>
      <c r="AK31" s="24">
        <f t="shared" si="19"/>
        <v>3.4535031106071923E-2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4.0428725401224996E-2</v>
      </c>
      <c r="AP31" s="24">
        <f t="shared" si="47"/>
        <v>4.1582451785003194E-2</v>
      </c>
      <c r="AQ31" s="24">
        <f t="shared" si="48"/>
        <v>3.0622816636039163E-2</v>
      </c>
      <c r="AR31" s="24">
        <f t="shared" si="49"/>
        <v>2.8706040869043381E-2</v>
      </c>
      <c r="AS31" s="24" t="e">
        <f t="shared" si="24"/>
        <v>#DIV/0!</v>
      </c>
      <c r="AT31" s="24">
        <f t="shared" si="25"/>
        <v>2.7829430680428091E-2</v>
      </c>
      <c r="AV31" s="24">
        <f t="shared" si="28"/>
        <v>0.51261983327868488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0.35609631881202231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0.53403161097312513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0.32128692480236398</v>
      </c>
      <c r="BG31" s="24">
        <f t="shared" si="39"/>
        <v>0.42226931842530724</v>
      </c>
      <c r="BH31" s="24">
        <f t="shared" si="40"/>
        <v>0.57202759432038341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0.51276809400729562</v>
      </c>
      <c r="BM31" s="24">
        <f t="shared" si="27"/>
        <v>0.49438940289078315</v>
      </c>
      <c r="BN31" s="24">
        <f t="shared" si="27"/>
        <v>0.44606823627465131</v>
      </c>
      <c r="BO31" s="24">
        <f t="shared" si="27"/>
        <v>0.45425123968533576</v>
      </c>
      <c r="BP31" s="24" t="e">
        <f t="shared" si="45"/>
        <v>#DIV/0!</v>
      </c>
      <c r="BQ31" s="24">
        <f t="shared" si="46"/>
        <v>0.50375090655408394</v>
      </c>
    </row>
    <row r="32" spans="1:69" x14ac:dyDescent="0.2">
      <c r="A32" s="31">
        <f>+[1]NAC!A33</f>
        <v>43525</v>
      </c>
      <c r="B32" s="17">
        <f>+[1]NAC!B33</f>
        <v>205.95761668294281</v>
      </c>
      <c r="C32" s="18">
        <f>+[1]NAC!C33</f>
        <v>210.62799999999999</v>
      </c>
      <c r="D32" s="19">
        <f>+[1]NAC!D33</f>
        <v>174.827</v>
      </c>
      <c r="E32" s="19">
        <f>+[1]NAC!E33</f>
        <v>167.401932066982</v>
      </c>
      <c r="F32" s="19">
        <f>+[1]NAC!F33</f>
        <v>255.67830000000001</v>
      </c>
      <c r="G32" s="19">
        <f>+[1]NAC!G33</f>
        <v>192.99440000000001</v>
      </c>
      <c r="H32" s="19">
        <f>+[1]NAC!H33</f>
        <v>210.893524570984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196.26301248409601</v>
      </c>
      <c r="M32" s="19">
        <f>+[1]NAC!M33</f>
        <v>190.43960000000001</v>
      </c>
      <c r="N32" s="20">
        <f>+[1]NAC!N33</f>
        <v>201.45722055110099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205.98563018472785</v>
      </c>
      <c r="S32" s="19">
        <f t="shared" si="1"/>
        <v>195.16594914633637</v>
      </c>
      <c r="T32" s="19">
        <f t="shared" si="2"/>
        <v>185.54472257027638</v>
      </c>
      <c r="U32" s="19">
        <f t="shared" si="3"/>
        <v>183.93582860282632</v>
      </c>
      <c r="V32" s="19"/>
      <c r="W32" s="20">
        <f t="shared" si="4"/>
        <v>199.21491981641697</v>
      </c>
      <c r="Y32" s="24">
        <f t="shared" si="7"/>
        <v>4.1904995083626329E-2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3.2975305003478006E-2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4.019636270151139E-2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2.1353885159208552E-2</v>
      </c>
      <c r="AJ32" s="24">
        <f t="shared" si="18"/>
        <v>4.3289711270445119E-2</v>
      </c>
      <c r="AK32" s="24">
        <f t="shared" si="19"/>
        <v>3.5753096273273277E-2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4.1904403935368428E-2</v>
      </c>
      <c r="AP32" s="24">
        <f t="shared" si="47"/>
        <v>4.5393275094191887E-2</v>
      </c>
      <c r="AQ32" s="24">
        <f t="shared" si="48"/>
        <v>3.4035268497859761E-2</v>
      </c>
      <c r="AR32" s="24">
        <f t="shared" si="49"/>
        <v>3.0923206823161076E-2</v>
      </c>
      <c r="AS32" s="24" t="e">
        <f t="shared" si="24"/>
        <v>#DIV/0!</v>
      </c>
      <c r="AT32" s="24">
        <f t="shared" si="25"/>
        <v>3.5397069521575286E-2</v>
      </c>
      <c r="AV32" s="24">
        <f t="shared" si="28"/>
        <v>0.54713148995022953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0.37956362971027358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0.56135540163849096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0.3552802424118453</v>
      </c>
      <c r="BG32" s="24">
        <f t="shared" si="39"/>
        <v>0.45824683812308153</v>
      </c>
      <c r="BH32" s="24">
        <f t="shared" si="40"/>
        <v>0.58988133067802706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0.5472686358340848</v>
      </c>
      <c r="BM32" s="24">
        <f t="shared" si="27"/>
        <v>0.5296674704310218</v>
      </c>
      <c r="BN32" s="24">
        <f t="shared" si="27"/>
        <v>0.46411894329088543</v>
      </c>
      <c r="BO32" s="24">
        <f t="shared" si="27"/>
        <v>0.46612808803298278</v>
      </c>
      <c r="BP32" s="24" t="e">
        <f t="shared" si="45"/>
        <v>#DIV/0!</v>
      </c>
      <c r="BQ32" s="24">
        <f t="shared" si="46"/>
        <v>0.52586261610892926</v>
      </c>
    </row>
    <row r="33" spans="1:69" x14ac:dyDescent="0.2">
      <c r="A33" s="31">
        <f>+[1]NAC!A34</f>
        <v>43556</v>
      </c>
      <c r="B33" s="17">
        <f>+[1]NAC!B34</f>
        <v>212.9404093971163</v>
      </c>
      <c r="C33" s="18">
        <f>+[1]NAC!C34</f>
        <v>215.99850000000001</v>
      </c>
      <c r="D33" s="19">
        <f>+[1]NAC!D34</f>
        <v>176.63229999999999</v>
      </c>
      <c r="E33" s="19">
        <f>+[1]NAC!E34</f>
        <v>173.43132260081899</v>
      </c>
      <c r="F33" s="19">
        <f>+[1]NAC!F34</f>
        <v>263.20119999999997</v>
      </c>
      <c r="G33" s="19">
        <f>+[1]NAC!G34</f>
        <v>201.85470000000001</v>
      </c>
      <c r="H33" s="19">
        <f>+[1]NAC!H34</f>
        <v>220.12414618153801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203.84563428315599</v>
      </c>
      <c r="M33" s="19">
        <f>+[1]NAC!M34</f>
        <v>198.21119999999999</v>
      </c>
      <c r="N33" s="20">
        <f>+[1]NAC!N34</f>
        <v>209.11570195401899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212.96810820513539</v>
      </c>
      <c r="S33" s="19">
        <f t="shared" si="1"/>
        <v>201.29820733931658</v>
      </c>
      <c r="T33" s="19">
        <f t="shared" si="2"/>
        <v>192.66890153588028</v>
      </c>
      <c r="U33" s="19">
        <f t="shared" si="3"/>
        <v>190.84720718443793</v>
      </c>
      <c r="V33" s="19"/>
      <c r="W33" s="20">
        <f t="shared" si="4"/>
        <v>207.16403183248698</v>
      </c>
      <c r="Y33" s="24">
        <f t="shared" si="7"/>
        <v>3.3904027569531481E-2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3.601744889912295E-2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4.3769108744953877E-2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3.8635001588363194E-2</v>
      </c>
      <c r="AJ33" s="24">
        <f t="shared" si="18"/>
        <v>4.0808739358830781E-2</v>
      </c>
      <c r="AK33" s="24">
        <f t="shared" si="19"/>
        <v>3.8015422738225224E-2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3.38978889650976E-2</v>
      </c>
      <c r="AP33" s="24">
        <f t="shared" si="47"/>
        <v>3.142073819640645E-2</v>
      </c>
      <c r="AQ33" s="24">
        <f t="shared" si="48"/>
        <v>3.8396020468356662E-2</v>
      </c>
      <c r="AR33" s="24">
        <f t="shared" si="49"/>
        <v>3.7574944664725329E-2</v>
      </c>
      <c r="AS33" s="24" t="e">
        <f t="shared" si="24"/>
        <v>#DIV/0!</v>
      </c>
      <c r="AT33" s="24">
        <f t="shared" si="25"/>
        <v>3.9902192182168728E-2</v>
      </c>
      <c r="AV33" s="24">
        <f t="shared" si="28"/>
        <v>0.55849134558353963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0.40939640849172143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0.58622076862128192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0.38193236647087003</v>
      </c>
      <c r="BG33" s="24">
        <f t="shared" si="39"/>
        <v>0.48380890639281882</v>
      </c>
      <c r="BH33" s="24">
        <f t="shared" si="40"/>
        <v>0.60904225220160146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0.55859510935034273</v>
      </c>
      <c r="BM33" s="24">
        <f t="shared" ref="BM33:BM95" si="50">+S33/S21-1</f>
        <v>0.5540730444213775</v>
      </c>
      <c r="BN33" s="24">
        <f t="shared" ref="BN33:BN95" si="51">+T33/T21-1</f>
        <v>0.49310767624663843</v>
      </c>
      <c r="BO33" s="24">
        <f t="shared" ref="BO33:BO95" si="52">+U33/U21-1</f>
        <v>0.49630875771417071</v>
      </c>
      <c r="BP33" s="24" t="e">
        <f t="shared" si="45"/>
        <v>#DIV/0!</v>
      </c>
      <c r="BQ33" s="24">
        <f t="shared" si="46"/>
        <v>0.55083362921916335</v>
      </c>
    </row>
    <row r="34" spans="1:69" x14ac:dyDescent="0.2">
      <c r="A34" s="31">
        <f>+[1]NAC!A35</f>
        <v>43586</v>
      </c>
      <c r="B34" s="17">
        <f>+[1]NAC!B35</f>
        <v>219.76586984041569</v>
      </c>
      <c r="C34" s="18">
        <f>+[1]NAC!C35</f>
        <v>221.25880000000001</v>
      </c>
      <c r="D34" s="19">
        <f>+[1]NAC!D35</f>
        <v>180.4588</v>
      </c>
      <c r="E34" s="19">
        <f>+[1]NAC!E35</f>
        <v>180.814886819836</v>
      </c>
      <c r="F34" s="19">
        <f>+[1]NAC!F35</f>
        <v>273.66950000000003</v>
      </c>
      <c r="G34" s="19">
        <f>+[1]NAC!G35</f>
        <v>208.34469999999999</v>
      </c>
      <c r="H34" s="19">
        <f>+[1]NAC!H35</f>
        <v>232.041421051892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212.10416511491101</v>
      </c>
      <c r="M34" s="19">
        <f>+[1]NAC!M35</f>
        <v>202.60550000000001</v>
      </c>
      <c r="N34" s="20">
        <f>+[1]NAC!N35</f>
        <v>216.214432693898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219.79399929672661</v>
      </c>
      <c r="S34" s="19">
        <f t="shared" si="1"/>
        <v>206.83777754017984</v>
      </c>
      <c r="T34" s="19">
        <f t="shared" si="2"/>
        <v>198.58444140318528</v>
      </c>
      <c r="U34" s="19">
        <f t="shared" si="3"/>
        <v>197.26276235972378</v>
      </c>
      <c r="V34" s="19"/>
      <c r="W34" s="20">
        <f t="shared" si="4"/>
        <v>214.7718387812692</v>
      </c>
      <c r="Y34" s="24">
        <f t="shared" si="7"/>
        <v>3.2053382740381942E-2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4.2573418159368659E-2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5.4138880613877394E-2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4.0513650737711293E-2</v>
      </c>
      <c r="AJ34" s="24">
        <f t="shared" si="18"/>
        <v>2.2169786571091921E-2</v>
      </c>
      <c r="AK34" s="24">
        <f t="shared" si="19"/>
        <v>3.3946426181999056E-2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3.2051235976686021E-2</v>
      </c>
      <c r="AP34" s="24">
        <f t="shared" si="47"/>
        <v>2.7519222719780689E-2</v>
      </c>
      <c r="AQ34" s="24">
        <f t="shared" si="48"/>
        <v>3.070313797477775E-2</v>
      </c>
      <c r="AR34" s="24">
        <f t="shared" si="49"/>
        <v>3.3616185795612541E-2</v>
      </c>
      <c r="AS34" s="24" t="e">
        <f t="shared" si="24"/>
        <v>#DIV/0!</v>
      </c>
      <c r="AT34" s="24">
        <f t="shared" si="25"/>
        <v>3.6723589908377097E-2</v>
      </c>
      <c r="AV34" s="24">
        <f t="shared" si="28"/>
        <v>0.57323911327665678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0.43303870339975914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0.62951495445111472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0.40655888298996445</v>
      </c>
      <c r="BG34" s="24">
        <f t="shared" si="39"/>
        <v>0.4811577865406913</v>
      </c>
      <c r="BH34" s="24">
        <f t="shared" si="40"/>
        <v>0.62131405980492826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0.57335887241793837</v>
      </c>
      <c r="BM34" s="24">
        <f t="shared" si="50"/>
        <v>0.55429954806406667</v>
      </c>
      <c r="BN34" s="24">
        <f t="shared" si="51"/>
        <v>0.50218996913190583</v>
      </c>
      <c r="BO34" s="24">
        <f t="shared" si="52"/>
        <v>0.50942576821781937</v>
      </c>
      <c r="BP34" s="24" t="e">
        <f t="shared" si="45"/>
        <v>#DIV/0!</v>
      </c>
      <c r="BQ34" s="24">
        <f t="shared" si="46"/>
        <v>0.56938389816928181</v>
      </c>
    </row>
    <row r="35" spans="1:69" x14ac:dyDescent="0.2">
      <c r="A35" s="31">
        <f>+[1]NAC!A36</f>
        <v>43617</v>
      </c>
      <c r="B35" s="17">
        <f>+[1]NAC!B36</f>
        <v>225.8413864225829</v>
      </c>
      <c r="C35" s="18">
        <f>+[1]NAC!C36</f>
        <v>226.9033</v>
      </c>
      <c r="D35" s="19">
        <f>+[1]NAC!D36</f>
        <v>185.36250000000001</v>
      </c>
      <c r="E35" s="19">
        <f>+[1]NAC!E36</f>
        <v>183.610866167718</v>
      </c>
      <c r="F35" s="19">
        <f>+[1]NAC!F36</f>
        <v>281.0736</v>
      </c>
      <c r="G35" s="19">
        <f>+[1]NAC!G36</f>
        <v>215.48779999999999</v>
      </c>
      <c r="H35" s="19">
        <f>+[1]NAC!H36</f>
        <v>240.43598588655101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218.515575405954</v>
      </c>
      <c r="M35" s="19">
        <f>+[1]NAC!M36</f>
        <v>207.73699999999999</v>
      </c>
      <c r="N35" s="20">
        <f>+[1]NAC!N36</f>
        <v>222.66885359979801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225.87075118248524</v>
      </c>
      <c r="S35" s="19">
        <f t="shared" si="1"/>
        <v>212.33356900170222</v>
      </c>
      <c r="T35" s="19">
        <f t="shared" si="2"/>
        <v>204.02623266376429</v>
      </c>
      <c r="U35" s="19">
        <f t="shared" si="3"/>
        <v>202.80654304587387</v>
      </c>
      <c r="V35" s="19"/>
      <c r="W35" s="20">
        <f t="shared" si="4"/>
        <v>221.07638972373971</v>
      </c>
      <c r="Y35" s="24">
        <f t="shared" si="7"/>
        <v>2.7645405478926133E-2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1.5463214324094476E-2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3.6177010107095064E-2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3.0227649172138937E-2</v>
      </c>
      <c r="AJ35" s="24">
        <f t="shared" si="18"/>
        <v>2.5327545402271889E-2</v>
      </c>
      <c r="AK35" s="24">
        <f t="shared" si="19"/>
        <v>2.985194293221749E-2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2.7647487671193849E-2</v>
      </c>
      <c r="AP35" s="24">
        <f t="shared" si="47"/>
        <v>2.6570540096113593E-2</v>
      </c>
      <c r="AQ35" s="24">
        <f t="shared" si="48"/>
        <v>2.7402908415823823E-2</v>
      </c>
      <c r="AR35" s="24">
        <f t="shared" si="49"/>
        <v>2.810353368184404E-2</v>
      </c>
      <c r="AS35" s="24" t="e">
        <f t="shared" si="24"/>
        <v>#DIV/0!</v>
      </c>
      <c r="AT35" s="24">
        <f t="shared" si="25"/>
        <v>2.9354644343718039E-2</v>
      </c>
      <c r="AV35" s="24">
        <f t="shared" si="28"/>
        <v>0.55809716009184429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0.4316305185634024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0.61617387857888906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0.41452694725719619</v>
      </c>
      <c r="BG35" s="24">
        <f t="shared" si="39"/>
        <v>0.47936591583999766</v>
      </c>
      <c r="BH35" s="24">
        <f t="shared" si="40"/>
        <v>0.60580609711904621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0.55820149851003098</v>
      </c>
      <c r="BM35" s="24">
        <f t="shared" si="50"/>
        <v>0.53820715925608531</v>
      </c>
      <c r="BN35" s="24">
        <f t="shared" si="51"/>
        <v>0.49976825028948091</v>
      </c>
      <c r="BO35" s="24">
        <f t="shared" si="52"/>
        <v>0.50676452956677798</v>
      </c>
      <c r="BP35" s="24" t="e">
        <f t="shared" si="45"/>
        <v>#DIV/0!</v>
      </c>
      <c r="BQ35" s="24">
        <f t="shared" si="46"/>
        <v>0.55812626726710057</v>
      </c>
    </row>
    <row r="36" spans="1:69" x14ac:dyDescent="0.2">
      <c r="A36" s="31">
        <f>+[1]NAC!A37</f>
        <v>43647</v>
      </c>
      <c r="B36" s="17">
        <f>+[1]NAC!B37</f>
        <v>231.22956936333259</v>
      </c>
      <c r="C36" s="18">
        <f>+[1]NAC!C37</f>
        <v>232.02950000000001</v>
      </c>
      <c r="D36" s="19">
        <f>+[1]NAC!D37</f>
        <v>186.94759999999999</v>
      </c>
      <c r="E36" s="19">
        <f>+[1]NAC!E37</f>
        <v>188.56144969618299</v>
      </c>
      <c r="F36" s="19">
        <f>+[1]NAC!F37</f>
        <v>287.2242</v>
      </c>
      <c r="G36" s="19">
        <f>+[1]NAC!G37</f>
        <v>220.92429999999999</v>
      </c>
      <c r="H36" s="19">
        <f>+[1]NAC!H37</f>
        <v>249.62111411107401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224.83695432149801</v>
      </c>
      <c r="M36" s="19">
        <f>+[1]NAC!M37</f>
        <v>213.87799999999999</v>
      </c>
      <c r="N36" s="20">
        <f>+[1]NAC!N37</f>
        <v>228.40047181111299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231.2562255519077</v>
      </c>
      <c r="S36" s="19">
        <f t="shared" si="1"/>
        <v>217.76456200167095</v>
      </c>
      <c r="T36" s="19">
        <f t="shared" si="2"/>
        <v>210.05962663012744</v>
      </c>
      <c r="U36" s="19">
        <f t="shared" si="3"/>
        <v>208.80456805747451</v>
      </c>
      <c r="V36" s="19"/>
      <c r="W36" s="20">
        <f t="shared" si="4"/>
        <v>226.58581640836402</v>
      </c>
      <c r="Y36" s="24">
        <f t="shared" si="7"/>
        <v>2.3858261880608467E-2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2.6962366834776041E-2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3.8201969603905095E-2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2.8928733815886121E-2</v>
      </c>
      <c r="AJ36" s="24">
        <f t="shared" si="18"/>
        <v>2.9561416598872681E-2</v>
      </c>
      <c r="AK36" s="24">
        <f t="shared" si="19"/>
        <v>2.5740547537988379E-2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2.384316845465051E-2</v>
      </c>
      <c r="AP36" s="24">
        <f t="shared" si="47"/>
        <v>2.5577646650517094E-2</v>
      </c>
      <c r="AQ36" s="24">
        <f t="shared" si="48"/>
        <v>2.9571657955897335E-2</v>
      </c>
      <c r="AR36" s="24">
        <f t="shared" si="49"/>
        <v>2.957510601738278E-2</v>
      </c>
      <c r="AS36" s="24" t="e">
        <f t="shared" si="24"/>
        <v>#DIV/0!</v>
      </c>
      <c r="AT36" s="24">
        <f t="shared" si="25"/>
        <v>2.4920918473062548E-2</v>
      </c>
      <c r="AV36" s="24">
        <f t="shared" si="28"/>
        <v>0.54457194117636876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0.4393081491844153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0.63912357334693781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0.41818751876180582</v>
      </c>
      <c r="BG36" s="24">
        <f t="shared" si="39"/>
        <v>0.4807804148550221</v>
      </c>
      <c r="BH36" s="24">
        <f t="shared" si="40"/>
        <v>0.58530622066881666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0.54463830758010601</v>
      </c>
      <c r="BM36" s="24">
        <f t="shared" si="50"/>
        <v>0.52206325729797509</v>
      </c>
      <c r="BN36" s="24">
        <f t="shared" si="51"/>
        <v>0.49223907088680252</v>
      </c>
      <c r="BO36" s="24">
        <f t="shared" si="52"/>
        <v>0.49613692952542143</v>
      </c>
      <c r="BP36" s="24" t="e">
        <f t="shared" si="45"/>
        <v>#DIV/0!</v>
      </c>
      <c r="BQ36" s="24">
        <f t="shared" si="46"/>
        <v>0.54199504512587593</v>
      </c>
    </row>
    <row r="37" spans="1:69" x14ac:dyDescent="0.2">
      <c r="A37" s="31">
        <f>+[1]NAC!A38</f>
        <v>43678</v>
      </c>
      <c r="B37" s="17">
        <f>+[1]NAC!B38</f>
        <v>240.3159073070178</v>
      </c>
      <c r="C37" s="18">
        <f>+[1]NAC!C38</f>
        <v>242.5051</v>
      </c>
      <c r="D37" s="19">
        <f>+[1]NAC!D38</f>
        <v>195.1481</v>
      </c>
      <c r="E37" s="19">
        <f>+[1]NAC!E38</f>
        <v>196.07369550751599</v>
      </c>
      <c r="F37" s="19">
        <f>+[1]NAC!F38</f>
        <v>293.32900000000001</v>
      </c>
      <c r="G37" s="19">
        <f>+[1]NAC!G38</f>
        <v>234.33789999999999</v>
      </c>
      <c r="H37" s="19">
        <f>+[1]NAC!H38</f>
        <v>261.23647259368698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230.73626409367699</v>
      </c>
      <c r="M37" s="19">
        <f>+[1]NAC!M38</f>
        <v>221.5727</v>
      </c>
      <c r="N37" s="20">
        <f>+[1]NAC!N38</f>
        <v>235.41527032194401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240.34462293639854</v>
      </c>
      <c r="S37" s="19">
        <f t="shared" si="1"/>
        <v>227.24694561820408</v>
      </c>
      <c r="T37" s="19">
        <f t="shared" si="2"/>
        <v>218.9215923376963</v>
      </c>
      <c r="U37" s="19">
        <f t="shared" si="3"/>
        <v>218.05020154473377</v>
      </c>
      <c r="V37" s="19"/>
      <c r="W37" s="20">
        <f t="shared" si="4"/>
        <v>235.79553127707925</v>
      </c>
      <c r="Y37" s="24">
        <f t="shared" si="7"/>
        <v>3.929574391676427E-2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3.9839775433615943E-2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4.6531955135191261E-2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2.6238167964788728E-2</v>
      </c>
      <c r="AJ37" s="24">
        <f t="shared" si="18"/>
        <v>3.5977052338248994E-2</v>
      </c>
      <c r="AK37" s="24">
        <f t="shared" si="19"/>
        <v>3.0712714624478776E-2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3.9300119868344252E-2</v>
      </c>
      <c r="AP37" s="24">
        <f t="shared" si="47"/>
        <v>4.354419988896252E-2</v>
      </c>
      <c r="AQ37" s="24">
        <f t="shared" si="48"/>
        <v>4.2187858036961012E-2</v>
      </c>
      <c r="AR37" s="24">
        <f t="shared" si="49"/>
        <v>4.4278885147351454E-2</v>
      </c>
      <c r="AS37" s="24" t="e">
        <f t="shared" si="24"/>
        <v>#DIV/0!</v>
      </c>
      <c r="AT37" s="24">
        <f t="shared" si="25"/>
        <v>4.0645592979734468E-2</v>
      </c>
      <c r="AV37" s="24">
        <f t="shared" si="28"/>
        <v>0.54546991882701779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0.4752122548981681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0.65657428048040689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0.42555539170017331</v>
      </c>
      <c r="BG37" s="24">
        <f t="shared" si="39"/>
        <v>0.49769471247275132</v>
      </c>
      <c r="BH37" s="24">
        <f t="shared" si="40"/>
        <v>0.578360565428919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0.54550562971252692</v>
      </c>
      <c r="BM37" s="24">
        <f t="shared" si="50"/>
        <v>0.54021155767348428</v>
      </c>
      <c r="BN37" s="24">
        <f t="shared" si="51"/>
        <v>0.51578994976164205</v>
      </c>
      <c r="BO37" s="24">
        <f t="shared" si="52"/>
        <v>0.52193154888000581</v>
      </c>
      <c r="BP37" s="24" t="e">
        <f t="shared" si="45"/>
        <v>#DIV/0!</v>
      </c>
      <c r="BQ37" s="24">
        <f t="shared" si="46"/>
        <v>0.54767342571885003</v>
      </c>
    </row>
    <row r="38" spans="1:69" x14ac:dyDescent="0.2">
      <c r="A38" s="31">
        <f>+[1]NAC!A39</f>
        <v>43709</v>
      </c>
      <c r="B38" s="17">
        <f>+[1]NAC!B39</f>
        <v>253.7623646412093</v>
      </c>
      <c r="C38" s="18">
        <f>+[1]NAC!C39</f>
        <v>256.37569999999999</v>
      </c>
      <c r="D38" s="19">
        <f>+[1]NAC!D39</f>
        <v>206.21799999999999</v>
      </c>
      <c r="E38" s="19">
        <f>+[1]NAC!E39</f>
        <v>209.54334407952501</v>
      </c>
      <c r="F38" s="19">
        <f>+[1]NAC!F39</f>
        <v>299.16800000000001</v>
      </c>
      <c r="G38" s="19">
        <f>+[1]NAC!G39</f>
        <v>251.70580000000001</v>
      </c>
      <c r="H38" s="19">
        <f>+[1]NAC!H39</f>
        <v>280.04289104900801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234.81488656275101</v>
      </c>
      <c r="M38" s="19">
        <f>+[1]NAC!M39</f>
        <v>233.20189999999999</v>
      </c>
      <c r="N38" s="20">
        <f>+[1]NAC!N39</f>
        <v>253.27126429858501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253.79181592550469</v>
      </c>
      <c r="S38" s="19">
        <f t="shared" si="1"/>
        <v>241.50504017058205</v>
      </c>
      <c r="T38" s="19">
        <f t="shared" si="2"/>
        <v>233.78020052184877</v>
      </c>
      <c r="U38" s="19">
        <f t="shared" si="3"/>
        <v>233.97028173109948</v>
      </c>
      <c r="V38" s="19"/>
      <c r="W38" s="20">
        <f t="shared" si="4"/>
        <v>250.89955973145891</v>
      </c>
      <c r="Y38" s="24">
        <f t="shared" si="7"/>
        <v>5.5953255383185629E-2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6.8696866946605262E-2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7.1990018348515594E-2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1.7676555894214019E-2</v>
      </c>
      <c r="AJ38" s="24">
        <f t="shared" si="18"/>
        <v>5.2484805212916541E-2</v>
      </c>
      <c r="AK38" s="24">
        <f t="shared" si="19"/>
        <v>7.5848919877720355E-2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5.5949631095614905E-2</v>
      </c>
      <c r="AP38" s="24">
        <f t="shared" si="47"/>
        <v>6.2742733520972704E-2</v>
      </c>
      <c r="AQ38" s="24">
        <f t="shared" si="48"/>
        <v>6.7871825823523135E-2</v>
      </c>
      <c r="AR38" s="24">
        <f t="shared" si="49"/>
        <v>7.3011077603152952E-2</v>
      </c>
      <c r="AS38" s="24" t="e">
        <f t="shared" si="24"/>
        <v>#DIV/0!</v>
      </c>
      <c r="AT38" s="24">
        <f t="shared" si="25"/>
        <v>6.4055617901558781E-2</v>
      </c>
      <c r="AV38" s="24">
        <f t="shared" si="28"/>
        <v>0.53622630867692167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0.47355702152361556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0.71900683291449008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0.41830845680283746</v>
      </c>
      <c r="BG38" s="24">
        <f t="shared" si="39"/>
        <v>0.49082625111395517</v>
      </c>
      <c r="BH38" s="24">
        <f t="shared" si="40"/>
        <v>0.5842530063446838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0.53621956157536754</v>
      </c>
      <c r="BM38" s="24">
        <f t="shared" si="50"/>
        <v>0.53042767218500364</v>
      </c>
      <c r="BN38" s="24">
        <f t="shared" si="51"/>
        <v>0.51080095452782848</v>
      </c>
      <c r="BO38" s="24">
        <f t="shared" si="52"/>
        <v>0.51746178005695498</v>
      </c>
      <c r="BP38" s="24" t="e">
        <f t="shared" si="45"/>
        <v>#DIV/0!</v>
      </c>
      <c r="BQ38" s="24">
        <f t="shared" si="46"/>
        <v>0.53995792804183873</v>
      </c>
    </row>
    <row r="39" spans="1:69" x14ac:dyDescent="0.2">
      <c r="A39" s="31">
        <f>+[1]NAC!A40</f>
        <v>43739</v>
      </c>
      <c r="B39" s="17">
        <f>+[1]NAC!B40</f>
        <v>261.69036563626139</v>
      </c>
      <c r="C39" s="18">
        <f>+[1]NAC!C40</f>
        <v>262.66030000000001</v>
      </c>
      <c r="D39" s="19">
        <f>+[1]NAC!D40</f>
        <v>218.9538</v>
      </c>
      <c r="E39" s="19">
        <f>+[1]NAC!E40</f>
        <v>215.48884728230499</v>
      </c>
      <c r="F39" s="19">
        <f>+[1]NAC!F40</f>
        <v>304.80070000000001</v>
      </c>
      <c r="G39" s="19">
        <f>+[1]NAC!G40</f>
        <v>272.1918</v>
      </c>
      <c r="H39" s="19">
        <f>+[1]NAC!H40</f>
        <v>292.24615341758499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241.355380695299</v>
      </c>
      <c r="M39" s="19">
        <f>+[1]NAC!M40</f>
        <v>239.12700000000001</v>
      </c>
      <c r="N39" s="20">
        <f>+[1]NAC!N40</f>
        <v>261.73691934545502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261.72523890139621</v>
      </c>
      <c r="S39" s="19">
        <f t="shared" si="1"/>
        <v>249.35515564173053</v>
      </c>
      <c r="T39" s="19">
        <f t="shared" si="2"/>
        <v>242.32976067657501</v>
      </c>
      <c r="U39" s="19">
        <f t="shared" si="3"/>
        <v>243.38247392746001</v>
      </c>
      <c r="V39" s="19"/>
      <c r="W39" s="20">
        <f t="shared" si="4"/>
        <v>260.14715196569534</v>
      </c>
      <c r="Y39" s="24">
        <f t="shared" si="7"/>
        <v>3.124183133405678E-2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2.8373619925257776E-2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4.357640475308977E-2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2.7853830854970729E-2</v>
      </c>
      <c r="AJ39" s="24">
        <f t="shared" si="18"/>
        <v>2.5407597450964214E-2</v>
      </c>
      <c r="AK39" s="24">
        <f t="shared" si="19"/>
        <v>3.3425248893967474E-2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3.1259569765717865E-2</v>
      </c>
      <c r="AP39" s="24">
        <f t="shared" si="47"/>
        <v>3.2504975737167818E-2</v>
      </c>
      <c r="AQ39" s="24">
        <f t="shared" si="48"/>
        <v>3.6570933447921394E-2</v>
      </c>
      <c r="AR39" s="24">
        <f t="shared" si="49"/>
        <v>4.022815259579815E-2</v>
      </c>
      <c r="AS39" s="24" t="e">
        <f t="shared" si="24"/>
        <v>#DIV/0!</v>
      </c>
      <c r="AT39" s="24">
        <f t="shared" si="25"/>
        <v>3.6857745960711341E-2</v>
      </c>
      <c r="AV39" s="24">
        <f t="shared" si="28"/>
        <v>0.50542307903998496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0.47012601167158885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0.70262394660460514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0.41179067393977364</v>
      </c>
      <c r="BG39" s="24">
        <f t="shared" si="39"/>
        <v>0.48288824836782895</v>
      </c>
      <c r="BH39" s="24">
        <f t="shared" si="40"/>
        <v>0.54910472260883769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0.50540055898270086</v>
      </c>
      <c r="BM39" s="24">
        <f t="shared" si="50"/>
        <v>0.51294993482064322</v>
      </c>
      <c r="BN39" s="24">
        <f t="shared" si="51"/>
        <v>0.5131062028355462</v>
      </c>
      <c r="BO39" s="24">
        <f t="shared" si="52"/>
        <v>0.52312968071342691</v>
      </c>
      <c r="BP39" s="24" t="e">
        <f t="shared" si="45"/>
        <v>#DIV/0!</v>
      </c>
      <c r="BQ39" s="24">
        <f t="shared" si="46"/>
        <v>0.52591966561177861</v>
      </c>
    </row>
    <row r="40" spans="1:69" x14ac:dyDescent="0.2">
      <c r="A40" s="31">
        <f>+[1]NAC!A41</f>
        <v>43770</v>
      </c>
      <c r="B40" s="17">
        <f>+[1]NAC!B41</f>
        <v>272.78298090904588</v>
      </c>
      <c r="C40" s="18">
        <f>+[1]NAC!C41</f>
        <v>276.63389999999998</v>
      </c>
      <c r="D40" s="19">
        <f>+[1]NAC!D41</f>
        <v>231.19720000000001</v>
      </c>
      <c r="E40" s="19">
        <f>+[1]NAC!E41</f>
        <v>225.61511638639601</v>
      </c>
      <c r="F40" s="19">
        <f>+[1]NAC!F41</f>
        <v>309.44659999999999</v>
      </c>
      <c r="G40" s="19">
        <f>+[1]NAC!G41</f>
        <v>273.70519999999999</v>
      </c>
      <c r="H40" s="19">
        <f>+[1]NAC!H41</f>
        <v>308.78044146133198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256.19398502733799</v>
      </c>
      <c r="M40" s="19">
        <f>+[1]NAC!M41</f>
        <v>247.00360000000001</v>
      </c>
      <c r="N40" s="20">
        <f>+[1]NAC!N41</f>
        <v>273.10449590769798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272.8142711313883</v>
      </c>
      <c r="S40" s="19">
        <f t="shared" si="1"/>
        <v>259.8876144494094</v>
      </c>
      <c r="T40" s="19">
        <f t="shared" si="2"/>
        <v>250.11476512290255</v>
      </c>
      <c r="U40" s="19">
        <f t="shared" si="3"/>
        <v>251.13737189290734</v>
      </c>
      <c r="V40" s="19"/>
      <c r="W40" s="20">
        <f t="shared" si="4"/>
        <v>271.38217886987104</v>
      </c>
      <c r="Y40" s="24">
        <f t="shared" si="7"/>
        <v>4.2388321197130985E-2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4.6992079784179852E-2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5.6576580565361523E-2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6.1480312928146708E-2</v>
      </c>
      <c r="AJ40" s="24">
        <f t="shared" si="18"/>
        <v>3.293898221447189E-2</v>
      </c>
      <c r="AK40" s="24">
        <f t="shared" si="19"/>
        <v>4.3431307248021023E-2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4.236898312344195E-2</v>
      </c>
      <c r="AP40" s="24">
        <f t="shared" si="47"/>
        <v>4.223878499954381E-2</v>
      </c>
      <c r="AQ40" s="24">
        <f t="shared" si="48"/>
        <v>3.2125663907693891E-2</v>
      </c>
      <c r="AR40" s="24">
        <f t="shared" si="49"/>
        <v>3.1863009033915368E-2</v>
      </c>
      <c r="AS40" s="24" t="e">
        <f t="shared" si="24"/>
        <v>#DIV/0!</v>
      </c>
      <c r="AT40" s="24">
        <f t="shared" si="25"/>
        <v>4.3187199318857949E-2</v>
      </c>
      <c r="AV40" s="24">
        <f t="shared" si="28"/>
        <v>0.52172094224510812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0.50250648833690703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0.71614104813499813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0.45744472271524805</v>
      </c>
      <c r="BG40" s="24">
        <f t="shared" si="39"/>
        <v>0.49330711922281445</v>
      </c>
      <c r="BH40" s="24">
        <f t="shared" si="40"/>
        <v>0.55817436247474728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0.52167070185528397</v>
      </c>
      <c r="BM40" s="24">
        <f t="shared" si="50"/>
        <v>0.52803571504559232</v>
      </c>
      <c r="BN40" s="24">
        <f t="shared" si="51"/>
        <v>0.51783403179678511</v>
      </c>
      <c r="BO40" s="24">
        <f t="shared" si="52"/>
        <v>0.52593632019194048</v>
      </c>
      <c r="BP40" s="24" t="e">
        <f t="shared" si="45"/>
        <v>#DIV/0!</v>
      </c>
      <c r="BQ40" s="24">
        <f t="shared" si="46"/>
        <v>0.54246211384449494</v>
      </c>
    </row>
    <row r="41" spans="1:69" x14ac:dyDescent="0.2">
      <c r="A41" s="31">
        <f>+[1]NAC!A42</f>
        <v>43800</v>
      </c>
      <c r="B41" s="17">
        <f>+[1]NAC!B42</f>
        <v>283.06079434458741</v>
      </c>
      <c r="C41" s="18">
        <f>+[1]NAC!C42</f>
        <v>285.29700000000003</v>
      </c>
      <c r="D41" s="19">
        <f>+[1]NAC!D42</f>
        <v>238.36670000000001</v>
      </c>
      <c r="E41" s="19">
        <f>+[1]NAC!E42</f>
        <v>233.38916839311801</v>
      </c>
      <c r="F41" s="19">
        <f>+[1]NAC!F42</f>
        <v>316.02539999999999</v>
      </c>
      <c r="G41" s="19">
        <f>+[1]NAC!G42</f>
        <v>288.47179999999997</v>
      </c>
      <c r="H41" s="19">
        <f>+[1]NAC!H42</f>
        <v>323.50691034158399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266.44690843674499</v>
      </c>
      <c r="M41" s="19">
        <f>+[1]NAC!M42</f>
        <v>255.11940000000001</v>
      </c>
      <c r="N41" s="20">
        <f>+[1]NAC!N42</f>
        <v>283.56188560197103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283.09507523588832</v>
      </c>
      <c r="S41" s="19">
        <f t="shared" si="1"/>
        <v>268.67062054005186</v>
      </c>
      <c r="T41" s="19">
        <f t="shared" si="2"/>
        <v>259.14452672872756</v>
      </c>
      <c r="U41" s="19">
        <f t="shared" si="3"/>
        <v>260.46754292372913</v>
      </c>
      <c r="V41" s="19"/>
      <c r="W41" s="20">
        <f t="shared" si="4"/>
        <v>283.78666543757356</v>
      </c>
      <c r="Y41" s="24">
        <f t="shared" si="7"/>
        <v>3.7677619774117987E-2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3.4457141574715688E-2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4.7692362931271326E-2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4.0020156633704396E-2</v>
      </c>
      <c r="AJ41" s="24">
        <f t="shared" si="18"/>
        <v>3.2857010990932967E-2</v>
      </c>
      <c r="AK41" s="24">
        <f t="shared" si="19"/>
        <v>3.8290800228376165E-2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3.7684260657862456E-2</v>
      </c>
      <c r="AP41" s="24">
        <f t="shared" si="47"/>
        <v>3.3795400789875529E-2</v>
      </c>
      <c r="AQ41" s="24">
        <f t="shared" si="48"/>
        <v>3.6102473204202568E-2</v>
      </c>
      <c r="AR41" s="24">
        <f t="shared" si="49"/>
        <v>3.715166309377671E-2</v>
      </c>
      <c r="AS41" s="24" t="e">
        <f t="shared" si="24"/>
        <v>#DIV/0!</v>
      </c>
      <c r="AT41" s="24">
        <f t="shared" si="25"/>
        <v>4.5708552489920562E-2</v>
      </c>
      <c r="AV41" s="24">
        <f t="shared" si="28"/>
        <v>0.53891487113279979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0.51984774664849298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0.7232215431686484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0.47240326124959386</v>
      </c>
      <c r="BG41" s="24">
        <f t="shared" si="39"/>
        <v>0.50252305735184977</v>
      </c>
      <c r="BH41" s="24">
        <f t="shared" si="40"/>
        <v>0.56161115308769793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0.53888425138543261</v>
      </c>
      <c r="BM41" s="24">
        <f t="shared" si="50"/>
        <v>0.54719207895162802</v>
      </c>
      <c r="BN41" s="24">
        <f t="shared" si="51"/>
        <v>0.5343860102203466</v>
      </c>
      <c r="BO41" s="24">
        <f t="shared" si="52"/>
        <v>0.54493352510541415</v>
      </c>
      <c r="BP41" s="24" t="e">
        <f t="shared" si="45"/>
        <v>#DIV/0!</v>
      </c>
      <c r="BQ41" s="24">
        <f t="shared" si="46"/>
        <v>0.56489026208130877</v>
      </c>
    </row>
    <row r="42" spans="1:69" x14ac:dyDescent="0.2">
      <c r="A42" s="31">
        <f>+[1]NAC!A43</f>
        <v>43831</v>
      </c>
      <c r="B42" s="17">
        <f>+[1]NAC!B43</f>
        <v>290.51375887985682</v>
      </c>
      <c r="C42" s="18">
        <f>+[1]NAC!C43</f>
        <v>298.65010000000001</v>
      </c>
      <c r="D42" s="19">
        <f>+[1]NAC!D43</f>
        <v>248.72649999999999</v>
      </c>
      <c r="E42" s="19">
        <f>+[1]NAC!E43</f>
        <v>242.61050659759101</v>
      </c>
      <c r="F42" s="19">
        <f>+[1]NAC!F43</f>
        <v>318.03460000000001</v>
      </c>
      <c r="G42" s="19">
        <f>+[1]NAC!G43</f>
        <v>284.74459999999999</v>
      </c>
      <c r="H42" s="19">
        <f>+[1]NAC!H43</f>
        <v>320.41037995958402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274.02252877474899</v>
      </c>
      <c r="M42" s="19">
        <f>+[1]NAC!M43</f>
        <v>265.76780000000002</v>
      </c>
      <c r="N42" s="20">
        <f>+[1]NAC!N43</f>
        <v>291.90962224408298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290.54259798372624</v>
      </c>
      <c r="S42" s="19">
        <f t="shared" si="1"/>
        <v>278.94652039437347</v>
      </c>
      <c r="T42" s="19">
        <f t="shared" si="2"/>
        <v>267.10409165881458</v>
      </c>
      <c r="U42" s="19">
        <f t="shared" si="3"/>
        <v>267.54331646464226</v>
      </c>
      <c r="V42" s="19"/>
      <c r="W42" s="20">
        <f t="shared" si="4"/>
        <v>288.36747079872163</v>
      </c>
      <c r="Y42" s="24">
        <f t="shared" si="7"/>
        <v>2.6329907511657868E-2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3.951056626989935E-2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-9.5717596224773605E-3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2.8432006895671824E-2</v>
      </c>
      <c r="AJ42" s="24">
        <f t="shared" si="18"/>
        <v>4.1738887752166276E-2</v>
      </c>
      <c r="AK42" s="24">
        <f t="shared" si="19"/>
        <v>2.9438852913502789E-2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2.6307496665677776E-2</v>
      </c>
      <c r="AP42" s="24">
        <f t="shared" si="47"/>
        <v>3.8247203336435387E-2</v>
      </c>
      <c r="AQ42" s="24">
        <f t="shared" si="48"/>
        <v>3.0714771523687512E-2</v>
      </c>
      <c r="AR42" s="24">
        <f t="shared" si="49"/>
        <v>2.7165663182015187E-2</v>
      </c>
      <c r="AS42" s="24" t="e">
        <f t="shared" si="24"/>
        <v>#DIV/0!</v>
      </c>
      <c r="AT42" s="24">
        <f t="shared" si="25"/>
        <v>1.6141721648847973E-2</v>
      </c>
      <c r="AV42" s="24">
        <f t="shared" si="28"/>
        <v>0.52907676385795277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0.54574298053955705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0.64195350480697155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0.47554377831498229</v>
      </c>
      <c r="BG42" s="24">
        <f t="shared" si="39"/>
        <v>0.50890835024768299</v>
      </c>
      <c r="BH42" s="24">
        <f t="shared" si="40"/>
        <v>0.55262657213629951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0.52901976371962967</v>
      </c>
      <c r="BM42" s="24">
        <f t="shared" si="50"/>
        <v>0.55628903204293967</v>
      </c>
      <c r="BN42" s="24">
        <f t="shared" si="51"/>
        <v>0.53414722660291614</v>
      </c>
      <c r="BO42" s="24">
        <f t="shared" si="52"/>
        <v>0.54257177036375293</v>
      </c>
      <c r="BP42" s="24" t="e">
        <f t="shared" si="45"/>
        <v>#DIV/0!</v>
      </c>
      <c r="BQ42" s="24">
        <f t="shared" si="46"/>
        <v>0.54046695972734127</v>
      </c>
    </row>
    <row r="43" spans="1:69" x14ac:dyDescent="0.2">
      <c r="A43" s="31">
        <f>+[1]NAC!A44</f>
        <v>43862</v>
      </c>
      <c r="B43" s="17">
        <f>+[1]NAC!B44</f>
        <v>297.19495714493678</v>
      </c>
      <c r="C43" s="18">
        <f>+[1]NAC!C44</f>
        <v>306.6182</v>
      </c>
      <c r="D43" s="19">
        <f>+[1]NAC!D44</f>
        <v>251.9682</v>
      </c>
      <c r="E43" s="19">
        <f>+[1]NAC!E44</f>
        <v>253.93051631202999</v>
      </c>
      <c r="F43" s="19">
        <f>+[1]NAC!F44</f>
        <v>319.98090000000002</v>
      </c>
      <c r="G43" s="19">
        <f>+[1]NAC!G44</f>
        <v>290.661</v>
      </c>
      <c r="H43" s="19">
        <f>+[1]NAC!H44</f>
        <v>324.26802334931102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283.116443160323</v>
      </c>
      <c r="M43" s="19">
        <f>+[1]NAC!M44</f>
        <v>273.92059999999998</v>
      </c>
      <c r="N43" s="20">
        <f>+[1]NAC!N44</f>
        <v>299.839232530017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297.21994820666805</v>
      </c>
      <c r="S43" s="19">
        <f t="shared" si="1"/>
        <v>286.78155436432405</v>
      </c>
      <c r="T43" s="19">
        <f t="shared" si="2"/>
        <v>275.28573541490249</v>
      </c>
      <c r="U43" s="19">
        <f t="shared" si="3"/>
        <v>275.7344408555029</v>
      </c>
      <c r="V43" s="19"/>
      <c r="W43" s="20">
        <f t="shared" si="4"/>
        <v>295.21410654094211</v>
      </c>
      <c r="Y43" s="24">
        <f t="shared" si="7"/>
        <v>2.2997872083032611E-2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4.6659189963339287E-2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1.2039695437499942E-2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3.3186739886811756E-2</v>
      </c>
      <c r="AJ43" s="24">
        <f t="shared" si="18"/>
        <v>3.067640248367165E-2</v>
      </c>
      <c r="AK43" s="24">
        <f t="shared" si="19"/>
        <v>2.7164607404765784E-2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2.2982344996157256E-2</v>
      </c>
      <c r="AP43" s="24">
        <f t="shared" si="47"/>
        <v>2.8087943018157979E-2</v>
      </c>
      <c r="AQ43" s="24">
        <f t="shared" si="48"/>
        <v>3.0630918849939404E-2</v>
      </c>
      <c r="AR43" s="24">
        <f t="shared" si="49"/>
        <v>3.0616068078617609E-2</v>
      </c>
      <c r="AS43" s="24" t="e">
        <f t="shared" si="24"/>
        <v>#DIV/0!</v>
      </c>
      <c r="AT43" s="24">
        <f t="shared" si="25"/>
        <v>2.3742746445209795E-2</v>
      </c>
      <c r="AV43" s="24">
        <f t="shared" si="28"/>
        <v>0.50345937843928579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0.56691114193446102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0.5993967530038149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0.47333965536519074</v>
      </c>
      <c r="BG43" s="24">
        <f t="shared" si="39"/>
        <v>0.50062562452886405</v>
      </c>
      <c r="BH43" s="24">
        <f t="shared" si="40"/>
        <v>0.54156506591130871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0.5033804673474227</v>
      </c>
      <c r="BM43" s="24">
        <f t="shared" si="50"/>
        <v>0.53612610019759455</v>
      </c>
      <c r="BN43" s="24">
        <f t="shared" si="51"/>
        <v>0.53415928726059181</v>
      </c>
      <c r="BO43" s="24">
        <f t="shared" si="52"/>
        <v>0.54543590641142981</v>
      </c>
      <c r="BP43" s="24" t="e">
        <f t="shared" si="45"/>
        <v>#DIV/0!</v>
      </c>
      <c r="BQ43" s="24">
        <f t="shared" si="46"/>
        <v>0.53434201150998506</v>
      </c>
    </row>
    <row r="44" spans="1:69" x14ac:dyDescent="0.2">
      <c r="A44" s="31">
        <f>+[1]NAC!A45</f>
        <v>43891</v>
      </c>
      <c r="B44" s="17">
        <f>+[1]NAC!B45</f>
        <v>305.40601786390141</v>
      </c>
      <c r="C44" s="18">
        <f>+[1]NAC!C45</f>
        <v>318.67770000000002</v>
      </c>
      <c r="D44" s="19">
        <f>+[1]NAC!D45</f>
        <v>259.1936</v>
      </c>
      <c r="E44" s="19">
        <f>+[1]NAC!E45</f>
        <v>255.42194730181299</v>
      </c>
      <c r="F44" s="19">
        <f>+[1]NAC!F45</f>
        <v>324.37389999999999</v>
      </c>
      <c r="G44" s="19">
        <f>+[1]NAC!G45</f>
        <v>299.0795</v>
      </c>
      <c r="H44" s="19">
        <f>+[1]NAC!H45</f>
        <v>334.980860461887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286.85400933400899</v>
      </c>
      <c r="M44" s="19">
        <f>+[1]NAC!M45</f>
        <v>279.82600000000002</v>
      </c>
      <c r="N44" s="20">
        <f>+[1]NAC!N45</f>
        <v>307.24725568548303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305.43367191880566</v>
      </c>
      <c r="S44" s="19">
        <f t="shared" si="1"/>
        <v>295.0404477564739</v>
      </c>
      <c r="T44" s="19">
        <f t="shared" si="2"/>
        <v>280.79427139889202</v>
      </c>
      <c r="U44" s="19">
        <f t="shared" si="3"/>
        <v>281.11253187321404</v>
      </c>
      <c r="V44" s="19"/>
      <c r="W44" s="20">
        <f t="shared" si="4"/>
        <v>302.57318267842481</v>
      </c>
      <c r="Y44" s="24">
        <f t="shared" si="7"/>
        <v>2.7628533128037702E-2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5.8733822600129937E-3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3.3036982808001936E-2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1.3201515715459466E-2</v>
      </c>
      <c r="AJ44" s="24">
        <f t="shared" si="18"/>
        <v>2.1558802076222294E-2</v>
      </c>
      <c r="AK44" s="24">
        <f t="shared" si="19"/>
        <v>2.4706650603917968E-2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2.7635169717566521E-2</v>
      </c>
      <c r="AP44" s="24">
        <f t="shared" si="47"/>
        <v>2.8798551603001155E-2</v>
      </c>
      <c r="AQ44" s="24">
        <f t="shared" si="48"/>
        <v>2.0010248535715869E-2</v>
      </c>
      <c r="AR44" s="24">
        <f t="shared" si="49"/>
        <v>1.9504603781177687E-2</v>
      </c>
      <c r="AS44" s="24" t="e">
        <f t="shared" si="24"/>
        <v>#DIV/0!</v>
      </c>
      <c r="AT44" s="24">
        <f t="shared" si="25"/>
        <v>2.492792849132397E-2</v>
      </c>
      <c r="AV44" s="24">
        <f t="shared" si="28"/>
        <v>0.48285857441267832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0.52580047403283148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0.58838855362359332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0.46157956969734149</v>
      </c>
      <c r="BG44" s="24">
        <f t="shared" si="39"/>
        <v>0.46936876573989861</v>
      </c>
      <c r="BH44" s="24">
        <f t="shared" si="40"/>
        <v>0.52512406775485965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0.48279116191208504</v>
      </c>
      <c r="BM44" s="24">
        <f t="shared" si="50"/>
        <v>0.51174141312556087</v>
      </c>
      <c r="BN44" s="24">
        <f t="shared" si="51"/>
        <v>0.5133508919529588</v>
      </c>
      <c r="BO44" s="24">
        <f t="shared" si="52"/>
        <v>0.52831851199703972</v>
      </c>
      <c r="BP44" s="24" t="e">
        <f t="shared" si="45"/>
        <v>#DIV/0!</v>
      </c>
      <c r="BQ44" s="24">
        <f t="shared" si="46"/>
        <v>0.5188279219109484</v>
      </c>
    </row>
    <row r="45" spans="1:69" x14ac:dyDescent="0.2">
      <c r="A45" s="31">
        <f>+[1]NAC!A46</f>
        <v>43922</v>
      </c>
      <c r="B45" s="17">
        <f>+[1]NAC!B46</f>
        <v>309.75968639868449</v>
      </c>
      <c r="C45" s="18">
        <f>+[1]NAC!C46</f>
        <v>328.77850000000001</v>
      </c>
      <c r="D45" s="19">
        <f>+[1]NAC!D46</f>
        <v>262.827</v>
      </c>
      <c r="E45" s="19">
        <f>+[1]NAC!E46</f>
        <v>252.86456769606099</v>
      </c>
      <c r="F45" s="19">
        <f>+[1]NAC!F46</f>
        <v>324.39030000000002</v>
      </c>
      <c r="G45" s="19">
        <f>+[1]NAC!G46</f>
        <v>302.7645</v>
      </c>
      <c r="H45" s="19">
        <f>+[1]NAC!H46</f>
        <v>341.34045180252201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288.23141648252903</v>
      </c>
      <c r="M45" s="19">
        <f>+[1]NAC!M46</f>
        <v>284.03250000000003</v>
      </c>
      <c r="N45" s="20">
        <f>+[1]NAC!N46</f>
        <v>309.88465327722798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309.78713690683605</v>
      </c>
      <c r="S45" s="19">
        <f t="shared" si="1"/>
        <v>300.73570325912226</v>
      </c>
      <c r="T45" s="19">
        <f t="shared" si="2"/>
        <v>283.38535636984085</v>
      </c>
      <c r="U45" s="19">
        <f t="shared" si="3"/>
        <v>283.17264716566058</v>
      </c>
      <c r="V45" s="19"/>
      <c r="W45" s="20">
        <f t="shared" si="4"/>
        <v>304.77061505253175</v>
      </c>
      <c r="Y45" s="24">
        <f t="shared" si="7"/>
        <v>1.4255346260803492E-2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-1.0012372205158049E-2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1.8984939413750679E-2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4.8017706000273996E-3</v>
      </c>
      <c r="AJ45" s="24">
        <f t="shared" si="18"/>
        <v>1.5032555945480475E-2</v>
      </c>
      <c r="AK45" s="24">
        <f t="shared" si="19"/>
        <v>8.5839581735589476E-3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1.4253389158703111E-2</v>
      </c>
      <c r="AP45" s="24">
        <f t="shared" si="47"/>
        <v>1.9303304160347645E-2</v>
      </c>
      <c r="AQ45" s="24">
        <f t="shared" si="48"/>
        <v>9.2276988345960653E-3</v>
      </c>
      <c r="AR45" s="24">
        <f t="shared" si="49"/>
        <v>7.3284363337302594E-3</v>
      </c>
      <c r="AS45" s="24" t="e">
        <f t="shared" si="24"/>
        <v>#DIV/0!</v>
      </c>
      <c r="AT45" s="24">
        <f t="shared" si="25"/>
        <v>7.2624822684381751E-3</v>
      </c>
      <c r="AV45" s="24">
        <f t="shared" si="28"/>
        <v>0.45467780059071949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0.45800979836883804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0.55067246244315249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0.41396904327200468</v>
      </c>
      <c r="BG45" s="24">
        <f t="shared" si="39"/>
        <v>0.43297906475517034</v>
      </c>
      <c r="BH45" s="24">
        <f t="shared" si="40"/>
        <v>0.48188132398286565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0.45461749891886405</v>
      </c>
      <c r="BM45" s="24">
        <f t="shared" si="50"/>
        <v>0.49398103060197518</v>
      </c>
      <c r="BN45" s="24">
        <f t="shared" si="51"/>
        <v>0.47084118978623368</v>
      </c>
      <c r="BO45" s="24">
        <f t="shared" si="52"/>
        <v>0.48376626172998072</v>
      </c>
      <c r="BP45" s="24" t="e">
        <f t="shared" si="45"/>
        <v>#DIV/0!</v>
      </c>
      <c r="BQ45" s="24">
        <f t="shared" si="46"/>
        <v>0.4711560320421333</v>
      </c>
    </row>
    <row r="46" spans="1:69" x14ac:dyDescent="0.2">
      <c r="A46" s="31">
        <f>+[1]NAC!A47</f>
        <v>43952</v>
      </c>
      <c r="B46" s="17">
        <f>+[1]NAC!B47</f>
        <v>315.11784311266462</v>
      </c>
      <c r="C46" s="18">
        <f>+[1]NAC!C47</f>
        <v>331.01459999999997</v>
      </c>
      <c r="D46" s="19">
        <f>+[1]NAC!D47</f>
        <v>263.02589999999998</v>
      </c>
      <c r="E46" s="19">
        <f>+[1]NAC!E47</f>
        <v>275.28305746479901</v>
      </c>
      <c r="F46" s="19">
        <f>+[1]NAC!F47</f>
        <v>324.74040000000002</v>
      </c>
      <c r="G46" s="19">
        <f>+[1]NAC!G47</f>
        <v>311.33159999999998</v>
      </c>
      <c r="H46" s="19">
        <f>+[1]NAC!H47</f>
        <v>345.35491765593201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289.67591859750598</v>
      </c>
      <c r="M46" s="19">
        <f>+[1]NAC!M47</f>
        <v>288.41579999999999</v>
      </c>
      <c r="N46" s="20">
        <f>+[1]NAC!N47</f>
        <v>317.64498703156499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315.14197035197463</v>
      </c>
      <c r="S46" s="19">
        <f t="shared" si="1"/>
        <v>307.60256115950233</v>
      </c>
      <c r="T46" s="19">
        <f t="shared" si="2"/>
        <v>294.37375705643808</v>
      </c>
      <c r="U46" s="19">
        <f t="shared" si="3"/>
        <v>296.33207395079421</v>
      </c>
      <c r="V46" s="19"/>
      <c r="W46" s="20">
        <f t="shared" si="4"/>
        <v>313.21256352597374</v>
      </c>
      <c r="Y46" s="24">
        <f t="shared" si="7"/>
        <v>1.729778582963748E-2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8.8658090664899714E-2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1.1760885157943379E-2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5.0116053711464215E-3</v>
      </c>
      <c r="AJ46" s="24">
        <f t="shared" si="18"/>
        <v>1.5432388899157434E-2</v>
      </c>
      <c r="AK46" s="24">
        <f t="shared" si="19"/>
        <v>2.5042652716959379E-2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1.7285525469538765E-2</v>
      </c>
      <c r="AP46" s="24">
        <f t="shared" si="47"/>
        <v>2.2833530658191936E-2</v>
      </c>
      <c r="AQ46" s="24">
        <f t="shared" si="48"/>
        <v>3.8775471066530676E-2</v>
      </c>
      <c r="AR46" s="24">
        <f t="shared" si="49"/>
        <v>4.6471390922991018E-2</v>
      </c>
      <c r="AS46" s="24" t="e">
        <f t="shared" si="24"/>
        <v>#DIV/0!</v>
      </c>
      <c r="AT46" s="24">
        <f t="shared" si="25"/>
        <v>2.7699351763249558E-2</v>
      </c>
      <c r="AV46" s="24">
        <f t="shared" si="28"/>
        <v>0.43387980736721921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0.522457925375863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0.4883330574789897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0.36572480055056511</v>
      </c>
      <c r="BG46" s="24">
        <f t="shared" si="39"/>
        <v>0.42353391196191614</v>
      </c>
      <c r="BH46" s="24">
        <f t="shared" si="40"/>
        <v>0.46912018348592666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0.43380607004891991</v>
      </c>
      <c r="BM46" s="24">
        <f t="shared" si="50"/>
        <v>0.48716817990247518</v>
      </c>
      <c r="BN46" s="24">
        <f t="shared" si="51"/>
        <v>0.48236062692732351</v>
      </c>
      <c r="BO46" s="24">
        <f t="shared" si="52"/>
        <v>0.50222003588497843</v>
      </c>
      <c r="BP46" s="24" t="e">
        <f t="shared" si="45"/>
        <v>#DIV/0!</v>
      </c>
      <c r="BQ46" s="24">
        <f t="shared" si="46"/>
        <v>0.45835024416287573</v>
      </c>
    </row>
    <row r="47" spans="1:69" x14ac:dyDescent="0.2">
      <c r="A47" s="31">
        <f>+[1]NAC!A48</f>
        <v>43983</v>
      </c>
      <c r="B47" s="17">
        <f>+[1]NAC!B48</f>
        <v>322.29896825184471</v>
      </c>
      <c r="C47" s="18">
        <f>+[1]NAC!C48</f>
        <v>334.46359999999999</v>
      </c>
      <c r="D47" s="19">
        <f>+[1]NAC!D48</f>
        <v>272.98219999999998</v>
      </c>
      <c r="E47" s="19">
        <f>+[1]NAC!E48</f>
        <v>292.75337452708101</v>
      </c>
      <c r="F47" s="19">
        <f>+[1]NAC!F48</f>
        <v>327.72969999999998</v>
      </c>
      <c r="G47" s="19">
        <f>+[1]NAC!G48</f>
        <v>323.99200000000002</v>
      </c>
      <c r="H47" s="19">
        <f>+[1]NAC!H48</f>
        <v>353.43862816307598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294.48566523395601</v>
      </c>
      <c r="M47" s="19">
        <f>+[1]NAC!M48</f>
        <v>294.90190000000001</v>
      </c>
      <c r="N47" s="20">
        <f>+[1]NAC!N48</f>
        <v>321.72518671539501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322.32245786539198</v>
      </c>
      <c r="S47" s="19">
        <f t="shared" si="1"/>
        <v>315.80472496697581</v>
      </c>
      <c r="T47" s="19">
        <f t="shared" si="2"/>
        <v>305.97074450757196</v>
      </c>
      <c r="U47" s="19">
        <f t="shared" si="3"/>
        <v>309.60895555791097</v>
      </c>
      <c r="V47" s="19"/>
      <c r="W47" s="20">
        <f t="shared" si="4"/>
        <v>323.06336189319472</v>
      </c>
      <c r="Y47" s="24">
        <f t="shared" si="7"/>
        <v>2.2788697295737181E-2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6.3463103117110453E-2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2.3406965107117816E-2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1.6603888441044434E-2</v>
      </c>
      <c r="AJ47" s="24">
        <f t="shared" si="18"/>
        <v>2.2488712476917083E-2</v>
      </c>
      <c r="AK47" s="24">
        <f t="shared" si="19"/>
        <v>1.2845156858793949E-2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2.2784929298365508E-2</v>
      </c>
      <c r="AP47" s="24">
        <f t="shared" si="47"/>
        <v>2.666480986554709E-2</v>
      </c>
      <c r="AQ47" s="24">
        <f t="shared" si="48"/>
        <v>3.9395452798159925E-2</v>
      </c>
      <c r="AR47" s="24">
        <f t="shared" si="49"/>
        <v>4.4804065351769395E-2</v>
      </c>
      <c r="AS47" s="24" t="e">
        <f t="shared" si="24"/>
        <v>#DIV/0!</v>
      </c>
      <c r="AT47" s="24">
        <f t="shared" si="25"/>
        <v>3.1450840465421237E-2</v>
      </c>
      <c r="AV47" s="24">
        <f t="shared" si="28"/>
        <v>0.42710321326479672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0.5944229262535452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0.46999055428352121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0.347664415622851</v>
      </c>
      <c r="BG47" s="24">
        <f t="shared" si="39"/>
        <v>0.4195925617487497</v>
      </c>
      <c r="BH47" s="24">
        <f t="shared" si="40"/>
        <v>0.44485940226570975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0.42702167579449712</v>
      </c>
      <c r="BM47" s="24">
        <f t="shared" si="50"/>
        <v>0.48730474626197284</v>
      </c>
      <c r="BN47" s="24">
        <f t="shared" si="51"/>
        <v>0.49966374672913982</v>
      </c>
      <c r="BO47" s="24">
        <f t="shared" si="52"/>
        <v>0.5266221242570015</v>
      </c>
      <c r="BP47" s="24" t="e">
        <f t="shared" si="45"/>
        <v>#DIV/0!</v>
      </c>
      <c r="BQ47" s="24">
        <f t="shared" si="46"/>
        <v>0.46132005456077607</v>
      </c>
    </row>
    <row r="48" spans="1:69" x14ac:dyDescent="0.2">
      <c r="A48" s="31">
        <f>+[1]NAC!A49</f>
        <v>44013</v>
      </c>
      <c r="B48" s="17">
        <f>+[1]NAC!B49</f>
        <v>329.2687705931678</v>
      </c>
      <c r="C48" s="18">
        <f>+[1]NAC!C49</f>
        <v>338.76479999999998</v>
      </c>
      <c r="D48" s="19">
        <f>+[1]NAC!D49</f>
        <v>276.73219999999998</v>
      </c>
      <c r="E48" s="19">
        <f>+[1]NAC!E49</f>
        <v>309.717902365204</v>
      </c>
      <c r="F48" s="19">
        <f>+[1]NAC!F49</f>
        <v>331.09179999999998</v>
      </c>
      <c r="G48" s="19">
        <f>+[1]NAC!G49</f>
        <v>336.5455</v>
      </c>
      <c r="H48" s="19">
        <f>+[1]NAC!H49</f>
        <v>360.677599781124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297.12096695781003</v>
      </c>
      <c r="M48" s="19">
        <f>+[1]NAC!M49</f>
        <v>300.6189</v>
      </c>
      <c r="N48" s="20">
        <f>+[1]NAC!N49</f>
        <v>328.606353548237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329.29215150383959</v>
      </c>
      <c r="S48" s="19">
        <f t="shared" si="1"/>
        <v>323.74131080316494</v>
      </c>
      <c r="T48" s="19">
        <f t="shared" si="2"/>
        <v>317.04109128182893</v>
      </c>
      <c r="U48" s="19">
        <f t="shared" si="3"/>
        <v>322.43889027985978</v>
      </c>
      <c r="V48" s="19"/>
      <c r="W48" s="20">
        <f t="shared" si="4"/>
        <v>332.54206977401202</v>
      </c>
      <c r="Y48" s="24">
        <f t="shared" si="7"/>
        <v>2.1625270410040143E-2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5.7948188865551975E-2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2.0481551933559494E-2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8.9488285338452656E-3</v>
      </c>
      <c r="AJ48" s="24">
        <f t="shared" si="18"/>
        <v>1.938610771921101E-2</v>
      </c>
      <c r="AK48" s="24">
        <f t="shared" si="19"/>
        <v>2.1388337366726518E-2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2.162335719516717E-2</v>
      </c>
      <c r="AP48" s="24">
        <f t="shared" si="47"/>
        <v>2.5131308079760606E-2</v>
      </c>
      <c r="AQ48" s="24">
        <f t="shared" si="48"/>
        <v>3.6181062970819466E-2</v>
      </c>
      <c r="AR48" s="24">
        <f t="shared" si="49"/>
        <v>4.1439158950778543E-2</v>
      </c>
      <c r="AS48" s="24" t="e">
        <f t="shared" si="24"/>
        <v>#DIV/0!</v>
      </c>
      <c r="AT48" s="24">
        <f t="shared" si="25"/>
        <v>2.9340089279300541E-2</v>
      </c>
      <c r="AV48" s="24">
        <f t="shared" si="28"/>
        <v>0.42399076164772653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0.64253034151059318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0.44490020832385646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0.32149524909927374</v>
      </c>
      <c r="BG48" s="24">
        <f t="shared" si="39"/>
        <v>0.40556251694891499</v>
      </c>
      <c r="BH48" s="24">
        <f t="shared" si="40"/>
        <v>0.43872887364258251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0.42392772656374067</v>
      </c>
      <c r="BM48" s="24">
        <f t="shared" si="50"/>
        <v>0.48665746082542483</v>
      </c>
      <c r="BN48" s="24">
        <f t="shared" si="51"/>
        <v>0.50929093975813933</v>
      </c>
      <c r="BO48" s="24">
        <f t="shared" si="52"/>
        <v>0.54421377501236878</v>
      </c>
      <c r="BP48" s="24" t="e">
        <f t="shared" si="45"/>
        <v>#DIV/0!</v>
      </c>
      <c r="BQ48" s="24">
        <f t="shared" si="46"/>
        <v>0.46762085573215439</v>
      </c>
    </row>
    <row r="49" spans="1:69" x14ac:dyDescent="0.2">
      <c r="A49" s="31">
        <f>+[1]NAC!A50</f>
        <v>44044</v>
      </c>
      <c r="B49" s="17">
        <f>+[1]NAC!B50</f>
        <v>338.10413199784932</v>
      </c>
      <c r="C49" s="18">
        <f>+[1]NAC!C50</f>
        <v>350.50760000000002</v>
      </c>
      <c r="D49" s="19">
        <f>+[1]NAC!D50</f>
        <v>280.33460000000002</v>
      </c>
      <c r="E49" s="19">
        <f>+[1]NAC!E50</f>
        <v>318.69109943637199</v>
      </c>
      <c r="F49" s="19">
        <f>+[1]NAC!F50</f>
        <v>338.80380000000002</v>
      </c>
      <c r="G49" s="19">
        <f>+[1]NAC!G50</f>
        <v>348.18360000000001</v>
      </c>
      <c r="H49" s="19">
        <f>+[1]NAC!H50</f>
        <v>367.37492431767498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299.32970449672598</v>
      </c>
      <c r="M49" s="19">
        <f>+[1]NAC!M50</f>
        <v>306.23559999999998</v>
      </c>
      <c r="N49" s="20">
        <f>+[1]NAC!N50</f>
        <v>335.44406067086197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338.13198982329669</v>
      </c>
      <c r="S49" s="19">
        <f t="shared" si="1"/>
        <v>333.44074501293954</v>
      </c>
      <c r="T49" s="19">
        <f t="shared" si="2"/>
        <v>325.80037932825445</v>
      </c>
      <c r="U49" s="19">
        <f t="shared" si="3"/>
        <v>332.23111347587087</v>
      </c>
      <c r="V49" s="19"/>
      <c r="W49" s="20">
        <f t="shared" si="4"/>
        <v>340.97745898436199</v>
      </c>
      <c r="Y49" s="24">
        <f t="shared" si="7"/>
        <v>2.6833280874966947E-2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2.8972161449638323E-2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1.8568728805490542E-2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7.4337989726238618E-3</v>
      </c>
      <c r="AJ49" s="24">
        <f t="shared" si="18"/>
        <v>1.8683788677291924E-2</v>
      </c>
      <c r="AK49" s="24">
        <f t="shared" si="19"/>
        <v>2.0808201207288102E-2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2.6844971187702349E-2</v>
      </c>
      <c r="AP49" s="24">
        <f t="shared" si="47"/>
        <v>2.9960446461748891E-2</v>
      </c>
      <c r="AQ49" s="24">
        <f t="shared" si="48"/>
        <v>2.7628242165742112E-2</v>
      </c>
      <c r="AR49" s="24">
        <f t="shared" si="49"/>
        <v>3.0369237369325841E-2</v>
      </c>
      <c r="AS49" s="24" t="e">
        <f t="shared" si="24"/>
        <v>#DIV/0!</v>
      </c>
      <c r="AT49" s="24">
        <f t="shared" si="25"/>
        <v>2.5366382112442132E-2</v>
      </c>
      <c r="AV49" s="24">
        <f t="shared" si="28"/>
        <v>0.40691532153092669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0.62536386439534297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0.40629262319381398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0.29728070995897138</v>
      </c>
      <c r="BG49" s="24">
        <f t="shared" si="39"/>
        <v>0.38209987060680306</v>
      </c>
      <c r="BH49" s="24">
        <f t="shared" si="40"/>
        <v>0.42490357661218314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0.40686313549346709</v>
      </c>
      <c r="BM49" s="24">
        <f t="shared" si="50"/>
        <v>0.46730572816213289</v>
      </c>
      <c r="BN49" s="24">
        <f t="shared" si="51"/>
        <v>0.48820578111679769</v>
      </c>
      <c r="BO49" s="24">
        <f t="shared" si="52"/>
        <v>0.52364506486233386</v>
      </c>
      <c r="BP49" s="24" t="e">
        <f t="shared" si="45"/>
        <v>#DIV/0!</v>
      </c>
      <c r="BQ49" s="24">
        <f t="shared" si="46"/>
        <v>0.44607260849097807</v>
      </c>
    </row>
    <row r="50" spans="1:69" x14ac:dyDescent="0.2">
      <c r="A50" s="31">
        <f>+[1]NAC!A51</f>
        <v>44075</v>
      </c>
      <c r="B50" s="17">
        <f>+[1]NAC!B51</f>
        <v>346.67753504826982</v>
      </c>
      <c r="C50" s="18">
        <f>+[1]NAC!C51</f>
        <v>360.86919999999998</v>
      </c>
      <c r="D50" s="19">
        <f>+[1]NAC!D51</f>
        <v>292.30520000000001</v>
      </c>
      <c r="E50" s="19">
        <f>+[1]NAC!E51</f>
        <v>328.84342603133598</v>
      </c>
      <c r="F50" s="19">
        <f>+[1]NAC!F51</f>
        <v>343.96179999999998</v>
      </c>
      <c r="G50" s="19">
        <f>+[1]NAC!G51</f>
        <v>357.18639999999999</v>
      </c>
      <c r="H50" s="19">
        <f>+[1]NAC!H51</f>
        <v>376.82115258063197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302.64718296532601</v>
      </c>
      <c r="M50" s="19">
        <f>+[1]NAC!M51</f>
        <v>311.56920000000002</v>
      </c>
      <c r="N50" s="20">
        <f>+[1]NAC!N51</f>
        <v>339.80799520883801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346.70862794444707</v>
      </c>
      <c r="S50" s="19">
        <f t="shared" si="1"/>
        <v>342.28682845432678</v>
      </c>
      <c r="T50" s="19">
        <f t="shared" si="2"/>
        <v>333.20601855513218</v>
      </c>
      <c r="U50" s="19">
        <f t="shared" si="3"/>
        <v>340.31780988146363</v>
      </c>
      <c r="V50" s="19"/>
      <c r="W50" s="20">
        <f t="shared" si="4"/>
        <v>349.57492874805871</v>
      </c>
      <c r="Y50" s="24">
        <f t="shared" si="7"/>
        <v>2.5357285637890525E-2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3.1856322981467455E-2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2.5712773620849116E-2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1.1083024567100086E-2</v>
      </c>
      <c r="AJ50" s="24">
        <f t="shared" si="18"/>
        <v>1.7416655672952697E-2</v>
      </c>
      <c r="AK50" s="24">
        <f t="shared" si="19"/>
        <v>1.3009425563381694E-2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2.5364763995362916E-2</v>
      </c>
      <c r="AP50" s="24">
        <f t="shared" si="47"/>
        <v>2.6529701524760974E-2</v>
      </c>
      <c r="AQ50" s="24">
        <f t="shared" si="48"/>
        <v>2.2730603451557974E-2</v>
      </c>
      <c r="AR50" s="24">
        <f t="shared" si="49"/>
        <v>2.4340575212803195E-2</v>
      </c>
      <c r="AS50" s="24" t="e">
        <f t="shared" si="24"/>
        <v>#DIV/0!</v>
      </c>
      <c r="AT50" s="24">
        <f t="shared" si="25"/>
        <v>2.5214188026696061E-2</v>
      </c>
      <c r="AV50" s="24">
        <f t="shared" si="28"/>
        <v>0.36615031759509264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0.56933367402275836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0.34558371101335195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0.28887562196550842</v>
      </c>
      <c r="BG50" s="24">
        <f t="shared" si="39"/>
        <v>0.33604914882768977</v>
      </c>
      <c r="BH50" s="24">
        <f t="shared" si="40"/>
        <v>0.34167607268795264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0.36611429600320977</v>
      </c>
      <c r="BM50" s="24">
        <f t="shared" si="50"/>
        <v>0.41730718420021229</v>
      </c>
      <c r="BN50" s="24">
        <f t="shared" si="51"/>
        <v>0.42529614488884482</v>
      </c>
      <c r="BO50" s="24">
        <f t="shared" si="52"/>
        <v>0.45453434241101043</v>
      </c>
      <c r="BP50" s="24" t="e">
        <f t="shared" si="45"/>
        <v>#DIV/0!</v>
      </c>
      <c r="BQ50" s="24">
        <f t="shared" si="46"/>
        <v>0.39328633785652456</v>
      </c>
    </row>
    <row r="51" spans="1:69" x14ac:dyDescent="0.2">
      <c r="A51" s="31">
        <f>+[1]NAC!A52</f>
        <v>44105</v>
      </c>
      <c r="B51" s="17">
        <f>+[1]NAC!B52</f>
        <v>359.0448242660064</v>
      </c>
      <c r="C51" s="18">
        <f>+[1]NAC!C52</f>
        <v>378.08960000000002</v>
      </c>
      <c r="D51" s="19">
        <f>+[1]NAC!D52</f>
        <v>297.86619999999999</v>
      </c>
      <c r="E51" s="19">
        <f>+[1]NAC!E52</f>
        <v>343.98521651117102</v>
      </c>
      <c r="F51" s="19">
        <f>+[1]NAC!F52</f>
        <v>351.96460000000002</v>
      </c>
      <c r="G51" s="19">
        <f>+[1]NAC!G52</f>
        <v>373.2176</v>
      </c>
      <c r="H51" s="19">
        <f>+[1]NAC!H52</f>
        <v>386.40160494654498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306.98832203031299</v>
      </c>
      <c r="M51" s="19">
        <f>+[1]NAC!M52</f>
        <v>322.10579999999999</v>
      </c>
      <c r="N51" s="20">
        <f>+[1]NAC!N52</f>
        <v>345.08643400703102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359.07888094858561</v>
      </c>
      <c r="S51" s="19">
        <f t="shared" si="1"/>
        <v>356.02103698603685</v>
      </c>
      <c r="T51" s="19">
        <f t="shared" si="2"/>
        <v>345.11961134220525</v>
      </c>
      <c r="U51" s="19">
        <f t="shared" si="3"/>
        <v>352.68400550081418</v>
      </c>
      <c r="V51" s="19"/>
      <c r="W51" s="20">
        <f t="shared" si="4"/>
        <v>360.97685825899174</v>
      </c>
      <c r="Y51" s="24">
        <f t="shared" si="7"/>
        <v>3.5673754332003815E-2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4.6045592769101473E-2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2.542440173621352E-2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1.434389384514545E-2</v>
      </c>
      <c r="AJ51" s="24">
        <f t="shared" si="18"/>
        <v>3.3817848490800717E-2</v>
      </c>
      <c r="AK51" s="24">
        <f t="shared" si="19"/>
        <v>1.5533592124425954E-2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3.5679103452022076E-2</v>
      </c>
      <c r="AP51" s="24">
        <f t="shared" si="47"/>
        <v>4.0124852579720871E-2</v>
      </c>
      <c r="AQ51" s="24">
        <f t="shared" si="48"/>
        <v>3.575443456493832E-2</v>
      </c>
      <c r="AR51" s="24">
        <f t="shared" si="49"/>
        <v>3.6337197937591936E-2</v>
      </c>
      <c r="AS51" s="24" t="e">
        <f t="shared" si="24"/>
        <v>#DIV/0!</v>
      </c>
      <c r="AT51" s="24">
        <f t="shared" si="25"/>
        <v>3.261655391525653E-2</v>
      </c>
      <c r="AV51" s="24">
        <f t="shared" si="28"/>
        <v>0.37202156217345661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0.59630171514411168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0.32217858277307432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0.27193485865505851</v>
      </c>
      <c r="BG51" s="24">
        <f t="shared" si="39"/>
        <v>0.34700723883124862</v>
      </c>
      <c r="BH51" s="24">
        <f t="shared" si="40"/>
        <v>0.31844767971600763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0.37196887260791445</v>
      </c>
      <c r="BM51" s="24">
        <f t="shared" si="50"/>
        <v>0.42776689765966625</v>
      </c>
      <c r="BN51" s="24">
        <f t="shared" si="51"/>
        <v>0.42417345017238106</v>
      </c>
      <c r="BO51" s="24">
        <f t="shared" si="52"/>
        <v>0.44909368291626217</v>
      </c>
      <c r="BP51" s="24" t="e">
        <f t="shared" si="45"/>
        <v>#DIV/0!</v>
      </c>
      <c r="BQ51" s="24">
        <f t="shared" si="46"/>
        <v>0.38758720028806026</v>
      </c>
    </row>
    <row r="52" spans="1:69" x14ac:dyDescent="0.2">
      <c r="A52" s="31">
        <f>+[1]NAC!A53</f>
        <v>44136</v>
      </c>
      <c r="B52" s="17">
        <f>+[1]NAC!B53</f>
        <v>370.29433912200608</v>
      </c>
      <c r="C52" s="18">
        <f>+[1]NAC!C53</f>
        <v>388.38639999999998</v>
      </c>
      <c r="D52" s="19">
        <f>+[1]NAC!D53</f>
        <v>306.74329999999998</v>
      </c>
      <c r="E52" s="19">
        <f>+[1]NAC!E53</f>
        <v>357.597832592298</v>
      </c>
      <c r="F52" s="19">
        <f>+[1]NAC!F53</f>
        <v>360.83879999999999</v>
      </c>
      <c r="G52" s="19">
        <f>+[1]NAC!G53</f>
        <v>387.9375</v>
      </c>
      <c r="H52" s="19">
        <f>+[1]NAC!H53</f>
        <v>398.65723695329302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313.36877660628102</v>
      </c>
      <c r="M52" s="19">
        <f>+[1]NAC!M53</f>
        <v>332.47329999999999</v>
      </c>
      <c r="N52" s="20">
        <f>+[1]NAC!N53</f>
        <v>352.84418000501699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370.32988160940727</v>
      </c>
      <c r="S52" s="19">
        <f t="shared" si="1"/>
        <v>367.85939608520374</v>
      </c>
      <c r="T52" s="19">
        <f t="shared" si="2"/>
        <v>358.40208211041494</v>
      </c>
      <c r="U52" s="19">
        <f t="shared" si="3"/>
        <v>366.92459604865047</v>
      </c>
      <c r="V52" s="19"/>
      <c r="W52" s="20">
        <f t="shared" si="4"/>
        <v>373.48447680915518</v>
      </c>
      <c r="Y52" s="24">
        <f t="shared" si="7"/>
        <v>3.1331783932541102E-2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3.9573259046395526E-2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3.1717342396762271E-2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2.0784030264636488E-2</v>
      </c>
      <c r="AJ52" s="24">
        <f t="shared" si="18"/>
        <v>3.2186629362153774E-2</v>
      </c>
      <c r="AK52" s="24">
        <f t="shared" si="19"/>
        <v>2.248058814687548E-2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3.1332950105836588E-2</v>
      </c>
      <c r="AP52" s="24">
        <f t="shared" si="47"/>
        <v>3.3251852753946043E-2</v>
      </c>
      <c r="AQ52" s="24">
        <f t="shared" si="48"/>
        <v>3.8486571993265883E-2</v>
      </c>
      <c r="AR52" s="24">
        <f t="shared" si="49"/>
        <v>4.0377761184873018E-2</v>
      </c>
      <c r="AS52" s="24" t="e">
        <f t="shared" si="24"/>
        <v>#DIV/0!</v>
      </c>
      <c r="AT52" s="24">
        <f t="shared" si="25"/>
        <v>3.4649363979974535E-2</v>
      </c>
      <c r="AV52" s="24">
        <f t="shared" si="28"/>
        <v>0.3574686290471818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0.58499057297146684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0.29107023445724356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0.22316992170148731</v>
      </c>
      <c r="BG52" s="24">
        <f t="shared" si="39"/>
        <v>0.3460261307932353</v>
      </c>
      <c r="BH52" s="24">
        <f t="shared" si="40"/>
        <v>0.29197499598933341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0.35744321612506513</v>
      </c>
      <c r="BM52" s="24">
        <f t="shared" si="50"/>
        <v>0.41545566480549811</v>
      </c>
      <c r="BN52" s="24">
        <f t="shared" si="51"/>
        <v>0.43295051747265556</v>
      </c>
      <c r="BO52" s="24">
        <f t="shared" si="52"/>
        <v>0.46105134923972346</v>
      </c>
      <c r="BP52" s="24" t="e">
        <f t="shared" si="45"/>
        <v>#DIV/0!</v>
      </c>
      <c r="BQ52" s="24">
        <f t="shared" si="46"/>
        <v>0.37623066615675849</v>
      </c>
    </row>
    <row r="53" spans="1:69" x14ac:dyDescent="0.2">
      <c r="A53" s="31">
        <f>+[1]NAC!A54</f>
        <v>44166</v>
      </c>
      <c r="B53" s="17">
        <f>+[1]NAC!B54</f>
        <v>385.08203875031029</v>
      </c>
      <c r="C53" s="18">
        <f>+[1]NAC!C54</f>
        <v>405.28710000000001</v>
      </c>
      <c r="D53" s="19">
        <f>+[1]NAC!D54</f>
        <v>317.15210000000002</v>
      </c>
      <c r="E53" s="19">
        <f>+[1]NAC!E54</f>
        <v>373.59211341289802</v>
      </c>
      <c r="F53" s="19">
        <f>+[1]NAC!F54</f>
        <v>371.51850000000002</v>
      </c>
      <c r="G53" s="19">
        <f>+[1]NAC!G54</f>
        <v>397.22269999999997</v>
      </c>
      <c r="H53" s="19">
        <f>+[1]NAC!H54</f>
        <v>416.96986502837399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320.16485993452102</v>
      </c>
      <c r="M53" s="19">
        <f>+[1]NAC!M54</f>
        <v>347.74239999999998</v>
      </c>
      <c r="N53" s="20">
        <f>+[1]NAC!N54</f>
        <v>359.52092324970198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385.11481341821894</v>
      </c>
      <c r="S53" s="19">
        <f t="shared" si="1"/>
        <v>383.03463544408834</v>
      </c>
      <c r="T53" s="19">
        <f t="shared" si="2"/>
        <v>372.74631400453245</v>
      </c>
      <c r="U53" s="19">
        <f t="shared" si="3"/>
        <v>380.96483366760896</v>
      </c>
      <c r="V53" s="19"/>
      <c r="W53" s="20">
        <f t="shared" si="4"/>
        <v>388.12506860588741</v>
      </c>
      <c r="Y53" s="24">
        <f t="shared" si="7"/>
        <v>3.9934987025097124E-2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4.4727007165156207E-2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4.5935772331724856E-2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2.1687174458923986E-2</v>
      </c>
      <c r="AJ53" s="24">
        <f t="shared" si="18"/>
        <v>4.5925793138877458E-2</v>
      </c>
      <c r="AK53" s="24">
        <f t="shared" si="19"/>
        <v>1.89226395758888E-2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3.9923680326735322E-2</v>
      </c>
      <c r="AP53" s="24">
        <f t="shared" si="47"/>
        <v>4.1252825183700548E-2</v>
      </c>
      <c r="AQ53" s="24">
        <f t="shared" si="48"/>
        <v>4.0022735944090782E-2</v>
      </c>
      <c r="AR53" s="24">
        <f t="shared" si="49"/>
        <v>3.8264640119946902E-2</v>
      </c>
      <c r="AS53" s="24" t="e">
        <f t="shared" si="24"/>
        <v>#DIV/0!</v>
      </c>
      <c r="AT53" s="24">
        <f t="shared" si="25"/>
        <v>3.9200000818811365E-2</v>
      </c>
      <c r="AV53" s="24">
        <f t="shared" si="28"/>
        <v>0.36042167069426823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0.60072601477213272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0.28890558964599689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0.2016084623122163</v>
      </c>
      <c r="BG53" s="24">
        <f t="shared" si="39"/>
        <v>0.36305745466632477</v>
      </c>
      <c r="BH53" s="24">
        <f t="shared" si="40"/>
        <v>0.26787463867535721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0.36037270552065559</v>
      </c>
      <c r="BM53" s="24">
        <f t="shared" si="50"/>
        <v>0.42566624766844474</v>
      </c>
      <c r="BN53" s="24">
        <f t="shared" si="51"/>
        <v>0.43837231953088174</v>
      </c>
      <c r="BO53" s="24">
        <f t="shared" si="52"/>
        <v>0.46261921693315999</v>
      </c>
      <c r="BP53" s="24" t="e">
        <f t="shared" si="45"/>
        <v>#DIV/0!</v>
      </c>
      <c r="BQ53" s="24">
        <f t="shared" si="46"/>
        <v>0.36766492536720641</v>
      </c>
    </row>
    <row r="54" spans="1:69" x14ac:dyDescent="0.2">
      <c r="A54" s="31">
        <f>+[1]NAC!A55</f>
        <v>44197</v>
      </c>
      <c r="B54" s="17">
        <f>+[1]NAC!B55</f>
        <v>402.16822538704378</v>
      </c>
      <c r="C54" s="18">
        <f>+[1]NAC!C55</f>
        <v>424.8374</v>
      </c>
      <c r="D54" s="19">
        <f>+[1]NAC!D55</f>
        <v>331.42649999999998</v>
      </c>
      <c r="E54" s="19">
        <f>+[1]NAC!E55</f>
        <v>389.37427208071199</v>
      </c>
      <c r="F54" s="19">
        <f>+[1]NAC!F55</f>
        <v>375.75009999999997</v>
      </c>
      <c r="G54" s="19">
        <f>+[1]NAC!G55</f>
        <v>409.00259999999997</v>
      </c>
      <c r="H54" s="19">
        <f>+[1]NAC!H55</f>
        <v>435.547527804109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330.71965226432297</v>
      </c>
      <c r="M54" s="19">
        <f>+[1]NAC!M55</f>
        <v>366.4717</v>
      </c>
      <c r="N54" s="20">
        <f>+[1]NAC!N55</f>
        <v>366.15265707942302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402.19818145838724</v>
      </c>
      <c r="S54" s="19">
        <f t="shared" si="1"/>
        <v>400.10377000013966</v>
      </c>
      <c r="T54" s="19">
        <f t="shared" si="2"/>
        <v>388.22596559310728</v>
      </c>
      <c r="U54" s="19">
        <f t="shared" si="3"/>
        <v>395.37636050729265</v>
      </c>
      <c r="V54" s="19"/>
      <c r="W54" s="20">
        <f t="shared" si="4"/>
        <v>406.18125635014735</v>
      </c>
      <c r="Y54" s="24">
        <f t="shared" si="7"/>
        <v>4.4370250796901711E-2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4.2244357151006939E-2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4.455396980419879E-2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3.2966741983990966E-2</v>
      </c>
      <c r="AJ54" s="24">
        <f t="shared" si="18"/>
        <v>5.38596961428921E-2</v>
      </c>
      <c r="AK54" s="24">
        <f t="shared" si="19"/>
        <v>1.8446030260984347E-2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4.435915588013617E-2</v>
      </c>
      <c r="AP54" s="24">
        <f t="shared" si="47"/>
        <v>4.4562901044866265E-2</v>
      </c>
      <c r="AQ54" s="24">
        <f t="shared" si="48"/>
        <v>4.1528651007362027E-2</v>
      </c>
      <c r="AR54" s="24">
        <f t="shared" si="49"/>
        <v>3.7829021384839123E-2</v>
      </c>
      <c r="AS54" s="24" t="e">
        <f t="shared" si="24"/>
        <v>#DIV/0!</v>
      </c>
      <c r="AT54" s="24">
        <f t="shared" si="25"/>
        <v>4.6521570505909882E-2</v>
      </c>
      <c r="AV54" s="24">
        <f t="shared" si="28"/>
        <v>0.38433452149631964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0.60493573646648602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0.35934275243844516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0.20690679610573159</v>
      </c>
      <c r="BG54" s="24">
        <f t="shared" si="39"/>
        <v>0.37891685900248251</v>
      </c>
      <c r="BH54" s="24">
        <f t="shared" si="40"/>
        <v>0.2543356887813073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0.384300217074933</v>
      </c>
      <c r="BM54" s="24">
        <f t="shared" si="50"/>
        <v>0.43433863033844111</v>
      </c>
      <c r="BN54" s="24">
        <f t="shared" si="51"/>
        <v>0.45346319175450045</v>
      </c>
      <c r="BO54" s="24">
        <f t="shared" si="52"/>
        <v>0.47780316747155371</v>
      </c>
      <c r="BP54" s="24" t="e">
        <f t="shared" si="45"/>
        <v>#DIV/0!</v>
      </c>
      <c r="BQ54" s="24">
        <f t="shared" si="46"/>
        <v>0.40855435332253154</v>
      </c>
    </row>
    <row r="55" spans="1:69" x14ac:dyDescent="0.2">
      <c r="A55" s="31">
        <f>+[1]NAC!A56</f>
        <v>44228</v>
      </c>
      <c r="B55" s="17">
        <f>+[1]NAC!B56</f>
        <v>417.80389285481078</v>
      </c>
      <c r="C55" s="18">
        <f>+[1]NAC!C56</f>
        <v>441.07220000000001</v>
      </c>
      <c r="D55" s="19">
        <f>+[1]NAC!D56</f>
        <v>343.31549999999999</v>
      </c>
      <c r="E55" s="19">
        <f>+[1]NAC!E56</f>
        <v>408.67760199723801</v>
      </c>
      <c r="F55" s="19">
        <f>+[1]NAC!F56</f>
        <v>383.42680000000001</v>
      </c>
      <c r="G55" s="19">
        <f>+[1]NAC!G56</f>
        <v>427.63670000000002</v>
      </c>
      <c r="H55" s="19">
        <f>+[1]NAC!H56</f>
        <v>454.41149985612299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337.50507417347802</v>
      </c>
      <c r="M55" s="19">
        <f>+[1]NAC!M56</f>
        <v>386.2568</v>
      </c>
      <c r="N55" s="20">
        <f>+[1]NAC!N56</f>
        <v>378.78606679515599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417.83010602236294</v>
      </c>
      <c r="S55" s="19">
        <f t="shared" si="1"/>
        <v>416.32634286381403</v>
      </c>
      <c r="T55" s="19">
        <f t="shared" si="2"/>
        <v>404.86054251687568</v>
      </c>
      <c r="U55" s="19">
        <f t="shared" si="3"/>
        <v>410.97539412187001</v>
      </c>
      <c r="V55" s="19"/>
      <c r="W55" s="20">
        <f t="shared" si="4"/>
        <v>422.49449727978191</v>
      </c>
      <c r="Y55" s="24">
        <f t="shared" si="7"/>
        <v>3.8878425695414887E-2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4.9575257793418537E-2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4.3310938181924996E-2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2.0517141520613125E-2</v>
      </c>
      <c r="AJ55" s="24">
        <f t="shared" si="18"/>
        <v>5.3988070565885504E-2</v>
      </c>
      <c r="AK55" s="24">
        <f t="shared" si="19"/>
        <v>3.4503121775769641E-2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3.8866223878222694E-2</v>
      </c>
      <c r="AP55" s="24">
        <f t="shared" si="47"/>
        <v>4.0545913535552813E-2</v>
      </c>
      <c r="AQ55" s="24">
        <f t="shared" si="48"/>
        <v>4.2847667075423868E-2</v>
      </c>
      <c r="AR55" s="24">
        <f t="shared" si="49"/>
        <v>3.9453632469485189E-2</v>
      </c>
      <c r="AS55" s="24" t="e">
        <f t="shared" si="24"/>
        <v>#DIV/0!</v>
      </c>
      <c r="AT55" s="24">
        <f t="shared" si="25"/>
        <v>4.0162466077882764E-2</v>
      </c>
      <c r="AV55" s="24">
        <f t="shared" si="28"/>
        <v>0.40582430088494115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0.60940720293363526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0.40134539065117014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0.19210693100702692</v>
      </c>
      <c r="BG55" s="24">
        <f t="shared" si="39"/>
        <v>0.41010497202474006</v>
      </c>
      <c r="BH55" s="24">
        <f t="shared" si="40"/>
        <v>0.26329721297307418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0.40579428986317634</v>
      </c>
      <c r="BM55" s="24">
        <f t="shared" si="50"/>
        <v>0.45171938894967334</v>
      </c>
      <c r="BN55" s="24">
        <f t="shared" si="51"/>
        <v>0.47069204986840996</v>
      </c>
      <c r="BO55" s="24">
        <f t="shared" si="52"/>
        <v>0.49047537495411886</v>
      </c>
      <c r="BP55" s="24" t="e">
        <f t="shared" si="45"/>
        <v>#DIV/0!</v>
      </c>
      <c r="BQ55" s="24">
        <f t="shared" si="46"/>
        <v>0.43114603238374638</v>
      </c>
    </row>
    <row r="56" spans="1:69" x14ac:dyDescent="0.2">
      <c r="A56" s="31">
        <f>+[1]NAC!A57</f>
        <v>44256</v>
      </c>
      <c r="B56" s="17">
        <f>+[1]NAC!B57</f>
        <v>435.64203345673599</v>
      </c>
      <c r="C56" s="18">
        <f>+[1]NAC!C57</f>
        <v>461.32380000000001</v>
      </c>
      <c r="D56" s="19">
        <f>+[1]NAC!D57</f>
        <v>365.3793</v>
      </c>
      <c r="E56" s="19">
        <f>+[1]NAC!E57</f>
        <v>436.47625367049</v>
      </c>
      <c r="F56" s="19">
        <f>+[1]NAC!F57</f>
        <v>388.47750000000002</v>
      </c>
      <c r="G56" s="19">
        <f>+[1]NAC!G57</f>
        <v>441.17439999999999</v>
      </c>
      <c r="H56" s="19">
        <f>+[1]NAC!H57</f>
        <v>474.65812711913901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372.72485058892198</v>
      </c>
      <c r="M56" s="19">
        <f>+[1]NAC!M57</f>
        <v>398.41079999999999</v>
      </c>
      <c r="N56" s="20">
        <f>+[1]NAC!N57</f>
        <v>388.28713853424301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435.66268314951623</v>
      </c>
      <c r="S56" s="19">
        <f t="shared" si="1"/>
        <v>435.70438873351299</v>
      </c>
      <c r="T56" s="19">
        <f t="shared" si="2"/>
        <v>423.32231741423828</v>
      </c>
      <c r="U56" s="19">
        <f t="shared" si="3"/>
        <v>431.51046730424656</v>
      </c>
      <c r="V56" s="19"/>
      <c r="W56" s="20">
        <f t="shared" si="4"/>
        <v>442.10480940972525</v>
      </c>
      <c r="Y56" s="24">
        <f t="shared" si="7"/>
        <v>4.2695008129385759E-2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6.8020981667206382E-2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4.4555710560640671E-2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0.10435332417355281</v>
      </c>
      <c r="AJ56" s="24">
        <f t="shared" si="18"/>
        <v>3.1466112700151871E-2</v>
      </c>
      <c r="AK56" s="24">
        <f t="shared" si="19"/>
        <v>2.5082949379511055E-2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4.2679014437027707E-2</v>
      </c>
      <c r="AP56" s="24">
        <f t="shared" si="47"/>
        <v>4.6545327245933521E-2</v>
      </c>
      <c r="AQ56" s="24">
        <f t="shared" si="48"/>
        <v>4.5600331369889169E-2</v>
      </c>
      <c r="AR56" s="24">
        <f t="shared" si="49"/>
        <v>4.9966673129552719E-2</v>
      </c>
      <c r="AS56" s="24" t="e">
        <f t="shared" si="24"/>
        <v>#DIV/0!</v>
      </c>
      <c r="AT56" s="24">
        <f t="shared" si="25"/>
        <v>4.6415544477392601E-2</v>
      </c>
      <c r="AV56" s="24">
        <f t="shared" si="28"/>
        <v>0.42643565606121059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0.70884396693890483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0.41697088742520561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0.29935381225550906</v>
      </c>
      <c r="BG56" s="24">
        <f t="shared" si="39"/>
        <v>0.42378049216298685</v>
      </c>
      <c r="BH56" s="24">
        <f t="shared" si="40"/>
        <v>0.26376112837185861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0.42637411393636304</v>
      </c>
      <c r="BM56" s="24">
        <f t="shared" si="50"/>
        <v>0.47676154929490533</v>
      </c>
      <c r="BN56" s="24">
        <f t="shared" si="51"/>
        <v>0.50758886677169102</v>
      </c>
      <c r="BO56" s="24">
        <f t="shared" si="52"/>
        <v>0.53500971453974255</v>
      </c>
      <c r="BP56" s="24" t="e">
        <f t="shared" si="45"/>
        <v>#DIV/0!</v>
      </c>
      <c r="BQ56" s="24">
        <f t="shared" si="46"/>
        <v>0.46115001169682257</v>
      </c>
    </row>
    <row r="57" spans="1:69" x14ac:dyDescent="0.2">
      <c r="A57" s="31">
        <f>+[1]NAC!A58</f>
        <v>44287</v>
      </c>
      <c r="B57" s="17">
        <f>+[1]NAC!B58</f>
        <v>452.73978867070991</v>
      </c>
      <c r="C57" s="18">
        <f>+[1]NAC!C58</f>
        <v>481.2407</v>
      </c>
      <c r="D57" s="19">
        <f>+[1]NAC!D58</f>
        <v>378.46850000000001</v>
      </c>
      <c r="E57" s="19">
        <f>+[1]NAC!E58</f>
        <v>451.03504495998902</v>
      </c>
      <c r="F57" s="19">
        <f>+[1]NAC!F58</f>
        <v>401.93680000000001</v>
      </c>
      <c r="G57" s="19">
        <f>+[1]NAC!G58</f>
        <v>460.1121</v>
      </c>
      <c r="H57" s="19">
        <f>+[1]NAC!H58</f>
        <v>495.07969870552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387.14487064260902</v>
      </c>
      <c r="M57" s="19">
        <f>+[1]NAC!M58</f>
        <v>413.85120000000001</v>
      </c>
      <c r="N57" s="20">
        <f>+[1]NAC!N58</f>
        <v>405.309169861339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452.76246349136187</v>
      </c>
      <c r="S57" s="19">
        <f t="shared" si="1"/>
        <v>452.15045577035227</v>
      </c>
      <c r="T57" s="19">
        <f t="shared" si="2"/>
        <v>437.49119366757066</v>
      </c>
      <c r="U57" s="19">
        <f t="shared" si="3"/>
        <v>445.26140727319711</v>
      </c>
      <c r="V57" s="19"/>
      <c r="W57" s="20">
        <f t="shared" si="4"/>
        <v>458.9526091658995</v>
      </c>
      <c r="Y57" s="24">
        <f t="shared" si="7"/>
        <v>3.9247257842193406E-2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3.3355288327987509E-2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4.302374787160268E-2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3.8688110092210737E-2</v>
      </c>
      <c r="AJ57" s="24">
        <f t="shared" si="18"/>
        <v>3.875497350975432E-2</v>
      </c>
      <c r="AK57" s="24">
        <f t="shared" si="19"/>
        <v>4.3838771975175383E-2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3.9250045971867431E-2</v>
      </c>
      <c r="AP57" s="24">
        <f t="shared" si="47"/>
        <v>3.7745929263288014E-2</v>
      </c>
      <c r="AQ57" s="24">
        <f t="shared" si="48"/>
        <v>3.3470657393825931E-2</v>
      </c>
      <c r="AR57" s="24">
        <f t="shared" si="49"/>
        <v>3.1866990515562854E-2</v>
      </c>
      <c r="AS57" s="24" t="e">
        <f t="shared" si="24"/>
        <v>#DIV/0!</v>
      </c>
      <c r="AT57" s="24">
        <f t="shared" si="25"/>
        <v>3.8108157607849913E-2</v>
      </c>
      <c r="AV57" s="24">
        <f t="shared" si="28"/>
        <v>0.46158395863043022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0.7837020388800604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0.45039855689867592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0.34317374340099249</v>
      </c>
      <c r="BG57" s="24">
        <f t="shared" si="39"/>
        <v>0.45705579467138424</v>
      </c>
      <c r="BH57" s="24">
        <f t="shared" si="40"/>
        <v>0.30793559982701901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0.46152764124458656</v>
      </c>
      <c r="BM57" s="24">
        <f t="shared" si="50"/>
        <v>0.50348113267006034</v>
      </c>
      <c r="BN57" s="24">
        <f t="shared" si="51"/>
        <v>0.54380310709001201</v>
      </c>
      <c r="BO57" s="24">
        <f t="shared" si="52"/>
        <v>0.57240260219311367</v>
      </c>
      <c r="BP57" s="24" t="e">
        <f t="shared" si="45"/>
        <v>#DIV/0!</v>
      </c>
      <c r="BQ57" s="24">
        <f t="shared" si="46"/>
        <v>0.5058952093750646</v>
      </c>
    </row>
    <row r="58" spans="1:69" x14ac:dyDescent="0.2">
      <c r="A58" s="31">
        <f>+[1]NAC!A59</f>
        <v>44317</v>
      </c>
      <c r="B58" s="17">
        <f>+[1]NAC!B59</f>
        <v>468.50985003505468</v>
      </c>
      <c r="C58" s="18">
        <f>+[1]NAC!C59</f>
        <v>496.17959999999999</v>
      </c>
      <c r="D58" s="19">
        <f>+[1]NAC!D59</f>
        <v>384.56889999999999</v>
      </c>
      <c r="E58" s="19">
        <f>+[1]NAC!E59</f>
        <v>467.74507858690998</v>
      </c>
      <c r="F58" s="19">
        <f>+[1]NAC!F59</f>
        <v>410.10340000000002</v>
      </c>
      <c r="G58" s="19">
        <f>+[1]NAC!G59</f>
        <v>470.99099999999999</v>
      </c>
      <c r="H58" s="19">
        <f>+[1]NAC!H59</f>
        <v>518.62210193442399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401.20510936834302</v>
      </c>
      <c r="M58" s="19">
        <f>+[1]NAC!M59</f>
        <v>429.2946</v>
      </c>
      <c r="N58" s="20">
        <f>+[1]NAC!N59</f>
        <v>419.581122947479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468.52879129256212</v>
      </c>
      <c r="S58" s="19">
        <f t="shared" si="1"/>
        <v>466.40297426974342</v>
      </c>
      <c r="T58" s="19">
        <f t="shared" si="2"/>
        <v>452.02115952631578</v>
      </c>
      <c r="U58" s="19">
        <f t="shared" si="3"/>
        <v>459.49113707892002</v>
      </c>
      <c r="V58" s="19"/>
      <c r="W58" s="20">
        <f t="shared" si="4"/>
        <v>477.27151305625569</v>
      </c>
      <c r="Y58" s="24">
        <f t="shared" si="7"/>
        <v>3.4832505909514255E-2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3.7048193513218752E-2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4.7552754214038817E-2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3.6317770922279946E-2</v>
      </c>
      <c r="AJ58" s="24">
        <f t="shared" si="18"/>
        <v>3.7316310789965002E-2</v>
      </c>
      <c r="AK58" s="24">
        <f t="shared" si="19"/>
        <v>3.5212509726889829E-2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3.4822515275719335E-2</v>
      </c>
      <c r="AP58" s="24">
        <f t="shared" si="47"/>
        <v>3.1521628072028296E-2</v>
      </c>
      <c r="AQ58" s="24">
        <f t="shared" si="48"/>
        <v>3.3212019051029884E-2</v>
      </c>
      <c r="AR58" s="24">
        <f t="shared" si="49"/>
        <v>3.1958147670750225E-2</v>
      </c>
      <c r="AS58" s="24" t="e">
        <f t="shared" si="24"/>
        <v>#DIV/0!</v>
      </c>
      <c r="AT58" s="24">
        <f t="shared" si="25"/>
        <v>3.9914587093532239E-2</v>
      </c>
      <c r="AV58" s="24">
        <f t="shared" si="28"/>
        <v>0.48677664649902908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0.69914226794259382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0.50170759245163987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0.38501367773619699</v>
      </c>
      <c r="BG58" s="24">
        <f t="shared" si="39"/>
        <v>0.48845728978786873</v>
      </c>
      <c r="BH58" s="24">
        <f t="shared" si="40"/>
        <v>0.32091215060096134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0.48672292290764485</v>
      </c>
      <c r="BM58" s="24">
        <f t="shared" si="50"/>
        <v>0.51625192102317286</v>
      </c>
      <c r="BN58" s="24">
        <f t="shared" si="51"/>
        <v>0.53553483858839068</v>
      </c>
      <c r="BO58" s="24">
        <f t="shared" si="52"/>
        <v>0.55059535389752745</v>
      </c>
      <c r="BP58" s="24" t="e">
        <f t="shared" si="45"/>
        <v>#DIV/0!</v>
      </c>
      <c r="BQ58" s="24">
        <f t="shared" si="46"/>
        <v>0.52379428105755754</v>
      </c>
    </row>
    <row r="59" spans="1:69" x14ac:dyDescent="0.2">
      <c r="A59" s="31">
        <f>+[1]NAC!A60</f>
        <v>44348</v>
      </c>
      <c r="B59" s="17">
        <f>+[1]NAC!B60</f>
        <v>483.7666909292347</v>
      </c>
      <c r="C59" s="18">
        <f>+[1]NAC!C60</f>
        <v>512.25930000000005</v>
      </c>
      <c r="D59" s="19">
        <f>+[1]NAC!D60</f>
        <v>405.69170000000003</v>
      </c>
      <c r="E59" s="19">
        <f>+[1]NAC!E60</f>
        <v>483.46286762904299</v>
      </c>
      <c r="F59" s="19">
        <f>+[1]NAC!F60</f>
        <v>420.2876</v>
      </c>
      <c r="G59" s="19">
        <f>+[1]NAC!G60</f>
        <v>486.22219999999999</v>
      </c>
      <c r="H59" s="19">
        <f>+[1]NAC!H60</f>
        <v>535.76725954506901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410.50860076661399</v>
      </c>
      <c r="M59" s="19">
        <f>+[1]NAC!M60</f>
        <v>442.69580000000002</v>
      </c>
      <c r="N59" s="20">
        <f>+[1]NAC!N60</f>
        <v>432.335254149555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483.78787337949916</v>
      </c>
      <c r="S59" s="19">
        <f t="shared" si="1"/>
        <v>481.44072061486924</v>
      </c>
      <c r="T59" s="19">
        <f t="shared" si="2"/>
        <v>465.68594544301237</v>
      </c>
      <c r="U59" s="19">
        <f t="shared" si="3"/>
        <v>473.24256087314609</v>
      </c>
      <c r="V59" s="19"/>
      <c r="W59" s="20">
        <f t="shared" si="4"/>
        <v>492.95539331383247</v>
      </c>
      <c r="Y59" s="24">
        <f t="shared" si="7"/>
        <v>3.2564610739856281E-2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3.3603323181117251E-2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3.3059056964010569E-2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2.3188865697444383E-2</v>
      </c>
      <c r="AJ59" s="24">
        <f t="shared" si="18"/>
        <v>3.1216791452769233E-2</v>
      </c>
      <c r="AK59" s="24">
        <f t="shared" si="19"/>
        <v>3.0397295074860775E-2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3.2568077715866339E-2</v>
      </c>
      <c r="AP59" s="24">
        <f t="shared" si="47"/>
        <v>3.2241960653597301E-2</v>
      </c>
      <c r="AQ59" s="24">
        <f t="shared" si="48"/>
        <v>3.0230412069683243E-2</v>
      </c>
      <c r="AR59" s="24">
        <f t="shared" si="49"/>
        <v>2.992750607040362E-2</v>
      </c>
      <c r="AS59" s="24" t="e">
        <f t="shared" si="24"/>
        <v>#DIV/0!</v>
      </c>
      <c r="AT59" s="24">
        <f t="shared" si="25"/>
        <v>3.2861546998989022E-2</v>
      </c>
      <c r="AV59" s="24">
        <f t="shared" si="28"/>
        <v>0.50098740170715961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0.65143397035145201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0.51587069678718578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0.39398500242951662</v>
      </c>
      <c r="BG59" s="24">
        <f t="shared" si="39"/>
        <v>0.5011629290960824</v>
      </c>
      <c r="BH59" s="24">
        <f t="shared" si="40"/>
        <v>0.34380294736454076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0.50094373374857493</v>
      </c>
      <c r="BM59" s="24">
        <f t="shared" si="50"/>
        <v>0.52448865565647962</v>
      </c>
      <c r="BN59" s="24">
        <f t="shared" si="51"/>
        <v>0.52199500704711288</v>
      </c>
      <c r="BO59" s="24">
        <f t="shared" si="52"/>
        <v>0.52851702890948249</v>
      </c>
      <c r="BP59" s="24" t="e">
        <f t="shared" si="45"/>
        <v>#DIV/0!</v>
      </c>
      <c r="BQ59" s="24">
        <f t="shared" si="46"/>
        <v>0.52587836152341016</v>
      </c>
    </row>
    <row r="60" spans="1:69" x14ac:dyDescent="0.2">
      <c r="A60" s="31">
        <f>+[1]NAC!A61</f>
        <v>44378</v>
      </c>
      <c r="B60" s="17">
        <f>+[1]NAC!B61</f>
        <v>499.48245951886639</v>
      </c>
      <c r="C60" s="18">
        <f>+[1]NAC!C61</f>
        <v>529.70870000000002</v>
      </c>
      <c r="D60" s="19">
        <f>+[1]NAC!D61</f>
        <v>418.29419999999999</v>
      </c>
      <c r="E60" s="19">
        <f>+[1]NAC!E61</f>
        <v>501.85388169108597</v>
      </c>
      <c r="F60" s="19">
        <f>+[1]NAC!F61</f>
        <v>432.40499999999997</v>
      </c>
      <c r="G60" s="19">
        <f>+[1]NAC!G61</f>
        <v>499.48919999999998</v>
      </c>
      <c r="H60" s="19">
        <f>+[1]NAC!H61</f>
        <v>556.47661206599503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424.61903728236098</v>
      </c>
      <c r="M60" s="19">
        <f>+[1]NAC!M61</f>
        <v>463.7774</v>
      </c>
      <c r="N60" s="20">
        <f>+[1]NAC!N61</f>
        <v>445.00604214977602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499.49447482556531</v>
      </c>
      <c r="S60" s="19">
        <f t="shared" si="1"/>
        <v>498.27998426124748</v>
      </c>
      <c r="T60" s="19">
        <f t="shared" si="2"/>
        <v>482.47931791716729</v>
      </c>
      <c r="U60" s="19">
        <f t="shared" si="3"/>
        <v>488.62643872839783</v>
      </c>
      <c r="V60" s="19"/>
      <c r="W60" s="20">
        <f t="shared" si="4"/>
        <v>507.68202361405872</v>
      </c>
      <c r="Y60" s="24">
        <f t="shared" si="7"/>
        <v>3.2486256049262696E-2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3.8040179077732716E-2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3.8653635794226648E-2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3.4373059393630445E-2</v>
      </c>
      <c r="AJ60" s="24">
        <f t="shared" si="18"/>
        <v>4.7620962295101821E-2</v>
      </c>
      <c r="AK60" s="24">
        <f t="shared" si="19"/>
        <v>2.9307783435671197E-2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3.2465884968028824E-2</v>
      </c>
      <c r="AP60" s="24">
        <f t="shared" si="47"/>
        <v>3.4976816304346015E-2</v>
      </c>
      <c r="AQ60" s="24">
        <f t="shared" si="48"/>
        <v>3.6061583216085991E-2</v>
      </c>
      <c r="AR60" s="24">
        <f t="shared" si="49"/>
        <v>3.2507384430656483E-2</v>
      </c>
      <c r="AS60" s="24" t="e">
        <f t="shared" si="24"/>
        <v>#DIV/0!</v>
      </c>
      <c r="AT60" s="24">
        <f t="shared" si="25"/>
        <v>2.987416407238852E-2</v>
      </c>
      <c r="AV60" s="24">
        <f t="shared" si="28"/>
        <v>0.51694452716868278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0.6203580027457527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0.54286435421465318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0.42911165654174499</v>
      </c>
      <c r="BG60" s="24">
        <f t="shared" si="39"/>
        <v>0.54274198994141765</v>
      </c>
      <c r="BH60" s="24">
        <f t="shared" si="40"/>
        <v>0.35422227033858134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0.5168733070145497</v>
      </c>
      <c r="BM60" s="24">
        <f t="shared" si="50"/>
        <v>0.53913006352223691</v>
      </c>
      <c r="BN60" s="24">
        <f t="shared" si="51"/>
        <v>0.52181950915717268</v>
      </c>
      <c r="BO60" s="24">
        <f t="shared" si="52"/>
        <v>0.51540789110239182</v>
      </c>
      <c r="BP60" s="24" t="e">
        <f t="shared" si="45"/>
        <v>#DIV/0!</v>
      </c>
      <c r="BQ60" s="24">
        <f t="shared" si="46"/>
        <v>0.52667006601320487</v>
      </c>
    </row>
    <row r="61" spans="1:69" x14ac:dyDescent="0.2">
      <c r="A61" s="31">
        <f>+[1]NAC!A62</f>
        <v>44409</v>
      </c>
      <c r="B61" s="17">
        <f>+[1]NAC!B62</f>
        <v>511.71057827405969</v>
      </c>
      <c r="C61" s="18">
        <f>+[1]NAC!C62</f>
        <v>537.58669999999995</v>
      </c>
      <c r="D61" s="19">
        <f>+[1]NAC!D62</f>
        <v>426.74220000000003</v>
      </c>
      <c r="E61" s="19">
        <f>+[1]NAC!E62</f>
        <v>522.07093286870395</v>
      </c>
      <c r="F61" s="19">
        <f>+[1]NAC!F62</f>
        <v>437.3723</v>
      </c>
      <c r="G61" s="19">
        <f>+[1]NAC!G62</f>
        <v>515.85699999999997</v>
      </c>
      <c r="H61" s="19">
        <f>+[1]NAC!H62</f>
        <v>576.94023792268604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441.93460521965602</v>
      </c>
      <c r="M61" s="19">
        <f>+[1]NAC!M62</f>
        <v>477.44380000000001</v>
      </c>
      <c r="N61" s="20">
        <f>+[1]NAC!N62</f>
        <v>454.93637828828997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511.71574047124801</v>
      </c>
      <c r="S61" s="19">
        <f t="shared" si="1"/>
        <v>510.81386435452515</v>
      </c>
      <c r="T61" s="19">
        <f t="shared" si="2"/>
        <v>498.90263522351177</v>
      </c>
      <c r="U61" s="19">
        <f t="shared" si="3"/>
        <v>505.95592532838032</v>
      </c>
      <c r="V61" s="19"/>
      <c r="W61" s="20">
        <f t="shared" si="4"/>
        <v>523.53569008836109</v>
      </c>
      <c r="Y61" s="24">
        <f t="shared" si="7"/>
        <v>2.4481577925623554E-2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4.0284736085916206E-2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3.6773559594386329E-2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4.0779066450053358E-2</v>
      </c>
      <c r="AJ61" s="24">
        <f t="shared" si="18"/>
        <v>2.9467585095780846E-2</v>
      </c>
      <c r="AK61" s="24">
        <f t="shared" si="19"/>
        <v>2.2315059118167335E-2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2.4467268932155228E-2</v>
      </c>
      <c r="AP61" s="24">
        <f t="shared" si="47"/>
        <v>2.5154291741942059E-2</v>
      </c>
      <c r="AQ61" s="24">
        <f t="shared" si="48"/>
        <v>3.4039422409323006E-2</v>
      </c>
      <c r="AR61" s="24">
        <f t="shared" si="49"/>
        <v>3.5465716192273122E-2</v>
      </c>
      <c r="AS61" s="24" t="e">
        <f t="shared" si="24"/>
        <v>#DIV/0!</v>
      </c>
      <c r="AT61" s="24">
        <f t="shared" si="25"/>
        <v>3.1227551374468865E-2</v>
      </c>
      <c r="AV61" s="24">
        <f t="shared" si="28"/>
        <v>0.51347034787884427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0.6381723047553689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0.57043989595707023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0.47641412990634158</v>
      </c>
      <c r="BG61" s="24">
        <f t="shared" si="39"/>
        <v>0.55907347153629439</v>
      </c>
      <c r="BH61" s="24">
        <f t="shared" si="40"/>
        <v>0.35622129477699693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0.51336092375839359</v>
      </c>
      <c r="BM61" s="24">
        <f t="shared" si="50"/>
        <v>0.53194794575780602</v>
      </c>
      <c r="BN61" s="24">
        <f t="shared" si="51"/>
        <v>0.53131385620902294</v>
      </c>
      <c r="BO61" s="24">
        <f t="shared" si="52"/>
        <v>0.52290349941931802</v>
      </c>
      <c r="BP61" s="24" t="e">
        <f t="shared" si="45"/>
        <v>#DIV/0!</v>
      </c>
      <c r="BQ61" s="24">
        <f t="shared" si="46"/>
        <v>0.53539677270095343</v>
      </c>
    </row>
    <row r="62" spans="1:69" x14ac:dyDescent="0.2">
      <c r="A62" s="31">
        <f>+[1]NAC!A63</f>
        <v>44440</v>
      </c>
      <c r="B62" s="17">
        <f>+[1]NAC!B63</f>
        <v>528.19840170540851</v>
      </c>
      <c r="C62" s="18">
        <f>+[1]NAC!C63</f>
        <v>553.43730000000005</v>
      </c>
      <c r="D62" s="19">
        <f>+[1]NAC!D63</f>
        <v>451.79610000000002</v>
      </c>
      <c r="E62" s="19">
        <f>+[1]NAC!E63</f>
        <v>539.32231831388003</v>
      </c>
      <c r="F62" s="19">
        <f>+[1]NAC!F63</f>
        <v>445.7672</v>
      </c>
      <c r="G62" s="19">
        <f>+[1]NAC!G63</f>
        <v>533.81610000000001</v>
      </c>
      <c r="H62" s="19">
        <f>+[1]NAC!H63</f>
        <v>597.82539442243603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459.90483986113497</v>
      </c>
      <c r="M62" s="19">
        <f>+[1]NAC!M63</f>
        <v>496.88709999999998</v>
      </c>
      <c r="N62" s="20">
        <f>+[1]NAC!N63</f>
        <v>462.47541034067598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528.19966428681971</v>
      </c>
      <c r="S62" s="19">
        <f t="shared" si="1"/>
        <v>527.92674915478381</v>
      </c>
      <c r="T62" s="19">
        <f t="shared" si="2"/>
        <v>516.19056957683927</v>
      </c>
      <c r="U62" s="19">
        <f t="shared" si="3"/>
        <v>522.53541399816038</v>
      </c>
      <c r="V62" s="19"/>
      <c r="W62" s="20">
        <f t="shared" si="4"/>
        <v>540.74378426504086</v>
      </c>
      <c r="Y62" s="24">
        <f t="shared" si="7"/>
        <v>3.2220993919962249E-2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3.304414086105556E-2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3.6199861141508194E-2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4.0662655581241935E-2</v>
      </c>
      <c r="AJ62" s="24">
        <f t="shared" si="18"/>
        <v>4.0723745915225873E-2</v>
      </c>
      <c r="AK62" s="24">
        <f t="shared" si="19"/>
        <v>1.6571618389261022E-2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3.2213048206004791E-2</v>
      </c>
      <c r="AP62" s="24">
        <f t="shared" si="47"/>
        <v>3.3501214423541148E-2</v>
      </c>
      <c r="AQ62" s="24">
        <f t="shared" si="48"/>
        <v>3.4651920300205141E-2</v>
      </c>
      <c r="AR62" s="24">
        <f t="shared" si="49"/>
        <v>3.2768642167832152E-2</v>
      </c>
      <c r="AS62" s="24" t="e">
        <f t="shared" si="24"/>
        <v>#DIV/0!</v>
      </c>
      <c r="AT62" s="24">
        <f t="shared" si="25"/>
        <v>3.2868999196168369E-2</v>
      </c>
      <c r="AV62" s="24">
        <f t="shared" si="28"/>
        <v>0.52360146910547445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0.6400580812051484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0.58649637985626013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0.51960720517866443</v>
      </c>
      <c r="BG62" s="24">
        <f t="shared" si="39"/>
        <v>0.59478889440933158</v>
      </c>
      <c r="BH62" s="24">
        <f t="shared" si="40"/>
        <v>0.36099037356801889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0.52346847385480366</v>
      </c>
      <c r="BM62" s="24">
        <f t="shared" si="50"/>
        <v>0.54235192612802496</v>
      </c>
      <c r="BN62" s="24">
        <f t="shared" si="51"/>
        <v>0.54916340291563648</v>
      </c>
      <c r="BO62" s="24">
        <f t="shared" si="52"/>
        <v>0.53543364121955617</v>
      </c>
      <c r="BP62" s="24" t="e">
        <f t="shared" si="45"/>
        <v>#DIV/0!</v>
      </c>
      <c r="BQ62" s="24">
        <f t="shared" si="46"/>
        <v>0.54686088673927458</v>
      </c>
    </row>
    <row r="63" spans="1:69" x14ac:dyDescent="0.2">
      <c r="A63" s="31">
        <f>+[1]NAC!A64</f>
        <v>44470</v>
      </c>
      <c r="B63" s="17">
        <f>+[1]NAC!B64</f>
        <v>545.70808994618676</v>
      </c>
      <c r="C63" s="18">
        <f>+[1]NAC!C64</f>
        <v>572.32929999999999</v>
      </c>
      <c r="D63" s="19">
        <f>+[1]NAC!D64</f>
        <v>461.72730000000001</v>
      </c>
      <c r="E63" s="19">
        <f>+[1]NAC!E64</f>
        <v>559.46172552827295</v>
      </c>
      <c r="F63" s="19">
        <f>+[1]NAC!F64</f>
        <v>456.97899999999998</v>
      </c>
      <c r="G63" s="19">
        <f>+[1]NAC!G64</f>
        <v>548.51919999999996</v>
      </c>
      <c r="H63" s="19">
        <f>+[1]NAC!H64</f>
        <v>621.34244590869298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472.93646145120101</v>
      </c>
      <c r="M63" s="19">
        <f>+[1]NAC!M64</f>
        <v>517.40570000000002</v>
      </c>
      <c r="N63" s="20">
        <f>+[1]NAC!N64</f>
        <v>475.10121769261002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545.7022014038173</v>
      </c>
      <c r="S63" s="19">
        <f t="shared" si="1"/>
        <v>546.21512083381367</v>
      </c>
      <c r="T63" s="19">
        <f t="shared" si="2"/>
        <v>534.83838995659562</v>
      </c>
      <c r="U63" s="19">
        <f t="shared" si="3"/>
        <v>540.56832908383092</v>
      </c>
      <c r="V63" s="19"/>
      <c r="W63" s="20">
        <f t="shared" si="4"/>
        <v>558.66553542806935</v>
      </c>
      <c r="Y63" s="24">
        <f t="shared" si="7"/>
        <v>3.3149831927253626E-2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3.7342061565996509E-2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3.9337658964750055E-2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2.8335473908039033E-2</v>
      </c>
      <c r="AJ63" s="24">
        <f t="shared" si="18"/>
        <v>4.1294289990623678E-2</v>
      </c>
      <c r="AK63" s="24">
        <f t="shared" si="19"/>
        <v>2.7300494403871944E-2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3.3136214012232879E-2</v>
      </c>
      <c r="AP63" s="24">
        <f t="shared" si="47"/>
        <v>3.4641873533231227E-2</v>
      </c>
      <c r="AQ63" s="24">
        <f t="shared" si="48"/>
        <v>3.6125844753505332E-2</v>
      </c>
      <c r="AR63" s="24">
        <f t="shared" si="49"/>
        <v>3.4510417098225554E-2</v>
      </c>
      <c r="AS63" s="24" t="e">
        <f t="shared" si="24"/>
        <v>#DIV/0!</v>
      </c>
      <c r="AT63" s="24">
        <f t="shared" si="25"/>
        <v>3.3142777937590351E-2</v>
      </c>
      <c r="AV63" s="24">
        <f t="shared" si="28"/>
        <v>0.51988847370735725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0.62641212085375853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0.60802242525532435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0.54056824807981396</v>
      </c>
      <c r="BG63" s="24">
        <f t="shared" si="39"/>
        <v>0.60632220841723439</v>
      </c>
      <c r="BH63" s="24">
        <f t="shared" si="40"/>
        <v>0.37676005450544592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0.51972792151469682</v>
      </c>
      <c r="BM63" s="24">
        <f t="shared" si="50"/>
        <v>0.53422147594956937</v>
      </c>
      <c r="BN63" s="24">
        <f t="shared" si="51"/>
        <v>0.54971891593339128</v>
      </c>
      <c r="BO63" s="24">
        <f t="shared" si="52"/>
        <v>0.53272708898783061</v>
      </c>
      <c r="BP63" s="24" t="e">
        <f t="shared" si="45"/>
        <v>#DIV/0!</v>
      </c>
      <c r="BQ63" s="24">
        <f t="shared" si="46"/>
        <v>0.54764917098159516</v>
      </c>
    </row>
    <row r="64" spans="1:69" x14ac:dyDescent="0.2">
      <c r="A64" s="31">
        <f>+[1]NAC!A65</f>
        <v>44501</v>
      </c>
      <c r="B64" s="17">
        <f>+[1]NAC!B65</f>
        <v>559.49918019864958</v>
      </c>
      <c r="C64" s="18">
        <f>+[1]NAC!C65</f>
        <v>584.47170000000006</v>
      </c>
      <c r="D64" s="19">
        <f>+[1]NAC!D65</f>
        <v>466.8177</v>
      </c>
      <c r="E64" s="19">
        <f>+[1]NAC!E65</f>
        <v>584.00274118465097</v>
      </c>
      <c r="F64" s="19">
        <f>+[1]NAC!F65</f>
        <v>466.95510000000002</v>
      </c>
      <c r="G64" s="19">
        <f>+[1]NAC!G65</f>
        <v>563.34259999999995</v>
      </c>
      <c r="H64" s="19">
        <f>+[1]NAC!H65</f>
        <v>634.45884730677506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483.894527271877</v>
      </c>
      <c r="M64" s="19">
        <f>+[1]NAC!M65</f>
        <v>543.1712</v>
      </c>
      <c r="N64" s="20">
        <f>+[1]NAC!N65</f>
        <v>483.33583338418998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559.48041205080995</v>
      </c>
      <c r="S64" s="19">
        <f t="shared" si="1"/>
        <v>561.24430687089898</v>
      </c>
      <c r="T64" s="19">
        <f t="shared" si="2"/>
        <v>552.99886928070634</v>
      </c>
      <c r="U64" s="19">
        <f t="shared" si="3"/>
        <v>556.22911928120857</v>
      </c>
      <c r="V64" s="19"/>
      <c r="W64" s="20">
        <f t="shared" si="4"/>
        <v>572.51585914252257</v>
      </c>
      <c r="Y64" s="24">
        <f t="shared" si="7"/>
        <v>2.5271918277449013E-2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4.3865405865262996E-2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2.1109778487609532E-2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2.3170270668180892E-2</v>
      </c>
      <c r="AJ64" s="24">
        <f t="shared" si="18"/>
        <v>4.979748000456885E-2</v>
      </c>
      <c r="AK64" s="24">
        <f t="shared" si="19"/>
        <v>1.7332339688735043E-2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2.5248589086773521E-2</v>
      </c>
      <c r="AP64" s="24">
        <f t="shared" si="47"/>
        <v>2.7515140946927197E-2</v>
      </c>
      <c r="AQ64" s="24">
        <f t="shared" si="48"/>
        <v>3.3955078141613138E-2</v>
      </c>
      <c r="AR64" s="24">
        <f t="shared" si="49"/>
        <v>2.8970972502070147E-2</v>
      </c>
      <c r="AS64" s="24" t="e">
        <f t="shared" si="24"/>
        <v>#DIV/0!</v>
      </c>
      <c r="AT64" s="24">
        <f t="shared" si="25"/>
        <v>2.4791799092887645E-2</v>
      </c>
      <c r="AV64" s="24">
        <f t="shared" si="28"/>
        <v>0.5109579625906826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0.63312718354890074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0.59148960183333821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0.54416956441019604</v>
      </c>
      <c r="BG64" s="24">
        <f t="shared" si="39"/>
        <v>0.6337287836346559</v>
      </c>
      <c r="BH64" s="24">
        <f t="shared" si="40"/>
        <v>0.36982798859631916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0.51076226854656759</v>
      </c>
      <c r="BM64" s="24">
        <f t="shared" si="50"/>
        <v>0.52570333351197962</v>
      </c>
      <c r="BN64" s="24">
        <f t="shared" si="51"/>
        <v>0.5429566313466363</v>
      </c>
      <c r="BO64" s="24">
        <f t="shared" si="52"/>
        <v>0.51592214114601975</v>
      </c>
      <c r="BP64" s="24" t="e">
        <f t="shared" si="45"/>
        <v>#DIV/0!</v>
      </c>
      <c r="BQ64" s="24">
        <f t="shared" si="46"/>
        <v>0.53290402865945441</v>
      </c>
    </row>
    <row r="65" spans="1:69" x14ac:dyDescent="0.2">
      <c r="A65" s="31">
        <f>+[1]NAC!A66</f>
        <v>44531</v>
      </c>
      <c r="B65" s="17">
        <f>+[1]NAC!B66</f>
        <v>581.28552546118215</v>
      </c>
      <c r="C65" s="18">
        <f>+[1]NAC!C66</f>
        <v>609.33109999999999</v>
      </c>
      <c r="D65" s="19">
        <f>+[1]NAC!D66</f>
        <v>491.9092</v>
      </c>
      <c r="E65" s="19">
        <f>+[1]NAC!E66</f>
        <v>615.61033351959497</v>
      </c>
      <c r="F65" s="19">
        <f>+[1]NAC!F66</f>
        <v>476.80250000000001</v>
      </c>
      <c r="G65" s="19">
        <f>+[1]NAC!G66</f>
        <v>582.33799999999997</v>
      </c>
      <c r="H65" s="19">
        <f>+[1]NAC!H66</f>
        <v>634.80529568852296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499.99438974594301</v>
      </c>
      <c r="M65" s="19">
        <f>+[1]NAC!M66</f>
        <v>575.12890000000004</v>
      </c>
      <c r="N65" s="20">
        <f>+[1]NAC!N66</f>
        <v>499.11095727967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581.26242059758135</v>
      </c>
      <c r="S65" s="19">
        <f t="shared" si="1"/>
        <v>586.67266759604502</v>
      </c>
      <c r="T65" s="19">
        <f t="shared" si="2"/>
        <v>578.88674159016739</v>
      </c>
      <c r="U65" s="19">
        <f t="shared" si="3"/>
        <v>580.12190401289536</v>
      </c>
      <c r="V65" s="19"/>
      <c r="W65" s="20">
        <f t="shared" si="4"/>
        <v>592.87906340955226</v>
      </c>
      <c r="Y65" s="24">
        <f t="shared" si="7"/>
        <v>3.8939011947787483E-2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5.4122335574706248E-2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5.4605335431689994E-4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3.3271429137325725E-2</v>
      </c>
      <c r="AJ65" s="24">
        <f t="shared" si="18"/>
        <v>5.883540953570443E-2</v>
      </c>
      <c r="AK65" s="24">
        <f t="shared" si="19"/>
        <v>3.2638018549187242E-2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3.8932566855965689E-2</v>
      </c>
      <c r="AP65" s="24">
        <f t="shared" si="47"/>
        <v>4.5307115660409236E-2</v>
      </c>
      <c r="AQ65" s="24">
        <f t="shared" si="48"/>
        <v>4.6813608033473564E-2</v>
      </c>
      <c r="AR65" s="24">
        <f t="shared" si="49"/>
        <v>4.2954933324171218E-2</v>
      </c>
      <c r="AS65" s="24" t="e">
        <f t="shared" si="24"/>
        <v>#DIV/0!</v>
      </c>
      <c r="AT65" s="24">
        <f t="shared" si="25"/>
        <v>3.5567930463146213E-2</v>
      </c>
      <c r="AV65" s="24">
        <f t="shared" si="28"/>
        <v>0.5095108755204536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0.6478140501836982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0.52242487750361932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0.56167791133667855</v>
      </c>
      <c r="BG65" s="24">
        <f t="shared" si="39"/>
        <v>0.6538935142795359</v>
      </c>
      <c r="BH65" s="24">
        <f t="shared" si="40"/>
        <v>0.38826678783592539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0.50932241592679039</v>
      </c>
      <c r="BM65" s="24">
        <f t="shared" si="50"/>
        <v>0.53164391234714281</v>
      </c>
      <c r="BN65" s="24">
        <f t="shared" si="51"/>
        <v>0.5530314314070679</v>
      </c>
      <c r="BO65" s="24">
        <f t="shared" si="52"/>
        <v>0.52277022114605609</v>
      </c>
      <c r="BP65" s="24" t="e">
        <f t="shared" si="45"/>
        <v>#DIV/0!</v>
      </c>
      <c r="BQ65" s="24">
        <f t="shared" si="46"/>
        <v>0.52754643120353961</v>
      </c>
    </row>
    <row r="66" spans="1:69" x14ac:dyDescent="0.2">
      <c r="A66" s="31">
        <f>+[1]NAC!A67</f>
        <v>44562</v>
      </c>
      <c r="B66" s="17">
        <f>+[1]NAC!B67</f>
        <v>606.21892677849394</v>
      </c>
      <c r="C66" s="18">
        <f>+[1]NAC!C67</f>
        <v>639.40499999999997</v>
      </c>
      <c r="D66" s="19">
        <f>+[1]NAC!D67</f>
        <v>500.75779999999997</v>
      </c>
      <c r="E66" s="19">
        <f>+[1]NAC!E67</f>
        <v>647.44519905152595</v>
      </c>
      <c r="F66" s="19">
        <f>+[1]NAC!F67</f>
        <v>485.19299999999998</v>
      </c>
      <c r="G66" s="19">
        <f>+[1]NAC!G67</f>
        <v>601.6662</v>
      </c>
      <c r="H66" s="19">
        <f>+[1]NAC!H67</f>
        <v>666.42632791055496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519.48525947709595</v>
      </c>
      <c r="M66" s="19">
        <f>+[1]NAC!M67</f>
        <v>607.7867</v>
      </c>
      <c r="N66" s="20">
        <f>+[1]NAC!N67</f>
        <v>519.31123904876904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606.17904410411757</v>
      </c>
      <c r="S66" s="19">
        <f t="shared" si="1"/>
        <v>614.01070632037283</v>
      </c>
      <c r="T66" s="19">
        <f t="shared" si="2"/>
        <v>605.96960453806071</v>
      </c>
      <c r="U66" s="19">
        <f t="shared" si="3"/>
        <v>605.37234465383108</v>
      </c>
      <c r="V66" s="19"/>
      <c r="W66" s="20">
        <f t="shared" si="4"/>
        <v>617.87311738732581</v>
      </c>
      <c r="Y66" s="24">
        <f t="shared" si="7"/>
        <v>4.2893552695175252E-2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5.1712688690463082E-2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4.9812174593999226E-2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3.8982176862137674E-2</v>
      </c>
      <c r="AJ66" s="24">
        <f t="shared" si="18"/>
        <v>5.6783444546083306E-2</v>
      </c>
      <c r="AK66" s="24">
        <f t="shared" si="19"/>
        <v>4.0472527149469251E-2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4.2866393256457247E-2</v>
      </c>
      <c r="AP66" s="24">
        <f t="shared" si="47"/>
        <v>4.6598452994833339E-2</v>
      </c>
      <c r="AQ66" s="24">
        <f t="shared" si="48"/>
        <v>4.6784389764219281E-2</v>
      </c>
      <c r="AR66" s="24">
        <f t="shared" si="49"/>
        <v>4.3526094198943488E-2</v>
      </c>
      <c r="AS66" s="24" t="e">
        <f t="shared" si="24"/>
        <v>#DIV/0!</v>
      </c>
      <c r="AT66" s="24">
        <f t="shared" si="25"/>
        <v>4.2157086529648558E-2</v>
      </c>
      <c r="AV66" s="24">
        <f t="shared" si="28"/>
        <v>0.50737648702871363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0.66278371601634567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0.53008864789214361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0.57077227168195233</v>
      </c>
      <c r="BG66" s="24">
        <f t="shared" si="39"/>
        <v>0.65848195099376028</v>
      </c>
      <c r="BH66" s="24">
        <f t="shared" si="40"/>
        <v>0.41829160326460246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0.50716505456610284</v>
      </c>
      <c r="BM66" s="24">
        <f t="shared" si="50"/>
        <v>0.53462864476422833</v>
      </c>
      <c r="BN66" s="24">
        <f t="shared" si="51"/>
        <v>0.56086830413905564</v>
      </c>
      <c r="BO66" s="24">
        <f t="shared" si="52"/>
        <v>0.53112933680986996</v>
      </c>
      <c r="BP66" s="24" t="e">
        <f t="shared" si="45"/>
        <v>#DIV/0!</v>
      </c>
      <c r="BQ66" s="24">
        <f t="shared" si="46"/>
        <v>0.52117584878089529</v>
      </c>
    </row>
    <row r="67" spans="1:69" x14ac:dyDescent="0.2">
      <c r="A67" s="31">
        <f>+[1]NAC!A68</f>
        <v>44593</v>
      </c>
      <c r="B67" s="17">
        <f>+[1]NAC!B68</f>
        <v>636.79514222785076</v>
      </c>
      <c r="C67" s="18">
        <f>+[1]NAC!C68</f>
        <v>687.16579999999999</v>
      </c>
      <c r="D67" s="19">
        <f>+[1]NAC!D68</f>
        <v>514.07619999999997</v>
      </c>
      <c r="E67" s="19">
        <f>+[1]NAC!E68</f>
        <v>681.31212921259203</v>
      </c>
      <c r="F67" s="19">
        <f>+[1]NAC!F68</f>
        <v>498.94760000000002</v>
      </c>
      <c r="G67" s="19">
        <f>+[1]NAC!G68</f>
        <v>628.32370000000003</v>
      </c>
      <c r="H67" s="19">
        <f>+[1]NAC!H68</f>
        <v>696.17436349379602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544.04784543986295</v>
      </c>
      <c r="M67" s="19">
        <f>+[1]NAC!M68</f>
        <v>634.02329999999995</v>
      </c>
      <c r="N67" s="20">
        <f>+[1]NAC!N68</f>
        <v>542.64829890449403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636.75179140882221</v>
      </c>
      <c r="S67" s="19">
        <f t="shared" si="1"/>
        <v>647.94897678487155</v>
      </c>
      <c r="T67" s="19">
        <f t="shared" si="2"/>
        <v>631.54374139842434</v>
      </c>
      <c r="U67" s="19">
        <f t="shared" si="3"/>
        <v>630.72873695075657</v>
      </c>
      <c r="V67" s="19"/>
      <c r="W67" s="20">
        <f t="shared" si="4"/>
        <v>644.41572355197491</v>
      </c>
      <c r="Y67" s="24">
        <f t="shared" si="7"/>
        <v>5.0437579723618731E-2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5.2308566363113762E-2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4.4638145789512862E-2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4.728254654904207E-2</v>
      </c>
      <c r="AJ67" s="24">
        <f t="shared" si="18"/>
        <v>4.3167446737482074E-2</v>
      </c>
      <c r="AK67" s="24">
        <f t="shared" si="19"/>
        <v>4.4938484093800524E-2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5.0435176870702758E-2</v>
      </c>
      <c r="AP67" s="24">
        <f t="shared" si="47"/>
        <v>5.5273092333980811E-2</v>
      </c>
      <c r="AQ67" s="24">
        <f t="shared" si="48"/>
        <v>4.22036628055944E-2</v>
      </c>
      <c r="AR67" s="24">
        <f t="shared" si="49"/>
        <v>4.1885613904984353E-2</v>
      </c>
      <c r="AS67" s="24" t="e">
        <f t="shared" si="24"/>
        <v>#DIV/0!</v>
      </c>
      <c r="AT67" s="24">
        <f t="shared" si="25"/>
        <v>4.295802069668353E-2</v>
      </c>
      <c r="AV67" s="24">
        <f t="shared" si="28"/>
        <v>0.52414841775813859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0.66711394478916564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0.53203509091257728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0.61196938082246932</v>
      </c>
      <c r="BG67" s="24">
        <f t="shared" si="39"/>
        <v>0.64145537373063721</v>
      </c>
      <c r="BH67" s="24">
        <f t="shared" si="40"/>
        <v>0.43259836217247449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0.52394904587067326</v>
      </c>
      <c r="BM67" s="24">
        <f t="shared" si="50"/>
        <v>0.55634873433128962</v>
      </c>
      <c r="BN67" s="24">
        <f t="shared" si="51"/>
        <v>0.55990439935771197</v>
      </c>
      <c r="BO67" s="24">
        <f t="shared" si="52"/>
        <v>0.53471167853840229</v>
      </c>
      <c r="BP67" s="24" t="e">
        <f t="shared" si="45"/>
        <v>#DIV/0!</v>
      </c>
      <c r="BQ67" s="24">
        <f t="shared" si="46"/>
        <v>0.5252641814296426</v>
      </c>
    </row>
    <row r="68" spans="1:69" x14ac:dyDescent="0.2">
      <c r="A68" s="31">
        <f>+[1]NAC!A69</f>
        <v>44621</v>
      </c>
      <c r="B68" s="17">
        <f>+[1]NAC!B69</f>
        <v>675.17993104573725</v>
      </c>
      <c r="C68" s="18">
        <f>+[1]NAC!C69</f>
        <v>736.94510000000002</v>
      </c>
      <c r="D68" s="19">
        <f>+[1]NAC!D69</f>
        <v>543.63059999999996</v>
      </c>
      <c r="E68" s="19">
        <f>+[1]NAC!E69</f>
        <v>727.617478691325</v>
      </c>
      <c r="F68" s="19">
        <f>+[1]NAC!F69</f>
        <v>537.1626</v>
      </c>
      <c r="G68" s="19">
        <f>+[1]NAC!G69</f>
        <v>655.88630000000001</v>
      </c>
      <c r="H68" s="19">
        <f>+[1]NAC!H69</f>
        <v>733.32472707142699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574.39917573092703</v>
      </c>
      <c r="M68" s="19">
        <f>+[1]NAC!M69</f>
        <v>668.46130000000005</v>
      </c>
      <c r="N68" s="20">
        <f>+[1]NAC!N69</f>
        <v>573.81536152806098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675.13358359918561</v>
      </c>
      <c r="S68" s="19">
        <f t="shared" si="1"/>
        <v>687.73455669268787</v>
      </c>
      <c r="T68" s="19">
        <f t="shared" si="2"/>
        <v>664.82747773652261</v>
      </c>
      <c r="U68" s="19">
        <f t="shared" si="3"/>
        <v>663.63307914280244</v>
      </c>
      <c r="V68" s="19"/>
      <c r="W68" s="20">
        <f t="shared" si="4"/>
        <v>678.10855958151512</v>
      </c>
      <c r="Y68" s="24">
        <f t="shared" si="7"/>
        <v>6.0278080457077499E-2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6.7964956872629267E-2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5.3363590395931082E-2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5.5787979946000821E-2</v>
      </c>
      <c r="AJ68" s="24">
        <f t="shared" si="18"/>
        <v>5.4316615808914337E-2</v>
      </c>
      <c r="AK68" s="24">
        <f t="shared" si="19"/>
        <v>5.7435106101848099E-2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6.0277478144887819E-2</v>
      </c>
      <c r="AP68" s="24">
        <f t="shared" si="47"/>
        <v>6.1402334648682944E-2</v>
      </c>
      <c r="AQ68" s="24">
        <f t="shared" si="48"/>
        <v>5.2702186968709874E-2</v>
      </c>
      <c r="AR68" s="24">
        <f t="shared" si="49"/>
        <v>5.2168769653847091E-2</v>
      </c>
      <c r="AS68" s="24" t="e">
        <f t="shared" si="24"/>
        <v>#DIV/0!</v>
      </c>
      <c r="AT68" s="24">
        <f t="shared" si="25"/>
        <v>5.2284317092431642E-2</v>
      </c>
      <c r="AV68" s="24">
        <f t="shared" si="28"/>
        <v>0.54985028806406477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0.66702649358933264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0.54495348372569374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0.54108097386946574</v>
      </c>
      <c r="BG68" s="24">
        <f t="shared" si="39"/>
        <v>0.67781922578404008</v>
      </c>
      <c r="BH68" s="24">
        <f t="shared" si="40"/>
        <v>0.47781191953504853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0.54967044392802578</v>
      </c>
      <c r="BM68" s="24">
        <f t="shared" si="50"/>
        <v>0.57844303265286245</v>
      </c>
      <c r="BN68" s="24">
        <f t="shared" si="51"/>
        <v>0.57049947613785168</v>
      </c>
      <c r="BO68" s="24">
        <f t="shared" si="52"/>
        <v>0.53793043141846297</v>
      </c>
      <c r="BP68" s="24" t="e">
        <f t="shared" si="45"/>
        <v>#DIV/0!</v>
      </c>
      <c r="BQ68" s="24">
        <f t="shared" si="46"/>
        <v>0.53381855421769675</v>
      </c>
    </row>
    <row r="69" spans="1:69" x14ac:dyDescent="0.2">
      <c r="A69" s="31">
        <f>+[1]NAC!A70</f>
        <v>44652</v>
      </c>
      <c r="B69" s="17">
        <f>+[1]NAC!B70</f>
        <v>714.6787292374172</v>
      </c>
      <c r="C69" s="18">
        <f>+[1]NAC!C70</f>
        <v>780.14570000000003</v>
      </c>
      <c r="D69" s="19">
        <f>+[1]NAC!D70</f>
        <v>561.81370000000004</v>
      </c>
      <c r="E69" s="19">
        <f>+[1]NAC!E70</f>
        <v>778.87104701794999</v>
      </c>
      <c r="F69" s="19">
        <f>+[1]NAC!F70</f>
        <v>561.74779999999998</v>
      </c>
      <c r="G69" s="19">
        <f>+[1]NAC!G70</f>
        <v>691.95709999999997</v>
      </c>
      <c r="H69" s="19">
        <f>+[1]NAC!H70</f>
        <v>783.35662715309002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604.78994560796696</v>
      </c>
      <c r="M69" s="19">
        <f>+[1]NAC!M70</f>
        <v>717.56679999999994</v>
      </c>
      <c r="N69" s="20">
        <f>+[1]NAC!N70</f>
        <v>608.16869332089902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714.61321125016332</v>
      </c>
      <c r="S69" s="19">
        <f t="shared" si="1"/>
        <v>729.31286191398681</v>
      </c>
      <c r="T69" s="19">
        <f t="shared" si="2"/>
        <v>707.46267005628795</v>
      </c>
      <c r="U69" s="19">
        <f t="shared" si="3"/>
        <v>704.14155038655861</v>
      </c>
      <c r="V69" s="19"/>
      <c r="W69" s="20">
        <f t="shared" si="4"/>
        <v>718.15164242850653</v>
      </c>
      <c r="Y69" s="24">
        <f t="shared" si="7"/>
        <v>5.8501143732905492E-2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7.0440265424640991E-2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6.8226118982061656E-2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5.2908797855371947E-2</v>
      </c>
      <c r="AJ69" s="24">
        <f t="shared" si="18"/>
        <v>7.3460498012375419E-2</v>
      </c>
      <c r="AK69" s="24">
        <f t="shared" si="19"/>
        <v>5.9868267906519002E-2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5.847676461376583E-2</v>
      </c>
      <c r="AP69" s="24">
        <f t="shared" si="47"/>
        <v>6.0456908580032387E-2</v>
      </c>
      <c r="AQ69" s="24">
        <f t="shared" si="48"/>
        <v>6.4129708454472301E-2</v>
      </c>
      <c r="AR69" s="24">
        <f t="shared" si="49"/>
        <v>6.1040464251842064E-2</v>
      </c>
      <c r="AS69" s="24" t="e">
        <f t="shared" si="24"/>
        <v>#DIV/0!</v>
      </c>
      <c r="AT69" s="24">
        <f t="shared" si="25"/>
        <v>5.9051139056117252E-2</v>
      </c>
      <c r="AV69" s="24">
        <f t="shared" si="28"/>
        <v>0.57856399442113693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0.72685261538167856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0.58228388116362861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0.56217992661014993</v>
      </c>
      <c r="BG69" s="24">
        <f t="shared" si="39"/>
        <v>0.7338763304298741</v>
      </c>
      <c r="BH69" s="24">
        <f t="shared" si="40"/>
        <v>0.50050563506609191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0.5783402310774759</v>
      </c>
      <c r="BM69" s="24">
        <f t="shared" si="50"/>
        <v>0.61298712100470754</v>
      </c>
      <c r="BN69" s="24">
        <f t="shared" si="51"/>
        <v>0.6170900815751188</v>
      </c>
      <c r="BO69" s="24">
        <f t="shared" si="52"/>
        <v>0.58141159077485804</v>
      </c>
      <c r="BP69" s="24" t="e">
        <f t="shared" si="45"/>
        <v>#DIV/0!</v>
      </c>
      <c r="BQ69" s="24">
        <f t="shared" si="46"/>
        <v>0.56476208672977224</v>
      </c>
    </row>
    <row r="70" spans="1:69" x14ac:dyDescent="0.2">
      <c r="A70" s="31">
        <f>+[1]NAC!A71</f>
        <v>44682</v>
      </c>
      <c r="B70" s="17">
        <f>+[1]NAC!B71</f>
        <v>752.46531464786904</v>
      </c>
      <c r="C70" s="18">
        <f>+[1]NAC!C71</f>
        <v>814.5693</v>
      </c>
      <c r="D70" s="19">
        <f>+[1]NAC!D71</f>
        <v>593.58989999999994</v>
      </c>
      <c r="E70" s="19">
        <f>+[1]NAC!E71</f>
        <v>837.67719462036905</v>
      </c>
      <c r="F70" s="19">
        <f>+[1]NAC!F71</f>
        <v>581.7106</v>
      </c>
      <c r="G70" s="19">
        <f>+[1]NAC!G71</f>
        <v>728.99509999999998</v>
      </c>
      <c r="H70" s="19">
        <f>+[1]NAC!H71</f>
        <v>830.70586031349001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632.46375101100296</v>
      </c>
      <c r="M70" s="19">
        <f>+[1]NAC!M71</f>
        <v>758.35270000000003</v>
      </c>
      <c r="N70" s="20">
        <f>+[1]NAC!N71</f>
        <v>640.02231837511397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752.38818053901332</v>
      </c>
      <c r="S70" s="19">
        <f t="shared" ref="S70:S122" si="54">+($C$3*$C70+$D$3*$D70+$E$3*$E70+$G$3*$G70+$K$3*$K70+$M$3*$M70+$N$3*$N70)/SUM($C$3:$E$3,$G$3,$K$3,$M$3:$N$3)</f>
        <v>768.17685864363398</v>
      </c>
      <c r="T70" s="19">
        <f t="shared" ref="T70:T122" si="55">+($E$3*$E70+$G$3*$G70+$K$3*$K70+$M$3*$M70+$N$3*$N70)/SUM($E$3,$G$3,$K$3,$M$3:$N$3)</f>
        <v>750.34622504055881</v>
      </c>
      <c r="U70" s="19">
        <f t="shared" ref="U70:U96" si="56">+($E$3*$E70+$G$3*$G70+$K$3*$K70+$N$3*$N70)/SUM($E$3,$G$3,$K$3,$N$3)</f>
        <v>747.71458217559893</v>
      </c>
      <c r="V70" s="19"/>
      <c r="W70" s="20">
        <f t="shared" ref="W70:W96" si="57">($E$3*$E70+SUMPRODUCT($G$3:$L$3,$G70:$L70)+$N$3*$N70)/SUM($E$3,$G$3:$L$3,$N$3)</f>
        <v>760.86096286342536</v>
      </c>
      <c r="Y70" s="24">
        <f t="shared" si="7"/>
        <v>5.2872128222944514E-2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7.5501776356393213E-2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6.0444032154905791E-2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4.5757714069166289E-2</v>
      </c>
      <c r="AJ70" s="24">
        <f t="shared" si="18"/>
        <v>5.6839168144345642E-2</v>
      </c>
      <c r="AK70" s="24">
        <f t="shared" si="19"/>
        <v>5.2376298556702228E-2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5.2860720588645993E-2</v>
      </c>
      <c r="AP70" s="24">
        <f t="shared" si="47"/>
        <v>5.3288511363495772E-2</v>
      </c>
      <c r="AQ70" s="24">
        <f t="shared" si="48"/>
        <v>6.06159968565676E-2</v>
      </c>
      <c r="AR70" s="24">
        <f t="shared" si="49"/>
        <v>6.1881068891787017E-2</v>
      </c>
      <c r="AS70" s="24" t="e">
        <f t="shared" si="24"/>
        <v>#DIV/0!</v>
      </c>
      <c r="AT70" s="24">
        <f t="shared" si="25"/>
        <v>5.9471172815942719E-2</v>
      </c>
      <c r="AV70" s="24">
        <f t="shared" si="28"/>
        <v>0.60608216581053376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0.79088403698666254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0.60175560820685337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0.57641001134495351</v>
      </c>
      <c r="BG70" s="24">
        <f t="shared" si="39"/>
        <v>0.76650882633976769</v>
      </c>
      <c r="BH70" s="24">
        <f t="shared" si="40"/>
        <v>0.52538396837082835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0.60585260611914382</v>
      </c>
      <c r="BM70" s="24">
        <f t="shared" si="50"/>
        <v>0.64702392785205554</v>
      </c>
      <c r="BN70" s="24">
        <f t="shared" si="51"/>
        <v>0.65998031115814415</v>
      </c>
      <c r="BO70" s="24">
        <f t="shared" si="52"/>
        <v>0.62726660394142719</v>
      </c>
      <c r="BP70" s="24" t="e">
        <f t="shared" si="45"/>
        <v>#DIV/0!</v>
      </c>
      <c r="BQ70" s="24">
        <f t="shared" si="46"/>
        <v>0.59418893030337472</v>
      </c>
    </row>
    <row r="71" spans="1:69" x14ac:dyDescent="0.2">
      <c r="A71" s="31">
        <f>+[1]NAC!A72</f>
        <v>44713</v>
      </c>
      <c r="B71" s="17">
        <f>+[1]NAC!B72</f>
        <v>793.166338872903</v>
      </c>
      <c r="C71" s="18">
        <f>+[1]NAC!C72</f>
        <v>852.18039999999996</v>
      </c>
      <c r="D71" s="19">
        <f>+[1]NAC!D72</f>
        <v>633.49879999999996</v>
      </c>
      <c r="E71" s="19">
        <f>+[1]NAC!E72</f>
        <v>888.51168212510902</v>
      </c>
      <c r="F71" s="19">
        <f>+[1]NAC!F72</f>
        <v>621.32860000000005</v>
      </c>
      <c r="G71" s="19">
        <f>+[1]NAC!G72</f>
        <v>772.64120000000003</v>
      </c>
      <c r="H71" s="19">
        <f>+[1]NAC!H72</f>
        <v>894.29046613001594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651.51757903590601</v>
      </c>
      <c r="M71" s="19">
        <f>+[1]NAC!M72</f>
        <v>805.45939999999996</v>
      </c>
      <c r="N71" s="20">
        <f>+[1]NAC!N72</f>
        <v>679.79931148896605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793.07727439356245</v>
      </c>
      <c r="S71" s="19">
        <f t="shared" si="54"/>
        <v>809.02306859759256</v>
      </c>
      <c r="T71" s="19">
        <f t="shared" si="55"/>
        <v>793.71015870558358</v>
      </c>
      <c r="U71" s="19">
        <f t="shared" si="56"/>
        <v>789.84830849337732</v>
      </c>
      <c r="V71" s="19"/>
      <c r="W71" s="20">
        <f t="shared" si="57"/>
        <v>802.30751573937664</v>
      </c>
      <c r="Y71" s="24">
        <f t="shared" ref="Y71:Y95" si="58">+B71/B70-1</f>
        <v>5.4090233041613089E-2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6.068505604689145E-2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7.6542864152337353E-2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3.0126355849557029E-2</v>
      </c>
      <c r="AJ71" s="24">
        <f t="shared" ref="AJ71:AJ95" si="69">+M71/M70-1</f>
        <v>6.2117138898562629E-2</v>
      </c>
      <c r="AK71" s="24">
        <f t="shared" ref="AK71:AK95" si="70">+N71/N70-1</f>
        <v>6.2149384438401789E-2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5.4079921650814988E-2</v>
      </c>
      <c r="AP71" s="24">
        <f t="shared" si="47"/>
        <v>5.3172924300376012E-2</v>
      </c>
      <c r="AQ71" s="24">
        <f t="shared" si="48"/>
        <v>5.7791899549678893E-2</v>
      </c>
      <c r="AR71" s="24">
        <f t="shared" si="49"/>
        <v>5.6350012855417742E-2</v>
      </c>
      <c r="AS71" s="24" t="e">
        <f t="shared" ref="AS71:AS95" si="75">+V71/V70-1</f>
        <v>#DIV/0!</v>
      </c>
      <c r="AT71" s="24">
        <f t="shared" ref="AT71:AT95" si="76">+W71/W70-1</f>
        <v>5.4473228222895465E-2</v>
      </c>
      <c r="AV71" s="24">
        <f t="shared" si="28"/>
        <v>0.63956376853760522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0.83780749591477743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0.66917714772152448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0.58709848665585596</v>
      </c>
      <c r="BG71" s="24">
        <f t="shared" si="39"/>
        <v>0.81944215418352728</v>
      </c>
      <c r="BH71" s="24">
        <f t="shared" si="40"/>
        <v>0.5723892626480267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0.63930788271628813</v>
      </c>
      <c r="BM71" s="24">
        <f t="shared" si="50"/>
        <v>0.68042094063907488</v>
      </c>
      <c r="BN71" s="24">
        <f t="shared" si="51"/>
        <v>0.7043893346416501</v>
      </c>
      <c r="BO71" s="24">
        <f t="shared" si="52"/>
        <v>0.66901368092524161</v>
      </c>
      <c r="BP71" s="24" t="e">
        <f t="shared" si="45"/>
        <v>#DIV/0!</v>
      </c>
      <c r="BQ71" s="24">
        <f t="shared" si="46"/>
        <v>0.62754587255037886</v>
      </c>
    </row>
    <row r="72" spans="1:69" x14ac:dyDescent="0.2">
      <c r="A72" s="31">
        <f>+[1]NAC!A73</f>
        <v>44743</v>
      </c>
      <c r="B72" s="17">
        <f>+[1]NAC!B73</f>
        <v>854.10476766531235</v>
      </c>
      <c r="C72" s="18">
        <f>+[1]NAC!C73</f>
        <v>903.46090000000004</v>
      </c>
      <c r="D72" s="19">
        <f>+[1]NAC!D73</f>
        <v>674.34550000000002</v>
      </c>
      <c r="E72" s="19">
        <f>+[1]NAC!E73</f>
        <v>988.586753741743</v>
      </c>
      <c r="F72" s="19">
        <f>+[1]NAC!F73</f>
        <v>649.68960000000004</v>
      </c>
      <c r="G72" s="19">
        <f>+[1]NAC!G73</f>
        <v>852.41759999999999</v>
      </c>
      <c r="H72" s="19">
        <f>+[1]NAC!H73</f>
        <v>956.97518986571004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698.52831622228803</v>
      </c>
      <c r="M72" s="19">
        <f>+[1]NAC!M73</f>
        <v>884.06830000000002</v>
      </c>
      <c r="N72" s="20">
        <f>+[1]NAC!N73</f>
        <v>733.04568715234802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853.98950370424586</v>
      </c>
      <c r="S72" s="19">
        <f t="shared" si="54"/>
        <v>878.35594467255157</v>
      </c>
      <c r="T72" s="19">
        <f t="shared" si="55"/>
        <v>879.35250564518503</v>
      </c>
      <c r="U72" s="19">
        <f t="shared" si="56"/>
        <v>877.80247437307924</v>
      </c>
      <c r="V72" s="19"/>
      <c r="W72" s="20">
        <f t="shared" si="57"/>
        <v>872.5876965573151</v>
      </c>
      <c r="Y72" s="24">
        <f t="shared" si="58"/>
        <v>7.6829317894407279E-2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0.11263225192186344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7.0094366550678133E-2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7.2155746366731943E-2</v>
      </c>
      <c r="AJ72" s="24">
        <f t="shared" si="69"/>
        <v>9.7595111559937164E-2</v>
      </c>
      <c r="AK72" s="24">
        <f t="shared" si="70"/>
        <v>7.8326610167869015E-2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7.6804910791651082E-2</v>
      </c>
      <c r="AP72" s="24">
        <f t="shared" si="47"/>
        <v>8.5699504459303855E-2</v>
      </c>
      <c r="AQ72" s="24">
        <f t="shared" si="48"/>
        <v>0.10790128613103644</v>
      </c>
      <c r="AR72" s="24">
        <f t="shared" si="49"/>
        <v>0.11135576911910228</v>
      </c>
      <c r="AS72" s="24" t="e">
        <f t="shared" si="75"/>
        <v>#DIV/0!</v>
      </c>
      <c r="AT72" s="24">
        <f t="shared" si="76"/>
        <v>8.7597560086634552E-2</v>
      </c>
      <c r="AV72" s="24">
        <f t="shared" si="28"/>
        <v>0.70997950255959119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0.96986969675421064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0.71970424114107812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0.64507065131369568</v>
      </c>
      <c r="BG72" s="24">
        <f t="shared" si="39"/>
        <v>0.9062341114508814</v>
      </c>
      <c r="BH72" s="24">
        <f t="shared" si="40"/>
        <v>0.64727131256709147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0.70970760788190534</v>
      </c>
      <c r="BM72" s="24">
        <f t="shared" si="50"/>
        <v>0.76277589390793343</v>
      </c>
      <c r="BN72" s="24">
        <f t="shared" si="51"/>
        <v>0.82257036310135367</v>
      </c>
      <c r="BO72" s="24">
        <f t="shared" si="52"/>
        <v>0.7964694596908708</v>
      </c>
      <c r="BP72" s="24" t="e">
        <f t="shared" si="45"/>
        <v>#DIV/0!</v>
      </c>
      <c r="BQ72" s="24">
        <f t="shared" si="46"/>
        <v>0.71876815796152482</v>
      </c>
    </row>
    <row r="73" spans="1:69" x14ac:dyDescent="0.2">
      <c r="A73" s="31">
        <f>+[1]NAC!A74</f>
        <v>44774</v>
      </c>
      <c r="B73" s="17">
        <f>+[1]NAC!B74</f>
        <v>913.97338695369217</v>
      </c>
      <c r="C73" s="18">
        <f>+[1]NAC!C74</f>
        <v>967.58050000000003</v>
      </c>
      <c r="D73" s="19">
        <f>+[1]NAC!D74</f>
        <v>721.68899999999996</v>
      </c>
      <c r="E73" s="19">
        <f>+[1]NAC!E74</f>
        <v>1093.8892736303101</v>
      </c>
      <c r="F73" s="19">
        <f>+[1]NAC!F74</f>
        <v>685.69929999999999</v>
      </c>
      <c r="G73" s="19">
        <f>+[1]NAC!G74</f>
        <v>924.23009999999999</v>
      </c>
      <c r="H73" s="19">
        <f>+[1]NAC!H74</f>
        <v>1007.43523106386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731.52982011014899</v>
      </c>
      <c r="M73" s="19">
        <f>+[1]NAC!M74</f>
        <v>942.90869999999995</v>
      </c>
      <c r="N73" s="20">
        <f>+[1]NAC!N74</f>
        <v>790.28260836416996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913.8521412685335</v>
      </c>
      <c r="S73" s="19">
        <f t="shared" si="54"/>
        <v>944.88901807706782</v>
      </c>
      <c r="T73" s="19">
        <f t="shared" si="55"/>
        <v>949.56091928623835</v>
      </c>
      <c r="U73" s="19">
        <f t="shared" si="56"/>
        <v>951.74743276557342</v>
      </c>
      <c r="V73" s="19"/>
      <c r="W73" s="20">
        <f t="shared" si="57"/>
        <v>935.63329208167352</v>
      </c>
      <c r="Y73" s="24">
        <f t="shared" si="58"/>
        <v>7.0095170469578472E-2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0.10651823877874467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5.2728682762643864E-2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4.7244332293265412E-2</v>
      </c>
      <c r="AJ73" s="24">
        <f t="shared" si="69"/>
        <v>6.6556396151745245E-2</v>
      </c>
      <c r="AK73" s="24">
        <f t="shared" si="70"/>
        <v>7.8080973962440625E-2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7.0097626849778383E-2</v>
      </c>
      <c r="AP73" s="24">
        <f t="shared" si="47"/>
        <v>7.5747279685480562E-2</v>
      </c>
      <c r="AQ73" s="24">
        <f t="shared" si="48"/>
        <v>7.9841034386478604E-2</v>
      </c>
      <c r="AR73" s="24">
        <f t="shared" si="49"/>
        <v>8.4238721752641688E-2</v>
      </c>
      <c r="AS73" s="24" t="e">
        <f t="shared" si="75"/>
        <v>#DIV/0!</v>
      </c>
      <c r="AT73" s="24">
        <f t="shared" si="76"/>
        <v>7.2251300096364934E-2</v>
      </c>
      <c r="AV73" s="24">
        <f t="shared" si="28"/>
        <v>0.78611392017030046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1.0952885992321915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0.74616912609736064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0.65528974529286899</v>
      </c>
      <c r="BG73" s="24">
        <f t="shared" si="39"/>
        <v>0.97491034546893252</v>
      </c>
      <c r="BH73" s="24">
        <f t="shared" si="40"/>
        <v>0.73712775253900098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0.78585896229604169</v>
      </c>
      <c r="BM73" s="24">
        <f t="shared" si="50"/>
        <v>0.84977167616828275</v>
      </c>
      <c r="BN73" s="24">
        <f t="shared" si="51"/>
        <v>0.90329906527919746</v>
      </c>
      <c r="BO73" s="24">
        <f t="shared" si="52"/>
        <v>0.88108763060312278</v>
      </c>
      <c r="BP73" s="24" t="e">
        <f t="shared" si="45"/>
        <v>#DIV/0!</v>
      </c>
      <c r="BQ73" s="24">
        <f t="shared" si="46"/>
        <v>0.78714328324733618</v>
      </c>
    </row>
    <row r="74" spans="1:69" x14ac:dyDescent="0.2">
      <c r="A74" s="31">
        <f>+[1]NAC!A75</f>
        <v>44805</v>
      </c>
      <c r="B74" s="17">
        <f>+[1]NAC!B75</f>
        <v>967.37168216434679</v>
      </c>
      <c r="C74" s="18">
        <f>+[1]NAC!C75</f>
        <v>1032.8063</v>
      </c>
      <c r="D74" s="19">
        <f>+[1]NAC!D75</f>
        <v>789.70140000000004</v>
      </c>
      <c r="E74" s="19">
        <f>+[1]NAC!E75</f>
        <v>1178.0931103406299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1045.92725362994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764.91847119051795</v>
      </c>
      <c r="M74" s="19">
        <f>+[1]NAC!M75</f>
        <v>988.63070000000005</v>
      </c>
      <c r="N74" s="20">
        <f>+[1]NAC!N75</f>
        <v>839.69021209035805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967.25158018750301</v>
      </c>
      <c r="S74" s="19">
        <f t="shared" si="54"/>
        <v>1006.5365209385459</v>
      </c>
      <c r="T74" s="19">
        <f t="shared" si="55"/>
        <v>1007.9057750853286</v>
      </c>
      <c r="U74" s="19">
        <f t="shared" si="56"/>
        <v>1014.2412865403486</v>
      </c>
      <c r="V74" s="19"/>
      <c r="W74" s="20">
        <f t="shared" si="57"/>
        <v>989.05151359171009</v>
      </c>
      <c r="Y74" s="24">
        <f t="shared" si="58"/>
        <v>5.8424343610959051E-2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7.6976563113075436E-2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3.8207937720653451E-2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4.5642228330953882E-2</v>
      </c>
      <c r="AJ74" s="24">
        <f t="shared" si="69"/>
        <v>4.849037876095541E-2</v>
      </c>
      <c r="AK74" s="24">
        <f t="shared" si="70"/>
        <v>6.2518905519708179E-2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5.84333466077398E-2</v>
      </c>
      <c r="AP74" s="24">
        <f t="shared" si="47"/>
        <v>6.5243114992421081E-2</v>
      </c>
      <c r="AQ74" s="24">
        <f t="shared" si="48"/>
        <v>6.1444036516316025E-2</v>
      </c>
      <c r="AR74" s="24">
        <f t="shared" si="49"/>
        <v>6.5662224686208415E-2</v>
      </c>
      <c r="AS74" s="24" t="e">
        <f t="shared" si="75"/>
        <v>#DIV/0!</v>
      </c>
      <c r="AT74" s="24">
        <f t="shared" si="76"/>
        <v>5.7093117530253146E-2</v>
      </c>
      <c r="AV74" s="24">
        <f t="shared" si="28"/>
        <v>0.83145514837032364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1.1843952499940711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0.74955306915394382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0.66321030981426432</v>
      </c>
      <c r="BG74" s="24">
        <f t="shared" si="39"/>
        <v>0.98964855396728968</v>
      </c>
      <c r="BH74" s="24">
        <f t="shared" si="40"/>
        <v>0.81564293650080155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0.83122339067272111</v>
      </c>
      <c r="BM74" s="24">
        <f t="shared" si="50"/>
        <v>0.90658367387146277</v>
      </c>
      <c r="BN74" s="24">
        <f t="shared" si="51"/>
        <v>0.9525846353829861</v>
      </c>
      <c r="BO74" s="24">
        <f t="shared" si="52"/>
        <v>0.94100009180223587</v>
      </c>
      <c r="BP74" s="24" t="e">
        <f t="shared" si="45"/>
        <v>#DIV/0!</v>
      </c>
      <c r="BQ74" s="24">
        <f t="shared" si="46"/>
        <v>0.82905757286880832</v>
      </c>
    </row>
    <row r="75" spans="1:69" x14ac:dyDescent="0.2">
      <c r="A75" s="31">
        <f>+[1]NAC!A76</f>
        <v>44835</v>
      </c>
      <c r="B75" s="17">
        <f>+[1]NAC!B76</f>
        <v>1026.6339422351109</v>
      </c>
      <c r="C75" s="18">
        <f>+[1]NAC!C76</f>
        <v>1096.5069000000001</v>
      </c>
      <c r="D75" s="19">
        <f>+[1]NAC!D76</f>
        <v>832.72479999999996</v>
      </c>
      <c r="E75" s="19">
        <f>+[1]NAC!E76</f>
        <v>1245.0202183111801</v>
      </c>
      <c r="F75" s="19">
        <f>+[1]NAC!F76</f>
        <v>759.77110000000005</v>
      </c>
      <c r="G75" s="19">
        <f>+[1]NAC!G76</f>
        <v>1028.4132</v>
      </c>
      <c r="H75" s="19">
        <f>+[1]NAC!H76</f>
        <v>1110.78130121244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832.34919225832095</v>
      </c>
      <c r="M75" s="19">
        <f>+[1]NAC!M76</f>
        <v>1061.9487999999999</v>
      </c>
      <c r="N75" s="20">
        <f>+[1]NAC!N76</f>
        <v>884.93881113751195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1026.4892463432598</v>
      </c>
      <c r="S75" s="19">
        <f t="shared" si="54"/>
        <v>1067.0696103174437</v>
      </c>
      <c r="T75" s="19">
        <f t="shared" si="55"/>
        <v>1067.7646914718512</v>
      </c>
      <c r="U75" s="19">
        <f t="shared" si="56"/>
        <v>1069.6763129248391</v>
      </c>
      <c r="V75" s="19"/>
      <c r="W75" s="20">
        <f t="shared" si="57"/>
        <v>1045.7841215384069</v>
      </c>
      <c r="Y75" s="24">
        <f t="shared" si="58"/>
        <v>6.1261106938931498E-2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5.6809693039626685E-2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6.2006269898237099E-2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8.8154128325407033E-2</v>
      </c>
      <c r="AJ75" s="24">
        <f t="shared" si="69"/>
        <v>7.4161261631870978E-2</v>
      </c>
      <c r="AK75" s="24">
        <f t="shared" si="70"/>
        <v>5.3887253174608629E-2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6.1243287030116278E-2</v>
      </c>
      <c r="AP75" s="24">
        <f t="shared" si="47"/>
        <v>6.0139983119990248E-2</v>
      </c>
      <c r="AQ75" s="24">
        <f t="shared" si="48"/>
        <v>5.938939717004299E-2</v>
      </c>
      <c r="AR75" s="24">
        <f t="shared" si="49"/>
        <v>5.4656645435509077E-2</v>
      </c>
      <c r="AS75" s="24" t="e">
        <f t="shared" si="75"/>
        <v>#DIV/0!</v>
      </c>
      <c r="AT75" s="24">
        <f t="shared" si="76"/>
        <v>5.7360619914198496E-2</v>
      </c>
      <c r="AV75" s="24">
        <f t="shared" si="28"/>
        <v>0.88128774549842048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1.2253894439973836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0.78771192685534097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0.7599598679794437</v>
      </c>
      <c r="BG75" s="24">
        <f t="shared" si="39"/>
        <v>1.0524489776591173</v>
      </c>
      <c r="BH75" s="24">
        <f t="shared" si="40"/>
        <v>0.86263216801533527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0.88104289061436658</v>
      </c>
      <c r="BM75" s="24">
        <f t="shared" si="50"/>
        <v>0.95357025028624265</v>
      </c>
      <c r="BN75" s="24">
        <f t="shared" si="51"/>
        <v>0.99642492297253527</v>
      </c>
      <c r="BO75" s="24">
        <f t="shared" si="52"/>
        <v>0.97879945119565903</v>
      </c>
      <c r="BP75" s="24" t="e">
        <f t="shared" si="45"/>
        <v>#DIV/0!</v>
      </c>
      <c r="BQ75" s="24">
        <f t="shared" si="46"/>
        <v>0.87193240896288704</v>
      </c>
    </row>
    <row r="76" spans="1:69" x14ac:dyDescent="0.2">
      <c r="A76" s="31">
        <f>+[1]NAC!A77</f>
        <v>44866</v>
      </c>
      <c r="B76" s="17">
        <f>+[1]NAC!B77</f>
        <v>1077.071089116138</v>
      </c>
      <c r="C76" s="18">
        <f>+[1]NAC!C77</f>
        <v>1135.001</v>
      </c>
      <c r="D76" s="19">
        <f>+[1]NAC!D77</f>
        <v>885.54</v>
      </c>
      <c r="E76" s="19">
        <f>+[1]NAC!E77</f>
        <v>1303.2813946548199</v>
      </c>
      <c r="F76" s="19">
        <f>+[1]NAC!F77</f>
        <v>825.50909999999999</v>
      </c>
      <c r="G76" s="19">
        <f>+[1]NAC!G77</f>
        <v>1084.1626000000001</v>
      </c>
      <c r="H76" s="19">
        <f>+[1]NAC!H77</f>
        <v>1153.24652933019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874.72307255624503</v>
      </c>
      <c r="M76" s="19">
        <f>+[1]NAC!M77</f>
        <v>1120.5659000000001</v>
      </c>
      <c r="N76" s="20">
        <f>+[1]NAC!N77</f>
        <v>934.35289715281704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1076.9302098177589</v>
      </c>
      <c r="S76" s="19">
        <f t="shared" si="54"/>
        <v>1114.3487732778945</v>
      </c>
      <c r="T76" s="19">
        <f t="shared" si="55"/>
        <v>1121.0954110693447</v>
      </c>
      <c r="U76" s="19">
        <f t="shared" si="56"/>
        <v>1121.2694557062937</v>
      </c>
      <c r="V76" s="19"/>
      <c r="W76" s="20">
        <f t="shared" si="57"/>
        <v>1098.1212797506985</v>
      </c>
      <c r="Y76" s="24">
        <f t="shared" si="58"/>
        <v>4.9128657066626058E-2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4.6795365638855779E-2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3.8230053090917426E-2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5.0908778060991144E-2</v>
      </c>
      <c r="AJ76" s="24">
        <f t="shared" si="69"/>
        <v>5.5197670546828892E-2</v>
      </c>
      <c r="AK76" s="24">
        <f t="shared" si="70"/>
        <v>5.5838986146158121E-2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4.9139300440008249E-2</v>
      </c>
      <c r="AP76" s="24">
        <f t="shared" si="47"/>
        <v>4.430747769715393E-2</v>
      </c>
      <c r="AQ76" s="24">
        <f t="shared" si="48"/>
        <v>4.994613515828128E-2</v>
      </c>
      <c r="AR76" s="24">
        <f t="shared" si="49"/>
        <v>4.8232481319870013E-2</v>
      </c>
      <c r="AS76" s="24" t="e">
        <f t="shared" si="75"/>
        <v>#DIV/0!</v>
      </c>
      <c r="AT76" s="24">
        <f t="shared" si="76"/>
        <v>5.0045852804975421E-2</v>
      </c>
      <c r="AV76" s="24">
        <f t="shared" si="28"/>
        <v>0.92506285484408579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1.231635748851299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0.81768531438347103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0.80767300156874966</v>
      </c>
      <c r="BG76" s="24">
        <f t="shared" si="39"/>
        <v>1.0630068383596187</v>
      </c>
      <c r="BH76" s="24">
        <f t="shared" si="40"/>
        <v>0.93313392597177125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0.92487562856795069</v>
      </c>
      <c r="BM76" s="24">
        <f t="shared" si="50"/>
        <v>0.98549679637859411</v>
      </c>
      <c r="BN76" s="24">
        <f t="shared" si="51"/>
        <v>1.0273014527634925</v>
      </c>
      <c r="BO76" s="24">
        <f t="shared" si="52"/>
        <v>1.0158409850157843</v>
      </c>
      <c r="BP76" s="24" t="e">
        <f t="shared" si="45"/>
        <v>#DIV/0!</v>
      </c>
      <c r="BQ76" s="24">
        <f t="shared" si="46"/>
        <v>0.9180626391649549</v>
      </c>
    </row>
    <row r="77" spans="1:69" x14ac:dyDescent="0.2">
      <c r="A77" s="31">
        <f>+[1]NAC!A78</f>
        <v>44896</v>
      </c>
      <c r="B77" s="17">
        <f>+[1]NAC!B78</f>
        <v>1133.1855389063389</v>
      </c>
      <c r="C77" s="18">
        <f>+[1]NAC!C78</f>
        <v>1187.9251999999999</v>
      </c>
      <c r="D77" s="19">
        <f>+[1]NAC!D78</f>
        <v>948.76149999999996</v>
      </c>
      <c r="E77" s="19">
        <f>+[1]NAC!E78</f>
        <v>1360.19514015293</v>
      </c>
      <c r="F77" s="19">
        <f>+[1]NAC!F78</f>
        <v>860.10910000000001</v>
      </c>
      <c r="G77" s="19">
        <f>+[1]NAC!G78</f>
        <v>1148.5320999999999</v>
      </c>
      <c r="H77" s="19">
        <f>+[1]NAC!H78</f>
        <v>1215.9706974389601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931.48319331728499</v>
      </c>
      <c r="M77" s="19">
        <f>+[1]NAC!M78</f>
        <v>1200.8126999999999</v>
      </c>
      <c r="N77" s="20">
        <f>+[1]NAC!N78</f>
        <v>987.58518000825404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1133.0236607596903</v>
      </c>
      <c r="S77" s="19">
        <f t="shared" si="54"/>
        <v>1172.4265578943644</v>
      </c>
      <c r="T77" s="19">
        <f t="shared" si="55"/>
        <v>1182.5389417101539</v>
      </c>
      <c r="U77" s="19">
        <f t="shared" si="56"/>
        <v>1176.5325523986173</v>
      </c>
      <c r="V77" s="19"/>
      <c r="W77" s="20">
        <f t="shared" si="57"/>
        <v>1155.1589197838473</v>
      </c>
      <c r="Y77" s="24">
        <f t="shared" si="58"/>
        <v>5.2099114308461703E-2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4.3669575681454464E-2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5.4389210384357733E-2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6.4889246141830004E-2</v>
      </c>
      <c r="AJ77" s="24">
        <f t="shared" si="69"/>
        <v>7.1612744953241769E-2</v>
      </c>
      <c r="AK77" s="24">
        <f t="shared" si="70"/>
        <v>5.6972352756274214E-2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5.2086430885269541E-2</v>
      </c>
      <c r="AP77" s="24">
        <f t="shared" si="47"/>
        <v>5.2118139319732082E-2</v>
      </c>
      <c r="AQ77" s="24">
        <f t="shared" si="48"/>
        <v>5.480669177140074E-2</v>
      </c>
      <c r="AR77" s="24">
        <f t="shared" si="49"/>
        <v>4.9286187553832184E-2</v>
      </c>
      <c r="AS77" s="24" t="e">
        <f t="shared" si="75"/>
        <v>#DIV/0!</v>
      </c>
      <c r="AT77" s="24">
        <f t="shared" si="76"/>
        <v>5.194111168312654E-2</v>
      </c>
      <c r="AV77" s="24">
        <f t="shared" si="28"/>
        <v>0.94944737013241221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1.2095066734444848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0.9155018171675664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0.8629872902985769</v>
      </c>
      <c r="BG77" s="24">
        <f t="shared" si="39"/>
        <v>1.0879018599134906</v>
      </c>
      <c r="BH77" s="24">
        <f t="shared" si="40"/>
        <v>0.9786886374744006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0.94924636551397401</v>
      </c>
      <c r="BM77" s="24">
        <f t="shared" si="50"/>
        <v>0.99843391835264717</v>
      </c>
      <c r="BN77" s="24">
        <f t="shared" si="51"/>
        <v>1.0427811811025243</v>
      </c>
      <c r="BO77" s="24">
        <f t="shared" si="52"/>
        <v>1.0280781405772683</v>
      </c>
      <c r="BP77" s="24" t="e">
        <f t="shared" si="45"/>
        <v>#DIV/0!</v>
      </c>
      <c r="BQ77" s="24">
        <f t="shared" si="46"/>
        <v>0.94838878799449233</v>
      </c>
    </row>
    <row r="78" spans="1:69" x14ac:dyDescent="0.2">
      <c r="A78" s="31">
        <f>+[1]NAC!A79</f>
        <v>44927</v>
      </c>
      <c r="B78" s="17">
        <f>+[1]NAC!B79</f>
        <v>1205.9458575089011</v>
      </c>
      <c r="C78" s="18">
        <f>+[1]NAC!C79</f>
        <v>1268.3385000000001</v>
      </c>
      <c r="D78" s="19">
        <f>+[1]NAC!D79</f>
        <v>1017.8777</v>
      </c>
      <c r="E78" s="19">
        <f>+[1]NAC!E79</f>
        <v>1426.0198158066801</v>
      </c>
      <c r="F78" s="19">
        <f>+[1]NAC!F79</f>
        <v>929.16210000000001</v>
      </c>
      <c r="G78" s="19">
        <f>+[1]NAC!G79</f>
        <v>1210.6926000000001</v>
      </c>
      <c r="H78" s="19">
        <f>+[1]NAC!H79</f>
        <v>1282.6744118116401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974.26223074601603</v>
      </c>
      <c r="M78" s="19">
        <f>+[1]NAC!M79</f>
        <v>1275.6080999999999</v>
      </c>
      <c r="N78" s="20">
        <f>+[1]NAC!N79</f>
        <v>1051.5825816168301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1205.7863609308756</v>
      </c>
      <c r="S78" s="19">
        <f t="shared" si="54"/>
        <v>1248.1140384888699</v>
      </c>
      <c r="T78" s="19">
        <f t="shared" si="55"/>
        <v>1255.3202828084943</v>
      </c>
      <c r="U78" s="19">
        <f t="shared" si="56"/>
        <v>1248.65189383231</v>
      </c>
      <c r="V78" s="19"/>
      <c r="W78" s="20">
        <f t="shared" si="57"/>
        <v>1224.46763378992</v>
      </c>
      <c r="Y78" s="24">
        <f t="shared" si="58"/>
        <v>6.4208654368096418E-2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4.8393553035595449E-2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5.4856350167951762E-2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4.5925721189216784E-2</v>
      </c>
      <c r="AJ78" s="24">
        <f t="shared" si="69"/>
        <v>6.2287315915296348E-2</v>
      </c>
      <c r="AK78" s="24">
        <f t="shared" si="70"/>
        <v>6.4801905601743925E-2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6.4219929990162905E-2</v>
      </c>
      <c r="AP78" s="24">
        <f t="shared" si="47"/>
        <v>6.4556265878553232E-2</v>
      </c>
      <c r="AQ78" s="24">
        <f t="shared" si="48"/>
        <v>6.1546675996213773E-2</v>
      </c>
      <c r="AR78" s="24">
        <f t="shared" si="49"/>
        <v>6.1298211670099301E-2</v>
      </c>
      <c r="AS78" s="24" t="e">
        <f t="shared" si="75"/>
        <v>#DIV/0!</v>
      </c>
      <c r="AT78" s="24">
        <f t="shared" si="76"/>
        <v>5.9999289118627619E-2</v>
      </c>
      <c r="AV78" s="24">
        <f t="shared" si="28"/>
        <v>0.98929100402294279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1.2025336165836524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0.92470548970237476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0.87543768176731329</v>
      </c>
      <c r="BG78" s="24">
        <f t="shared" si="39"/>
        <v>1.0987759357024429</v>
      </c>
      <c r="BH78" s="24">
        <f t="shared" si="40"/>
        <v>1.0249563316654409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0.98915876861584362</v>
      </c>
      <c r="BM78" s="24">
        <f t="shared" si="50"/>
        <v>1.0327235757313336</v>
      </c>
      <c r="BN78" s="24">
        <f t="shared" si="51"/>
        <v>1.0715895210048414</v>
      </c>
      <c r="BO78" s="24">
        <f t="shared" si="52"/>
        <v>1.0626179984259507</v>
      </c>
      <c r="BP78" s="24" t="e">
        <f t="shared" si="45"/>
        <v>#DIV/0!</v>
      </c>
      <c r="BQ78" s="24">
        <f t="shared" si="46"/>
        <v>0.98174608885328563</v>
      </c>
    </row>
    <row r="79" spans="1:69" x14ac:dyDescent="0.2">
      <c r="A79" s="31">
        <f>+[1]NAC!A80</f>
        <v>44958</v>
      </c>
      <c r="B79" s="17">
        <f>+[1]NAC!B80</f>
        <v>1289.33047899542</v>
      </c>
      <c r="C79" s="18">
        <f>+[1]NAC!C80</f>
        <v>1392.3998999999999</v>
      </c>
      <c r="D79" s="19">
        <f>+[1]NAC!D80</f>
        <v>1071.1087</v>
      </c>
      <c r="E79" s="19">
        <f>+[1]NAC!E80</f>
        <v>1503.7938283397</v>
      </c>
      <c r="F79" s="19">
        <f>+[1]NAC!F80</f>
        <v>973.79010000000005</v>
      </c>
      <c r="G79" s="19">
        <f>+[1]NAC!G80</f>
        <v>1271.8967</v>
      </c>
      <c r="H79" s="19">
        <f>+[1]NAC!H80</f>
        <v>1360.36378486482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1025.9727953025899</v>
      </c>
      <c r="M79" s="19">
        <f>+[1]NAC!M80</f>
        <v>1371.9038</v>
      </c>
      <c r="N79" s="20">
        <f>+[1]NAC!N80</f>
        <v>1121.06176093573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1289.1451209194126</v>
      </c>
      <c r="S79" s="19">
        <f t="shared" si="54"/>
        <v>1342.9673428903652</v>
      </c>
      <c r="T79" s="19">
        <f t="shared" si="55"/>
        <v>1332.3100810085375</v>
      </c>
      <c r="U79" s="19">
        <f t="shared" si="56"/>
        <v>1319.2960481652526</v>
      </c>
      <c r="V79" s="19"/>
      <c r="W79" s="20">
        <f t="shared" si="57"/>
        <v>1293.3134332480324</v>
      </c>
      <c r="Y79" s="24">
        <f t="shared" si="58"/>
        <v>6.9144581381758607E-2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5.4539222857169278E-2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6.0568272304935222E-2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5.3076638839810064E-2</v>
      </c>
      <c r="AJ79" s="24">
        <f t="shared" si="69"/>
        <v>7.5490034909624804E-2</v>
      </c>
      <c r="AK79" s="24">
        <f t="shared" si="70"/>
        <v>6.6071063303534627E-2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6.9132279721743961E-2</v>
      </c>
      <c r="AP79" s="24">
        <f t="shared" si="47"/>
        <v>7.5997305916322366E-2</v>
      </c>
      <c r="AQ79" s="24">
        <f t="shared" si="48"/>
        <v>6.133080079594988E-2</v>
      </c>
      <c r="AR79" s="24">
        <f t="shared" si="49"/>
        <v>5.6576340196885955E-2</v>
      </c>
      <c r="AS79" s="24" t="e">
        <f t="shared" si="75"/>
        <v>#DIV/0!</v>
      </c>
      <c r="AT79" s="24">
        <f t="shared" si="76"/>
        <v>5.6225087179335054E-2</v>
      </c>
      <c r="AV79" s="24">
        <f t="shared" si="28"/>
        <v>1.0247178307369791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1.2072024904028478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0.95405613334818362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0.88581354361047127</v>
      </c>
      <c r="BG79" s="24">
        <f t="shared" si="39"/>
        <v>1.1638065982748587</v>
      </c>
      <c r="BH79" s="24">
        <f t="shared" si="40"/>
        <v>1.0659085510798527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1.0245645765160099</v>
      </c>
      <c r="BM79" s="24">
        <f t="shared" si="50"/>
        <v>1.0726436664105572</v>
      </c>
      <c r="BN79" s="24">
        <f t="shared" si="51"/>
        <v>1.1096085570548282</v>
      </c>
      <c r="BO79" s="24">
        <f t="shared" si="52"/>
        <v>1.0917011876505875</v>
      </c>
      <c r="BP79" s="24" t="e">
        <f t="shared" si="45"/>
        <v>#DIV/0!</v>
      </c>
      <c r="BQ79" s="24">
        <f t="shared" si="46"/>
        <v>1.0069551160536219</v>
      </c>
    </row>
    <row r="80" spans="1:69" x14ac:dyDescent="0.2">
      <c r="A80" s="31">
        <f>+[1]NAC!A81</f>
        <v>44986</v>
      </c>
      <c r="B80" s="17">
        <f>+[1]NAC!B81</f>
        <v>1379.633957167787</v>
      </c>
      <c r="C80" s="18">
        <f>+[1]NAC!C81</f>
        <v>1522.5337</v>
      </c>
      <c r="D80" s="19">
        <f>+[1]NAC!D81</f>
        <v>1159.8525999999999</v>
      </c>
      <c r="E80" s="19">
        <f>+[1]NAC!E81</f>
        <v>1587.3123298806199</v>
      </c>
      <c r="F80" s="19">
        <f>+[1]NAC!F81</f>
        <v>1037.2344000000001</v>
      </c>
      <c r="G80" s="19">
        <f>+[1]NAC!G81</f>
        <v>1345.7519</v>
      </c>
      <c r="H80" s="19">
        <f>+[1]NAC!H81</f>
        <v>1442.4069293121099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1126.9776019886101</v>
      </c>
      <c r="M80" s="19">
        <f>+[1]NAC!M81</f>
        <v>1479.9582</v>
      </c>
      <c r="N80" s="20">
        <f>+[1]NAC!N81</f>
        <v>1192.8027009340501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1379.4178185285339</v>
      </c>
      <c r="S80" s="19">
        <f t="shared" si="54"/>
        <v>1444.0675145941075</v>
      </c>
      <c r="T80" s="19">
        <f t="shared" si="55"/>
        <v>1412.8332770252559</v>
      </c>
      <c r="U80" s="19">
        <f t="shared" si="56"/>
        <v>1390.7700312769937</v>
      </c>
      <c r="V80" s="19"/>
      <c r="W80" s="20">
        <f t="shared" si="57"/>
        <v>1364.5284264117511</v>
      </c>
      <c r="Y80" s="24">
        <f t="shared" si="58"/>
        <v>7.0039047120585396E-2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5.5538531923043255E-2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6.0309709329289918E-2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9.8447841062131447E-2</v>
      </c>
      <c r="AJ80" s="24">
        <f t="shared" si="69"/>
        <v>7.8762373863240143E-2</v>
      </c>
      <c r="AK80" s="24">
        <f t="shared" si="70"/>
        <v>6.3993744589449841E-2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7.0025240870274619E-2</v>
      </c>
      <c r="AP80" s="24">
        <f t="shared" si="47"/>
        <v>7.528118404290618E-2</v>
      </c>
      <c r="AQ80" s="24">
        <f t="shared" si="48"/>
        <v>6.0438780104225875E-2</v>
      </c>
      <c r="AR80" s="24">
        <f t="shared" si="49"/>
        <v>5.4175848712000763E-2</v>
      </c>
      <c r="AS80" s="24" t="e">
        <f t="shared" si="75"/>
        <v>#DIV/0!</v>
      </c>
      <c r="AT80" s="24">
        <f t="shared" si="76"/>
        <v>5.5063986295162071E-2</v>
      </c>
      <c r="AV80" s="24">
        <f t="shared" si="28"/>
        <v>1.0433574721792636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1.1815203405167245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0.96694162362756009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0.96201117551139093</v>
      </c>
      <c r="BG80" s="24">
        <f t="shared" si="39"/>
        <v>1.2139773835822658</v>
      </c>
      <c r="BH80" s="24">
        <f t="shared" si="40"/>
        <v>1.0787221481098657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1.0431776052003787</v>
      </c>
      <c r="BM80" s="24">
        <f t="shared" si="50"/>
        <v>1.0997454621716569</v>
      </c>
      <c r="BN80" s="24">
        <f t="shared" si="51"/>
        <v>1.125112641004852</v>
      </c>
      <c r="BO80" s="24">
        <f t="shared" si="52"/>
        <v>1.0956912411198898</v>
      </c>
      <c r="BP80" s="24" t="e">
        <f t="shared" si="45"/>
        <v>#DIV/0!</v>
      </c>
      <c r="BQ80" s="24">
        <f t="shared" si="46"/>
        <v>1.0122566027685154</v>
      </c>
    </row>
    <row r="81" spans="1:69" x14ac:dyDescent="0.2">
      <c r="A81" s="31">
        <f>+[1]NAC!A82</f>
        <v>45017</v>
      </c>
      <c r="B81" s="17">
        <f>+[1]NAC!B82</f>
        <v>1492.5133390916069</v>
      </c>
      <c r="C81" s="18">
        <f>+[1]NAC!C82</f>
        <v>1677.0441000000001</v>
      </c>
      <c r="D81" s="19">
        <f>+[1]NAC!D82</f>
        <v>1203.7907</v>
      </c>
      <c r="E81" s="19">
        <f>+[1]NAC!E82</f>
        <v>1713.57790279656</v>
      </c>
      <c r="F81" s="19">
        <f>+[1]NAC!F82</f>
        <v>1095.5146</v>
      </c>
      <c r="G81" s="19">
        <f>+[1]NAC!G82</f>
        <v>1462.0471</v>
      </c>
      <c r="H81" s="19">
        <f>+[1]NAC!H82</f>
        <v>1541.11921737589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1199.83873304342</v>
      </c>
      <c r="M81" s="19">
        <f>+[1]NAC!M82</f>
        <v>1626.3026</v>
      </c>
      <c r="N81" s="20">
        <f>+[1]NAC!N82</f>
        <v>1280.46338541762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1492.2555104402795</v>
      </c>
      <c r="S81" s="19">
        <f t="shared" si="54"/>
        <v>1573.7328939279644</v>
      </c>
      <c r="T81" s="19">
        <f t="shared" si="55"/>
        <v>1532.194371813815</v>
      </c>
      <c r="U81" s="19">
        <f t="shared" si="56"/>
        <v>1501.2620016390802</v>
      </c>
      <c r="V81" s="19"/>
      <c r="W81" s="20">
        <f t="shared" si="57"/>
        <v>1464.329491092589</v>
      </c>
      <c r="Y81" s="24">
        <f t="shared" si="58"/>
        <v>8.181835575832519E-2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7.9546772578422686E-2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6.843581104456864E-2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6.4651800467234288E-2</v>
      </c>
      <c r="AJ81" s="24">
        <f t="shared" si="69"/>
        <v>9.8884144160287679E-2</v>
      </c>
      <c r="AK81" s="24">
        <f t="shared" si="70"/>
        <v>7.3491353108879887E-2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8.1800952833937624E-2</v>
      </c>
      <c r="AP81" s="24">
        <f t="shared" si="47"/>
        <v>8.9791770830259798E-2</v>
      </c>
      <c r="AQ81" s="24">
        <f t="shared" si="48"/>
        <v>8.4483496198416219E-2</v>
      </c>
      <c r="AR81" s="24">
        <f t="shared" si="49"/>
        <v>7.9446614377097102E-2</v>
      </c>
      <c r="AS81" s="24" t="e">
        <f t="shared" si="75"/>
        <v>#DIV/0!</v>
      </c>
      <c r="AT81" s="24">
        <f t="shared" si="76"/>
        <v>7.3139601014601929E-2</v>
      </c>
      <c r="AV81" s="24">
        <f t="shared" si="28"/>
        <v>1.0883696100542428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1.2000790880047547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0.96732773293397023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0.98389331991503015</v>
      </c>
      <c r="BG81" s="24">
        <f t="shared" si="39"/>
        <v>1.2664128273493147</v>
      </c>
      <c r="BH81" s="24">
        <f t="shared" si="40"/>
        <v>1.105441137434521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1.0882002836607065</v>
      </c>
      <c r="BM81" s="24">
        <f t="shared" si="50"/>
        <v>1.1578296175908744</v>
      </c>
      <c r="BN81" s="24">
        <f t="shared" si="51"/>
        <v>1.1657600275812556</v>
      </c>
      <c r="BO81" s="24">
        <f t="shared" si="52"/>
        <v>1.1320457524696836</v>
      </c>
      <c r="BP81" s="24" t="e">
        <f t="shared" si="45"/>
        <v>#DIV/0!</v>
      </c>
      <c r="BQ81" s="24">
        <f t="shared" si="46"/>
        <v>1.0390254711954738</v>
      </c>
    </row>
    <row r="82" spans="1:69" x14ac:dyDescent="0.2">
      <c r="A82" s="31">
        <f>+[1]NAC!A83</f>
        <v>45047</v>
      </c>
      <c r="B82" s="17">
        <f>+[1]NAC!B83</f>
        <v>1611.9816533393889</v>
      </c>
      <c r="C82" s="18">
        <f>+[1]NAC!C83</f>
        <v>1774.4119000000001</v>
      </c>
      <c r="D82" s="19">
        <f>+[1]NAC!D83</f>
        <v>1305.3762999999999</v>
      </c>
      <c r="E82" s="19">
        <f>+[1]NAC!E83</f>
        <v>1874.89798271219</v>
      </c>
      <c r="F82" s="19">
        <f>+[1]NAC!F83</f>
        <v>1225.3679999999999</v>
      </c>
      <c r="G82" s="19">
        <f>+[1]NAC!G83</f>
        <v>1590.1014</v>
      </c>
      <c r="H82" s="19">
        <f>+[1]NAC!H83</f>
        <v>1677.95044679886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1275.99964796115</v>
      </c>
      <c r="M82" s="19">
        <f>+[1]NAC!M83</f>
        <v>1778.1049</v>
      </c>
      <c r="N82" s="20">
        <f>+[1]NAC!N83</f>
        <v>1381.76127335867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1611.6936417009601</v>
      </c>
      <c r="S82" s="19">
        <f t="shared" si="54"/>
        <v>1693.0252776842303</v>
      </c>
      <c r="T82" s="19">
        <f t="shared" si="55"/>
        <v>1669.6530971997859</v>
      </c>
      <c r="U82" s="19">
        <f t="shared" si="56"/>
        <v>1634.0061471403642</v>
      </c>
      <c r="V82" s="19"/>
      <c r="W82" s="20">
        <f t="shared" si="57"/>
        <v>1589.0761393507894</v>
      </c>
      <c r="Y82" s="24">
        <f t="shared" si="58"/>
        <v>8.0045056294434369E-2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9.4142250347857281E-2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8.878692049272896E-2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6.3475959577122598E-2</v>
      </c>
      <c r="AJ82" s="24">
        <f t="shared" si="69"/>
        <v>9.334197707117986E-2</v>
      </c>
      <c r="AK82" s="24">
        <f t="shared" si="70"/>
        <v>7.9110335441580748E-2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8.003865988435277E-2</v>
      </c>
      <c r="AP82" s="24">
        <f t="shared" si="47"/>
        <v>7.5802179783201806E-2</v>
      </c>
      <c r="AQ82" s="24">
        <f t="shared" si="48"/>
        <v>8.9713634193321568E-2</v>
      </c>
      <c r="AR82" s="24">
        <f t="shared" si="49"/>
        <v>8.8421704776617149E-2</v>
      </c>
      <c r="AS82" s="24" t="e">
        <f t="shared" si="75"/>
        <v>#DIV/0!</v>
      </c>
      <c r="AT82" s="24">
        <f t="shared" si="76"/>
        <v>8.5190286077706734E-2</v>
      </c>
      <c r="AV82" s="24">
        <f t="shared" ref="AV82:AV95" si="77">+B82/B70-1</f>
        <v>1.1422670546532068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1.238210607562122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1.0199092446099254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1.0175063723754052</v>
      </c>
      <c r="BG82" s="24">
        <f t="shared" ref="BG82:BG95" si="88">+M82/M70-1</f>
        <v>1.3446938344124049</v>
      </c>
      <c r="BH82" s="24">
        <f t="shared" ref="BH82:BH95" si="89">+N82/N70-1</f>
        <v>1.1589267025354362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1.1421038811991142</v>
      </c>
      <c r="BM82" s="24">
        <f t="shared" si="50"/>
        <v>1.2039524604706222</v>
      </c>
      <c r="BN82" s="24">
        <f t="shared" si="51"/>
        <v>1.2251769136434789</v>
      </c>
      <c r="BO82" s="24">
        <f t="shared" si="52"/>
        <v>1.1853340647522934</v>
      </c>
      <c r="BP82" s="24" t="e">
        <f t="shared" ref="BP82:BP95" si="94">+V82/V70-1</f>
        <v>#DIV/0!</v>
      </c>
      <c r="BQ82" s="24">
        <f t="shared" ref="BQ82:BQ95" si="95">+W82/W70-1</f>
        <v>1.088523681607291</v>
      </c>
    </row>
    <row r="83" spans="1:69" x14ac:dyDescent="0.2">
      <c r="A83" s="31">
        <f>+[1]NAC!A84</f>
        <v>45078</v>
      </c>
      <c r="B83" s="17">
        <f>+[1]NAC!B84</f>
        <v>1710.036723744304</v>
      </c>
      <c r="C83" s="18">
        <f>+[1]NAC!C84</f>
        <v>1848.0332000000001</v>
      </c>
      <c r="D83" s="19">
        <f>+[1]NAC!D84</f>
        <v>1364.1996999999999</v>
      </c>
      <c r="E83" s="19">
        <f>+[1]NAC!E84</f>
        <v>1968.1240537874201</v>
      </c>
      <c r="F83" s="19">
        <f>+[1]NAC!F84</f>
        <v>1324.556</v>
      </c>
      <c r="G83" s="19">
        <f>+[1]NAC!G84</f>
        <v>1717.2201</v>
      </c>
      <c r="H83" s="19">
        <f>+[1]NAC!H84</f>
        <v>1826.49583944238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1369.3764992705201</v>
      </c>
      <c r="M83" s="19">
        <f>+[1]NAC!M84</f>
        <v>1890.0322000000001</v>
      </c>
      <c r="N83" s="20">
        <f>+[1]NAC!N84</f>
        <v>1489.4775041217499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1709.733138889716</v>
      </c>
      <c r="S83" s="19">
        <f t="shared" si="54"/>
        <v>1783.1912979020415</v>
      </c>
      <c r="T83" s="19">
        <f t="shared" si="55"/>
        <v>1775.2753237822449</v>
      </c>
      <c r="U83" s="19">
        <f t="shared" si="56"/>
        <v>1737.5559633853934</v>
      </c>
      <c r="V83" s="19"/>
      <c r="W83" s="20">
        <f t="shared" si="57"/>
        <v>1700.0404032765866</v>
      </c>
      <c r="Y83" s="24">
        <f t="shared" si="58"/>
        <v>6.0828899759363786E-2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4.9723276644829006E-2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8.8527878118755066E-2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7.3179370745573236E-2</v>
      </c>
      <c r="AJ83" s="24">
        <f t="shared" si="69"/>
        <v>6.2947523512251857E-2</v>
      </c>
      <c r="AK83" s="24">
        <f t="shared" si="70"/>
        <v>7.7955745930881504E-2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6.0830107318216031E-2</v>
      </c>
      <c r="AP83" s="24">
        <f t="shared" si="47"/>
        <v>5.3257338449868241E-2</v>
      </c>
      <c r="AQ83" s="24">
        <f t="shared" si="48"/>
        <v>6.3259983022581512E-2</v>
      </c>
      <c r="AR83" s="24">
        <f t="shared" si="49"/>
        <v>6.337174216036412E-2</v>
      </c>
      <c r="AS83" s="24" t="e">
        <f t="shared" si="75"/>
        <v>#DIV/0!</v>
      </c>
      <c r="AT83" s="24">
        <f t="shared" si="76"/>
        <v>6.9829419231687284E-2</v>
      </c>
      <c r="AV83" s="24">
        <f t="shared" si="77"/>
        <v>1.1559622993762981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1.2150795463714497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1.0423966357892893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1.1018258652312616</v>
      </c>
      <c r="BG83" s="24">
        <f t="shared" si="88"/>
        <v>1.3465269633702208</v>
      </c>
      <c r="BH83" s="24">
        <f t="shared" si="89"/>
        <v>1.1910547406400629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1.1558216255749949</v>
      </c>
      <c r="BM83" s="24">
        <f t="shared" si="50"/>
        <v>1.2041291121563797</v>
      </c>
      <c r="BN83" s="24">
        <f t="shared" si="51"/>
        <v>1.2366796044004773</v>
      </c>
      <c r="BO83" s="24">
        <f t="shared" si="52"/>
        <v>1.19986033356171</v>
      </c>
      <c r="BP83" s="24" t="e">
        <f t="shared" si="94"/>
        <v>#DIV/0!</v>
      </c>
      <c r="BQ83" s="24">
        <f t="shared" si="95"/>
        <v>1.1189386487423003</v>
      </c>
    </row>
    <row r="84" spans="1:69" x14ac:dyDescent="0.2">
      <c r="A84" s="31">
        <f>+[1]NAC!A85</f>
        <v>45108</v>
      </c>
      <c r="B84" s="17">
        <f>+[1]NAC!B85</f>
        <v>1824.63198210312</v>
      </c>
      <c r="C84" s="18">
        <f>+[1]NAC!C85</f>
        <v>1954.5101</v>
      </c>
      <c r="D84" s="19">
        <f>+[1]NAC!D85</f>
        <v>1487.5243</v>
      </c>
      <c r="E84" s="19">
        <f>+[1]NAC!E85</f>
        <v>2081.1918144772098</v>
      </c>
      <c r="F84" s="19">
        <f>+[1]NAC!F85</f>
        <v>1377.3341</v>
      </c>
      <c r="G84" s="19">
        <f>+[1]NAC!G85</f>
        <v>1822.9318000000001</v>
      </c>
      <c r="H84" s="19">
        <f>+[1]NAC!H85</f>
        <v>1997.3243885500001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1470.94300142928</v>
      </c>
      <c r="M84" s="19">
        <f>+[1]NAC!M85</f>
        <v>2030.866</v>
      </c>
      <c r="N84" s="20">
        <f>+[1]NAC!N85</f>
        <v>1580.3094967708601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1824.2772747302945</v>
      </c>
      <c r="S84" s="19">
        <f t="shared" si="54"/>
        <v>1902.6943881500395</v>
      </c>
      <c r="T84" s="19">
        <f t="shared" si="55"/>
        <v>1904.1778360889532</v>
      </c>
      <c r="U84" s="19">
        <f t="shared" si="56"/>
        <v>1862.5367887715915</v>
      </c>
      <c r="V84" s="19"/>
      <c r="W84" s="20">
        <f t="shared" si="57"/>
        <v>1825.0455326125523</v>
      </c>
      <c r="Y84" s="24">
        <f t="shared" si="58"/>
        <v>6.7013331800207077E-2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5.744950907550983E-2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9.3528025314184804E-2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7.416988842211425E-2</v>
      </c>
      <c r="AJ84" s="24">
        <f t="shared" si="69"/>
        <v>7.4513968597995195E-2</v>
      </c>
      <c r="AK84" s="24">
        <f t="shared" si="70"/>
        <v>6.0982453509875523E-2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6.6995329993406072E-2</v>
      </c>
      <c r="AP84" s="24">
        <f t="shared" si="47"/>
        <v>6.7016416235653242E-2</v>
      </c>
      <c r="AQ84" s="24">
        <f t="shared" si="48"/>
        <v>7.2609871032330853E-2</v>
      </c>
      <c r="AR84" s="24">
        <f t="shared" si="49"/>
        <v>7.1929093519779386E-2</v>
      </c>
      <c r="AS84" s="24" t="e">
        <f t="shared" si="75"/>
        <v>#DIV/0!</v>
      </c>
      <c r="AT84" s="24">
        <f t="shared" si="76"/>
        <v>7.3530681444414991E-2</v>
      </c>
      <c r="AV84" s="24">
        <f t="shared" si="77"/>
        <v>1.1363093278248932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1.1052191996301999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1.0871224350448205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1.1057743362277552</v>
      </c>
      <c r="BG84" s="24">
        <f t="shared" si="88"/>
        <v>1.2971822425937001</v>
      </c>
      <c r="BH84" s="24">
        <f t="shared" si="89"/>
        <v>1.1558131020589801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1.1361823146740679</v>
      </c>
      <c r="BM84" s="24">
        <f t="shared" si="50"/>
        <v>1.1661997049036406</v>
      </c>
      <c r="BN84" s="24">
        <f t="shared" si="51"/>
        <v>1.1654317510494261</v>
      </c>
      <c r="BO84" s="24">
        <f t="shared" si="52"/>
        <v>1.1218176561894553</v>
      </c>
      <c r="BP84" s="24" t="e">
        <f t="shared" si="94"/>
        <v>#DIV/0!</v>
      </c>
      <c r="BQ84" s="24">
        <f t="shared" si="95"/>
        <v>1.0915325070626594</v>
      </c>
    </row>
    <row r="85" spans="1:69" x14ac:dyDescent="0.2">
      <c r="A85" s="31">
        <f>+[1]NAC!A86</f>
        <v>45139</v>
      </c>
      <c r="B85" s="17">
        <f>+[1]NAC!B86</f>
        <v>2051.5104119461162</v>
      </c>
      <c r="C85" s="18">
        <f>+[1]NAC!C86</f>
        <v>2259.2334000000001</v>
      </c>
      <c r="D85" s="19">
        <f>+[1]NAC!D86</f>
        <v>1613.6846</v>
      </c>
      <c r="E85" s="19">
        <f>+[1]NAC!E86</f>
        <v>2292.2085706744001</v>
      </c>
      <c r="F85" s="19">
        <f>+[1]NAC!F86</f>
        <v>1503.1732</v>
      </c>
      <c r="G85" s="19">
        <f>+[1]NAC!G86</f>
        <v>2079.2710999999999</v>
      </c>
      <c r="H85" s="19">
        <f>+[1]NAC!H86</f>
        <v>2295.3174107980199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1594.9018404435401</v>
      </c>
      <c r="M85" s="19">
        <f>+[1]NAC!M86</f>
        <v>2283.6172999999999</v>
      </c>
      <c r="N85" s="20">
        <f>+[1]NAC!N86</f>
        <v>1719.5301215428101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2051.10308385195</v>
      </c>
      <c r="S85" s="19">
        <f t="shared" si="54"/>
        <v>2152.3758478860068</v>
      </c>
      <c r="T85" s="19">
        <f t="shared" si="55"/>
        <v>2124.577791281009</v>
      </c>
      <c r="U85" s="19">
        <f t="shared" si="56"/>
        <v>2072.303202215629</v>
      </c>
      <c r="V85" s="19"/>
      <c r="W85" s="20">
        <f t="shared" si="57"/>
        <v>2031.7795893486427</v>
      </c>
      <c r="Y85" s="24">
        <f t="shared" si="58"/>
        <v>0.1243420218807576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0.10139226703147353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0.14919610652947268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8.4271680747528777E-2</v>
      </c>
      <c r="AJ85" s="24">
        <f t="shared" si="69"/>
        <v>0.1244549369579282</v>
      </c>
      <c r="AK85" s="24">
        <f t="shared" si="70"/>
        <v>8.8097062668058168E-2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0.12433735390097977</v>
      </c>
      <c r="AP85" s="24">
        <f t="shared" si="47"/>
        <v>0.13122520426348072</v>
      </c>
      <c r="AQ85" s="24">
        <f t="shared" si="48"/>
        <v>0.11574546820938836</v>
      </c>
      <c r="AR85" s="24">
        <f t="shared" si="49"/>
        <v>0.11262403766122953</v>
      </c>
      <c r="AS85" s="24" t="e">
        <f t="shared" si="75"/>
        <v>#DIV/0!</v>
      </c>
      <c r="AT85" s="24">
        <f t="shared" si="76"/>
        <v>0.11327610902953777</v>
      </c>
      <c r="AV85" s="24">
        <f t="shared" si="77"/>
        <v>1.2446062885746354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1.0954667222096495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1.2783771502354009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1.1802280598805805</v>
      </c>
      <c r="BG85" s="24">
        <f t="shared" si="88"/>
        <v>1.4218859153595678</v>
      </c>
      <c r="BH85" s="24">
        <f t="shared" si="89"/>
        <v>1.1758420384602895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1.2444583661037107</v>
      </c>
      <c r="BM85" s="24">
        <f t="shared" si="50"/>
        <v>1.2779139207970487</v>
      </c>
      <c r="BN85" s="24">
        <f t="shared" si="51"/>
        <v>1.2374317941370228</v>
      </c>
      <c r="BO85" s="24">
        <f t="shared" si="52"/>
        <v>1.1773667370911225</v>
      </c>
      <c r="BP85" s="24" t="e">
        <f t="shared" si="94"/>
        <v>#DIV/0!</v>
      </c>
      <c r="BQ85" s="24">
        <f t="shared" si="95"/>
        <v>1.1715554657404006</v>
      </c>
    </row>
    <row r="86" spans="1:69" x14ac:dyDescent="0.2">
      <c r="A86" s="31">
        <f>+[1]NAC!A87</f>
        <v>45170</v>
      </c>
      <c r="B86" s="17">
        <f>+[1]NAC!B87</f>
        <v>2305.843919982352</v>
      </c>
      <c r="C86" s="18">
        <f>+[1]NAC!C87</f>
        <v>2583.3825999999999</v>
      </c>
      <c r="D86" s="19">
        <f>+[1]NAC!D87</f>
        <v>1799.9953</v>
      </c>
      <c r="E86" s="19">
        <f>+[1]NAC!E87</f>
        <v>2583.2159367147801</v>
      </c>
      <c r="F86" s="19">
        <f>+[1]NAC!F87</f>
        <v>1630.2973999999999</v>
      </c>
      <c r="G86" s="19">
        <f>+[1]NAC!G87</f>
        <v>2342.3942000000002</v>
      </c>
      <c r="H86" s="19">
        <f>+[1]NAC!H87</f>
        <v>2506.6944623634099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1740.0147830599301</v>
      </c>
      <c r="M86" s="19">
        <f>+[1]NAC!M87</f>
        <v>2586.0182</v>
      </c>
      <c r="N86" s="20">
        <f>+[1]NAC!N87</f>
        <v>1909.39949148251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2305.3826042921178</v>
      </c>
      <c r="S86" s="19">
        <f t="shared" si="54"/>
        <v>2445.0528165069063</v>
      </c>
      <c r="T86" s="19">
        <f t="shared" si="55"/>
        <v>2403.9853452323673</v>
      </c>
      <c r="U86" s="19">
        <f t="shared" si="56"/>
        <v>2344.1530887319436</v>
      </c>
      <c r="V86" s="19"/>
      <c r="W86" s="20">
        <f t="shared" si="57"/>
        <v>2268.9279224025354</v>
      </c>
      <c r="Y86" s="24">
        <f t="shared" si="58"/>
        <v>0.1239737836840753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0.12695501175739943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9.2090553825364019E-2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9.0985500760369264E-2</v>
      </c>
      <c r="AJ86" s="24">
        <f t="shared" si="69"/>
        <v>0.13242188172247604</v>
      </c>
      <c r="AK86" s="24">
        <f t="shared" si="70"/>
        <v>0.11041933349172384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0.12397208236001167</v>
      </c>
      <c r="AP86" s="24">
        <f t="shared" ref="AP86:AP95" si="96">+S86/S85-1</f>
        <v>0.13597856011456244</v>
      </c>
      <c r="AQ86" s="24">
        <f t="shared" ref="AQ86:AQ95" si="97">+T86/T85-1</f>
        <v>0.13151203740244788</v>
      </c>
      <c r="AR86" s="24">
        <f t="shared" ref="AR86:AR95" si="98">+U86/U85-1</f>
        <v>0.131182486339674</v>
      </c>
      <c r="AS86" s="24" t="e">
        <f t="shared" si="75"/>
        <v>#DIV/0!</v>
      </c>
      <c r="AT86" s="24">
        <f t="shared" si="76"/>
        <v>0.11671951736158492</v>
      </c>
      <c r="AV86" s="24">
        <f t="shared" si="77"/>
        <v>1.3836173442904358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1.1927094845397046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1.3966240994904839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1.2747715587934145</v>
      </c>
      <c r="BG86" s="24">
        <f t="shared" si="88"/>
        <v>1.6157575321098161</v>
      </c>
      <c r="BH86" s="24">
        <f t="shared" si="89"/>
        <v>1.2739332482263612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1.383436379442478</v>
      </c>
      <c r="BM86" s="24">
        <f t="shared" si="50"/>
        <v>1.4291744667416681</v>
      </c>
      <c r="BN86" s="24">
        <f t="shared" si="51"/>
        <v>1.3851290514024961</v>
      </c>
      <c r="BO86" s="24">
        <f t="shared" si="52"/>
        <v>1.3112380849018894</v>
      </c>
      <c r="BP86" s="24" t="e">
        <f t="shared" si="94"/>
        <v>#DIV/0!</v>
      </c>
      <c r="BQ86" s="24">
        <f t="shared" si="95"/>
        <v>1.29404423452424</v>
      </c>
    </row>
    <row r="87" spans="1:69" x14ac:dyDescent="0.2">
      <c r="A87" s="31">
        <f>+[1]NAC!A88</f>
        <v>45200</v>
      </c>
      <c r="B87" s="17">
        <f>+[1]NAC!B88</f>
        <v>2493.3191300638582</v>
      </c>
      <c r="C87" s="18">
        <f>+[1]NAC!C88</f>
        <v>2782.4454000000001</v>
      </c>
      <c r="D87" s="19">
        <f>+[1]NAC!D88</f>
        <v>1977.1525999999999</v>
      </c>
      <c r="E87" s="19">
        <f>+[1]NAC!E88</f>
        <v>2836.7976741007601</v>
      </c>
      <c r="F87" s="19">
        <f>+[1]NAC!F88</f>
        <v>1757.5929000000001</v>
      </c>
      <c r="G87" s="19">
        <f>+[1]NAC!G88</f>
        <v>2592.8926999999999</v>
      </c>
      <c r="H87" s="19">
        <f>+[1]NAC!H88</f>
        <v>2611.66207619539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1885.49709755448</v>
      </c>
      <c r="M87" s="19">
        <f>+[1]NAC!M88</f>
        <v>2813.2082999999998</v>
      </c>
      <c r="N87" s="20">
        <f>+[1]NAC!N88</f>
        <v>2040.2458239074699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2492.8485416757026</v>
      </c>
      <c r="S87" s="19">
        <f t="shared" si="54"/>
        <v>2657.1067538249636</v>
      </c>
      <c r="T87" s="19">
        <f t="shared" si="55"/>
        <v>2629.1753889458168</v>
      </c>
      <c r="U87" s="19">
        <f t="shared" si="56"/>
        <v>2568.6857352908801</v>
      </c>
      <c r="V87" s="19"/>
      <c r="W87" s="20">
        <f t="shared" si="57"/>
        <v>2455.1630405353499</v>
      </c>
      <c r="Y87" s="24">
        <f t="shared" si="58"/>
        <v>8.1304379909174829E-2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9.816513353834222E-2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4.1874913519780455E-2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8.3609815221632688E-2</v>
      </c>
      <c r="AJ87" s="24">
        <f t="shared" si="69"/>
        <v>8.7853248673965156E-2</v>
      </c>
      <c r="AK87" s="24">
        <f t="shared" si="70"/>
        <v>6.8527478408076492E-2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8.1316627025190602E-2</v>
      </c>
      <c r="AP87" s="24">
        <f t="shared" si="96"/>
        <v>8.6727753235615435E-2</v>
      </c>
      <c r="AQ87" s="24">
        <f t="shared" si="97"/>
        <v>9.367363414259211E-2</v>
      </c>
      <c r="AR87" s="24">
        <f t="shared" si="98"/>
        <v>9.5784122478278944E-2</v>
      </c>
      <c r="AS87" s="24" t="e">
        <f t="shared" si="75"/>
        <v>#DIV/0!</v>
      </c>
      <c r="AT87" s="24">
        <f t="shared" si="76"/>
        <v>8.2080667390973305E-2</v>
      </c>
      <c r="AV87" s="24">
        <f t="shared" si="77"/>
        <v>1.4286350056141623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1.2785153464806878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1.3511937708572415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1.2652717334160792</v>
      </c>
      <c r="BG87" s="24">
        <f t="shared" si="88"/>
        <v>1.6490997494417812</v>
      </c>
      <c r="BH87" s="24">
        <f t="shared" si="89"/>
        <v>1.3055219165773861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1.4285189061221688</v>
      </c>
      <c r="BM87" s="24">
        <f t="shared" si="50"/>
        <v>1.4900969235123265</v>
      </c>
      <c r="BN87" s="24">
        <f t="shared" si="51"/>
        <v>1.462317222085376</v>
      </c>
      <c r="BO87" s="24">
        <f t="shared" si="52"/>
        <v>1.4013673148162615</v>
      </c>
      <c r="BP87" s="24" t="e">
        <f t="shared" si="94"/>
        <v>#DIV/0!</v>
      </c>
      <c r="BQ87" s="24">
        <f t="shared" si="95"/>
        <v>1.3476767240677434</v>
      </c>
    </row>
    <row r="88" spans="1:69" x14ac:dyDescent="0.2">
      <c r="A88" s="31">
        <f>+[1]NAC!A89</f>
        <v>45231</v>
      </c>
      <c r="B88" s="17">
        <f>+[1]NAC!B89</f>
        <v>2812.775935052005</v>
      </c>
      <c r="C88" s="18">
        <f>+[1]NAC!C89</f>
        <v>3218.3701999999998</v>
      </c>
      <c r="D88" s="19">
        <f>+[1]NAC!D89</f>
        <v>2209.6412</v>
      </c>
      <c r="E88" s="19">
        <f>+[1]NAC!E89</f>
        <v>3125.36606211658</v>
      </c>
      <c r="F88" s="19">
        <f>+[1]NAC!F89</f>
        <v>1881.818</v>
      </c>
      <c r="G88" s="19">
        <f>+[1]NAC!G89</f>
        <v>2915.5922</v>
      </c>
      <c r="H88" s="19">
        <f>+[1]NAC!H89</f>
        <v>3018.7888138465701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2063.9499475359598</v>
      </c>
      <c r="M88" s="19">
        <f>+[1]NAC!M89</f>
        <v>3151.623</v>
      </c>
      <c r="N88" s="20">
        <f>+[1]NAC!N89</f>
        <v>2268.6206992692701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2812.2329053332978</v>
      </c>
      <c r="S88" s="19">
        <f t="shared" si="54"/>
        <v>3012.944016611912</v>
      </c>
      <c r="T88" s="19">
        <f t="shared" si="55"/>
        <v>2936.9278254685323</v>
      </c>
      <c r="U88" s="19">
        <f t="shared" si="56"/>
        <v>2866.359813071168</v>
      </c>
      <c r="V88" s="19"/>
      <c r="W88" s="20">
        <f t="shared" si="57"/>
        <v>2751.6916032521904</v>
      </c>
      <c r="Y88" s="24">
        <f t="shared" si="58"/>
        <v>0.12812511689186179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0.10172328842848954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0.15588798465239151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9.4644987898913291E-2</v>
      </c>
      <c r="AJ88" s="24">
        <f t="shared" si="69"/>
        <v>0.12029493159109483</v>
      </c>
      <c r="AK88" s="24">
        <f t="shared" si="70"/>
        <v>0.11193497993512258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0.12812024409750289</v>
      </c>
      <c r="AP88" s="24">
        <f t="shared" si="96"/>
        <v>0.13391906903052075</v>
      </c>
      <c r="AQ88" s="24">
        <f t="shared" si="97"/>
        <v>0.1170528363442922</v>
      </c>
      <c r="AR88" s="24">
        <f t="shared" si="98"/>
        <v>0.11588575188104078</v>
      </c>
      <c r="AS88" s="24" t="e">
        <f t="shared" si="75"/>
        <v>#DIV/0!</v>
      </c>
      <c r="AT88" s="24">
        <f t="shared" si="76"/>
        <v>0.12077754422866449</v>
      </c>
      <c r="AV88" s="24">
        <f t="shared" si="77"/>
        <v>1.6115044433698564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1.3980746406222946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1.6176439616947245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1.35954670945672</v>
      </c>
      <c r="BG88" s="24">
        <f t="shared" si="88"/>
        <v>1.8125280271334332</v>
      </c>
      <c r="BH88" s="24">
        <f t="shared" si="89"/>
        <v>1.4280126986091299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1.6113418304136826</v>
      </c>
      <c r="BM88" s="24">
        <f t="shared" si="50"/>
        <v>1.7037711072712325</v>
      </c>
      <c r="BN88" s="24">
        <f t="shared" si="51"/>
        <v>1.6196948060532828</v>
      </c>
      <c r="BO88" s="24">
        <f t="shared" si="52"/>
        <v>1.5563523544531339</v>
      </c>
      <c r="BP88" s="24" t="e">
        <f t="shared" si="94"/>
        <v>#DIV/0!</v>
      </c>
      <c r="BQ88" s="24">
        <f t="shared" si="95"/>
        <v>1.5058175758846004</v>
      </c>
    </row>
    <row r="89" spans="1:69" x14ac:dyDescent="0.2">
      <c r="A89" s="31">
        <f>+[1]NAC!A90</f>
        <v>45261</v>
      </c>
      <c r="B89" s="17">
        <f>+[1]NAC!B90</f>
        <v>3530.4420557793542</v>
      </c>
      <c r="C89" s="18">
        <f>+[1]NAC!C90</f>
        <v>4173.6759000000002</v>
      </c>
      <c r="D89" s="19">
        <f>+[1]NAC!D90</f>
        <v>2656.6774</v>
      </c>
      <c r="E89" s="19">
        <f>+[1]NAC!E90</f>
        <v>3667.95369500277</v>
      </c>
      <c r="F89" s="19">
        <f>+[1]NAC!F90</f>
        <v>2141.8204999999998</v>
      </c>
      <c r="G89" s="19">
        <f>+[1]NAC!G90</f>
        <v>3810.0605999999998</v>
      </c>
      <c r="H89" s="19">
        <f>+[1]NAC!H90</f>
        <v>3996.7450716050298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2249.69687317948</v>
      </c>
      <c r="M89" s="19">
        <f>+[1]NAC!M90</f>
        <v>3831.9303</v>
      </c>
      <c r="N89" s="20">
        <f>+[1]NAC!N90</f>
        <v>3005.5804977064199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3529.9269807883552</v>
      </c>
      <c r="S89" s="19">
        <f t="shared" si="54"/>
        <v>3782.3488320902425</v>
      </c>
      <c r="T89" s="19">
        <f t="shared" si="55"/>
        <v>3598.2207001136044</v>
      </c>
      <c r="U89" s="19">
        <f t="shared" si="56"/>
        <v>3521.4028490456521</v>
      </c>
      <c r="V89" s="19"/>
      <c r="W89" s="20">
        <f t="shared" si="57"/>
        <v>3453.4304648949246</v>
      </c>
      <c r="Y89" s="24">
        <f t="shared" si="58"/>
        <v>0.2551451439071275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0.17360770613818444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0.3239564997964659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8.9995847944507323E-2</v>
      </c>
      <c r="AJ89" s="24">
        <f t="shared" si="69"/>
        <v>0.21585935246696697</v>
      </c>
      <c r="AK89" s="24">
        <f t="shared" si="70"/>
        <v>0.3248492789801869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0.25520435170713518</v>
      </c>
      <c r="AP89" s="24">
        <f t="shared" si="96"/>
        <v>0.25536644930546526</v>
      </c>
      <c r="AQ89" s="24">
        <f t="shared" si="97"/>
        <v>0.22516483684428823</v>
      </c>
      <c r="AR89" s="24">
        <f t="shared" si="98"/>
        <v>0.22852784670904125</v>
      </c>
      <c r="AS89" s="24" t="e">
        <f t="shared" si="75"/>
        <v>#DIV/0!</v>
      </c>
      <c r="AT89" s="24">
        <f t="shared" si="76"/>
        <v>0.25502089725947408</v>
      </c>
      <c r="AV89" s="24">
        <f t="shared" si="77"/>
        <v>2.1155022143917028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1.6966378475594119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2.2868761393862949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1.415177095324339</v>
      </c>
      <c r="BG89" s="24">
        <f t="shared" si="88"/>
        <v>2.1911140679974488</v>
      </c>
      <c r="BH89" s="24">
        <f t="shared" si="89"/>
        <v>2.0433633053113454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2.115492732447922</v>
      </c>
      <c r="BM89" s="24">
        <f t="shared" si="50"/>
        <v>2.2260859382810332</v>
      </c>
      <c r="BN89" s="24">
        <f t="shared" si="51"/>
        <v>2.0427925653847478</v>
      </c>
      <c r="BO89" s="24">
        <f t="shared" si="52"/>
        <v>1.993034779927259</v>
      </c>
      <c r="BP89" s="24" t="e">
        <f t="shared" si="94"/>
        <v>#DIV/0!</v>
      </c>
      <c r="BQ89" s="24">
        <f t="shared" si="95"/>
        <v>1.9895717426837933</v>
      </c>
    </row>
    <row r="90" spans="1:69" x14ac:dyDescent="0.2">
      <c r="A90" s="31">
        <f>+[1]NAC!A91</f>
        <v>45292</v>
      </c>
      <c r="B90" s="17">
        <f>+[1]NAC!B91</f>
        <v>4270.076640997615</v>
      </c>
      <c r="C90" s="18">
        <f>+[1]NAC!C91</f>
        <v>5024.9656000000004</v>
      </c>
      <c r="D90" s="19">
        <f>+[1]NAC!D91</f>
        <v>3215.0859</v>
      </c>
      <c r="E90" s="19">
        <f>+[1]NAC!E91</f>
        <v>4198.9702615507804</v>
      </c>
      <c r="F90" s="19">
        <f>+[1]NAC!F91</f>
        <v>2441.8481000000002</v>
      </c>
      <c r="G90" s="19">
        <f>+[1]NAC!G91</f>
        <v>4660.7816000000003</v>
      </c>
      <c r="H90" s="19">
        <f>+[1]NAC!H91</f>
        <v>4827.3945214412097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2356.0056223923698</v>
      </c>
      <c r="M90" s="19">
        <f>+[1]NAC!M91</f>
        <v>4577.1895999999997</v>
      </c>
      <c r="N90" s="20">
        <f>+[1]NAC!N91</f>
        <v>4324.09017112738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4269.6259925448858</v>
      </c>
      <c r="S90" s="19">
        <f t="shared" si="54"/>
        <v>4575.0884542086878</v>
      </c>
      <c r="T90" s="19">
        <f t="shared" si="55"/>
        <v>4369.8168267641549</v>
      </c>
      <c r="U90" s="19">
        <f t="shared" si="56"/>
        <v>4301.6556095196656</v>
      </c>
      <c r="V90" s="19"/>
      <c r="W90" s="20">
        <f t="shared" si="57"/>
        <v>4226.7166778623405</v>
      </c>
      <c r="Y90" s="24">
        <f t="shared" si="58"/>
        <v>0.20950197554084604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0.14477188391758289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0.20783148160675768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4.7254699279838608E-2</v>
      </c>
      <c r="AJ90" s="24">
        <f t="shared" si="69"/>
        <v>0.1944866533715397</v>
      </c>
      <c r="AK90" s="24">
        <f t="shared" si="70"/>
        <v>0.43868719351457197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0.20955079688116673</v>
      </c>
      <c r="AP90" s="24">
        <f t="shared" si="96"/>
        <v>0.20958924131816614</v>
      </c>
      <c r="AQ90" s="24">
        <f t="shared" si="97"/>
        <v>0.21443824349801255</v>
      </c>
      <c r="AR90" s="24">
        <f t="shared" si="98"/>
        <v>0.22157441051809013</v>
      </c>
      <c r="AS90" s="24" t="e">
        <f t="shared" si="75"/>
        <v>#DIV/0!</v>
      </c>
      <c r="AT90" s="24">
        <f t="shared" si="76"/>
        <v>0.22391828091750621</v>
      </c>
      <c r="AV90" s="24">
        <f t="shared" si="77"/>
        <v>2.5408526961718074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1.9445385085167839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2.7635384919100652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1.4182458767680233</v>
      </c>
      <c r="BG90" s="24">
        <f t="shared" si="88"/>
        <v>2.5882412474489618</v>
      </c>
      <c r="BH90" s="24">
        <f t="shared" si="89"/>
        <v>3.1119834492494176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2.5409473277245436</v>
      </c>
      <c r="BM90" s="24">
        <f t="shared" si="50"/>
        <v>2.6656013097552274</v>
      </c>
      <c r="BN90" s="24">
        <f t="shared" si="51"/>
        <v>2.481037378753796</v>
      </c>
      <c r="BO90" s="24">
        <f t="shared" si="52"/>
        <v>2.4450399112575765</v>
      </c>
      <c r="BP90" s="24" t="e">
        <f t="shared" si="94"/>
        <v>#DIV/0!</v>
      </c>
      <c r="BQ90" s="24">
        <f t="shared" si="95"/>
        <v>2.4518810960972379</v>
      </c>
    </row>
    <row r="91" spans="1:69" x14ac:dyDescent="0.2">
      <c r="A91" s="31">
        <f>+[1]NAC!A92</f>
        <v>45323</v>
      </c>
      <c r="B91" s="17">
        <f>+[1]NAC!B92</f>
        <v>4845.2323814968804</v>
      </c>
      <c r="C91" s="18">
        <f>+[1]NAC!C92</f>
        <v>5622.8371999999999</v>
      </c>
      <c r="D91" s="19">
        <f>+[1]NAC!D92</f>
        <v>3783.2759999999998</v>
      </c>
      <c r="E91" s="19">
        <f>+[1]NAC!E92</f>
        <v>4556.2054705488599</v>
      </c>
      <c r="F91" s="19">
        <f>+[1]NAC!F92</f>
        <v>2935.5879</v>
      </c>
      <c r="G91" s="19">
        <f>+[1]NAC!G92</f>
        <v>5142.1336000000001</v>
      </c>
      <c r="H91" s="19">
        <f>+[1]NAC!H92</f>
        <v>5513.3978341988905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2644.3271317301501</v>
      </c>
      <c r="M91" s="19">
        <f>+[1]NAC!M92</f>
        <v>5088.0443999999998</v>
      </c>
      <c r="N91" s="20">
        <f>+[1]NAC!N92</f>
        <v>5044.2255777355504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4844.923706724654</v>
      </c>
      <c r="S91" s="19">
        <f t="shared" si="54"/>
        <v>5092.4237707897255</v>
      </c>
      <c r="T91" s="19">
        <f t="shared" si="55"/>
        <v>4821.8000612068972</v>
      </c>
      <c r="U91" s="19">
        <f t="shared" si="56"/>
        <v>4734.2883887080543</v>
      </c>
      <c r="V91" s="19"/>
      <c r="W91" s="20">
        <f t="shared" si="57"/>
        <v>4816.8283474534501</v>
      </c>
      <c r="Y91" s="24">
        <f t="shared" si="58"/>
        <v>0.1346944771382117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8.5076860931647458E-2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0.14210632872675921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0.12237725860985371</v>
      </c>
      <c r="AJ91" s="24">
        <f t="shared" si="69"/>
        <v>0.11160883525558996</v>
      </c>
      <c r="AK91" s="24">
        <f t="shared" si="70"/>
        <v>0.16654033059176832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0.13474194582482979</v>
      </c>
      <c r="AP91" s="24">
        <f t="shared" si="96"/>
        <v>0.11307657147156003</v>
      </c>
      <c r="AQ91" s="24">
        <f t="shared" si="97"/>
        <v>0.1034329932720397</v>
      </c>
      <c r="AR91" s="24">
        <f t="shared" si="98"/>
        <v>0.1005735508512029</v>
      </c>
      <c r="AS91" s="24" t="e">
        <f t="shared" si="75"/>
        <v>#DIV/0!</v>
      </c>
      <c r="AT91" s="24">
        <f t="shared" si="76"/>
        <v>0.13961467365008207</v>
      </c>
      <c r="AV91" s="24">
        <f t="shared" si="77"/>
        <v>2.757944499436666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2.0298072679146775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3.0528848941290798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1.577385232666193</v>
      </c>
      <c r="BG91" s="24">
        <f t="shared" si="88"/>
        <v>2.7087472168238032</v>
      </c>
      <c r="BH91" s="24">
        <f t="shared" si="89"/>
        <v>3.499507300583713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2.7582453892152001</v>
      </c>
      <c r="BM91" s="24">
        <f t="shared" si="50"/>
        <v>2.7919192880965324</v>
      </c>
      <c r="BN91" s="24">
        <f t="shared" si="51"/>
        <v>2.6191275063811505</v>
      </c>
      <c r="BO91" s="24">
        <f t="shared" si="52"/>
        <v>2.5884958461689003</v>
      </c>
      <c r="BP91" s="24" t="e">
        <f t="shared" si="94"/>
        <v>#DIV/0!</v>
      </c>
      <c r="BQ91" s="24">
        <f t="shared" si="95"/>
        <v>2.7244091212726742</v>
      </c>
    </row>
    <row r="92" spans="1:69" x14ac:dyDescent="0.2">
      <c r="A92" s="31">
        <f>+[1]NAC!A93</f>
        <v>45352</v>
      </c>
      <c r="B92" s="17">
        <f>+[1]NAC!B93</f>
        <v>5355.2177166412539</v>
      </c>
      <c r="C92" s="18">
        <f>+[1]NAC!C93</f>
        <v>6216.0451000000003</v>
      </c>
      <c r="D92" s="19">
        <f>+[1]NAC!D93</f>
        <v>4248.8501999999999</v>
      </c>
      <c r="E92" s="19">
        <f>+[1]NAC!E93</f>
        <v>4884.4388091171204</v>
      </c>
      <c r="F92" s="19">
        <f>+[1]NAC!F93</f>
        <v>3324.6646999999998</v>
      </c>
      <c r="G92" s="19">
        <f>+[1]NAC!G93</f>
        <v>5400.7510000000002</v>
      </c>
      <c r="H92" s="19">
        <f>+[1]NAC!H93</f>
        <v>6204.9239537006997</v>
      </c>
      <c r="I92" s="19">
        <f>+[1]NAC!I93</f>
        <v>5923.3140000000003</v>
      </c>
      <c r="J92" s="19">
        <f>+[1]NAC!J93</f>
        <v>4338.0609999999997</v>
      </c>
      <c r="K92" s="19">
        <f>+[1]NAC!K93</f>
        <v>4846.7449999999999</v>
      </c>
      <c r="L92" s="19">
        <f>+[1]NAC!L93</f>
        <v>3456.62742633686</v>
      </c>
      <c r="M92" s="19">
        <f>+[1]NAC!M93</f>
        <v>5511.0140000000001</v>
      </c>
      <c r="N92" s="20">
        <f>+[1]NAC!N93</f>
        <v>5528.2630448803302</v>
      </c>
      <c r="O92" s="18">
        <f>+[1]NAC!P93</f>
        <v>5534.71</v>
      </c>
      <c r="P92" s="18">
        <f>+[1]NAC!Q93</f>
        <v>5612.3990000000003</v>
      </c>
      <c r="Q92" s="18">
        <f>+[1]NAC!R93</f>
        <v>4441.3130000000001</v>
      </c>
      <c r="R92" s="18">
        <f t="shared" si="53"/>
        <v>5354.8322262050579</v>
      </c>
      <c r="S92" s="19">
        <f t="shared" si="54"/>
        <v>5555.3649763306375</v>
      </c>
      <c r="T92" s="19">
        <f t="shared" si="55"/>
        <v>5186.7734673346104</v>
      </c>
      <c r="U92" s="19">
        <f t="shared" si="56"/>
        <v>5080.1990649113004</v>
      </c>
      <c r="V92" s="19"/>
      <c r="W92" s="20">
        <f t="shared" si="57"/>
        <v>5323.2278060171229</v>
      </c>
      <c r="Y92" s="24">
        <f t="shared" si="58"/>
        <v>0.10525508272666562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7.2040942993012225E-2</v>
      </c>
      <c r="AC92" s="24">
        <f t="shared" si="62"/>
        <v>0.13253794921283046</v>
      </c>
      <c r="AD92" s="24">
        <f t="shared" si="63"/>
        <v>5.0293792444443763E-2</v>
      </c>
      <c r="AE92" s="24">
        <f t="shared" si="64"/>
        <v>0.12542648658733868</v>
      </c>
      <c r="AF92" s="24">
        <f t="shared" si="65"/>
        <v>0.12966542296899819</v>
      </c>
      <c r="AG92" s="24">
        <f t="shared" si="66"/>
        <v>0.15944613785583295</v>
      </c>
      <c r="AH92" s="24">
        <f t="shared" si="67"/>
        <v>8.507177454680348E-2</v>
      </c>
      <c r="AI92" s="24">
        <f t="shared" si="68"/>
        <v>0.30718600768401605</v>
      </c>
      <c r="AJ92" s="24">
        <f t="shared" si="69"/>
        <v>8.3130092182371662E-2</v>
      </c>
      <c r="AK92" s="24">
        <f t="shared" si="70"/>
        <v>9.5958727397372545E-2</v>
      </c>
      <c r="AL92" s="24">
        <f t="shared" si="71"/>
        <v>0.11142622694078907</v>
      </c>
      <c r="AM92" s="24">
        <f t="shared" si="72"/>
        <v>9.412046025899734E-2</v>
      </c>
      <c r="AN92" s="24">
        <f t="shared" si="73"/>
        <v>0.18126812604128317</v>
      </c>
      <c r="AO92" s="24">
        <f t="shared" si="74"/>
        <v>0.10524593375385072</v>
      </c>
      <c r="AP92" s="24">
        <f t="shared" si="96"/>
        <v>9.0907832179315973E-2</v>
      </c>
      <c r="AQ92" s="24">
        <f t="shared" si="97"/>
        <v>7.5692355861881166E-2</v>
      </c>
      <c r="AR92" s="24">
        <f t="shared" si="98"/>
        <v>7.3064977838758649E-2</v>
      </c>
      <c r="AS92" s="24" t="e">
        <f t="shared" si="75"/>
        <v>#DIV/0!</v>
      </c>
      <c r="AT92" s="24">
        <f t="shared" si="76"/>
        <v>0.10513130675113125</v>
      </c>
      <c r="AV92" s="24">
        <f t="shared" si="77"/>
        <v>2.8816221424665676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2.077175623958313</v>
      </c>
      <c r="AZ92" s="24">
        <f t="shared" si="81"/>
        <v>2.2053166574498491</v>
      </c>
      <c r="BA92" s="24">
        <f t="shared" si="82"/>
        <v>3.013184748243714</v>
      </c>
      <c r="BB92" s="24">
        <f t="shared" si="83"/>
        <v>3.3017846265199617</v>
      </c>
      <c r="BC92" s="24">
        <f t="shared" si="84"/>
        <v>3.2670066644042102</v>
      </c>
      <c r="BD92" s="24">
        <f t="shared" si="85"/>
        <v>3.3666393445180676</v>
      </c>
      <c r="BE92" s="24">
        <f t="shared" si="86"/>
        <v>2.8503700982654707</v>
      </c>
      <c r="BF92" s="24">
        <f t="shared" si="87"/>
        <v>2.0671660379385206</v>
      </c>
      <c r="BG92" s="24">
        <f t="shared" si="88"/>
        <v>2.7237632792601847</v>
      </c>
      <c r="BH92" s="24">
        <f t="shared" si="89"/>
        <v>3.6346835403301014</v>
      </c>
      <c r="BI92" s="24">
        <f t="shared" si="90"/>
        <v>2.212314902056697</v>
      </c>
      <c r="BJ92" s="24">
        <f t="shared" si="91"/>
        <v>2.9998755651061755</v>
      </c>
      <c r="BK92" s="24">
        <f t="shared" si="92"/>
        <v>2.9342272963868608</v>
      </c>
      <c r="BL92" s="24">
        <f t="shared" si="93"/>
        <v>2.8819508884677285</v>
      </c>
      <c r="BM92" s="24">
        <f t="shared" si="50"/>
        <v>2.8470257935911789</v>
      </c>
      <c r="BN92" s="24">
        <f t="shared" si="51"/>
        <v>2.6711858020894357</v>
      </c>
      <c r="BO92" s="24">
        <f t="shared" si="52"/>
        <v>2.6527958977133719</v>
      </c>
      <c r="BP92" s="24" t="e">
        <f t="shared" si="94"/>
        <v>#DIV/0!</v>
      </c>
      <c r="BQ92" s="24">
        <f t="shared" si="95"/>
        <v>2.9011483403210692</v>
      </c>
    </row>
    <row r="93" spans="1:69" x14ac:dyDescent="0.2">
      <c r="A93" s="31">
        <f>+[1]NAC!A94</f>
        <v>45383</v>
      </c>
      <c r="B93" s="17">
        <f>+[1]NAC!B94</f>
        <v>5815.1695153827104</v>
      </c>
      <c r="C93" s="18">
        <f>+[1]NAC!C94</f>
        <v>6590.0879999999997</v>
      </c>
      <c r="D93" s="19">
        <f>+[1]NAC!D94</f>
        <v>4481.9880000000003</v>
      </c>
      <c r="E93" s="19">
        <f>+[1]NAC!E94</f>
        <v>5213.1760803483203</v>
      </c>
      <c r="F93" s="19">
        <f>+[1]NAC!F94</f>
        <v>4509.3649999999998</v>
      </c>
      <c r="G93" s="19">
        <f>+[1]NAC!G94</f>
        <v>5751.79</v>
      </c>
      <c r="H93" s="19">
        <f>+[1]NAC!H94</f>
        <v>6783.1734805401502</v>
      </c>
      <c r="I93" s="19">
        <f>+[1]NAC!I94</f>
        <v>6293.9030000000002</v>
      </c>
      <c r="J93" s="19">
        <f>+[1]NAC!J94</f>
        <v>4952.6899999999996</v>
      </c>
      <c r="K93" s="19">
        <f>+[1]NAC!K94</f>
        <v>5192.8999999999996</v>
      </c>
      <c r="L93" s="19">
        <f>+[1]NAC!L94</f>
        <v>3746.5439981601598</v>
      </c>
      <c r="M93" s="19">
        <f>+[1]NAC!M94</f>
        <v>5912.6180000000004</v>
      </c>
      <c r="N93" s="20">
        <f>+[1]NAC!N94</f>
        <v>5882.38014209433</v>
      </c>
      <c r="O93" s="18">
        <f>+[1]NAC!P94</f>
        <v>6085.2439999999997</v>
      </c>
      <c r="P93" s="18">
        <f>+[1]NAC!Q94</f>
        <v>5965.893</v>
      </c>
      <c r="Q93" s="18">
        <f>+[1]NAC!R94</f>
        <v>5258.2520000000004</v>
      </c>
      <c r="R93" s="18">
        <f t="shared" si="53"/>
        <v>5814.9320580321973</v>
      </c>
      <c r="S93" s="19">
        <f t="shared" si="54"/>
        <v>5912.6238585028868</v>
      </c>
      <c r="T93" s="19">
        <f t="shared" si="55"/>
        <v>5543.5060068120756</v>
      </c>
      <c r="U93" s="19">
        <f t="shared" si="56"/>
        <v>5422.1828342342787</v>
      </c>
      <c r="V93" s="19"/>
      <c r="W93" s="20">
        <f t="shared" si="57"/>
        <v>5720.8782885898945</v>
      </c>
      <c r="Y93" s="24">
        <f t="shared" si="58"/>
        <v>8.588853396420526E-2</v>
      </c>
      <c r="Z93" s="24">
        <f t="shared" si="59"/>
        <v>6.0173775122706052E-2</v>
      </c>
      <c r="AA93" s="24">
        <f t="shared" si="60"/>
        <v>5.4870797751354061E-2</v>
      </c>
      <c r="AB93" s="24">
        <f t="shared" si="61"/>
        <v>6.7302976673101256E-2</v>
      </c>
      <c r="AC93" s="24">
        <f t="shared" si="62"/>
        <v>0.35633677585592327</v>
      </c>
      <c r="AD93" s="24">
        <f t="shared" si="63"/>
        <v>6.4998182660152226E-2</v>
      </c>
      <c r="AE93" s="24">
        <f t="shared" si="64"/>
        <v>9.3192040894324757E-2</v>
      </c>
      <c r="AF93" s="24">
        <f t="shared" si="65"/>
        <v>6.2564469822129931E-2</v>
      </c>
      <c r="AG93" s="24">
        <f t="shared" si="66"/>
        <v>0.14168288551036978</v>
      </c>
      <c r="AH93" s="24">
        <f t="shared" si="67"/>
        <v>7.1420097405578309E-2</v>
      </c>
      <c r="AI93" s="24">
        <f t="shared" si="68"/>
        <v>8.3872670110280545E-2</v>
      </c>
      <c r="AJ93" s="24">
        <f t="shared" si="69"/>
        <v>7.2872977640775494E-2</v>
      </c>
      <c r="AK93" s="24">
        <f t="shared" si="70"/>
        <v>6.4055761156651903E-2</v>
      </c>
      <c r="AL93" s="24">
        <f t="shared" si="71"/>
        <v>9.9469348890908416E-2</v>
      </c>
      <c r="AM93" s="24">
        <f t="shared" si="72"/>
        <v>6.298447419721942E-2</v>
      </c>
      <c r="AN93" s="24">
        <f t="shared" si="73"/>
        <v>0.18394087514210322</v>
      </c>
      <c r="AO93" s="24">
        <f t="shared" si="74"/>
        <v>8.5922361782977852E-2</v>
      </c>
      <c r="AP93" s="24">
        <f t="shared" si="96"/>
        <v>6.4308804856998192E-2</v>
      </c>
      <c r="AQ93" s="24">
        <f t="shared" si="97"/>
        <v>6.8777351030289591E-2</v>
      </c>
      <c r="AR93" s="24">
        <f t="shared" si="98"/>
        <v>6.7317001746062255E-2</v>
      </c>
      <c r="AS93" s="24" t="e">
        <f t="shared" si="75"/>
        <v>#DIV/0!</v>
      </c>
      <c r="AT93" s="24">
        <f t="shared" si="76"/>
        <v>7.4701007934187214E-2</v>
      </c>
      <c r="AV93" s="24">
        <f t="shared" si="77"/>
        <v>2.8962261596415719</v>
      </c>
      <c r="AW93" s="24">
        <f t="shared" si="78"/>
        <v>2.9295853937293597</v>
      </c>
      <c r="AX93" s="24">
        <f t="shared" si="79"/>
        <v>2.7232286310236491</v>
      </c>
      <c r="AY93" s="24">
        <f t="shared" si="80"/>
        <v>2.0422755054441435</v>
      </c>
      <c r="AZ93" s="24">
        <f t="shared" si="81"/>
        <v>3.1162071231182127</v>
      </c>
      <c r="BA93" s="24">
        <f t="shared" si="82"/>
        <v>2.934066146022245</v>
      </c>
      <c r="BB93" s="24">
        <f t="shared" si="83"/>
        <v>3.4014592797629657</v>
      </c>
      <c r="BC93" s="24">
        <f t="shared" si="84"/>
        <v>3.259228029752526</v>
      </c>
      <c r="BD93" s="24">
        <f t="shared" si="85"/>
        <v>3.6913054713157925</v>
      </c>
      <c r="BE93" s="24">
        <f t="shared" si="86"/>
        <v>2.8359828323720047</v>
      </c>
      <c r="BF93" s="24">
        <f t="shared" si="87"/>
        <v>2.1225396338530933</v>
      </c>
      <c r="BG93" s="24">
        <f t="shared" si="88"/>
        <v>2.6356198409816232</v>
      </c>
      <c r="BH93" s="24">
        <f t="shared" si="89"/>
        <v>3.5939463861950305</v>
      </c>
      <c r="BI93" s="24">
        <f t="shared" si="90"/>
        <v>2.1352419055138321</v>
      </c>
      <c r="BJ93" s="24">
        <f t="shared" si="91"/>
        <v>2.9223070784974494</v>
      </c>
      <c r="BK93" s="24">
        <f t="shared" si="92"/>
        <v>3.4405417741808133</v>
      </c>
      <c r="BL93" s="24">
        <f t="shared" si="93"/>
        <v>2.8967402146275489</v>
      </c>
      <c r="BM93" s="24">
        <f t="shared" si="50"/>
        <v>2.757069501003599</v>
      </c>
      <c r="BN93" s="24">
        <f t="shared" si="51"/>
        <v>2.6180174714058384</v>
      </c>
      <c r="BO93" s="24">
        <f t="shared" si="52"/>
        <v>2.6117498666550749</v>
      </c>
      <c r="BP93" s="24" t="e">
        <f t="shared" si="94"/>
        <v>#DIV/0!</v>
      </c>
      <c r="BQ93" s="24">
        <f t="shared" si="95"/>
        <v>2.9068244704416495</v>
      </c>
    </row>
    <row r="94" spans="1:69" x14ac:dyDescent="0.2">
      <c r="A94" s="31">
        <f>+[1]NAC!A95</f>
        <v>45413</v>
      </c>
      <c r="B94" s="17">
        <f>+[1]NAC!B95</f>
        <v>6067.9033570593638</v>
      </c>
      <c r="C94" s="18">
        <f>+[1]NAC!C95</f>
        <v>6909.5529999999999</v>
      </c>
      <c r="D94" s="19">
        <f>+[1]NAC!D95</f>
        <v>4781.4930000000004</v>
      </c>
      <c r="E94" s="19">
        <f>+[1]NAC!E95</f>
        <v>5478.65526593307</v>
      </c>
      <c r="F94" s="19">
        <f>+[1]NAC!F95</f>
        <v>4623.3549999999996</v>
      </c>
      <c r="G94" s="19">
        <f>+[1]NAC!G95</f>
        <v>5937.4759999999997</v>
      </c>
      <c r="H94" s="19">
        <f>+[1]NAC!H95</f>
        <v>6815.1089328704802</v>
      </c>
      <c r="I94" s="19">
        <f>+[1]NAC!I95</f>
        <v>6544.3119999999999</v>
      </c>
      <c r="J94" s="19">
        <f>+[1]NAC!J95</f>
        <v>5359.4589999999998</v>
      </c>
      <c r="K94" s="19">
        <f>+[1]NAC!K95</f>
        <v>5429.47</v>
      </c>
      <c r="L94" s="19">
        <f>+[1]NAC!L95</f>
        <v>4117.8835373817901</v>
      </c>
      <c r="M94" s="19">
        <f>+[1]NAC!M95</f>
        <v>6240.6270000000004</v>
      </c>
      <c r="N94" s="20">
        <f>+[1]NAC!N95</f>
        <v>6183.0990845341303</v>
      </c>
      <c r="O94" s="18">
        <f>+[1]NAC!P95</f>
        <v>6521.1760000000004</v>
      </c>
      <c r="P94" s="18">
        <f>+[1]NAC!Q95</f>
        <v>6188.6729999999998</v>
      </c>
      <c r="Q94" s="18">
        <f>+[1]NAC!R95</f>
        <v>5469.5469999999996</v>
      </c>
      <c r="R94" s="18">
        <f t="shared" si="53"/>
        <v>6067.6045911060382</v>
      </c>
      <c r="S94" s="19">
        <f t="shared" si="54"/>
        <v>6201.2076274795791</v>
      </c>
      <c r="T94" s="19">
        <f t="shared" si="55"/>
        <v>5807.864612799377</v>
      </c>
      <c r="U94" s="19">
        <f t="shared" si="56"/>
        <v>5665.6202350590165</v>
      </c>
      <c r="V94" s="19"/>
      <c r="W94" s="20">
        <f t="shared" si="57"/>
        <v>5947.5925551605651</v>
      </c>
      <c r="Y94" s="24">
        <f t="shared" si="58"/>
        <v>4.3461130584087515E-2</v>
      </c>
      <c r="Z94" s="24">
        <f t="shared" si="59"/>
        <v>4.8476590904400707E-2</v>
      </c>
      <c r="AA94" s="24">
        <f t="shared" si="60"/>
        <v>6.6824141430097628E-2</v>
      </c>
      <c r="AB94" s="24">
        <f t="shared" si="61"/>
        <v>5.0924653511225992E-2</v>
      </c>
      <c r="AC94" s="24">
        <f t="shared" si="62"/>
        <v>2.5278503736113622E-2</v>
      </c>
      <c r="AD94" s="24">
        <f t="shared" si="63"/>
        <v>3.2283167500899657E-2</v>
      </c>
      <c r="AE94" s="24">
        <f t="shared" si="64"/>
        <v>4.7080400378889387E-3</v>
      </c>
      <c r="AF94" s="24">
        <f t="shared" si="65"/>
        <v>3.9785964289567266E-2</v>
      </c>
      <c r="AG94" s="24">
        <f t="shared" si="66"/>
        <v>8.2130922791452843E-2</v>
      </c>
      <c r="AH94" s="24">
        <f t="shared" si="67"/>
        <v>4.5556432821737491E-2</v>
      </c>
      <c r="AI94" s="24">
        <f t="shared" si="68"/>
        <v>9.9115221762772876E-2</v>
      </c>
      <c r="AJ94" s="24">
        <f t="shared" si="69"/>
        <v>5.5476102125995519E-2</v>
      </c>
      <c r="AK94" s="24">
        <f t="shared" si="70"/>
        <v>5.1121983818736005E-2</v>
      </c>
      <c r="AL94" s="24">
        <f t="shared" si="71"/>
        <v>7.1637554714322205E-2</v>
      </c>
      <c r="AM94" s="24">
        <f t="shared" si="72"/>
        <v>3.7342272146013933E-2</v>
      </c>
      <c r="AN94" s="24">
        <f t="shared" si="73"/>
        <v>4.0183505849472168E-2</v>
      </c>
      <c r="AO94" s="24">
        <f t="shared" si="74"/>
        <v>4.3452362048636894E-2</v>
      </c>
      <c r="AP94" s="24">
        <f t="shared" si="96"/>
        <v>4.8808071658690499E-2</v>
      </c>
      <c r="AQ94" s="24">
        <f t="shared" si="97"/>
        <v>4.7687980433762878E-2</v>
      </c>
      <c r="AR94" s="24">
        <f t="shared" si="98"/>
        <v>4.4896568092048783E-2</v>
      </c>
      <c r="AS94" s="24" t="e">
        <f t="shared" si="75"/>
        <v>#DIV/0!</v>
      </c>
      <c r="AT94" s="24">
        <f t="shared" si="76"/>
        <v>3.9629276333818408E-2</v>
      </c>
      <c r="AV94" s="24">
        <f t="shared" si="77"/>
        <v>2.7642508799582588</v>
      </c>
      <c r="AW94" s="24">
        <f t="shared" si="78"/>
        <v>2.8939960896339794</v>
      </c>
      <c r="AX94" s="24">
        <f t="shared" si="79"/>
        <v>2.6629230973474858</v>
      </c>
      <c r="AY94" s="24">
        <f t="shared" si="80"/>
        <v>1.9221084648071125</v>
      </c>
      <c r="AZ94" s="24">
        <f t="shared" si="81"/>
        <v>2.7730338967559129</v>
      </c>
      <c r="BA94" s="24">
        <f t="shared" si="82"/>
        <v>2.7340235031552074</v>
      </c>
      <c r="BB94" s="24">
        <f t="shared" si="83"/>
        <v>3.0615674592012692</v>
      </c>
      <c r="BC94" s="24">
        <f t="shared" si="84"/>
        <v>3.095493544773551</v>
      </c>
      <c r="BD94" s="24">
        <f t="shared" si="85"/>
        <v>3.7565332164670053</v>
      </c>
      <c r="BE94" s="24">
        <f t="shared" si="86"/>
        <v>2.7012173012737999</v>
      </c>
      <c r="BF94" s="24">
        <f t="shared" si="87"/>
        <v>2.227182345983818</v>
      </c>
      <c r="BG94" s="24">
        <f t="shared" si="88"/>
        <v>2.5097068794985042</v>
      </c>
      <c r="BH94" s="24">
        <f t="shared" si="89"/>
        <v>3.4747954684710249</v>
      </c>
      <c r="BI94" s="24">
        <f t="shared" si="90"/>
        <v>2.1704441871272939</v>
      </c>
      <c r="BJ94" s="24">
        <f t="shared" si="91"/>
        <v>2.7729111757717169</v>
      </c>
      <c r="BK94" s="24">
        <f t="shared" si="92"/>
        <v>3.2363317609070377</v>
      </c>
      <c r="BL94" s="24">
        <f t="shared" si="93"/>
        <v>2.7647381823150763</v>
      </c>
      <c r="BM94" s="24">
        <f t="shared" si="50"/>
        <v>2.6627968342928541</v>
      </c>
      <c r="BN94" s="24">
        <f t="shared" si="51"/>
        <v>2.4784858139333745</v>
      </c>
      <c r="BO94" s="24">
        <f t="shared" si="52"/>
        <v>2.4673188010793505</v>
      </c>
      <c r="BP94" s="24" t="e">
        <f t="shared" si="94"/>
        <v>#DIV/0!</v>
      </c>
      <c r="BQ94" s="24">
        <f t="shared" si="95"/>
        <v>2.7427989810421733</v>
      </c>
    </row>
    <row r="95" spans="1:69" x14ac:dyDescent="0.2">
      <c r="A95" s="31">
        <f>+[1]NAC!A96</f>
        <v>45444</v>
      </c>
      <c r="B95" s="17">
        <f>+[1]NAC!B96</f>
        <v>6355.1052558524943</v>
      </c>
      <c r="C95" s="18">
        <f>+[1]NAC!C96</f>
        <v>7117.223</v>
      </c>
      <c r="D95" s="19">
        <f>+[1]NAC!D96</f>
        <v>4880.2259999999997</v>
      </c>
      <c r="E95" s="19">
        <f>+[1]NAC!E96</f>
        <v>5690.6757418868301</v>
      </c>
      <c r="F95" s="19">
        <f>+[1]NAC!F96</f>
        <v>5283.2160000000003</v>
      </c>
      <c r="G95" s="19">
        <f>+[1]NAC!G96</f>
        <v>6073.2079999999996</v>
      </c>
      <c r="H95" s="19">
        <f>+[1]NAC!H96</f>
        <v>7163.5586054138003</v>
      </c>
      <c r="I95" s="19">
        <f>+[1]NAC!I96</f>
        <v>6801.4889999999996</v>
      </c>
      <c r="J95" s="19">
        <f>+[1]NAC!J96</f>
        <v>5644.1840000000002</v>
      </c>
      <c r="K95" s="19">
        <f>+[1]NAC!K96</f>
        <v>5734.3609999999999</v>
      </c>
      <c r="L95" s="19">
        <f>+[1]NAC!L96</f>
        <v>4373.5807077672298</v>
      </c>
      <c r="M95" s="19">
        <f>+[1]NAC!M96</f>
        <v>6632.3119999999999</v>
      </c>
      <c r="N95" s="20">
        <f>+[1]NAC!N96</f>
        <v>6430.6177562418698</v>
      </c>
      <c r="O95" s="18">
        <f>+[1]NAC!P96</f>
        <v>6811.1239999999998</v>
      </c>
      <c r="P95" s="18">
        <f>+[1]NAC!Q96</f>
        <v>6414.6580000000004</v>
      </c>
      <c r="Q95" s="18">
        <f>+[1]NAC!R96</f>
        <v>5910.1540000000005</v>
      </c>
      <c r="R95" s="18">
        <f t="shared" si="53"/>
        <v>6354.7314176087339</v>
      </c>
      <c r="S95" s="19">
        <f t="shared" si="54"/>
        <v>6434.2357663442599</v>
      </c>
      <c r="T95" s="19">
        <f t="shared" si="55"/>
        <v>6072.9656761129181</v>
      </c>
      <c r="U95" s="19">
        <f t="shared" si="56"/>
        <v>5889.114509431487</v>
      </c>
      <c r="V95" s="19"/>
      <c r="W95" s="20">
        <f t="shared" si="57"/>
        <v>6202.6299186632878</v>
      </c>
      <c r="Y95" s="24">
        <f t="shared" si="58"/>
        <v>4.7331323835110517E-2</v>
      </c>
      <c r="Z95" s="24">
        <f t="shared" si="59"/>
        <v>3.0055489841383398E-2</v>
      </c>
      <c r="AA95" s="24">
        <f t="shared" si="60"/>
        <v>2.0648989761147707E-2</v>
      </c>
      <c r="AB95" s="24">
        <f t="shared" si="61"/>
        <v>3.869936428965115E-2</v>
      </c>
      <c r="AC95" s="24">
        <f t="shared" si="62"/>
        <v>0.14272341189460924</v>
      </c>
      <c r="AD95" s="24">
        <f t="shared" si="63"/>
        <v>2.2860218719199965E-2</v>
      </c>
      <c r="AE95" s="24">
        <f t="shared" si="64"/>
        <v>5.112899529201731E-2</v>
      </c>
      <c r="AF95" s="24">
        <f t="shared" si="65"/>
        <v>3.9297790203156602E-2</v>
      </c>
      <c r="AG95" s="24">
        <f t="shared" si="66"/>
        <v>5.3125697948244399E-2</v>
      </c>
      <c r="AH95" s="24">
        <f t="shared" si="67"/>
        <v>5.6154836475751813E-2</v>
      </c>
      <c r="AI95" s="24">
        <f t="shared" si="68"/>
        <v>6.2094318128291581E-2</v>
      </c>
      <c r="AJ95" s="24">
        <f t="shared" si="69"/>
        <v>6.2763725503863554E-2</v>
      </c>
      <c r="AK95" s="24">
        <f t="shared" si="70"/>
        <v>4.0031490410183057E-2</v>
      </c>
      <c r="AL95" s="24">
        <f t="shared" si="71"/>
        <v>4.4462532524808251E-2</v>
      </c>
      <c r="AM95" s="24">
        <f t="shared" si="72"/>
        <v>3.6515905752331879E-2</v>
      </c>
      <c r="AN95" s="24">
        <f t="shared" si="73"/>
        <v>8.0556397083707543E-2</v>
      </c>
      <c r="AO95" s="24">
        <f t="shared" si="74"/>
        <v>4.7321281766377732E-2</v>
      </c>
      <c r="AP95" s="24">
        <f t="shared" si="96"/>
        <v>3.7577864323080634E-2</v>
      </c>
      <c r="AQ95" s="24">
        <f t="shared" si="97"/>
        <v>4.5645186482017985E-2</v>
      </c>
      <c r="AR95" s="24">
        <f t="shared" si="98"/>
        <v>3.9447450605580858E-2</v>
      </c>
      <c r="AS95" s="24" t="e">
        <f t="shared" si="75"/>
        <v>#DIV/0!</v>
      </c>
      <c r="AT95" s="24">
        <f t="shared" si="76"/>
        <v>4.288077253735767E-2</v>
      </c>
      <c r="AV95" s="24">
        <f t="shared" si="77"/>
        <v>2.7163560101430613</v>
      </c>
      <c r="AW95" s="24">
        <f t="shared" si="78"/>
        <v>2.8512419582072441</v>
      </c>
      <c r="AX95" s="24">
        <f t="shared" si="79"/>
        <v>2.5773545471385164</v>
      </c>
      <c r="AY95" s="24">
        <f t="shared" si="80"/>
        <v>1.8914212653088627</v>
      </c>
      <c r="AZ95" s="24">
        <f t="shared" si="81"/>
        <v>2.9886694107308411</v>
      </c>
      <c r="BA95" s="24">
        <f t="shared" si="82"/>
        <v>2.5366508929169882</v>
      </c>
      <c r="BB95" s="24">
        <f t="shared" si="83"/>
        <v>2.9220229527600781</v>
      </c>
      <c r="BC95" s="24">
        <f t="shared" si="84"/>
        <v>2.9967441892716318</v>
      </c>
      <c r="BD95" s="24">
        <f t="shared" si="85"/>
        <v>3.5342095115681236</v>
      </c>
      <c r="BE95" s="24">
        <f t="shared" si="86"/>
        <v>2.6717711146363756</v>
      </c>
      <c r="BF95" s="24">
        <f t="shared" si="87"/>
        <v>2.1938482295388289</v>
      </c>
      <c r="BG95" s="24">
        <f t="shared" si="88"/>
        <v>2.5091000036930584</v>
      </c>
      <c r="BH95" s="24">
        <f t="shared" si="89"/>
        <v>3.3173648064148482</v>
      </c>
      <c r="BI95" s="24">
        <f t="shared" si="90"/>
        <v>2.2515795485814665</v>
      </c>
      <c r="BJ95" s="24">
        <f t="shared" si="91"/>
        <v>2.6722707991562085</v>
      </c>
      <c r="BK95" s="24">
        <f t="shared" si="92"/>
        <v>3.2707640074880224</v>
      </c>
      <c r="BL95" s="24">
        <f t="shared" si="93"/>
        <v>2.7167972434197738</v>
      </c>
      <c r="BM95" s="24">
        <f t="shared" si="50"/>
        <v>2.6082700571241353</v>
      </c>
      <c r="BN95" s="24">
        <f t="shared" si="51"/>
        <v>2.4208584971340636</v>
      </c>
      <c r="BO95" s="24">
        <f t="shared" si="52"/>
        <v>2.3893092559489952</v>
      </c>
      <c r="BP95" s="24" t="e">
        <f t="shared" si="94"/>
        <v>#DIV/0!</v>
      </c>
      <c r="BQ95" s="24">
        <f t="shared" si="95"/>
        <v>2.6485191214918178</v>
      </c>
    </row>
    <row r="96" spans="1:69" x14ac:dyDescent="0.2">
      <c r="A96" s="31">
        <f>+[1]NAC!A97</f>
        <v>45474</v>
      </c>
      <c r="B96" s="17">
        <f>+[1]NAC!B97</f>
        <v>6631.2220190108919</v>
      </c>
      <c r="C96" s="18">
        <f>+[1]NAC!C97</f>
        <v>7345.4070000000002</v>
      </c>
      <c r="D96" s="19">
        <f>+[1]NAC!D97</f>
        <v>5178.75</v>
      </c>
      <c r="E96" s="19">
        <f>+[1]NAC!E97</f>
        <v>5937.6032628781304</v>
      </c>
      <c r="F96" s="19">
        <f>+[1]NAC!F97</f>
        <v>5600.4989999999998</v>
      </c>
      <c r="G96" s="19">
        <f>+[1]NAC!G97</f>
        <v>6282.9459999999999</v>
      </c>
      <c r="H96" s="19">
        <f>+[1]NAC!H97</f>
        <v>7613.6602364526298</v>
      </c>
      <c r="I96" s="19">
        <f>+[1]NAC!I97</f>
        <v>6978.9889999999996</v>
      </c>
      <c r="J96" s="19">
        <f>+[1]NAC!J97</f>
        <v>5844.0020000000004</v>
      </c>
      <c r="K96" s="19">
        <f>+[1]NAC!K97</f>
        <v>6059.3059999999996</v>
      </c>
      <c r="L96" s="19">
        <f>+[1]NAC!L97</f>
        <v>4619.4324434884702</v>
      </c>
      <c r="M96" s="19">
        <f>+[1]NAC!M97</f>
        <v>7061.2049999999999</v>
      </c>
      <c r="N96" s="20">
        <f>+[1]NAC!N97</f>
        <v>6647.3048764033801</v>
      </c>
      <c r="O96" s="18">
        <f>+[1]NAC!P97</f>
        <v>7156.7979999999998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6630.656436118893</v>
      </c>
      <c r="S96" s="19">
        <f t="shared" si="54"/>
        <v>6703.9713282759722</v>
      </c>
      <c r="T96" s="19">
        <f t="shared" si="55"/>
        <v>6371.070780120679</v>
      </c>
      <c r="U96" s="19">
        <f t="shared" si="56"/>
        <v>6144.2310279438016</v>
      </c>
      <c r="V96" s="19"/>
      <c r="W96" s="20">
        <f t="shared" si="57"/>
        <v>6467.965031849164</v>
      </c>
      <c r="Y96" s="24">
        <f t="shared" ref="Y96:Y108" si="100">+B96/B95-1</f>
        <v>4.3448023603404273E-2</v>
      </c>
      <c r="Z96" s="24">
        <f t="shared" ref="Z96:Z108" si="101">+C96/C95-1</f>
        <v>3.2060819226824799E-2</v>
      </c>
      <c r="AA96" s="24">
        <f t="shared" ref="AA96:AA108" si="102">+D96/D95-1</f>
        <v>6.1170117941259372E-2</v>
      </c>
      <c r="AB96" s="24">
        <f t="shared" ref="AB96:AB108" si="103">+E96/E95-1</f>
        <v>4.3391599203898457E-2</v>
      </c>
      <c r="AC96" s="24">
        <f t="shared" ref="AC96:AC108" si="104">+F96/F95-1</f>
        <v>6.0054898380077493E-2</v>
      </c>
      <c r="AD96" s="24">
        <f t="shared" ref="AD96:AD108" si="105">+G96/G95-1</f>
        <v>3.4534960765381317E-2</v>
      </c>
      <c r="AE96" s="24">
        <f t="shared" ref="AE96:AE108" si="106">+H96/H95-1</f>
        <v>6.2832127973193153E-2</v>
      </c>
      <c r="AF96" s="24">
        <f t="shared" ref="AF96:AF108" si="107">+I96/I95-1</f>
        <v>2.6097226651399463E-2</v>
      </c>
      <c r="AG96" s="24">
        <f t="shared" ref="AG96:AG108" si="108">+J96/J95-1</f>
        <v>3.5402460302498939E-2</v>
      </c>
      <c r="AH96" s="24">
        <f t="shared" ref="AH96:AH108" si="109">+K96/K95-1</f>
        <v>5.6666296384200399E-2</v>
      </c>
      <c r="AI96" s="24">
        <f t="shared" ref="AI96:AI108" si="110">+L96/L95-1</f>
        <v>5.6212918463953709E-2</v>
      </c>
      <c r="AJ96" s="24">
        <f t="shared" ref="AJ96:AJ108" si="111">+M96/M95-1</f>
        <v>6.4667192978858701E-2</v>
      </c>
      <c r="AK96" s="24">
        <f t="shared" ref="AK96:AK108" si="112">+N96/N95-1</f>
        <v>3.3696159276639159E-2</v>
      </c>
      <c r="AL96" s="24">
        <f t="shared" ref="AL96:AL108" si="113">+O96/O95-1</f>
        <v>5.0751388463930569E-2</v>
      </c>
      <c r="AM96" s="24">
        <f t="shared" ref="AM96:AM108" si="114">+P96/P95-1</f>
        <v>3.7855798391745799E-2</v>
      </c>
      <c r="AN96" s="24">
        <f t="shared" ref="AN96:AN108" si="115">+Q96/Q95-1</f>
        <v>4.3322728984726888E-2</v>
      </c>
      <c r="AO96" s="24">
        <f t="shared" ref="AO96:AO108" si="116">+R96/R95-1</f>
        <v>4.3420406052973481E-2</v>
      </c>
      <c r="AP96" s="24">
        <f t="shared" ref="AP96:AP108" si="117">+S96/S95-1</f>
        <v>4.1921926974237689E-2</v>
      </c>
      <c r="AQ96" s="24">
        <f t="shared" ref="AQ96:AQ108" si="118">+T96/T95-1</f>
        <v>4.9087236764783881E-2</v>
      </c>
      <c r="AR96" s="24">
        <f t="shared" ref="AR96:AR108" si="119">+U96/U95-1</f>
        <v>4.3320013238618893E-2</v>
      </c>
      <c r="AS96" s="24" t="e">
        <f t="shared" ref="AS96:AS108" si="120">+V96/V95-1</f>
        <v>#DIV/0!</v>
      </c>
      <c r="AT96" s="24">
        <f t="shared" ref="AT96:AT108" si="121">+W96/W95-1</f>
        <v>4.2777840474973461E-2</v>
      </c>
      <c r="AV96" s="24">
        <f t="shared" ref="AV96:AV108" si="122">+B96/B84-1</f>
        <v>2.6342791774194194</v>
      </c>
      <c r="AW96" s="24">
        <f t="shared" ref="AW96:AW108" si="123">+C96/C84-1</f>
        <v>2.7581831887182369</v>
      </c>
      <c r="AX96" s="24">
        <f t="shared" ref="AX96:AX108" si="124">+D96/D84-1</f>
        <v>2.4814557315130918</v>
      </c>
      <c r="AY96" s="24">
        <f t="shared" ref="AY96:AY108" si="125">+E96/E84-1</f>
        <v>1.852982229497016</v>
      </c>
      <c r="AZ96" s="24">
        <f t="shared" ref="AZ96:AZ108" si="126">+F96/F84-1</f>
        <v>3.0661877172720837</v>
      </c>
      <c r="BA96" s="24">
        <f t="shared" ref="BA96:BA108" si="127">+G96/G84-1</f>
        <v>2.4466160500354426</v>
      </c>
      <c r="BB96" s="24">
        <f t="shared" ref="BB96:BB108" si="128">+H96/H84-1</f>
        <v>2.8119297396553233</v>
      </c>
      <c r="BC96" s="24">
        <f t="shared" ref="BC96:BC108" si="129">+I96/I84-1</f>
        <v>2.8950556825290761</v>
      </c>
      <c r="BD96" s="24">
        <f t="shared" ref="BD96:BD108" si="130">+J96/J84-1</f>
        <v>3.1854557325182444</v>
      </c>
      <c r="BE96" s="24">
        <f t="shared" ref="BE96:BE108" si="131">+K96/K84-1</f>
        <v>2.4893468864492911</v>
      </c>
      <c r="BF96" s="24">
        <f t="shared" ref="BF96:BF108" si="132">+L96/L84-1</f>
        <v>2.1404564548047604</v>
      </c>
      <c r="BG96" s="24">
        <f t="shared" ref="BG96:BG108" si="133">+M96/M84-1</f>
        <v>2.4769428411327974</v>
      </c>
      <c r="BH96" s="24">
        <f t="shared" ref="BH96:BH108" si="134">+N96/N84-1</f>
        <v>3.2063310319821605</v>
      </c>
      <c r="BI96" s="24">
        <f t="shared" ref="BI96:BI108" si="135">+O96/O84-1</f>
        <v>2.2507465072906534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2.634675785291019</v>
      </c>
      <c r="BM96" s="24">
        <f t="shared" ref="BM96:BM108" si="139">+S96/S84-1</f>
        <v>2.5234094187843485</v>
      </c>
      <c r="BN96" s="24">
        <f t="shared" ref="BN96:BN108" si="140">+T96/T84-1</f>
        <v>2.3458381141576612</v>
      </c>
      <c r="BO96" s="24">
        <f t="shared" ref="BO96:BO108" si="141">+U96/U84-1</f>
        <v>2.2988508280666702</v>
      </c>
      <c r="BP96" s="24" t="e">
        <f t="shared" ref="BP96:BP108" si="142">+V96/V84-1</f>
        <v>#DIV/0!</v>
      </c>
      <c r="BQ96" s="24">
        <f t="shared" ref="BQ96:BQ108" si="143">+W96/W84-1</f>
        <v>2.544002007769238</v>
      </c>
    </row>
    <row r="97" spans="1:69" x14ac:dyDescent="0.2">
      <c r="A97" s="31">
        <f>+[1]NAC!A98</f>
        <v>45505</v>
      </c>
      <c r="B97" s="17">
        <f>+[1]NAC!B98</f>
        <v>6911.9305697292857</v>
      </c>
      <c r="C97" s="18">
        <f>+[1]NAC!C98</f>
        <v>7611.7809999999999</v>
      </c>
      <c r="D97" s="19">
        <f>+[1]NAC!D98</f>
        <v>5336.2610000000004</v>
      </c>
      <c r="E97" s="19">
        <f>+[1]NAC!E98</f>
        <v>6134.42918256348</v>
      </c>
      <c r="F97" s="19">
        <f>+[1]NAC!F98</f>
        <v>5995.2849999999999</v>
      </c>
      <c r="G97" s="19">
        <f>+[1]NAC!G98</f>
        <v>6550.7839999999997</v>
      </c>
      <c r="H97" s="19">
        <f>+[1]NAC!H98</f>
        <v>7916.5155536045304</v>
      </c>
      <c r="I97" s="19">
        <f>+[1]NAC!I98</f>
        <v>7334.9920000000002</v>
      </c>
      <c r="J97" s="19">
        <f>+[1]NAC!J98</f>
        <v>6127.5969999999998</v>
      </c>
      <c r="K97" s="19">
        <f>+[1]NAC!K98</f>
        <v>6282.2380000000003</v>
      </c>
      <c r="L97" s="19">
        <f>+[1]NAC!L98</f>
        <v>4916.8252533552504</v>
      </c>
      <c r="M97" s="19">
        <f>+[1]NAC!M98</f>
        <v>7403.1629999999996</v>
      </c>
      <c r="N97" s="20">
        <f>+[1]NAC!N98</f>
        <v>6778.8327565341297</v>
      </c>
      <c r="O97" s="18">
        <f>+[1]NAC!P98</f>
        <v>7266.1189999999997</v>
      </c>
      <c r="P97" s="18">
        <f>+[1]NAC!Q98</f>
        <v>6931.7979999999998</v>
      </c>
      <c r="Q97" s="18">
        <f>+[1]NAC!R98</f>
        <v>6529.37</v>
      </c>
      <c r="R97" s="18">
        <f t="shared" si="99"/>
        <v>6911.3572347885902</v>
      </c>
      <c r="S97" s="19">
        <f t="shared" si="54"/>
        <v>6952.6392755073766</v>
      </c>
      <c r="T97" s="19">
        <f t="shared" si="55"/>
        <v>6615.3170237008444</v>
      </c>
      <c r="U97" s="19">
        <f>+($E$3*$E97+$G$3*$G97+$K$3*$K97+$N$3*$N97)/SUM($E$3,$G$3,$K$3,$N$3)</f>
        <v>6356.3604600797835</v>
      </c>
      <c r="V97" s="19"/>
      <c r="W97" s="20">
        <f>($E$3*$E97+SUMPRODUCT($G$3:$L$3,$G97:$L97)+$N$3*$N97)/SUM($E$3,$G$3:$L$3,$N$3)</f>
        <v>6732.965761321585</v>
      </c>
      <c r="Y97" s="24">
        <f t="shared" si="100"/>
        <v>4.2331345551941624E-2</v>
      </c>
      <c r="Z97" s="24">
        <f t="shared" si="101"/>
        <v>3.6264021857468132E-2</v>
      </c>
      <c r="AA97" s="24">
        <f t="shared" si="102"/>
        <v>3.0414868452812049E-2</v>
      </c>
      <c r="AB97" s="24">
        <f t="shared" si="103"/>
        <v>3.3149052062118045E-2</v>
      </c>
      <c r="AC97" s="24">
        <f t="shared" si="104"/>
        <v>7.0491218728902627E-2</v>
      </c>
      <c r="AD97" s="24">
        <f t="shared" si="105"/>
        <v>4.2629365269094999E-2</v>
      </c>
      <c r="AE97" s="24">
        <f t="shared" si="106"/>
        <v>3.9777887080105323E-2</v>
      </c>
      <c r="AF97" s="24">
        <f t="shared" si="107"/>
        <v>5.1010683639134635E-2</v>
      </c>
      <c r="AG97" s="24">
        <f t="shared" si="108"/>
        <v>4.8527533015902291E-2</v>
      </c>
      <c r="AH97" s="24">
        <f t="shared" si="109"/>
        <v>3.6791672181599733E-2</v>
      </c>
      <c r="AI97" s="24">
        <f t="shared" si="110"/>
        <v>6.4378646837012221E-2</v>
      </c>
      <c r="AJ97" s="24">
        <f t="shared" si="111"/>
        <v>4.8427711700764986E-2</v>
      </c>
      <c r="AK97" s="24">
        <f t="shared" si="112"/>
        <v>1.9786647758198495E-2</v>
      </c>
      <c r="AL97" s="24">
        <f t="shared" si="113"/>
        <v>1.5275127228685292E-2</v>
      </c>
      <c r="AM97" s="24">
        <f t="shared" si="114"/>
        <v>4.1202915813617347E-2</v>
      </c>
      <c r="AN97" s="24">
        <f t="shared" si="115"/>
        <v>5.8897232946460543E-2</v>
      </c>
      <c r="AO97" s="24">
        <f t="shared" si="116"/>
        <v>4.2333787216096486E-2</v>
      </c>
      <c r="AP97" s="24">
        <f t="shared" si="117"/>
        <v>3.7092632867114839E-2</v>
      </c>
      <c r="AQ97" s="24">
        <f t="shared" si="118"/>
        <v>3.8336765044625576E-2</v>
      </c>
      <c r="AR97" s="24">
        <f t="shared" si="119"/>
        <v>3.4524976546491004E-2</v>
      </c>
      <c r="AS97" s="24" t="e">
        <f t="shared" si="120"/>
        <v>#DIV/0!</v>
      </c>
      <c r="AT97" s="24">
        <f t="shared" si="121"/>
        <v>4.0971268114085468E-2</v>
      </c>
      <c r="AV97" s="24">
        <f t="shared" si="122"/>
        <v>2.3691910747713187</v>
      </c>
      <c r="AW97" s="24">
        <f t="shared" si="123"/>
        <v>2.3691875306021943</v>
      </c>
      <c r="AX97" s="24">
        <f t="shared" si="124"/>
        <v>2.3068797954693254</v>
      </c>
      <c r="AY97" s="24">
        <f t="shared" si="125"/>
        <v>1.6762089894632251</v>
      </c>
      <c r="AZ97" s="24">
        <f t="shared" si="126"/>
        <v>2.988419298587814</v>
      </c>
      <c r="BA97" s="24">
        <f t="shared" si="127"/>
        <v>2.1505194296212746</v>
      </c>
      <c r="BB97" s="24">
        <f t="shared" si="128"/>
        <v>2.4489851017390105</v>
      </c>
      <c r="BC97" s="24">
        <f t="shared" si="129"/>
        <v>2.7062446020016981</v>
      </c>
      <c r="BD97" s="24">
        <f t="shared" si="130"/>
        <v>3.1999737073127665</v>
      </c>
      <c r="BE97" s="24">
        <f t="shared" si="131"/>
        <v>2.2420851504862456</v>
      </c>
      <c r="BF97" s="24">
        <f t="shared" si="132"/>
        <v>2.0828387858577475</v>
      </c>
      <c r="BG97" s="24">
        <f t="shared" si="133"/>
        <v>2.2418579943320625</v>
      </c>
      <c r="BH97" s="24">
        <f t="shared" si="134"/>
        <v>2.9422588017545008</v>
      </c>
      <c r="BI97" s="24">
        <f t="shared" si="135"/>
        <v>1.98269225314408</v>
      </c>
      <c r="BJ97" s="24">
        <f t="shared" si="136"/>
        <v>2.2747347231677222</v>
      </c>
      <c r="BK97" s="24">
        <f t="shared" si="137"/>
        <v>3.0832125188241433</v>
      </c>
      <c r="BL97" s="24">
        <f t="shared" si="138"/>
        <v>2.3695806364881156</v>
      </c>
      <c r="BM97" s="24">
        <f t="shared" si="139"/>
        <v>2.2302161735999926</v>
      </c>
      <c r="BN97" s="24">
        <f t="shared" si="140"/>
        <v>2.1137090159038872</v>
      </c>
      <c r="BO97" s="24">
        <f t="shared" si="141"/>
        <v>2.067292688291849</v>
      </c>
      <c r="BP97" s="24" t="e">
        <f t="shared" si="142"/>
        <v>#DIV/0!</v>
      </c>
      <c r="BQ97" s="24">
        <f t="shared" si="143"/>
        <v>2.3138268523900618</v>
      </c>
    </row>
    <row r="98" spans="1:69" x14ac:dyDescent="0.2">
      <c r="A98" s="31">
        <f>+[1]NAC!A99</f>
        <v>45536</v>
      </c>
      <c r="B98" s="17">
        <f>+[1]NAC!B99</f>
        <v>7134.2691211413103</v>
      </c>
      <c r="C98" s="18">
        <f>+[1]NAC!C99</f>
        <v>7787.1419999999998</v>
      </c>
      <c r="D98" s="19">
        <f>+[1]NAC!D99</f>
        <v>5453.59</v>
      </c>
      <c r="E98" s="19">
        <f>+[1]NAC!E99</f>
        <v>6336.5130863103104</v>
      </c>
      <c r="F98" s="19">
        <f>+[1]NAC!F99</f>
        <v>6433.3620000000001</v>
      </c>
      <c r="G98" s="19">
        <f>+[1]NAC!G99</f>
        <v>6727.2349999999997</v>
      </c>
      <c r="H98" s="19">
        <f>+[1]NAC!H99</f>
        <v>8159.3689471035404</v>
      </c>
      <c r="I98" s="19">
        <f>+[1]NAC!I99</f>
        <v>7585.4110000000001</v>
      </c>
      <c r="J98" s="19">
        <f>+[1]NAC!J99</f>
        <v>6310.1760000000004</v>
      </c>
      <c r="K98" s="19">
        <f>+[1]NAC!K99</f>
        <v>6416.1850000000004</v>
      </c>
      <c r="L98" s="19">
        <f>+[1]NAC!L99</f>
        <v>5169.6111979658799</v>
      </c>
      <c r="M98" s="19">
        <f>+[1]NAC!M99</f>
        <v>7673.8440000000001</v>
      </c>
      <c r="N98" s="20">
        <f>+[1]NAC!N99</f>
        <v>6965.1285046826397</v>
      </c>
      <c r="O98" s="18">
        <f>+[1]NAC!P99</f>
        <v>7479.6819999999998</v>
      </c>
      <c r="P98" s="18">
        <f>+[1]NAC!Q99</f>
        <v>7157.9269999999997</v>
      </c>
      <c r="Q98" s="18">
        <f>+[1]NAC!R99</f>
        <v>6825.2579999999998</v>
      </c>
      <c r="R98" s="18">
        <f t="shared" si="99"/>
        <v>7133.6741575677988</v>
      </c>
      <c r="S98" s="19">
        <f t="shared" si="54"/>
        <v>7137.8490315756635</v>
      </c>
      <c r="T98" s="19">
        <f t="shared" si="55"/>
        <v>6814.5115065030823</v>
      </c>
      <c r="U98" s="19">
        <f>+($E$3*$E98+$G$3*$G98+$K$3*$K98+$N$3*$N98)/SUM($E$3,$G$3,$K$3,$N$3)</f>
        <v>6532.0580876645499</v>
      </c>
      <c r="V98" s="19"/>
      <c r="W98" s="20">
        <f>($E$3*$E98+SUMPRODUCT($G$3:$L$3,$G98:$L98)+$N$3*$N98)/SUM($E$3,$G$3:$L$3,$N$3)</f>
        <v>6939.0508723978346</v>
      </c>
      <c r="Y98" s="24">
        <f t="shared" si="100"/>
        <v>3.2167358912103872E-2</v>
      </c>
      <c r="Z98" s="24">
        <f t="shared" si="101"/>
        <v>2.3038103697413215E-2</v>
      </c>
      <c r="AA98" s="24">
        <f t="shared" si="102"/>
        <v>2.1987117946442147E-2</v>
      </c>
      <c r="AB98" s="24">
        <f t="shared" si="103"/>
        <v>3.29425766819893E-2</v>
      </c>
      <c r="AC98" s="24">
        <f t="shared" si="104"/>
        <v>7.3070254374896226E-2</v>
      </c>
      <c r="AD98" s="24">
        <f t="shared" si="105"/>
        <v>2.6935859890968805E-2</v>
      </c>
      <c r="AE98" s="24">
        <f t="shared" si="106"/>
        <v>3.0676803683968634E-2</v>
      </c>
      <c r="AF98" s="24">
        <f t="shared" si="107"/>
        <v>3.4140323534095129E-2</v>
      </c>
      <c r="AG98" s="24">
        <f t="shared" si="108"/>
        <v>2.9796182745046806E-2</v>
      </c>
      <c r="AH98" s="24">
        <f t="shared" si="109"/>
        <v>2.1321541781766262E-2</v>
      </c>
      <c r="AI98" s="24">
        <f t="shared" si="110"/>
        <v>5.1412432125410135E-2</v>
      </c>
      <c r="AJ98" s="24">
        <f t="shared" si="111"/>
        <v>3.656288535049157E-2</v>
      </c>
      <c r="AK98" s="24">
        <f t="shared" si="112"/>
        <v>2.7481980281773399E-2</v>
      </c>
      <c r="AL98" s="24">
        <f t="shared" si="113"/>
        <v>2.9391618827051991E-2</v>
      </c>
      <c r="AM98" s="24">
        <f t="shared" si="114"/>
        <v>3.2621983502692853E-2</v>
      </c>
      <c r="AN98" s="24">
        <f t="shared" si="115"/>
        <v>4.5316470042285895E-2</v>
      </c>
      <c r="AO98" s="24">
        <f t="shared" si="116"/>
        <v>3.216689793723404E-2</v>
      </c>
      <c r="AP98" s="24">
        <f t="shared" si="117"/>
        <v>2.6638769642593152E-2</v>
      </c>
      <c r="AQ98" s="24">
        <f t="shared" si="118"/>
        <v>3.011110156755592E-2</v>
      </c>
      <c r="AR98" s="24">
        <f t="shared" si="119"/>
        <v>2.7641230966716002E-2</v>
      </c>
      <c r="AS98" s="24" t="e">
        <f t="shared" si="120"/>
        <v>#DIV/0!</v>
      </c>
      <c r="AT98" s="24">
        <f t="shared" si="121"/>
        <v>3.0608370572762E-2</v>
      </c>
      <c r="AV98" s="24">
        <f t="shared" si="122"/>
        <v>2.0939948100198875</v>
      </c>
      <c r="AW98" s="24">
        <f t="shared" si="123"/>
        <v>2.0143200623864232</v>
      </c>
      <c r="AX98" s="24">
        <f t="shared" si="124"/>
        <v>2.0297801333147927</v>
      </c>
      <c r="AY98" s="24">
        <f t="shared" si="125"/>
        <v>1.4529552470819795</v>
      </c>
      <c r="AZ98" s="24">
        <f t="shared" si="126"/>
        <v>2.9461278659954928</v>
      </c>
      <c r="BA98" s="24">
        <f t="shared" si="127"/>
        <v>1.8719482826588281</v>
      </c>
      <c r="BB98" s="24">
        <f t="shared" si="128"/>
        <v>2.2550313050161557</v>
      </c>
      <c r="BC98" s="24">
        <f t="shared" si="129"/>
        <v>2.4577589593498073</v>
      </c>
      <c r="BD98" s="24">
        <f t="shared" si="130"/>
        <v>2.9469818159300374</v>
      </c>
      <c r="BE98" s="24">
        <f t="shared" si="131"/>
        <v>1.8760081763056928</v>
      </c>
      <c r="BF98" s="24">
        <f t="shared" si="132"/>
        <v>1.9710156765879767</v>
      </c>
      <c r="BG98" s="24">
        <f t="shared" si="133"/>
        <v>1.9674361920577357</v>
      </c>
      <c r="BH98" s="24">
        <f t="shared" si="134"/>
        <v>2.6478110189893909</v>
      </c>
      <c r="BI98" s="24">
        <f t="shared" si="135"/>
        <v>1.6770283521524258</v>
      </c>
      <c r="BJ98" s="24">
        <f t="shared" si="136"/>
        <v>1.9812363452318555</v>
      </c>
      <c r="BK98" s="24">
        <f t="shared" si="137"/>
        <v>2.9405140545461994</v>
      </c>
      <c r="BL98" s="24">
        <f t="shared" si="138"/>
        <v>2.0943558541156939</v>
      </c>
      <c r="BM98" s="24">
        <f t="shared" si="139"/>
        <v>1.9193025947689182</v>
      </c>
      <c r="BN98" s="24">
        <f t="shared" si="140"/>
        <v>1.8346726489068499</v>
      </c>
      <c r="BO98" s="24">
        <f t="shared" si="141"/>
        <v>1.7865322103165324</v>
      </c>
      <c r="BP98" s="24" t="e">
        <f t="shared" si="142"/>
        <v>#DIV/0!</v>
      </c>
      <c r="BQ98" s="24">
        <f t="shared" si="143"/>
        <v>2.0582949788242604</v>
      </c>
    </row>
    <row r="99" spans="1:69" x14ac:dyDescent="0.2">
      <c r="A99" s="31">
        <f>+[1]NAC!A100</f>
        <v>45566</v>
      </c>
      <c r="B99" s="17">
        <f>+[1]NAC!B100</f>
        <v>7315.9670114413839</v>
      </c>
      <c r="C99" s="18">
        <f>+[1]NAC!C100</f>
        <v>7880.5860000000002</v>
      </c>
      <c r="D99" s="19">
        <f>+[1]NAC!D100</f>
        <v>5617.03</v>
      </c>
      <c r="E99" s="19">
        <f>+[1]NAC!E100</f>
        <v>6547.4243219807904</v>
      </c>
      <c r="F99" s="19">
        <f>+[1]NAC!F100</f>
        <v>6780.41</v>
      </c>
      <c r="G99" s="19">
        <f>+[1]NAC!G100</f>
        <v>6903.0349999999999</v>
      </c>
      <c r="H99" s="19">
        <f>+[1]NAC!H100</f>
        <v>8389.7271244115309</v>
      </c>
      <c r="I99" s="19">
        <f>+[1]NAC!I100</f>
        <v>7677.7330000000002</v>
      </c>
      <c r="J99" s="19">
        <f>+[1]NAC!J100</f>
        <v>6440.16</v>
      </c>
      <c r="K99" s="19">
        <f>+[1]NAC!K100</f>
        <v>6599.9440000000004</v>
      </c>
      <c r="L99" s="19">
        <f>+[1]NAC!L100</f>
        <v>5440.8218070727198</v>
      </c>
      <c r="M99" s="19">
        <f>+[1]NAC!M100</f>
        <v>8000.7979999999998</v>
      </c>
      <c r="N99" s="20">
        <f>+[1]NAC!N100</f>
        <v>7104.3055581531999</v>
      </c>
      <c r="O99" s="18">
        <f>+[1]NAC!P100</f>
        <v>7581.5910000000003</v>
      </c>
      <c r="P99" s="18">
        <f>+[1]NAC!Q100</f>
        <v>7366.7820000000002</v>
      </c>
      <c r="Q99" s="18">
        <f>+[1]NAC!R100</f>
        <v>7009.2809999999999</v>
      </c>
      <c r="R99" s="18">
        <f t="shared" si="99"/>
        <v>7315.2333704295115</v>
      </c>
      <c r="S99" s="19">
        <f t="shared" si="54"/>
        <v>7303.953606663842</v>
      </c>
      <c r="T99" s="19">
        <f t="shared" si="55"/>
        <v>7035.3771069989471</v>
      </c>
      <c r="U99" s="19">
        <f t="shared" ref="U99:U122" si="144">+($E$3*$E99+$G$3*$G99+$K$3*$K99+$N$3*$N99)/SUM($E$3,$G$3,$K$3,$N$3)</f>
        <v>6718.0535635394845</v>
      </c>
      <c r="V99" s="19"/>
      <c r="W99" s="20">
        <f t="shared" ref="W99:W122" si="145">($E$3*$E99+SUMPRODUCT($G$3:$L$3,$G99:$L99)+$N$3*$N99)/SUM($E$3,$G$3:$L$3,$N$3)</f>
        <v>7112.5339869772361</v>
      </c>
      <c r="Y99" s="24">
        <f t="shared" si="100"/>
        <v>2.5468325796911717E-2</v>
      </c>
      <c r="Z99" s="24">
        <f t="shared" si="101"/>
        <v>1.1999781177741475E-2</v>
      </c>
      <c r="AA99" s="24">
        <f t="shared" si="102"/>
        <v>2.9969249613557292E-2</v>
      </c>
      <c r="AB99" s="24">
        <f t="shared" si="103"/>
        <v>3.3285062746282623E-2</v>
      </c>
      <c r="AC99" s="24">
        <f t="shared" si="104"/>
        <v>5.3945044597210501E-2</v>
      </c>
      <c r="AD99" s="24">
        <f t="shared" si="105"/>
        <v>2.613257898676058E-2</v>
      </c>
      <c r="AE99" s="24">
        <f t="shared" si="106"/>
        <v>2.8232352134262007E-2</v>
      </c>
      <c r="AF99" s="24">
        <f t="shared" si="107"/>
        <v>1.2170995085170722E-2</v>
      </c>
      <c r="AG99" s="24">
        <f t="shared" si="108"/>
        <v>2.0599108487623807E-2</v>
      </c>
      <c r="AH99" s="24">
        <f t="shared" si="109"/>
        <v>2.8639916087207506E-2</v>
      </c>
      <c r="AI99" s="24">
        <f t="shared" si="110"/>
        <v>5.246247710341434E-2</v>
      </c>
      <c r="AJ99" s="24">
        <f t="shared" si="111"/>
        <v>4.2606287018605027E-2</v>
      </c>
      <c r="AK99" s="24">
        <f t="shared" si="112"/>
        <v>1.9981979281070261E-2</v>
      </c>
      <c r="AL99" s="24">
        <f t="shared" si="113"/>
        <v>1.3624777096138629E-2</v>
      </c>
      <c r="AM99" s="24">
        <f t="shared" si="114"/>
        <v>2.9178140542646114E-2</v>
      </c>
      <c r="AN99" s="24">
        <f t="shared" si="115"/>
        <v>2.6962057698038722E-2</v>
      </c>
      <c r="AO99" s="24">
        <f t="shared" si="116"/>
        <v>2.5451010075797198E-2</v>
      </c>
      <c r="AP99" s="24">
        <f t="shared" si="117"/>
        <v>2.3270956607989612E-2</v>
      </c>
      <c r="AQ99" s="24">
        <f t="shared" si="118"/>
        <v>3.241106868556809E-2</v>
      </c>
      <c r="AR99" s="24">
        <f t="shared" si="119"/>
        <v>2.8474253195356125E-2</v>
      </c>
      <c r="AS99" s="24" t="e">
        <f t="shared" si="120"/>
        <v>#DIV/0!</v>
      </c>
      <c r="AT99" s="24">
        <f t="shared" si="121"/>
        <v>2.5000986124699365E-2</v>
      </c>
      <c r="AV99" s="24">
        <f t="shared" si="122"/>
        <v>1.9342280830508884</v>
      </c>
      <c r="AW99" s="24">
        <f t="shared" si="123"/>
        <v>1.8322518026768826</v>
      </c>
      <c r="AX99" s="24">
        <f t="shared" si="124"/>
        <v>1.8409693819283346</v>
      </c>
      <c r="AY99" s="24">
        <f t="shared" si="125"/>
        <v>1.3080335907481544</v>
      </c>
      <c r="AZ99" s="24">
        <f t="shared" si="126"/>
        <v>2.8577818560828274</v>
      </c>
      <c r="BA99" s="24">
        <f t="shared" si="127"/>
        <v>1.662291038884872</v>
      </c>
      <c r="BB99" s="24">
        <f t="shared" si="128"/>
        <v>2.2124091400957564</v>
      </c>
      <c r="BC99" s="24">
        <f t="shared" si="129"/>
        <v>2.2683351335768793</v>
      </c>
      <c r="BD99" s="24">
        <f t="shared" si="130"/>
        <v>2.5761387956052566</v>
      </c>
      <c r="BE99" s="24">
        <f t="shared" si="131"/>
        <v>1.7066313194021019</v>
      </c>
      <c r="BF99" s="24">
        <f t="shared" si="132"/>
        <v>1.8856166440826416</v>
      </c>
      <c r="BG99" s="24">
        <f t="shared" si="133"/>
        <v>1.8440119418103524</v>
      </c>
      <c r="BH99" s="24">
        <f t="shared" si="134"/>
        <v>2.4820831268984365</v>
      </c>
      <c r="BI99" s="24">
        <f t="shared" si="135"/>
        <v>1.5213970304109456</v>
      </c>
      <c r="BJ99" s="24">
        <f t="shared" si="136"/>
        <v>1.8197721830715961</v>
      </c>
      <c r="BK99" s="24">
        <f t="shared" si="137"/>
        <v>2.7954546906722846</v>
      </c>
      <c r="BL99" s="24">
        <f t="shared" si="138"/>
        <v>1.9344876947526797</v>
      </c>
      <c r="BM99" s="24">
        <f t="shared" si="139"/>
        <v>1.7488370936356397</v>
      </c>
      <c r="BN99" s="24">
        <f t="shared" si="140"/>
        <v>1.6758873282393769</v>
      </c>
      <c r="BO99" s="24">
        <f t="shared" si="141"/>
        <v>1.6153660882843366</v>
      </c>
      <c r="BP99" s="24" t="e">
        <f t="shared" si="142"/>
        <v>#DIV/0!</v>
      </c>
      <c r="BQ99" s="24">
        <f t="shared" si="143"/>
        <v>1.8969701276646553</v>
      </c>
    </row>
    <row r="100" spans="1:69" x14ac:dyDescent="0.2">
      <c r="A100" s="31">
        <f>+[1]NAC!A101</f>
        <v>45597</v>
      </c>
      <c r="B100" s="17">
        <f>+[1]NAC!B101</f>
        <v>7491.7539868102203</v>
      </c>
      <c r="C100" s="18">
        <f>+[1]NAC!C101</f>
        <v>7952.0429999999997</v>
      </c>
      <c r="D100" s="19">
        <f>+[1]NAC!D101</f>
        <v>5841.4970000000003</v>
      </c>
      <c r="E100" s="19">
        <f>+[1]NAC!E101</f>
        <v>6673.0958332098498</v>
      </c>
      <c r="F100" s="19">
        <f>+[1]NAC!F101</f>
        <v>7083.03</v>
      </c>
      <c r="G100" s="19">
        <f>+[1]NAC!G101</f>
        <v>7007.1570000000002</v>
      </c>
      <c r="H100" s="19">
        <f>+[1]NAC!H101</f>
        <v>8600.7727322001501</v>
      </c>
      <c r="I100" s="19">
        <f>+[1]NAC!I101</f>
        <v>7939.9440000000004</v>
      </c>
      <c r="J100" s="19">
        <f>+[1]NAC!J101</f>
        <v>6539.2380000000003</v>
      </c>
      <c r="K100" s="19">
        <f>+[1]NAC!K101</f>
        <v>6798.7309999999998</v>
      </c>
      <c r="L100" s="19">
        <f>+[1]NAC!L101</f>
        <v>5769.8439085318496</v>
      </c>
      <c r="M100" s="19">
        <f>+[1]NAC!M101</f>
        <v>8290.1029999999992</v>
      </c>
      <c r="N100" s="20">
        <f>+[1]NAC!N101</f>
        <v>7237.0968929514902</v>
      </c>
      <c r="O100" s="18">
        <f>+[1]NAC!P101</f>
        <v>7490.4610000000002</v>
      </c>
      <c r="P100" s="18">
        <f>+[1]NAC!Q101</f>
        <v>7566.7780000000002</v>
      </c>
      <c r="Q100" s="18">
        <f>+[1]NAC!R101</f>
        <v>7257.665</v>
      </c>
      <c r="R100" s="18">
        <f t="shared" si="99"/>
        <v>7490.932705031194</v>
      </c>
      <c r="S100" s="19">
        <f t="shared" si="54"/>
        <v>7441.00993589879</v>
      </c>
      <c r="T100" s="19">
        <f t="shared" si="55"/>
        <v>7213.1435619647</v>
      </c>
      <c r="U100" s="19">
        <f t="shared" si="144"/>
        <v>6859.1584892187129</v>
      </c>
      <c r="V100" s="19"/>
      <c r="W100" s="20">
        <f t="shared" si="145"/>
        <v>7296.7219207809458</v>
      </c>
      <c r="Y100" s="24">
        <f t="shared" si="100"/>
        <v>2.4027852380132941E-2</v>
      </c>
      <c r="Z100" s="24">
        <f t="shared" si="101"/>
        <v>9.0674729011268607E-3</v>
      </c>
      <c r="AA100" s="24">
        <f t="shared" si="102"/>
        <v>3.9961865968314303E-2</v>
      </c>
      <c r="AB100" s="24">
        <f t="shared" si="103"/>
        <v>1.9194037998600422E-2</v>
      </c>
      <c r="AC100" s="24">
        <f t="shared" si="104"/>
        <v>4.4631519332901659E-2</v>
      </c>
      <c r="AD100" s="24">
        <f t="shared" si="105"/>
        <v>1.5083510368989916E-2</v>
      </c>
      <c r="AE100" s="24">
        <f t="shared" si="106"/>
        <v>2.5155241005937024E-2</v>
      </c>
      <c r="AF100" s="24">
        <f t="shared" si="107"/>
        <v>3.415213839814446E-2</v>
      </c>
      <c r="AG100" s="24">
        <f t="shared" si="108"/>
        <v>1.5384400387568054E-2</v>
      </c>
      <c r="AH100" s="24">
        <f t="shared" si="109"/>
        <v>3.0119497983619237E-2</v>
      </c>
      <c r="AI100" s="24">
        <f t="shared" si="110"/>
        <v>6.0472868461051599E-2</v>
      </c>
      <c r="AJ100" s="24">
        <f t="shared" si="111"/>
        <v>3.6159518088070719E-2</v>
      </c>
      <c r="AK100" s="24">
        <f t="shared" si="112"/>
        <v>1.8691669961449442E-2</v>
      </c>
      <c r="AL100" s="24">
        <f t="shared" si="113"/>
        <v>-1.2019904529273595E-2</v>
      </c>
      <c r="AM100" s="24">
        <f t="shared" si="114"/>
        <v>2.7148353242976375E-2</v>
      </c>
      <c r="AN100" s="24">
        <f t="shared" si="115"/>
        <v>3.5436444907830156E-2</v>
      </c>
      <c r="AO100" s="24">
        <f t="shared" si="116"/>
        <v>2.4018281537252717E-2</v>
      </c>
      <c r="AP100" s="24">
        <f t="shared" si="117"/>
        <v>1.8764676860748786E-2</v>
      </c>
      <c r="AQ100" s="24">
        <f t="shared" si="118"/>
        <v>2.526750908475206E-2</v>
      </c>
      <c r="AR100" s="24">
        <f t="shared" si="119"/>
        <v>2.1003840523844408E-2</v>
      </c>
      <c r="AS100" s="24" t="e">
        <f t="shared" si="120"/>
        <v>#DIV/0!</v>
      </c>
      <c r="AT100" s="24">
        <f t="shared" si="121"/>
        <v>2.5896246561485814E-2</v>
      </c>
      <c r="AV100" s="24">
        <f t="shared" si="122"/>
        <v>1.6634734368458348</v>
      </c>
      <c r="AW100" s="24">
        <f t="shared" si="123"/>
        <v>1.4708291793156674</v>
      </c>
      <c r="AX100" s="24">
        <f t="shared" si="124"/>
        <v>1.6436405150302229</v>
      </c>
      <c r="AY100" s="24">
        <f t="shared" si="125"/>
        <v>1.1351405565243304</v>
      </c>
      <c r="AZ100" s="24">
        <f t="shared" si="126"/>
        <v>2.7639293491719177</v>
      </c>
      <c r="BA100" s="24">
        <f t="shared" si="127"/>
        <v>1.4033391912627562</v>
      </c>
      <c r="BB100" s="24">
        <f t="shared" si="128"/>
        <v>1.8490806288767718</v>
      </c>
      <c r="BC100" s="24">
        <f t="shared" si="129"/>
        <v>2.0618617669951496</v>
      </c>
      <c r="BD100" s="24">
        <f t="shared" si="130"/>
        <v>2.1518423725515614</v>
      </c>
      <c r="BE100" s="24">
        <f t="shared" si="131"/>
        <v>1.4632608530879043</v>
      </c>
      <c r="BF100" s="24">
        <f t="shared" si="132"/>
        <v>1.795534802295065</v>
      </c>
      <c r="BG100" s="24">
        <f t="shared" si="133"/>
        <v>1.6304234357979999</v>
      </c>
      <c r="BH100" s="24">
        <f t="shared" si="134"/>
        <v>2.1900867761995571</v>
      </c>
      <c r="BI100" s="24">
        <f t="shared" si="135"/>
        <v>1.2082520632103764</v>
      </c>
      <c r="BJ100" s="24">
        <f t="shared" si="136"/>
        <v>1.553996485527525</v>
      </c>
      <c r="BK100" s="24">
        <f t="shared" si="137"/>
        <v>2.5708581889589754</v>
      </c>
      <c r="BL100" s="24">
        <f t="shared" si="138"/>
        <v>1.6636957027367512</v>
      </c>
      <c r="BM100" s="24">
        <f t="shared" si="139"/>
        <v>1.4696807822756313</v>
      </c>
      <c r="BN100" s="24">
        <f t="shared" si="140"/>
        <v>1.4560166237023466</v>
      </c>
      <c r="BO100" s="24">
        <f t="shared" si="141"/>
        <v>1.3929858554182881</v>
      </c>
      <c r="BP100" s="24" t="e">
        <f t="shared" si="142"/>
        <v>#DIV/0!</v>
      </c>
      <c r="BQ100" s="24">
        <f t="shared" si="143"/>
        <v>1.6517222759109487</v>
      </c>
    </row>
    <row r="101" spans="1:69" x14ac:dyDescent="0.2">
      <c r="A101" s="31">
        <f>+[1]NAC!A102</f>
        <v>45627</v>
      </c>
      <c r="B101" s="17">
        <f>+[1]NAC!B102</f>
        <v>7694.6677224935675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6769.8038288285097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8769.6205654362893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6055.2841871814799</v>
      </c>
      <c r="M101" s="19">
        <f>+[1]NAC!M102</f>
        <v>8670.0442999999996</v>
      </c>
      <c r="N101" s="20">
        <f>+[1]NAC!N102</f>
        <v>7367.7849097299004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7693.7145329025598</v>
      </c>
      <c r="S101" s="19">
        <f t="shared" si="54"/>
        <v>7619.3714771048208</v>
      </c>
      <c r="T101" s="19">
        <f t="shared" si="55"/>
        <v>7396.6196123263408</v>
      </c>
      <c r="U101" s="19">
        <f t="shared" si="144"/>
        <v>6978.0585089248571</v>
      </c>
      <c r="V101" s="19"/>
      <c r="W101" s="20">
        <f t="shared" si="145"/>
        <v>7455.2612283390372</v>
      </c>
      <c r="Y101" s="24">
        <f t="shared" si="100"/>
        <v>2.7084943798286965E-2</v>
      </c>
      <c r="Z101" s="24">
        <f t="shared" si="101"/>
        <v>2.2097679803793735E-2</v>
      </c>
      <c r="AA101" s="24">
        <f t="shared" si="102"/>
        <v>2.5012612349197383E-2</v>
      </c>
      <c r="AB101" s="24">
        <f t="shared" si="103"/>
        <v>1.4492223405121019E-2</v>
      </c>
      <c r="AC101" s="24">
        <f t="shared" si="104"/>
        <v>5.282991883417143E-2</v>
      </c>
      <c r="AD101" s="24">
        <f t="shared" si="105"/>
        <v>9.4691898583119105E-3</v>
      </c>
      <c r="AE101" s="24">
        <f t="shared" si="106"/>
        <v>1.9631705021572632E-2</v>
      </c>
      <c r="AF101" s="24">
        <f t="shared" si="107"/>
        <v>2.2438684706088452E-2</v>
      </c>
      <c r="AG101" s="24">
        <f t="shared" si="108"/>
        <v>5.045002185269909E-2</v>
      </c>
      <c r="AH101" s="24">
        <f t="shared" si="109"/>
        <v>2.7912385414277985E-2</v>
      </c>
      <c r="AI101" s="24">
        <f t="shared" si="110"/>
        <v>4.9471057306689215E-2</v>
      </c>
      <c r="AJ101" s="24">
        <f t="shared" si="111"/>
        <v>4.5830709220380017E-2</v>
      </c>
      <c r="AK101" s="24">
        <f t="shared" si="112"/>
        <v>1.8058072002005821E-2</v>
      </c>
      <c r="AL101" s="24">
        <f t="shared" si="113"/>
        <v>-1.404968265638129E-2</v>
      </c>
      <c r="AM101" s="24">
        <f t="shared" si="114"/>
        <v>3.197284233791442E-2</v>
      </c>
      <c r="AN101" s="24">
        <f t="shared" si="115"/>
        <v>3.3739818522899645E-2</v>
      </c>
      <c r="AO101" s="24">
        <f t="shared" si="116"/>
        <v>2.7070304307388771E-2</v>
      </c>
      <c r="AP101" s="24">
        <f t="shared" si="117"/>
        <v>2.3970071635778023E-2</v>
      </c>
      <c r="AQ101" s="24">
        <f t="shared" si="118"/>
        <v>2.543635084834861E-2</v>
      </c>
      <c r="AR101" s="24">
        <f t="shared" si="119"/>
        <v>1.733449079694438E-2</v>
      </c>
      <c r="AS101" s="24" t="e">
        <f t="shared" si="120"/>
        <v>#DIV/0!</v>
      </c>
      <c r="AT101" s="24">
        <f t="shared" si="121"/>
        <v>2.1727470126903681E-2</v>
      </c>
      <c r="AV101" s="24">
        <f t="shared" si="122"/>
        <v>1.1795196184844192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0.84566229340673216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1.1941906247011516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1.6916000370412534</v>
      </c>
      <c r="BG101" s="24">
        <f t="shared" si="133"/>
        <v>1.262578810475754</v>
      </c>
      <c r="BH101" s="24">
        <f t="shared" si="134"/>
        <v>1.4513683514223992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1.1795676156406745</v>
      </c>
      <c r="BM101" s="24">
        <f t="shared" si="139"/>
        <v>1.0144549895716839</v>
      </c>
      <c r="BN101" s="24">
        <f t="shared" si="140"/>
        <v>1.0556325553051296</v>
      </c>
      <c r="BO101" s="24">
        <f t="shared" si="141"/>
        <v>0.9816132399665678</v>
      </c>
      <c r="BP101" s="24" t="e">
        <f t="shared" si="142"/>
        <v>#DIV/0!</v>
      </c>
      <c r="BQ101" s="24">
        <f t="shared" si="143"/>
        <v>1.1587987087401435</v>
      </c>
    </row>
    <row r="102" spans="1:69" x14ac:dyDescent="0.2">
      <c r="A102" s="31">
        <f>+[1]NAC!A103</f>
        <v>45658</v>
      </c>
      <c r="B102" s="17">
        <f>+[1]NAC!B103</f>
        <v>7883.78917576811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6864.1709721397601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8983.5684419815807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6336.2131844809701</v>
      </c>
      <c r="M102" s="19">
        <f>+[1]NAC!M103</f>
        <v>9132.8654000000006</v>
      </c>
      <c r="N102" s="20">
        <f>+[1]NAC!N103</f>
        <v>7523.7745010273902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7882.5959462320079</v>
      </c>
      <c r="S102" s="19">
        <f t="shared" si="54"/>
        <v>7802.1647881955378</v>
      </c>
      <c r="T102" s="19">
        <f t="shared" si="55"/>
        <v>7607.4117012065099</v>
      </c>
      <c r="U102" s="19">
        <f t="shared" si="144"/>
        <v>7106.01135179024</v>
      </c>
      <c r="V102" s="19"/>
      <c r="W102" s="20">
        <f t="shared" si="145"/>
        <v>7599.2401733934394</v>
      </c>
      <c r="Y102" s="24">
        <f t="shared" si="100"/>
        <v>2.4578248222686838E-2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1.3939420653431345E-2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2.4396480434800694E-2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4.6394023569396259E-2</v>
      </c>
      <c r="AJ102" s="24">
        <f t="shared" si="111"/>
        <v>5.3381630356836851E-2</v>
      </c>
      <c r="AK102" s="24">
        <f t="shared" si="112"/>
        <v>2.117184380497994E-2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2.4550093783917593E-2</v>
      </c>
      <c r="AP102" s="24">
        <f t="shared" si="117"/>
        <v>2.3990602327237376E-2</v>
      </c>
      <c r="AQ102" s="24">
        <f t="shared" si="118"/>
        <v>2.8498435762315921E-2</v>
      </c>
      <c r="AR102" s="24">
        <f t="shared" si="119"/>
        <v>1.8336453141190034E-2</v>
      </c>
      <c r="AS102" s="24" t="e">
        <f t="shared" si="120"/>
        <v>#DIV/0!</v>
      </c>
      <c r="AT102" s="24">
        <f t="shared" si="121"/>
        <v>1.931239438091148E-2</v>
      </c>
      <c r="AV102" s="24">
        <f t="shared" si="122"/>
        <v>0.84628751158110971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0.63472721752610295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0.86095592603430982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1.689387972702272</v>
      </c>
      <c r="BG102" s="24">
        <f t="shared" si="133"/>
        <v>0.99529977958527249</v>
      </c>
      <c r="BH102" s="24">
        <f t="shared" si="134"/>
        <v>0.73996706897205766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0.8462029133220712</v>
      </c>
      <c r="BM102" s="24">
        <f t="shared" si="139"/>
        <v>0.70535823870644898</v>
      </c>
      <c r="BN102" s="24">
        <f t="shared" si="140"/>
        <v>0.74089944791571294</v>
      </c>
      <c r="BO102" s="24">
        <f t="shared" si="141"/>
        <v>0.65192474638473352</v>
      </c>
      <c r="BP102" s="24" t="e">
        <f t="shared" si="142"/>
        <v>#DIV/0!</v>
      </c>
      <c r="BQ102" s="24">
        <f t="shared" si="143"/>
        <v>0.79790621244969517</v>
      </c>
    </row>
    <row r="103" spans="1:69" x14ac:dyDescent="0.2">
      <c r="A103" s="31">
        <f>+[1]NAC!A104</f>
        <v>45689</v>
      </c>
      <c r="B103" s="17">
        <f>+[1]NAC!B104</f>
        <v>8087.3667515552897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6963.4861324394196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9212.2108336287292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6619.3136919209901</v>
      </c>
      <c r="M103" s="19">
        <f>+[1]NAC!M104</f>
        <v>9339.1769999999997</v>
      </c>
      <c r="N103" s="20">
        <f>+[1]NAC!N104</f>
        <v>7746.1039549357902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8086.1176984952872</v>
      </c>
      <c r="S103" s="19">
        <f t="shared" si="54"/>
        <v>7999.5449920345918</v>
      </c>
      <c r="T103" s="19">
        <f t="shared" si="55"/>
        <v>7762.8004702212702</v>
      </c>
      <c r="U103" s="19">
        <f t="shared" si="144"/>
        <v>7244.662329766531</v>
      </c>
      <c r="V103" s="19"/>
      <c r="W103" s="20">
        <f t="shared" si="145"/>
        <v>7760.3355531910966</v>
      </c>
      <c r="Y103" s="24">
        <f t="shared" si="100"/>
        <v>2.5822300831293443E-2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1.4468631492828399E-2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2.545117712674938E-2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4.4679763637594627E-2</v>
      </c>
      <c r="AJ103" s="24">
        <f t="shared" si="111"/>
        <v>2.2590018681321933E-2</v>
      </c>
      <c r="AK103" s="24">
        <f t="shared" si="112"/>
        <v>2.9550254845894131E-2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2.581912781671436E-2</v>
      </c>
      <c r="AP103" s="24">
        <f t="shared" si="117"/>
        <v>2.529813317166596E-2</v>
      </c>
      <c r="AQ103" s="24">
        <f t="shared" si="118"/>
        <v>2.0425970766130064E-2</v>
      </c>
      <c r="AR103" s="24">
        <f t="shared" si="119"/>
        <v>1.9511786727073099E-2</v>
      </c>
      <c r="AS103" s="24" t="e">
        <f t="shared" si="120"/>
        <v>#DIV/0!</v>
      </c>
      <c r="AT103" s="24">
        <f t="shared" si="121"/>
        <v>2.1198879904031243E-2</v>
      </c>
      <c r="AV103" s="24">
        <f t="shared" si="122"/>
        <v>0.66913908658737808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0.52835208540333189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0.6708772177633513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1.5032128636785025</v>
      </c>
      <c r="BG103" s="24">
        <f t="shared" si="133"/>
        <v>0.83551405329717654</v>
      </c>
      <c r="BH103" s="24">
        <f t="shared" si="134"/>
        <v>0.53563789635537362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0.66898762250309995</v>
      </c>
      <c r="BM103" s="24">
        <f t="shared" si="139"/>
        <v>0.57087181901871342</v>
      </c>
      <c r="BN103" s="24">
        <f t="shared" si="140"/>
        <v>0.60993827443733539</v>
      </c>
      <c r="BO103" s="24">
        <f t="shared" si="141"/>
        <v>0.53025370128403515</v>
      </c>
      <c r="BP103" s="24" t="e">
        <f t="shared" si="142"/>
        <v>#DIV/0!</v>
      </c>
      <c r="BQ103" s="24">
        <f t="shared" si="143"/>
        <v>0.61108825007098555</v>
      </c>
    </row>
    <row r="104" spans="1:69" x14ac:dyDescent="0.2">
      <c r="A104" s="31">
        <f>+[1]NAC!A105</f>
        <v>45717</v>
      </c>
      <c r="B104" s="17">
        <f>+[1]NAC!B105</f>
        <v>8345.7169291751852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7053.4047229962498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9402.9662759146904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6839.3852432225804</v>
      </c>
      <c r="M104" s="19">
        <f>+[1]NAC!M105</f>
        <v>9702.5818999999992</v>
      </c>
      <c r="N104" s="20">
        <f>+[1]NAC!N105</f>
        <v>7987.5072860330101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8344.3375044818276</v>
      </c>
      <c r="S104" s="19">
        <f t="shared" si="54"/>
        <v>8293.5383900948145</v>
      </c>
      <c r="T104" s="19">
        <f t="shared" si="55"/>
        <v>7922.5918185516084</v>
      </c>
      <c r="U104" s="19">
        <f t="shared" si="144"/>
        <v>7337.5280768584944</v>
      </c>
      <c r="V104" s="19"/>
      <c r="W104" s="20">
        <f t="shared" si="145"/>
        <v>7889.6900390297042</v>
      </c>
      <c r="Y104" s="24">
        <f t="shared" si="100"/>
        <v>3.1944906859851852E-2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1.2912869911227975E-2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2.0706803798890228E-2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3.3246883520597015E-2</v>
      </c>
      <c r="AJ104" s="24">
        <f t="shared" si="111"/>
        <v>3.8911876282032187E-2</v>
      </c>
      <c r="AK104" s="24">
        <f t="shared" si="112"/>
        <v>3.1164483784573926E-2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3.1933718456088167E-2</v>
      </c>
      <c r="AP104" s="24">
        <f t="shared" si="117"/>
        <v>3.6751265022318291E-2</v>
      </c>
      <c r="AQ104" s="24">
        <f t="shared" si="118"/>
        <v>2.058424004884718E-2</v>
      </c>
      <c r="AR104" s="24">
        <f t="shared" si="119"/>
        <v>1.2818505937868263E-2</v>
      </c>
      <c r="AS104" s="24" t="e">
        <f t="shared" si="120"/>
        <v>#DIV/0!</v>
      </c>
      <c r="AT104" s="24">
        <f t="shared" si="121"/>
        <v>1.6668671728430118E-2</v>
      </c>
      <c r="AV104" s="24">
        <f t="shared" si="122"/>
        <v>0.55842719582455125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0.4440563181650703</v>
      </c>
      <c r="AZ104" s="24">
        <f t="shared" si="126"/>
        <v>1.4903347997769525</v>
      </c>
      <c r="BA104" s="24">
        <f t="shared" si="127"/>
        <v>0.36429563221855621</v>
      </c>
      <c r="BB104" s="24">
        <f t="shared" si="128"/>
        <v>0.51540395113249304</v>
      </c>
      <c r="BC104" s="24">
        <f t="shared" si="129"/>
        <v>0.43543629461480515</v>
      </c>
      <c r="BD104" s="24">
        <f t="shared" si="130"/>
        <v>0.69916806149106714</v>
      </c>
      <c r="BE104" s="24">
        <f t="shared" si="131"/>
        <v>0.52312582980949074</v>
      </c>
      <c r="BF104" s="24">
        <f t="shared" si="132"/>
        <v>0.97862957144634399</v>
      </c>
      <c r="BG104" s="24">
        <f t="shared" si="133"/>
        <v>0.7605801582068199</v>
      </c>
      <c r="BH104" s="24">
        <f t="shared" si="134"/>
        <v>0.44484935343844789</v>
      </c>
      <c r="BI104" s="24">
        <f t="shared" si="135"/>
        <v>0.44023350816935314</v>
      </c>
      <c r="BJ104" s="24">
        <f t="shared" si="136"/>
        <v>0.51311348320032102</v>
      </c>
      <c r="BK104" s="24">
        <f t="shared" si="137"/>
        <v>0.83053840159430314</v>
      </c>
      <c r="BL104" s="24">
        <f t="shared" si="138"/>
        <v>0.55828178213445478</v>
      </c>
      <c r="BM104" s="24">
        <f t="shared" si="139"/>
        <v>0.49288812264010096</v>
      </c>
      <c r="BN104" s="24">
        <f t="shared" si="140"/>
        <v>0.52746054333136039</v>
      </c>
      <c r="BO104" s="24">
        <f t="shared" si="141"/>
        <v>0.44433869285525862</v>
      </c>
      <c r="BP104" s="24" t="e">
        <f t="shared" si="142"/>
        <v>#DIV/0!</v>
      </c>
      <c r="BQ104" s="24">
        <f t="shared" si="143"/>
        <v>0.48212519293492839</v>
      </c>
    </row>
    <row r="105" spans="1:69" x14ac:dyDescent="0.2">
      <c r="A105" s="31">
        <f>+[1]NAC!A106</f>
        <v>45748</v>
      </c>
      <c r="B105" s="17">
        <f>+[1]NAC!B106</f>
        <v>8564.237300819681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7129.9161079687301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9651.3490264477005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7097.9165696667196</v>
      </c>
      <c r="M105" s="19">
        <f>+[1]NAC!M106</f>
        <v>10102.222599999999</v>
      </c>
      <c r="N105" s="20">
        <f>+[1]NAC!N106</f>
        <v>8251.0872302565895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8562.6476209947523</v>
      </c>
      <c r="S105" s="19">
        <f t="shared" si="54"/>
        <v>8528.9229625262014</v>
      </c>
      <c r="T105" s="19">
        <f t="shared" si="55"/>
        <v>8139.8818610064009</v>
      </c>
      <c r="U105" s="19">
        <f t="shared" si="144"/>
        <v>7494.8814044318287</v>
      </c>
      <c r="V105" s="19"/>
      <c r="W105" s="20">
        <f t="shared" si="145"/>
        <v>8065.148193863738</v>
      </c>
      <c r="Y105" s="24">
        <f t="shared" si="100"/>
        <v>2.6183535039462802E-2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1.0847440062957014E-2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2.6415361200351484E-2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3.7800374924095381E-2</v>
      </c>
      <c r="AJ105" s="24">
        <f t="shared" si="111"/>
        <v>4.1189108643339578E-2</v>
      </c>
      <c r="AK105" s="24">
        <f t="shared" si="112"/>
        <v>3.2999023948870221E-2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2.6162666166806847E-2</v>
      </c>
      <c r="AP105" s="24">
        <f t="shared" si="117"/>
        <v>2.8381682384507112E-2</v>
      </c>
      <c r="AQ105" s="24">
        <f t="shared" si="118"/>
        <v>2.7426636059424858E-2</v>
      </c>
      <c r="AR105" s="24">
        <f t="shared" si="119"/>
        <v>2.1445005174099974E-2</v>
      </c>
      <c r="AS105" s="24" t="e">
        <f t="shared" si="120"/>
        <v>#DIV/0!</v>
      </c>
      <c r="AT105" s="24">
        <f t="shared" si="121"/>
        <v>2.2238916100132622E-2</v>
      </c>
      <c r="AV105" s="24">
        <f t="shared" si="122"/>
        <v>0.47274078221880478</v>
      </c>
      <c r="AW105" s="24">
        <f t="shared" si="123"/>
        <v>0.41397342493757305</v>
      </c>
      <c r="AX105" s="24">
        <f t="shared" si="124"/>
        <v>0.43691899665951794</v>
      </c>
      <c r="AY105" s="24">
        <f t="shared" si="125"/>
        <v>0.36767222094143071</v>
      </c>
      <c r="AZ105" s="24">
        <f t="shared" si="126"/>
        <v>0.87057452656859691</v>
      </c>
      <c r="BA105" s="24">
        <f t="shared" si="127"/>
        <v>0.29300579471781818</v>
      </c>
      <c r="BB105" s="24">
        <f t="shared" si="128"/>
        <v>0.42283682617522489</v>
      </c>
      <c r="BC105" s="24">
        <f t="shared" si="129"/>
        <v>0.37348136760290052</v>
      </c>
      <c r="BD105" s="24">
        <f t="shared" si="130"/>
        <v>0.52989036261102562</v>
      </c>
      <c r="BE105" s="24">
        <f t="shared" si="131"/>
        <v>0.47821150031774162</v>
      </c>
      <c r="BF105" s="24">
        <f t="shared" si="132"/>
        <v>0.8945237459248685</v>
      </c>
      <c r="BG105" s="24">
        <f t="shared" si="133"/>
        <v>0.70858705906588226</v>
      </c>
      <c r="BH105" s="24">
        <f t="shared" si="134"/>
        <v>0.40267834294009397</v>
      </c>
      <c r="BI105" s="24">
        <f t="shared" si="135"/>
        <v>0.33459039604656793</v>
      </c>
      <c r="BJ105" s="24">
        <f t="shared" si="136"/>
        <v>0.469217868976195</v>
      </c>
      <c r="BK105" s="24">
        <f t="shared" si="137"/>
        <v>0.57350743174728014</v>
      </c>
      <c r="BL105" s="24">
        <f t="shared" si="138"/>
        <v>0.4725275438372698</v>
      </c>
      <c r="BM105" s="24">
        <f t="shared" si="139"/>
        <v>0.44249375009046799</v>
      </c>
      <c r="BN105" s="24">
        <f t="shared" si="140"/>
        <v>0.46836349613472006</v>
      </c>
      <c r="BO105" s="24">
        <f t="shared" si="141"/>
        <v>0.38226275903332874</v>
      </c>
      <c r="BP105" s="24" t="e">
        <f t="shared" si="142"/>
        <v>#DIV/0!</v>
      </c>
      <c r="BQ105" s="24">
        <f t="shared" si="143"/>
        <v>0.40977447640328468</v>
      </c>
    </row>
    <row r="106" spans="1:69" x14ac:dyDescent="0.2">
      <c r="A106" s="31">
        <f>+[1]NAC!A107</f>
        <v>45778</v>
      </c>
      <c r="B106" s="17">
        <f>+[1]NAC!B107</f>
        <v>8704.5261922705195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7293.3459094053997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9900.7477378941894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7327.1422245890999</v>
      </c>
      <c r="M106" s="19">
        <f>+[1]NAC!M107</f>
        <v>10406.471799999999</v>
      </c>
      <c r="N106" s="20">
        <f>+[1]NAC!N107</f>
        <v>8528.0343926601108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8702.7225590446596</v>
      </c>
      <c r="S106" s="19">
        <f t="shared" si="54"/>
        <v>8654.0605305981153</v>
      </c>
      <c r="T106" s="19">
        <f t="shared" si="55"/>
        <v>8332.0619806480081</v>
      </c>
      <c r="U106" s="19">
        <f t="shared" si="144"/>
        <v>7650.225613488341</v>
      </c>
      <c r="V106" s="19"/>
      <c r="W106" s="20">
        <f t="shared" si="145"/>
        <v>8220.464652490602</v>
      </c>
      <c r="Y106" s="24">
        <f t="shared" si="100"/>
        <v>1.6380780508897352E-2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2.2921700474709983E-2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2.584081362751034E-2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3.2294780119279887E-2</v>
      </c>
      <c r="AJ106" s="24">
        <f t="shared" si="111"/>
        <v>3.0117055626946998E-2</v>
      </c>
      <c r="AK106" s="24">
        <f t="shared" si="112"/>
        <v>3.3564929648054243E-2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1.6358834819554913E-2</v>
      </c>
      <c r="AP106" s="24">
        <f t="shared" si="117"/>
        <v>1.4672141913080416E-2</v>
      </c>
      <c r="AQ106" s="24">
        <f t="shared" si="118"/>
        <v>2.3609693964016243E-2</v>
      </c>
      <c r="AR106" s="24">
        <f t="shared" si="119"/>
        <v>2.0726706758115609E-2</v>
      </c>
      <c r="AS106" s="24" t="e">
        <f t="shared" si="120"/>
        <v>#DIV/0!</v>
      </c>
      <c r="AT106" s="24">
        <f t="shared" si="121"/>
        <v>1.9257731525011978E-2</v>
      </c>
      <c r="AV106" s="24">
        <f t="shared" si="122"/>
        <v>0.43451958280510916</v>
      </c>
      <c r="AW106" s="24">
        <f t="shared" si="123"/>
        <v>0.35541504638577903</v>
      </c>
      <c r="AX106" s="24">
        <f t="shared" si="124"/>
        <v>0.35477276658148393</v>
      </c>
      <c r="AY106" s="24">
        <f t="shared" si="125"/>
        <v>0.33122920778686193</v>
      </c>
      <c r="AZ106" s="24">
        <f t="shared" si="126"/>
        <v>0.86910836394782587</v>
      </c>
      <c r="BA106" s="24">
        <f t="shared" si="127"/>
        <v>0.26998396288254489</v>
      </c>
      <c r="BB106" s="24">
        <f t="shared" si="128"/>
        <v>0.45276441439418891</v>
      </c>
      <c r="BC106" s="24">
        <f t="shared" si="129"/>
        <v>0.32573161242923621</v>
      </c>
      <c r="BD106" s="24">
        <f t="shared" si="130"/>
        <v>0.47211371520894185</v>
      </c>
      <c r="BE106" s="24">
        <f t="shared" si="131"/>
        <v>0.4379612190508464</v>
      </c>
      <c r="BF106" s="24">
        <f t="shared" si="132"/>
        <v>0.77934663719212494</v>
      </c>
      <c r="BG106" s="24">
        <f t="shared" si="133"/>
        <v>0.66753625877656186</v>
      </c>
      <c r="BH106" s="24">
        <f t="shared" si="134"/>
        <v>0.37924918816057773</v>
      </c>
      <c r="BI106" s="24">
        <f t="shared" si="135"/>
        <v>0.21135761402544562</v>
      </c>
      <c r="BJ106" s="24">
        <f t="shared" si="136"/>
        <v>0.44744942898097873</v>
      </c>
      <c r="BK106" s="24">
        <f t="shared" si="137"/>
        <v>0.53257586048716643</v>
      </c>
      <c r="BL106" s="24">
        <f t="shared" si="138"/>
        <v>0.43429296164110731</v>
      </c>
      <c r="BM106" s="24">
        <f t="shared" si="139"/>
        <v>0.39554439239369166</v>
      </c>
      <c r="BN106" s="24">
        <f t="shared" si="140"/>
        <v>0.43461711595098174</v>
      </c>
      <c r="BO106" s="24">
        <f t="shared" si="141"/>
        <v>0.35028916448521041</v>
      </c>
      <c r="BP106" s="24" t="e">
        <f t="shared" si="142"/>
        <v>#DIV/0!</v>
      </c>
      <c r="BQ106" s="24">
        <f t="shared" si="143"/>
        <v>0.38214993314529044</v>
      </c>
    </row>
    <row r="107" spans="1:69" x14ac:dyDescent="0.2">
      <c r="A107" s="31">
        <f>+[1]NAC!A108</f>
        <v>45809</v>
      </c>
      <c r="B107" s="17">
        <f>+[1]NAC!B108</f>
        <v>8862.4947404120921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7427.2430987814696</v>
      </c>
      <c r="F107" s="19">
        <f>+[1]NAC!F108</f>
        <v>8939.0041000000001</v>
      </c>
      <c r="G107" s="19">
        <f>+[1]NAC!G108</f>
        <v>7683.5823</v>
      </c>
      <c r="H107" s="19">
        <f>+[1]NAC!H108</f>
        <v>10158.3157418969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7615.2329079056199</v>
      </c>
      <c r="M107" s="19">
        <f>+[1]NAC!M108</f>
        <v>10624.899299999999</v>
      </c>
      <c r="N107" s="20">
        <f>+[1]NAC!N108</f>
        <v>8721.9092106601202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8860.6189060490251</v>
      </c>
      <c r="S107" s="19">
        <f t="shared" si="54"/>
        <v>8779.3095870346606</v>
      </c>
      <c r="T107" s="19">
        <f t="shared" si="55"/>
        <v>8506.258488500278</v>
      </c>
      <c r="U107" s="19">
        <f t="shared" si="144"/>
        <v>7809.8838663051138</v>
      </c>
      <c r="V107" s="19"/>
      <c r="W107" s="20">
        <f t="shared" si="145"/>
        <v>8395.9680387557473</v>
      </c>
      <c r="Y107" s="24">
        <f t="shared" si="100"/>
        <v>1.8147862922377911E-2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1.8358815150039343E-2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2.6015005211868392E-2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3.9318287333050428E-2</v>
      </c>
      <c r="AJ107" s="24">
        <f t="shared" si="111"/>
        <v>2.098958265567008E-2</v>
      </c>
      <c r="AK107" s="24">
        <f t="shared" si="112"/>
        <v>2.2733822247113844E-2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1.8143327669370102E-2</v>
      </c>
      <c r="AP107" s="24">
        <f t="shared" si="117"/>
        <v>1.4472865771357091E-2</v>
      </c>
      <c r="AQ107" s="24">
        <f t="shared" si="118"/>
        <v>2.0906770527734597E-2</v>
      </c>
      <c r="AR107" s="24">
        <f t="shared" si="119"/>
        <v>2.0869744355679565E-2</v>
      </c>
      <c r="AS107" s="24" t="e">
        <f t="shared" si="120"/>
        <v>#DIV/0!</v>
      </c>
      <c r="AT107" s="24">
        <f t="shared" si="121"/>
        <v>2.1349570089322478E-2</v>
      </c>
      <c r="AV107" s="24">
        <f t="shared" si="122"/>
        <v>0.39454727870171968</v>
      </c>
      <c r="AW107" s="24">
        <f t="shared" si="123"/>
        <v>0.32328052668856944</v>
      </c>
      <c r="AX107" s="24">
        <f t="shared" si="124"/>
        <v>0.3644518512052517</v>
      </c>
      <c r="AY107" s="24">
        <f t="shared" si="125"/>
        <v>0.30516013135530606</v>
      </c>
      <c r="AZ107" s="24">
        <f t="shared" si="126"/>
        <v>0.69196264169399835</v>
      </c>
      <c r="BA107" s="24">
        <f t="shared" si="127"/>
        <v>0.26516040616425451</v>
      </c>
      <c r="BB107" s="24">
        <f t="shared" si="128"/>
        <v>0.41805439188001303</v>
      </c>
      <c r="BC107" s="24">
        <f t="shared" si="129"/>
        <v>0.29623561840649892</v>
      </c>
      <c r="BD107" s="24">
        <f t="shared" si="130"/>
        <v>0.42287246482396745</v>
      </c>
      <c r="BE107" s="24">
        <f t="shared" si="131"/>
        <v>0.3951236589395053</v>
      </c>
      <c r="BF107" s="24">
        <f t="shared" si="132"/>
        <v>0.74118952335357635</v>
      </c>
      <c r="BG107" s="24">
        <f t="shared" si="133"/>
        <v>0.60199027126588733</v>
      </c>
      <c r="BH107" s="24">
        <f t="shared" si="134"/>
        <v>0.35630969547120284</v>
      </c>
      <c r="BI107" s="24">
        <f t="shared" si="135"/>
        <v>0.15730688503101686</v>
      </c>
      <c r="BJ107" s="24">
        <f t="shared" si="136"/>
        <v>0.42038811734000459</v>
      </c>
      <c r="BK107" s="24">
        <f t="shared" si="137"/>
        <v>0.44988853082339308</v>
      </c>
      <c r="BL107" s="24">
        <f t="shared" si="138"/>
        <v>0.39433413054980826</v>
      </c>
      <c r="BM107" s="24">
        <f t="shared" si="139"/>
        <v>0.36446812113364646</v>
      </c>
      <c r="BN107" s="24">
        <f t="shared" si="140"/>
        <v>0.40067620042022378</v>
      </c>
      <c r="BO107" s="24">
        <f t="shared" si="141"/>
        <v>0.32615588537079576</v>
      </c>
      <c r="BP107" s="24" t="e">
        <f t="shared" si="142"/>
        <v>#DIV/0!</v>
      </c>
      <c r="BQ107" s="24">
        <f t="shared" si="143"/>
        <v>0.35361421668780468</v>
      </c>
    </row>
    <row r="108" spans="1:69" x14ac:dyDescent="0.2">
      <c r="A108" s="31">
        <f>+[1]NAC!A109</f>
        <v>45839</v>
      </c>
      <c r="B108" s="17">
        <f>+[1]NAC!B109</f>
        <v>9056.5748032267165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7556.3549653776699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10317.390360330801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7878.35977924697</v>
      </c>
      <c r="M108" s="19">
        <f>+[1]NAC!M109</f>
        <v>10917.619500000001</v>
      </c>
      <c r="N108" s="20">
        <f>+[1]NAC!N109</f>
        <v>8908.1276144617095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9054.5982511021284</v>
      </c>
      <c r="S108" s="19">
        <f t="shared" si="54"/>
        <v>8975.7845896142098</v>
      </c>
      <c r="T108" s="19">
        <f t="shared" si="55"/>
        <v>8731.0788427716507</v>
      </c>
      <c r="U108" s="19">
        <f t="shared" si="144"/>
        <v>8012.3862659898805</v>
      </c>
      <c r="V108" s="19"/>
      <c r="W108" s="20">
        <f t="shared" si="145"/>
        <v>8602.4873921866274</v>
      </c>
      <c r="Y108" s="24">
        <f t="shared" si="100"/>
        <v>2.1899032777942251E-2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1.7383551996215552E-2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1.5659546570088834E-2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3.4552701739192893E-2</v>
      </c>
      <c r="AJ108" s="24">
        <f t="shared" si="111"/>
        <v>2.7550397583532948E-2</v>
      </c>
      <c r="AK108" s="24">
        <f t="shared" si="112"/>
        <v>2.1350646894373604E-2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2.1892302006203623E-2</v>
      </c>
      <c r="AP108" s="24">
        <f t="shared" si="117"/>
        <v>2.2379322728259377E-2</v>
      </c>
      <c r="AQ108" s="24">
        <f t="shared" si="118"/>
        <v>2.6429993230902893E-2</v>
      </c>
      <c r="AR108" s="24">
        <f t="shared" si="119"/>
        <v>2.5928989873772679E-2</v>
      </c>
      <c r="AS108" s="24" t="e">
        <f t="shared" si="120"/>
        <v>#DIV/0!</v>
      </c>
      <c r="AT108" s="24">
        <f t="shared" si="121"/>
        <v>2.4597443972819821E-2</v>
      </c>
      <c r="AV108" s="24">
        <f t="shared" si="122"/>
        <v>0.36574748624953868</v>
      </c>
      <c r="AW108" s="24">
        <f t="shared" si="123"/>
        <v>0.30649543313256844</v>
      </c>
      <c r="AX108" s="24">
        <f t="shared" si="124"/>
        <v>0.29397342988172825</v>
      </c>
      <c r="AY108" s="24">
        <f t="shared" si="125"/>
        <v>0.27262712425061619</v>
      </c>
      <c r="AZ108" s="24">
        <f t="shared" si="126"/>
        <v>0.61981941252020589</v>
      </c>
      <c r="BA108" s="24">
        <f t="shared" si="127"/>
        <v>0.24174664241901822</v>
      </c>
      <c r="BB108" s="24">
        <f t="shared" si="128"/>
        <v>0.35511567891265639</v>
      </c>
      <c r="BC108" s="24">
        <f t="shared" si="129"/>
        <v>0.29834382888409783</v>
      </c>
      <c r="BD108" s="24">
        <f t="shared" si="130"/>
        <v>0.40564907404206907</v>
      </c>
      <c r="BE108" s="24">
        <f t="shared" si="131"/>
        <v>0.38379710481695439</v>
      </c>
      <c r="BF108" s="24">
        <f t="shared" si="132"/>
        <v>0.70548219410639246</v>
      </c>
      <c r="BG108" s="24">
        <f t="shared" si="133"/>
        <v>0.54614113313520862</v>
      </c>
      <c r="BH108" s="24">
        <f t="shared" si="134"/>
        <v>0.34011118492305115</v>
      </c>
      <c r="BI108" s="24">
        <f t="shared" si="135"/>
        <v>0.14603223396831955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0.36556588903919085</v>
      </c>
      <c r="BM108" s="24">
        <f t="shared" si="139"/>
        <v>0.33887574246569296</v>
      </c>
      <c r="BN108" s="24">
        <f t="shared" si="140"/>
        <v>0.37042565435229236</v>
      </c>
      <c r="BO108" s="24">
        <f t="shared" si="141"/>
        <v>0.30405029198117028</v>
      </c>
      <c r="BP108" s="24" t="e">
        <f t="shared" si="142"/>
        <v>#DIV/0!</v>
      </c>
      <c r="BQ108" s="24">
        <f t="shared" si="143"/>
        <v>0.33001451767700929</v>
      </c>
    </row>
    <row r="109" spans="1:69" x14ac:dyDescent="0.2">
      <c r="A109" s="31">
        <f>+[1]NAC!A110</f>
        <v>45870</v>
      </c>
      <c r="B109" s="17">
        <f>+[1]NAC!B110</f>
        <v>9238.7366256980931</v>
      </c>
      <c r="C109" s="18">
        <f>+[1]NAC!C110</f>
        <v>9729.0210999999999</v>
      </c>
      <c r="D109" s="19">
        <f>+[1]NAC!D110</f>
        <v>6932.52</v>
      </c>
      <c r="E109" s="19">
        <f>+[1]NAC!E110</f>
        <v>7646.3750127432504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10493.928913692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8076.48057033643</v>
      </c>
      <c r="M109" s="19">
        <f>+[1]NAC!M110</f>
        <v>11291.302799999999</v>
      </c>
      <c r="N109" s="20">
        <f>+[1]NAC!N110</f>
        <v>9097.5268122714206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9236.6387673680638</v>
      </c>
      <c r="S109" s="19">
        <f t="shared" si="54"/>
        <v>9127.0719176438524</v>
      </c>
      <c r="T109" s="19">
        <f t="shared" si="55"/>
        <v>8888.8413951756047</v>
      </c>
      <c r="U109" s="19">
        <f t="shared" si="144"/>
        <v>8099.1779732108516</v>
      </c>
      <c r="V109" s="19"/>
      <c r="W109" s="20">
        <f t="shared" si="145"/>
        <v>8762.9375439632095</v>
      </c>
      <c r="Y109" s="24">
        <f t="shared" ref="Y109" si="147">+B109/B108-1</f>
        <v>2.0113765571336595E-2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1.1913157571083133E-2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1.7110775806251421E-2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2.5147466812996511E-2</v>
      </c>
      <c r="AJ109" s="24">
        <f t="shared" ref="AJ109" si="158">+M109/M108-1</f>
        <v>3.422754383407467E-2</v>
      </c>
      <c r="AK109" s="24">
        <f t="shared" ref="AK109" si="159">+N109/N108-1</f>
        <v>2.1261392517798683E-2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2.0104759064685895E-2</v>
      </c>
      <c r="AP109" s="24">
        <f t="shared" ref="AP109" si="164">+S109/S108-1</f>
        <v>1.6855053340372628E-2</v>
      </c>
      <c r="AQ109" s="24">
        <f t="shared" ref="AQ109" si="165">+T109/T108-1</f>
        <v>1.8069078889897172E-2</v>
      </c>
      <c r="AR109" s="24">
        <f t="shared" ref="AR109" si="166">+U109/U108-1</f>
        <v>1.0832192101044358E-2</v>
      </c>
      <c r="AS109" s="24" t="e">
        <f t="shared" ref="AS109" si="167">+V109/V108-1</f>
        <v>#DIV/0!</v>
      </c>
      <c r="AT109" s="24">
        <f t="shared" ref="AT109" si="168">+W109/W108-1</f>
        <v>1.8651599759659465E-2</v>
      </c>
      <c r="AV109" s="24">
        <f t="shared" ref="AV109" si="169">+B109/B97-1</f>
        <v>0.33663620207052225</v>
      </c>
      <c r="AW109" s="24">
        <f t="shared" ref="AW109" si="170">+C109/C97-1</f>
        <v>0.27815304985784528</v>
      </c>
      <c r="AX109" s="24">
        <f t="shared" ref="AX109" si="171">+D109/D97-1</f>
        <v>0.29913435643421482</v>
      </c>
      <c r="AY109" s="24">
        <f t="shared" ref="AY109" si="172">+E109/E97-1</f>
        <v>0.24646887023772801</v>
      </c>
      <c r="AZ109" s="24">
        <f t="shared" ref="AZ109" si="173">+F109/F97-1</f>
        <v>0.55360130502553262</v>
      </c>
      <c r="BA109" s="24">
        <f t="shared" ref="BA109" si="174">+G109/G97-1</f>
        <v>0.20210780877525503</v>
      </c>
      <c r="BB109" s="24">
        <f t="shared" ref="BB109" si="175">+H109/H97-1</f>
        <v>0.32557421792898866</v>
      </c>
      <c r="BC109" s="24">
        <f t="shared" ref="BC109" si="176">+I109/I97-1</f>
        <v>0.27942376760601761</v>
      </c>
      <c r="BD109" s="24">
        <f t="shared" ref="BD109" si="177">+J109/J97-1</f>
        <v>0.36583300109325068</v>
      </c>
      <c r="BE109" s="24">
        <f t="shared" ref="BE109" si="178">+K109/K97-1</f>
        <v>0.34183163706946473</v>
      </c>
      <c r="BF109" s="24">
        <f t="shared" ref="BF109" si="179">+L109/L97-1</f>
        <v>0.64262103169621998</v>
      </c>
      <c r="BG109" s="24">
        <f t="shared" ref="BG109" si="180">+M109/M97-1</f>
        <v>0.52519980986505366</v>
      </c>
      <c r="BH109" s="24">
        <f t="shared" ref="BH109" si="181">+N109/N97-1</f>
        <v>0.34204916082378589</v>
      </c>
      <c r="BI109" s="24">
        <f t="shared" ref="BI109" si="182">+O109/O97-1</f>
        <v>0.1198568589366622</v>
      </c>
      <c r="BJ109" s="24">
        <f t="shared" ref="BJ109" si="183">+P109/P97-1</f>
        <v>0.36113988030234001</v>
      </c>
      <c r="BK109" s="24">
        <f t="shared" ref="BK109" si="184">+Q109/Q97-1</f>
        <v>0.37847358933557129</v>
      </c>
      <c r="BL109" s="24">
        <f t="shared" ref="BL109" si="185">+R109/R97-1</f>
        <v>0.33644354554197786</v>
      </c>
      <c r="BM109" s="24">
        <f t="shared" ref="BM109" si="186">+S109/S97-1</f>
        <v>0.31274923895397899</v>
      </c>
      <c r="BN109" s="24">
        <f t="shared" ref="BN109" si="187">+T109/T97-1</f>
        <v>0.34367580016639465</v>
      </c>
      <c r="BO109" s="24">
        <f t="shared" ref="BO109" si="188">+U109/U97-1</f>
        <v>0.27418481441960152</v>
      </c>
      <c r="BP109" s="24" t="e">
        <f t="shared" ref="BP109" si="189">+V109/V97-1</f>
        <v>#DIV/0!</v>
      </c>
      <c r="BQ109" s="24">
        <f t="shared" ref="BQ109" si="190">+W109/W97-1</f>
        <v>0.30149741653270645</v>
      </c>
    </row>
    <row r="110" spans="1:69" x14ac:dyDescent="0.2">
      <c r="A110" s="31">
        <f>+[1]NAC!A111</f>
        <v>45901</v>
      </c>
      <c r="B110" s="17">
        <f>+[1]NAC!B111</f>
        <v>9410.3051491758397</v>
      </c>
      <c r="C110" s="18">
        <f>+[1]NAC!C111</f>
        <v>9910.1309999999994</v>
      </c>
      <c r="D110" s="19">
        <f>+[1]NAC!D111</f>
        <v>7042.0634</v>
      </c>
      <c r="E110" s="19">
        <f>+[1]NAC!E111</f>
        <v>7608.9041101744497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10708.7631711964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8387.2731068371595</v>
      </c>
      <c r="M110" s="19">
        <f>+[1]NAC!M111</f>
        <v>11412.441500000001</v>
      </c>
      <c r="N110" s="20">
        <f>+[1]NAC!N111</f>
        <v>9240.1029082550504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9408.3028376619677</v>
      </c>
      <c r="S110" s="19">
        <f t="shared" si="54"/>
        <v>9253.6477319792029</v>
      </c>
      <c r="T110" s="19">
        <f t="shared" si="55"/>
        <v>8976.1670346506871</v>
      </c>
      <c r="U110" s="19">
        <f t="shared" si="144"/>
        <v>8175.3896205828414</v>
      </c>
      <c r="V110" s="19"/>
      <c r="W110" s="20">
        <f t="shared" si="145"/>
        <v>8920.5962040926715</v>
      </c>
      <c r="Y110" s="24">
        <f t="shared" ref="Y110" si="192">+B110/B109-1</f>
        <v>1.8570561152324583E-2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-4.900479312923145E-3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2.0472242500527704E-2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3.8481184198253304E-2</v>
      </c>
      <c r="AJ110" s="24">
        <f t="shared" ref="AJ110" si="203">+M110/M109-1</f>
        <v>1.0728496272369936E-2</v>
      </c>
      <c r="AK110" s="24">
        <f t="shared" ref="AK110" si="204">+N110/N109-1</f>
        <v>1.5671962163531283E-2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1.8585123291859462E-2</v>
      </c>
      <c r="AP110" s="24">
        <f t="shared" ref="AP110" si="209">+S110/S109-1</f>
        <v>1.3868173218911872E-2</v>
      </c>
      <c r="AQ110" s="24">
        <f t="shared" ref="AQ110" si="210">+T110/T109-1</f>
        <v>9.8241869319974917E-3</v>
      </c>
      <c r="AR110" s="24">
        <f t="shared" ref="AR110" si="211">+U110/U109-1</f>
        <v>9.4098003061631186E-3</v>
      </c>
      <c r="AS110" s="24" t="e">
        <f t="shared" ref="AS110" si="212">+V110/V109-1</f>
        <v>#DIV/0!</v>
      </c>
      <c r="AT110" s="24">
        <f t="shared" ref="AT110" si="213">+W110/W109-1</f>
        <v>1.7991530732530903E-2</v>
      </c>
      <c r="AV110" s="24">
        <f t="shared" ref="AV110" si="214">+B110/B98-1</f>
        <v>0.31902861938440852</v>
      </c>
      <c r="AW110" s="24">
        <f t="shared" ref="AW110" si="215">+C110/C98-1</f>
        <v>0.27262749285938281</v>
      </c>
      <c r="AX110" s="24">
        <f t="shared" ref="AX110" si="216">+D110/D98-1</f>
        <v>0.29127114432878165</v>
      </c>
      <c r="AY110" s="24">
        <f t="shared" ref="AY110" si="217">+E110/E98-1</f>
        <v>0.2008030294473897</v>
      </c>
      <c r="AZ110" s="24">
        <f t="shared" ref="AZ110" si="218">+F110/F98-1</f>
        <v>0.4931005903289758</v>
      </c>
      <c r="BA110" s="24">
        <f t="shared" ref="BA110" si="219">+G110/G98-1</f>
        <v>0.196433542161081</v>
      </c>
      <c r="BB110" s="24">
        <f t="shared" ref="BB110" si="220">+H110/H98-1</f>
        <v>0.31244992604456967</v>
      </c>
      <c r="BC110" s="24">
        <f t="shared" ref="BC110" si="221">+I110/I98-1</f>
        <v>0.27390163828960601</v>
      </c>
      <c r="BD110" s="24">
        <f t="shared" ref="BD110" si="222">+J110/J98-1</f>
        <v>0.35500100155685033</v>
      </c>
      <c r="BE110" s="24">
        <f t="shared" ref="BE110" si="223">+K110/K98-1</f>
        <v>0.33137942562441713</v>
      </c>
      <c r="BF110" s="24">
        <f t="shared" ref="BF110" si="224">+L110/L98-1</f>
        <v>0.62241855057443263</v>
      </c>
      <c r="BG110" s="24">
        <f t="shared" ref="BG110" si="225">+M110/M98-1</f>
        <v>0.48718706035723436</v>
      </c>
      <c r="BH110" s="24">
        <f t="shared" ref="BH110" si="226">+N110/N98-1</f>
        <v>0.32662346459838476</v>
      </c>
      <c r="BI110" s="24">
        <f t="shared" ref="BI110" si="227">+O110/O98-1</f>
        <v>0.11184646620003358</v>
      </c>
      <c r="BJ110" s="24">
        <f t="shared" ref="BJ110" si="228">+P110/P98-1</f>
        <v>0.34312984751031972</v>
      </c>
      <c r="BK110" s="24">
        <f t="shared" ref="BK110" si="229">+Q110/Q98-1</f>
        <v>0.35345375955018832</v>
      </c>
      <c r="BL110" s="24">
        <f t="shared" ref="BL110" si="230">+R110/R98-1</f>
        <v>0.31885794470737294</v>
      </c>
      <c r="BM110" s="24">
        <f t="shared" ref="BM110" si="231">+S110/S98-1</f>
        <v>0.29641964841843693</v>
      </c>
      <c r="BN110" s="24">
        <f t="shared" ref="BN110" si="232">+T110/T98-1</f>
        <v>0.31721357078709733</v>
      </c>
      <c r="BO110" s="24">
        <f t="shared" ref="BO110" si="233">+U110/U98-1</f>
        <v>0.25157944262951926</v>
      </c>
      <c r="BP110" s="24" t="e">
        <f t="shared" ref="BP110" si="234">+V110/V98-1</f>
        <v>#DIV/0!</v>
      </c>
      <c r="BQ110" s="24">
        <f t="shared" ref="BQ110" si="235">+W110/W98-1</f>
        <v>0.28556431825237527</v>
      </c>
    </row>
    <row r="111" spans="1:69" x14ac:dyDescent="0.2">
      <c r="A111" s="31">
        <f>+[1]NAC!A112</f>
        <v>45931</v>
      </c>
      <c r="B111" s="17">
        <f>+[1]NAC!B112</f>
        <v>9617.8191312590425</v>
      </c>
      <c r="C111" s="18">
        <f>+[1]NAC!C112</f>
        <v>10136.6605</v>
      </c>
      <c r="D111" s="19">
        <f>+[1]NAC!D112</f>
        <v>7209.6845999999996</v>
      </c>
      <c r="E111" s="19">
        <f>+[1]NAC!E112</f>
        <v>7701.66543858361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10843.3204400383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8680.9425644398998</v>
      </c>
      <c r="M111" s="19">
        <f>+[1]NAC!M112</f>
        <v>11665.8824</v>
      </c>
      <c r="N111" s="20">
        <f>+[1]NAC!N112</f>
        <v>9393.1925042176208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9615.8256743857582</v>
      </c>
      <c r="S111" s="19">
        <f t="shared" si="54"/>
        <v>9437.9975605591208</v>
      </c>
      <c r="T111" s="19">
        <f t="shared" si="55"/>
        <v>9130.5041011675039</v>
      </c>
      <c r="U111" s="19">
        <f t="shared" si="144"/>
        <v>8297.1523147825828</v>
      </c>
      <c r="V111" s="19"/>
      <c r="W111" s="20">
        <f t="shared" si="145"/>
        <v>9101.4699258538258</v>
      </c>
      <c r="Y111" s="24">
        <f t="shared" ref="Y111" si="237">+B111/B110-1</f>
        <v>2.2051780340128113E-2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1.2191154871451504E-2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1.2565154975489712E-2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3.5013699191856151E-2</v>
      </c>
      <c r="AJ111" s="24">
        <f t="shared" ref="AJ111" si="248">+M111/M110-1</f>
        <v>2.220742161087963E-2</v>
      </c>
      <c r="AK111" s="24">
        <f t="shared" ref="AK111" si="249">+N111/N110-1</f>
        <v>1.6567953569629701E-2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2.2057414637320694E-2</v>
      </c>
      <c r="AP111" s="24">
        <f t="shared" ref="AP111" si="254">+S111/S110-1</f>
        <v>1.9921855026189483E-2</v>
      </c>
      <c r="AQ111" s="24">
        <f t="shared" ref="AQ111" si="255">+T111/T110-1</f>
        <v>1.7194094753476552E-2</v>
      </c>
      <c r="AR111" s="24">
        <f t="shared" ref="AR111" si="256">+U111/U110-1</f>
        <v>1.4893809329060481E-2</v>
      </c>
      <c r="AS111" s="24" t="e">
        <f t="shared" ref="AS111" si="257">+V111/V110-1</f>
        <v>#DIV/0!</v>
      </c>
      <c r="AT111" s="24">
        <f t="shared" ref="AT111" si="258">+W111/W110-1</f>
        <v>2.0275967841496101E-2</v>
      </c>
      <c r="AV111" s="24">
        <f t="shared" ref="AV111" si="259">+B111/B99-1</f>
        <v>0.31463402120564643</v>
      </c>
      <c r="AW111" s="24">
        <f t="shared" ref="AW111" si="260">+C111/C99-1</f>
        <v>0.28628258101618331</v>
      </c>
      <c r="AX111" s="24">
        <f t="shared" ref="AX111" si="261">+D111/D99-1</f>
        <v>0.2835403407138648</v>
      </c>
      <c r="AY111" s="24">
        <f t="shared" ref="AY111" si="262">+E111/E99-1</f>
        <v>0.17628934063855328</v>
      </c>
      <c r="AZ111" s="24">
        <f t="shared" ref="AZ111" si="263">+F111/F99-1</f>
        <v>0.45638821251222272</v>
      </c>
      <c r="BA111" s="24">
        <f t="shared" ref="BA111" si="264">+G111/G99-1</f>
        <v>0.18498544480797219</v>
      </c>
      <c r="BB111" s="24">
        <f t="shared" ref="BB111" si="265">+H111/H99-1</f>
        <v>0.29245209996014832</v>
      </c>
      <c r="BC111" s="24">
        <f t="shared" ref="BC111" si="266">+I111/I99-1</f>
        <v>0.30208088767869357</v>
      </c>
      <c r="BD111" s="24">
        <f t="shared" ref="BD111" si="267">+J111/J99-1</f>
        <v>0.35706737099699382</v>
      </c>
      <c r="BE111" s="24">
        <f t="shared" ref="BE111" si="268">+K111/K99-1</f>
        <v>0.3151674165720193</v>
      </c>
      <c r="BF111" s="24">
        <f t="shared" ref="BF111" si="269">+L111/L99-1</f>
        <v>0.59552046956495253</v>
      </c>
      <c r="BG111" s="24">
        <f t="shared" ref="BG111" si="270">+M111/M99-1</f>
        <v>0.4580898555369104</v>
      </c>
      <c r="BH111" s="24">
        <f t="shared" ref="BH111" si="271">+N111/N99-1</f>
        <v>0.32218306593493828</v>
      </c>
      <c r="BI111" s="24">
        <f t="shared" ref="BI111" si="272">+O111/O99-1</f>
        <v>0.12754421862113108</v>
      </c>
      <c r="BJ111" s="24">
        <f t="shared" ref="BJ111" si="273">+P111/P99-1</f>
        <v>0.33398019650914046</v>
      </c>
      <c r="BK111" s="24">
        <f t="shared" ref="BK111" si="274">+Q111/Q99-1</f>
        <v>0.35172373600088247</v>
      </c>
      <c r="BL111" s="24">
        <f t="shared" ref="BL111" si="275">+R111/R99-1</f>
        <v>0.31449335755383667</v>
      </c>
      <c r="BM111" s="24">
        <f t="shared" ref="BM111" si="276">+S111/S99-1</f>
        <v>0.29217654832148177</v>
      </c>
      <c r="BN111" s="24">
        <f t="shared" ref="BN111" si="277">+T111/T99-1</f>
        <v>0.29779881906888517</v>
      </c>
      <c r="BO111" s="24">
        <f t="shared" ref="BO111" si="278">+U111/U99-1</f>
        <v>0.23505301592313166</v>
      </c>
      <c r="BP111" s="24" t="e">
        <f t="shared" ref="BP111" si="279">+V111/V99-1</f>
        <v>#DIV/0!</v>
      </c>
      <c r="BQ111" s="24">
        <f t="shared" ref="BQ111" si="280">+W111/W99-1</f>
        <v>0.27963816306793765</v>
      </c>
    </row>
    <row r="112" spans="1:69" x14ac:dyDescent="0.2">
      <c r="A112" s="31">
        <f>+[1]NAC!A113</f>
        <v>45962</v>
      </c>
      <c r="B112" s="17">
        <f>+[1]NAC!B113</f>
        <v>9849.0646594677091</v>
      </c>
      <c r="C112" s="18">
        <f>+[1]NAC!C113</f>
        <v>10421.9128</v>
      </c>
      <c r="D112" s="19">
        <f>+[1]NAC!D113</f>
        <v>7293.6616000000004</v>
      </c>
      <c r="E112" s="19">
        <f>+[1]NAC!E113</f>
        <v>7741.3139715120897</v>
      </c>
      <c r="F112" s="19">
        <f>+[1]NAC!F113</f>
        <v>10213.7353</v>
      </c>
      <c r="G112" s="19">
        <f>+[1]NAC!G113</f>
        <v>8271.6453999999994</v>
      </c>
      <c r="H112" s="19">
        <f>+[1]NAC!H113</f>
        <v>11047.0183439801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8941.1873671436806</v>
      </c>
      <c r="M112" s="19">
        <f>+[1]NAC!M113</f>
        <v>11952.215899999999</v>
      </c>
      <c r="N112" s="20">
        <f>+[1]NAC!N113</f>
        <v>9577.8135589714802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9847.0531828203802</v>
      </c>
      <c r="S112" s="19">
        <f t="shared" si="54"/>
        <v>9644.2743957735565</v>
      </c>
      <c r="T112" s="19">
        <f t="shared" si="55"/>
        <v>9289.4283313788019</v>
      </c>
      <c r="U112" s="19">
        <f t="shared" si="144"/>
        <v>8414.1984778709939</v>
      </c>
      <c r="V112" s="19"/>
      <c r="W112" s="20">
        <f t="shared" si="145"/>
        <v>9284.8731842196048</v>
      </c>
      <c r="Y112" s="24">
        <f t="shared" ref="Y112" si="282">+B112/B111-1</f>
        <v>2.4043447381651317E-2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5.1480466458395657E-3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1.8785565276633998E-2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2.997886471105482E-2</v>
      </c>
      <c r="AJ112" s="24">
        <f t="shared" ref="AJ112" si="293">+M112/M111-1</f>
        <v>2.454452138142571E-2</v>
      </c>
      <c r="AK112" s="24">
        <f t="shared" ref="AK112" si="294">+N112/N111-1</f>
        <v>1.9654771758479628E-2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2.404655785831844E-2</v>
      </c>
      <c r="AP112" s="24">
        <f t="shared" ref="AP112" si="299">+S112/S111-1</f>
        <v>2.1855995818059526E-2</v>
      </c>
      <c r="AQ112" s="24">
        <f t="shared" ref="AQ112" si="300">+T112/T111-1</f>
        <v>1.7405854972561308E-2</v>
      </c>
      <c r="AR112" s="24">
        <f t="shared" ref="AR112" si="301">+U112/U111-1</f>
        <v>1.4106787322666792E-2</v>
      </c>
      <c r="AS112" s="24" t="e">
        <f t="shared" ref="AS112" si="302">+V112/V111-1</f>
        <v>#DIV/0!</v>
      </c>
      <c r="AT112" s="24">
        <f t="shared" ref="AT112" si="303">+W112/W111-1</f>
        <v>2.0150949226871662E-2</v>
      </c>
      <c r="AV112" s="24">
        <f t="shared" ref="AV112" si="304">+B112/B100-1</f>
        <v>0.31465404187159729</v>
      </c>
      <c r="AW112" s="24">
        <f t="shared" ref="AW112" si="305">+C112/C100-1</f>
        <v>0.31059562932443918</v>
      </c>
      <c r="AX112" s="24">
        <f t="shared" ref="AX112" si="306">+D112/D100-1</f>
        <v>0.24859459826821784</v>
      </c>
      <c r="AY112" s="24">
        <f t="shared" ref="AY112" si="307">+E112/E100-1</f>
        <v>0.16007834519415431</v>
      </c>
      <c r="AZ112" s="24">
        <f t="shared" ref="AZ112" si="308">+F112/F100-1</f>
        <v>0.44200085274239997</v>
      </c>
      <c r="BA112" s="24">
        <f t="shared" ref="BA112" si="309">+G112/G100-1</f>
        <v>0.18045669591818747</v>
      </c>
      <c r="BB112" s="24">
        <f t="shared" ref="BB112" si="310">+H112/H100-1</f>
        <v>0.28442160814475792</v>
      </c>
      <c r="BC112" s="24">
        <f t="shared" ref="BC112" si="311">+I112/I100-1</f>
        <v>0.29720244878301405</v>
      </c>
      <c r="BD112" s="24">
        <f t="shared" ref="BD112" si="312">+J112/J100-1</f>
        <v>0.3723592412449277</v>
      </c>
      <c r="BE112" s="24">
        <f t="shared" ref="BE112" si="313">+K112/K100-1</f>
        <v>0.30791131462621468</v>
      </c>
      <c r="BF112" s="24">
        <f t="shared" ref="BF112" si="314">+L112/L100-1</f>
        <v>0.54964111835371754</v>
      </c>
      <c r="BG112" s="24">
        <f t="shared" ref="BG112" si="315">+M112/M100-1</f>
        <v>0.44174516287674592</v>
      </c>
      <c r="BH112" s="24">
        <f t="shared" ref="BH112" si="316">+N112/N100-1</f>
        <v>0.32343309764164019</v>
      </c>
      <c r="BI112" s="24">
        <f t="shared" ref="BI112" si="317">+O112/O100-1</f>
        <v>0.14611609352214772</v>
      </c>
      <c r="BJ112" s="24">
        <f t="shared" ref="BJ112" si="318">+P112/P100-1</f>
        <v>0.33299527222815328</v>
      </c>
      <c r="BK112" s="24">
        <f t="shared" ref="BK112" si="319">+Q112/Q100-1</f>
        <v>0.34317428539344252</v>
      </c>
      <c r="BL112" s="24">
        <f t="shared" ref="BL112" si="320">+R112/R100-1</f>
        <v>0.31452965479275052</v>
      </c>
      <c r="BM112" s="24">
        <f t="shared" ref="BM112" si="321">+S112/S100-1</f>
        <v>0.29609750273887214</v>
      </c>
      <c r="BN112" s="24">
        <f t="shared" ref="BN112" si="322">+T112/T100-1</f>
        <v>0.28784742069497482</v>
      </c>
      <c r="BO112" s="24">
        <f t="shared" ref="BO112" si="323">+U112/U100-1</f>
        <v>0.22671002442887223</v>
      </c>
      <c r="BP112" s="24" t="e">
        <f t="shared" ref="BP112" si="324">+V112/V100-1</f>
        <v>#DIV/0!</v>
      </c>
      <c r="BQ112" s="24">
        <f t="shared" ref="BQ112" si="325">+W112/W100-1</f>
        <v>0.27247184215372622</v>
      </c>
    </row>
    <row r="113" spans="1:69" x14ac:dyDescent="0.2">
      <c r="A113" s="31">
        <f>+[1]NAC!A114</f>
        <v>45992</v>
      </c>
      <c r="B113" s="17">
        <f>+[1]NAC!B114</f>
        <v>10128.85902494372</v>
      </c>
      <c r="C113" s="18">
        <f>+[1]NAC!C114</f>
        <v>10748.4071</v>
      </c>
      <c r="D113" s="19">
        <f>+[1]NAC!D114</f>
        <v>7499.3540999999996</v>
      </c>
      <c r="E113" s="19">
        <f>+[1]NAC!E114</f>
        <v>7809.0436322934602</v>
      </c>
      <c r="F113" s="19">
        <f>+[1]NAC!F114</f>
        <v>10561.7634</v>
      </c>
      <c r="G113" s="19">
        <f>+[1]NAC!G114</f>
        <v>8436.8958999999995</v>
      </c>
      <c r="H113" s="19">
        <f>+[1]NAC!H114</f>
        <v>11255.098515051201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9214.4481240469195</v>
      </c>
      <c r="M113" s="19">
        <f>+[1]NAC!M114</f>
        <v>12333.0229</v>
      </c>
      <c r="N113" s="20">
        <f>+[1]NAC!N114</f>
        <v>9788.3504515614095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10126.840923755863</v>
      </c>
      <c r="S113" s="19">
        <f t="shared" si="54"/>
        <v>9900.5056474600133</v>
      </c>
      <c r="T113" s="19">
        <f t="shared" si="55"/>
        <v>9497.8676984719586</v>
      </c>
      <c r="U113" s="19">
        <f t="shared" si="144"/>
        <v>8565.9824437311272</v>
      </c>
      <c r="V113" s="19"/>
      <c r="W113" s="20">
        <f t="shared" si="145"/>
        <v>9514.9661392878825</v>
      </c>
      <c r="Y113" s="24">
        <f t="shared" ref="Y113" si="327">+B113/B112-1</f>
        <v>2.8408216937336306E-2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8.7491168851456802E-3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1.8835867253220506E-2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3.0562021092119585E-2</v>
      </c>
      <c r="AJ113" s="24">
        <f t="shared" ref="AJ113" si="338">+M113/M112-1</f>
        <v>3.1860786584352097E-2</v>
      </c>
      <c r="AK113" s="24">
        <f t="shared" ref="AK113" si="339">+N113/N112-1</f>
        <v>2.1981728010639801E-2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2.8413347195444416E-2</v>
      </c>
      <c r="AP113" s="24">
        <f t="shared" ref="AP113" si="344">+S113/S112-1</f>
        <v>2.6568224956223352E-2</v>
      </c>
      <c r="AQ113" s="24">
        <f t="shared" ref="AQ113" si="345">+T113/T112-1</f>
        <v>2.2438341699571485E-2</v>
      </c>
      <c r="AR113" s="24">
        <f t="shared" ref="AR113" si="346">+U113/U112-1</f>
        <v>1.8039028465910212E-2</v>
      </c>
      <c r="AS113" s="24" t="e">
        <f t="shared" ref="AS113" si="347">+V113/V112-1</f>
        <v>#DIV/0!</v>
      </c>
      <c r="AT113" s="24">
        <f t="shared" ref="AT113" si="348">+W113/W112-1</f>
        <v>2.4781486026038468E-2</v>
      </c>
      <c r="AV113" s="24">
        <f t="shared" ref="AV113" si="349">+B113/B101-1</f>
        <v>0.31634781256822331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0.15351106616109833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0.28341909790383935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0.52172017682557659</v>
      </c>
      <c r="BG113" s="24">
        <f t="shared" ref="BG113" si="360">+M113/M101-1</f>
        <v>0.42248672247268693</v>
      </c>
      <c r="BH113" s="24">
        <f t="shared" ref="BH113" si="361">+N113/N101-1</f>
        <v>0.32853368705632402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0.31624859233441982</v>
      </c>
      <c r="BM113" s="24">
        <f t="shared" ref="BM113" si="366">+S113/S101-1</f>
        <v>0.29938613404133019</v>
      </c>
      <c r="BN113" s="24">
        <f t="shared" ref="BN113" si="367">+T113/T101-1</f>
        <v>0.28408221542769674</v>
      </c>
      <c r="BO113" s="24">
        <f t="shared" ref="BO113" si="368">+U113/U101-1</f>
        <v>0.22755956155646073</v>
      </c>
      <c r="BP113" s="24" t="e">
        <f t="shared" ref="BP113" si="369">+V113/V101-1</f>
        <v>#DIV/0!</v>
      </c>
      <c r="BQ113" s="24">
        <f t="shared" ref="BQ113" si="370">+W113/W101-1</f>
        <v>0.27627535077100562</v>
      </c>
    </row>
    <row r="114" spans="1:69" x14ac:dyDescent="0.2">
      <c r="A114" s="31">
        <f>+[1]NAC!A115</f>
        <v>46023</v>
      </c>
      <c r="B114" s="17">
        <f>+[1]NAC!B115</f>
        <v>10441.92097089002</v>
      </c>
      <c r="C114" s="18">
        <f>+[1]NAC!C115</f>
        <v>11251.116599999999</v>
      </c>
      <c r="D114" s="19">
        <f>+[1]NAC!D115</f>
        <v>7612.5319</v>
      </c>
      <c r="E114" s="19">
        <f>+[1]NAC!E115</f>
        <v>7926.0508667369068</v>
      </c>
      <c r="F114" s="19">
        <f>+[1]NAC!F115</f>
        <v>10879.7233</v>
      </c>
      <c r="G114" s="19">
        <f>+[1]NAC!G115</f>
        <v>8591.3742999999995</v>
      </c>
      <c r="H114" s="19">
        <f>+[1]NAC!H115</f>
        <v>11505.997002075999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9658.3697070269991</v>
      </c>
      <c r="M114" s="19">
        <f>+[1]NAC!M115</f>
        <v>12843.270500000001</v>
      </c>
      <c r="N114" s="20">
        <f>+[1]NAC!N115</f>
        <v>10019.32071601375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10439.689402340933</v>
      </c>
      <c r="S114" s="19">
        <f t="shared" si="54"/>
        <v>10233.718323378273</v>
      </c>
      <c r="T114" s="19">
        <f t="shared" si="55"/>
        <v>9725.3272631690779</v>
      </c>
      <c r="U114" s="19">
        <f t="shared" si="144"/>
        <v>8700.492599459787</v>
      </c>
      <c r="V114" s="19"/>
      <c r="W114" s="20">
        <f t="shared" si="145"/>
        <v>9706.1057820883525</v>
      </c>
      <c r="Y114" s="24">
        <f t="shared" ref="Y114" si="372">+B114/B113-1</f>
        <v>3.090791817472649E-2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1.4983554959223877E-2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2.2291984978121571E-2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4.8176686981565187E-2</v>
      </c>
      <c r="AJ114" s="24">
        <f t="shared" ref="AJ114" si="383">+M114/M113-1</f>
        <v>4.1372468383237937E-2</v>
      </c>
      <c r="AK114" s="24">
        <f t="shared" ref="AK114" si="384">+N114/N113-1</f>
        <v>2.3596444119498905E-2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3.0892998215384271E-2</v>
      </c>
      <c r="AP114" s="24">
        <f t="shared" ref="AP114" si="389">+S114/S113-1</f>
        <v>3.3656127048798279E-2</v>
      </c>
      <c r="AQ114" s="24">
        <f t="shared" ref="AQ114" si="390">+T114/T113-1</f>
        <v>2.3948487378247396E-2</v>
      </c>
      <c r="AR114" s="24">
        <f t="shared" ref="AR114" si="391">+U114/U113-1</f>
        <v>1.5702828789603496E-2</v>
      </c>
      <c r="AS114" s="24" t="e">
        <f t="shared" ref="AS114" si="392">+V114/V113-1</f>
        <v>#DIV/0!</v>
      </c>
      <c r="AT114" s="24">
        <f t="shared" ref="AT114" si="393">+W114/W113-1</f>
        <v>2.0088315607476703E-2</v>
      </c>
      <c r="AV114" s="24">
        <f t="shared" ref="AV114" si="394">+B114/B102-1</f>
        <v>0.32447998520618393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0.15469892852423062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0.28078247262042622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0.52431261793445527</v>
      </c>
      <c r="BG114" s="24">
        <f t="shared" ref="BG114" si="405">+M114/M102-1</f>
        <v>0.40626954821867844</v>
      </c>
      <c r="BH114" s="24">
        <f t="shared" ref="BH114" si="406">+N114/N102-1</f>
        <v>0.33168806622867097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0.32439737791345902</v>
      </c>
      <c r="BM114" s="24">
        <f t="shared" ref="BM114" si="411">+S114/S102-1</f>
        <v>0.31165113801000577</v>
      </c>
      <c r="BN114" s="24">
        <f t="shared" ref="BN114" si="412">+T114/T102-1</f>
        <v>0.27840159638352069</v>
      </c>
      <c r="BO114" s="24">
        <f t="shared" ref="BO114" si="413">+U114/U102-1</f>
        <v>0.22438484386432123</v>
      </c>
      <c r="BP114" s="24" t="e">
        <f t="shared" ref="BP114" si="414">+V114/V102-1</f>
        <v>#DIV/0!</v>
      </c>
      <c r="BQ114" s="24">
        <f t="shared" ref="BQ114" si="415">+W114/W102-1</f>
        <v>0.27724687740117737</v>
      </c>
    </row>
    <row r="115" spans="1:69" x14ac:dyDescent="0.2">
      <c r="A115" s="31">
        <f>+[1]NAC!A116</f>
        <v>46054</v>
      </c>
      <c r="B115" s="17">
        <f>+[1]NAC!B116</f>
        <v>10759.555024150401</v>
      </c>
      <c r="C115" s="18">
        <f>+[1]NAC!C116</f>
        <v>11624.980799999999</v>
      </c>
      <c r="D115" s="19">
        <f>+[1]NAC!D116</f>
        <v>7659.9125000000004</v>
      </c>
      <c r="E115" s="19">
        <f>+[1]NAC!E116</f>
        <v>7997.8496811120986</v>
      </c>
      <c r="F115" s="19">
        <f>+[1]NAC!F116</f>
        <v>11614.185299999999</v>
      </c>
      <c r="G115" s="19">
        <f>+[1]NAC!G116</f>
        <v>8811.5370000000003</v>
      </c>
      <c r="H115" s="19">
        <f>+[1]NAC!H116</f>
        <v>11844.79883645058</v>
      </c>
      <c r="I115" s="19">
        <f>+[1]NAC!I116</f>
        <v>11124.8788</v>
      </c>
      <c r="J115" s="19">
        <f>+[1]NAC!J116</f>
        <v>9784.5611000000008</v>
      </c>
      <c r="K115" s="19">
        <f>+[1]NAC!K116</f>
        <v>9427.9442999999992</v>
      </c>
      <c r="L115" s="19">
        <f>+[1]NAC!L116</f>
        <v>9975.5911684612383</v>
      </c>
      <c r="M115" s="19">
        <f>+[1]NAC!M116</f>
        <v>13228.6515</v>
      </c>
      <c r="N115" s="20">
        <f>+[1]NAC!N116</f>
        <v>10348.088098752331</v>
      </c>
      <c r="O115" s="18">
        <f>+[1]NAC!P116</f>
        <v>9013.6124</v>
      </c>
      <c r="P115" s="18">
        <f>+[1]NAC!Q116</f>
        <v>10993.8681</v>
      </c>
      <c r="Q115" s="18">
        <f>+[1]NAC!R116</f>
        <v>10752.23</v>
      </c>
      <c r="R115" s="18">
        <f t="shared" ref="R115" si="416">+SUMPRODUCT($C$3:$N$3,C115:N115)</f>
        <v>10757.316975050351</v>
      </c>
      <c r="S115" s="19">
        <f t="shared" si="54"/>
        <v>10512.542930944332</v>
      </c>
      <c r="T115" s="19">
        <f t="shared" si="55"/>
        <v>9955.3573157340252</v>
      </c>
      <c r="U115" s="19">
        <f t="shared" si="144"/>
        <v>8879.4604536848601</v>
      </c>
      <c r="V115" s="19"/>
      <c r="W115" s="20">
        <f t="shared" si="145"/>
        <v>9923.9775091364136</v>
      </c>
      <c r="Y115" s="24">
        <f t="shared" ref="Y115" si="417">+B115/B114-1</f>
        <v>3.0419120595327254E-2</v>
      </c>
      <c r="Z115" s="24">
        <f t="shared" ref="Z115" si="418">+C115/C114-1</f>
        <v>3.3229075236852479E-2</v>
      </c>
      <c r="AA115" s="24">
        <f t="shared" ref="AA115" si="419">+D115/D114-1</f>
        <v>6.2240264635213816E-3</v>
      </c>
      <c r="AB115" s="24">
        <f t="shared" ref="AB115" si="420">+E115/E114-1</f>
        <v>9.058586120928025E-3</v>
      </c>
      <c r="AC115" s="24">
        <f t="shared" ref="AC115" si="421">+F115/F114-1</f>
        <v>6.7507415377006774E-2</v>
      </c>
      <c r="AD115" s="24">
        <f t="shared" ref="AD115" si="422">+G115/G114-1</f>
        <v>2.5626016550111208E-2</v>
      </c>
      <c r="AE115" s="24">
        <f t="shared" ref="AE115" si="423">+H115/H114-1</f>
        <v>2.9445673791975713E-2</v>
      </c>
      <c r="AF115" s="24">
        <f t="shared" ref="AF115" si="424">+I115/I114-1</f>
        <v>1.9767320936647126E-2</v>
      </c>
      <c r="AG115" s="24">
        <f t="shared" ref="AG115" si="425">+J115/J114-1</f>
        <v>1.8432010655035747E-2</v>
      </c>
      <c r="AH115" s="24">
        <f t="shared" ref="AH115" si="426">+K115/K114-1</f>
        <v>2.3442597041966273E-2</v>
      </c>
      <c r="AI115" s="24">
        <f t="shared" ref="AI115" si="427">+L115/L114-1</f>
        <v>3.2844203634433633E-2</v>
      </c>
      <c r="AJ115" s="24">
        <f t="shared" ref="AJ115" si="428">+M115/M114-1</f>
        <v>3.0006453574266789E-2</v>
      </c>
      <c r="AK115" s="24">
        <f t="shared" ref="AK115" si="429">+N115/N114-1</f>
        <v>3.2813340550434278E-2</v>
      </c>
      <c r="AL115" s="24">
        <f t="shared" ref="AL115" si="430">+O115/O114-1</f>
        <v>-1.2753259420706708E-2</v>
      </c>
      <c r="AM115" s="24">
        <f t="shared" ref="AM115" si="431">+P115/P114-1</f>
        <v>3.0753751896320347E-2</v>
      </c>
      <c r="AN115" s="24">
        <f t="shared" ref="AN115" si="432">+Q115/Q114-1</f>
        <v>4.2508903797412456E-2</v>
      </c>
      <c r="AO115" s="24">
        <f t="shared" ref="AO115" si="433">+R115/R114-1</f>
        <v>3.0425002168952942E-2</v>
      </c>
      <c r="AP115" s="24">
        <f t="shared" ref="AP115" si="434">+S115/S114-1</f>
        <v>2.7245679307891679E-2</v>
      </c>
      <c r="AQ115" s="24">
        <f t="shared" ref="AQ115" si="435">+T115/T114-1</f>
        <v>2.3652679888325867E-2</v>
      </c>
      <c r="AR115" s="24">
        <f t="shared" ref="AR115" si="436">+U115/U114-1</f>
        <v>2.0569853049031472E-2</v>
      </c>
      <c r="AS115" s="24" t="e">
        <f t="shared" ref="AS115" si="437">+V115/V114-1</f>
        <v>#DIV/0!</v>
      </c>
      <c r="AT115" s="24">
        <f t="shared" ref="AT115" si="438">+W115/W114-1</f>
        <v>2.2446873333084927E-2</v>
      </c>
      <c r="AV115" s="24">
        <f t="shared" ref="AV115" si="439">+B115/B103-1</f>
        <v>0.33041512208917934</v>
      </c>
      <c r="AW115" s="24">
        <f t="shared" ref="AW115" si="440">+C115/C103-1</f>
        <v>0.36017906514931508</v>
      </c>
      <c r="AX115" s="24">
        <f t="shared" ref="AX115" si="441">+D115/D103-1</f>
        <v>0.23289523419064206</v>
      </c>
      <c r="AY115" s="24">
        <f t="shared" ref="AY115" si="442">+E115/E103-1</f>
        <v>0.14854105099083825</v>
      </c>
      <c r="AZ115" s="24">
        <f t="shared" ref="AZ115" si="443">+F115/F103-1</f>
        <v>0.44299560063578269</v>
      </c>
      <c r="BA115" s="24">
        <f t="shared" ref="BA115" si="444">+G115/G103-1</f>
        <v>0.2136026442391985</v>
      </c>
      <c r="BB115" s="24">
        <f t="shared" ref="BB115" si="445">+H115/H103-1</f>
        <v>0.28577157539770104</v>
      </c>
      <c r="BC115" s="24">
        <f t="shared" ref="BC115" si="446">+I115/I103-1</f>
        <v>0.33074812508106444</v>
      </c>
      <c r="BD115" s="24">
        <f t="shared" ref="BD115" si="447">+J115/J103-1</f>
        <v>0.36066209102134961</v>
      </c>
      <c r="BE115" s="24">
        <f t="shared" ref="BE115" si="448">+K115/K103-1</f>
        <v>0.27917119799594947</v>
      </c>
      <c r="BF115" s="24">
        <f t="shared" ref="BF115" si="449">+L115/L103-1</f>
        <v>0.50704312150014208</v>
      </c>
      <c r="BG115" s="24">
        <f t="shared" ref="BG115" si="450">+M115/M103-1</f>
        <v>0.41646865671354139</v>
      </c>
      <c r="BH115" s="24">
        <f t="shared" ref="BH115" si="451">+N115/N103-1</f>
        <v>0.33590875606033732</v>
      </c>
      <c r="BI115" s="24">
        <f t="shared" ref="BI115" si="452">+O115/O103-1</f>
        <v>0.22620293687823789</v>
      </c>
      <c r="BJ115" s="24">
        <f t="shared" ref="BJ115" si="453">+P115/P103-1</f>
        <v>0.33591811192770704</v>
      </c>
      <c r="BK115" s="24">
        <f t="shared" ref="BK115" si="454">+Q115/Q103-1</f>
        <v>0.36496216811274618</v>
      </c>
      <c r="BL115" s="24">
        <f t="shared" ref="BL115" si="455">+R115/R103-1</f>
        <v>0.33034385302753333</v>
      </c>
      <c r="BM115" s="24">
        <f t="shared" ref="BM115" si="456">+S115/S103-1</f>
        <v>0.31414260953741913</v>
      </c>
      <c r="BN115" s="24">
        <f t="shared" ref="BN115" si="457">+T115/T103-1</f>
        <v>0.2824440553281744</v>
      </c>
      <c r="BO115" s="24">
        <f t="shared" ref="BO115" si="458">+U115/U103-1</f>
        <v>0.22565553085909151</v>
      </c>
      <c r="BP115" s="24" t="e">
        <f t="shared" ref="BP115" si="459">+V115/V103-1</f>
        <v>#DIV/0!</v>
      </c>
      <c r="BQ115" s="24">
        <f t="shared" ref="BQ115" si="460">+W115/W103-1</f>
        <v>0.27880778364739833</v>
      </c>
    </row>
    <row r="116" spans="1:69" x14ac:dyDescent="0.2">
      <c r="A116" s="31">
        <f>+[1]NAC!A117</f>
        <v>46082</v>
      </c>
      <c r="B116" s="17">
        <f>+[1]NAC!B117</f>
        <v>11063.251354784061</v>
      </c>
      <c r="C116" s="18">
        <f>+[1]NAC!C117</f>
        <v>12014.7</v>
      </c>
      <c r="D116" s="19">
        <f>+[1]NAC!D117</f>
        <v>7823.3561</v>
      </c>
      <c r="E116" s="19">
        <f>+[1]NAC!E117</f>
        <v>7991.8959985467163</v>
      </c>
      <c r="F116" s="19">
        <f>+[1]NAC!F117</f>
        <v>12045.225200000001</v>
      </c>
      <c r="G116" s="19">
        <f>+[1]NAC!G117</f>
        <v>8925.2054000000007</v>
      </c>
      <c r="H116" s="19">
        <f>+[1]NAC!H117</f>
        <v>12181.334382930159</v>
      </c>
      <c r="I116" s="19">
        <f>+[1]NAC!I117</f>
        <v>11583.956</v>
      </c>
      <c r="J116" s="19">
        <f>+[1]NAC!J117</f>
        <v>10069.9375</v>
      </c>
      <c r="K116" s="19">
        <f>+[1]NAC!K117</f>
        <v>9763.4635999999991</v>
      </c>
      <c r="L116" s="19">
        <f>+[1]NAC!L117</f>
        <v>9503.8787879116553</v>
      </c>
      <c r="M116" s="19">
        <f>+[1]NAC!M117</f>
        <v>13684.746800000001</v>
      </c>
      <c r="N116" s="20">
        <f>+[1]NAC!N117</f>
        <v>10517.049920088801</v>
      </c>
      <c r="O116" s="18">
        <f>+[1]NAC!P117</f>
        <v>9107.8870000000006</v>
      </c>
      <c r="P116" s="18">
        <f>+[1]NAC!Q117</f>
        <v>11344.4566</v>
      </c>
      <c r="Q116" s="18">
        <f>+[1]NAC!R117</f>
        <v>11298.7045</v>
      </c>
      <c r="R116" s="18">
        <f t="shared" ref="R116" si="461">+SUMPRODUCT($C$3:$N$3,C116:N116)</f>
        <v>11061.080794167923</v>
      </c>
      <c r="S116" s="19">
        <f t="shared" si="54"/>
        <v>10796.141030122417</v>
      </c>
      <c r="T116" s="19">
        <f t="shared" si="55"/>
        <v>10171.032604136377</v>
      </c>
      <c r="U116" s="19">
        <f t="shared" si="144"/>
        <v>9016.1122503109164</v>
      </c>
      <c r="V116" s="19"/>
      <c r="W116" s="20">
        <f t="shared" si="145"/>
        <v>10142.083109232804</v>
      </c>
      <c r="Y116" s="24">
        <f t="shared" ref="Y116" si="462">+B116/B115-1</f>
        <v>2.8225733308858691E-2</v>
      </c>
      <c r="Z116" s="24">
        <f t="shared" ref="Z116" si="463">+C116/C115-1</f>
        <v>3.3524287627210603E-2</v>
      </c>
      <c r="AA116" s="24">
        <f t="shared" ref="AA116" si="464">+D116/D115-1</f>
        <v>2.1337528333384981E-2</v>
      </c>
      <c r="AB116" s="24">
        <f t="shared" ref="AB116" si="465">+E116/E115-1</f>
        <v>-7.4441041064354785E-4</v>
      </c>
      <c r="AC116" s="24">
        <f t="shared" ref="AC116" si="466">+F116/F115-1</f>
        <v>3.7113227390990655E-2</v>
      </c>
      <c r="AD116" s="24">
        <f t="shared" ref="AD116" si="467">+G116/G115-1</f>
        <v>1.2899951506757601E-2</v>
      </c>
      <c r="AE116" s="24">
        <f t="shared" ref="AE116" si="468">+H116/H115-1</f>
        <v>2.841209471991557E-2</v>
      </c>
      <c r="AF116" s="24">
        <f t="shared" ref="AF116" si="469">+I116/I115-1</f>
        <v>4.1265815857697286E-2</v>
      </c>
      <c r="AG116" s="24">
        <f t="shared" ref="AG116" si="470">+J116/J115-1</f>
        <v>2.9165988855647251E-2</v>
      </c>
      <c r="AH116" s="24">
        <f t="shared" ref="AH116" si="471">+K116/K115-1</f>
        <v>3.5587747373517997E-2</v>
      </c>
      <c r="AI116" s="24">
        <f t="shared" ref="AI116" si="472">+L116/L115-1</f>
        <v>-4.7286659264961228E-2</v>
      </c>
      <c r="AJ116" s="24">
        <f t="shared" ref="AJ116" si="473">+M116/M115-1</f>
        <v>3.447783774483737E-2</v>
      </c>
      <c r="AK116" s="24">
        <f t="shared" ref="AK116" si="474">+N116/N115-1</f>
        <v>1.6327829810111716E-2</v>
      </c>
      <c r="AL116" s="24">
        <f t="shared" ref="AL116" si="475">+O116/O115-1</f>
        <v>1.0459136228223143E-2</v>
      </c>
      <c r="AM116" s="24">
        <f t="shared" ref="AM116" si="476">+P116/P115-1</f>
        <v>3.1889458451843655E-2</v>
      </c>
      <c r="AN116" s="24">
        <f t="shared" ref="AN116" si="477">+Q116/Q115-1</f>
        <v>5.0824294123172686E-2</v>
      </c>
      <c r="AO116" s="24">
        <f t="shared" ref="AO116" si="478">+R116/R115-1</f>
        <v>2.8237879372904784E-2</v>
      </c>
      <c r="AP116" s="24">
        <f t="shared" ref="AP116" si="479">+S116/S115-1</f>
        <v>2.6977116863256434E-2</v>
      </c>
      <c r="AQ116" s="24">
        <f t="shared" ref="AQ116" si="480">+T116/T115-1</f>
        <v>2.16642438399961E-2</v>
      </c>
      <c r="AR116" s="24">
        <f t="shared" ref="AR116" si="481">+U116/U115-1</f>
        <v>1.5389650907150276E-2</v>
      </c>
      <c r="AS116" s="24" t="e">
        <f t="shared" ref="AS116" si="482">+V116/V115-1</f>
        <v>#DIV/0!</v>
      </c>
      <c r="AT116" s="24">
        <f t="shared" ref="AT116" si="483">+W116/W115-1</f>
        <v>2.1977639499443979E-2</v>
      </c>
      <c r="AV116" s="24">
        <f t="shared" ref="AV116" si="484">+B116/B104-1</f>
        <v>0.32562024912549381</v>
      </c>
      <c r="AW116" s="24">
        <f t="shared" ref="AW116" si="485">+C116/C104-1</f>
        <v>0.32740309433728632</v>
      </c>
      <c r="AX116" s="24">
        <f t="shared" ref="AX116" si="486">+D116/D104-1</f>
        <v>0.24931207126417276</v>
      </c>
      <c r="AY116" s="24">
        <f t="shared" ref="AY116" si="487">+E116/E104-1</f>
        <v>0.13305507232424918</v>
      </c>
      <c r="AZ116" s="24">
        <f t="shared" ref="AZ116" si="488">+F116/F104-1</f>
        <v>0.45482023963635987</v>
      </c>
      <c r="BA116" s="24">
        <f t="shared" ref="BA116" si="489">+G116/G104-1</f>
        <v>0.21131076280149586</v>
      </c>
      <c r="BB116" s="24">
        <f t="shared" ref="BB116" si="490">+H116/H104-1</f>
        <v>0.29547783385463622</v>
      </c>
      <c r="BC116" s="24">
        <f t="shared" ref="BC116" si="491">+I116/I104-1</f>
        <v>0.36241124843177741</v>
      </c>
      <c r="BD116" s="24">
        <f t="shared" ref="BD116" si="492">+J116/J104-1</f>
        <v>0.36613866865663791</v>
      </c>
      <c r="BE116" s="24">
        <f t="shared" ref="BE116" si="493">+K116/K104-1</f>
        <v>0.32256783798602084</v>
      </c>
      <c r="BF116" s="24">
        <f t="shared" ref="BF116" si="494">+L116/L104-1</f>
        <v>0.38958085411688548</v>
      </c>
      <c r="BG116" s="24">
        <f t="shared" ref="BG116" si="495">+M116/M104-1</f>
        <v>0.41042321941131998</v>
      </c>
      <c r="BH116" s="24">
        <f t="shared" ref="BH116" si="496">+N116/N104-1</f>
        <v>0.31668736484021243</v>
      </c>
      <c r="BI116" s="24">
        <f t="shared" ref="BI116" si="497">+O116/O104-1</f>
        <v>0.14258851043499354</v>
      </c>
      <c r="BJ116" s="24">
        <f t="shared" ref="BJ116" si="498">+P116/P104-1</f>
        <v>0.33586834294439205</v>
      </c>
      <c r="BK116" s="24">
        <f t="shared" ref="BK116" si="499">+Q116/Q104-1</f>
        <v>0.38975557669538263</v>
      </c>
      <c r="BL116" s="24">
        <f t="shared" ref="BL116" si="500">+R116/R104-1</f>
        <v>0.32557926716493735</v>
      </c>
      <c r="BM116" s="24">
        <f t="shared" ref="BM116" si="501">+S116/S104-1</f>
        <v>0.30175330749255647</v>
      </c>
      <c r="BN116" s="24">
        <f t="shared" ref="BN116" si="502">+T116/T104-1</f>
        <v>0.28380116470468675</v>
      </c>
      <c r="BO116" s="24">
        <f t="shared" ref="BO116" si="503">+U116/U104-1</f>
        <v>0.22876698472152146</v>
      </c>
      <c r="BP116" s="24" t="e">
        <f t="shared" ref="BP116" si="504">+V116/V104-1</f>
        <v>#DIV/0!</v>
      </c>
      <c r="BQ116" s="24">
        <f t="shared" ref="BQ116" si="505">+W116/W104-1</f>
        <v>0.28548562225647411</v>
      </c>
    </row>
    <row r="117" spans="1:69" x14ac:dyDescent="0.2">
      <c r="A117" s="31">
        <f>+[1]NAC!A118</f>
        <v>46113</v>
      </c>
      <c r="B117" s="17">
        <f>+[1]NAC!B118</f>
        <v>11334.049243341429</v>
      </c>
      <c r="C117" s="18">
        <f>+[1]NAC!C118</f>
        <v>12194.882</v>
      </c>
      <c r="D117" s="19">
        <f>+[1]NAC!D118</f>
        <v>7969.9785000000002</v>
      </c>
      <c r="E117" s="19">
        <f>+[1]NAC!E118</f>
        <v>8034.0898228830974</v>
      </c>
      <c r="F117" s="19">
        <f>+[1]NAC!F118</f>
        <v>12470.6962</v>
      </c>
      <c r="G117" s="19">
        <f>+[1]NAC!G118</f>
        <v>9182.7939999999999</v>
      </c>
      <c r="H117" s="19">
        <f>+[1]NAC!H118</f>
        <v>12506.43709080229</v>
      </c>
      <c r="I117" s="19">
        <f>+[1]NAC!I118</f>
        <v>12091.593000000001</v>
      </c>
      <c r="J117" s="19">
        <f>+[1]NAC!J118</f>
        <v>10478.731400000001</v>
      </c>
      <c r="K117" s="19">
        <f>+[1]NAC!K118</f>
        <v>9860.2728000000006</v>
      </c>
      <c r="L117" s="19">
        <f>+[1]NAC!L118</f>
        <v>10032.32298814356</v>
      </c>
      <c r="M117" s="19">
        <f>+[1]NAC!M118</f>
        <v>14041.197399999999</v>
      </c>
      <c r="N117" s="20">
        <f>+[1]NAC!N118</f>
        <v>10856.780434863789</v>
      </c>
      <c r="O117" s="18">
        <f>+[1]NAC!P118</f>
        <v>9103.5095999999994</v>
      </c>
      <c r="P117" s="18">
        <f>+[1]NAC!Q118</f>
        <v>11603.8447</v>
      </c>
      <c r="Q117" s="18">
        <f>+[1]NAC!R118</f>
        <v>11828.042100000001</v>
      </c>
      <c r="R117" s="18">
        <f t="shared" ref="R117" si="506">+SUMPRODUCT($C$3:$N$3,C117:N117)</f>
        <v>11331.872545402015</v>
      </c>
      <c r="S117" s="19">
        <f t="shared" si="54"/>
        <v>10984.434137926872</v>
      </c>
      <c r="T117" s="19">
        <f t="shared" si="55"/>
        <v>10369.459716137584</v>
      </c>
      <c r="U117" s="19">
        <f t="shared" si="144"/>
        <v>9162.5987284133462</v>
      </c>
      <c r="V117" s="19"/>
      <c r="W117" s="20">
        <f t="shared" si="145"/>
        <v>10425.734123852868</v>
      </c>
      <c r="Y117" s="24">
        <f t="shared" ref="Y117" si="507">+B117/B116-1</f>
        <v>2.4477242708606406E-2</v>
      </c>
      <c r="Z117" s="24">
        <f t="shared" ref="Z117" si="508">+C117/C116-1</f>
        <v>1.4996795592066237E-2</v>
      </c>
      <c r="AA117" s="24">
        <f t="shared" ref="AA117" si="509">+D117/D116-1</f>
        <v>1.8741624198852502E-2</v>
      </c>
      <c r="AB117" s="24">
        <f t="shared" ref="AB117" si="510">+E117/E116-1</f>
        <v>5.2795762537518609E-3</v>
      </c>
      <c r="AC117" s="24">
        <f t="shared" ref="AC117" si="511">+F117/F116-1</f>
        <v>3.5322793300701427E-2</v>
      </c>
      <c r="AD117" s="24">
        <f t="shared" ref="AD117" si="512">+G117/G116-1</f>
        <v>2.8860803584419337E-2</v>
      </c>
      <c r="AE117" s="24">
        <f t="shared" ref="AE117" si="513">+H117/H116-1</f>
        <v>2.6688595653995062E-2</v>
      </c>
      <c r="AF117" s="24">
        <f t="shared" ref="AF117" si="514">+I117/I116-1</f>
        <v>4.3822421286821234E-2</v>
      </c>
      <c r="AG117" s="24">
        <f t="shared" ref="AG117" si="515">+J117/J116-1</f>
        <v>4.0595475393963465E-2</v>
      </c>
      <c r="AH117" s="24">
        <f t="shared" ref="AH117" si="516">+K117/K116-1</f>
        <v>9.9154566418417911E-3</v>
      </c>
      <c r="AI117" s="24">
        <f t="shared" ref="AI117" si="517">+L117/L116-1</f>
        <v>5.560300294486642E-2</v>
      </c>
      <c r="AJ117" s="24">
        <f t="shared" ref="AJ117" si="518">+M117/M116-1</f>
        <v>2.6047292303573943E-2</v>
      </c>
      <c r="AK117" s="24">
        <f t="shared" ref="AK117" si="519">+N117/N116-1</f>
        <v>3.2302833718233392E-2</v>
      </c>
      <c r="AL117" s="24">
        <f t="shared" ref="AL117" si="520">+O117/O116-1</f>
        <v>-4.806164152015846E-4</v>
      </c>
      <c r="AM117" s="24">
        <f t="shared" ref="AM117" si="521">+P117/P116-1</f>
        <v>2.286474435452468E-2</v>
      </c>
      <c r="AN117" s="24">
        <f t="shared" ref="AN117" si="522">+Q117/Q116-1</f>
        <v>4.6849406496116464E-2</v>
      </c>
      <c r="AO117" s="24">
        <f t="shared" ref="AO117" si="523">+R117/R116-1</f>
        <v>2.4481491119463739E-2</v>
      </c>
      <c r="AP117" s="24">
        <f t="shared" ref="AP117" si="524">+S117/S116-1</f>
        <v>1.7440778818940572E-2</v>
      </c>
      <c r="AQ117" s="24">
        <f t="shared" ref="AQ117" si="525">+T117/T116-1</f>
        <v>1.9509042957989386E-2</v>
      </c>
      <c r="AR117" s="24">
        <f t="shared" ref="AR117" si="526">+U117/U116-1</f>
        <v>1.6247188814378255E-2</v>
      </c>
      <c r="AS117" s="24" t="e">
        <f t="shared" ref="AS117" si="527">+V117/V116-1</f>
        <v>#DIV/0!</v>
      </c>
      <c r="AT117" s="24">
        <f t="shared" ref="AT117" si="528">+W117/W116-1</f>
        <v>2.7967727296756451E-2</v>
      </c>
      <c r="AV117" s="24">
        <f t="shared" ref="AV117" si="529">+B117/B105-1</f>
        <v>0.3234160667473156</v>
      </c>
      <c r="AW117" s="24">
        <f t="shared" ref="AW117" si="530">+C117/C105-1</f>
        <v>0.30871518415024224</v>
      </c>
      <c r="AX117" s="24">
        <f t="shared" ref="AX117" si="531">+D117/D105-1</f>
        <v>0.23752554965342432</v>
      </c>
      <c r="AY117" s="24">
        <f t="shared" ref="AY117" si="532">+E117/E105-1</f>
        <v>0.12681407483936868</v>
      </c>
      <c r="AZ117" s="24">
        <f t="shared" ref="AZ117" si="533">+F117/F105-1</f>
        <v>0.47842839103108536</v>
      </c>
      <c r="BA117" s="24">
        <f t="shared" ref="BA117" si="534">+G117/G105-1</f>
        <v>0.23472814892927718</v>
      </c>
      <c r="BB117" s="24">
        <f t="shared" ref="BB117" si="535">+H117/H105-1</f>
        <v>0.29582269344220791</v>
      </c>
      <c r="BC117" s="24">
        <f t="shared" ref="BC117" si="536">+I117/I105-1</f>
        <v>0.3987519432021891</v>
      </c>
      <c r="BD117" s="24">
        <f t="shared" ref="BD117" si="537">+J117/J105-1</f>
        <v>0.38295246922997062</v>
      </c>
      <c r="BE117" s="24">
        <f t="shared" ref="BE117" si="538">+K117/K105-1</f>
        <v>0.28452450687055042</v>
      </c>
      <c r="BF117" s="24">
        <f t="shared" ref="BF117" si="539">+L117/L105-1</f>
        <v>0.41341799240317423</v>
      </c>
      <c r="BG117" s="24">
        <f t="shared" ref="BG117" si="540">+M117/M105-1</f>
        <v>0.38991170121315677</v>
      </c>
      <c r="BH117" s="24">
        <f t="shared" ref="BH117" si="541">+N117/N105-1</f>
        <v>0.31579998270436027</v>
      </c>
      <c r="BI117" s="24">
        <f t="shared" ref="BI117" si="542">+O117/O105-1</f>
        <v>0.12094127889395945</v>
      </c>
      <c r="BJ117" s="24">
        <f t="shared" ref="BJ117" si="543">+P117/P105-1</f>
        <v>0.32385447007543444</v>
      </c>
      <c r="BK117" s="24">
        <f t="shared" ref="BK117" si="544">+Q117/Q105-1</f>
        <v>0.42956092065232698</v>
      </c>
      <c r="BL117" s="24">
        <f t="shared" ref="BL117" si="545">+R117/R105-1</f>
        <v>0.32340755417955092</v>
      </c>
      <c r="BM117" s="24">
        <f t="shared" ref="BM117" si="546">+S117/S105-1</f>
        <v>0.28790401627374607</v>
      </c>
      <c r="BN117" s="24">
        <f t="shared" ref="BN117" si="547">+T117/T105-1</f>
        <v>0.27390788873875893</v>
      </c>
      <c r="BO117" s="24">
        <f t="shared" ref="BO117" si="548">+U117/U105-1</f>
        <v>0.22251417120427996</v>
      </c>
      <c r="BP117" s="24" t="e">
        <f t="shared" ref="BP117" si="549">+V117/V105-1</f>
        <v>#DIV/0!</v>
      </c>
      <c r="BQ117" s="24">
        <f t="shared" ref="BQ117" si="550">+W117/W105-1</f>
        <v>0.2926897154580681</v>
      </c>
    </row>
    <row r="118" spans="1:69" x14ac:dyDescent="0.2">
      <c r="A118" s="31">
        <f>+[1]NAC!A119</f>
        <v>46143</v>
      </c>
      <c r="B118" s="17">
        <f>+[1]NAC!B119</f>
        <v>11592.671573708531</v>
      </c>
      <c r="C118" s="18">
        <f>+[1]NAC!C119</f>
        <v>12494.976699999999</v>
      </c>
      <c r="D118" s="19">
        <f>+[1]NAC!D119</f>
        <v>8033.2555000000002</v>
      </c>
      <c r="E118" s="19">
        <f>+[1]NAC!E119</f>
        <v>8159.3646720010347</v>
      </c>
      <c r="F118" s="19">
        <f>+[1]NAC!F119</f>
        <v>12790.077600000001</v>
      </c>
      <c r="G118" s="19">
        <f>+[1]NAC!G119</f>
        <v>9312.2108000000007</v>
      </c>
      <c r="H118" s="19">
        <f>+[1]NAC!H119</f>
        <v>12812.546912120841</v>
      </c>
      <c r="I118" s="19">
        <f>+[1]NAC!I119</f>
        <v>12330.501700000001</v>
      </c>
      <c r="J118" s="19">
        <f>+[1]NAC!J119</f>
        <v>10838.4277</v>
      </c>
      <c r="K118" s="19">
        <f>+[1]NAC!K119</f>
        <v>10132.370500000001</v>
      </c>
      <c r="L118" s="19">
        <f>+[1]NAC!L119</f>
        <v>10458.96588197344</v>
      </c>
      <c r="M118" s="19">
        <f>+[1]NAC!M119</f>
        <v>14291.4848</v>
      </c>
      <c r="N118" s="20">
        <f>+[1]NAC!N119</f>
        <v>11193.407649311859</v>
      </c>
      <c r="O118" s="18">
        <f>+[1]NAC!P119</f>
        <v>9420.5342000000001</v>
      </c>
      <c r="P118" s="18">
        <f>+[1]NAC!Q119</f>
        <v>11824.721299999999</v>
      </c>
      <c r="Q118" s="18">
        <f>+[1]NAC!R119</f>
        <v>12111.453299999999</v>
      </c>
      <c r="R118" s="18">
        <f t="shared" ref="R118" si="551">+SUMPRODUCT($C$3:$N$3,C118:N118)</f>
        <v>11590.432812931806</v>
      </c>
      <c r="S118" s="19">
        <f t="shared" si="54"/>
        <v>11221.812684838678</v>
      </c>
      <c r="T118" s="19">
        <f t="shared" si="55"/>
        <v>10576.71618022867</v>
      </c>
      <c r="U118" s="19">
        <f t="shared" si="144"/>
        <v>9355.7113831462702</v>
      </c>
      <c r="V118" s="19"/>
      <c r="W118" s="20">
        <f t="shared" si="145"/>
        <v>10665.971482811348</v>
      </c>
      <c r="Y118" s="24">
        <f t="shared" ref="Y118" si="552">+B118/B117-1</f>
        <v>2.2818175994694823E-2</v>
      </c>
      <c r="Z118" s="24">
        <f t="shared" ref="Z118" si="553">+C118/C117-1</f>
        <v>2.4608249591918874E-2</v>
      </c>
      <c r="AA118" s="24">
        <f t="shared" ref="AA118" si="554">+D118/D117-1</f>
        <v>7.9394191590353991E-3</v>
      </c>
      <c r="AB118" s="24">
        <f t="shared" ref="AB118" si="555">+E118/E117-1</f>
        <v>1.5592911192145564E-2</v>
      </c>
      <c r="AC118" s="24">
        <f t="shared" ref="AC118" si="556">+F118/F117-1</f>
        <v>2.5610550916956853E-2</v>
      </c>
      <c r="AD118" s="24">
        <f t="shared" ref="AD118" si="557">+G118/G117-1</f>
        <v>1.4093401202292188E-2</v>
      </c>
      <c r="AE118" s="24">
        <f t="shared" ref="AE118" si="558">+H118/H117-1</f>
        <v>2.447618127337603E-2</v>
      </c>
      <c r="AF118" s="24">
        <f t="shared" ref="AF118" si="559">+I118/I117-1</f>
        <v>1.9758248561624558E-2</v>
      </c>
      <c r="AG118" s="24">
        <f t="shared" ref="AG118" si="560">+J118/J117-1</f>
        <v>3.4326321218616229E-2</v>
      </c>
      <c r="AH118" s="24">
        <f t="shared" ref="AH118" si="561">+K118/K117-1</f>
        <v>2.7595352128594319E-2</v>
      </c>
      <c r="AI118" s="24">
        <f t="shared" ref="AI118" si="562">+L118/L117-1</f>
        <v>4.2526829960926937E-2</v>
      </c>
      <c r="AJ118" s="24">
        <f t="shared" ref="AJ118" si="563">+M118/M117-1</f>
        <v>1.7825217669826365E-2</v>
      </c>
      <c r="AK118" s="24">
        <f t="shared" ref="AK118" si="564">+N118/N117-1</f>
        <v>3.1006173189896735E-2</v>
      </c>
      <c r="AL118" s="24">
        <f t="shared" ref="AL118" si="565">+O118/O117-1</f>
        <v>3.4824437379623374E-2</v>
      </c>
      <c r="AM118" s="24">
        <f t="shared" ref="AM118" si="566">+P118/P117-1</f>
        <v>1.9034777326863095E-2</v>
      </c>
      <c r="AN118" s="24">
        <f t="shared" ref="AN118" si="567">+Q118/Q117-1</f>
        <v>2.3960956310765891E-2</v>
      </c>
      <c r="AO118" s="24">
        <f t="shared" ref="AO118" si="568">+R118/R117-1</f>
        <v>2.2817082216010531E-2</v>
      </c>
      <c r="AP118" s="24">
        <f t="shared" ref="AP118" si="569">+S118/S117-1</f>
        <v>2.1610448379146829E-2</v>
      </c>
      <c r="AQ118" s="24">
        <f t="shared" ref="AQ118" si="570">+T118/T117-1</f>
        <v>1.9987199889357932E-2</v>
      </c>
      <c r="AR118" s="24">
        <f t="shared" ref="AR118" si="571">+U118/U117-1</f>
        <v>2.1076188148901442E-2</v>
      </c>
      <c r="AS118" s="24" t="e">
        <f t="shared" ref="AS118" si="572">+V118/V117-1</f>
        <v>#DIV/0!</v>
      </c>
      <c r="AT118" s="24">
        <f t="shared" ref="AT118" si="573">+W118/W117-1</f>
        <v>2.304272832057408E-2</v>
      </c>
      <c r="AV118" s="24">
        <f t="shared" ref="AV118" si="574">+B118/B106-1</f>
        <v>0.33179811487070232</v>
      </c>
      <c r="AW118" s="24">
        <f t="shared" ref="AW118" si="575">+C118/C106-1</f>
        <v>0.33417622035254979</v>
      </c>
      <c r="AX118" s="24">
        <f t="shared" ref="AX118" si="576">+D118/D106-1</f>
        <v>0.24011396397547236</v>
      </c>
      <c r="AY118" s="24">
        <f t="shared" ref="AY118" si="577">+E118/E106-1</f>
        <v>0.1187409418602825</v>
      </c>
      <c r="AZ118" s="24">
        <f t="shared" ref="AZ118" si="578">+F118/F106-1</f>
        <v>0.48006727727075416</v>
      </c>
      <c r="BA118" s="24">
        <f t="shared" ref="BA118" si="579">+G118/G106-1</f>
        <v>0.23495944094842636</v>
      </c>
      <c r="BB118" s="24">
        <f t="shared" ref="BB118" si="580">+H118/H106-1</f>
        <v>0.29409891568916668</v>
      </c>
      <c r="BC118" s="24">
        <f t="shared" ref="BC118" si="581">+I118/I106-1</f>
        <v>0.42121943895974301</v>
      </c>
      <c r="BD118" s="24">
        <f t="shared" ref="BD118" si="582">+J118/J106-1</f>
        <v>0.37373819400810904</v>
      </c>
      <c r="BE118" s="24">
        <f t="shared" ref="BE118" si="583">+K118/K106-1</f>
        <v>0.29779605732139713</v>
      </c>
      <c r="BF118" s="24">
        <f t="shared" ref="BF118" si="584">+L118/L106-1</f>
        <v>0.42742771484280428</v>
      </c>
      <c r="BG118" s="24">
        <f t="shared" ref="BG118" si="585">+M118/M106-1</f>
        <v>0.37332662545628592</v>
      </c>
      <c r="BH118" s="24">
        <f t="shared" ref="BH118" si="586">+N118/N106-1</f>
        <v>0.31254250791316873</v>
      </c>
      <c r="BI118" s="24">
        <f t="shared" ref="BI118" si="587">+O118/O106-1</f>
        <v>0.1925517542542885</v>
      </c>
      <c r="BJ118" s="24">
        <f t="shared" ref="BJ118" si="588">+P118/P106-1</f>
        <v>0.3200487749703298</v>
      </c>
      <c r="BK118" s="24">
        <f t="shared" ref="BK118" si="589">+Q118/Q106-1</f>
        <v>0.44485052345448861</v>
      </c>
      <c r="BL118" s="24">
        <f t="shared" ref="BL118" si="590">+R118/R106-1</f>
        <v>0.33181688078588412</v>
      </c>
      <c r="BM118" s="24">
        <f t="shared" ref="BM118" si="591">+S118/S106-1</f>
        <v>0.29671067646936078</v>
      </c>
      <c r="BN118" s="24">
        <f t="shared" ref="BN118" si="592">+T118/T106-1</f>
        <v>0.2693996041789033</v>
      </c>
      <c r="BO118" s="24">
        <f t="shared" ref="BO118" si="593">+U118/U106-1</f>
        <v>0.22293274157182186</v>
      </c>
      <c r="BP118" s="24" t="e">
        <f t="shared" ref="BP118" si="594">+V118/V106-1</f>
        <v>#DIV/0!</v>
      </c>
      <c r="BQ118" s="24">
        <f t="shared" ref="BQ118" si="595">+W118/W106-1</f>
        <v>0.29749009742166055</v>
      </c>
    </row>
    <row r="119" spans="1:69" x14ac:dyDescent="0.2">
      <c r="A119" s="31">
        <f>+[1]NAC!A120</f>
        <v>46174</v>
      </c>
      <c r="B119" s="17">
        <f>+[1]NAC!B120</f>
        <v>11834.826742638679</v>
      </c>
      <c r="C119" s="18">
        <f>+[1]NAC!C120</f>
        <v>12657.4575</v>
      </c>
      <c r="D119" s="19">
        <f>+[1]NAC!D120</f>
        <v>8201.6630000000005</v>
      </c>
      <c r="E119" s="19">
        <f>+[1]NAC!E120</f>
        <v>8313.3366886293297</v>
      </c>
      <c r="F119" s="19">
        <f>+[1]NAC!F120</f>
        <v>13213.1497</v>
      </c>
      <c r="G119" s="19">
        <f>+[1]NAC!G120</f>
        <v>9455.0367000000006</v>
      </c>
      <c r="H119" s="19">
        <f>+[1]NAC!H120</f>
        <v>13252.127944569231</v>
      </c>
      <c r="I119" s="19">
        <f>+[1]NAC!I120</f>
        <v>12531.797500000001</v>
      </c>
      <c r="J119" s="19">
        <f>+[1]NAC!J120</f>
        <v>10933.5551</v>
      </c>
      <c r="K119" s="19">
        <f>+[1]NAC!K120</f>
        <v>10556.460999999999</v>
      </c>
      <c r="L119" s="19">
        <f>+[1]NAC!L120</f>
        <v>10650.13448668821</v>
      </c>
      <c r="M119" s="19">
        <f>+[1]NAC!M120</f>
        <v>14524.078799999999</v>
      </c>
      <c r="N119" s="20">
        <f>+[1]NAC!N120</f>
        <v>11542.662978882059</v>
      </c>
      <c r="O119" s="18">
        <f>+[1]NAC!P120</f>
        <v>9738.5609000000004</v>
      </c>
      <c r="P119" s="18">
        <f>+[1]NAC!Q120</f>
        <v>12010.3199</v>
      </c>
      <c r="Q119" s="18">
        <f>+[1]NAC!R120</f>
        <v>12389.4344</v>
      </c>
      <c r="R119" s="18">
        <f t="shared" ref="R119" si="596">+SUMPRODUCT($C$3:$N$3,C119:N119)</f>
        <v>11832.546769193294</v>
      </c>
      <c r="S119" s="19">
        <f t="shared" si="54"/>
        <v>11429.310703374624</v>
      </c>
      <c r="T119" s="19">
        <f t="shared" si="55"/>
        <v>10821.780385940039</v>
      </c>
      <c r="U119" s="19">
        <f t="shared" si="144"/>
        <v>9604.8744123787474</v>
      </c>
      <c r="V119" s="19"/>
      <c r="W119" s="20">
        <f t="shared" si="145"/>
        <v>10923.417726799486</v>
      </c>
      <c r="Y119" s="24">
        <f t="shared" ref="Y119" si="597">+B119/B118-1</f>
        <v>2.0888642224570653E-2</v>
      </c>
      <c r="Z119" s="24">
        <f t="shared" ref="Z119" si="598">+C119/C118-1</f>
        <v>1.3003689714763622E-2</v>
      </c>
      <c r="AA119" s="24">
        <f t="shared" ref="AA119" si="599">+D119/D118-1</f>
        <v>2.0963792325539687E-2</v>
      </c>
      <c r="AB119" s="24">
        <f t="shared" ref="AB119" si="600">+E119/E118-1</f>
        <v>1.8870588926690912E-2</v>
      </c>
      <c r="AC119" s="24">
        <f t="shared" ref="AC119" si="601">+F119/F118-1</f>
        <v>3.3078149580577865E-2</v>
      </c>
      <c r="AD119" s="24">
        <f t="shared" ref="AD119" si="602">+G119/G118-1</f>
        <v>1.5337485702106246E-2</v>
      </c>
      <c r="AE119" s="24">
        <f t="shared" ref="AE119" si="603">+H119/H118-1</f>
        <v>3.4308637889359783E-2</v>
      </c>
      <c r="AF119" s="24">
        <f t="shared" ref="AF119" si="604">+I119/I118-1</f>
        <v>1.6325029175414674E-2</v>
      </c>
      <c r="AG119" s="24">
        <f t="shared" ref="AG119" si="605">+J119/J118-1</f>
        <v>8.7768634559419745E-3</v>
      </c>
      <c r="AH119" s="24">
        <f t="shared" ref="AH119" si="606">+K119/K118-1</f>
        <v>4.1855013098859528E-2</v>
      </c>
      <c r="AI119" s="24">
        <f t="shared" ref="AI119" si="607">+L119/L118-1</f>
        <v>1.8277964272190639E-2</v>
      </c>
      <c r="AJ119" s="24">
        <f t="shared" ref="AJ119" si="608">+M119/M118-1</f>
        <v>1.6275005939200948E-2</v>
      </c>
      <c r="AK119" s="24">
        <f t="shared" ref="AK119" si="609">+N119/N118-1</f>
        <v>3.1201877079110263E-2</v>
      </c>
      <c r="AL119" s="24">
        <f t="shared" ref="AL119" si="610">+O119/O118-1</f>
        <v>3.3758881741547064E-2</v>
      </c>
      <c r="AM119" s="24">
        <f t="shared" ref="AM119" si="611">+P119/P118-1</f>
        <v>1.5695811790507053E-2</v>
      </c>
      <c r="AN119" s="24">
        <f t="shared" ref="AN119" si="612">+Q119/Q118-1</f>
        <v>2.2951919403429555E-2</v>
      </c>
      <c r="AO119" s="24">
        <f t="shared" ref="AO119" si="613">+R119/R118-1</f>
        <v>2.0889121240697195E-2</v>
      </c>
      <c r="AP119" s="24">
        <f t="shared" ref="AP119" si="614">+S119/S118-1</f>
        <v>1.8490597229116723E-2</v>
      </c>
      <c r="AQ119" s="24">
        <f t="shared" ref="AQ119" si="615">+T119/T118-1</f>
        <v>2.3170159956591663E-2</v>
      </c>
      <c r="AR119" s="24">
        <f t="shared" ref="AR119" si="616">+U119/U118-1</f>
        <v>2.6632184237890044E-2</v>
      </c>
      <c r="AS119" s="24" t="e">
        <f t="shared" ref="AS119" si="617">+V119/V118-1</f>
        <v>#DIV/0!</v>
      </c>
      <c r="AT119" s="24">
        <f t="shared" ref="AT119" si="618">+W119/W118-1</f>
        <v>2.4137158476658538E-2</v>
      </c>
      <c r="AV119" s="24">
        <f t="shared" ref="AV119" si="619">+B119/B107-1</f>
        <v>0.33538321762528667</v>
      </c>
      <c r="AW119" s="24">
        <f t="shared" ref="AW119" si="620">+C119/C107-1</f>
        <v>0.343952695849153</v>
      </c>
      <c r="AX119" s="24">
        <f t="shared" ref="AX119" si="621">+D119/D107-1</f>
        <v>0.23169668128354126</v>
      </c>
      <c r="AY119" s="24">
        <f t="shared" ref="AY119" si="622">+E119/E107-1</f>
        <v>0.11930316243361339</v>
      </c>
      <c r="AZ119" s="24">
        <f t="shared" ref="AZ119" si="623">+F119/F107-1</f>
        <v>0.47814561355889751</v>
      </c>
      <c r="BA119" s="24">
        <f t="shared" ref="BA119" si="624">+G119/G107-1</f>
        <v>0.23055058575997811</v>
      </c>
      <c r="BB119" s="24">
        <f t="shared" ref="BB119" si="625">+H119/H107-1</f>
        <v>0.30455956295119169</v>
      </c>
      <c r="BC119" s="24">
        <f t="shared" ref="BC119" si="626">+I119/I107-1</f>
        <v>0.42142980477267189</v>
      </c>
      <c r="BD119" s="24">
        <f t="shared" ref="BD119" si="627">+J119/J107-1</f>
        <v>0.36142668729020233</v>
      </c>
      <c r="BE119" s="24">
        <f t="shared" ref="BE119" si="628">+K119/K107-1</f>
        <v>0.31953408781070847</v>
      </c>
      <c r="BF119" s="24">
        <f t="shared" ref="BF119" si="629">+L119/L107-1</f>
        <v>0.39853036873395697</v>
      </c>
      <c r="BG119" s="24">
        <f t="shared" ref="BG119" si="630">+M119/M107-1</f>
        <v>0.36698507815504655</v>
      </c>
      <c r="BH119" s="24">
        <f t="shared" ref="BH119" si="631">+N119/N107-1</f>
        <v>0.3234101273118446</v>
      </c>
      <c r="BI119" s="24">
        <f t="shared" ref="BI119" si="632">+O119/O107-1</f>
        <v>0.23545650590422995</v>
      </c>
      <c r="BJ119" s="24">
        <f t="shared" ref="BJ119" si="633">+P119/P107-1</f>
        <v>0.31817793589150356</v>
      </c>
      <c r="BK119" s="24">
        <f t="shared" ref="BK119" si="634">+Q119/Q107-1</f>
        <v>0.44583278606433629</v>
      </c>
      <c r="BL119" s="24">
        <f t="shared" ref="BL119" si="635">+R119/R107-1</f>
        <v>0.33540860911142145</v>
      </c>
      <c r="BM119" s="24">
        <f t="shared" ref="BM119" si="636">+S119/S107-1</f>
        <v>0.30184618620278547</v>
      </c>
      <c r="BN119" s="24">
        <f t="shared" ref="BN119" si="637">+T119/T107-1</f>
        <v>0.2722139117415896</v>
      </c>
      <c r="BO119" s="24">
        <f t="shared" ref="BO119" si="638">+U119/U107-1</f>
        <v>0.22983575387310462</v>
      </c>
      <c r="BP119" s="24" t="e">
        <f t="shared" ref="BP119" si="639">+V119/V107-1</f>
        <v>#DIV/0!</v>
      </c>
      <c r="BQ119" s="24">
        <f t="shared" ref="BQ119" si="640">+W119/W107-1</f>
        <v>0.30103136128878094</v>
      </c>
    </row>
    <row r="120" spans="1:69" x14ac:dyDescent="0.2">
      <c r="A120" s="31">
        <f>+[1]NAC!A121</f>
        <v>46204</v>
      </c>
      <c r="B120" s="17">
        <f>+[1]NAC!B121</f>
        <v>12113.94652034054</v>
      </c>
      <c r="C120" s="18">
        <f>+[1]NAC!C121</f>
        <v>12907.5083</v>
      </c>
      <c r="D120" s="19">
        <f>+[1]NAC!D121</f>
        <v>8325.6018000000004</v>
      </c>
      <c r="E120" s="19">
        <f>+[1]NAC!E121</f>
        <v>8419.187095729636</v>
      </c>
      <c r="F120" s="19">
        <f>+[1]NAC!F121</f>
        <v>13505.364799999999</v>
      </c>
      <c r="G120" s="19">
        <f>+[1]NAC!G121</f>
        <v>9653.7167000000009</v>
      </c>
      <c r="H120" s="19">
        <f>+[1]NAC!H121</f>
        <v>13642.64993454564</v>
      </c>
      <c r="I120" s="19">
        <f>+[1]NAC!I121</f>
        <v>12767.657300000001</v>
      </c>
      <c r="J120" s="19">
        <f>+[1]NAC!J121</f>
        <v>11194.2601</v>
      </c>
      <c r="K120" s="19">
        <f>+[1]NAC!K121</f>
        <v>11085.750700000001</v>
      </c>
      <c r="L120" s="19">
        <f>+[1]NAC!L121</f>
        <v>11027.0983783622</v>
      </c>
      <c r="M120" s="19">
        <f>+[1]NAC!M121</f>
        <v>14923.8212</v>
      </c>
      <c r="N120" s="20">
        <f>+[1]NAC!N121</f>
        <v>11805.618514368491</v>
      </c>
      <c r="O120" s="18">
        <f>+[1]NAC!P121</f>
        <v>10180.342500000001</v>
      </c>
      <c r="P120" s="18">
        <f>+[1]NAC!Q121</f>
        <v>12224.364799999999</v>
      </c>
      <c r="Q120" s="18">
        <f>+[1]NAC!R121</f>
        <v>12652.9797</v>
      </c>
      <c r="R120" s="18">
        <f t="shared" ref="R120" si="641">+SUMPRODUCT($C$3:$N$3,C120:N120)</f>
        <v>12111.519939344853</v>
      </c>
      <c r="S120" s="19">
        <f t="shared" si="54"/>
        <v>11697.551072261369</v>
      </c>
      <c r="T120" s="19">
        <f t="shared" si="55"/>
        <v>11117.689112737422</v>
      </c>
      <c r="U120" s="19">
        <f t="shared" si="144"/>
        <v>9866.6541190255048</v>
      </c>
      <c r="V120" s="19"/>
      <c r="W120" s="20">
        <f t="shared" si="145"/>
        <v>11204.791089885382</v>
      </c>
      <c r="Y120" s="24">
        <f t="shared" ref="Y120" si="642">+B120/B119-1</f>
        <v>2.3584610385232185E-2</v>
      </c>
      <c r="Z120" s="24">
        <f t="shared" ref="Z120" si="643">+C120/C119-1</f>
        <v>1.9755215453024277E-2</v>
      </c>
      <c r="AA120" s="24">
        <f t="shared" ref="AA120" si="644">+D120/D119-1</f>
        <v>1.511142313455216E-2</v>
      </c>
      <c r="AB120" s="24">
        <f t="shared" ref="AB120" si="645">+E120/E119-1</f>
        <v>1.2732601970167234E-2</v>
      </c>
      <c r="AC120" s="24">
        <f t="shared" ref="AC120" si="646">+F120/F119-1</f>
        <v>2.2115476372753129E-2</v>
      </c>
      <c r="AD120" s="24">
        <f t="shared" ref="AD120" si="647">+G120/G119-1</f>
        <v>2.1013138954817601E-2</v>
      </c>
      <c r="AE120" s="24">
        <f t="shared" ref="AE120" si="648">+H120/H119-1</f>
        <v>2.9468625084958289E-2</v>
      </c>
      <c r="AF120" s="24">
        <f t="shared" ref="AF120" si="649">+I120/I119-1</f>
        <v>1.8820907375817431E-2</v>
      </c>
      <c r="AG120" s="24">
        <f t="shared" ref="AG120" si="650">+J120/J119-1</f>
        <v>2.3844485861693743E-2</v>
      </c>
      <c r="AH120" s="24">
        <f t="shared" ref="AH120" si="651">+K120/K119-1</f>
        <v>5.0138933871872515E-2</v>
      </c>
      <c r="AI120" s="24">
        <f t="shared" ref="AI120" si="652">+L120/L119-1</f>
        <v>3.539522361385794E-2</v>
      </c>
      <c r="AJ120" s="24">
        <f t="shared" ref="AJ120" si="653">+M120/M119-1</f>
        <v>2.7522736932548142E-2</v>
      </c>
      <c r="AK120" s="24">
        <f t="shared" ref="AK120" si="654">+N120/N119-1</f>
        <v>2.278118454706024E-2</v>
      </c>
      <c r="AL120" s="24">
        <f t="shared" ref="AL120" si="655">+O120/O119-1</f>
        <v>4.5364156422742052E-2</v>
      </c>
      <c r="AM120" s="24">
        <f t="shared" ref="AM120" si="656">+P120/P119-1</f>
        <v>1.7821748444851959E-2</v>
      </c>
      <c r="AN120" s="24">
        <f t="shared" ref="AN120" si="657">+Q120/Q119-1</f>
        <v>2.1271778153165721E-2</v>
      </c>
      <c r="AO120" s="24">
        <f t="shared" ref="AO120" si="658">+R120/R119-1</f>
        <v>2.3576764630069524E-2</v>
      </c>
      <c r="AP120" s="24">
        <f t="shared" ref="AP120" si="659">+S120/S119-1</f>
        <v>2.3469514115802781E-2</v>
      </c>
      <c r="AQ120" s="24">
        <f t="shared" ref="AQ120" si="660">+T120/T119-1</f>
        <v>2.7343811853901112E-2</v>
      </c>
      <c r="AR120" s="24">
        <f t="shared" ref="AR120" si="661">+U120/U119-1</f>
        <v>2.7254880741530263E-2</v>
      </c>
      <c r="AS120" s="24" t="e">
        <f t="shared" ref="AS120" si="662">+V120/V119-1</f>
        <v>#DIV/0!</v>
      </c>
      <c r="AT120" s="24">
        <f t="shared" ref="AT120" si="663">+W120/W119-1</f>
        <v>2.575872955911751E-2</v>
      </c>
      <c r="AV120" s="24">
        <f t="shared" ref="AV120" si="664">+B120/B108-1</f>
        <v>0.3375858736378492</v>
      </c>
      <c r="AW120" s="24">
        <f t="shared" ref="AW120" si="665">+C120/C108-1</f>
        <v>0.34498875227503012</v>
      </c>
      <c r="AX120" s="24">
        <f t="shared" ref="AX120" si="666">+D120/D108-1</f>
        <v>0.24241112168423151</v>
      </c>
      <c r="AY120" s="24">
        <f t="shared" ref="AY120" si="667">+E120/E108-1</f>
        <v>0.11418628880000492</v>
      </c>
      <c r="AZ120" s="24">
        <f t="shared" ref="AZ120" si="668">+F120/F108-1</f>
        <v>0.48871990852528979</v>
      </c>
      <c r="BA120" s="24">
        <f t="shared" ref="BA120" si="669">+G120/G108-1</f>
        <v>0.23736614209253637</v>
      </c>
      <c r="BB120" s="24">
        <f t="shared" ref="BB120" si="670">+H120/H108-1</f>
        <v>0.32229657481993557</v>
      </c>
      <c r="BC120" s="24">
        <f t="shared" ref="BC120" si="671">+I120/I108-1</f>
        <v>0.40905837400606893</v>
      </c>
      <c r="BD120" s="24">
        <f t="shared" ref="BD120" si="672">+J120/J108-1</f>
        <v>0.36272469705218113</v>
      </c>
      <c r="BE120" s="24">
        <f t="shared" ref="BE120" si="673">+K120/K108-1</f>
        <v>0.32211674243287924</v>
      </c>
      <c r="BF120" s="24">
        <f t="shared" ref="BF120" si="674">+L120/L108-1</f>
        <v>0.39966930774214937</v>
      </c>
      <c r="BG120" s="24">
        <f t="shared" ref="BG120" si="675">+M120/M108-1</f>
        <v>0.36694828025468373</v>
      </c>
      <c r="BH120" s="24">
        <f t="shared" ref="BH120" si="676">+N120/N108-1</f>
        <v>0.32526373950940157</v>
      </c>
      <c r="BI120" s="24">
        <f t="shared" ref="BI120" si="677">+O120/O108-1</f>
        <v>0.24121437548071056</v>
      </c>
      <c r="BJ120" s="24">
        <f t="shared" ref="BJ120" si="678">+P120/P108-1</f>
        <v>0.32211414235212055</v>
      </c>
      <c r="BK120" s="24">
        <f t="shared" ref="BK120" si="679">+Q120/Q108-1</f>
        <v>0.44331187050347398</v>
      </c>
      <c r="BL120" s="24">
        <f t="shared" ref="BL120" si="680">+R120/R108-1</f>
        <v>0.3376098644542993</v>
      </c>
      <c r="BM120" s="24">
        <f t="shared" ref="BM120" si="681">+S120/S108-1</f>
        <v>0.30323438084693866</v>
      </c>
      <c r="BN120" s="24">
        <f t="shared" ref="BN120" si="682">+T120/T108-1</f>
        <v>0.27334654891378229</v>
      </c>
      <c r="BO120" s="24">
        <f t="shared" ref="BO120" si="683">+U120/U108-1</f>
        <v>0.23142516991553719</v>
      </c>
      <c r="BP120" s="24" t="e">
        <f t="shared" ref="BP120" si="684">+V120/V108-1</f>
        <v>#DIV/0!</v>
      </c>
      <c r="BQ120" s="24">
        <f t="shared" ref="BQ120" si="685">+W120/W108-1</f>
        <v>0.30250595892326992</v>
      </c>
    </row>
    <row r="121" spans="1:69" x14ac:dyDescent="0.2">
      <c r="A121" s="31">
        <f>+[1]NAC!A122</f>
        <v>46235</v>
      </c>
      <c r="B121" s="17">
        <f>+[1]NAC!B122</f>
        <v>12326.85071165153</v>
      </c>
      <c r="C121" s="18">
        <f>+[1]NAC!C122</f>
        <v>13121.2544</v>
      </c>
      <c r="D121" s="19">
        <f>+[1]NAC!D122</f>
        <v>8502.1206999999995</v>
      </c>
      <c r="E121" s="19">
        <f>+[1]NAC!E122</f>
        <v>8496.46819704275</v>
      </c>
      <c r="F121" s="19">
        <f>+[1]NAC!F122</f>
        <v>13885.4923</v>
      </c>
      <c r="G121" s="19">
        <f>+[1]NAC!G122</f>
        <v>9793.6862000000001</v>
      </c>
      <c r="H121" s="19">
        <f>+[1]NAC!H122</f>
        <v>13981.776664136931</v>
      </c>
      <c r="I121" s="19">
        <f>+[1]NAC!I122</f>
        <v>12965.1212</v>
      </c>
      <c r="J121" s="19">
        <f>+[1]NAC!J122</f>
        <v>11449.470499999999</v>
      </c>
      <c r="K121" s="19">
        <f>+[1]NAC!K122</f>
        <v>11084.102999999999</v>
      </c>
      <c r="L121" s="19">
        <f>+[1]NAC!L122</f>
        <v>11307.070560235319</v>
      </c>
      <c r="M121" s="19">
        <f>+[1]NAC!M122</f>
        <v>15196.1764</v>
      </c>
      <c r="N121" s="20">
        <f>+[1]NAC!N122</f>
        <v>12088.779942112231</v>
      </c>
      <c r="O121" s="18">
        <f>+[1]NAC!P122</f>
        <v>10092.350200000001</v>
      </c>
      <c r="P121" s="18">
        <f>+[1]NAC!Q122</f>
        <v>12445.7973</v>
      </c>
      <c r="Q121" s="18">
        <f>+[1]NAC!R122</f>
        <v>12935.9719</v>
      </c>
      <c r="R121" s="18">
        <f t="shared" ref="R121" si="686">+SUMPRODUCT($C$3:$N$3,C121:N121)</f>
        <v>12324.355687537682</v>
      </c>
      <c r="S121" s="19">
        <f t="shared" si="54"/>
        <v>11869.917469719981</v>
      </c>
      <c r="T121" s="19">
        <f t="shared" si="55"/>
        <v>11258.613381910141</v>
      </c>
      <c r="U121" s="19">
        <f t="shared" si="144"/>
        <v>9964.378444015696</v>
      </c>
      <c r="V121" s="19"/>
      <c r="W121" s="20">
        <f t="shared" si="145"/>
        <v>11378.461007436637</v>
      </c>
      <c r="Y121" s="24">
        <f t="shared" ref="Y121" si="687">+B121/B120-1</f>
        <v>1.7575130528560745E-2</v>
      </c>
      <c r="Z121" s="24">
        <f t="shared" ref="Z121" si="688">+C121/C120-1</f>
        <v>1.6559826655311971E-2</v>
      </c>
      <c r="AA121" s="24">
        <f t="shared" ref="AA121" si="689">+D121/D120-1</f>
        <v>2.1201938819605637E-2</v>
      </c>
      <c r="AB121" s="24">
        <f t="shared" ref="AB121" si="690">+E121/E120-1</f>
        <v>9.1791642630572046E-3</v>
      </c>
      <c r="AC121" s="24">
        <f t="shared" ref="AC121" si="691">+F121/F120-1</f>
        <v>2.8146407418776276E-2</v>
      </c>
      <c r="AD121" s="24">
        <f t="shared" ref="AD121" si="692">+G121/G120-1</f>
        <v>1.4499027094921901E-2</v>
      </c>
      <c r="AE121" s="24">
        <f t="shared" ref="AE121" si="693">+H121/H120-1</f>
        <v>2.4857834161130299E-2</v>
      </c>
      <c r="AF121" s="24">
        <f t="shared" ref="AF121" si="694">+I121/I120-1</f>
        <v>1.546594612936536E-2</v>
      </c>
      <c r="AG121" s="24">
        <f t="shared" ref="AG121" si="695">+J121/J120-1</f>
        <v>2.2798326796069412E-2</v>
      </c>
      <c r="AH121" s="24">
        <f t="shared" ref="AH121" si="696">+K121/K120-1</f>
        <v>-1.4863224373262707E-4</v>
      </c>
      <c r="AI121" s="24">
        <f t="shared" ref="AI121" si="697">+L121/L120-1</f>
        <v>2.5389469855686686E-2</v>
      </c>
      <c r="AJ121" s="24">
        <f t="shared" ref="AJ121" si="698">+M121/M120-1</f>
        <v>1.8249695996089832E-2</v>
      </c>
      <c r="AK121" s="24">
        <f t="shared" ref="AK121" si="699">+N121/N120-1</f>
        <v>2.3985310672126836E-2</v>
      </c>
      <c r="AL121" s="24">
        <f t="shared" ref="AL121" si="700">+O121/O120-1</f>
        <v>-8.6433536003331923E-3</v>
      </c>
      <c r="AM121" s="24">
        <f t="shared" ref="AM121" si="701">+P121/P120-1</f>
        <v>1.8114029123214692E-2</v>
      </c>
      <c r="AN121" s="24">
        <f t="shared" ref="AN121" si="702">+Q121/Q120-1</f>
        <v>2.2365656684014246E-2</v>
      </c>
      <c r="AO121" s="24">
        <f t="shared" ref="AO121" si="703">+R121/R120-1</f>
        <v>1.7573000685192408E-2</v>
      </c>
      <c r="AP121" s="24">
        <f t="shared" ref="AP121" si="704">+S121/S120-1</f>
        <v>1.4735254960104305E-2</v>
      </c>
      <c r="AQ121" s="24">
        <f t="shared" ref="AQ121" si="705">+T121/T120-1</f>
        <v>1.2675679967635078E-2</v>
      </c>
      <c r="AR121" s="24">
        <f t="shared" ref="AR121" si="706">+U121/U120-1</f>
        <v>9.9045049934154417E-3</v>
      </c>
      <c r="AS121" s="24" t="e">
        <f t="shared" ref="AS121" si="707">+V121/V120-1</f>
        <v>#DIV/0!</v>
      </c>
      <c r="AT121" s="24">
        <f t="shared" ref="AT121" si="708">+W121/W120-1</f>
        <v>1.5499612278182306E-2</v>
      </c>
      <c r="AV121" s="24">
        <f t="shared" ref="AV121" si="709">+B121/B109-1</f>
        <v>0.33425718375428781</v>
      </c>
      <c r="AW121" s="24">
        <f t="shared" ref="AW121" si="710">+C121/C109-1</f>
        <v>0.34867159451427243</v>
      </c>
      <c r="AX121" s="24">
        <f t="shared" ref="AX121" si="711">+D121/D109-1</f>
        <v>0.22641127613046907</v>
      </c>
      <c r="AY121" s="24">
        <f t="shared" ref="AY121" si="712">+E121/E109-1</f>
        <v>0.11117597330535789</v>
      </c>
      <c r="AZ121" s="24">
        <f t="shared" ref="AZ121" si="713">+F121/F109-1</f>
        <v>0.49077421163923018</v>
      </c>
      <c r="BA121" s="24">
        <f t="shared" ref="BA121" si="714">+G121/G109-1</f>
        <v>0.24368239514338286</v>
      </c>
      <c r="BB121" s="24">
        <f t="shared" ref="BB121" si="715">+H121/H109-1</f>
        <v>0.33236815106438788</v>
      </c>
      <c r="BC121" s="24">
        <f t="shared" ref="BC121" si="716">+I121/I109-1</f>
        <v>0.38153700516969202</v>
      </c>
      <c r="BD121" s="24">
        <f t="shared" ref="BD121" si="717">+J121/J109-1</f>
        <v>0.3680362509809989</v>
      </c>
      <c r="BE121" s="24">
        <f t="shared" ref="BE121" si="718">+K121/K109-1</f>
        <v>0.31488611755449525</v>
      </c>
      <c r="BF121" s="24">
        <f t="shared" ref="BF121" si="719">+L121/L109-1</f>
        <v>0.39999972286992302</v>
      </c>
      <c r="BG121" s="24">
        <f t="shared" ref="BG121" si="720">+M121/M109-1</f>
        <v>0.34583020836178457</v>
      </c>
      <c r="BH121" s="24">
        <f t="shared" ref="BH121" si="721">+N121/N109-1</f>
        <v>0.32879849563136054</v>
      </c>
      <c r="BI121" s="24">
        <f t="shared" ref="BI121" si="722">+O121/O109-1</f>
        <v>0.2403015642152333</v>
      </c>
      <c r="BJ121" s="24">
        <f t="shared" ref="BJ121" si="723">+P121/P109-1</f>
        <v>0.31908890192454575</v>
      </c>
      <c r="BK121" s="24">
        <f t="shared" ref="BK121" si="724">+Q121/Q109-1</f>
        <v>0.43724012809374924</v>
      </c>
      <c r="BL121" s="24">
        <f t="shared" ref="BL121" si="725">+R121/R109-1</f>
        <v>0.33429010248599855</v>
      </c>
      <c r="BM121" s="24">
        <f t="shared" ref="BM121" si="726">+S121/S109-1</f>
        <v>0.30051757856469186</v>
      </c>
      <c r="BN121" s="24">
        <f t="shared" ref="BN121" si="727">+T121/T109-1</f>
        <v>0.26660077296696105</v>
      </c>
      <c r="BO121" s="24">
        <f t="shared" ref="BO121" si="728">+U121/U109-1</f>
        <v>0.23029503450526123</v>
      </c>
      <c r="BP121" s="24" t="e">
        <f t="shared" ref="BP121" si="729">+V121/V109-1</f>
        <v>#DIV/0!</v>
      </c>
      <c r="BQ121" s="24">
        <f t="shared" ref="BQ121" si="730">+W121/W109-1</f>
        <v>0.29847564818891836</v>
      </c>
    </row>
    <row r="122" spans="1:69" x14ac:dyDescent="0.2">
      <c r="A122" s="31">
        <f>+[1]NAC!A123</f>
        <v>46266</v>
      </c>
      <c r="B122" s="17">
        <f>+[1]NAC!B123</f>
        <v>12542.8095115367</v>
      </c>
      <c r="C122" s="18">
        <f>+[1]NAC!C123</f>
        <v>13384.1945</v>
      </c>
      <c r="D122" s="19">
        <f>+[1]NAC!D123</f>
        <v>8622.0998</v>
      </c>
      <c r="E122" s="19">
        <f>+[1]NAC!E123</f>
        <v>8407.3152179127956</v>
      </c>
      <c r="F122" s="19">
        <f>+[1]NAC!F123</f>
        <v>14321.920700000001</v>
      </c>
      <c r="G122" s="19">
        <f>+[1]NAC!G123</f>
        <v>9955.1993999999995</v>
      </c>
      <c r="H122" s="19">
        <f>+[1]NAC!H123</f>
        <v>14277.88169221842</v>
      </c>
      <c r="I122" s="19">
        <f>+[1]NAC!I123</f>
        <v>13163.1836</v>
      </c>
      <c r="J122" s="19">
        <f>+[1]NAC!J123</f>
        <v>11736.6026</v>
      </c>
      <c r="K122" s="19">
        <f>+[1]NAC!K123</f>
        <v>11290.163500000001</v>
      </c>
      <c r="L122" s="19">
        <f>+[1]NAC!L123</f>
        <v>11726.54150855578</v>
      </c>
      <c r="M122" s="19">
        <f>+[1]NAC!M123</f>
        <v>15356.598599999999</v>
      </c>
      <c r="N122" s="20">
        <f>+[1]NAC!N123</f>
        <v>12253.08464174298</v>
      </c>
      <c r="O122" s="18">
        <f>+[1]NAC!P123</f>
        <v>10389.768</v>
      </c>
      <c r="P122" s="18">
        <f>+[1]NAC!Q123</f>
        <v>12654.432199999999</v>
      </c>
      <c r="Q122" s="18">
        <f>+[1]NAC!R123</f>
        <v>13238.1788</v>
      </c>
      <c r="R122" s="18">
        <f t="shared" ref="R122" si="731">+SUMPRODUCT($C$3:$N$3,C122:N122)</f>
        <v>12540.38841097166</v>
      </c>
      <c r="S122" s="19">
        <f t="shared" si="54"/>
        <v>12037.995008700978</v>
      </c>
      <c r="T122" s="19">
        <f t="shared" si="55"/>
        <v>11360.209986752103</v>
      </c>
      <c r="U122" s="19">
        <f t="shared" si="144"/>
        <v>10046.639703582881</v>
      </c>
      <c r="V122" s="19"/>
      <c r="W122" s="20">
        <f t="shared" si="145"/>
        <v>11545.393557735651</v>
      </c>
      <c r="Y122" s="24">
        <f t="shared" ref="Y122" si="732">+B122/B121-1</f>
        <v>1.7519381465457506E-2</v>
      </c>
      <c r="Z122" s="24">
        <f t="shared" ref="Z122" si="733">+C122/C121-1</f>
        <v>2.0039250210711623E-2</v>
      </c>
      <c r="AA122" s="24">
        <f t="shared" ref="AA122" si="734">+D122/D121-1</f>
        <v>1.4111667457273436E-2</v>
      </c>
      <c r="AB122" s="24">
        <f t="shared" ref="AB122" si="735">+E122/E121-1</f>
        <v>-1.0492945664292042E-2</v>
      </c>
      <c r="AC122" s="24">
        <f t="shared" ref="AC122" si="736">+F122/F121-1</f>
        <v>3.1430531274717621E-2</v>
      </c>
      <c r="AD122" s="24">
        <f t="shared" ref="AD122" si="737">+G122/G121-1</f>
        <v>1.6491563717857316E-2</v>
      </c>
      <c r="AE122" s="24">
        <f t="shared" ref="AE122" si="738">+H122/H121-1</f>
        <v>2.117792575252575E-2</v>
      </c>
      <c r="AF122" s="24">
        <f t="shared" ref="AF122" si="739">+I122/I121-1</f>
        <v>1.5276555995481278E-2</v>
      </c>
      <c r="AG122" s="24">
        <f t="shared" ref="AG122" si="740">+J122/J121-1</f>
        <v>2.5078199031125514E-2</v>
      </c>
      <c r="AH122" s="24">
        <f t="shared" ref="AH122" si="741">+K122/K121-1</f>
        <v>1.859063381132442E-2</v>
      </c>
      <c r="AI122" s="24">
        <f t="shared" ref="AI122" si="742">+L122/L121-1</f>
        <v>3.7098110079515578E-2</v>
      </c>
      <c r="AJ122" s="24">
        <f t="shared" ref="AJ122" si="743">+M122/M121-1</f>
        <v>1.0556747682923584E-2</v>
      </c>
      <c r="AK122" s="24">
        <f t="shared" ref="AK122" si="744">+N122/N121-1</f>
        <v>1.3591503891834611E-2</v>
      </c>
      <c r="AL122" s="24">
        <f t="shared" ref="AL122" si="745">+O122/O121-1</f>
        <v>2.9469627401554011E-2</v>
      </c>
      <c r="AM122" s="24">
        <f t="shared" ref="AM122" si="746">+P122/P121-1</f>
        <v>1.6763482079207526E-2</v>
      </c>
      <c r="AN122" s="24">
        <f t="shared" ref="AN122" si="747">+Q122/Q121-1</f>
        <v>2.3361746789199334E-2</v>
      </c>
      <c r="AO122" s="24">
        <f t="shared" ref="AO122" si="748">+R122/R121-1</f>
        <v>1.7528926372388787E-2</v>
      </c>
      <c r="AP122" s="24">
        <f t="shared" ref="AP122" si="749">+S122/S121-1</f>
        <v>1.4159958517804494E-2</v>
      </c>
      <c r="AQ122" s="24">
        <f t="shared" ref="AQ122" si="750">+T122/T121-1</f>
        <v>9.0239003148648855E-3</v>
      </c>
      <c r="AR122" s="24">
        <f t="shared" ref="AR122" si="751">+U122/U121-1</f>
        <v>8.2555334514204937E-3</v>
      </c>
      <c r="AS122" s="24" t="e">
        <f t="shared" ref="AS122" si="752">+V122/V121-1</f>
        <v>#DIV/0!</v>
      </c>
      <c r="AT122" s="24">
        <f t="shared" ref="AT122" si="753">+W122/W121-1</f>
        <v>1.4670925197169504E-2</v>
      </c>
      <c r="AV122" s="24">
        <f t="shared" ref="AV122" si="754">+B122/B110-1</f>
        <v>0.33288021086491626</v>
      </c>
      <c r="AW122" s="24">
        <f t="shared" ref="AW122" si="755">+C122/C110-1</f>
        <v>0.35055676862394658</v>
      </c>
      <c r="AX122" s="24">
        <f t="shared" ref="AX122" si="756">+D122/D110-1</f>
        <v>0.22437122619486782</v>
      </c>
      <c r="AY122" s="24">
        <f t="shared" ref="AY122" si="757">+E122/E110-1</f>
        <v>0.10493115646847606</v>
      </c>
      <c r="AZ122" s="24">
        <f t="shared" ref="AZ122" si="758">+F122/F110-1</f>
        <v>0.49098820584529324</v>
      </c>
      <c r="BA122" s="24">
        <f t="shared" ref="BA122" si="759">+G122/G110-1</f>
        <v>0.23687207418211287</v>
      </c>
      <c r="BB122" s="24">
        <f t="shared" ref="BB122" si="760">+H122/H110-1</f>
        <v>0.33328951849658583</v>
      </c>
      <c r="BC122" s="24">
        <f t="shared" ref="BC122" si="761">+I122/I110-1</f>
        <v>0.36221583881101949</v>
      </c>
      <c r="BD122" s="24">
        <f t="shared" ref="BD122" si="762">+J122/J110-1</f>
        <v>0.37265472998661986</v>
      </c>
      <c r="BE122" s="24">
        <f t="shared" ref="BE122" si="763">+K122/K110-1</f>
        <v>0.32166537446188714</v>
      </c>
      <c r="BF122" s="24">
        <f t="shared" ref="BF122" si="764">+L122/L110-1</f>
        <v>0.39813516970092544</v>
      </c>
      <c r="BG122" s="24">
        <f t="shared" ref="BG122" si="765">+M122/M110-1</f>
        <v>0.34560151743165557</v>
      </c>
      <c r="BH122" s="24">
        <f t="shared" ref="BH122" si="766">+N122/N110-1</f>
        <v>0.32607664258762203</v>
      </c>
      <c r="BI122" s="24">
        <f t="shared" ref="BI122" si="767">+O122/O110-1</f>
        <v>0.24933209142862101</v>
      </c>
      <c r="BJ122" s="24">
        <f t="shared" ref="BJ122" si="768">+P122/P110-1</f>
        <v>0.31624701137153211</v>
      </c>
      <c r="BK122" s="24">
        <f t="shared" ref="BK122" si="769">+Q122/Q110-1</f>
        <v>0.43306453073437523</v>
      </c>
      <c r="BL122" s="24">
        <f t="shared" ref="BL122" si="770">+R122/R110-1</f>
        <v>0.33290654301345146</v>
      </c>
      <c r="BM122" s="24">
        <f t="shared" ref="BM122" si="771">+S122/S110-1</f>
        <v>0.30089185987699674</v>
      </c>
      <c r="BN122" s="24">
        <f t="shared" ref="BN122" si="772">+T122/T110-1</f>
        <v>0.26559699066408826</v>
      </c>
      <c r="BO122" s="24">
        <f t="shared" ref="BO122" si="773">+U122/U110-1</f>
        <v>0.22888818390855281</v>
      </c>
      <c r="BP122" s="24" t="e">
        <f t="shared" ref="BP122" si="774">+V122/V110-1</f>
        <v>#DIV/0!</v>
      </c>
      <c r="BQ122" s="24">
        <f t="shared" ref="BQ122" si="775">+W122/W110-1</f>
        <v>0.29424012628648644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22"/>
  <sheetViews>
    <sheetView zoomScale="85" workbookViewId="0">
      <pane xSplit="1" ySplit="4" topLeftCell="B102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1.83203125" customWidth="1"/>
    <col min="71" max="71" width="11.5" customWidth="1"/>
    <col min="85" max="85" width="1.832031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0.2344</v>
      </c>
      <c r="D3" s="48">
        <v>3.27E-2</v>
      </c>
      <c r="E3" s="48">
        <v>8.4900000000000003E-2</v>
      </c>
      <c r="F3" s="48">
        <v>0.1046</v>
      </c>
      <c r="G3" s="48">
        <v>6.2700000000000006E-2</v>
      </c>
      <c r="H3" s="48">
        <v>8.7999999999999995E-2</v>
      </c>
      <c r="I3" s="48">
        <v>0.1159</v>
      </c>
      <c r="J3" s="48">
        <v>2.81E-2</v>
      </c>
      <c r="K3" s="48">
        <v>7.46E-2</v>
      </c>
      <c r="L3" s="48">
        <v>3.0200000000000001E-2</v>
      </c>
      <c r="M3" s="48">
        <v>0.1084</v>
      </c>
      <c r="N3" s="48"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+[1]NAC!A6</f>
        <v>42705</v>
      </c>
      <c r="B5" s="17">
        <f>+[1]GBA!B6</f>
        <v>100.31329261762789</v>
      </c>
      <c r="C5" s="17">
        <f>+[1]GBA!C6</f>
        <v>101.513284727562</v>
      </c>
      <c r="D5" s="17">
        <f>+[1]GBA!D6</f>
        <v>100.104921909456</v>
      </c>
      <c r="E5" s="17">
        <f>+[1]GBA!E6</f>
        <v>98.772171566959599</v>
      </c>
      <c r="F5" s="17">
        <f>+[1]GBA!F6</f>
        <v>100</v>
      </c>
      <c r="G5" s="17">
        <f>+[1]GBA!G6</f>
        <v>99.523150220907198</v>
      </c>
      <c r="H5" s="17">
        <f>+[1]GBA!H6</f>
        <v>100</v>
      </c>
      <c r="I5" s="17">
        <f>+[1]GBA!I6</f>
        <v>100</v>
      </c>
      <c r="J5" s="17">
        <f>+[1]GBA!J6</f>
        <v>101.147636174162</v>
      </c>
      <c r="K5" s="17">
        <f>+[1]GBA!K6</f>
        <v>100</v>
      </c>
      <c r="L5" s="17">
        <f>+[1]GBA!L6</f>
        <v>103.036845926532</v>
      </c>
      <c r="M5" s="17">
        <f>+[1]GBA!M6</f>
        <v>100</v>
      </c>
      <c r="N5" s="17">
        <f>+[1]GBA!N6</f>
        <v>99.023310498230799</v>
      </c>
      <c r="O5" s="17">
        <f>+[1]GBA!P6</f>
        <v>100</v>
      </c>
      <c r="P5" s="17">
        <f>+[1]GBA!Q6</f>
        <v>100</v>
      </c>
      <c r="Q5" s="17">
        <f>+[1]GBA!R6</f>
        <v>100</v>
      </c>
      <c r="R5" s="18">
        <f>+SUMPRODUCT($C$3:$N$3,C5:N5)</f>
        <v>100.31329261762791</v>
      </c>
      <c r="S5" s="19">
        <f>+($C$3*$C5+$D$3*$D5+$E$3*$E5+$G$3*$G5+$K$3*$K5+$M$3*$M5+$N$3*$N5)/SUM($C$3:$E$3,$G$3,$K$3,$M$3:$N$3)</f>
        <v>100.29900709752478</v>
      </c>
      <c r="T5" s="19">
        <f>+($E$3*$E5+$G$3*$G5+$K$3*$K5+$M$3*$M5+$N$3*$N5)/SUM($E$3,$G$3,$K$3,$M$3:$N$3)</f>
        <v>99.538886663679193</v>
      </c>
      <c r="U5" s="19">
        <f>+($E$3*$E5+$G$3*$G5+$K$3*$K5+$N$3*$N5)/SUM($E$3,$G$3,$K$3,$N$3)</f>
        <v>99.344922031714972</v>
      </c>
      <c r="V5" s="19"/>
      <c r="W5" s="20">
        <f>($E$3*$E5+SUMPRODUCT($G$3:$L$3,$G5:$L5)+$N$3*$N5)/SUM($E$3,$G$3:$L$3,$N$3)</f>
        <v>99.913729046063011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+[1]NAC!A7</f>
        <v>42736</v>
      </c>
      <c r="B6" s="17">
        <f>+[1]GBA!B7</f>
        <v>101.72880721095861</v>
      </c>
      <c r="C6" s="17">
        <f>+[1]GBA!C7</f>
        <v>101.764082136303</v>
      </c>
      <c r="D6" s="17">
        <f>+[1]GBA!D7</f>
        <v>99.508794468992804</v>
      </c>
      <c r="E6" s="17">
        <f>+[1]GBA!E7</f>
        <v>100.175003116455</v>
      </c>
      <c r="F6" s="17">
        <f>+[1]GBA!F7</f>
        <v>99.981200000000001</v>
      </c>
      <c r="G6" s="17">
        <f>+[1]GBA!G7</f>
        <v>101.173542791293</v>
      </c>
      <c r="H6" s="17">
        <f>+[1]GBA!H7</f>
        <v>101.35590000000001</v>
      </c>
      <c r="I6" s="17">
        <f>+[1]GBA!I7</f>
        <v>101.75830000000001</v>
      </c>
      <c r="J6" s="17">
        <f>+[1]GBA!J7</f>
        <v>103.779954751917</v>
      </c>
      <c r="K6" s="17">
        <f>+[1]GBA!K7</f>
        <v>103.24299999999999</v>
      </c>
      <c r="L6" s="17">
        <f>+[1]GBA!L7</f>
        <v>106.52833996972301</v>
      </c>
      <c r="M6" s="17">
        <f>+[1]GBA!M7</f>
        <v>103.2868</v>
      </c>
      <c r="N6" s="17">
        <f>+[1]GBA!N7</f>
        <v>100.569033122748</v>
      </c>
      <c r="O6" s="17">
        <f>+[1]GBA!P7</f>
        <v>101.5562</v>
      </c>
      <c r="P6" s="17">
        <f>+[1]GBA!Q7</f>
        <v>101.3389</v>
      </c>
      <c r="Q6" s="17">
        <f>+[1]GBA!R7</f>
        <v>101.12739999999999</v>
      </c>
      <c r="R6" s="18">
        <f t="shared" ref="R6:R69" si="4">+SUMPRODUCT($C$3:$N$3,C6:N6)</f>
        <v>101.72880721095865</v>
      </c>
      <c r="S6" s="19">
        <f t="shared" ref="S6:S69" si="5">+($C$3*$C6+$D$3*$D6+$E$3*$E6+$G$3*$G6+$K$3*$K6+$M$3*$M6+$N$3*$N6)/SUM($C$3:$E$3,$G$3,$K$3,$M$3:$N$3)</f>
        <v>101.74399072227439</v>
      </c>
      <c r="T6" s="19">
        <f t="shared" ref="T6:T69" si="6">+($E$3*$E6+$G$3*$G6+$K$3*$K6+$M$3*$M6+$N$3*$N6)/SUM($E$3,$G$3,$K$3,$M$3:$N$3)</f>
        <v>101.93077436071745</v>
      </c>
      <c r="U6" s="19">
        <f t="shared" ref="U6:U69" si="7">+($E$3*$E6+$G$3*$G6+$K$3*$K6+$N$3*$N6)/SUM($E$3,$G$3,$K$3,$N$3)</f>
        <v>101.36037009491136</v>
      </c>
      <c r="V6" s="19"/>
      <c r="W6" s="20">
        <f t="shared" ref="W6:W69" si="8">($E$3*$E6+SUMPRODUCT($G$3:$L$3,$G6:$L6)+$N$3*$N6)/SUM($E$3,$G$3:$L$3,$N$3)</f>
        <v>101.87929628596491</v>
      </c>
      <c r="X6" s="21"/>
      <c r="Y6" s="41">
        <f t="shared" ref="Y6:AS18" si="9">+B6/B5-1</f>
        <v>1.4110937408129409E-2</v>
      </c>
      <c r="Z6" s="24">
        <f t="shared" si="9"/>
        <v>2.4705870705896693E-3</v>
      </c>
      <c r="AA6" s="24">
        <f t="shared" si="9"/>
        <v>-5.9550262773531148E-3</v>
      </c>
      <c r="AB6" s="24">
        <f t="shared" si="9"/>
        <v>1.4202700287341496E-2</v>
      </c>
      <c r="AC6" s="24">
        <f t="shared" si="9"/>
        <v>-1.8799999999996597E-4</v>
      </c>
      <c r="AD6" s="24">
        <f t="shared" si="9"/>
        <v>1.6583001710883449E-2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2.6024518983543299E-2</v>
      </c>
      <c r="AH6" s="24">
        <f t="shared" si="9"/>
        <v>3.2429999999999959E-2</v>
      </c>
      <c r="AI6" s="24">
        <f t="shared" si="9"/>
        <v>3.3885878510688583E-2</v>
      </c>
      <c r="AJ6" s="24">
        <f t="shared" si="9"/>
        <v>3.2867999999999897E-2</v>
      </c>
      <c r="AK6" s="24">
        <f t="shared" si="9"/>
        <v>1.5609684393906642E-2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1.4110937408129631E-2</v>
      </c>
      <c r="AP6" s="24">
        <f t="shared" si="9"/>
        <v>1.4406759015516357E-2</v>
      </c>
      <c r="AQ6" s="24">
        <f t="shared" si="9"/>
        <v>2.4029681034307027E-2</v>
      </c>
      <c r="AR6" s="24">
        <f t="shared" si="9"/>
        <v>2.028737878069875E-2</v>
      </c>
      <c r="AS6" s="24" t="e">
        <f t="shared" si="9"/>
        <v>#DIV/0!</v>
      </c>
      <c r="AT6" s="24">
        <f>+W6/W5-1</f>
        <v>1.9672644176814913E-2</v>
      </c>
      <c r="AU6" s="21"/>
      <c r="BR6" s="21"/>
      <c r="BS6" s="35">
        <f>+A6</f>
        <v>42736</v>
      </c>
      <c r="BT6" s="24">
        <f>(C6-C5)/$B5*C$3</f>
        <v>5.8603312756341189E-4</v>
      </c>
      <c r="BU6" s="24">
        <f t="shared" ref="BU6:CE7" si="10">(D6-D5)/$B5*D$3</f>
        <v>-1.9432486756716075E-4</v>
      </c>
      <c r="BV6" s="24">
        <f t="shared" si="10"/>
        <v>1.1872843114236525E-3</v>
      </c>
      <c r="BW6" s="24">
        <f t="shared" si="10"/>
        <v>-1.9603384044980593E-5</v>
      </c>
      <c r="BX6" s="24">
        <f t="shared" si="10"/>
        <v>1.0315643267501085E-3</v>
      </c>
      <c r="BY6" s="24">
        <f t="shared" si="10"/>
        <v>1.1894654924230121E-3</v>
      </c>
      <c r="BZ6" s="24">
        <f t="shared" si="10"/>
        <v>2.0315051443560079E-3</v>
      </c>
      <c r="CA6" s="24">
        <f t="shared" si="10"/>
        <v>7.3737139021909869E-4</v>
      </c>
      <c r="CB6" s="24">
        <f t="shared" si="10"/>
        <v>2.4117222522260827E-3</v>
      </c>
      <c r="CC6" s="24">
        <f t="shared" si="10"/>
        <v>1.0511380630909447E-3</v>
      </c>
      <c r="CD6" s="24">
        <f t="shared" si="10"/>
        <v>3.5517637862620597E-3</v>
      </c>
      <c r="CE6" s="24">
        <f t="shared" si="10"/>
        <v>5.4701776542740767E-4</v>
      </c>
      <c r="CF6" s="24">
        <f>+SUM(BT6:CE6)</f>
        <v>1.4110937408129643E-2</v>
      </c>
      <c r="CG6" s="21"/>
      <c r="CH6" s="24">
        <f>+CH$3*(B$95-B$55)/$B$55</f>
        <v>14.576243100554438</v>
      </c>
      <c r="CI6" s="56">
        <f>+CI$3*(C$95-C$55)/$B$55</f>
        <v>3.9211159800849247</v>
      </c>
      <c r="CJ6" s="56">
        <f t="shared" ref="CJ6:CT6" si="11">+CJ$3*(D$95-D$55)/$B$55</f>
        <v>0.36441126518631412</v>
      </c>
      <c r="CK6" s="56">
        <f t="shared" si="11"/>
        <v>1.1631957518570573</v>
      </c>
      <c r="CL6" s="56">
        <f t="shared" si="11"/>
        <v>1.2650895073202169</v>
      </c>
      <c r="CM6" s="56">
        <f t="shared" si="11"/>
        <v>0.87582005021197851</v>
      </c>
      <c r="CN6" s="56">
        <f t="shared" si="11"/>
        <v>1.3657770983794337</v>
      </c>
      <c r="CO6" s="56">
        <f t="shared" si="11"/>
        <v>1.6914002013845668</v>
      </c>
      <c r="CP6" s="56">
        <f t="shared" si="11"/>
        <v>0.35941939757105074</v>
      </c>
      <c r="CQ6" s="56">
        <f t="shared" si="11"/>
        <v>1.0260341591806676</v>
      </c>
      <c r="CR6" s="56">
        <f t="shared" si="11"/>
        <v>0.35837334064462351</v>
      </c>
      <c r="CS6" s="56">
        <f t="shared" si="11"/>
        <v>1.672034721726317</v>
      </c>
      <c r="CT6" s="56">
        <f t="shared" si="11"/>
        <v>0.51357162700728665</v>
      </c>
    </row>
    <row r="7" spans="1:99" x14ac:dyDescent="0.2">
      <c r="A7" s="31">
        <f>+[1]NAC!A8</f>
        <v>42767</v>
      </c>
      <c r="B7" s="17">
        <f>+[1]GBA!B8</f>
        <v>104.10648848335551</v>
      </c>
      <c r="C7" s="17">
        <f>+[1]GBA!C8</f>
        <v>102.052622231808</v>
      </c>
      <c r="D7" s="17">
        <f>+[1]GBA!D8</f>
        <v>104.39862326651701</v>
      </c>
      <c r="E7" s="17">
        <f>+[1]GBA!E8</f>
        <v>101.934782508374</v>
      </c>
      <c r="F7" s="17">
        <f>+[1]GBA!F8</f>
        <v>108.4042</v>
      </c>
      <c r="G7" s="17">
        <f>+[1]GBA!G8</f>
        <v>102.450677049128</v>
      </c>
      <c r="H7" s="17">
        <f>+[1]GBA!H8</f>
        <v>104.6961</v>
      </c>
      <c r="I7" s="17">
        <f>+[1]GBA!I8</f>
        <v>103.5441</v>
      </c>
      <c r="J7" s="17">
        <f>+[1]GBA!J8</f>
        <v>106.069786530249</v>
      </c>
      <c r="K7" s="17">
        <f>+[1]GBA!K8</f>
        <v>103.3096</v>
      </c>
      <c r="L7" s="17">
        <f>+[1]GBA!L8</f>
        <v>112.33502232889199</v>
      </c>
      <c r="M7" s="17">
        <f>+[1]GBA!M8</f>
        <v>105.1373</v>
      </c>
      <c r="N7" s="17">
        <f>+[1]GBA!N8</f>
        <v>103.201208440305</v>
      </c>
      <c r="O7" s="17">
        <f>+[1]GBA!P8</f>
        <v>102.0783</v>
      </c>
      <c r="P7" s="17">
        <f>+[1]GBA!Q8</f>
        <v>103.2097</v>
      </c>
      <c r="Q7" s="17">
        <f>+[1]GBA!R8</f>
        <v>106.3489</v>
      </c>
      <c r="R7" s="18">
        <f t="shared" si="4"/>
        <v>104.10648848335555</v>
      </c>
      <c r="S7" s="19">
        <f t="shared" si="5"/>
        <v>102.93795403904457</v>
      </c>
      <c r="T7" s="19">
        <f t="shared" si="6"/>
        <v>103.37433178249688</v>
      </c>
      <c r="U7" s="19">
        <f t="shared" si="7"/>
        <v>102.6327494977575</v>
      </c>
      <c r="V7" s="19"/>
      <c r="W7" s="20">
        <f t="shared" si="8"/>
        <v>103.93451858319801</v>
      </c>
      <c r="X7" s="21"/>
      <c r="Y7" s="41">
        <f t="shared" si="9"/>
        <v>2.3372743056607526E-2</v>
      </c>
      <c r="Z7" s="24">
        <f t="shared" si="9"/>
        <v>2.83538247923798E-3</v>
      </c>
      <c r="AA7" s="24">
        <f t="shared" si="9"/>
        <v>4.9139664726296051E-2</v>
      </c>
      <c r="AB7" s="24">
        <f t="shared" si="9"/>
        <v>1.7567051032413961E-2</v>
      </c>
      <c r="AC7" s="24">
        <f t="shared" si="9"/>
        <v>8.4245838217585023E-2</v>
      </c>
      <c r="AD7" s="24">
        <f t="shared" si="9"/>
        <v>1.2623203879195577E-2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2.2064297327993421E-2</v>
      </c>
      <c r="AH7" s="24">
        <f t="shared" si="9"/>
        <v>6.4508005385355283E-4</v>
      </c>
      <c r="AI7" s="24">
        <f t="shared" si="9"/>
        <v>5.4508334221854415E-2</v>
      </c>
      <c r="AJ7" s="24">
        <f t="shared" si="9"/>
        <v>1.7916132555176434E-2</v>
      </c>
      <c r="AK7" s="24">
        <f t="shared" si="9"/>
        <v>2.6172821154045955E-2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2.3372743056607526E-2</v>
      </c>
      <c r="AP7" s="24">
        <f t="shared" si="9"/>
        <v>1.1734976270286968E-2</v>
      </c>
      <c r="AQ7" s="24">
        <f t="shared" si="9"/>
        <v>1.4162135339724768E-2</v>
      </c>
      <c r="AR7" s="24">
        <f t="shared" si="9"/>
        <v>1.2553026411157742E-2</v>
      </c>
      <c r="AS7" s="24" t="e">
        <f t="shared" si="9"/>
        <v>#DIV/0!</v>
      </c>
      <c r="AT7" s="24">
        <f t="shared" ref="AT7:AT70" si="12">+W7/W6-1</f>
        <v>2.017311045675374E-2</v>
      </c>
      <c r="AU7" s="21"/>
      <c r="BR7" s="21"/>
      <c r="BS7" s="35">
        <f>+A7</f>
        <v>42767</v>
      </c>
      <c r="BT7" s="24">
        <f>(C7-C6)/$B6*C$3</f>
        <v>6.648441109322863E-4</v>
      </c>
      <c r="BU7" s="24">
        <f t="shared" si="10"/>
        <v>1.5718006144263203E-3</v>
      </c>
      <c r="BV7" s="24">
        <f t="shared" si="10"/>
        <v>1.4686623629046971E-3</v>
      </c>
      <c r="BW7" s="24">
        <f t="shared" si="10"/>
        <v>8.6607306637631609E-3</v>
      </c>
      <c r="BX7" s="24">
        <f t="shared" si="10"/>
        <v>7.8715479087646748E-4</v>
      </c>
      <c r="BY7" s="24">
        <f t="shared" si="10"/>
        <v>2.8894234392275028E-3</v>
      </c>
      <c r="BZ7" s="24">
        <f t="shared" si="10"/>
        <v>2.0345684341976965E-3</v>
      </c>
      <c r="CA7" s="24">
        <f t="shared" si="10"/>
        <v>6.3250788773819245E-4</v>
      </c>
      <c r="CB7" s="24">
        <f t="shared" si="10"/>
        <v>4.8839263294393589E-5</v>
      </c>
      <c r="CC7" s="24">
        <f t="shared" si="10"/>
        <v>1.723816606669235E-3</v>
      </c>
      <c r="CD7" s="24">
        <f t="shared" si="10"/>
        <v>1.9718524722699281E-3</v>
      </c>
      <c r="CE7" s="24">
        <f t="shared" si="10"/>
        <v>9.1854241030762355E-4</v>
      </c>
      <c r="CF7" s="24">
        <f>+SUM(BT7:CE7)</f>
        <v>2.3372743056607505E-2</v>
      </c>
      <c r="CG7" s="21"/>
    </row>
    <row r="8" spans="1:99" x14ac:dyDescent="0.2">
      <c r="A8" s="31">
        <f>+[1]NAC!A9</f>
        <v>42795</v>
      </c>
      <c r="B8" s="17">
        <f>+[1]GBA!B9</f>
        <v>105.42770822194051</v>
      </c>
      <c r="C8" s="17">
        <f>+[1]GBA!C9</f>
        <v>104.234178666425</v>
      </c>
      <c r="D8" s="17">
        <f>+[1]GBA!D9</f>
        <v>105.04625329740099</v>
      </c>
      <c r="E8" s="17">
        <f>+[1]GBA!E9</f>
        <v>102.586131939775</v>
      </c>
      <c r="F8" s="17">
        <f>+[1]GBA!F9</f>
        <v>110.7756</v>
      </c>
      <c r="G8" s="17">
        <f>+[1]GBA!G9</f>
        <v>103.162129768463</v>
      </c>
      <c r="H8" s="17">
        <f>+[1]GBA!H9</f>
        <v>106.6572</v>
      </c>
      <c r="I8" s="17">
        <f>+[1]GBA!I9</f>
        <v>104.5685</v>
      </c>
      <c r="J8" s="17">
        <f>+[1]GBA!J9</f>
        <v>108.40027464543699</v>
      </c>
      <c r="K8" s="17">
        <f>+[1]GBA!K9</f>
        <v>104.8017</v>
      </c>
      <c r="L8" s="17">
        <f>+[1]GBA!L9</f>
        <v>105.53613193949499</v>
      </c>
      <c r="M8" s="17">
        <f>+[1]GBA!M9</f>
        <v>106.18129999999999</v>
      </c>
      <c r="N8" s="17">
        <f>+[1]GBA!N9</f>
        <v>105.026111814827</v>
      </c>
      <c r="O8" s="17">
        <f>+[1]GBA!P9</f>
        <v>105.879</v>
      </c>
      <c r="P8" s="17">
        <f>+[1]GBA!Q9</f>
        <v>105.0891</v>
      </c>
      <c r="Q8" s="17">
        <f>+[1]GBA!R9</f>
        <v>109.8871</v>
      </c>
      <c r="R8" s="18">
        <f t="shared" si="4"/>
        <v>105.42770822194046</v>
      </c>
      <c r="S8" s="19">
        <f t="shared" si="5"/>
        <v>104.39358624420552</v>
      </c>
      <c r="T8" s="19">
        <f t="shared" si="6"/>
        <v>104.43735276589972</v>
      </c>
      <c r="U8" s="19">
        <f t="shared" si="7"/>
        <v>103.70377154674384</v>
      </c>
      <c r="V8" s="19"/>
      <c r="W8" s="20">
        <f t="shared" si="8"/>
        <v>104.75672933199733</v>
      </c>
      <c r="X8" s="21"/>
      <c r="Y8" s="41">
        <f t="shared" si="9"/>
        <v>1.2691041238954481E-2</v>
      </c>
      <c r="Z8" s="24">
        <f t="shared" si="9"/>
        <v>2.1376779811318247E-2</v>
      </c>
      <c r="AA8" s="24">
        <f t="shared" si="9"/>
        <v>6.2034345915717992E-3</v>
      </c>
      <c r="AB8" s="24">
        <f t="shared" si="9"/>
        <v>6.3898643365183361E-3</v>
      </c>
      <c r="AC8" s="24">
        <f t="shared" si="9"/>
        <v>2.1875536187712319E-2</v>
      </c>
      <c r="AD8" s="24">
        <f t="shared" si="9"/>
        <v>6.9443437547400677E-3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2.1971271852455176E-2</v>
      </c>
      <c r="AH8" s="24">
        <f t="shared" si="9"/>
        <v>1.4442994649093599E-2</v>
      </c>
      <c r="AI8" s="24">
        <f t="shared" si="9"/>
        <v>-6.0523336787091764E-2</v>
      </c>
      <c r="AJ8" s="24">
        <f t="shared" si="9"/>
        <v>9.9298726522365488E-3</v>
      </c>
      <c r="AK8" s="24">
        <f t="shared" si="9"/>
        <v>1.7682965171649023E-2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1.2691041238953593E-2</v>
      </c>
      <c r="AP8" s="24">
        <f t="shared" si="9"/>
        <v>1.4140869796273936E-2</v>
      </c>
      <c r="AQ8" s="24">
        <f t="shared" si="9"/>
        <v>1.0283219877439853E-2</v>
      </c>
      <c r="AR8" s="24">
        <f t="shared" si="9"/>
        <v>1.0435480431221889E-2</v>
      </c>
      <c r="AS8" s="24" t="e">
        <f t="shared" si="9"/>
        <v>#DIV/0!</v>
      </c>
      <c r="AT8" s="24">
        <f t="shared" si="12"/>
        <v>7.9108534874403613E-3</v>
      </c>
      <c r="AU8" s="21"/>
      <c r="BR8" s="21"/>
      <c r="BS8" s="35">
        <f t="shared" ref="BS8:BS71" si="13">+A8</f>
        <v>42795</v>
      </c>
      <c r="BT8" s="24">
        <f t="shared" ref="BT8:BT71" si="14">(C8-C7)/$B7*C$3</f>
        <v>4.9118631866637086E-3</v>
      </c>
      <c r="BU8" s="24">
        <f t="shared" ref="BU8:BU71" si="15">(D8-D7)/$B7*D$3</f>
        <v>2.0342153806573031E-4</v>
      </c>
      <c r="BV8" s="24">
        <f t="shared" ref="BV8:BV71" si="16">(E8-E7)/$B7*E$3</f>
        <v>5.3118271043006422E-4</v>
      </c>
      <c r="BW8" s="24">
        <f t="shared" ref="BW8:BW71" si="17">(F8-F7)/$B7*F$3</f>
        <v>2.3826415011553989E-3</v>
      </c>
      <c r="BX8" s="24">
        <f t="shared" ref="BX8:BX71" si="18">(G8-G7)/$B7*G$3</f>
        <v>4.2848516122447468E-4</v>
      </c>
      <c r="BY8" s="24">
        <f t="shared" ref="BY8:BY71" si="19">(H8-H7)/$B7*H$3</f>
        <v>1.6576949478762954E-3</v>
      </c>
      <c r="BZ8" s="24">
        <f t="shared" ref="BZ8:BZ71" si="20">(I8-I7)/$B7*I$3</f>
        <v>1.1404472644275401E-3</v>
      </c>
      <c r="CA8" s="24">
        <f t="shared" ref="CA8:CA71" si="21">(J8-J7)/$B7*J$3</f>
        <v>6.2903587462036529E-4</v>
      </c>
      <c r="CB8" s="24">
        <f t="shared" ref="CB8:CB71" si="22">(K8-K7)/$B7*K$3</f>
        <v>1.0692000241444683E-3</v>
      </c>
      <c r="CC8" s="24">
        <f t="shared" ref="CC8:CC71" si="23">(L8-L7)/$B7*L$3</f>
        <v>-1.9722737050401713E-3</v>
      </c>
      <c r="CD8" s="24">
        <f t="shared" ref="CD8:CD71" si="24">(M8-M7)/$B7*M$3</f>
        <v>1.0870561638249203E-3</v>
      </c>
      <c r="CE8" s="24">
        <f t="shared" ref="CE8:CE71" si="25">(N8-N7)/$B7*N$3</f>
        <v>6.222865715607049E-4</v>
      </c>
      <c r="CF8" s="24">
        <f t="shared" ref="CF8:CF71" si="26">+SUM(BT8:CE8)</f>
        <v>1.2691041238953501E-2</v>
      </c>
      <c r="CG8" s="21"/>
    </row>
    <row r="9" spans="1:99" x14ac:dyDescent="0.2">
      <c r="A9" s="31">
        <f>+[1]NAC!A10</f>
        <v>42826</v>
      </c>
      <c r="B9" s="17">
        <f>+[1]GBA!B10</f>
        <v>108.0735710004563</v>
      </c>
      <c r="C9" s="17">
        <f>+[1]GBA!C10</f>
        <v>106.292818985148</v>
      </c>
      <c r="D9" s="17">
        <f>+[1]GBA!D10</f>
        <v>108.57359621758999</v>
      </c>
      <c r="E9" s="17">
        <f>+[1]GBA!E10</f>
        <v>105.58068144998001</v>
      </c>
      <c r="F9" s="17">
        <f>+[1]GBA!F10</f>
        <v>115.889</v>
      </c>
      <c r="G9" s="17">
        <f>+[1]GBA!G10</f>
        <v>104.491493111168</v>
      </c>
      <c r="H9" s="17">
        <f>+[1]GBA!H10</f>
        <v>108.1913</v>
      </c>
      <c r="I9" s="17">
        <f>+[1]GBA!I10</f>
        <v>105.08759999999999</v>
      </c>
      <c r="J9" s="17">
        <f>+[1]GBA!J10</f>
        <v>116.37759728055801</v>
      </c>
      <c r="K9" s="17">
        <f>+[1]GBA!K10</f>
        <v>108.3531</v>
      </c>
      <c r="L9" s="17">
        <f>+[1]GBA!L10</f>
        <v>110.595450180417</v>
      </c>
      <c r="M9" s="17">
        <f>+[1]GBA!M10</f>
        <v>108.3494</v>
      </c>
      <c r="N9" s="17">
        <f>+[1]GBA!N10</f>
        <v>107.94014709342601</v>
      </c>
      <c r="O9" s="17">
        <f>+[1]GBA!P10</f>
        <v>108.5334</v>
      </c>
      <c r="P9" s="17">
        <f>+[1]GBA!Q10</f>
        <v>107.4973</v>
      </c>
      <c r="Q9" s="17">
        <f>+[1]GBA!R10</f>
        <v>113.8991</v>
      </c>
      <c r="R9" s="18">
        <f t="shared" si="4"/>
        <v>108.07357100045631</v>
      </c>
      <c r="S9" s="19">
        <f t="shared" si="5"/>
        <v>106.82391232063179</v>
      </c>
      <c r="T9" s="19">
        <f t="shared" si="6"/>
        <v>107.00766980330555</v>
      </c>
      <c r="U9" s="19">
        <f t="shared" si="7"/>
        <v>106.44327883193698</v>
      </c>
      <c r="V9" s="19"/>
      <c r="W9" s="20">
        <f t="shared" si="8"/>
        <v>107.21506688598275</v>
      </c>
      <c r="X9" s="21"/>
      <c r="Y9" s="41">
        <f t="shared" si="9"/>
        <v>2.5096464896551485E-2</v>
      </c>
      <c r="Z9" s="24">
        <f t="shared" si="9"/>
        <v>1.9750146689514914E-2</v>
      </c>
      <c r="AA9" s="24">
        <f t="shared" si="9"/>
        <v>3.3578950314416156E-2</v>
      </c>
      <c r="AB9" s="24">
        <f t="shared" si="9"/>
        <v>2.9190587982818261E-2</v>
      </c>
      <c r="AC9" s="24">
        <f t="shared" si="9"/>
        <v>4.6159984689769118E-2</v>
      </c>
      <c r="AD9" s="24">
        <f t="shared" si="9"/>
        <v>1.2886156438303598E-2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7.3591350771146979E-2</v>
      </c>
      <c r="AH9" s="24">
        <f t="shared" si="9"/>
        <v>3.3886854888804274E-2</v>
      </c>
      <c r="AI9" s="24">
        <f t="shared" si="9"/>
        <v>4.7939204781757283E-2</v>
      </c>
      <c r="AJ9" s="24">
        <f t="shared" si="9"/>
        <v>2.0418849646783421E-2</v>
      </c>
      <c r="AK9" s="24">
        <f t="shared" si="9"/>
        <v>2.7745816999650286E-2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2.5096464896551929E-2</v>
      </c>
      <c r="AP9" s="24">
        <f t="shared" si="9"/>
        <v>2.3280415625736461E-2</v>
      </c>
      <c r="AQ9" s="24">
        <f t="shared" si="9"/>
        <v>2.4611089512842188E-2</v>
      </c>
      <c r="AR9" s="24">
        <f t="shared" si="9"/>
        <v>2.6416660111135082E-2</v>
      </c>
      <c r="AS9" s="24" t="e">
        <f t="shared" si="9"/>
        <v>#DIV/0!</v>
      </c>
      <c r="AT9" s="24">
        <f t="shared" si="12"/>
        <v>2.3467108697088124E-2</v>
      </c>
      <c r="AU9" s="21"/>
      <c r="BR9" s="21"/>
      <c r="BS9" s="35">
        <f t="shared" si="13"/>
        <v>42826</v>
      </c>
      <c r="BT9" s="24">
        <f t="shared" si="14"/>
        <v>4.5770253270880712E-3</v>
      </c>
      <c r="BU9" s="24">
        <f t="shared" si="15"/>
        <v>1.0940588146653469E-3</v>
      </c>
      <c r="BV9" s="24">
        <f t="shared" si="16"/>
        <v>2.4114842075595427E-3</v>
      </c>
      <c r="BW9" s="24">
        <f t="shared" si="17"/>
        <v>5.0732549252995151E-3</v>
      </c>
      <c r="BX9" s="24">
        <f t="shared" si="18"/>
        <v>7.9059938789655853E-4</v>
      </c>
      <c r="BY9" s="24">
        <f t="shared" si="19"/>
        <v>1.28050587721971E-3</v>
      </c>
      <c r="BZ9" s="24">
        <f t="shared" si="20"/>
        <v>5.7066297859141677E-4</v>
      </c>
      <c r="CA9" s="24">
        <f t="shared" si="21"/>
        <v>2.1262225066583595E-3</v>
      </c>
      <c r="CB9" s="24">
        <f t="shared" si="22"/>
        <v>2.5129488676949602E-3</v>
      </c>
      <c r="CC9" s="24">
        <f t="shared" si="23"/>
        <v>1.4492528904659181E-3</v>
      </c>
      <c r="CD9" s="24">
        <f t="shared" si="24"/>
        <v>2.2292245934555062E-3</v>
      </c>
      <c r="CE9" s="24">
        <f t="shared" si="25"/>
        <v>9.8122451995723064E-4</v>
      </c>
      <c r="CF9" s="24">
        <f t="shared" si="26"/>
        <v>2.5096464896552134E-2</v>
      </c>
      <c r="CG9" s="21"/>
    </row>
    <row r="10" spans="1:99" x14ac:dyDescent="0.2">
      <c r="A10" s="31">
        <f>+[1]NAC!A11</f>
        <v>42856</v>
      </c>
      <c r="B10" s="17">
        <f>+[1]GBA!B11</f>
        <v>110.0591919566974</v>
      </c>
      <c r="C10" s="17">
        <f>+[1]GBA!C11</f>
        <v>109.101411033578</v>
      </c>
      <c r="D10" s="17">
        <f>+[1]GBA!D11</f>
        <v>111.317890303268</v>
      </c>
      <c r="E10" s="17">
        <f>+[1]GBA!E11</f>
        <v>107.071262909225</v>
      </c>
      <c r="F10" s="17">
        <f>+[1]GBA!F11</f>
        <v>118.0458</v>
      </c>
      <c r="G10" s="17">
        <f>+[1]GBA!G11</f>
        <v>107.597343714028</v>
      </c>
      <c r="H10" s="17">
        <f>+[1]GBA!H11</f>
        <v>109.78789999999999</v>
      </c>
      <c r="I10" s="17">
        <f>+[1]GBA!I11</f>
        <v>106.2149</v>
      </c>
      <c r="J10" s="17">
        <f>+[1]GBA!J11</f>
        <v>116.827637496232</v>
      </c>
      <c r="K10" s="17">
        <f>+[1]GBA!K11</f>
        <v>109.31910000000001</v>
      </c>
      <c r="L10" s="17">
        <f>+[1]GBA!L11</f>
        <v>114.51568176986299</v>
      </c>
      <c r="M10" s="17">
        <f>+[1]GBA!M11</f>
        <v>109.4833</v>
      </c>
      <c r="N10" s="17">
        <f>+[1]GBA!N11</f>
        <v>110.57366063529901</v>
      </c>
      <c r="O10" s="17">
        <f>+[1]GBA!P11</f>
        <v>108.0039</v>
      </c>
      <c r="P10" s="17">
        <f>+[1]GBA!Q11</f>
        <v>109.2199</v>
      </c>
      <c r="Q10" s="17">
        <f>+[1]GBA!R11</f>
        <v>115.2166</v>
      </c>
      <c r="R10" s="18">
        <f t="shared" si="4"/>
        <v>110.05919195669739</v>
      </c>
      <c r="S10" s="19">
        <f t="shared" si="5"/>
        <v>108.9683022166826</v>
      </c>
      <c r="T10" s="19">
        <f t="shared" si="6"/>
        <v>108.67321279545446</v>
      </c>
      <c r="U10" s="19">
        <f t="shared" si="7"/>
        <v>108.33245434387223</v>
      </c>
      <c r="V10" s="19"/>
      <c r="W10" s="20">
        <f t="shared" si="8"/>
        <v>108.92507366322342</v>
      </c>
      <c r="X10" s="21"/>
      <c r="Y10" s="41">
        <f t="shared" si="9"/>
        <v>1.8372863391667993E-2</v>
      </c>
      <c r="Z10" s="24">
        <f t="shared" si="9"/>
        <v>2.6423158923110757E-2</v>
      </c>
      <c r="AA10" s="24">
        <f t="shared" si="9"/>
        <v>2.527588825719862E-2</v>
      </c>
      <c r="AB10" s="24">
        <f t="shared" si="9"/>
        <v>1.4117937474680708E-2</v>
      </c>
      <c r="AC10" s="24">
        <f t="shared" si="9"/>
        <v>1.8610912165951898E-2</v>
      </c>
      <c r="AD10" s="24">
        <f t="shared" si="9"/>
        <v>2.9723478059172637E-2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3.8670691455251482E-3</v>
      </c>
      <c r="AH10" s="24">
        <f t="shared" si="9"/>
        <v>8.9152963782301864E-3</v>
      </c>
      <c r="AI10" s="24">
        <f t="shared" si="9"/>
        <v>3.5446590099780906E-2</v>
      </c>
      <c r="AJ10" s="24">
        <f t="shared" si="9"/>
        <v>1.0465217158562856E-2</v>
      </c>
      <c r="AK10" s="24">
        <f t="shared" si="9"/>
        <v>2.4397905809722564E-2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1.8372863391667549E-2</v>
      </c>
      <c r="AP10" s="24">
        <f t="shared" si="9"/>
        <v>2.0074062533999237E-2</v>
      </c>
      <c r="AQ10" s="24">
        <f t="shared" si="9"/>
        <v>1.5564706672058337E-2</v>
      </c>
      <c r="AR10" s="24">
        <f t="shared" si="9"/>
        <v>1.7748189765161904E-2</v>
      </c>
      <c r="AS10" s="24" t="e">
        <f t="shared" si="9"/>
        <v>#DIV/0!</v>
      </c>
      <c r="AT10" s="24">
        <f t="shared" si="12"/>
        <v>1.5949314092758682E-2</v>
      </c>
      <c r="AU10" s="21"/>
      <c r="BR10" s="21"/>
      <c r="BS10" s="35">
        <f t="shared" si="13"/>
        <v>42856</v>
      </c>
      <c r="BT10" s="24">
        <f t="shared" si="14"/>
        <v>6.0915353315123873E-3</v>
      </c>
      <c r="BU10" s="24">
        <f t="shared" si="15"/>
        <v>8.3034562262490565E-4</v>
      </c>
      <c r="BV10" s="24">
        <f t="shared" si="16"/>
        <v>1.1709649706066027E-3</v>
      </c>
      <c r="BW10" s="24">
        <f t="shared" si="17"/>
        <v>2.0874787231657953E-3</v>
      </c>
      <c r="BX10" s="24">
        <f t="shared" si="18"/>
        <v>1.8018913504625469E-3</v>
      </c>
      <c r="BY10" s="24">
        <f t="shared" si="19"/>
        <v>1.3000477239658006E-3</v>
      </c>
      <c r="BZ10" s="24">
        <f t="shared" si="20"/>
        <v>1.2089363642795608E-3</v>
      </c>
      <c r="CA10" s="24">
        <f t="shared" si="21"/>
        <v>1.1701408534363902E-4</v>
      </c>
      <c r="CB10" s="24">
        <f t="shared" si="22"/>
        <v>6.6680132184857987E-4</v>
      </c>
      <c r="CC10" s="24">
        <f t="shared" si="23"/>
        <v>1.0954666613243404E-3</v>
      </c>
      <c r="CD10" s="24">
        <f t="shared" si="24"/>
        <v>1.1373248691808355E-3</v>
      </c>
      <c r="CE10" s="24">
        <f t="shared" si="25"/>
        <v>8.6505636735272474E-4</v>
      </c>
      <c r="CF10" s="24">
        <f t="shared" si="26"/>
        <v>1.8372863391667719E-2</v>
      </c>
      <c r="CG10" s="21"/>
    </row>
    <row r="11" spans="1:99" x14ac:dyDescent="0.2">
      <c r="A11" s="31">
        <f>+[1]NAC!A12</f>
        <v>42887</v>
      </c>
      <c r="B11" s="17">
        <f>+[1]GBA!B12</f>
        <v>112.0814754324077</v>
      </c>
      <c r="C11" s="17">
        <f>+[1]GBA!C12</f>
        <v>112.14215971971601</v>
      </c>
      <c r="D11" s="17">
        <f>+[1]GBA!D12</f>
        <v>112.59378447268099</v>
      </c>
      <c r="E11" s="17">
        <f>+[1]GBA!E12</f>
        <v>108.19540604951101</v>
      </c>
      <c r="F11" s="17">
        <f>+[1]GBA!F12</f>
        <v>120.9192</v>
      </c>
      <c r="G11" s="17">
        <f>+[1]GBA!G12</f>
        <v>108.729072557386</v>
      </c>
      <c r="H11" s="17">
        <f>+[1]GBA!H12</f>
        <v>111.1892</v>
      </c>
      <c r="I11" s="17">
        <f>+[1]GBA!I12</f>
        <v>106.5466</v>
      </c>
      <c r="J11" s="17">
        <f>+[1]GBA!J12</f>
        <v>118.659280386514</v>
      </c>
      <c r="K11" s="17">
        <f>+[1]GBA!K12</f>
        <v>112.5701</v>
      </c>
      <c r="L11" s="17">
        <f>+[1]GBA!L12</f>
        <v>116.975345693972</v>
      </c>
      <c r="M11" s="17">
        <f>+[1]GBA!M12</f>
        <v>111.3293</v>
      </c>
      <c r="N11" s="17">
        <f>+[1]GBA!N12</f>
        <v>112.565576340254</v>
      </c>
      <c r="O11" s="17">
        <f>+[1]GBA!P12</f>
        <v>109.5654</v>
      </c>
      <c r="P11" s="17">
        <f>+[1]GBA!Q12</f>
        <v>110.88290000000001</v>
      </c>
      <c r="Q11" s="17">
        <f>+[1]GBA!R12</f>
        <v>116.3567</v>
      </c>
      <c r="R11" s="18">
        <f t="shared" si="4"/>
        <v>112.0814754324077</v>
      </c>
      <c r="S11" s="19">
        <f t="shared" si="5"/>
        <v>111.2333312596158</v>
      </c>
      <c r="T11" s="19">
        <f t="shared" si="6"/>
        <v>110.52992724127454</v>
      </c>
      <c r="U11" s="19">
        <f t="shared" si="7"/>
        <v>110.19367575875285</v>
      </c>
      <c r="V11" s="19"/>
      <c r="W11" s="20">
        <f t="shared" si="8"/>
        <v>110.40063858790074</v>
      </c>
      <c r="X11" s="21"/>
      <c r="Y11" s="41">
        <f t="shared" si="9"/>
        <v>1.8374507751301339E-2</v>
      </c>
      <c r="Z11" s="24">
        <f t="shared" si="9"/>
        <v>2.7870846557632056E-2</v>
      </c>
      <c r="AA11" s="24">
        <f t="shared" si="9"/>
        <v>1.1461717123249615E-2</v>
      </c>
      <c r="AB11" s="24">
        <f t="shared" si="9"/>
        <v>1.0499018221528322E-2</v>
      </c>
      <c r="AC11" s="24">
        <f t="shared" si="9"/>
        <v>2.4341399694017163E-2</v>
      </c>
      <c r="AD11" s="24">
        <f t="shared" si="9"/>
        <v>1.0518185712520056E-2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1.5678164255791494E-2</v>
      </c>
      <c r="AH11" s="24">
        <f t="shared" si="9"/>
        <v>2.9738627559136477E-2</v>
      </c>
      <c r="AI11" s="24">
        <f t="shared" si="9"/>
        <v>2.1478839282921047E-2</v>
      </c>
      <c r="AJ11" s="24">
        <f t="shared" si="9"/>
        <v>1.686101898645731E-2</v>
      </c>
      <c r="AK11" s="24">
        <f t="shared" si="9"/>
        <v>1.8014377868205367E-2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1.8374507751301339E-2</v>
      </c>
      <c r="AP11" s="24">
        <f t="shared" si="9"/>
        <v>2.0786127679856881E-2</v>
      </c>
      <c r="AQ11" s="24">
        <f t="shared" si="9"/>
        <v>1.7085300029868522E-2</v>
      </c>
      <c r="AR11" s="24">
        <f t="shared" si="9"/>
        <v>1.7180644767565978E-2</v>
      </c>
      <c r="AS11" s="24" t="e">
        <f t="shared" si="9"/>
        <v>#DIV/0!</v>
      </c>
      <c r="AT11" s="24">
        <f t="shared" si="12"/>
        <v>1.3546604790367178E-2</v>
      </c>
      <c r="AU11" s="21"/>
      <c r="BR11" s="21"/>
      <c r="BS11" s="35">
        <f t="shared" si="13"/>
        <v>42887</v>
      </c>
      <c r="BT11" s="24">
        <f t="shared" si="14"/>
        <v>6.4760741866174932E-3</v>
      </c>
      <c r="BU11" s="24">
        <f t="shared" si="15"/>
        <v>3.790845507590154E-4</v>
      </c>
      <c r="BV11" s="24">
        <f t="shared" si="16"/>
        <v>8.6716748427366919E-4</v>
      </c>
      <c r="BW11" s="24">
        <f t="shared" si="17"/>
        <v>2.730872675480429E-3</v>
      </c>
      <c r="BX11" s="24">
        <f t="shared" si="18"/>
        <v>6.4473850131905144E-4</v>
      </c>
      <c r="BY11" s="24">
        <f t="shared" si="19"/>
        <v>1.1204370830608893E-3</v>
      </c>
      <c r="BZ11" s="24">
        <f t="shared" si="20"/>
        <v>3.4930321871821024E-4</v>
      </c>
      <c r="CA11" s="24">
        <f t="shared" si="21"/>
        <v>4.6764985551751631E-4</v>
      </c>
      <c r="CB11" s="24">
        <f t="shared" si="22"/>
        <v>2.2035833235575651E-3</v>
      </c>
      <c r="CC11" s="24">
        <f t="shared" si="23"/>
        <v>6.7492636632584158E-4</v>
      </c>
      <c r="CD11" s="24">
        <f t="shared" si="24"/>
        <v>1.8181707174329601E-3</v>
      </c>
      <c r="CE11" s="24">
        <f t="shared" si="25"/>
        <v>6.4249978823871512E-4</v>
      </c>
      <c r="CF11" s="24">
        <f t="shared" si="26"/>
        <v>1.8374507751301356E-2</v>
      </c>
      <c r="CG11" s="21"/>
    </row>
    <row r="12" spans="1:99" x14ac:dyDescent="0.2">
      <c r="A12" s="31">
        <f>+[1]NAC!A13</f>
        <v>42917</v>
      </c>
      <c r="B12" s="17">
        <f>+[1]GBA!B13</f>
        <v>114.51366968380989</v>
      </c>
      <c r="C12" s="17">
        <f>+[1]GBA!C13</f>
        <v>114.41711827641799</v>
      </c>
      <c r="D12" s="17">
        <f>+[1]GBA!D13</f>
        <v>117.057540078909</v>
      </c>
      <c r="E12" s="17">
        <f>+[1]GBA!E13</f>
        <v>109.378089899543</v>
      </c>
      <c r="F12" s="17">
        <f>+[1]GBA!F13</f>
        <v>123.9173</v>
      </c>
      <c r="G12" s="17">
        <f>+[1]GBA!G13</f>
        <v>110.030284715223</v>
      </c>
      <c r="H12" s="17">
        <f>+[1]GBA!H13</f>
        <v>114.98950000000001</v>
      </c>
      <c r="I12" s="17">
        <f>+[1]GBA!I13</f>
        <v>108.06829999999999</v>
      </c>
      <c r="J12" s="17">
        <f>+[1]GBA!J13</f>
        <v>121.254872013414</v>
      </c>
      <c r="K12" s="17">
        <f>+[1]GBA!K13</f>
        <v>116.10420000000001</v>
      </c>
      <c r="L12" s="17">
        <f>+[1]GBA!L13</f>
        <v>119.063927308953</v>
      </c>
      <c r="M12" s="17">
        <f>+[1]GBA!M13</f>
        <v>114.0646</v>
      </c>
      <c r="N12" s="17">
        <f>+[1]GBA!N13</f>
        <v>113.98610976941499</v>
      </c>
      <c r="O12" s="17">
        <f>+[1]GBA!P13</f>
        <v>110.12479999999999</v>
      </c>
      <c r="P12" s="17">
        <f>+[1]GBA!Q13</f>
        <v>112.8387</v>
      </c>
      <c r="Q12" s="17">
        <f>+[1]GBA!R13</f>
        <v>118.809</v>
      </c>
      <c r="R12" s="18">
        <f t="shared" si="4"/>
        <v>114.51366968380994</v>
      </c>
      <c r="S12" s="19">
        <f t="shared" si="5"/>
        <v>113.5576999771046</v>
      </c>
      <c r="T12" s="19">
        <f t="shared" si="6"/>
        <v>112.69484168514043</v>
      </c>
      <c r="U12" s="19">
        <f t="shared" si="7"/>
        <v>112.11866084955342</v>
      </c>
      <c r="V12" s="19"/>
      <c r="W12" s="20">
        <f t="shared" si="8"/>
        <v>112.59889090062939</v>
      </c>
      <c r="X12" s="21"/>
      <c r="Y12" s="41">
        <f t="shared" si="9"/>
        <v>2.1700234066502455E-2</v>
      </c>
      <c r="Z12" s="24">
        <f t="shared" si="9"/>
        <v>2.0286380807966742E-2</v>
      </c>
      <c r="AA12" s="24">
        <f t="shared" si="9"/>
        <v>3.9644778147687632E-2</v>
      </c>
      <c r="AB12" s="24">
        <f t="shared" si="9"/>
        <v>1.0930998766165656E-2</v>
      </c>
      <c r="AC12" s="24">
        <f t="shared" si="9"/>
        <v>2.4794242767070873E-2</v>
      </c>
      <c r="AD12" s="24">
        <f t="shared" si="9"/>
        <v>1.1967472242994104E-2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2.1874324692053415E-2</v>
      </c>
      <c r="AH12" s="24">
        <f t="shared" si="9"/>
        <v>3.1394659860833452E-2</v>
      </c>
      <c r="AI12" s="24">
        <f t="shared" si="9"/>
        <v>1.7854887306296918E-2</v>
      </c>
      <c r="AJ12" s="24">
        <f t="shared" si="9"/>
        <v>2.4569452965212069E-2</v>
      </c>
      <c r="AK12" s="24">
        <f t="shared" si="9"/>
        <v>1.2619607835233193E-2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2.1700234066502899E-2</v>
      </c>
      <c r="AP12" s="24">
        <f t="shared" si="9"/>
        <v>2.0896332881227719E-2</v>
      </c>
      <c r="AQ12" s="24">
        <f t="shared" si="9"/>
        <v>1.9586681163194175E-2</v>
      </c>
      <c r="AR12" s="24">
        <f t="shared" si="9"/>
        <v>1.7469106802598722E-2</v>
      </c>
      <c r="AS12" s="24" t="e">
        <f t="shared" si="9"/>
        <v>#DIV/0!</v>
      </c>
      <c r="AT12" s="24">
        <f t="shared" si="12"/>
        <v>1.9911590556411563E-2</v>
      </c>
      <c r="AU12" s="21"/>
      <c r="BR12" s="21"/>
      <c r="BS12" s="35">
        <f t="shared" si="13"/>
        <v>42917</v>
      </c>
      <c r="BT12" s="24">
        <f t="shared" si="14"/>
        <v>4.7577022307538266E-3</v>
      </c>
      <c r="BU12" s="24">
        <f t="shared" si="15"/>
        <v>1.3023098398778834E-3</v>
      </c>
      <c r="BV12" s="24">
        <f t="shared" si="16"/>
        <v>8.9586489185958045E-4</v>
      </c>
      <c r="BW12" s="24">
        <f t="shared" si="17"/>
        <v>2.7979758366860627E-3</v>
      </c>
      <c r="BX12" s="24">
        <f t="shared" si="18"/>
        <v>7.2791691920206277E-4</v>
      </c>
      <c r="BY12" s="24">
        <f t="shared" si="19"/>
        <v>2.983779422155101E-3</v>
      </c>
      <c r="BZ12" s="24">
        <f t="shared" si="20"/>
        <v>1.5735430794391967E-3</v>
      </c>
      <c r="CA12" s="24">
        <f t="shared" si="21"/>
        <v>6.5074201097464334E-4</v>
      </c>
      <c r="CB12" s="24">
        <f t="shared" si="22"/>
        <v>2.3522518684097335E-3</v>
      </c>
      <c r="CC12" s="24">
        <f t="shared" si="23"/>
        <v>5.6276172783311035E-4</v>
      </c>
      <c r="CD12" s="24">
        <f t="shared" si="24"/>
        <v>2.6454551820993101E-3</v>
      </c>
      <c r="CE12" s="24">
        <f t="shared" si="25"/>
        <v>4.4993105721228015E-4</v>
      </c>
      <c r="CF12" s="24">
        <f t="shared" si="26"/>
        <v>2.1700234066502792E-2</v>
      </c>
      <c r="CG12" s="21"/>
    </row>
    <row r="13" spans="1:99" x14ac:dyDescent="0.2">
      <c r="A13" s="31">
        <f>+[1]NAC!A14</f>
        <v>42948</v>
      </c>
      <c r="B13" s="17">
        <f>+[1]GBA!B14</f>
        <v>116.307871056305</v>
      </c>
      <c r="C13" s="17">
        <f>+[1]GBA!C14</f>
        <v>117.124236133727</v>
      </c>
      <c r="D13" s="17">
        <f>+[1]GBA!D14</f>
        <v>119.29946515018899</v>
      </c>
      <c r="E13" s="17">
        <f>+[1]GBA!E14</f>
        <v>108.971263446782</v>
      </c>
      <c r="F13" s="17">
        <f>+[1]GBA!F14</f>
        <v>127.1644</v>
      </c>
      <c r="G13" s="17">
        <f>+[1]GBA!G14</f>
        <v>110.97732817350899</v>
      </c>
      <c r="H13" s="17">
        <f>+[1]GBA!H14</f>
        <v>118.31910000000001</v>
      </c>
      <c r="I13" s="17">
        <f>+[1]GBA!I14</f>
        <v>109.2582</v>
      </c>
      <c r="J13" s="17">
        <f>+[1]GBA!J14</f>
        <v>125.25503327320099</v>
      </c>
      <c r="K13" s="17">
        <f>+[1]GBA!K14</f>
        <v>116.1082</v>
      </c>
      <c r="L13" s="17">
        <f>+[1]GBA!L14</f>
        <v>121.27554061201199</v>
      </c>
      <c r="M13" s="17">
        <f>+[1]GBA!M14</f>
        <v>115.0985</v>
      </c>
      <c r="N13" s="17">
        <f>+[1]GBA!N14</f>
        <v>113.96843807261</v>
      </c>
      <c r="O13" s="17">
        <f>+[1]GBA!P14</f>
        <v>111.48820000000001</v>
      </c>
      <c r="P13" s="17">
        <f>+[1]GBA!Q14</f>
        <v>114.5355</v>
      </c>
      <c r="Q13" s="17">
        <f>+[1]GBA!R14</f>
        <v>120.5959</v>
      </c>
      <c r="R13" s="18">
        <f t="shared" si="4"/>
        <v>116.30787105630499</v>
      </c>
      <c r="S13" s="19">
        <f t="shared" si="5"/>
        <v>114.89131534245936</v>
      </c>
      <c r="T13" s="19">
        <f t="shared" si="6"/>
        <v>113.06792519718236</v>
      </c>
      <c r="U13" s="19">
        <f t="shared" si="7"/>
        <v>112.21377576518611</v>
      </c>
      <c r="V13" s="19"/>
      <c r="W13" s="20">
        <f t="shared" si="8"/>
        <v>113.81954982909824</v>
      </c>
      <c r="X13" s="21"/>
      <c r="Y13" s="41">
        <f t="shared" si="9"/>
        <v>1.5668010443200098E-2</v>
      </c>
      <c r="Z13" s="24">
        <f t="shared" si="9"/>
        <v>2.3660077251455691E-2</v>
      </c>
      <c r="AA13" s="24">
        <f t="shared" si="9"/>
        <v>1.9152333713562619E-2</v>
      </c>
      <c r="AB13" s="24">
        <f t="shared" si="9"/>
        <v>-3.7194510631392008E-3</v>
      </c>
      <c r="AC13" s="24">
        <f t="shared" si="9"/>
        <v>2.6203766544300233E-2</v>
      </c>
      <c r="AD13" s="24">
        <f t="shared" si="9"/>
        <v>8.6071163110874593E-3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3.2989695122060514E-2</v>
      </c>
      <c r="AH13" s="24">
        <f t="shared" si="9"/>
        <v>3.445181138994613E-5</v>
      </c>
      <c r="AI13" s="24">
        <f t="shared" si="9"/>
        <v>1.857500716669791E-2</v>
      </c>
      <c r="AJ13" s="24">
        <f t="shared" si="9"/>
        <v>9.0641618872113749E-3</v>
      </c>
      <c r="AK13" s="24">
        <f t="shared" si="9"/>
        <v>-1.550337742093344E-4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1.5668010443199654E-2</v>
      </c>
      <c r="AP13" s="24">
        <f t="shared" si="9"/>
        <v>1.1743944845868048E-2</v>
      </c>
      <c r="AQ13" s="24">
        <f t="shared" si="9"/>
        <v>3.3105642322501794E-3</v>
      </c>
      <c r="AR13" s="24">
        <f t="shared" si="9"/>
        <v>8.4834152416712882E-4</v>
      </c>
      <c r="AS13" s="24" t="e">
        <f t="shared" si="9"/>
        <v>#DIV/0!</v>
      </c>
      <c r="AT13" s="24">
        <f t="shared" si="12"/>
        <v>1.0840772219915529E-2</v>
      </c>
      <c r="AU13" s="21"/>
      <c r="BR13" s="21"/>
      <c r="BS13" s="35">
        <f t="shared" si="13"/>
        <v>42948</v>
      </c>
      <c r="BT13" s="24">
        <f t="shared" si="14"/>
        <v>5.5412461019310362E-3</v>
      </c>
      <c r="BU13" s="24">
        <f t="shared" si="15"/>
        <v>6.4019387408751076E-4</v>
      </c>
      <c r="BV13" s="24">
        <f t="shared" si="16"/>
        <v>-3.0161958772937454E-4</v>
      </c>
      <c r="BW13" s="24">
        <f t="shared" si="17"/>
        <v>2.9659922779334356E-3</v>
      </c>
      <c r="BX13" s="24">
        <f t="shared" si="18"/>
        <v>5.1853743748224955E-4</v>
      </c>
      <c r="BY13" s="24">
        <f t="shared" si="19"/>
        <v>2.5586884151825007E-3</v>
      </c>
      <c r="BZ13" s="24">
        <f t="shared" si="20"/>
        <v>1.2043052185891029E-3</v>
      </c>
      <c r="CA13" s="24">
        <f t="shared" si="21"/>
        <v>9.8158177718329106E-4</v>
      </c>
      <c r="CB13" s="24">
        <f t="shared" si="22"/>
        <v>2.605802441081781E-6</v>
      </c>
      <c r="CC13" s="24">
        <f t="shared" si="23"/>
        <v>5.8325544833906105E-4</v>
      </c>
      <c r="CD13" s="24">
        <f t="shared" si="24"/>
        <v>9.7870202142203789E-4</v>
      </c>
      <c r="CE13" s="24">
        <f t="shared" si="25"/>
        <v>-5.4783436624601506E-6</v>
      </c>
      <c r="CF13" s="24">
        <f t="shared" si="26"/>
        <v>1.5668010443199473E-2</v>
      </c>
      <c r="CG13" s="21"/>
    </row>
    <row r="14" spans="1:99" x14ac:dyDescent="0.2">
      <c r="A14" s="31">
        <f>+[1]NAC!A15</f>
        <v>42979</v>
      </c>
      <c r="B14" s="17">
        <f>+[1]GBA!B15</f>
        <v>117.9686709130529</v>
      </c>
      <c r="C14" s="17">
        <f>+[1]GBA!C15</f>
        <v>118.98179119575499</v>
      </c>
      <c r="D14" s="17">
        <f>+[1]GBA!D15</f>
        <v>119.27425822698901</v>
      </c>
      <c r="E14" s="17">
        <f>+[1]GBA!E15</f>
        <v>109.04876037209399</v>
      </c>
      <c r="F14" s="17">
        <f>+[1]GBA!F15</f>
        <v>128.2415</v>
      </c>
      <c r="G14" s="17">
        <f>+[1]GBA!G15</f>
        <v>111.26835611652901</v>
      </c>
      <c r="H14" s="17">
        <f>+[1]GBA!H15</f>
        <v>121.1943</v>
      </c>
      <c r="I14" s="17">
        <f>+[1]GBA!I15</f>
        <v>110.258</v>
      </c>
      <c r="J14" s="17">
        <f>+[1]GBA!J15</f>
        <v>125.861516622407</v>
      </c>
      <c r="K14" s="17">
        <f>+[1]GBA!K15</f>
        <v>120.017</v>
      </c>
      <c r="L14" s="17">
        <f>+[1]GBA!L15</f>
        <v>128.566660643511</v>
      </c>
      <c r="M14" s="17">
        <f>+[1]GBA!M15</f>
        <v>116.4971</v>
      </c>
      <c r="N14" s="17">
        <f>+[1]GBA!N15</f>
        <v>115.07797239787401</v>
      </c>
      <c r="O14" s="17">
        <f>+[1]GBA!P15</f>
        <v>117.1944</v>
      </c>
      <c r="P14" s="17">
        <f>+[1]GBA!Q15</f>
        <v>116.5488</v>
      </c>
      <c r="Q14" s="17">
        <f>+[1]GBA!R15</f>
        <v>122.4798</v>
      </c>
      <c r="R14" s="18">
        <f t="shared" si="4"/>
        <v>117.96867091305286</v>
      </c>
      <c r="S14" s="19">
        <f t="shared" si="5"/>
        <v>116.37900765086735</v>
      </c>
      <c r="T14" s="19">
        <f t="shared" si="6"/>
        <v>114.45394030106985</v>
      </c>
      <c r="U14" s="19">
        <f t="shared" si="7"/>
        <v>113.59449710602125</v>
      </c>
      <c r="V14" s="19"/>
      <c r="W14" s="20">
        <f t="shared" si="8"/>
        <v>115.66979086890812</v>
      </c>
      <c r="X14" s="21"/>
      <c r="Y14" s="41">
        <f t="shared" si="9"/>
        <v>1.4279341902354137E-2</v>
      </c>
      <c r="Z14" s="24">
        <f t="shared" si="9"/>
        <v>1.5859698413803303E-2</v>
      </c>
      <c r="AA14" s="24">
        <f t="shared" si="9"/>
        <v>-2.1129116688201055E-4</v>
      </c>
      <c r="AB14" s="24">
        <f t="shared" si="9"/>
        <v>7.1116845726804101E-4</v>
      </c>
      <c r="AC14" s="24">
        <f t="shared" si="9"/>
        <v>8.4701378687745965E-3</v>
      </c>
      <c r="AD14" s="24">
        <f t="shared" si="9"/>
        <v>2.6224089893838176E-3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4.841987849567353E-3</v>
      </c>
      <c r="AH14" s="24">
        <f t="shared" si="9"/>
        <v>3.3665150265011379E-2</v>
      </c>
      <c r="AI14" s="24">
        <f t="shared" si="9"/>
        <v>6.012028472274511E-2</v>
      </c>
      <c r="AJ14" s="24">
        <f t="shared" si="9"/>
        <v>1.2151331251058828E-2</v>
      </c>
      <c r="AK14" s="24">
        <f t="shared" si="9"/>
        <v>9.7354525869444153E-3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1.4279341902353915E-2</v>
      </c>
      <c r="AP14" s="24">
        <f t="shared" si="9"/>
        <v>1.2948692457507294E-2</v>
      </c>
      <c r="AQ14" s="24">
        <f t="shared" si="9"/>
        <v>1.2258251855867819E-2</v>
      </c>
      <c r="AR14" s="24">
        <f t="shared" si="9"/>
        <v>1.2304383587665502E-2</v>
      </c>
      <c r="AS14" s="24" t="e">
        <f t="shared" si="9"/>
        <v>#DIV/0!</v>
      </c>
      <c r="AT14" s="24">
        <f t="shared" si="12"/>
        <v>1.6255915987965608E-2</v>
      </c>
      <c r="AU14" s="21"/>
      <c r="BR14" s="21"/>
      <c r="BS14" s="35">
        <f t="shared" si="13"/>
        <v>42979</v>
      </c>
      <c r="BT14" s="24">
        <f t="shared" si="14"/>
        <v>3.7436065382761498E-3</v>
      </c>
      <c r="BU14" s="24">
        <f t="shared" si="15"/>
        <v>-7.0869355715451735E-6</v>
      </c>
      <c r="BV14" s="24">
        <f t="shared" si="16"/>
        <v>5.656959326340734E-5</v>
      </c>
      <c r="BW14" s="24">
        <f t="shared" si="17"/>
        <v>9.6867614355574305E-4</v>
      </c>
      <c r="BX14" s="24">
        <f t="shared" si="18"/>
        <v>1.5688922737242011E-4</v>
      </c>
      <c r="BY14" s="24">
        <f t="shared" si="19"/>
        <v>2.1754125297118775E-3</v>
      </c>
      <c r="BZ14" s="24">
        <f t="shared" si="20"/>
        <v>9.9629387888892657E-4</v>
      </c>
      <c r="CA14" s="24">
        <f t="shared" si="21"/>
        <v>1.4652647286819031E-4</v>
      </c>
      <c r="CB14" s="24">
        <f t="shared" si="22"/>
        <v>2.5071087395180437E-3</v>
      </c>
      <c r="CC14" s="24">
        <f t="shared" si="23"/>
        <v>1.8931807705832259E-3</v>
      </c>
      <c r="CD14" s="24">
        <f t="shared" si="24"/>
        <v>1.3035079966910077E-3</v>
      </c>
      <c r="CE14" s="24">
        <f t="shared" si="25"/>
        <v>3.3865694719667071E-4</v>
      </c>
      <c r="CF14" s="24">
        <f t="shared" si="26"/>
        <v>1.4279341902354118E-2</v>
      </c>
      <c r="CG14" s="21"/>
    </row>
    <row r="15" spans="1:99" x14ac:dyDescent="0.2">
      <c r="A15" s="31">
        <f>+[1]NAC!A16</f>
        <v>43009</v>
      </c>
      <c r="B15" s="17">
        <f>+[1]GBA!B16</f>
        <v>119.3039787521373</v>
      </c>
      <c r="C15" s="17">
        <f>+[1]GBA!C16</f>
        <v>120.320905679158</v>
      </c>
      <c r="D15" s="17">
        <f>+[1]GBA!D16</f>
        <v>123.096108870848</v>
      </c>
      <c r="E15" s="17">
        <f>+[1]GBA!E16</f>
        <v>109.60333433602899</v>
      </c>
      <c r="F15" s="17">
        <f>+[1]GBA!F16</f>
        <v>128.9128</v>
      </c>
      <c r="G15" s="17">
        <f>+[1]GBA!G16</f>
        <v>111.61176577347101</v>
      </c>
      <c r="H15" s="17">
        <f>+[1]GBA!H16</f>
        <v>122.14870000000001</v>
      </c>
      <c r="I15" s="17">
        <f>+[1]GBA!I16</f>
        <v>111.16500000000001</v>
      </c>
      <c r="J15" s="17">
        <f>+[1]GBA!J16</f>
        <v>133.19408629607099</v>
      </c>
      <c r="K15" s="17">
        <f>+[1]GBA!K16</f>
        <v>120.605</v>
      </c>
      <c r="L15" s="17">
        <f>+[1]GBA!L16</f>
        <v>130.28343648452099</v>
      </c>
      <c r="M15" s="17">
        <f>+[1]GBA!M16</f>
        <v>118.4669</v>
      </c>
      <c r="N15" s="17">
        <f>+[1]GBA!N16</f>
        <v>116.577136760233</v>
      </c>
      <c r="O15" s="17">
        <f>+[1]GBA!P16</f>
        <v>119.84439999999999</v>
      </c>
      <c r="P15" s="17">
        <f>+[1]GBA!Q16</f>
        <v>117.8751</v>
      </c>
      <c r="Q15" s="17">
        <f>+[1]GBA!R16</f>
        <v>124.1174</v>
      </c>
      <c r="R15" s="18">
        <f t="shared" si="4"/>
        <v>119.30397875213725</v>
      </c>
      <c r="S15" s="19">
        <f t="shared" si="5"/>
        <v>117.67099994533345</v>
      </c>
      <c r="T15" s="19">
        <f t="shared" si="6"/>
        <v>115.48979544964155</v>
      </c>
      <c r="U15" s="19">
        <f t="shared" si="7"/>
        <v>114.23749380719352</v>
      </c>
      <c r="V15" s="19"/>
      <c r="W15" s="20">
        <f t="shared" si="8"/>
        <v>116.84828786471607</v>
      </c>
      <c r="X15" s="21"/>
      <c r="Y15" s="41">
        <f t="shared" si="9"/>
        <v>1.1319173376705738E-2</v>
      </c>
      <c r="Z15" s="24">
        <f t="shared" si="9"/>
        <v>1.125478503849231E-2</v>
      </c>
      <c r="AA15" s="24">
        <f t="shared" si="9"/>
        <v>3.2042543803422197E-2</v>
      </c>
      <c r="AB15" s="24">
        <f t="shared" si="9"/>
        <v>5.0855595427465872E-3</v>
      </c>
      <c r="AC15" s="24">
        <f t="shared" si="9"/>
        <v>5.2346549283968091E-3</v>
      </c>
      <c r="AD15" s="24">
        <f t="shared" si="9"/>
        <v>3.0863191380516852E-3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5.82590284182114E-2</v>
      </c>
      <c r="AH15" s="24">
        <f t="shared" si="9"/>
        <v>4.8993059316597698E-3</v>
      </c>
      <c r="AI15" s="24">
        <f t="shared" si="9"/>
        <v>1.3353196174008541E-2</v>
      </c>
      <c r="AJ15" s="24">
        <f t="shared" si="9"/>
        <v>1.690857540659807E-2</v>
      </c>
      <c r="AK15" s="24">
        <f t="shared" si="9"/>
        <v>1.3027379011995022E-2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1.1319173376705738E-2</v>
      </c>
      <c r="AP15" s="24">
        <f t="shared" si="9"/>
        <v>1.1101592293534912E-2</v>
      </c>
      <c r="AQ15" s="24">
        <f t="shared" si="9"/>
        <v>9.0504105480937458E-3</v>
      </c>
      <c r="AR15" s="24">
        <f t="shared" si="9"/>
        <v>5.6604564266184987E-3</v>
      </c>
      <c r="AS15" s="24" t="e">
        <f t="shared" si="9"/>
        <v>#DIV/0!</v>
      </c>
      <c r="AT15" s="24">
        <f t="shared" si="12"/>
        <v>1.0188459639765224E-2</v>
      </c>
      <c r="AU15" s="21"/>
      <c r="BR15" s="21"/>
      <c r="BS15" s="35">
        <f t="shared" si="13"/>
        <v>43009</v>
      </c>
      <c r="BT15" s="24">
        <f t="shared" si="14"/>
        <v>2.6607779207838337E-3</v>
      </c>
      <c r="BU15" s="24">
        <f t="shared" si="15"/>
        <v>1.0593873363742459E-3</v>
      </c>
      <c r="BV15" s="24">
        <f t="shared" si="16"/>
        <v>3.9911723319137414E-4</v>
      </c>
      <c r="BW15" s="24">
        <f t="shared" si="17"/>
        <v>5.9522565996995402E-4</v>
      </c>
      <c r="BX15" s="24">
        <f t="shared" si="18"/>
        <v>1.8252121790990705E-4</v>
      </c>
      <c r="BY15" s="24">
        <f t="shared" si="19"/>
        <v>7.1194495411330122E-4</v>
      </c>
      <c r="BZ15" s="24">
        <f t="shared" si="20"/>
        <v>8.9109506097156401E-4</v>
      </c>
      <c r="CA15" s="24">
        <f t="shared" si="21"/>
        <v>1.7466095551913181E-3</v>
      </c>
      <c r="CB15" s="24">
        <f t="shared" si="22"/>
        <v>3.71834315505093E-4</v>
      </c>
      <c r="CC15" s="24">
        <f t="shared" si="23"/>
        <v>4.3949490993854228E-4</v>
      </c>
      <c r="CD15" s="24">
        <f t="shared" si="24"/>
        <v>1.8100256478889691E-3</v>
      </c>
      <c r="CE15" s="24">
        <f t="shared" si="25"/>
        <v>4.5113956486777444E-4</v>
      </c>
      <c r="CF15" s="24">
        <f t="shared" si="26"/>
        <v>1.1319173376705877E-2</v>
      </c>
      <c r="CG15" s="21"/>
    </row>
    <row r="16" spans="1:99" x14ac:dyDescent="0.2">
      <c r="A16" s="31">
        <f>+[1]NAC!A17</f>
        <v>43040</v>
      </c>
      <c r="B16" s="17">
        <f>+[1]GBA!B17</f>
        <v>121.0488976252668</v>
      </c>
      <c r="C16" s="17">
        <f>+[1]GBA!C17</f>
        <v>122.60198761962199</v>
      </c>
      <c r="D16" s="17">
        <f>+[1]GBA!D17</f>
        <v>124.128203324613</v>
      </c>
      <c r="E16" s="17">
        <f>+[1]GBA!E17</f>
        <v>111.773072426773</v>
      </c>
      <c r="F16" s="17">
        <f>+[1]GBA!F17</f>
        <v>130.16079999999999</v>
      </c>
      <c r="G16" s="17">
        <f>+[1]GBA!G17</f>
        <v>112.284395185471</v>
      </c>
      <c r="H16" s="17">
        <f>+[1]GBA!H17</f>
        <v>123.5655</v>
      </c>
      <c r="I16" s="17">
        <f>+[1]GBA!I17</f>
        <v>114.133</v>
      </c>
      <c r="J16" s="17">
        <f>+[1]GBA!J17</f>
        <v>134.23912511674101</v>
      </c>
      <c r="K16" s="17">
        <f>+[1]GBA!K17</f>
        <v>120.7139</v>
      </c>
      <c r="L16" s="17">
        <f>+[1]GBA!L17</f>
        <v>132.562903821307</v>
      </c>
      <c r="M16" s="17">
        <f>+[1]GBA!M17</f>
        <v>120.49160000000001</v>
      </c>
      <c r="N16" s="17">
        <f>+[1]GBA!N17</f>
        <v>117.283667046947</v>
      </c>
      <c r="O16" s="17">
        <f>+[1]GBA!P17</f>
        <v>121.0014</v>
      </c>
      <c r="P16" s="17">
        <f>+[1]GBA!Q17</f>
        <v>119.41379999999999</v>
      </c>
      <c r="Q16" s="17">
        <f>+[1]GBA!R17</f>
        <v>125.1994</v>
      </c>
      <c r="R16" s="18">
        <f t="shared" si="4"/>
        <v>121.0488976252668</v>
      </c>
      <c r="S16" s="19">
        <f t="shared" si="5"/>
        <v>119.32530027492567</v>
      </c>
      <c r="T16" s="19">
        <f t="shared" si="6"/>
        <v>116.79836653190024</v>
      </c>
      <c r="U16" s="19">
        <f t="shared" si="7"/>
        <v>115.24482944248615</v>
      </c>
      <c r="V16" s="19"/>
      <c r="W16" s="20">
        <f t="shared" si="8"/>
        <v>118.43795029527327</v>
      </c>
      <c r="X16" s="21"/>
      <c r="Y16" s="41">
        <f t="shared" si="9"/>
        <v>1.4625822972381464E-2</v>
      </c>
      <c r="Z16" s="24">
        <f t="shared" si="9"/>
        <v>1.8958317572397743E-2</v>
      </c>
      <c r="AA16" s="24">
        <f t="shared" si="9"/>
        <v>8.3844604287846014E-3</v>
      </c>
      <c r="AB16" s="24">
        <f t="shared" si="9"/>
        <v>1.9796278132304668E-2</v>
      </c>
      <c r="AC16" s="24">
        <f t="shared" si="9"/>
        <v>9.6809626352076794E-3</v>
      </c>
      <c r="AD16" s="24">
        <f t="shared" si="9"/>
        <v>6.026509905462607E-3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7.8459851314047757E-3</v>
      </c>
      <c r="AH16" s="24">
        <f t="shared" si="9"/>
        <v>9.029476389867952E-4</v>
      </c>
      <c r="AI16" s="24">
        <f t="shared" si="9"/>
        <v>1.7496217464733732E-2</v>
      </c>
      <c r="AJ16" s="24">
        <f t="shared" si="9"/>
        <v>1.7090849849198397E-2</v>
      </c>
      <c r="AK16" s="24">
        <f t="shared" si="9"/>
        <v>6.0606248047345712E-3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1.4625822972381686E-2</v>
      </c>
      <c r="AP16" s="24">
        <f t="shared" si="9"/>
        <v>1.4058691864271999E-2</v>
      </c>
      <c r="AQ16" s="24">
        <f t="shared" si="9"/>
        <v>1.1330620832463723E-2</v>
      </c>
      <c r="AR16" s="24">
        <f t="shared" si="9"/>
        <v>8.8179073412866238E-3</v>
      </c>
      <c r="AS16" s="24" t="e">
        <f t="shared" si="9"/>
        <v>#DIV/0!</v>
      </c>
      <c r="AT16" s="24">
        <f t="shared" si="12"/>
        <v>1.360449912965489E-2</v>
      </c>
      <c r="AU16" s="21"/>
      <c r="BR16" s="21"/>
      <c r="BS16" s="35">
        <f t="shared" si="13"/>
        <v>43040</v>
      </c>
      <c r="BT16" s="24">
        <f t="shared" si="14"/>
        <v>4.4817080908559461E-3</v>
      </c>
      <c r="BU16" s="24">
        <f t="shared" si="15"/>
        <v>2.8288653061799766E-4</v>
      </c>
      <c r="BV16" s="24">
        <f t="shared" si="16"/>
        <v>1.5440454361281386E-3</v>
      </c>
      <c r="BW16" s="24">
        <f t="shared" si="17"/>
        <v>1.0941864752994283E-3</v>
      </c>
      <c r="BX16" s="24">
        <f t="shared" si="18"/>
        <v>3.5349922587258199E-4</v>
      </c>
      <c r="BY16" s="24">
        <f t="shared" si="19"/>
        <v>1.0450481308676889E-3</v>
      </c>
      <c r="BZ16" s="24">
        <f t="shared" si="20"/>
        <v>2.8833170829504818E-3</v>
      </c>
      <c r="CA16" s="24">
        <f t="shared" si="21"/>
        <v>2.4614091808150491E-4</v>
      </c>
      <c r="CB16" s="24">
        <f t="shared" si="22"/>
        <v>6.8094459924739233E-5</v>
      </c>
      <c r="CC16" s="24">
        <f t="shared" si="23"/>
        <v>5.7701272238336256E-4</v>
      </c>
      <c r="CD16" s="24">
        <f t="shared" si="24"/>
        <v>1.8396492916299256E-3</v>
      </c>
      <c r="CE16" s="24">
        <f t="shared" si="25"/>
        <v>2.1023460776992429E-4</v>
      </c>
      <c r="CF16" s="24">
        <f t="shared" si="26"/>
        <v>1.4625822972381722E-2</v>
      </c>
      <c r="CG16" s="21"/>
    </row>
    <row r="17" spans="1:85" x14ac:dyDescent="0.2">
      <c r="A17" s="31">
        <f>+[1]NAC!A18</f>
        <v>43070</v>
      </c>
      <c r="B17" s="17">
        <f>+[1]GBA!B18</f>
        <v>125.44683178441591</v>
      </c>
      <c r="C17" s="17">
        <f>+[1]GBA!C18</f>
        <v>123.392239958324</v>
      </c>
      <c r="D17" s="17">
        <f>+[1]GBA!D18</f>
        <v>124.237415644012</v>
      </c>
      <c r="E17" s="17">
        <f>+[1]GBA!E18</f>
        <v>114.25406125444501</v>
      </c>
      <c r="F17" s="17">
        <f>+[1]GBA!F18</f>
        <v>154.71449999999999</v>
      </c>
      <c r="G17" s="17">
        <f>+[1]GBA!G18</f>
        <v>117.098517336038</v>
      </c>
      <c r="H17" s="17">
        <f>+[1]GBA!H18</f>
        <v>127.1571</v>
      </c>
      <c r="I17" s="17">
        <f>+[1]GBA!I18</f>
        <v>117.4772</v>
      </c>
      <c r="J17" s="17">
        <f>+[1]GBA!J18</f>
        <v>135.90032905276999</v>
      </c>
      <c r="K17" s="17">
        <f>+[1]GBA!K18</f>
        <v>121.4988</v>
      </c>
      <c r="L17" s="17">
        <f>+[1]GBA!L18</f>
        <v>133.77939154421199</v>
      </c>
      <c r="M17" s="17">
        <f>+[1]GBA!M18</f>
        <v>122.6855</v>
      </c>
      <c r="N17" s="17">
        <f>+[1]GBA!N18</f>
        <v>118.548052905226</v>
      </c>
      <c r="O17" s="17">
        <f>+[1]GBA!P18</f>
        <v>121.1666</v>
      </c>
      <c r="P17" s="17">
        <f>+[1]GBA!Q18</f>
        <v>121.77070000000001</v>
      </c>
      <c r="Q17" s="17">
        <f>+[1]GBA!R18</f>
        <v>136.39590000000001</v>
      </c>
      <c r="R17" s="18">
        <f t="shared" si="4"/>
        <v>125.44683178441586</v>
      </c>
      <c r="S17" s="19">
        <f t="shared" si="5"/>
        <v>120.97177184680646</v>
      </c>
      <c r="T17" s="19">
        <f t="shared" si="6"/>
        <v>119.13035071184783</v>
      </c>
      <c r="U17" s="19">
        <f t="shared" si="7"/>
        <v>117.63489792629993</v>
      </c>
      <c r="V17" s="19"/>
      <c r="W17" s="20">
        <f t="shared" si="8"/>
        <v>121.13653076865843</v>
      </c>
      <c r="X17" s="21"/>
      <c r="Y17" s="41">
        <f t="shared" si="9"/>
        <v>3.6331881127607435E-2</v>
      </c>
      <c r="Z17" s="24">
        <f t="shared" si="9"/>
        <v>6.4456731415627466E-3</v>
      </c>
      <c r="AA17" s="24">
        <f t="shared" si="9"/>
        <v>8.7983485198273037E-4</v>
      </c>
      <c r="AB17" s="24">
        <f t="shared" si="9"/>
        <v>2.2196659479834846E-2</v>
      </c>
      <c r="AC17" s="24">
        <f t="shared" si="9"/>
        <v>0.188641280631342</v>
      </c>
      <c r="AD17" s="24">
        <f t="shared" si="9"/>
        <v>4.2874365067514963E-2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1.2374960985363392E-2</v>
      </c>
      <c r="AH17" s="24">
        <f t="shared" si="9"/>
        <v>6.5021509536185018E-3</v>
      </c>
      <c r="AI17" s="24">
        <f t="shared" si="9"/>
        <v>9.1766828263266653E-3</v>
      </c>
      <c r="AJ17" s="24">
        <f t="shared" si="9"/>
        <v>1.8207908269124218E-2</v>
      </c>
      <c r="AK17" s="24">
        <f t="shared" si="9"/>
        <v>1.0780579172826155E-2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3.6331881127606991E-2</v>
      </c>
      <c r="AP17" s="24">
        <f t="shared" si="9"/>
        <v>1.3798176648936344E-2</v>
      </c>
      <c r="AQ17" s="24">
        <f t="shared" si="9"/>
        <v>1.9965897205511673E-2</v>
      </c>
      <c r="AR17" s="24">
        <f t="shared" si="9"/>
        <v>2.0739051768101646E-2</v>
      </c>
      <c r="AS17" s="24" t="e">
        <f t="shared" si="9"/>
        <v>#DIV/0!</v>
      </c>
      <c r="AT17" s="24">
        <f t="shared" si="12"/>
        <v>2.2784761697221434E-2</v>
      </c>
      <c r="AU17" s="21"/>
      <c r="AV17" s="24">
        <f t="shared" ref="AV17:BQ28" si="27">+B17/B5-1</f>
        <v>0.25055043564955559</v>
      </c>
      <c r="AW17" s="24">
        <f t="shared" si="27"/>
        <v>0.21552800000000016</v>
      </c>
      <c r="AX17" s="24">
        <f t="shared" si="27"/>
        <v>0.2410719999999964</v>
      </c>
      <c r="AY17" s="24">
        <f t="shared" si="27"/>
        <v>0.15674343736575569</v>
      </c>
      <c r="AZ17" s="24">
        <f t="shared" si="27"/>
        <v>0.54714499999999977</v>
      </c>
      <c r="BA17" s="24">
        <f t="shared" si="27"/>
        <v>0.17659576767937435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0.34358383639108214</v>
      </c>
      <c r="BE17" s="24">
        <f t="shared" si="27"/>
        <v>0.21498799999999996</v>
      </c>
      <c r="BF17" s="24">
        <f t="shared" si="27"/>
        <v>0.29836458347725681</v>
      </c>
      <c r="BG17" s="24">
        <f t="shared" si="27"/>
        <v>0.22685500000000003</v>
      </c>
      <c r="BH17" s="24">
        <f t="shared" si="27"/>
        <v>0.19717319395561961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0.25055043564955493</v>
      </c>
      <c r="BM17" s="24">
        <f t="shared" si="27"/>
        <v>0.20611135989791718</v>
      </c>
      <c r="BN17" s="24">
        <f t="shared" si="27"/>
        <v>0.19682221395909361</v>
      </c>
      <c r="BO17" s="24">
        <f t="shared" si="27"/>
        <v>0.18410579545017969</v>
      </c>
      <c r="BP17" s="24" t="e">
        <f t="shared" si="27"/>
        <v>#DIV/0!</v>
      </c>
      <c r="BQ17" s="24">
        <f t="shared" si="27"/>
        <v>0.21241126645179187</v>
      </c>
      <c r="BR17" s="21"/>
      <c r="BS17" s="35">
        <f t="shared" si="13"/>
        <v>43070</v>
      </c>
      <c r="BT17" s="24">
        <f t="shared" si="14"/>
        <v>1.5302505997632908E-3</v>
      </c>
      <c r="BU17" s="24">
        <f t="shared" si="15"/>
        <v>2.9502481347686969E-5</v>
      </c>
      <c r="BV17" s="24">
        <f t="shared" si="16"/>
        <v>1.740089795129096E-3</v>
      </c>
      <c r="BW17" s="24">
        <f t="shared" si="17"/>
        <v>2.121718636340484E-2</v>
      </c>
      <c r="BX17" s="24">
        <f t="shared" si="18"/>
        <v>2.4935828806552152E-3</v>
      </c>
      <c r="BY17" s="24">
        <f t="shared" si="19"/>
        <v>2.6110175821545678E-3</v>
      </c>
      <c r="BZ17" s="24">
        <f t="shared" si="20"/>
        <v>3.2019521664697669E-3</v>
      </c>
      <c r="CA17" s="24">
        <f t="shared" si="21"/>
        <v>3.8562788689676451E-4</v>
      </c>
      <c r="CB17" s="24">
        <f t="shared" si="22"/>
        <v>4.8371807714652453E-4</v>
      </c>
      <c r="CC17" s="24">
        <f t="shared" si="23"/>
        <v>3.0349660304599259E-4</v>
      </c>
      <c r="CD17" s="24">
        <f t="shared" si="24"/>
        <v>1.9646503575457548E-3</v>
      </c>
      <c r="CE17" s="24">
        <f t="shared" si="25"/>
        <v>3.7080633404740204E-4</v>
      </c>
      <c r="CF17" s="24">
        <f t="shared" si="26"/>
        <v>3.6331881127606908E-2</v>
      </c>
      <c r="CG17" s="21"/>
    </row>
    <row r="18" spans="1:85" x14ac:dyDescent="0.2">
      <c r="A18" s="31">
        <f>+[1]NAC!A19</f>
        <v>43101</v>
      </c>
      <c r="B18" s="17">
        <f>+[1]GBA!B19</f>
        <v>127.5291666740838</v>
      </c>
      <c r="C18" s="17">
        <f>+[1]GBA!C19</f>
        <v>125.291078786472</v>
      </c>
      <c r="D18" s="17">
        <f>+[1]GBA!D19</f>
        <v>125.46919462442899</v>
      </c>
      <c r="E18" s="17">
        <f>+[1]GBA!E19</f>
        <v>116.33448853581601</v>
      </c>
      <c r="F18" s="17">
        <f>+[1]GBA!F19</f>
        <v>152.2688</v>
      </c>
      <c r="G18" s="17">
        <f>+[1]GBA!G19</f>
        <v>119.44968798727101</v>
      </c>
      <c r="H18" s="17">
        <f>+[1]GBA!H19</f>
        <v>129.5154</v>
      </c>
      <c r="I18" s="17">
        <f>+[1]GBA!I19</f>
        <v>119.9686</v>
      </c>
      <c r="J18" s="17">
        <f>+[1]GBA!J19</f>
        <v>136.51287963578599</v>
      </c>
      <c r="K18" s="17">
        <f>+[1]GBA!K19</f>
        <v>126.2139</v>
      </c>
      <c r="L18" s="17">
        <f>+[1]GBA!L19</f>
        <v>137.639633734336</v>
      </c>
      <c r="M18" s="17">
        <f>+[1]GBA!M19</f>
        <v>126.6387</v>
      </c>
      <c r="N18" s="17">
        <f>+[1]GBA!N19</f>
        <v>121.883051613543</v>
      </c>
      <c r="O18" s="17">
        <f>+[1]GBA!P19</f>
        <v>125.17700000000001</v>
      </c>
      <c r="P18" s="17">
        <f>+[1]GBA!Q19</f>
        <v>123.53959999999999</v>
      </c>
      <c r="Q18" s="17">
        <f>+[1]GBA!R19</f>
        <v>138.06309999999999</v>
      </c>
      <c r="R18" s="18">
        <f t="shared" si="4"/>
        <v>127.52916667408384</v>
      </c>
      <c r="S18" s="19">
        <f t="shared" si="5"/>
        <v>123.66930732397557</v>
      </c>
      <c r="T18" s="19">
        <f t="shared" si="6"/>
        <v>122.4701826434675</v>
      </c>
      <c r="U18" s="19">
        <f t="shared" si="7"/>
        <v>120.71672016210108</v>
      </c>
      <c r="V18" s="19"/>
      <c r="W18" s="20">
        <f t="shared" si="8"/>
        <v>123.87602150859006</v>
      </c>
      <c r="X18" s="21"/>
      <c r="Y18" s="41">
        <f t="shared" si="9"/>
        <v>1.659934220775261E-2</v>
      </c>
      <c r="Z18" s="24">
        <f t="shared" si="9"/>
        <v>1.538864055624023E-2</v>
      </c>
      <c r="AA18" s="24">
        <f t="shared" si="9"/>
        <v>9.9147183159904451E-3</v>
      </c>
      <c r="AB18" s="24">
        <f t="shared" ref="AB18:AQ35" si="28">+E18/E17-1</f>
        <v>1.8208781889493375E-2</v>
      </c>
      <c r="AC18" s="24">
        <f t="shared" si="28"/>
        <v>-1.580782667429359E-2</v>
      </c>
      <c r="AD18" s="24">
        <f t="shared" si="28"/>
        <v>2.007856892402704E-2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4.5073517281783992E-3</v>
      </c>
      <c r="AH18" s="24">
        <f t="shared" si="28"/>
        <v>3.8807790694229016E-2</v>
      </c>
      <c r="AI18" s="24">
        <f t="shared" si="28"/>
        <v>2.8855282906921076E-2</v>
      </c>
      <c r="AJ18" s="24">
        <f t="shared" si="28"/>
        <v>3.2222226750512339E-2</v>
      </c>
      <c r="AK18" s="24">
        <f t="shared" si="28"/>
        <v>2.8132041198375424E-2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1.6599342207753276E-2</v>
      </c>
      <c r="AP18" s="24">
        <f t="shared" si="28"/>
        <v>2.2298883747732035E-2</v>
      </c>
      <c r="AQ18" s="24">
        <f t="shared" si="28"/>
        <v>2.8035105341862376E-2</v>
      </c>
      <c r="AR18" s="24">
        <f t="shared" ref="AP18:AS33" si="29">+U18/U17-1</f>
        <v>2.6198197049756233E-2</v>
      </c>
      <c r="AS18" s="24" t="e">
        <f t="shared" si="29"/>
        <v>#DIV/0!</v>
      </c>
      <c r="AT18" s="24">
        <f t="shared" si="12"/>
        <v>2.2614901735657167E-2</v>
      </c>
      <c r="AU18" s="21"/>
      <c r="AV18" s="24">
        <f t="shared" si="27"/>
        <v>0.25361901088274896</v>
      </c>
      <c r="AW18" s="24">
        <f t="shared" si="27"/>
        <v>0.23119155753458176</v>
      </c>
      <c r="AX18" s="24">
        <f t="shared" si="27"/>
        <v>0.26088548548867729</v>
      </c>
      <c r="AY18" s="24">
        <f t="shared" si="27"/>
        <v>0.16131255220002694</v>
      </c>
      <c r="AZ18" s="24">
        <f t="shared" si="27"/>
        <v>0.52297431917200421</v>
      </c>
      <c r="BA18" s="24">
        <f t="shared" si="27"/>
        <v>0.18064154611724104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0.31540700670101574</v>
      </c>
      <c r="BE18" s="24">
        <f t="shared" si="27"/>
        <v>0.22249353467063138</v>
      </c>
      <c r="BF18" s="24">
        <f t="shared" si="27"/>
        <v>0.29204710946829082</v>
      </c>
      <c r="BG18" s="24">
        <f t="shared" si="27"/>
        <v>0.22608794153754408</v>
      </c>
      <c r="BH18" s="24">
        <f t="shared" si="27"/>
        <v>0.21193420905996496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0.25361901088274896</v>
      </c>
      <c r="BM18" s="24">
        <f t="shared" si="27"/>
        <v>0.21549495401207186</v>
      </c>
      <c r="BN18" s="24">
        <f t="shared" si="27"/>
        <v>0.20150350482047963</v>
      </c>
      <c r="BO18" s="24">
        <f t="shared" si="27"/>
        <v>0.19096566092906841</v>
      </c>
      <c r="BP18" s="24" t="e">
        <f t="shared" si="27"/>
        <v>#DIV/0!</v>
      </c>
      <c r="BQ18" s="24">
        <f t="shared" si="27"/>
        <v>0.21590966982027981</v>
      </c>
      <c r="BR18" s="21"/>
      <c r="BS18" s="35">
        <f t="shared" si="13"/>
        <v>43101</v>
      </c>
      <c r="BT18" s="24">
        <f t="shared" si="14"/>
        <v>3.5480196270144797E-3</v>
      </c>
      <c r="BU18" s="24">
        <f t="shared" si="15"/>
        <v>3.2108561122417612E-4</v>
      </c>
      <c r="BV18" s="24">
        <f t="shared" si="16"/>
        <v>1.4079931208780064E-3</v>
      </c>
      <c r="BW18" s="24">
        <f t="shared" si="17"/>
        <v>-2.0392720673857536E-3</v>
      </c>
      <c r="BX18" s="24">
        <f t="shared" si="18"/>
        <v>1.1751464563541335E-3</v>
      </c>
      <c r="BY18" s="24">
        <f t="shared" si="19"/>
        <v>1.6543295438233715E-3</v>
      </c>
      <c r="BZ18" s="24">
        <f t="shared" si="20"/>
        <v>2.3017979481237986E-3</v>
      </c>
      <c r="CA18" s="24">
        <f t="shared" si="21"/>
        <v>1.3721088956897813E-4</v>
      </c>
      <c r="CB18" s="24">
        <f t="shared" si="22"/>
        <v>2.8039485333873253E-3</v>
      </c>
      <c r="CC18" s="24">
        <f t="shared" si="23"/>
        <v>9.2931254208229166E-4</v>
      </c>
      <c r="CD18" s="24">
        <f t="shared" si="24"/>
        <v>3.4160040066730075E-3</v>
      </c>
      <c r="CE18" s="24">
        <f t="shared" si="25"/>
        <v>9.4376599600948469E-4</v>
      </c>
      <c r="CF18" s="24">
        <f t="shared" si="26"/>
        <v>1.65993422077533E-2</v>
      </c>
      <c r="CG18" s="21"/>
    </row>
    <row r="19" spans="1:85" x14ac:dyDescent="0.2">
      <c r="A19" s="31">
        <f>+[1]NAC!A20</f>
        <v>43132</v>
      </c>
      <c r="B19" s="17">
        <f>+[1]GBA!B20</f>
        <v>130.62666702984731</v>
      </c>
      <c r="C19" s="17">
        <f>+[1]GBA!C20</f>
        <v>126.402898661991</v>
      </c>
      <c r="D19" s="17">
        <f>+[1]GBA!D20</f>
        <v>127.57453051648601</v>
      </c>
      <c r="E19" s="17">
        <f>+[1]GBA!E20</f>
        <v>118.199686845275</v>
      </c>
      <c r="F19" s="17">
        <f>+[1]GBA!F20</f>
        <v>159.7757</v>
      </c>
      <c r="G19" s="17">
        <f>+[1]GBA!G20</f>
        <v>122.519664066777</v>
      </c>
      <c r="H19" s="17">
        <f>+[1]GBA!H20</f>
        <v>133.0564</v>
      </c>
      <c r="I19" s="17">
        <f>+[1]GBA!I20</f>
        <v>125.3874</v>
      </c>
      <c r="J19" s="17">
        <f>+[1]GBA!J20</f>
        <v>144.44927659997799</v>
      </c>
      <c r="K19" s="17">
        <f>+[1]GBA!K20</f>
        <v>126.56059999999999</v>
      </c>
      <c r="L19" s="17">
        <f>+[1]GBA!L20</f>
        <v>141.29527275936201</v>
      </c>
      <c r="M19" s="17">
        <f>+[1]GBA!M20</f>
        <v>128.916</v>
      </c>
      <c r="N19" s="17">
        <f>+[1]GBA!N20</f>
        <v>124.31115311675001</v>
      </c>
      <c r="O19" s="17">
        <f>+[1]GBA!P20</f>
        <v>124.01730000000001</v>
      </c>
      <c r="P19" s="17">
        <f>+[1]GBA!Q20</f>
        <v>126.2302</v>
      </c>
      <c r="Q19" s="17">
        <f>+[1]GBA!R20</f>
        <v>145.0608</v>
      </c>
      <c r="R19" s="18">
        <f t="shared" si="4"/>
        <v>130.62666702984728</v>
      </c>
      <c r="S19" s="19">
        <f t="shared" si="5"/>
        <v>125.31052438416805</v>
      </c>
      <c r="T19" s="19">
        <f t="shared" si="6"/>
        <v>124.40889769406007</v>
      </c>
      <c r="U19" s="19">
        <f t="shared" si="7"/>
        <v>122.51301143110358</v>
      </c>
      <c r="V19" s="19"/>
      <c r="W19" s="20">
        <f t="shared" si="8"/>
        <v>127.21505638697346</v>
      </c>
      <c r="X19" s="21"/>
      <c r="Y19" s="41">
        <f t="shared" ref="Y19:AN48" si="30">+B19/B18-1</f>
        <v>2.428856422844472E-2</v>
      </c>
      <c r="Z19" s="24">
        <f t="shared" si="30"/>
        <v>8.8738949834874514E-3</v>
      </c>
      <c r="AA19" s="24">
        <f t="shared" si="30"/>
        <v>1.6779703562766812E-2</v>
      </c>
      <c r="AB19" s="24">
        <f t="shared" si="28"/>
        <v>1.6033064080431814E-2</v>
      </c>
      <c r="AC19" s="24">
        <f t="shared" si="28"/>
        <v>4.9300316282784085E-2</v>
      </c>
      <c r="AD19" s="24">
        <f t="shared" si="28"/>
        <v>2.5700997057716446E-2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5.8136616745366299E-2</v>
      </c>
      <c r="AH19" s="24">
        <f t="shared" si="28"/>
        <v>2.746924070962109E-3</v>
      </c>
      <c r="AI19" s="24">
        <f t="shared" si="28"/>
        <v>2.6559493990531147E-2</v>
      </c>
      <c r="AJ19" s="24">
        <f t="shared" si="28"/>
        <v>1.7982654591369052E-2</v>
      </c>
      <c r="AK19" s="24">
        <f t="shared" si="28"/>
        <v>1.9921568020021541E-2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2.4288564228444054E-2</v>
      </c>
      <c r="AP19" s="24">
        <f t="shared" si="29"/>
        <v>1.3271013606415583E-2</v>
      </c>
      <c r="AQ19" s="24">
        <f t="shared" si="29"/>
        <v>1.5830098467612519E-2</v>
      </c>
      <c r="AR19" s="24">
        <f t="shared" si="29"/>
        <v>1.4880219298456732E-2</v>
      </c>
      <c r="AS19" s="24" t="e">
        <f t="shared" si="29"/>
        <v>#DIV/0!</v>
      </c>
      <c r="AT19" s="24">
        <f t="shared" si="12"/>
        <v>2.6954650607275532E-2</v>
      </c>
      <c r="AU19" s="21"/>
      <c r="AV19" s="24">
        <f t="shared" si="27"/>
        <v>0.25474088054302046</v>
      </c>
      <c r="AW19" s="24">
        <f t="shared" si="27"/>
        <v>0.23860510291320525</v>
      </c>
      <c r="AX19" s="24">
        <f t="shared" si="27"/>
        <v>0.22199437621704776</v>
      </c>
      <c r="AY19" s="24">
        <f t="shared" si="27"/>
        <v>0.15956186825203478</v>
      </c>
      <c r="AZ19" s="24">
        <f t="shared" si="27"/>
        <v>0.47388846557605691</v>
      </c>
      <c r="BA19" s="24">
        <f t="shared" si="27"/>
        <v>0.19588925711076888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0.36183244376365287</v>
      </c>
      <c r="BE19" s="24">
        <f t="shared" si="27"/>
        <v>0.22506136893376794</v>
      </c>
      <c r="BF19" s="24">
        <f t="shared" si="27"/>
        <v>0.25780250744670563</v>
      </c>
      <c r="BG19" s="24">
        <f t="shared" si="27"/>
        <v>0.22616806785032528</v>
      </c>
      <c r="BH19" s="24">
        <f t="shared" si="27"/>
        <v>0.20455133225165389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0.2547408805430198</v>
      </c>
      <c r="BM19" s="24">
        <f t="shared" si="27"/>
        <v>0.21734034403517977</v>
      </c>
      <c r="BN19" s="24">
        <f t="shared" si="27"/>
        <v>0.2034795828796323</v>
      </c>
      <c r="BO19" s="24">
        <f t="shared" si="27"/>
        <v>0.19370290702170512</v>
      </c>
      <c r="BP19" s="24" t="e">
        <f t="shared" si="27"/>
        <v>#DIV/0!</v>
      </c>
      <c r="BQ19" s="24">
        <f t="shared" si="27"/>
        <v>0.22399235712185184</v>
      </c>
      <c r="BR19" s="21"/>
      <c r="BS19" s="35">
        <f t="shared" si="13"/>
        <v>43132</v>
      </c>
      <c r="BT19" s="24">
        <f t="shared" si="14"/>
        <v>2.0435370638598798E-3</v>
      </c>
      <c r="BU19" s="24">
        <f t="shared" si="15"/>
        <v>5.3983324337251201E-4</v>
      </c>
      <c r="BV19" s="24">
        <f t="shared" si="16"/>
        <v>1.2417185856609919E-3</v>
      </c>
      <c r="BW19" s="24">
        <f t="shared" si="17"/>
        <v>6.1571933737066542E-3</v>
      </c>
      <c r="BX19" s="24">
        <f t="shared" si="18"/>
        <v>1.5093606051465134E-3</v>
      </c>
      <c r="BY19" s="24">
        <f t="shared" si="19"/>
        <v>2.4434253600696038E-3</v>
      </c>
      <c r="BZ19" s="24">
        <f t="shared" si="20"/>
        <v>4.9246688924505398E-3</v>
      </c>
      <c r="CA19" s="24">
        <f t="shared" si="21"/>
        <v>1.7487196106576251E-3</v>
      </c>
      <c r="CB19" s="24">
        <f t="shared" si="22"/>
        <v>2.0280709640405637E-4</v>
      </c>
      <c r="CC19" s="24">
        <f t="shared" si="23"/>
        <v>8.6568666160837286E-4</v>
      </c>
      <c r="CD19" s="24">
        <f t="shared" si="24"/>
        <v>1.9357087201148147E-3</v>
      </c>
      <c r="CE19" s="24">
        <f t="shared" si="25"/>
        <v>6.7590501539257282E-4</v>
      </c>
      <c r="CF19" s="24">
        <f t="shared" si="26"/>
        <v>2.4288564228444141E-2</v>
      </c>
      <c r="CG19" s="21"/>
    </row>
    <row r="20" spans="1:85" x14ac:dyDescent="0.2">
      <c r="A20" s="31">
        <f>+[1]NAC!A21</f>
        <v>43160</v>
      </c>
      <c r="B20" s="17">
        <f>+[1]GBA!B21</f>
        <v>132.239903919498</v>
      </c>
      <c r="C20" s="17">
        <f>+[1]GBA!C21</f>
        <v>126.242068424682</v>
      </c>
      <c r="D20" s="17">
        <f>+[1]GBA!D21</f>
        <v>127.24214734791499</v>
      </c>
      <c r="E20" s="17">
        <f>+[1]GBA!E21</f>
        <v>121.324228696487</v>
      </c>
      <c r="F20" s="17">
        <f>+[1]GBA!F21</f>
        <v>161.36859999999999</v>
      </c>
      <c r="G20" s="17">
        <f>+[1]GBA!G21</f>
        <v>128.22173354766699</v>
      </c>
      <c r="H20" s="17">
        <f>+[1]GBA!H21</f>
        <v>134.39510000000001</v>
      </c>
      <c r="I20" s="17">
        <f>+[1]GBA!I21</f>
        <v>127.0591</v>
      </c>
      <c r="J20" s="17">
        <f>+[1]GBA!J21</f>
        <v>147.63376060787499</v>
      </c>
      <c r="K20" s="17">
        <f>+[1]GBA!K21</f>
        <v>128.1069</v>
      </c>
      <c r="L20" s="17">
        <f>+[1]GBA!L21</f>
        <v>142.56879402465501</v>
      </c>
      <c r="M20" s="17">
        <f>+[1]GBA!M21</f>
        <v>130.73439999999999</v>
      </c>
      <c r="N20" s="17">
        <f>+[1]GBA!N21</f>
        <v>127.70341267829301</v>
      </c>
      <c r="O20" s="17">
        <f>+[1]GBA!P21</f>
        <v>127.2642</v>
      </c>
      <c r="P20" s="17">
        <f>+[1]GBA!Q21</f>
        <v>129.3424</v>
      </c>
      <c r="Q20" s="17">
        <f>+[1]GBA!R21</f>
        <v>148.54830000000001</v>
      </c>
      <c r="R20" s="18">
        <f t="shared" si="4"/>
        <v>132.239903919498</v>
      </c>
      <c r="S20" s="19">
        <f t="shared" si="5"/>
        <v>126.90104803675327</v>
      </c>
      <c r="T20" s="19">
        <f t="shared" si="6"/>
        <v>127.29250084635311</v>
      </c>
      <c r="U20" s="19">
        <f t="shared" si="7"/>
        <v>125.84468606848999</v>
      </c>
      <c r="V20" s="19"/>
      <c r="W20" s="20">
        <f t="shared" si="8"/>
        <v>129.71182985665655</v>
      </c>
      <c r="X20" s="21"/>
      <c r="Y20" s="41">
        <f t="shared" si="30"/>
        <v>1.2349981258283904E-2</v>
      </c>
      <c r="Z20" s="24">
        <f t="shared" si="30"/>
        <v>-1.2723619395712538E-3</v>
      </c>
      <c r="AA20" s="24">
        <f t="shared" si="30"/>
        <v>-2.6054038155214343E-3</v>
      </c>
      <c r="AB20" s="24">
        <f t="shared" si="28"/>
        <v>2.6434434257867956E-2</v>
      </c>
      <c r="AC20" s="24">
        <f t="shared" si="28"/>
        <v>9.9696011345904445E-3</v>
      </c>
      <c r="AD20" s="24">
        <f t="shared" si="28"/>
        <v>4.6540035220649756E-2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2.2045690244027805E-2</v>
      </c>
      <c r="AH20" s="24">
        <f t="shared" si="28"/>
        <v>1.2217862431119997E-2</v>
      </c>
      <c r="AI20" s="24">
        <f t="shared" si="28"/>
        <v>9.0131908904123037E-3</v>
      </c>
      <c r="AJ20" s="24">
        <f t="shared" si="28"/>
        <v>1.4105308883303858E-2</v>
      </c>
      <c r="AK20" s="24">
        <f t="shared" si="28"/>
        <v>2.7288457040995029E-2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1.2349981258284126E-2</v>
      </c>
      <c r="AP20" s="24">
        <f t="shared" si="29"/>
        <v>1.269265818175902E-2</v>
      </c>
      <c r="AQ20" s="24">
        <f t="shared" si="29"/>
        <v>2.3178431814292244E-2</v>
      </c>
      <c r="AR20" s="24">
        <f t="shared" si="29"/>
        <v>2.7194455498794179E-2</v>
      </c>
      <c r="AS20" s="24" t="e">
        <f t="shared" si="29"/>
        <v>#DIV/0!</v>
      </c>
      <c r="AT20" s="24">
        <f t="shared" si="12"/>
        <v>1.9626399111817294E-2</v>
      </c>
      <c r="AU20" s="21"/>
      <c r="AV20" s="24">
        <f t="shared" si="27"/>
        <v>0.25431830160923119</v>
      </c>
      <c r="AW20" s="24">
        <f t="shared" si="27"/>
        <v>0.21113889934977736</v>
      </c>
      <c r="AX20" s="24">
        <f t="shared" si="27"/>
        <v>0.21129638948353779</v>
      </c>
      <c r="AY20" s="24">
        <f t="shared" si="27"/>
        <v>0.18265721109079869</v>
      </c>
      <c r="AZ20" s="24">
        <f t="shared" si="27"/>
        <v>0.45671609993536477</v>
      </c>
      <c r="BA20" s="24">
        <f t="shared" si="27"/>
        <v>0.24291475791986583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0.36193161032816157</v>
      </c>
      <c r="BE20" s="24">
        <f t="shared" si="27"/>
        <v>0.22237425537944522</v>
      </c>
      <c r="BF20" s="24">
        <f t="shared" si="27"/>
        <v>0.3509003163617106</v>
      </c>
      <c r="BG20" s="24">
        <f t="shared" si="27"/>
        <v>0.23123751545705318</v>
      </c>
      <c r="BH20" s="24">
        <f t="shared" si="27"/>
        <v>0.21592059795042839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0.25431830160923186</v>
      </c>
      <c r="BM20" s="24">
        <f t="shared" si="27"/>
        <v>0.21560195987420672</v>
      </c>
      <c r="BN20" s="24">
        <f t="shared" si="27"/>
        <v>0.21884074495534245</v>
      </c>
      <c r="BO20" s="24">
        <f t="shared" si="27"/>
        <v>0.21350153607254563</v>
      </c>
      <c r="BP20" s="24" t="e">
        <f t="shared" si="27"/>
        <v>#DIV/0!</v>
      </c>
      <c r="BQ20" s="24">
        <f t="shared" si="27"/>
        <v>0.23821954621713104</v>
      </c>
      <c r="BR20" s="21"/>
      <c r="BS20" s="35">
        <f t="shared" si="13"/>
        <v>43160</v>
      </c>
      <c r="BT20" s="24">
        <f t="shared" si="14"/>
        <v>-2.8859809778822326E-4</v>
      </c>
      <c r="BU20" s="24">
        <f t="shared" si="15"/>
        <v>-8.3206054777380605E-5</v>
      </c>
      <c r="BV20" s="24">
        <f t="shared" si="16"/>
        <v>2.0307767870038794E-3</v>
      </c>
      <c r="BW20" s="24">
        <f t="shared" si="17"/>
        <v>1.2755231668119312E-3</v>
      </c>
      <c r="BX20" s="24">
        <f t="shared" si="18"/>
        <v>2.7369584218979687E-3</v>
      </c>
      <c r="BY20" s="24">
        <f t="shared" si="19"/>
        <v>9.0184954327192401E-4</v>
      </c>
      <c r="BZ20" s="24">
        <f t="shared" si="20"/>
        <v>1.483234889210865E-3</v>
      </c>
      <c r="CA20" s="24">
        <f t="shared" si="21"/>
        <v>6.8503623843865779E-4</v>
      </c>
      <c r="CB20" s="24">
        <f t="shared" si="22"/>
        <v>8.8308140001491862E-4</v>
      </c>
      <c r="CC20" s="24">
        <f t="shared" si="23"/>
        <v>2.9442948431854758E-4</v>
      </c>
      <c r="CD20" s="24">
        <f t="shared" si="24"/>
        <v>1.5089917279674625E-3</v>
      </c>
      <c r="CE20" s="24">
        <f t="shared" si="25"/>
        <v>9.2190375191353649E-4</v>
      </c>
      <c r="CF20" s="24">
        <f t="shared" si="26"/>
        <v>1.2349981258284085E-2</v>
      </c>
      <c r="CG20" s="21"/>
    </row>
    <row r="21" spans="1:85" x14ac:dyDescent="0.2">
      <c r="A21" s="31">
        <f>+[1]NAC!A22</f>
        <v>43191</v>
      </c>
      <c r="B21" s="17">
        <f>+[1]GBA!B22</f>
        <v>135.9480798042714</v>
      </c>
      <c r="C21" s="17">
        <f>+[1]GBA!C22</f>
        <v>128.765737317153</v>
      </c>
      <c r="D21" s="17">
        <f>+[1]GBA!D22</f>
        <v>129.99222330758499</v>
      </c>
      <c r="E21" s="17">
        <f>+[1]GBA!E22</f>
        <v>122.618804613252</v>
      </c>
      <c r="F21" s="17">
        <f>+[1]GBA!F22</f>
        <v>172.21090000000001</v>
      </c>
      <c r="G21" s="17">
        <f>+[1]GBA!G22</f>
        <v>129.96021409377099</v>
      </c>
      <c r="H21" s="17">
        <f>+[1]GBA!H22</f>
        <v>136.37360000000001</v>
      </c>
      <c r="I21" s="17">
        <f>+[1]GBA!I22</f>
        <v>133.76329999999999</v>
      </c>
      <c r="J21" s="17">
        <f>+[1]GBA!J22</f>
        <v>149.209779002999</v>
      </c>
      <c r="K21" s="17">
        <f>+[1]GBA!K22</f>
        <v>130.85249999999999</v>
      </c>
      <c r="L21" s="17">
        <f>+[1]GBA!L22</f>
        <v>144.58983723383</v>
      </c>
      <c r="M21" s="17">
        <f>+[1]GBA!M22</f>
        <v>133.59639999999999</v>
      </c>
      <c r="N21" s="17">
        <f>+[1]GBA!N22</f>
        <v>130.58157169527399</v>
      </c>
      <c r="O21" s="17">
        <f>+[1]GBA!P22</f>
        <v>126.84010000000001</v>
      </c>
      <c r="P21" s="17">
        <f>+[1]GBA!Q22</f>
        <v>132.0556</v>
      </c>
      <c r="Q21" s="17">
        <f>+[1]GBA!R22</f>
        <v>155.8449</v>
      </c>
      <c r="R21" s="18">
        <f t="shared" si="4"/>
        <v>135.94807980427137</v>
      </c>
      <c r="S21" s="19">
        <f t="shared" si="5"/>
        <v>129.29780246340093</v>
      </c>
      <c r="T21" s="19">
        <f t="shared" si="6"/>
        <v>129.57643810578193</v>
      </c>
      <c r="U21" s="19">
        <f t="shared" si="7"/>
        <v>127.88546461205574</v>
      </c>
      <c r="V21" s="19"/>
      <c r="W21" s="20">
        <f t="shared" si="8"/>
        <v>132.75540560679497</v>
      </c>
      <c r="X21" s="21"/>
      <c r="Y21" s="41">
        <f t="shared" si="30"/>
        <v>2.8041277820579635E-2</v>
      </c>
      <c r="Z21" s="24">
        <f t="shared" si="30"/>
        <v>1.9990712477724104E-2</v>
      </c>
      <c r="AA21" s="24">
        <f t="shared" si="30"/>
        <v>2.1612932640554527E-2</v>
      </c>
      <c r="AB21" s="24">
        <f t="shared" si="28"/>
        <v>1.067038241803786E-2</v>
      </c>
      <c r="AC21" s="24">
        <f t="shared" si="28"/>
        <v>6.7189651518325233E-2</v>
      </c>
      <c r="AD21" s="24">
        <f t="shared" si="28"/>
        <v>1.3558392153992571E-2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1.0675189662817219E-2</v>
      </c>
      <c r="AH21" s="24">
        <f t="shared" si="28"/>
        <v>2.1432100847026847E-2</v>
      </c>
      <c r="AI21" s="24">
        <f t="shared" si="28"/>
        <v>1.4175915725467059E-2</v>
      </c>
      <c r="AJ21" s="24">
        <f t="shared" si="28"/>
        <v>2.1891713275159264E-2</v>
      </c>
      <c r="AK21" s="24">
        <f t="shared" si="28"/>
        <v>2.2537839487747791E-2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2.8041277820579413E-2</v>
      </c>
      <c r="AP21" s="24">
        <f t="shared" si="29"/>
        <v>1.888679773514168E-2</v>
      </c>
      <c r="AQ21" s="24">
        <f t="shared" si="29"/>
        <v>1.7942433719529305E-2</v>
      </c>
      <c r="AR21" s="24">
        <f t="shared" si="29"/>
        <v>1.6216644558635362E-2</v>
      </c>
      <c r="AS21" s="24" t="e">
        <f t="shared" si="29"/>
        <v>#DIV/0!</v>
      </c>
      <c r="AT21" s="24">
        <f t="shared" si="12"/>
        <v>2.3464133946008214E-2</v>
      </c>
      <c r="AU21" s="21"/>
      <c r="AV21" s="24">
        <f t="shared" si="27"/>
        <v>0.25792160419773125</v>
      </c>
      <c r="AW21" s="24">
        <f t="shared" si="27"/>
        <v>0.21142461500757714</v>
      </c>
      <c r="AX21" s="24">
        <f t="shared" si="27"/>
        <v>0.19727288987527314</v>
      </c>
      <c r="AY21" s="24">
        <f t="shared" si="27"/>
        <v>0.16137538543302532</v>
      </c>
      <c r="AZ21" s="24">
        <f t="shared" si="27"/>
        <v>0.48599867114221373</v>
      </c>
      <c r="BA21" s="24">
        <f t="shared" si="27"/>
        <v>0.24373965979706069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0.28211771414467868</v>
      </c>
      <c r="BE21" s="24">
        <f t="shared" si="27"/>
        <v>0.20764888129642811</v>
      </c>
      <c r="BF21" s="24">
        <f t="shared" si="27"/>
        <v>0.30737599962708351</v>
      </c>
      <c r="BG21" s="24">
        <f t="shared" si="27"/>
        <v>0.2330146729008189</v>
      </c>
      <c r="BH21" s="24">
        <f t="shared" si="27"/>
        <v>0.20975906751591733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0.2579216041977308</v>
      </c>
      <c r="BM21" s="24">
        <f t="shared" si="27"/>
        <v>0.21038257871808508</v>
      </c>
      <c r="BN21" s="24">
        <f t="shared" si="27"/>
        <v>0.21090795028020715</v>
      </c>
      <c r="BO21" s="24">
        <f t="shared" si="27"/>
        <v>0.20144236456651976</v>
      </c>
      <c r="BP21" s="24" t="e">
        <f t="shared" si="27"/>
        <v>#DIV/0!</v>
      </c>
      <c r="BQ21" s="24">
        <f t="shared" si="27"/>
        <v>0.23821594727887407</v>
      </c>
      <c r="BR21" s="21"/>
      <c r="BS21" s="35">
        <f t="shared" si="13"/>
        <v>43191</v>
      </c>
      <c r="BT21" s="24">
        <f t="shared" si="14"/>
        <v>4.473294148453935E-3</v>
      </c>
      <c r="BU21" s="24">
        <f t="shared" si="15"/>
        <v>6.8003288883174769E-4</v>
      </c>
      <c r="BV21" s="24">
        <f t="shared" si="16"/>
        <v>8.3113713845600298E-4</v>
      </c>
      <c r="BW21" s="24">
        <f t="shared" si="17"/>
        <v>8.5761146702768073E-3</v>
      </c>
      <c r="BX21" s="24">
        <f t="shared" si="18"/>
        <v>8.2428016816374144E-4</v>
      </c>
      <c r="BY21" s="24">
        <f t="shared" si="19"/>
        <v>1.3166071271950501E-3</v>
      </c>
      <c r="BZ21" s="24">
        <f t="shared" si="20"/>
        <v>5.8758117404033574E-3</v>
      </c>
      <c r="CA21" s="24">
        <f t="shared" si="21"/>
        <v>3.3489223441922762E-4</v>
      </c>
      <c r="CB21" s="24">
        <f t="shared" si="22"/>
        <v>1.5488650091933401E-3</v>
      </c>
      <c r="CC21" s="24">
        <f t="shared" si="23"/>
        <v>4.6155134046558692E-4</v>
      </c>
      <c r="CD21" s="24">
        <f t="shared" si="24"/>
        <v>2.3460452617151076E-3</v>
      </c>
      <c r="CE21" s="24">
        <f t="shared" si="25"/>
        <v>7.7264609300551669E-4</v>
      </c>
      <c r="CF21" s="24">
        <f t="shared" si="26"/>
        <v>2.8041277820579424E-2</v>
      </c>
      <c r="CG21" s="21"/>
    </row>
    <row r="22" spans="1:85" x14ac:dyDescent="0.2">
      <c r="A22" s="31">
        <f>+[1]NAC!A23</f>
        <v>43221</v>
      </c>
      <c r="B22" s="17">
        <f>+[1]GBA!B23</f>
        <v>139.08199637976639</v>
      </c>
      <c r="C22" s="17">
        <f>+[1]GBA!C23</f>
        <v>134.61424535758701</v>
      </c>
      <c r="D22" s="17">
        <f>+[1]GBA!D23</f>
        <v>132.64367354463599</v>
      </c>
      <c r="E22" s="17">
        <f>+[1]GBA!E23</f>
        <v>125.772989009071</v>
      </c>
      <c r="F22" s="17">
        <f>+[1]GBA!F23</f>
        <v>170.0052</v>
      </c>
      <c r="G22" s="17">
        <f>+[1]GBA!G23</f>
        <v>133.04113806039001</v>
      </c>
      <c r="H22" s="17">
        <f>+[1]GBA!H23</f>
        <v>139.46979999999999</v>
      </c>
      <c r="I22" s="17">
        <f>+[1]GBA!I23</f>
        <v>136.43709999999999</v>
      </c>
      <c r="J22" s="17">
        <f>+[1]GBA!J23</f>
        <v>155.25072973742999</v>
      </c>
      <c r="K22" s="17">
        <f>+[1]GBA!K23</f>
        <v>133.42449999999999</v>
      </c>
      <c r="L22" s="17">
        <f>+[1]GBA!L23</f>
        <v>147.348535620917</v>
      </c>
      <c r="M22" s="17">
        <f>+[1]GBA!M23</f>
        <v>136.35900000000001</v>
      </c>
      <c r="N22" s="17">
        <f>+[1]GBA!N23</f>
        <v>133.942597983334</v>
      </c>
      <c r="O22" s="17">
        <f>+[1]GBA!P23</f>
        <v>130.80099999999999</v>
      </c>
      <c r="P22" s="17">
        <f>+[1]GBA!Q23</f>
        <v>135.4453</v>
      </c>
      <c r="Q22" s="17">
        <f>+[1]GBA!R23</f>
        <v>155.6943</v>
      </c>
      <c r="R22" s="18">
        <f t="shared" si="4"/>
        <v>139.08199637976642</v>
      </c>
      <c r="S22" s="19">
        <f t="shared" si="5"/>
        <v>133.29213343081642</v>
      </c>
      <c r="T22" s="19">
        <f t="shared" si="6"/>
        <v>132.50355545387856</v>
      </c>
      <c r="U22" s="19">
        <f t="shared" si="7"/>
        <v>130.88178522182747</v>
      </c>
      <c r="V22" s="19"/>
      <c r="W22" s="20">
        <f t="shared" si="8"/>
        <v>135.84748917683862</v>
      </c>
      <c r="X22" s="21"/>
      <c r="Y22" s="41">
        <f t="shared" si="30"/>
        <v>2.3052304821127301E-2</v>
      </c>
      <c r="Z22" s="24">
        <f t="shared" si="30"/>
        <v>4.5419753439760235E-2</v>
      </c>
      <c r="AA22" s="24">
        <f t="shared" si="30"/>
        <v>2.039699121675298E-2</v>
      </c>
      <c r="AB22" s="24">
        <f t="shared" si="28"/>
        <v>2.5723496536828261E-2</v>
      </c>
      <c r="AC22" s="24">
        <f t="shared" si="28"/>
        <v>-1.2808132353991586E-2</v>
      </c>
      <c r="AD22" s="24">
        <f t="shared" si="28"/>
        <v>2.3706670446049127E-2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4.0486292351586295E-2</v>
      </c>
      <c r="AH22" s="24">
        <f t="shared" si="28"/>
        <v>1.9655719225845969E-2</v>
      </c>
      <c r="AI22" s="24">
        <f t="shared" si="28"/>
        <v>1.9079476399338269E-2</v>
      </c>
      <c r="AJ22" s="24">
        <f t="shared" si="28"/>
        <v>2.0678700923078885E-2</v>
      </c>
      <c r="AK22" s="24">
        <f t="shared" si="28"/>
        <v>2.5738902085688853E-2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2.3052304821127745E-2</v>
      </c>
      <c r="AP22" s="24">
        <f t="shared" si="29"/>
        <v>3.0892489209521701E-2</v>
      </c>
      <c r="AQ22" s="24">
        <f t="shared" si="29"/>
        <v>2.2589888955791615E-2</v>
      </c>
      <c r="AR22" s="24">
        <f t="shared" si="29"/>
        <v>2.3429719858008458E-2</v>
      </c>
      <c r="AS22" s="24" t="e">
        <f t="shared" si="29"/>
        <v>#DIV/0!</v>
      </c>
      <c r="AT22" s="24">
        <f t="shared" si="12"/>
        <v>2.3291583163114415E-2</v>
      </c>
      <c r="AU22" s="21"/>
      <c r="AV22" s="24">
        <f t="shared" si="27"/>
        <v>0.26370177635401837</v>
      </c>
      <c r="AW22" s="24">
        <f t="shared" si="27"/>
        <v>0.23384513621145508</v>
      </c>
      <c r="AX22" s="24">
        <f t="shared" si="27"/>
        <v>0.19157552468223438</v>
      </c>
      <c r="AY22" s="24">
        <f t="shared" si="27"/>
        <v>0.17466615776916083</v>
      </c>
      <c r="AZ22" s="24">
        <f t="shared" si="27"/>
        <v>0.44016305535648037</v>
      </c>
      <c r="BA22" s="24">
        <f t="shared" si="27"/>
        <v>0.23647232792276429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0.32888700879907162</v>
      </c>
      <c r="BE22" s="24">
        <f t="shared" si="27"/>
        <v>0.22050492548877543</v>
      </c>
      <c r="BF22" s="24">
        <f t="shared" si="27"/>
        <v>0.28671054779236882</v>
      </c>
      <c r="BG22" s="24">
        <f t="shared" si="27"/>
        <v>0.24547762078782798</v>
      </c>
      <c r="BH22" s="24">
        <f t="shared" si="27"/>
        <v>0.21134271230389934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0.26370177635401881</v>
      </c>
      <c r="BM22" s="24">
        <f t="shared" si="27"/>
        <v>0.22321932818376911</v>
      </c>
      <c r="BN22" s="24">
        <f t="shared" si="27"/>
        <v>0.21928442203395382</v>
      </c>
      <c r="BO22" s="24">
        <f t="shared" si="27"/>
        <v>0.20814935851428662</v>
      </c>
      <c r="BP22" s="24" t="e">
        <f t="shared" si="27"/>
        <v>#DIV/0!</v>
      </c>
      <c r="BQ22" s="24">
        <f t="shared" si="27"/>
        <v>0.247164538046166</v>
      </c>
      <c r="BR22" s="21"/>
      <c r="BS22" s="35">
        <f t="shared" si="13"/>
        <v>43221</v>
      </c>
      <c r="BT22" s="24">
        <f t="shared" si="14"/>
        <v>1.0083925323928407E-2</v>
      </c>
      <c r="BU22" s="24">
        <f t="shared" si="15"/>
        <v>6.3776129001892222E-4</v>
      </c>
      <c r="BV22" s="24">
        <f t="shared" si="16"/>
        <v>1.9697979963422727E-3</v>
      </c>
      <c r="BW22" s="24">
        <f t="shared" si="17"/>
        <v>-1.6970906858866264E-3</v>
      </c>
      <c r="BX22" s="24">
        <f t="shared" si="18"/>
        <v>1.4209390304381739E-3</v>
      </c>
      <c r="BY22" s="24">
        <f t="shared" si="19"/>
        <v>2.0041886607907624E-3</v>
      </c>
      <c r="BZ22" s="24">
        <f t="shared" si="20"/>
        <v>2.2794983235229433E-3</v>
      </c>
      <c r="CA22" s="24">
        <f t="shared" si="21"/>
        <v>1.2486437166446646E-3</v>
      </c>
      <c r="CB22" s="24">
        <f t="shared" si="22"/>
        <v>1.4113564551720263E-3</v>
      </c>
      <c r="CC22" s="24">
        <f t="shared" si="23"/>
        <v>6.1282727501539916E-4</v>
      </c>
      <c r="CD22" s="24">
        <f t="shared" si="24"/>
        <v>2.2027956586893492E-3</v>
      </c>
      <c r="CE22" s="24">
        <f t="shared" si="25"/>
        <v>8.7766177645108058E-4</v>
      </c>
      <c r="CF22" s="24">
        <f t="shared" si="26"/>
        <v>2.3052304821127377E-2</v>
      </c>
      <c r="CG22" s="21"/>
    </row>
    <row r="23" spans="1:85" x14ac:dyDescent="0.2">
      <c r="A23" s="31">
        <f>+[1]NAC!A24</f>
        <v>43252</v>
      </c>
      <c r="B23" s="17">
        <f>+[1]GBA!B24</f>
        <v>145.15541180495961</v>
      </c>
      <c r="C23" s="17">
        <f>+[1]GBA!C24</f>
        <v>143.07847445091099</v>
      </c>
      <c r="D23" s="17">
        <f>+[1]GBA!D24</f>
        <v>134.99081542684101</v>
      </c>
      <c r="E23" s="17">
        <f>+[1]GBA!E24</f>
        <v>128.96589731327899</v>
      </c>
      <c r="F23" s="17">
        <f>+[1]GBA!F24</f>
        <v>176.56909999999999</v>
      </c>
      <c r="G23" s="17">
        <f>+[1]GBA!G24</f>
        <v>137.72263000013899</v>
      </c>
      <c r="H23" s="17">
        <f>+[1]GBA!H24</f>
        <v>146.1936</v>
      </c>
      <c r="I23" s="17">
        <f>+[1]GBA!I24</f>
        <v>145.3092</v>
      </c>
      <c r="J23" s="17">
        <f>+[1]GBA!J24</f>
        <v>154.95415107069499</v>
      </c>
      <c r="K23" s="17">
        <f>+[1]GBA!K24</f>
        <v>138.59180000000001</v>
      </c>
      <c r="L23" s="17">
        <f>+[1]GBA!L24</f>
        <v>151.703612077006</v>
      </c>
      <c r="M23" s="17">
        <f>+[1]GBA!M24</f>
        <v>140.6163</v>
      </c>
      <c r="N23" s="17">
        <f>+[1]GBA!N24</f>
        <v>138.76865567578</v>
      </c>
      <c r="O23" s="17">
        <f>+[1]GBA!P24</f>
        <v>134.96299999999999</v>
      </c>
      <c r="P23" s="17">
        <f>+[1]GBA!Q24</f>
        <v>141.1129</v>
      </c>
      <c r="Q23" s="17">
        <f>+[1]GBA!R24</f>
        <v>161.208</v>
      </c>
      <c r="R23" s="18">
        <f t="shared" si="4"/>
        <v>145.15541180495964</v>
      </c>
      <c r="S23" s="19">
        <f t="shared" si="5"/>
        <v>139.04651000497086</v>
      </c>
      <c r="T23" s="19">
        <f t="shared" si="6"/>
        <v>136.82724954765442</v>
      </c>
      <c r="U23" s="19">
        <f t="shared" si="7"/>
        <v>135.23340760340045</v>
      </c>
      <c r="V23" s="19"/>
      <c r="W23" s="20">
        <f t="shared" si="8"/>
        <v>141.35734362225122</v>
      </c>
      <c r="X23" s="21"/>
      <c r="Y23" s="41">
        <f t="shared" si="30"/>
        <v>4.3667876384299475E-2</v>
      </c>
      <c r="Z23" s="24">
        <f t="shared" si="30"/>
        <v>6.2877662544849944E-2</v>
      </c>
      <c r="AA23" s="24">
        <f t="shared" si="30"/>
        <v>1.7695091062259971E-2</v>
      </c>
      <c r="AB23" s="24">
        <f t="shared" si="28"/>
        <v>2.5386279910845744E-2</v>
      </c>
      <c r="AC23" s="24">
        <f t="shared" si="28"/>
        <v>3.8609995458962265E-2</v>
      </c>
      <c r="AD23" s="24">
        <f t="shared" si="28"/>
        <v>3.5188303467638349E-2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-1.9103205971179316E-3</v>
      </c>
      <c r="AH23" s="24">
        <f t="shared" si="28"/>
        <v>3.8728269545698302E-2</v>
      </c>
      <c r="AI23" s="24">
        <f t="shared" si="28"/>
        <v>2.9556292756741653E-2</v>
      </c>
      <c r="AJ23" s="24">
        <f t="shared" si="28"/>
        <v>3.122126152289173E-2</v>
      </c>
      <c r="AK23" s="24">
        <f t="shared" si="28"/>
        <v>3.6030790540933832E-2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4.3667876384299475E-2</v>
      </c>
      <c r="AP23" s="24">
        <f t="shared" si="29"/>
        <v>4.317116416432154E-2</v>
      </c>
      <c r="AQ23" s="24">
        <f t="shared" si="29"/>
        <v>3.2630777936225597E-2</v>
      </c>
      <c r="AR23" s="24">
        <f t="shared" si="29"/>
        <v>3.3248495000259615E-2</v>
      </c>
      <c r="AS23" s="24" t="e">
        <f t="shared" si="29"/>
        <v>#DIV/0!</v>
      </c>
      <c r="AT23" s="24">
        <f t="shared" si="12"/>
        <v>4.0559118749998957E-2</v>
      </c>
      <c r="AU23" s="21"/>
      <c r="AV23" s="24">
        <f t="shared" si="27"/>
        <v>0.29508833859434347</v>
      </c>
      <c r="AW23" s="24">
        <f t="shared" si="27"/>
        <v>0.27586694253540389</v>
      </c>
      <c r="AX23" s="24">
        <f t="shared" si="27"/>
        <v>0.198918892894965</v>
      </c>
      <c r="AY23" s="24">
        <f t="shared" si="27"/>
        <v>0.19197202563538829</v>
      </c>
      <c r="AZ23" s="24">
        <f t="shared" si="27"/>
        <v>0.46022385196064808</v>
      </c>
      <c r="BA23" s="24">
        <f t="shared" si="27"/>
        <v>0.26665873956986541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0.30587469067700512</v>
      </c>
      <c r="BE23" s="24">
        <f t="shared" si="27"/>
        <v>0.23115996165944597</v>
      </c>
      <c r="BF23" s="24">
        <f t="shared" si="27"/>
        <v>0.29688534944696143</v>
      </c>
      <c r="BG23" s="24">
        <f t="shared" si="27"/>
        <v>0.26306641647796214</v>
      </c>
      <c r="BH23" s="24">
        <f t="shared" si="27"/>
        <v>0.23278057277760911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0.29508833859434369</v>
      </c>
      <c r="BM23" s="24">
        <f t="shared" si="27"/>
        <v>0.25004356545287498</v>
      </c>
      <c r="BN23" s="24">
        <f t="shared" si="27"/>
        <v>0.23792038014261752</v>
      </c>
      <c r="BO23" s="24">
        <f t="shared" si="27"/>
        <v>0.22723383780632855</v>
      </c>
      <c r="BP23" s="24" t="e">
        <f t="shared" si="27"/>
        <v>#DIV/0!</v>
      </c>
      <c r="BQ23" s="24">
        <f t="shared" si="27"/>
        <v>0.28040331496545479</v>
      </c>
      <c r="BR23" s="21"/>
      <c r="BS23" s="35">
        <f t="shared" si="13"/>
        <v>43252</v>
      </c>
      <c r="BT23" s="24">
        <f t="shared" si="14"/>
        <v>1.4265076365870849E-2</v>
      </c>
      <c r="BU23" s="24">
        <f t="shared" si="15"/>
        <v>5.5184381548947932E-4</v>
      </c>
      <c r="BV23" s="24">
        <f t="shared" si="16"/>
        <v>1.9490510783802255E-3</v>
      </c>
      <c r="BW23" s="24">
        <f t="shared" si="17"/>
        <v>4.9365407304426852E-3</v>
      </c>
      <c r="BX23" s="24">
        <f t="shared" si="18"/>
        <v>2.1104783671696248E-3</v>
      </c>
      <c r="BY23" s="24">
        <f t="shared" si="19"/>
        <v>4.254284633536368E-3</v>
      </c>
      <c r="BZ23" s="24">
        <f t="shared" si="20"/>
        <v>7.3933105417344682E-3</v>
      </c>
      <c r="CA23" s="24">
        <f t="shared" si="21"/>
        <v>-5.9920483974775284E-5</v>
      </c>
      <c r="CB23" s="24">
        <f t="shared" si="22"/>
        <v>2.7716066064182583E-3</v>
      </c>
      <c r="CC23" s="24">
        <f t="shared" si="23"/>
        <v>9.4565301331137356E-4</v>
      </c>
      <c r="CD23" s="24">
        <f t="shared" si="24"/>
        <v>3.3181240707811418E-3</v>
      </c>
      <c r="CE23" s="24">
        <f t="shared" si="25"/>
        <v>1.2318276451398226E-3</v>
      </c>
      <c r="CF23" s="24">
        <f t="shared" si="26"/>
        <v>4.3667876384299517E-2</v>
      </c>
      <c r="CG23" s="21"/>
    </row>
    <row r="24" spans="1:85" x14ac:dyDescent="0.2">
      <c r="A24" s="31">
        <f>+[1]NAC!A25</f>
        <v>43282</v>
      </c>
      <c r="B24" s="17">
        <f>+[1]GBA!B25</f>
        <v>149.84997377584139</v>
      </c>
      <c r="C24" s="17">
        <f>+[1]GBA!C25</f>
        <v>149.920147071201</v>
      </c>
      <c r="D24" s="17">
        <f>+[1]GBA!D25</f>
        <v>139.34295851315801</v>
      </c>
      <c r="E24" s="17">
        <f>+[1]GBA!E25</f>
        <v>131.89347985335701</v>
      </c>
      <c r="F24" s="17">
        <f>+[1]GBA!F25</f>
        <v>176.57740000000001</v>
      </c>
      <c r="G24" s="17">
        <f>+[1]GBA!G25</f>
        <v>141.971854405052</v>
      </c>
      <c r="H24" s="17">
        <f>+[1]GBA!H25</f>
        <v>149.76939999999999</v>
      </c>
      <c r="I24" s="17">
        <f>+[1]GBA!I25</f>
        <v>151.5932</v>
      </c>
      <c r="J24" s="17">
        <f>+[1]GBA!J25</f>
        <v>158.05076533115101</v>
      </c>
      <c r="K24" s="17">
        <f>+[1]GBA!K25</f>
        <v>145.24760000000001</v>
      </c>
      <c r="L24" s="17">
        <f>+[1]GBA!L25</f>
        <v>156.66477711699901</v>
      </c>
      <c r="M24" s="17">
        <f>+[1]GBA!M25</f>
        <v>144.80459999999999</v>
      </c>
      <c r="N24" s="17">
        <f>+[1]GBA!N25</f>
        <v>144.46865784468</v>
      </c>
      <c r="O24" s="17">
        <f>+[1]GBA!P25</f>
        <v>140.4659</v>
      </c>
      <c r="P24" s="17">
        <f>+[1]GBA!Q25</f>
        <v>145.20689999999999</v>
      </c>
      <c r="Q24" s="17">
        <f>+[1]GBA!R25</f>
        <v>164.5163</v>
      </c>
      <c r="R24" s="18">
        <f t="shared" si="4"/>
        <v>149.84997377584139</v>
      </c>
      <c r="S24" s="19">
        <f t="shared" si="5"/>
        <v>144.43795938266379</v>
      </c>
      <c r="T24" s="19">
        <f t="shared" si="6"/>
        <v>141.38300645788831</v>
      </c>
      <c r="U24" s="19">
        <f t="shared" si="7"/>
        <v>139.94373311693022</v>
      </c>
      <c r="V24" s="19"/>
      <c r="W24" s="20">
        <f t="shared" si="8"/>
        <v>146.15380242156496</v>
      </c>
      <c r="X24" s="21"/>
      <c r="Y24" s="41">
        <f t="shared" si="30"/>
        <v>3.2341625520581285E-2</v>
      </c>
      <c r="Z24" s="24">
        <f t="shared" si="30"/>
        <v>4.781762348631502E-2</v>
      </c>
      <c r="AA24" s="24">
        <f t="shared" si="30"/>
        <v>3.2240290367574476E-2</v>
      </c>
      <c r="AB24" s="24">
        <f t="shared" si="28"/>
        <v>2.2700439426761365E-2</v>
      </c>
      <c r="AC24" s="24">
        <f t="shared" si="28"/>
        <v>4.7007092407458373E-5</v>
      </c>
      <c r="AD24" s="24">
        <f t="shared" si="28"/>
        <v>3.0853494483141342E-2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1.9984067797210958E-2</v>
      </c>
      <c r="AH24" s="24">
        <f t="shared" si="28"/>
        <v>4.8024486297169044E-2</v>
      </c>
      <c r="AI24" s="24">
        <f t="shared" si="28"/>
        <v>3.2703011959100081E-2</v>
      </c>
      <c r="AJ24" s="24">
        <f t="shared" si="28"/>
        <v>2.978530938447399E-2</v>
      </c>
      <c r="AK24" s="24">
        <f t="shared" si="28"/>
        <v>4.1075573883323724E-2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3.2341625520581063E-2</v>
      </c>
      <c r="AP24" s="24">
        <f t="shared" si="29"/>
        <v>3.8774431501374496E-2</v>
      </c>
      <c r="AQ24" s="24">
        <f t="shared" si="29"/>
        <v>3.3295684341350551E-2</v>
      </c>
      <c r="AR24" s="24">
        <f t="shared" si="29"/>
        <v>3.4831079072885185E-2</v>
      </c>
      <c r="AS24" s="24" t="e">
        <f t="shared" si="29"/>
        <v>#DIV/0!</v>
      </c>
      <c r="AT24" s="24">
        <f t="shared" si="12"/>
        <v>3.3931444072204053E-2</v>
      </c>
      <c r="AU24" s="21"/>
      <c r="AV24" s="24">
        <f t="shared" si="27"/>
        <v>0.308577169778949</v>
      </c>
      <c r="AW24" s="24">
        <f t="shared" si="27"/>
        <v>0.31029472975374151</v>
      </c>
      <c r="AX24" s="24">
        <f t="shared" si="27"/>
        <v>0.19038003377848467</v>
      </c>
      <c r="AY24" s="24">
        <f t="shared" si="27"/>
        <v>0.20584917851914408</v>
      </c>
      <c r="AZ24" s="24">
        <f t="shared" si="27"/>
        <v>0.42496164780865953</v>
      </c>
      <c r="BA24" s="24">
        <f t="shared" si="27"/>
        <v>0.29029798270993457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0.30345909163688201</v>
      </c>
      <c r="BE24" s="24">
        <f t="shared" si="27"/>
        <v>0.25101073001665752</v>
      </c>
      <c r="BF24" s="24">
        <f t="shared" si="27"/>
        <v>0.31580387660552689</v>
      </c>
      <c r="BG24" s="24">
        <f t="shared" si="27"/>
        <v>0.26949640817571785</v>
      </c>
      <c r="BH24" s="24">
        <f t="shared" si="27"/>
        <v>0.26742335655571381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0.30857716977894856</v>
      </c>
      <c r="BM24" s="24">
        <f t="shared" si="27"/>
        <v>0.27193452678052865</v>
      </c>
      <c r="BN24" s="24">
        <f t="shared" si="27"/>
        <v>0.25456502128908531</v>
      </c>
      <c r="BO24" s="24">
        <f t="shared" si="27"/>
        <v>0.24817521058973324</v>
      </c>
      <c r="BP24" s="24" t="e">
        <f t="shared" si="27"/>
        <v>#DIV/0!</v>
      </c>
      <c r="BQ24" s="24">
        <f t="shared" si="27"/>
        <v>0.29800392572737167</v>
      </c>
      <c r="BR24" s="21"/>
      <c r="BS24" s="35">
        <f t="shared" si="13"/>
        <v>43282</v>
      </c>
      <c r="BT24" s="24">
        <f t="shared" si="14"/>
        <v>1.1048076280826512E-2</v>
      </c>
      <c r="BU24" s="24">
        <f t="shared" si="15"/>
        <v>9.8043246995013745E-4</v>
      </c>
      <c r="BV24" s="24">
        <f t="shared" si="16"/>
        <v>1.712314784285098E-3</v>
      </c>
      <c r="BW24" s="24">
        <f t="shared" si="17"/>
        <v>5.9810377663948783E-6</v>
      </c>
      <c r="BX24" s="24">
        <f t="shared" si="18"/>
        <v>1.8354559907558506E-3</v>
      </c>
      <c r="BY24" s="24">
        <f t="shared" si="19"/>
        <v>2.1678172111337518E-3</v>
      </c>
      <c r="BZ24" s="24">
        <f t="shared" si="20"/>
        <v>5.0174884349376654E-3</v>
      </c>
      <c r="CA24" s="24">
        <f t="shared" si="21"/>
        <v>5.9945998317812029E-4</v>
      </c>
      <c r="CB24" s="24">
        <f t="shared" si="22"/>
        <v>3.420628096644172E-3</v>
      </c>
      <c r="CC24" s="24">
        <f t="shared" si="23"/>
        <v>1.0321846243604507E-3</v>
      </c>
      <c r="CD24" s="24">
        <f t="shared" si="24"/>
        <v>3.1277629566442886E-3</v>
      </c>
      <c r="CE24" s="24">
        <f t="shared" si="25"/>
        <v>1.3940236500988394E-3</v>
      </c>
      <c r="CF24" s="24">
        <f t="shared" si="26"/>
        <v>3.2341625520581278E-2</v>
      </c>
      <c r="CG24" s="21"/>
    </row>
    <row r="25" spans="1:85" x14ac:dyDescent="0.2">
      <c r="A25" s="31">
        <f>+[1]NAC!A26</f>
        <v>43313</v>
      </c>
      <c r="B25" s="17">
        <f>+[1]GBA!B26</f>
        <v>156.06254019177049</v>
      </c>
      <c r="C25" s="17">
        <f>+[1]GBA!C26</f>
        <v>155.38755356438901</v>
      </c>
      <c r="D25" s="17">
        <f>+[1]GBA!D26</f>
        <v>141.68950310387501</v>
      </c>
      <c r="E25" s="17">
        <f>+[1]GBA!E26</f>
        <v>133.56187105384799</v>
      </c>
      <c r="F25" s="17">
        <f>+[1]GBA!F26</f>
        <v>191.83500000000001</v>
      </c>
      <c r="G25" s="17">
        <f>+[1]GBA!G26</f>
        <v>146.199094177181</v>
      </c>
      <c r="H25" s="17">
        <f>+[1]GBA!H26</f>
        <v>157.345</v>
      </c>
      <c r="I25" s="17">
        <f>+[1]GBA!I26</f>
        <v>156.60310000000001</v>
      </c>
      <c r="J25" s="17">
        <f>+[1]GBA!J26</f>
        <v>184.98870684020801</v>
      </c>
      <c r="K25" s="17">
        <f>+[1]GBA!K26</f>
        <v>147.2747</v>
      </c>
      <c r="L25" s="17">
        <f>+[1]GBA!L26</f>
        <v>160.27429907657299</v>
      </c>
      <c r="M25" s="17">
        <f>+[1]GBA!M26</f>
        <v>148.3622</v>
      </c>
      <c r="N25" s="17">
        <f>+[1]GBA!N26</f>
        <v>150.14487163599199</v>
      </c>
      <c r="O25" s="17">
        <f>+[1]GBA!P26</f>
        <v>142.57650000000001</v>
      </c>
      <c r="P25" s="17">
        <f>+[1]GBA!Q26</f>
        <v>149.87029999999999</v>
      </c>
      <c r="Q25" s="17">
        <f>+[1]GBA!R26</f>
        <v>176.44890000000001</v>
      </c>
      <c r="R25" s="18">
        <f t="shared" si="4"/>
        <v>156.06254019177049</v>
      </c>
      <c r="S25" s="19">
        <f t="shared" si="5"/>
        <v>148.39146147733447</v>
      </c>
      <c r="T25" s="19">
        <f t="shared" si="6"/>
        <v>144.51074597229899</v>
      </c>
      <c r="U25" s="19">
        <f t="shared" si="7"/>
        <v>142.89065432851635</v>
      </c>
      <c r="V25" s="19"/>
      <c r="W25" s="20">
        <f t="shared" si="8"/>
        <v>151.67926025155032</v>
      </c>
      <c r="X25" s="21"/>
      <c r="Y25" s="41">
        <f t="shared" si="30"/>
        <v>4.1458575262898645E-2</v>
      </c>
      <c r="Z25" s="24">
        <f t="shared" si="30"/>
        <v>3.6468790886333702E-2</v>
      </c>
      <c r="AA25" s="24">
        <f t="shared" si="30"/>
        <v>1.6840065804225146E-2</v>
      </c>
      <c r="AB25" s="24">
        <f t="shared" si="28"/>
        <v>1.2649535081991514E-2</v>
      </c>
      <c r="AC25" s="24">
        <f t="shared" si="28"/>
        <v>8.6407433793905586E-2</v>
      </c>
      <c r="AD25" s="24">
        <f t="shared" si="28"/>
        <v>2.9775195864304882E-2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0.17043853886196692</v>
      </c>
      <c r="AH25" s="24">
        <f t="shared" si="28"/>
        <v>1.3956168638930899E-2</v>
      </c>
      <c r="AI25" s="24">
        <f t="shared" si="28"/>
        <v>2.30397797513755E-2</v>
      </c>
      <c r="AJ25" s="24">
        <f t="shared" si="28"/>
        <v>2.4568280289438471E-2</v>
      </c>
      <c r="AK25" s="24">
        <f t="shared" si="28"/>
        <v>3.9290278431288295E-2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4.1458575262898645E-2</v>
      </c>
      <c r="AP25" s="24">
        <f t="shared" si="29"/>
        <v>2.7371628009480231E-2</v>
      </c>
      <c r="AQ25" s="24">
        <f t="shared" si="29"/>
        <v>2.2122457237053306E-2</v>
      </c>
      <c r="AR25" s="24">
        <f t="shared" si="29"/>
        <v>2.1057900528663298E-2</v>
      </c>
      <c r="AS25" s="24" t="e">
        <f t="shared" si="29"/>
        <v>#DIV/0!</v>
      </c>
      <c r="AT25" s="24">
        <f t="shared" si="12"/>
        <v>3.7805775412176779E-2</v>
      </c>
      <c r="AU25" s="21"/>
      <c r="AV25" s="24">
        <f t="shared" si="27"/>
        <v>0.34180549239199931</v>
      </c>
      <c r="AW25" s="24">
        <f t="shared" si="27"/>
        <v>0.32669000621677258</v>
      </c>
      <c r="AX25" s="24">
        <f t="shared" si="27"/>
        <v>0.18767928192719596</v>
      </c>
      <c r="AY25" s="24">
        <f t="shared" si="27"/>
        <v>0.22566139759474524</v>
      </c>
      <c r="AZ25" s="24">
        <f t="shared" si="27"/>
        <v>0.50855899921676206</v>
      </c>
      <c r="BA25" s="24">
        <f t="shared" si="27"/>
        <v>0.31737803192201608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0.4768963929514789</v>
      </c>
      <c r="BE25" s="24">
        <f t="shared" si="27"/>
        <v>0.26842634714860791</v>
      </c>
      <c r="BF25" s="24">
        <f t="shared" si="27"/>
        <v>0.32157150788819711</v>
      </c>
      <c r="BG25" s="24">
        <f t="shared" si="27"/>
        <v>0.2890020286971593</v>
      </c>
      <c r="BH25" s="24">
        <f t="shared" si="27"/>
        <v>0.31742501849796145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0.34180549239199953</v>
      </c>
      <c r="BM25" s="24">
        <f t="shared" si="27"/>
        <v>0.29158118727268811</v>
      </c>
      <c r="BN25" s="24">
        <f t="shared" si="27"/>
        <v>0.27808789026846115</v>
      </c>
      <c r="BO25" s="24">
        <f t="shared" si="27"/>
        <v>0.27337889981995978</v>
      </c>
      <c r="BP25" s="24" t="e">
        <f t="shared" si="27"/>
        <v>#DIV/0!</v>
      </c>
      <c r="BQ25" s="24">
        <f t="shared" si="27"/>
        <v>0.33262924057685184</v>
      </c>
      <c r="BR25" s="21"/>
      <c r="BS25" s="35">
        <f t="shared" si="13"/>
        <v>43313</v>
      </c>
      <c r="BT25" s="24">
        <f t="shared" si="14"/>
        <v>8.5522876628616427E-3</v>
      </c>
      <c r="BU25" s="24">
        <f t="shared" si="15"/>
        <v>5.1205886916756076E-4</v>
      </c>
      <c r="BV25" s="24">
        <f t="shared" si="16"/>
        <v>9.4525483957422522E-4</v>
      </c>
      <c r="BW25" s="24">
        <f t="shared" si="17"/>
        <v>1.0650285213845635E-2</v>
      </c>
      <c r="BX25" s="24">
        <f t="shared" si="18"/>
        <v>1.7687552892666489E-3</v>
      </c>
      <c r="BY25" s="24">
        <f t="shared" si="19"/>
        <v>4.4488015793532135E-3</v>
      </c>
      <c r="BZ25" s="24">
        <f t="shared" si="20"/>
        <v>3.8748582690350331E-3</v>
      </c>
      <c r="CA25" s="24">
        <f t="shared" si="21"/>
        <v>5.0514266858452863E-3</v>
      </c>
      <c r="CB25" s="24">
        <f t="shared" si="22"/>
        <v>1.009153730158203E-3</v>
      </c>
      <c r="CC25" s="24">
        <f t="shared" si="23"/>
        <v>7.2744465969808733E-4</v>
      </c>
      <c r="CD25" s="24">
        <f t="shared" si="24"/>
        <v>2.5735329161744157E-3</v>
      </c>
      <c r="CE25" s="24">
        <f t="shared" si="25"/>
        <v>1.3447155479186493E-3</v>
      </c>
      <c r="CF25" s="24">
        <f t="shared" si="26"/>
        <v>4.1458575262898603E-2</v>
      </c>
      <c r="CG25" s="21"/>
    </row>
    <row r="26" spans="1:85" x14ac:dyDescent="0.2">
      <c r="A26" s="31">
        <f>+[1]NAC!A27</f>
        <v>43344</v>
      </c>
      <c r="B26" s="17">
        <f>+[1]GBA!B27</f>
        <v>165.51236920353861</v>
      </c>
      <c r="C26" s="17">
        <f>+[1]GBA!C27</f>
        <v>166.11743476670301</v>
      </c>
      <c r="D26" s="17">
        <f>+[1]GBA!D27</f>
        <v>146.78490714142001</v>
      </c>
      <c r="E26" s="17">
        <f>+[1]GBA!E27</f>
        <v>142.980457089118</v>
      </c>
      <c r="F26" s="17">
        <f>+[1]GBA!F27</f>
        <v>193.24</v>
      </c>
      <c r="G26" s="17">
        <f>+[1]GBA!G27</f>
        <v>159.76020379888001</v>
      </c>
      <c r="H26" s="17">
        <f>+[1]GBA!H27</f>
        <v>164.1223</v>
      </c>
      <c r="I26" s="17">
        <f>+[1]GBA!I27</f>
        <v>173.2611</v>
      </c>
      <c r="J26" s="17">
        <f>+[1]GBA!J27</f>
        <v>186.75889392631399</v>
      </c>
      <c r="K26" s="17">
        <f>+[1]GBA!K27</f>
        <v>159.14519999999999</v>
      </c>
      <c r="L26" s="17">
        <f>+[1]GBA!L27</f>
        <v>165.11923090005899</v>
      </c>
      <c r="M26" s="17">
        <f>+[1]GBA!M27</f>
        <v>157.65110000000001</v>
      </c>
      <c r="N26" s="17">
        <f>+[1]GBA!N27</f>
        <v>160.16354093329301</v>
      </c>
      <c r="O26" s="17">
        <f>+[1]GBA!P27</f>
        <v>150.7758</v>
      </c>
      <c r="P26" s="17">
        <f>+[1]GBA!Q27</f>
        <v>161.58019999999999</v>
      </c>
      <c r="Q26" s="17">
        <f>+[1]GBA!R27</f>
        <v>183.61689999999999</v>
      </c>
      <c r="R26" s="18">
        <f t="shared" si="4"/>
        <v>165.51236920353861</v>
      </c>
      <c r="S26" s="19">
        <f t="shared" si="5"/>
        <v>158.78271576283549</v>
      </c>
      <c r="T26" s="19">
        <f t="shared" si="6"/>
        <v>155.15821482706306</v>
      </c>
      <c r="U26" s="19">
        <f t="shared" si="7"/>
        <v>154.10959723782611</v>
      </c>
      <c r="V26" s="19"/>
      <c r="W26" s="20">
        <f t="shared" si="8"/>
        <v>162.47796266724177</v>
      </c>
      <c r="X26" s="21"/>
      <c r="Y26" s="41">
        <f t="shared" si="30"/>
        <v>6.0551551962156447E-2</v>
      </c>
      <c r="Z26" s="24">
        <f t="shared" si="30"/>
        <v>6.9052385189060761E-2</v>
      </c>
      <c r="AA26" s="24">
        <f t="shared" si="30"/>
        <v>3.5961760934467124E-2</v>
      </c>
      <c r="AB26" s="24">
        <f t="shared" si="28"/>
        <v>7.0518524193725396E-2</v>
      </c>
      <c r="AC26" s="24">
        <f t="shared" si="28"/>
        <v>7.3240023978939917E-3</v>
      </c>
      <c r="AD26" s="24">
        <f t="shared" si="28"/>
        <v>9.2757822461362771E-2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9.5691629848251303E-3</v>
      </c>
      <c r="AH26" s="24">
        <f t="shared" si="28"/>
        <v>8.0601080837373829E-2</v>
      </c>
      <c r="AI26" s="24">
        <f t="shared" si="28"/>
        <v>3.0229000228984226E-2</v>
      </c>
      <c r="AJ26" s="24">
        <f t="shared" si="28"/>
        <v>6.2609613499934769E-2</v>
      </c>
      <c r="AK26" s="24">
        <f t="shared" si="28"/>
        <v>6.6726683290189603E-2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6.0551551962156447E-2</v>
      </c>
      <c r="AP26" s="24">
        <f t="shared" si="29"/>
        <v>7.0025958246177078E-2</v>
      </c>
      <c r="AQ26" s="24">
        <f t="shared" si="29"/>
        <v>7.3679426281593408E-2</v>
      </c>
      <c r="AR26" s="24">
        <f t="shared" si="29"/>
        <v>7.8514182484717088E-2</v>
      </c>
      <c r="AS26" s="24" t="e">
        <f t="shared" si="29"/>
        <v>#DIV/0!</v>
      </c>
      <c r="AT26" s="24">
        <f t="shared" si="12"/>
        <v>7.119432411380755E-2</v>
      </c>
      <c r="AU26" s="21"/>
      <c r="AV26" s="24">
        <f t="shared" si="27"/>
        <v>0.40301969940415017</v>
      </c>
      <c r="AW26" s="24">
        <f t="shared" si="27"/>
        <v>0.39615846338535965</v>
      </c>
      <c r="AX26" s="24">
        <f t="shared" si="27"/>
        <v>0.23065034587828581</v>
      </c>
      <c r="AY26" s="24">
        <f t="shared" si="27"/>
        <v>0.3111607743292355</v>
      </c>
      <c r="AZ26" s="24">
        <f t="shared" si="27"/>
        <v>0.50684450821301996</v>
      </c>
      <c r="BA26" s="24">
        <f t="shared" si="27"/>
        <v>0.43580986881451289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0.48384429918005201</v>
      </c>
      <c r="BE26" s="24">
        <f t="shared" si="27"/>
        <v>0.32602214686252773</v>
      </c>
      <c r="BF26" s="24">
        <f t="shared" si="27"/>
        <v>0.28430831191844352</v>
      </c>
      <c r="BG26" s="24">
        <f t="shared" si="27"/>
        <v>0.35326201253078415</v>
      </c>
      <c r="BH26" s="24">
        <f t="shared" si="27"/>
        <v>0.39178278514969667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0.40301969940415083</v>
      </c>
      <c r="BM26" s="24">
        <f t="shared" si="27"/>
        <v>0.36435873589142198</v>
      </c>
      <c r="BN26" s="24">
        <f t="shared" si="27"/>
        <v>0.35563890958162792</v>
      </c>
      <c r="BO26" s="24">
        <f t="shared" si="27"/>
        <v>0.35666428536578554</v>
      </c>
      <c r="BP26" s="24" t="e">
        <f t="shared" si="27"/>
        <v>#DIV/0!</v>
      </c>
      <c r="BQ26" s="24">
        <f t="shared" si="27"/>
        <v>0.40467067024771119</v>
      </c>
      <c r="BR26" s="21"/>
      <c r="BS26" s="35">
        <f t="shared" si="13"/>
        <v>43344</v>
      </c>
      <c r="BT26" s="24">
        <f t="shared" si="14"/>
        <v>1.6115873487204897E-2</v>
      </c>
      <c r="BU26" s="24">
        <f t="shared" si="15"/>
        <v>1.0676470588199972E-3</v>
      </c>
      <c r="BV26" s="24">
        <f t="shared" si="16"/>
        <v>5.1238301863587793E-3</v>
      </c>
      <c r="BW26" s="24">
        <f t="shared" si="17"/>
        <v>9.4169298935805603E-4</v>
      </c>
      <c r="BX26" s="24">
        <f t="shared" si="18"/>
        <v>5.4483386739424969E-3</v>
      </c>
      <c r="BY26" s="24">
        <f t="shared" si="19"/>
        <v>3.8215602492894015E-3</v>
      </c>
      <c r="BZ26" s="24">
        <f t="shared" si="20"/>
        <v>1.2371080194052912E-2</v>
      </c>
      <c r="CA26" s="24">
        <f t="shared" si="21"/>
        <v>3.1873284299008855E-4</v>
      </c>
      <c r="CB26" s="24">
        <f t="shared" si="22"/>
        <v>5.6742591714311705E-3</v>
      </c>
      <c r="CC26" s="24">
        <f t="shared" si="23"/>
        <v>9.3755324557374476E-4</v>
      </c>
      <c r="CD26" s="24">
        <f t="shared" si="24"/>
        <v>6.4520080139839871E-3</v>
      </c>
      <c r="CE26" s="24">
        <f t="shared" si="25"/>
        <v>2.2789758491508962E-3</v>
      </c>
      <c r="CF26" s="24">
        <f t="shared" si="26"/>
        <v>6.0551551962156426E-2</v>
      </c>
      <c r="CG26" s="21"/>
    </row>
    <row r="27" spans="1:85" x14ac:dyDescent="0.2">
      <c r="A27" s="31">
        <f>+[1]NAC!A28</f>
        <v>43374</v>
      </c>
      <c r="B27" s="17">
        <f>+[1]GBA!B28</f>
        <v>173.58681016562929</v>
      </c>
      <c r="C27" s="17">
        <f>+[1]GBA!C28</f>
        <v>175.472804171885</v>
      </c>
      <c r="D27" s="17">
        <f>+[1]GBA!D28</f>
        <v>150.43946368282101</v>
      </c>
      <c r="E27" s="17">
        <f>+[1]GBA!E28</f>
        <v>148.25677666084499</v>
      </c>
      <c r="F27" s="17">
        <f>+[1]GBA!F28</f>
        <v>206.9187</v>
      </c>
      <c r="G27" s="17">
        <f>+[1]GBA!G28</f>
        <v>165.19220390157599</v>
      </c>
      <c r="H27" s="17">
        <f>+[1]GBA!H28</f>
        <v>173.69149999999999</v>
      </c>
      <c r="I27" s="17">
        <f>+[1]GBA!I28</f>
        <v>185.61490000000001</v>
      </c>
      <c r="J27" s="17">
        <f>+[1]GBA!J28</f>
        <v>188.87361493897501</v>
      </c>
      <c r="K27" s="17">
        <f>+[1]GBA!K28</f>
        <v>162.62649999999999</v>
      </c>
      <c r="L27" s="17">
        <f>+[1]GBA!L28</f>
        <v>171.09753164115</v>
      </c>
      <c r="M27" s="17">
        <f>+[1]GBA!M28</f>
        <v>161.73509999999999</v>
      </c>
      <c r="N27" s="17">
        <f>+[1]GBA!N28</f>
        <v>169.358652868414</v>
      </c>
      <c r="O27" s="17">
        <f>+[1]GBA!P28</f>
        <v>160.1883</v>
      </c>
      <c r="P27" s="17">
        <f>+[1]GBA!Q28</f>
        <v>168.46190000000001</v>
      </c>
      <c r="Q27" s="17">
        <f>+[1]GBA!R28</f>
        <v>195.87100000000001</v>
      </c>
      <c r="R27" s="18">
        <f t="shared" si="4"/>
        <v>173.58681016562926</v>
      </c>
      <c r="S27" s="19">
        <f t="shared" si="5"/>
        <v>165.30480290631925</v>
      </c>
      <c r="T27" s="19">
        <f t="shared" si="6"/>
        <v>160.12238579613017</v>
      </c>
      <c r="U27" s="19">
        <f t="shared" si="7"/>
        <v>159.44400698472353</v>
      </c>
      <c r="V27" s="19"/>
      <c r="W27" s="20">
        <f t="shared" si="8"/>
        <v>169.95736400329136</v>
      </c>
      <c r="X27" s="21"/>
      <c r="Y27" s="41">
        <f t="shared" si="30"/>
        <v>4.8784516836691161E-2</v>
      </c>
      <c r="Z27" s="24">
        <f t="shared" si="30"/>
        <v>5.6317805643463892E-2</v>
      </c>
      <c r="AA27" s="24">
        <f t="shared" si="30"/>
        <v>2.4897359085290782E-2</v>
      </c>
      <c r="AB27" s="24">
        <f t="shared" si="28"/>
        <v>3.6902382879069329E-2</v>
      </c>
      <c r="AC27" s="24">
        <f t="shared" si="28"/>
        <v>7.0786069136824725E-2</v>
      </c>
      <c r="AD27" s="24">
        <f t="shared" si="28"/>
        <v>3.4000958771523981E-2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1.1323268028645472E-2</v>
      </c>
      <c r="AH27" s="24">
        <f t="shared" si="28"/>
        <v>2.1874992145537675E-2</v>
      </c>
      <c r="AI27" s="24">
        <f t="shared" si="28"/>
        <v>3.6205962857890572E-2</v>
      </c>
      <c r="AJ27" s="24">
        <f t="shared" si="28"/>
        <v>2.5905306084131219E-2</v>
      </c>
      <c r="AK27" s="24">
        <f t="shared" si="28"/>
        <v>5.7410768278098212E-2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4.8784516836690939E-2</v>
      </c>
      <c r="AP27" s="24">
        <f t="shared" si="29"/>
        <v>4.1075548507593318E-2</v>
      </c>
      <c r="AQ27" s="24">
        <f t="shared" si="29"/>
        <v>3.1994251639206439E-2</v>
      </c>
      <c r="AR27" s="24">
        <f t="shared" si="29"/>
        <v>3.4614390294364528E-2</v>
      </c>
      <c r="AS27" s="24" t="e">
        <f t="shared" si="29"/>
        <v>#DIV/0!</v>
      </c>
      <c r="AT27" s="24">
        <f t="shared" si="12"/>
        <v>4.6033327925015577E-2</v>
      </c>
      <c r="AU27" s="21"/>
      <c r="AV27" s="24">
        <f t="shared" si="27"/>
        <v>0.45499598572708555</v>
      </c>
      <c r="AW27" s="24">
        <f t="shared" si="27"/>
        <v>0.45837336563765918</v>
      </c>
      <c r="AX27" s="24">
        <f t="shared" si="27"/>
        <v>0.22213013118604397</v>
      </c>
      <c r="AY27" s="24">
        <f t="shared" si="27"/>
        <v>0.35266666437637539</v>
      </c>
      <c r="AZ27" s="24">
        <f t="shared" si="27"/>
        <v>0.6051059320719121</v>
      </c>
      <c r="BA27" s="24">
        <f t="shared" si="27"/>
        <v>0.48006084086916689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0.41803303878774734</v>
      </c>
      <c r="BE27" s="24">
        <f t="shared" si="27"/>
        <v>0.34842253637908871</v>
      </c>
      <c r="BF27" s="24">
        <f t="shared" si="27"/>
        <v>0.31327155821130148</v>
      </c>
      <c r="BG27" s="24">
        <f t="shared" si="27"/>
        <v>0.36523450854204831</v>
      </c>
      <c r="BH27" s="24">
        <f t="shared" si="27"/>
        <v>0.45276044321398978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0.45499598572708599</v>
      </c>
      <c r="BM27" s="24">
        <f t="shared" si="27"/>
        <v>0.40480494754965202</v>
      </c>
      <c r="BN27" s="24">
        <f t="shared" si="27"/>
        <v>0.38646349811876091</v>
      </c>
      <c r="BO27" s="24">
        <f t="shared" si="27"/>
        <v>0.39572395779119729</v>
      </c>
      <c r="BP27" s="24" t="e">
        <f t="shared" si="27"/>
        <v>#DIV/0!</v>
      </c>
      <c r="BQ27" s="24">
        <f t="shared" si="27"/>
        <v>0.45451308794582945</v>
      </c>
      <c r="BR27" s="21"/>
      <c r="BS27" s="35">
        <f t="shared" si="13"/>
        <v>43374</v>
      </c>
      <c r="BT27" s="24">
        <f t="shared" si="14"/>
        <v>1.3249152308840098E-2</v>
      </c>
      <c r="BU27" s="24">
        <f t="shared" si="15"/>
        <v>7.2202458027081386E-4</v>
      </c>
      <c r="BV27" s="24">
        <f t="shared" si="16"/>
        <v>2.7065018390785259E-3</v>
      </c>
      <c r="BW27" s="24">
        <f t="shared" si="17"/>
        <v>8.6446229178224424E-3</v>
      </c>
      <c r="BX27" s="24">
        <f t="shared" si="18"/>
        <v>2.0577701115510123E-3</v>
      </c>
      <c r="BY27" s="24">
        <f t="shared" si="19"/>
        <v>5.0877744307100152E-3</v>
      </c>
      <c r="BZ27" s="24">
        <f t="shared" si="20"/>
        <v>8.6507457230537259E-3</v>
      </c>
      <c r="CA27" s="24">
        <f t="shared" si="21"/>
        <v>3.5902851697264113E-4</v>
      </c>
      <c r="CB27" s="24">
        <f t="shared" si="22"/>
        <v>1.5690971088730445E-3</v>
      </c>
      <c r="CC27" s="24">
        <f t="shared" si="23"/>
        <v>1.0908228989153299E-3</v>
      </c>
      <c r="CD27" s="24">
        <f t="shared" si="24"/>
        <v>2.6747584010206552E-3</v>
      </c>
      <c r="CE27" s="24">
        <f t="shared" si="25"/>
        <v>1.9722179995826936E-3</v>
      </c>
      <c r="CF27" s="24">
        <f t="shared" si="26"/>
        <v>4.8784516836690994E-2</v>
      </c>
      <c r="CG27" s="21"/>
    </row>
    <row r="28" spans="1:85" x14ac:dyDescent="0.2">
      <c r="A28" s="31">
        <f>+[1]NAC!A29</f>
        <v>43405</v>
      </c>
      <c r="B28" s="17">
        <f>+[1]GBA!B29</f>
        <v>179.1490557311335</v>
      </c>
      <c r="C28" s="17">
        <f>+[1]GBA!C29</f>
        <v>182.577883401815</v>
      </c>
      <c r="D28" s="17">
        <f>+[1]GBA!D29</f>
        <v>157.46400829985299</v>
      </c>
      <c r="E28" s="17">
        <f>+[1]GBA!E29</f>
        <v>152.27599696081199</v>
      </c>
      <c r="F28" s="17">
        <f>+[1]GBA!F29</f>
        <v>208.9736</v>
      </c>
      <c r="G28" s="17">
        <f>+[1]GBA!G29</f>
        <v>171.13732095624101</v>
      </c>
      <c r="H28" s="17">
        <f>+[1]GBA!H29</f>
        <v>179.6549</v>
      </c>
      <c r="I28" s="17">
        <f>+[1]GBA!I29</f>
        <v>191.1071</v>
      </c>
      <c r="J28" s="17">
        <f>+[1]GBA!J29</f>
        <v>198.17712724792901</v>
      </c>
      <c r="K28" s="17">
        <f>+[1]GBA!K29</f>
        <v>169.47739999999999</v>
      </c>
      <c r="L28" s="17">
        <f>+[1]GBA!L29</f>
        <v>175.37307709597999</v>
      </c>
      <c r="M28" s="17">
        <f>+[1]GBA!M29</f>
        <v>166.29580000000001</v>
      </c>
      <c r="N28" s="17">
        <f>+[1]GBA!N29</f>
        <v>174.45292987177999</v>
      </c>
      <c r="O28" s="17">
        <f>+[1]GBA!P29</f>
        <v>162.6491</v>
      </c>
      <c r="P28" s="17">
        <f>+[1]GBA!Q29</f>
        <v>173.80850000000001</v>
      </c>
      <c r="Q28" s="17">
        <f>+[1]GBA!R29</f>
        <v>201.09229999999999</v>
      </c>
      <c r="R28" s="18">
        <f t="shared" si="4"/>
        <v>179.14905573113347</v>
      </c>
      <c r="S28" s="19">
        <f t="shared" si="5"/>
        <v>171.29884535244486</v>
      </c>
      <c r="T28" s="19">
        <f t="shared" si="6"/>
        <v>165.31302905320251</v>
      </c>
      <c r="U28" s="19">
        <f t="shared" si="7"/>
        <v>164.89963219393653</v>
      </c>
      <c r="V28" s="19"/>
      <c r="W28" s="20">
        <f t="shared" si="8"/>
        <v>175.64651569598544</v>
      </c>
      <c r="X28" s="21"/>
      <c r="Y28" s="41">
        <f t="shared" si="30"/>
        <v>3.2043019629181213E-2</v>
      </c>
      <c r="Z28" s="24">
        <f t="shared" si="30"/>
        <v>4.0491056511356538E-2</v>
      </c>
      <c r="AA28" s="24">
        <f t="shared" si="30"/>
        <v>4.6693496806410995E-2</v>
      </c>
      <c r="AB28" s="24">
        <f t="shared" si="28"/>
        <v>2.7109858925109753E-2</v>
      </c>
      <c r="AC28" s="24">
        <f t="shared" si="28"/>
        <v>9.9309535580882624E-3</v>
      </c>
      <c r="AD28" s="24">
        <f t="shared" si="28"/>
        <v>3.5989089764836724E-2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4.92578717888148E-2</v>
      </c>
      <c r="AH28" s="24">
        <f t="shared" si="28"/>
        <v>4.2126590684790077E-2</v>
      </c>
      <c r="AI28" s="24">
        <f t="shared" si="28"/>
        <v>2.498893709230865E-2</v>
      </c>
      <c r="AJ28" s="24">
        <f t="shared" si="28"/>
        <v>2.8198579034483195E-2</v>
      </c>
      <c r="AK28" s="24">
        <f t="shared" si="28"/>
        <v>3.00798153332269E-2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3.2043019629181213E-2</v>
      </c>
      <c r="AP28" s="24">
        <f t="shared" si="29"/>
        <v>3.6260546219715861E-2</v>
      </c>
      <c r="AQ28" s="24">
        <f t="shared" si="29"/>
        <v>3.2416724440273548E-2</v>
      </c>
      <c r="AR28" s="24">
        <f t="shared" si="29"/>
        <v>3.4216558605026259E-2</v>
      </c>
      <c r="AS28" s="24" t="e">
        <f t="shared" si="29"/>
        <v>#DIV/0!</v>
      </c>
      <c r="AT28" s="24">
        <f t="shared" si="12"/>
        <v>3.3473993469232077E-2</v>
      </c>
      <c r="AU28" s="21"/>
      <c r="AV28" s="24">
        <f t="shared" si="27"/>
        <v>0.47997263292498848</v>
      </c>
      <c r="AW28" s="24">
        <f t="shared" si="27"/>
        <v>0.48919187157283961</v>
      </c>
      <c r="AX28" s="24">
        <f t="shared" si="27"/>
        <v>0.26855947385351331</v>
      </c>
      <c r="AY28" s="24">
        <f t="shared" si="27"/>
        <v>0.36236746163145939</v>
      </c>
      <c r="AZ28" s="24">
        <f t="shared" si="27"/>
        <v>0.60550334662970728</v>
      </c>
      <c r="BA28" s="24">
        <f t="shared" si="27"/>
        <v>0.52414162870590286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0.47629930600027626</v>
      </c>
      <c r="BE28" s="24">
        <f t="shared" si="27"/>
        <v>0.40395927892313965</v>
      </c>
      <c r="BF28" s="24">
        <f t="shared" si="27"/>
        <v>0.32294233183350096</v>
      </c>
      <c r="BG28" s="24">
        <f t="shared" si="27"/>
        <v>0.38014434201222325</v>
      </c>
      <c r="BH28" s="24">
        <f t="shared" si="27"/>
        <v>0.48744436684392656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0.47997263292498826</v>
      </c>
      <c r="BM28" s="24">
        <f t="shared" si="31"/>
        <v>0.43556182098659768</v>
      </c>
      <c r="BN28" s="24">
        <f t="shared" si="31"/>
        <v>0.41537107034841814</v>
      </c>
      <c r="BO28" s="24">
        <f t="shared" si="31"/>
        <v>0.43086360569634929</v>
      </c>
      <c r="BP28" s="24" t="e">
        <f t="shared" si="31"/>
        <v>#DIV/0!</v>
      </c>
      <c r="BQ28" s="24">
        <f t="shared" si="31"/>
        <v>0.48302562867803456</v>
      </c>
      <c r="BR28" s="21"/>
      <c r="BS28" s="35">
        <f t="shared" si="13"/>
        <v>43405</v>
      </c>
      <c r="BT28" s="24">
        <f t="shared" si="14"/>
        <v>9.5942230282733305E-3</v>
      </c>
      <c r="BU28" s="24">
        <f t="shared" si="15"/>
        <v>1.3232722506840988E-3</v>
      </c>
      <c r="BV28" s="24">
        <f t="shared" si="16"/>
        <v>1.9657703436200564E-3</v>
      </c>
      <c r="BW28" s="24">
        <f t="shared" si="17"/>
        <v>1.238242351448887E-3</v>
      </c>
      <c r="BX28" s="24">
        <f t="shared" si="18"/>
        <v>2.1473914923134181E-3</v>
      </c>
      <c r="BY28" s="24">
        <f t="shared" si="19"/>
        <v>3.0231513529125754E-3</v>
      </c>
      <c r="BZ28" s="24">
        <f t="shared" si="20"/>
        <v>3.6670181299641026E-3</v>
      </c>
      <c r="CA28" s="24">
        <f t="shared" si="21"/>
        <v>1.5060400938997785E-3</v>
      </c>
      <c r="CB28" s="24">
        <f t="shared" si="22"/>
        <v>2.9442164385205952E-3</v>
      </c>
      <c r="CC28" s="24">
        <f t="shared" si="23"/>
        <v>7.4384380133872812E-4</v>
      </c>
      <c r="CD28" s="24">
        <f t="shared" si="24"/>
        <v>2.8480267569194117E-3</v>
      </c>
      <c r="CE28" s="24">
        <f t="shared" si="25"/>
        <v>1.0418235892861679E-3</v>
      </c>
      <c r="CF28" s="24">
        <f t="shared" si="26"/>
        <v>3.2043019629181151E-2</v>
      </c>
      <c r="CG28" s="21"/>
    </row>
    <row r="29" spans="1:85" x14ac:dyDescent="0.2">
      <c r="A29" s="31">
        <f>+[1]NAC!A30</f>
        <v>43435</v>
      </c>
      <c r="B29" s="17">
        <f>+[1]GBA!B30</f>
        <v>184.58133896701051</v>
      </c>
      <c r="C29" s="17">
        <f>+[1]GBA!C30</f>
        <v>185.74545542952799</v>
      </c>
      <c r="D29" s="17">
        <f>+[1]GBA!D30</f>
        <v>158.83157445256001</v>
      </c>
      <c r="E29" s="17">
        <f>+[1]GBA!E30</f>
        <v>154.920978085489</v>
      </c>
      <c r="F29" s="17">
        <f>+[1]GBA!F30</f>
        <v>218.83760000000001</v>
      </c>
      <c r="G29" s="17">
        <f>+[1]GBA!G30</f>
        <v>175.67968766177901</v>
      </c>
      <c r="H29" s="17">
        <f>+[1]GBA!H30</f>
        <v>190.51320000000001</v>
      </c>
      <c r="I29" s="17">
        <f>+[1]GBA!I30</f>
        <v>197.0384</v>
      </c>
      <c r="J29" s="17">
        <f>+[1]GBA!J30</f>
        <v>209.80254140269901</v>
      </c>
      <c r="K29" s="17">
        <f>+[1]GBA!K30</f>
        <v>173.7047</v>
      </c>
      <c r="L29" s="17">
        <f>+[1]GBA!L30</f>
        <v>180.96739240230701</v>
      </c>
      <c r="M29" s="17">
        <f>+[1]GBA!M30</f>
        <v>170.12620000000001</v>
      </c>
      <c r="N29" s="17">
        <f>+[1]GBA!N30</f>
        <v>181.06652929333401</v>
      </c>
      <c r="O29" s="17">
        <f>+[1]GBA!P30</f>
        <v>165.97819999999999</v>
      </c>
      <c r="P29" s="17">
        <f>+[1]GBA!Q30</f>
        <v>178.9256</v>
      </c>
      <c r="Q29" s="17">
        <f>+[1]GBA!R30</f>
        <v>206.76849999999999</v>
      </c>
      <c r="R29" s="18">
        <f t="shared" si="4"/>
        <v>184.58133896701054</v>
      </c>
      <c r="S29" s="19">
        <f t="shared" si="5"/>
        <v>174.87104735161876</v>
      </c>
      <c r="T29" s="19">
        <f t="shared" si="6"/>
        <v>169.34121809823796</v>
      </c>
      <c r="U29" s="19">
        <f t="shared" si="7"/>
        <v>169.01102004565354</v>
      </c>
      <c r="V29" s="19"/>
      <c r="W29" s="20">
        <f t="shared" si="8"/>
        <v>181.79788168826778</v>
      </c>
      <c r="X29" s="21"/>
      <c r="Y29" s="41">
        <f t="shared" si="30"/>
        <v>3.0322700913532952E-2</v>
      </c>
      <c r="Z29" s="24">
        <f t="shared" si="30"/>
        <v>1.7349155158852714E-2</v>
      </c>
      <c r="AA29" s="24">
        <f t="shared" si="30"/>
        <v>8.6849443721945807E-3</v>
      </c>
      <c r="AB29" s="24">
        <f t="shared" si="28"/>
        <v>1.7369652325163853E-2</v>
      </c>
      <c r="AC29" s="24">
        <f t="shared" si="28"/>
        <v>4.7202134623703706E-2</v>
      </c>
      <c r="AD29" s="24">
        <f t="shared" si="28"/>
        <v>2.6542233337282672E-2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5.8661735166975371E-2</v>
      </c>
      <c r="AH29" s="24">
        <f t="shared" si="28"/>
        <v>2.4943148762017975E-2</v>
      </c>
      <c r="AI29" s="24">
        <f t="shared" si="28"/>
        <v>3.1899510454876268E-2</v>
      </c>
      <c r="AJ29" s="24">
        <f t="shared" si="28"/>
        <v>2.3033654487966571E-2</v>
      </c>
      <c r="AK29" s="24">
        <f t="shared" si="28"/>
        <v>3.7910509307094609E-2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3.0322700913533174E-2</v>
      </c>
      <c r="AP29" s="24">
        <f t="shared" si="29"/>
        <v>2.0853625672865084E-2</v>
      </c>
      <c r="AQ29" s="24">
        <f t="shared" si="29"/>
        <v>2.436703911425564E-2</v>
      </c>
      <c r="AR29" s="24">
        <f t="shared" si="29"/>
        <v>2.4932668417851023E-2</v>
      </c>
      <c r="AS29" s="24" t="e">
        <f t="shared" si="29"/>
        <v>#DIV/0!</v>
      </c>
      <c r="AT29" s="24">
        <f t="shared" si="12"/>
        <v>3.502128105364366E-2</v>
      </c>
      <c r="AU29" s="21"/>
      <c r="AV29" s="24">
        <f t="shared" ref="AV29:BH48" si="32">+B29/B17-1</f>
        <v>0.47139099761577885</v>
      </c>
      <c r="AW29" s="24">
        <f t="shared" si="32"/>
        <v>0.50532525783034599</v>
      </c>
      <c r="AX29" s="24">
        <f t="shared" si="32"/>
        <v>0.27845201567677136</v>
      </c>
      <c r="AY29" s="24">
        <f t="shared" si="32"/>
        <v>0.35593410321299945</v>
      </c>
      <c r="AZ29" s="24">
        <f t="shared" si="32"/>
        <v>0.41446082946330187</v>
      </c>
      <c r="BA29" s="24">
        <f t="shared" si="32"/>
        <v>0.50027251974190623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0.54379715534929174</v>
      </c>
      <c r="BE29" s="24">
        <f t="shared" si="32"/>
        <v>0.4296824330775284</v>
      </c>
      <c r="BF29" s="24">
        <f t="shared" si="32"/>
        <v>0.35272997068834866</v>
      </c>
      <c r="BG29" s="24">
        <f t="shared" si="32"/>
        <v>0.38668546812785531</v>
      </c>
      <c r="BH29" s="24">
        <f t="shared" si="32"/>
        <v>0.5273682262676116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0.47139099761577952</v>
      </c>
      <c r="BM29" s="24">
        <f t="shared" si="31"/>
        <v>0.44555250106667899</v>
      </c>
      <c r="BN29" s="24">
        <f t="shared" si="31"/>
        <v>0.42147838133911009</v>
      </c>
      <c r="BO29" s="24">
        <f t="shared" si="31"/>
        <v>0.43674218301733503</v>
      </c>
      <c r="BP29" s="24" t="e">
        <f t="shared" si="31"/>
        <v>#DIV/0!</v>
      </c>
      <c r="BQ29" s="24">
        <f t="shared" si="31"/>
        <v>0.50076843487831013</v>
      </c>
      <c r="BR29" s="21"/>
      <c r="BS29" s="35">
        <f t="shared" si="13"/>
        <v>43435</v>
      </c>
      <c r="BT29" s="24">
        <f t="shared" si="14"/>
        <v>4.1444755612345292E-3</v>
      </c>
      <c r="BU29" s="24">
        <f t="shared" si="15"/>
        <v>2.4962126097183637E-4</v>
      </c>
      <c r="BV29" s="24">
        <f t="shared" si="16"/>
        <v>1.2534751945446757E-3</v>
      </c>
      <c r="BW29" s="24">
        <f t="shared" si="17"/>
        <v>5.7593069401855237E-3</v>
      </c>
      <c r="BX29" s="24">
        <f t="shared" si="18"/>
        <v>1.5897733386028528E-3</v>
      </c>
      <c r="BY29" s="24">
        <f t="shared" si="19"/>
        <v>5.3337172004638365E-3</v>
      </c>
      <c r="BZ29" s="24">
        <f t="shared" si="20"/>
        <v>3.8372385899242707E-3</v>
      </c>
      <c r="CA29" s="24">
        <f t="shared" si="21"/>
        <v>1.82347674910053E-3</v>
      </c>
      <c r="CB29" s="24">
        <f t="shared" si="22"/>
        <v>1.760302775322955E-3</v>
      </c>
      <c r="CC29" s="24">
        <f t="shared" si="23"/>
        <v>9.4306007677000118E-4</v>
      </c>
      <c r="CD29" s="24">
        <f t="shared" si="24"/>
        <v>2.3177088950061451E-3</v>
      </c>
      <c r="CE29" s="24">
        <f t="shared" si="25"/>
        <v>1.3105443314059631E-3</v>
      </c>
      <c r="CF29" s="24">
        <f t="shared" si="26"/>
        <v>3.0322700913533118E-2</v>
      </c>
      <c r="CG29" s="21"/>
    </row>
    <row r="30" spans="1:85" x14ac:dyDescent="0.2">
      <c r="A30" s="31">
        <f>+[1]NAC!A31</f>
        <v>43466</v>
      </c>
      <c r="B30" s="17">
        <f>+[1]GBA!B31</f>
        <v>189.86193783276971</v>
      </c>
      <c r="C30" s="17">
        <f>+[1]GBA!C31</f>
        <v>190.772458386832</v>
      </c>
      <c r="D30" s="17">
        <f>+[1]GBA!D31</f>
        <v>163.01985123847101</v>
      </c>
      <c r="E30" s="17">
        <f>+[1]GBA!E31</f>
        <v>159.296530893968</v>
      </c>
      <c r="F30" s="17">
        <f>+[1]GBA!F31</f>
        <v>221.858</v>
      </c>
      <c r="G30" s="17">
        <f>+[1]GBA!G31</f>
        <v>182.028499945448</v>
      </c>
      <c r="H30" s="17">
        <f>+[1]GBA!H31</f>
        <v>194.64619999999999</v>
      </c>
      <c r="I30" s="17">
        <f>+[1]GBA!I31</f>
        <v>203.45320000000001</v>
      </c>
      <c r="J30" s="17">
        <f>+[1]GBA!J31</f>
        <v>223.32895411501499</v>
      </c>
      <c r="K30" s="17">
        <f>+[1]GBA!K31</f>
        <v>179.1848</v>
      </c>
      <c r="L30" s="17">
        <f>+[1]GBA!L31</f>
        <v>186.21256755446299</v>
      </c>
      <c r="M30" s="17">
        <f>+[1]GBA!M31</f>
        <v>175.7302</v>
      </c>
      <c r="N30" s="17">
        <f>+[1]GBA!N31</f>
        <v>187.20340397588899</v>
      </c>
      <c r="O30" s="17">
        <f>+[1]GBA!P31</f>
        <v>168.3449</v>
      </c>
      <c r="P30" s="17">
        <f>+[1]GBA!Q31</f>
        <v>184.08260000000001</v>
      </c>
      <c r="Q30" s="17">
        <f>+[1]GBA!R31</f>
        <v>213.3075</v>
      </c>
      <c r="R30" s="18">
        <f t="shared" si="4"/>
        <v>189.86193783276966</v>
      </c>
      <c r="S30" s="19">
        <f t="shared" si="5"/>
        <v>180.1126601421241</v>
      </c>
      <c r="T30" s="19">
        <f t="shared" si="6"/>
        <v>174.81432128003698</v>
      </c>
      <c r="U30" s="19">
        <f t="shared" si="7"/>
        <v>174.42906224532999</v>
      </c>
      <c r="V30" s="19"/>
      <c r="W30" s="20">
        <f t="shared" si="8"/>
        <v>187.64882471898102</v>
      </c>
      <c r="X30" s="21"/>
      <c r="Y30" s="41">
        <f t="shared" si="30"/>
        <v>2.8608519665701326E-2</v>
      </c>
      <c r="Z30" s="24">
        <f t="shared" si="30"/>
        <v>2.7063935134667538E-2</v>
      </c>
      <c r="AA30" s="24">
        <f t="shared" si="30"/>
        <v>2.6369295905720236E-2</v>
      </c>
      <c r="AB30" s="24">
        <f t="shared" si="28"/>
        <v>2.824377216405427E-2</v>
      </c>
      <c r="AC30" s="24">
        <f t="shared" si="28"/>
        <v>1.3802015741353424E-2</v>
      </c>
      <c r="AD30" s="24">
        <f t="shared" si="28"/>
        <v>3.6138567686275769E-2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6.4472110880454681E-2</v>
      </c>
      <c r="AH30" s="24">
        <f t="shared" si="28"/>
        <v>3.1548369157541556E-2</v>
      </c>
      <c r="AI30" s="24">
        <f t="shared" si="28"/>
        <v>2.8984089799423574E-2</v>
      </c>
      <c r="AJ30" s="24">
        <f t="shared" si="28"/>
        <v>3.2940252588960384E-2</v>
      </c>
      <c r="AK30" s="24">
        <f t="shared" si="28"/>
        <v>3.389292712742642E-2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2.8608519665700882E-2</v>
      </c>
      <c r="AP30" s="24">
        <f t="shared" si="29"/>
        <v>2.9974160216275525E-2</v>
      </c>
      <c r="AQ30" s="24">
        <f t="shared" si="29"/>
        <v>3.231997054978053E-2</v>
      </c>
      <c r="AR30" s="24">
        <f t="shared" si="29"/>
        <v>3.205733092559826E-2</v>
      </c>
      <c r="AS30" s="24" t="e">
        <f t="shared" si="29"/>
        <v>#DIV/0!</v>
      </c>
      <c r="AT30" s="24">
        <f t="shared" si="12"/>
        <v>3.218378001095723E-2</v>
      </c>
      <c r="AU30" s="21"/>
      <c r="AV30" s="24">
        <f t="shared" si="32"/>
        <v>0.48877266890628124</v>
      </c>
      <c r="AW30" s="24">
        <f t="shared" si="32"/>
        <v>0.52263401540309973</v>
      </c>
      <c r="AX30" s="24">
        <f t="shared" si="32"/>
        <v>0.29928188131312727</v>
      </c>
      <c r="AY30" s="24">
        <f t="shared" si="32"/>
        <v>0.36929755654468055</v>
      </c>
      <c r="AZ30" s="24">
        <f t="shared" si="32"/>
        <v>0.45701548839946193</v>
      </c>
      <c r="BA30" s="24">
        <f t="shared" si="32"/>
        <v>0.523892636411454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0.6359551912673207</v>
      </c>
      <c r="BE30" s="24">
        <f t="shared" si="32"/>
        <v>0.41969149198305411</v>
      </c>
      <c r="BF30" s="24">
        <f t="shared" si="32"/>
        <v>0.35289932486946052</v>
      </c>
      <c r="BG30" s="24">
        <f t="shared" si="32"/>
        <v>0.38765006273753588</v>
      </c>
      <c r="BH30" s="24">
        <f t="shared" si="32"/>
        <v>0.53592645981213627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0.48877266890628035</v>
      </c>
      <c r="BM30" s="24">
        <f t="shared" si="31"/>
        <v>0.45640550626101817</v>
      </c>
      <c r="BN30" s="24">
        <f t="shared" si="31"/>
        <v>0.42740312381955525</v>
      </c>
      <c r="BO30" s="24">
        <f t="shared" si="31"/>
        <v>0.44494533989245877</v>
      </c>
      <c r="BP30" s="24" t="e">
        <f t="shared" si="31"/>
        <v>#DIV/0!</v>
      </c>
      <c r="BQ30" s="24">
        <f t="shared" si="31"/>
        <v>0.51481152230876814</v>
      </c>
      <c r="BR30" s="21"/>
      <c r="BS30" s="35">
        <f t="shared" si="13"/>
        <v>43466</v>
      </c>
      <c r="BT30" s="24">
        <f t="shared" si="14"/>
        <v>6.3837953489039173E-3</v>
      </c>
      <c r="BU30" s="24">
        <f t="shared" si="15"/>
        <v>7.4198535813941311E-4</v>
      </c>
      <c r="BV30" s="24">
        <f t="shared" si="16"/>
        <v>2.0125784953064028E-3</v>
      </c>
      <c r="BW30" s="24">
        <f t="shared" si="17"/>
        <v>1.7116239472965632E-3</v>
      </c>
      <c r="BX30" s="24">
        <f t="shared" si="18"/>
        <v>2.1566130813320808E-3</v>
      </c>
      <c r="BY30" s="24">
        <f t="shared" si="19"/>
        <v>1.9704267074636497E-3</v>
      </c>
      <c r="BZ30" s="24">
        <f t="shared" si="20"/>
        <v>4.0279007843413688E-3</v>
      </c>
      <c r="CA30" s="24">
        <f t="shared" si="21"/>
        <v>2.0592124823843195E-3</v>
      </c>
      <c r="CB30" s="24">
        <f t="shared" si="22"/>
        <v>2.2148255196754504E-3</v>
      </c>
      <c r="CC30" s="24">
        <f t="shared" si="23"/>
        <v>8.581814959280449E-4</v>
      </c>
      <c r="CD30" s="24">
        <f t="shared" si="24"/>
        <v>3.2910889226378929E-3</v>
      </c>
      <c r="CE30" s="24">
        <f t="shared" si="25"/>
        <v>1.1802875222919401E-3</v>
      </c>
      <c r="CF30" s="24">
        <f t="shared" si="26"/>
        <v>2.8608519665701045E-2</v>
      </c>
      <c r="CG30" s="21"/>
    </row>
    <row r="31" spans="1:85" x14ac:dyDescent="0.2">
      <c r="A31" s="31">
        <f>+[1]NAC!A32</f>
        <v>43497</v>
      </c>
      <c r="B31" s="17">
        <f>+[1]GBA!B32</f>
        <v>196.7639156742365</v>
      </c>
      <c r="C31" s="17">
        <f>+[1]GBA!C32</f>
        <v>198.17733567780999</v>
      </c>
      <c r="D31" s="17">
        <f>+[1]GBA!D32</f>
        <v>166.72715667358099</v>
      </c>
      <c r="E31" s="17">
        <f>+[1]GBA!E32</f>
        <v>164.45778032931401</v>
      </c>
      <c r="F31" s="17">
        <f>+[1]GBA!F32</f>
        <v>237.6627</v>
      </c>
      <c r="G31" s="17">
        <f>+[1]GBA!G32</f>
        <v>187.59166772440199</v>
      </c>
      <c r="H31" s="17">
        <f>+[1]GBA!H32</f>
        <v>201.72450000000001</v>
      </c>
      <c r="I31" s="17">
        <f>+[1]GBA!I32</f>
        <v>208.74170000000001</v>
      </c>
      <c r="J31" s="17">
        <f>+[1]GBA!J32</f>
        <v>222.32236647942099</v>
      </c>
      <c r="K31" s="17">
        <f>+[1]GBA!K32</f>
        <v>183.64840000000001</v>
      </c>
      <c r="L31" s="17">
        <f>+[1]GBA!L32</f>
        <v>192.559464598614</v>
      </c>
      <c r="M31" s="17">
        <f>+[1]GBA!M32</f>
        <v>182.04859999999999</v>
      </c>
      <c r="N31" s="17">
        <f>+[1]GBA!N32</f>
        <v>192.49229275783401</v>
      </c>
      <c r="O31" s="17">
        <f>+[1]GBA!P32</f>
        <v>171.1095</v>
      </c>
      <c r="P31" s="17">
        <f>+[1]GBA!Q32</f>
        <v>190.92509999999999</v>
      </c>
      <c r="Q31" s="17">
        <f>+[1]GBA!R32</f>
        <v>223.7149</v>
      </c>
      <c r="R31" s="18">
        <f t="shared" si="4"/>
        <v>196.7639156742365</v>
      </c>
      <c r="S31" s="19">
        <f t="shared" si="5"/>
        <v>186.19223609489364</v>
      </c>
      <c r="T31" s="19">
        <f t="shared" si="6"/>
        <v>180.2572477169677</v>
      </c>
      <c r="U31" s="19">
        <f t="shared" si="7"/>
        <v>179.50372584082996</v>
      </c>
      <c r="V31" s="19"/>
      <c r="W31" s="20">
        <f t="shared" si="8"/>
        <v>192.85551742283468</v>
      </c>
      <c r="X31" s="21"/>
      <c r="Y31" s="41">
        <f t="shared" si="30"/>
        <v>3.6352614537970451E-2</v>
      </c>
      <c r="Z31" s="24">
        <f t="shared" si="30"/>
        <v>3.8815232311799619E-2</v>
      </c>
      <c r="AA31" s="24">
        <f t="shared" si="30"/>
        <v>2.2741435518100372E-2</v>
      </c>
      <c r="AB31" s="24">
        <f t="shared" si="28"/>
        <v>3.2400262619538545E-2</v>
      </c>
      <c r="AC31" s="24">
        <f t="shared" si="28"/>
        <v>7.1237908932740845E-2</v>
      </c>
      <c r="AD31" s="24">
        <f t="shared" si="28"/>
        <v>3.0562070118806739E-2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-4.5071971951993195E-3</v>
      </c>
      <c r="AH31" s="24">
        <f t="shared" si="28"/>
        <v>2.4910595095119836E-2</v>
      </c>
      <c r="AI31" s="24">
        <f t="shared" si="28"/>
        <v>3.408414978379315E-2</v>
      </c>
      <c r="AJ31" s="24">
        <f t="shared" si="28"/>
        <v>3.5955117560897421E-2</v>
      </c>
      <c r="AK31" s="24">
        <f t="shared" si="28"/>
        <v>2.8252097288926414E-2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3.6352614537970673E-2</v>
      </c>
      <c r="AP31" s="24">
        <f t="shared" si="29"/>
        <v>3.3754295494676789E-2</v>
      </c>
      <c r="AQ31" s="24">
        <f t="shared" si="29"/>
        <v>3.1135472180289225E-2</v>
      </c>
      <c r="AR31" s="24">
        <f t="shared" si="29"/>
        <v>2.9092993622602759E-2</v>
      </c>
      <c r="AS31" s="24" t="e">
        <f t="shared" si="29"/>
        <v>#DIV/0!</v>
      </c>
      <c r="AT31" s="24">
        <f t="shared" si="12"/>
        <v>2.774700407343933E-2</v>
      </c>
      <c r="AU31" s="21"/>
      <c r="AV31" s="24">
        <f t="shared" si="32"/>
        <v>0.50630740374993466</v>
      </c>
      <c r="AW31" s="24">
        <f t="shared" si="32"/>
        <v>0.56782271431724185</v>
      </c>
      <c r="AX31" s="24">
        <f t="shared" si="32"/>
        <v>0.30690002149006879</v>
      </c>
      <c r="AY31" s="24">
        <f t="shared" si="32"/>
        <v>0.39135546564172774</v>
      </c>
      <c r="AZ31" s="24">
        <f t="shared" si="32"/>
        <v>0.48747713200442866</v>
      </c>
      <c r="BA31" s="24">
        <f t="shared" si="32"/>
        <v>0.53111477372447524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0.53910335664121201</v>
      </c>
      <c r="BE31" s="24">
        <f t="shared" si="32"/>
        <v>0.45107087039726435</v>
      </c>
      <c r="BF31" s="24">
        <f t="shared" si="32"/>
        <v>0.36281604358101438</v>
      </c>
      <c r="BG31" s="24">
        <f t="shared" si="32"/>
        <v>0.41214899624561729</v>
      </c>
      <c r="BH31" s="24">
        <f t="shared" si="32"/>
        <v>0.54847162086132317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0.5063074037499351</v>
      </c>
      <c r="BM31" s="24">
        <f t="shared" si="31"/>
        <v>0.48584675556921941</v>
      </c>
      <c r="BN31" s="24">
        <f t="shared" si="31"/>
        <v>0.44890961223888493</v>
      </c>
      <c r="BO31" s="24">
        <f t="shared" si="31"/>
        <v>0.46518091216601665</v>
      </c>
      <c r="BP31" s="24" t="e">
        <f t="shared" si="31"/>
        <v>#DIV/0!</v>
      </c>
      <c r="BQ31" s="24">
        <f t="shared" si="31"/>
        <v>0.51598028488224346</v>
      </c>
      <c r="BR31" s="21"/>
      <c r="BS31" s="35">
        <f t="shared" si="13"/>
        <v>43497</v>
      </c>
      <c r="BT31" s="24">
        <f t="shared" si="14"/>
        <v>9.1419231090649044E-3</v>
      </c>
      <c r="BU31" s="24">
        <f t="shared" si="15"/>
        <v>6.385107468716289E-4</v>
      </c>
      <c r="BV31" s="24">
        <f t="shared" si="16"/>
        <v>2.30794061233502E-3</v>
      </c>
      <c r="BW31" s="24">
        <f t="shared" si="17"/>
        <v>8.7072303109858307E-3</v>
      </c>
      <c r="BX31" s="24">
        <f t="shared" si="18"/>
        <v>1.8371803412627491E-3</v>
      </c>
      <c r="BY31" s="24">
        <f t="shared" si="19"/>
        <v>3.2807544635336159E-3</v>
      </c>
      <c r="BZ31" s="24">
        <f t="shared" si="20"/>
        <v>3.228330843962388E-3</v>
      </c>
      <c r="CA31" s="24">
        <f t="shared" si="21"/>
        <v>-1.4897726676057089E-4</v>
      </c>
      <c r="CB31" s="24">
        <f t="shared" si="22"/>
        <v>1.7538247202200877E-3</v>
      </c>
      <c r="CC31" s="24">
        <f t="shared" si="23"/>
        <v>1.0095561697162744E-3</v>
      </c>
      <c r="CD31" s="24">
        <f t="shared" si="24"/>
        <v>3.6074347908703641E-3</v>
      </c>
      <c r="CE31" s="24">
        <f t="shared" si="25"/>
        <v>9.8890569590848231E-4</v>
      </c>
      <c r="CF31" s="24">
        <f t="shared" si="26"/>
        <v>3.635261453797077E-2</v>
      </c>
      <c r="CG31" s="21"/>
    </row>
    <row r="32" spans="1:85" x14ac:dyDescent="0.2">
      <c r="A32" s="31">
        <f>+[1]NAC!A33</f>
        <v>43525</v>
      </c>
      <c r="B32" s="17">
        <f>+[1]GBA!B33</f>
        <v>204.12676028867389</v>
      </c>
      <c r="C32" s="17">
        <f>+[1]GBA!C33</f>
        <v>206.96157189848901</v>
      </c>
      <c r="D32" s="17">
        <f>+[1]GBA!D33</f>
        <v>172.06054570291499</v>
      </c>
      <c r="E32" s="17">
        <f>+[1]GBA!E33</f>
        <v>171.150587866336</v>
      </c>
      <c r="F32" s="17">
        <f>+[1]GBA!F33</f>
        <v>246.30539999999999</v>
      </c>
      <c r="G32" s="17">
        <f>+[1]GBA!G33</f>
        <v>195.31898445742601</v>
      </c>
      <c r="H32" s="17">
        <f>+[1]GBA!H33</f>
        <v>207.44069999999999</v>
      </c>
      <c r="I32" s="17">
        <f>+[1]GBA!I33</f>
        <v>217.70079999999999</v>
      </c>
      <c r="J32" s="17">
        <f>+[1]GBA!J33</f>
        <v>231.74466106816601</v>
      </c>
      <c r="K32" s="17">
        <f>+[1]GBA!K33</f>
        <v>185.2328</v>
      </c>
      <c r="L32" s="17">
        <f>+[1]GBA!L33</f>
        <v>198.806647188352</v>
      </c>
      <c r="M32" s="17">
        <f>+[1]GBA!M33</f>
        <v>189.63480000000001</v>
      </c>
      <c r="N32" s="17">
        <f>+[1]GBA!N33</f>
        <v>199.17714576751001</v>
      </c>
      <c r="O32" s="17">
        <f>+[1]GBA!P33</f>
        <v>181.01179999999999</v>
      </c>
      <c r="P32" s="17">
        <f>+[1]GBA!Q33</f>
        <v>199.11089999999999</v>
      </c>
      <c r="Q32" s="17">
        <f>+[1]GBA!R33</f>
        <v>236.4956</v>
      </c>
      <c r="R32" s="18">
        <f t="shared" si="4"/>
        <v>204.12676028867392</v>
      </c>
      <c r="S32" s="19">
        <f t="shared" si="5"/>
        <v>193.24214372642183</v>
      </c>
      <c r="T32" s="19">
        <f t="shared" si="6"/>
        <v>186.35004946757482</v>
      </c>
      <c r="U32" s="19">
        <f t="shared" si="7"/>
        <v>184.96833833946116</v>
      </c>
      <c r="V32" s="19"/>
      <c r="W32" s="20">
        <f t="shared" si="8"/>
        <v>199.40109796342151</v>
      </c>
      <c r="X32" s="21"/>
      <c r="Y32" s="41">
        <f t="shared" si="30"/>
        <v>3.7419689424291303E-2</v>
      </c>
      <c r="Z32" s="24">
        <f t="shared" si="30"/>
        <v>4.4325130271001933E-2</v>
      </c>
      <c r="AA32" s="24">
        <f t="shared" si="30"/>
        <v>3.1988724187120399E-2</v>
      </c>
      <c r="AB32" s="24">
        <f t="shared" si="28"/>
        <v>4.0696204968960092E-2</v>
      </c>
      <c r="AC32" s="24">
        <f t="shared" si="28"/>
        <v>3.636540357405682E-2</v>
      </c>
      <c r="AD32" s="24">
        <f t="shared" si="28"/>
        <v>4.1192217259758745E-2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4.2381226585302523E-2</v>
      </c>
      <c r="AH32" s="24">
        <f t="shared" si="28"/>
        <v>8.6273553159188499E-3</v>
      </c>
      <c r="AI32" s="24">
        <f t="shared" si="28"/>
        <v>3.2442874738772831E-2</v>
      </c>
      <c r="AJ32" s="24">
        <f t="shared" si="28"/>
        <v>4.1671289974215764E-2</v>
      </c>
      <c r="AK32" s="24">
        <f t="shared" si="28"/>
        <v>3.4727899563677278E-2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3.7419689424291525E-2</v>
      </c>
      <c r="AP32" s="24">
        <f t="shared" si="29"/>
        <v>3.7863596137999833E-2</v>
      </c>
      <c r="AQ32" s="24">
        <f t="shared" si="29"/>
        <v>3.380059236327515E-2</v>
      </c>
      <c r="AR32" s="24">
        <f t="shared" si="29"/>
        <v>3.0442891773047709E-2</v>
      </c>
      <c r="AS32" s="24" t="e">
        <f t="shared" si="29"/>
        <v>#DIV/0!</v>
      </c>
      <c r="AT32" s="24">
        <f t="shared" si="12"/>
        <v>3.3940333302654002E-2</v>
      </c>
      <c r="AU32" s="21"/>
      <c r="AV32" s="24">
        <f t="shared" si="32"/>
        <v>0.54360941167151422</v>
      </c>
      <c r="AW32" s="24">
        <f t="shared" si="32"/>
        <v>0.63940257380974019</v>
      </c>
      <c r="AX32" s="24">
        <f t="shared" si="32"/>
        <v>0.35222918890589128</v>
      </c>
      <c r="AY32" s="24">
        <f t="shared" si="32"/>
        <v>0.41068762361142253</v>
      </c>
      <c r="AZ32" s="24">
        <f t="shared" si="32"/>
        <v>0.52635271050253896</v>
      </c>
      <c r="BA32" s="24">
        <f t="shared" si="32"/>
        <v>0.52329077959950787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0.56972673536167062</v>
      </c>
      <c r="BE32" s="24">
        <f t="shared" si="32"/>
        <v>0.44592367780345943</v>
      </c>
      <c r="BF32" s="24">
        <f t="shared" si="32"/>
        <v>0.39446116906881845</v>
      </c>
      <c r="BG32" s="24">
        <f t="shared" si="32"/>
        <v>0.4505348248051011</v>
      </c>
      <c r="BH32" s="24">
        <f t="shared" si="32"/>
        <v>0.55968538029028014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0.54360941167151444</v>
      </c>
      <c r="BM32" s="24">
        <f t="shared" si="31"/>
        <v>0.52277815444404174</v>
      </c>
      <c r="BN32" s="24">
        <f t="shared" si="31"/>
        <v>0.46395151504255883</v>
      </c>
      <c r="BO32" s="24">
        <f t="shared" si="31"/>
        <v>0.46981445238612274</v>
      </c>
      <c r="BP32" s="24" t="e">
        <f t="shared" si="31"/>
        <v>#DIV/0!</v>
      </c>
      <c r="BQ32" s="24">
        <f t="shared" si="31"/>
        <v>0.53726223879331569</v>
      </c>
      <c r="BR32" s="21"/>
      <c r="BS32" s="35">
        <f t="shared" si="13"/>
        <v>43525</v>
      </c>
      <c r="BT32" s="24">
        <f t="shared" si="14"/>
        <v>1.0464443966118748E-2</v>
      </c>
      <c r="BU32" s="24">
        <f t="shared" si="15"/>
        <v>8.8635063325311384E-4</v>
      </c>
      <c r="BV32" s="24">
        <f t="shared" si="16"/>
        <v>2.8878229930833169E-3</v>
      </c>
      <c r="BW32" s="24">
        <f t="shared" si="17"/>
        <v>4.594472603893035E-3</v>
      </c>
      <c r="BX32" s="24">
        <f t="shared" si="18"/>
        <v>2.462355750038803E-3</v>
      </c>
      <c r="BY32" s="24">
        <f t="shared" si="19"/>
        <v>2.5564931368453297E-3</v>
      </c>
      <c r="BZ32" s="24">
        <f t="shared" si="20"/>
        <v>5.2771855370021808E-3</v>
      </c>
      <c r="CA32" s="24">
        <f t="shared" si="21"/>
        <v>1.3456048434311704E-3</v>
      </c>
      <c r="CB32" s="24">
        <f t="shared" si="22"/>
        <v>6.0070079208875626E-4</v>
      </c>
      <c r="CC32" s="24">
        <f t="shared" si="23"/>
        <v>9.588389901857942E-4</v>
      </c>
      <c r="CD32" s="24">
        <f t="shared" si="24"/>
        <v>4.1793439471975126E-3</v>
      </c>
      <c r="CE32" s="24">
        <f t="shared" si="25"/>
        <v>1.2060762311540585E-3</v>
      </c>
      <c r="CF32" s="24">
        <f t="shared" si="26"/>
        <v>3.7419689424291809E-2</v>
      </c>
      <c r="CG32" s="21"/>
    </row>
    <row r="33" spans="1:85" x14ac:dyDescent="0.2">
      <c r="A33" s="31">
        <f>+[1]NAC!A34</f>
        <v>43556</v>
      </c>
      <c r="B33" s="17">
        <f>+[1]GBA!B34</f>
        <v>210.49681512879161</v>
      </c>
      <c r="C33" s="17">
        <f>+[1]GBA!C34</f>
        <v>210.50814039300101</v>
      </c>
      <c r="D33" s="17">
        <f>+[1]GBA!D34</f>
        <v>175.75968406912199</v>
      </c>
      <c r="E33" s="17">
        <f>+[1]GBA!E34</f>
        <v>177.72030615330701</v>
      </c>
      <c r="F33" s="17">
        <f>+[1]GBA!F34</f>
        <v>254.74369999999999</v>
      </c>
      <c r="G33" s="17">
        <f>+[1]GBA!G34</f>
        <v>204.392492008445</v>
      </c>
      <c r="H33" s="17">
        <f>+[1]GBA!H34</f>
        <v>213.8031</v>
      </c>
      <c r="I33" s="17">
        <f>+[1]GBA!I34</f>
        <v>226.13829999999999</v>
      </c>
      <c r="J33" s="17">
        <f>+[1]GBA!J34</f>
        <v>239.75119750607999</v>
      </c>
      <c r="K33" s="17">
        <f>+[1]GBA!K34</f>
        <v>191.4187</v>
      </c>
      <c r="L33" s="17">
        <f>+[1]GBA!L34</f>
        <v>202.483351885844</v>
      </c>
      <c r="M33" s="17">
        <f>+[1]GBA!M34</f>
        <v>197.2612</v>
      </c>
      <c r="N33" s="17">
        <f>+[1]GBA!N34</f>
        <v>206.11984065896399</v>
      </c>
      <c r="O33" s="17">
        <f>+[1]GBA!P34</f>
        <v>181.6677</v>
      </c>
      <c r="P33" s="17">
        <f>+[1]GBA!Q34</f>
        <v>206.49350000000001</v>
      </c>
      <c r="Q33" s="17">
        <f>+[1]GBA!R34</f>
        <v>243.81790000000001</v>
      </c>
      <c r="R33" s="18">
        <f t="shared" si="4"/>
        <v>210.49681512879155</v>
      </c>
      <c r="S33" s="19">
        <f t="shared" si="5"/>
        <v>198.94901525887278</v>
      </c>
      <c r="T33" s="19">
        <f t="shared" si="6"/>
        <v>193.61941186762766</v>
      </c>
      <c r="U33" s="19">
        <f t="shared" si="7"/>
        <v>192.08751495824018</v>
      </c>
      <c r="V33" s="19"/>
      <c r="W33" s="20">
        <f t="shared" si="8"/>
        <v>206.53406472708562</v>
      </c>
      <c r="X33" s="21"/>
      <c r="Y33" s="41">
        <f t="shared" si="30"/>
        <v>3.1206368195474399E-2</v>
      </c>
      <c r="Z33" s="24">
        <f t="shared" si="30"/>
        <v>1.7136362378671555E-2</v>
      </c>
      <c r="AA33" s="24">
        <f t="shared" si="30"/>
        <v>2.1499050529538932E-2</v>
      </c>
      <c r="AB33" s="24">
        <f t="shared" si="28"/>
        <v>3.8385601643984968E-2</v>
      </c>
      <c r="AC33" s="24">
        <f t="shared" si="28"/>
        <v>3.4259500603722071E-2</v>
      </c>
      <c r="AD33" s="24">
        <f t="shared" si="28"/>
        <v>4.6454816341709781E-2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3.4548957464693997E-2</v>
      </c>
      <c r="AH33" s="24">
        <f t="shared" si="28"/>
        <v>3.3395273407301529E-2</v>
      </c>
      <c r="AI33" s="24">
        <f t="shared" si="28"/>
        <v>1.8493872058556571E-2</v>
      </c>
      <c r="AJ33" s="24">
        <f t="shared" si="28"/>
        <v>4.0216247228884061E-2</v>
      </c>
      <c r="AK33" s="24">
        <f t="shared" si="28"/>
        <v>3.4856885134592064E-2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3.1206368195473955E-2</v>
      </c>
      <c r="AP33" s="24">
        <f t="shared" si="29"/>
        <v>2.9532230508321877E-2</v>
      </c>
      <c r="AQ33" s="24">
        <f t="shared" si="29"/>
        <v>3.90091788052771E-2</v>
      </c>
      <c r="AR33" s="24">
        <f t="shared" si="29"/>
        <v>3.8488622878330769E-2</v>
      </c>
      <c r="AS33" s="24" t="e">
        <f t="shared" si="29"/>
        <v>#DIV/0!</v>
      </c>
      <c r="AT33" s="24">
        <f t="shared" si="12"/>
        <v>3.5771953296729553E-2</v>
      </c>
      <c r="AU33" s="21"/>
      <c r="AV33" s="24">
        <f t="shared" si="32"/>
        <v>0.54836181159638508</v>
      </c>
      <c r="AW33" s="24">
        <f t="shared" si="32"/>
        <v>0.63481485664555759</v>
      </c>
      <c r="AX33" s="24">
        <f t="shared" si="32"/>
        <v>0.35207845205665067</v>
      </c>
      <c r="AY33" s="24">
        <f t="shared" si="32"/>
        <v>0.44937235943417386</v>
      </c>
      <c r="AZ33" s="24">
        <f t="shared" si="32"/>
        <v>0.47925421677721891</v>
      </c>
      <c r="BA33" s="24">
        <f t="shared" si="32"/>
        <v>0.5727312657469803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0.60680619667201019</v>
      </c>
      <c r="BE33" s="24">
        <f t="shared" si="32"/>
        <v>0.46285856212147269</v>
      </c>
      <c r="BF33" s="24">
        <f t="shared" si="32"/>
        <v>0.40039822825437499</v>
      </c>
      <c r="BG33" s="24">
        <f t="shared" si="32"/>
        <v>0.47654577518555907</v>
      </c>
      <c r="BH33" s="24">
        <f t="shared" si="32"/>
        <v>0.57847572197987174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0.54836181159638508</v>
      </c>
      <c r="BM33" s="24">
        <f t="shared" si="31"/>
        <v>0.53868829530329676</v>
      </c>
      <c r="BN33" s="24">
        <f t="shared" si="31"/>
        <v>0.49424860490117162</v>
      </c>
      <c r="BO33" s="24">
        <f t="shared" si="31"/>
        <v>0.50202773662310429</v>
      </c>
      <c r="BP33" s="24" t="e">
        <f t="shared" si="31"/>
        <v>#DIV/0!</v>
      </c>
      <c r="BQ33" s="24">
        <f t="shared" si="31"/>
        <v>0.55574881326349823</v>
      </c>
      <c r="BR33" s="21"/>
      <c r="BS33" s="35">
        <f t="shared" si="13"/>
        <v>43556</v>
      </c>
      <c r="BT33" s="24">
        <f t="shared" si="14"/>
        <v>4.0725461665975368E-3</v>
      </c>
      <c r="BU33" s="24">
        <f t="shared" si="15"/>
        <v>5.9258190549786713E-4</v>
      </c>
      <c r="BV33" s="24">
        <f t="shared" si="16"/>
        <v>2.7324642872646764E-3</v>
      </c>
      <c r="BW33" s="24">
        <f t="shared" si="17"/>
        <v>4.3240101334669255E-3</v>
      </c>
      <c r="BX33" s="24">
        <f t="shared" si="18"/>
        <v>2.7870374400903925E-3</v>
      </c>
      <c r="BY33" s="24">
        <f t="shared" si="19"/>
        <v>2.7428603638651222E-3</v>
      </c>
      <c r="BZ33" s="24">
        <f t="shared" si="20"/>
        <v>4.790681283615413E-3</v>
      </c>
      <c r="CA33" s="24">
        <f t="shared" si="21"/>
        <v>1.1021762829489543E-3</v>
      </c>
      <c r="CB33" s="24">
        <f t="shared" si="22"/>
        <v>2.2606939891045984E-3</v>
      </c>
      <c r="CC33" s="24">
        <f t="shared" si="23"/>
        <v>5.4395847809092632E-4</v>
      </c>
      <c r="CD33" s="24">
        <f t="shared" si="24"/>
        <v>4.0499430786580162E-3</v>
      </c>
      <c r="CE33" s="24">
        <f t="shared" si="25"/>
        <v>1.2074147862733294E-3</v>
      </c>
      <c r="CF33" s="24">
        <f t="shared" si="26"/>
        <v>3.120636819547376E-2</v>
      </c>
      <c r="CG33" s="21"/>
    </row>
    <row r="34" spans="1:85" x14ac:dyDescent="0.2">
      <c r="A34" s="31">
        <f>+[1]NAC!A35</f>
        <v>43586</v>
      </c>
      <c r="B34" s="17">
        <f>+[1]GBA!B35</f>
        <v>218.10080300897289</v>
      </c>
      <c r="C34" s="17">
        <f>+[1]GBA!C35</f>
        <v>219.46296775785899</v>
      </c>
      <c r="D34" s="17">
        <f>+[1]GBA!D35</f>
        <v>180.65119015210399</v>
      </c>
      <c r="E34" s="17">
        <f>+[1]GBA!E35</f>
        <v>183.94753588227599</v>
      </c>
      <c r="F34" s="17">
        <f>+[1]GBA!F35</f>
        <v>263.59519999999998</v>
      </c>
      <c r="G34" s="17">
        <f>+[1]GBA!G35</f>
        <v>211.71896001723101</v>
      </c>
      <c r="H34" s="17">
        <f>+[1]GBA!H35</f>
        <v>225.65270000000001</v>
      </c>
      <c r="I34" s="17">
        <f>+[1]GBA!I35</f>
        <v>232.71789999999999</v>
      </c>
      <c r="J34" s="17">
        <f>+[1]GBA!J35</f>
        <v>243.548822276728</v>
      </c>
      <c r="K34" s="17">
        <f>+[1]GBA!K35</f>
        <v>196.6069</v>
      </c>
      <c r="L34" s="17">
        <f>+[1]GBA!L35</f>
        <v>216.58674650938201</v>
      </c>
      <c r="M34" s="17">
        <f>+[1]GBA!M35</f>
        <v>201.35769999999999</v>
      </c>
      <c r="N34" s="17">
        <f>+[1]GBA!N35</f>
        <v>213.50066643695499</v>
      </c>
      <c r="O34" s="17">
        <f>+[1]GBA!P35</f>
        <v>182.09219999999999</v>
      </c>
      <c r="P34" s="17">
        <f>+[1]GBA!Q35</f>
        <v>213.23330000000001</v>
      </c>
      <c r="Q34" s="17">
        <f>+[1]GBA!R35</f>
        <v>252.0521</v>
      </c>
      <c r="R34" s="18">
        <f t="shared" si="4"/>
        <v>218.10080300897289</v>
      </c>
      <c r="S34" s="19">
        <f t="shared" si="5"/>
        <v>205.80331842769027</v>
      </c>
      <c r="T34" s="19">
        <f t="shared" si="6"/>
        <v>199.30414550122239</v>
      </c>
      <c r="U34" s="19">
        <f t="shared" si="7"/>
        <v>198.44032979432487</v>
      </c>
      <c r="V34" s="19"/>
      <c r="W34" s="20">
        <f t="shared" si="8"/>
        <v>214.17995162253686</v>
      </c>
      <c r="X34" s="21"/>
      <c r="Y34" s="41">
        <f t="shared" si="30"/>
        <v>3.6124004420346356E-2</v>
      </c>
      <c r="Z34" s="24">
        <f t="shared" si="30"/>
        <v>4.2539102517081151E-2</v>
      </c>
      <c r="AA34" s="24">
        <f t="shared" si="30"/>
        <v>2.783064904155319E-2</v>
      </c>
      <c r="AB34" s="24">
        <f t="shared" si="28"/>
        <v>3.5039494719287578E-2</v>
      </c>
      <c r="AC34" s="24">
        <f t="shared" si="28"/>
        <v>3.4746688534397441E-2</v>
      </c>
      <c r="AD34" s="24">
        <f t="shared" si="28"/>
        <v>3.5845093607857592E-2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1.5839857361094944E-2</v>
      </c>
      <c r="AH34" s="24">
        <f t="shared" si="28"/>
        <v>2.7103934986498102E-2</v>
      </c>
      <c r="AI34" s="24">
        <f t="shared" si="28"/>
        <v>6.9652119506048216E-2</v>
      </c>
      <c r="AJ34" s="24">
        <f t="shared" si="28"/>
        <v>2.0766881677694249E-2</v>
      </c>
      <c r="AK34" s="24">
        <f t="shared" si="28"/>
        <v>3.5808419773635247E-2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3.6124004420346578E-2</v>
      </c>
      <c r="AP34" s="24">
        <f t="shared" si="28"/>
        <v>3.4452561425843964E-2</v>
      </c>
      <c r="AQ34" s="24">
        <f t="shared" si="28"/>
        <v>2.9360349661020635E-2</v>
      </c>
      <c r="AR34" s="24">
        <f t="shared" ref="AR34:AT95" si="33">+U34/U33-1</f>
        <v>3.3072502590633102E-2</v>
      </c>
      <c r="AS34" s="24" t="e">
        <f t="shared" si="33"/>
        <v>#DIV/0!</v>
      </c>
      <c r="AT34" s="24">
        <f t="shared" si="12"/>
        <v>3.701997975759852E-2</v>
      </c>
      <c r="AU34" s="21"/>
      <c r="AV34" s="24">
        <f t="shared" si="32"/>
        <v>0.5681454730736244</v>
      </c>
      <c r="AW34" s="24">
        <f t="shared" si="32"/>
        <v>0.6303101293245843</v>
      </c>
      <c r="AX34" s="24">
        <f t="shared" si="32"/>
        <v>0.36192843069377889</v>
      </c>
      <c r="AY34" s="24">
        <f t="shared" si="32"/>
        <v>0.46253609245948124</v>
      </c>
      <c r="AZ34" s="24">
        <f t="shared" si="32"/>
        <v>0.55051257255660402</v>
      </c>
      <c r="BA34" s="24">
        <f t="shared" si="32"/>
        <v>0.59137965221800481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0.56874510470020612</v>
      </c>
      <c r="BE34" s="24">
        <f t="shared" si="32"/>
        <v>0.47354421414357928</v>
      </c>
      <c r="BF34" s="24">
        <f t="shared" si="32"/>
        <v>0.46989412277970555</v>
      </c>
      <c r="BG34" s="24">
        <f t="shared" si="32"/>
        <v>0.476673340226901</v>
      </c>
      <c r="BH34" s="24">
        <f t="shared" si="32"/>
        <v>0.59397137020979773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0.56814547307362417</v>
      </c>
      <c r="BM34" s="24">
        <f t="shared" si="31"/>
        <v>0.54400198369178221</v>
      </c>
      <c r="BN34" s="24">
        <f t="shared" si="31"/>
        <v>0.50414186863533317</v>
      </c>
      <c r="BO34" s="24">
        <f t="shared" si="31"/>
        <v>0.51617988292255124</v>
      </c>
      <c r="BP34" s="24" t="e">
        <f t="shared" si="31"/>
        <v>#DIV/0!</v>
      </c>
      <c r="BQ34" s="24">
        <f t="shared" si="31"/>
        <v>0.57662061272055931</v>
      </c>
      <c r="BR34" s="21"/>
      <c r="BS34" s="35">
        <f t="shared" si="13"/>
        <v>43586</v>
      </c>
      <c r="BT34" s="24">
        <f t="shared" si="14"/>
        <v>9.9717021040837996E-3</v>
      </c>
      <c r="BU34" s="24">
        <f t="shared" si="15"/>
        <v>7.598796628616231E-4</v>
      </c>
      <c r="BV34" s="24">
        <f t="shared" si="16"/>
        <v>2.5116380201096553E-3</v>
      </c>
      <c r="BW34" s="24">
        <f t="shared" si="17"/>
        <v>4.398484126391702E-3</v>
      </c>
      <c r="BX34" s="24">
        <f t="shared" si="18"/>
        <v>2.1823111379135093E-3</v>
      </c>
      <c r="BY34" s="24">
        <f t="shared" si="19"/>
        <v>4.9538269705505494E-3</v>
      </c>
      <c r="BZ34" s="24">
        <f t="shared" si="20"/>
        <v>3.6227419380831065E-3</v>
      </c>
      <c r="CA34" s="24">
        <f t="shared" si="21"/>
        <v>5.0695900548384598E-4</v>
      </c>
      <c r="CB34" s="24">
        <f t="shared" si="22"/>
        <v>1.8386963230925416E-3</v>
      </c>
      <c r="CC34" s="24">
        <f t="shared" si="23"/>
        <v>2.0234154961928943E-3</v>
      </c>
      <c r="CD34" s="24">
        <f t="shared" si="24"/>
        <v>2.1095834620029879E-3</v>
      </c>
      <c r="CE34" s="24">
        <f t="shared" si="25"/>
        <v>1.2447661735801787E-3</v>
      </c>
      <c r="CF34" s="24">
        <f t="shared" si="26"/>
        <v>3.6124004420346398E-2</v>
      </c>
      <c r="CG34" s="21"/>
    </row>
    <row r="35" spans="1:85" x14ac:dyDescent="0.2">
      <c r="A35" s="31">
        <f>+[1]NAC!A36</f>
        <v>43617</v>
      </c>
      <c r="B35" s="17">
        <f>+[1]GBA!B36</f>
        <v>224.7650641475241</v>
      </c>
      <c r="C35" s="17">
        <f>+[1]GBA!C36</f>
        <v>228.668898394503</v>
      </c>
      <c r="D35" s="17">
        <f>+[1]GBA!D36</f>
        <v>186.92239820979901</v>
      </c>
      <c r="E35" s="17">
        <f>+[1]GBA!E36</f>
        <v>187.08459007276701</v>
      </c>
      <c r="F35" s="17">
        <f>+[1]GBA!F36</f>
        <v>270.55349999999999</v>
      </c>
      <c r="G35" s="17">
        <f>+[1]GBA!G36</f>
        <v>217.57023937809001</v>
      </c>
      <c r="H35" s="17">
        <f>+[1]GBA!H36</f>
        <v>231.8228</v>
      </c>
      <c r="I35" s="17">
        <f>+[1]GBA!I36</f>
        <v>237.3329</v>
      </c>
      <c r="J35" s="17">
        <f>+[1]GBA!J36</f>
        <v>262.06951217681001</v>
      </c>
      <c r="K35" s="17">
        <f>+[1]GBA!K36</f>
        <v>202.81219999999999</v>
      </c>
      <c r="L35" s="17">
        <f>+[1]GBA!L36</f>
        <v>224.451774491272</v>
      </c>
      <c r="M35" s="17">
        <f>+[1]GBA!M36</f>
        <v>205.68199999999999</v>
      </c>
      <c r="N35" s="17">
        <f>+[1]GBA!N36</f>
        <v>218.368304912767</v>
      </c>
      <c r="O35" s="17">
        <f>+[1]GBA!P36</f>
        <v>186.93090000000001</v>
      </c>
      <c r="P35" s="17">
        <f>+[1]GBA!Q36</f>
        <v>218.77780000000001</v>
      </c>
      <c r="Q35" s="17">
        <f>+[1]GBA!R36</f>
        <v>258.73419999999999</v>
      </c>
      <c r="R35" s="18">
        <f t="shared" si="4"/>
        <v>224.76506414752407</v>
      </c>
      <c r="S35" s="19">
        <f t="shared" si="5"/>
        <v>212.27934563442727</v>
      </c>
      <c r="T35" s="19">
        <f t="shared" si="6"/>
        <v>204.05061308546132</v>
      </c>
      <c r="U35" s="19">
        <f t="shared" si="7"/>
        <v>203.36437970736284</v>
      </c>
      <c r="V35" s="19"/>
      <c r="W35" s="20">
        <f t="shared" si="8"/>
        <v>220.15173503056772</v>
      </c>
      <c r="X35" s="21"/>
      <c r="Y35" s="41">
        <f t="shared" si="30"/>
        <v>3.0555876212326583E-2</v>
      </c>
      <c r="Z35" s="24">
        <f t="shared" si="30"/>
        <v>4.194753552590802E-2</v>
      </c>
      <c r="AA35" s="24">
        <f t="shared" si="30"/>
        <v>3.4714457471411109E-2</v>
      </c>
      <c r="AB35" s="24">
        <f t="shared" si="28"/>
        <v>1.7054070202379368E-2</v>
      </c>
      <c r="AC35" s="24">
        <f t="shared" si="28"/>
        <v>2.6397673402247079E-2</v>
      </c>
      <c r="AD35" s="24">
        <f t="shared" si="28"/>
        <v>2.7637011632698272E-2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7.604508092853024E-2</v>
      </c>
      <c r="AH35" s="24">
        <f t="shared" si="28"/>
        <v>3.1561964508875384E-2</v>
      </c>
      <c r="AI35" s="24">
        <f t="shared" si="28"/>
        <v>3.6313523835814765E-2</v>
      </c>
      <c r="AJ35" s="24">
        <f t="shared" si="28"/>
        <v>2.1475712128217639E-2</v>
      </c>
      <c r="AK35" s="24">
        <f t="shared" si="28"/>
        <v>2.2799172279161839E-2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3.0555876212326583E-2</v>
      </c>
      <c r="AP35" s="24">
        <f t="shared" si="34"/>
        <v>3.1467068928785924E-2</v>
      </c>
      <c r="AQ35" s="24">
        <f t="shared" si="34"/>
        <v>2.3815197482732753E-2</v>
      </c>
      <c r="AR35" s="24">
        <f t="shared" si="33"/>
        <v>2.4813755944376625E-2</v>
      </c>
      <c r="AS35" s="24" t="e">
        <f t="shared" si="33"/>
        <v>#DIV/0!</v>
      </c>
      <c r="AT35" s="24">
        <f t="shared" si="12"/>
        <v>2.7882084026964904E-2</v>
      </c>
      <c r="AU35" s="21"/>
      <c r="AV35" s="24">
        <f t="shared" si="32"/>
        <v>0.54844425951912323</v>
      </c>
      <c r="AW35" s="24">
        <f t="shared" si="32"/>
        <v>0.59820615415463751</v>
      </c>
      <c r="AX35" s="24">
        <f t="shared" si="32"/>
        <v>0.38470456392718511</v>
      </c>
      <c r="AY35" s="24">
        <f t="shared" si="32"/>
        <v>0.45065163714023049</v>
      </c>
      <c r="AZ35" s="24">
        <f t="shared" si="32"/>
        <v>0.53228112959742102</v>
      </c>
      <c r="BA35" s="24">
        <f t="shared" si="32"/>
        <v>0.57977116308242471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0.69127132358813403</v>
      </c>
      <c r="BE35" s="24">
        <f t="shared" si="32"/>
        <v>0.46337806421447714</v>
      </c>
      <c r="BF35" s="24">
        <f t="shared" si="32"/>
        <v>0.47954139929996153</v>
      </c>
      <c r="BG35" s="24">
        <f t="shared" si="32"/>
        <v>0.46271804904552316</v>
      </c>
      <c r="BH35" s="24">
        <f t="shared" si="32"/>
        <v>0.57361404021210771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0.54844425951912279</v>
      </c>
      <c r="BM35" s="24">
        <f t="shared" si="31"/>
        <v>0.52667870359952484</v>
      </c>
      <c r="BN35" s="24">
        <f t="shared" si="31"/>
        <v>0.49130099274848194</v>
      </c>
      <c r="BO35" s="24">
        <f t="shared" si="31"/>
        <v>0.50380281996420861</v>
      </c>
      <c r="BP35" s="24" t="e">
        <f t="shared" si="31"/>
        <v>#DIV/0!</v>
      </c>
      <c r="BQ35" s="24">
        <f t="shared" si="31"/>
        <v>0.5574127907983224</v>
      </c>
      <c r="BR35" s="21"/>
      <c r="BS35" s="35">
        <f t="shared" si="13"/>
        <v>43617</v>
      </c>
      <c r="BT35" s="24">
        <f t="shared" si="14"/>
        <v>9.8939119501571925E-3</v>
      </c>
      <c r="BU35" s="24">
        <f t="shared" si="15"/>
        <v>9.4024643952452761E-4</v>
      </c>
      <c r="BV35" s="24">
        <f t="shared" si="16"/>
        <v>1.2211596523178825E-3</v>
      </c>
      <c r="BW35" s="24">
        <f t="shared" si="17"/>
        <v>3.3371641459296088E-3</v>
      </c>
      <c r="BX35" s="24">
        <f t="shared" si="18"/>
        <v>1.6821360163023584E-3</v>
      </c>
      <c r="BY35" s="24">
        <f t="shared" si="19"/>
        <v>2.4895314116640866E-3</v>
      </c>
      <c r="BZ35" s="24">
        <f t="shared" si="20"/>
        <v>2.4524370961531744E-3</v>
      </c>
      <c r="CA35" s="24">
        <f t="shared" si="21"/>
        <v>2.3861965614628811E-3</v>
      </c>
      <c r="CB35" s="24">
        <f t="shared" si="22"/>
        <v>2.1224836113095591E-3</v>
      </c>
      <c r="CC35" s="24">
        <f t="shared" si="23"/>
        <v>1.0890553440250556E-3</v>
      </c>
      <c r="CD35" s="24">
        <f t="shared" si="24"/>
        <v>2.1492544435093817E-3</v>
      </c>
      <c r="CE35" s="24">
        <f t="shared" si="25"/>
        <v>7.9229953997105322E-4</v>
      </c>
      <c r="CF35" s="24">
        <f t="shared" si="26"/>
        <v>3.0555876212326766E-2</v>
      </c>
      <c r="CG35" s="21"/>
    </row>
    <row r="36" spans="1:85" x14ac:dyDescent="0.2">
      <c r="A36" s="31">
        <f>+[1]NAC!A37</f>
        <v>43647</v>
      </c>
      <c r="B36" s="17">
        <f>+[1]GBA!B37</f>
        <v>230.51926496724781</v>
      </c>
      <c r="C36" s="17">
        <f>+[1]GBA!C37</f>
        <v>236.26713940948</v>
      </c>
      <c r="D36" s="17">
        <f>+[1]GBA!D37</f>
        <v>190.18470257376299</v>
      </c>
      <c r="E36" s="17">
        <f>+[1]GBA!E37</f>
        <v>192.38478987459899</v>
      </c>
      <c r="F36" s="17">
        <f>+[1]GBA!F37</f>
        <v>276.91969999999998</v>
      </c>
      <c r="G36" s="17">
        <f>+[1]GBA!G37</f>
        <v>220.183698434712</v>
      </c>
      <c r="H36" s="17">
        <f>+[1]GBA!H37</f>
        <v>240.79589999999999</v>
      </c>
      <c r="I36" s="17">
        <f>+[1]GBA!I37</f>
        <v>237.32990000000001</v>
      </c>
      <c r="J36" s="17">
        <f>+[1]GBA!J37</f>
        <v>266.47639860184398</v>
      </c>
      <c r="K36" s="17">
        <f>+[1]GBA!K37</f>
        <v>211.161</v>
      </c>
      <c r="L36" s="17">
        <f>+[1]GBA!L37</f>
        <v>231.482668131064</v>
      </c>
      <c r="M36" s="17">
        <f>+[1]GBA!M37</f>
        <v>211.42599999999999</v>
      </c>
      <c r="N36" s="17">
        <f>+[1]GBA!N37</f>
        <v>224.44770577531699</v>
      </c>
      <c r="O36" s="17">
        <f>+[1]GBA!P37</f>
        <v>194.69970000000001</v>
      </c>
      <c r="P36" s="17">
        <f>+[1]GBA!Q37</f>
        <v>223.40539999999999</v>
      </c>
      <c r="Q36" s="17">
        <f>+[1]GBA!R37</f>
        <v>262.78379999999999</v>
      </c>
      <c r="R36" s="18">
        <f t="shared" si="4"/>
        <v>230.51926496724775</v>
      </c>
      <c r="S36" s="19">
        <f t="shared" si="5"/>
        <v>218.537786416579</v>
      </c>
      <c r="T36" s="19">
        <f t="shared" si="6"/>
        <v>209.71884487089224</v>
      </c>
      <c r="U36" s="19">
        <f t="shared" si="7"/>
        <v>209.000740035831</v>
      </c>
      <c r="V36" s="19"/>
      <c r="W36" s="20">
        <f t="shared" si="8"/>
        <v>225.11026869687169</v>
      </c>
      <c r="X36" s="21"/>
      <c r="Y36" s="41">
        <f t="shared" si="30"/>
        <v>2.56009573442737E-2</v>
      </c>
      <c r="Z36" s="24">
        <f t="shared" si="30"/>
        <v>3.322813495112209E-2</v>
      </c>
      <c r="AA36" s="24">
        <f t="shared" si="30"/>
        <v>1.7452720461581084E-2</v>
      </c>
      <c r="AB36" s="24">
        <f t="shared" si="30"/>
        <v>2.8330499052703573E-2</v>
      </c>
      <c r="AC36" s="24">
        <f t="shared" si="30"/>
        <v>2.3530281441563217E-2</v>
      </c>
      <c r="AD36" s="24">
        <f t="shared" si="30"/>
        <v>1.2012024549370226E-2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1.6815715755828853E-2</v>
      </c>
      <c r="AH36" s="24">
        <f t="shared" si="30"/>
        <v>4.1165176453882069E-2</v>
      </c>
      <c r="AI36" s="24">
        <f t="shared" si="30"/>
        <v>3.1324740718703392E-2</v>
      </c>
      <c r="AJ36" s="24">
        <f t="shared" si="30"/>
        <v>2.7926605147752248E-2</v>
      </c>
      <c r="AK36" s="24">
        <f t="shared" si="30"/>
        <v>2.7840124806475686E-2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2.5600957344273478E-2</v>
      </c>
      <c r="AP36" s="24">
        <f t="shared" si="34"/>
        <v>2.9482099464022138E-2</v>
      </c>
      <c r="AQ36" s="24">
        <f t="shared" si="34"/>
        <v>2.7778557975010498E-2</v>
      </c>
      <c r="AR36" s="24">
        <f t="shared" si="33"/>
        <v>2.7715573084031497E-2</v>
      </c>
      <c r="AS36" s="24" t="e">
        <f t="shared" si="33"/>
        <v>#DIV/0!</v>
      </c>
      <c r="AT36" s="24">
        <f t="shared" si="12"/>
        <v>2.2523254997810938E-2</v>
      </c>
      <c r="AU36" s="21"/>
      <c r="AV36" s="24">
        <f t="shared" si="32"/>
        <v>0.53833370242745948</v>
      </c>
      <c r="AW36" s="24">
        <f t="shared" si="32"/>
        <v>0.57595322593480747</v>
      </c>
      <c r="AX36" s="24">
        <f t="shared" si="32"/>
        <v>0.36486769480930792</v>
      </c>
      <c r="AY36" s="24">
        <f t="shared" si="32"/>
        <v>0.45863760732143821</v>
      </c>
      <c r="AZ36" s="24">
        <f t="shared" si="32"/>
        <v>0.56826241636811936</v>
      </c>
      <c r="BA36" s="24">
        <f t="shared" si="32"/>
        <v>0.55089682639854898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0.68601776804761117</v>
      </c>
      <c r="BE36" s="24">
        <f t="shared" si="32"/>
        <v>0.45380026933319373</v>
      </c>
      <c r="BF36" s="24">
        <f t="shared" si="32"/>
        <v>0.4775667663841896</v>
      </c>
      <c r="BG36" s="24">
        <f t="shared" si="32"/>
        <v>0.46007792570125527</v>
      </c>
      <c r="BH36" s="24">
        <f t="shared" si="32"/>
        <v>0.55360829901682518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0.53833370242745926</v>
      </c>
      <c r="BM36" s="24">
        <f t="shared" si="31"/>
        <v>0.51302183546916713</v>
      </c>
      <c r="BN36" s="24">
        <f t="shared" si="31"/>
        <v>0.48333841615794282</v>
      </c>
      <c r="BO36" s="24">
        <f t="shared" si="31"/>
        <v>0.4934626608910031</v>
      </c>
      <c r="BP36" s="24" t="e">
        <f t="shared" si="31"/>
        <v>#DIV/0!</v>
      </c>
      <c r="BQ36" s="24">
        <f t="shared" si="31"/>
        <v>0.54022861511030196</v>
      </c>
      <c r="BR36" s="21"/>
      <c r="BS36" s="35">
        <f t="shared" si="13"/>
        <v>43647</v>
      </c>
      <c r="BT36" s="24">
        <f t="shared" si="14"/>
        <v>7.9239525086586982E-3</v>
      </c>
      <c r="BU36" s="24">
        <f t="shared" si="15"/>
        <v>4.7461714348812051E-4</v>
      </c>
      <c r="BV36" s="24">
        <f t="shared" si="16"/>
        <v>2.0020324994999535E-3</v>
      </c>
      <c r="BW36" s="24">
        <f t="shared" si="17"/>
        <v>2.9626691431144034E-3</v>
      </c>
      <c r="BX36" s="24">
        <f t="shared" si="18"/>
        <v>7.2904516309815455E-4</v>
      </c>
      <c r="BY36" s="24">
        <f t="shared" si="19"/>
        <v>3.5131473967935029E-3</v>
      </c>
      <c r="BZ36" s="24">
        <f t="shared" si="20"/>
        <v>-1.5469485941558692E-6</v>
      </c>
      <c r="CA36" s="24">
        <f t="shared" si="21"/>
        <v>5.5094642493985096E-4</v>
      </c>
      <c r="CB36" s="24">
        <f t="shared" si="22"/>
        <v>2.7709843714466848E-3</v>
      </c>
      <c r="CC36" s="24">
        <f t="shared" si="23"/>
        <v>9.4468857394294152E-4</v>
      </c>
      <c r="CD36" s="24">
        <f t="shared" si="24"/>
        <v>2.7702241109469092E-3</v>
      </c>
      <c r="CE36" s="24">
        <f t="shared" si="25"/>
        <v>9.6019695693843417E-4</v>
      </c>
      <c r="CF36" s="24">
        <f t="shared" si="26"/>
        <v>2.5600957344273496E-2</v>
      </c>
      <c r="CG36" s="21"/>
    </row>
    <row r="37" spans="1:85" x14ac:dyDescent="0.2">
      <c r="A37" s="31">
        <f>+[1]NAC!A38</f>
        <v>43678</v>
      </c>
      <c r="B37" s="17">
        <f>+[1]GBA!B38</f>
        <v>239.6264302393628</v>
      </c>
      <c r="C37" s="17">
        <f>+[1]GBA!C38</f>
        <v>246.882872172524</v>
      </c>
      <c r="D37" s="17">
        <f>+[1]GBA!D38</f>
        <v>199.75011943187201</v>
      </c>
      <c r="E37" s="17">
        <f>+[1]GBA!E38</f>
        <v>199.24732945538301</v>
      </c>
      <c r="F37" s="17">
        <f>+[1]GBA!F38</f>
        <v>281.36470000000003</v>
      </c>
      <c r="G37" s="17">
        <f>+[1]GBA!G38</f>
        <v>233.627653616294</v>
      </c>
      <c r="H37" s="17">
        <f>+[1]GBA!H38</f>
        <v>253.76820000000001</v>
      </c>
      <c r="I37" s="17">
        <f>+[1]GBA!I38</f>
        <v>247.21469999999999</v>
      </c>
      <c r="J37" s="17">
        <f>+[1]GBA!J38</f>
        <v>274.24028197895598</v>
      </c>
      <c r="K37" s="17">
        <f>+[1]GBA!K38</f>
        <v>222.39019999999999</v>
      </c>
      <c r="L37" s="17">
        <f>+[1]GBA!L38</f>
        <v>236.31112723104499</v>
      </c>
      <c r="M37" s="17">
        <f>+[1]GBA!M38</f>
        <v>218.14930000000001</v>
      </c>
      <c r="N37" s="17">
        <f>+[1]GBA!N38</f>
        <v>230.020563048198</v>
      </c>
      <c r="O37" s="17">
        <f>+[1]GBA!P38</f>
        <v>200.57429999999999</v>
      </c>
      <c r="P37" s="17">
        <f>+[1]GBA!Q38</f>
        <v>234.0155</v>
      </c>
      <c r="Q37" s="17">
        <f>+[1]GBA!R38</f>
        <v>267.92140000000001</v>
      </c>
      <c r="R37" s="18">
        <f t="shared" si="4"/>
        <v>239.62643023936278</v>
      </c>
      <c r="S37" s="19">
        <f t="shared" si="5"/>
        <v>227.99928825549048</v>
      </c>
      <c r="T37" s="19">
        <f t="shared" si="6"/>
        <v>218.43205457720481</v>
      </c>
      <c r="U37" s="19">
        <f t="shared" si="7"/>
        <v>218.55099363878418</v>
      </c>
      <c r="V37" s="19"/>
      <c r="W37" s="20">
        <f t="shared" si="8"/>
        <v>234.94349751240796</v>
      </c>
      <c r="X37" s="21"/>
      <c r="Y37" s="41">
        <f t="shared" si="30"/>
        <v>3.9507176432342694E-2</v>
      </c>
      <c r="Z37" s="24">
        <f t="shared" si="30"/>
        <v>4.4931058925827383E-2</v>
      </c>
      <c r="AA37" s="24">
        <f t="shared" si="30"/>
        <v>5.0295406142873533E-2</v>
      </c>
      <c r="AB37" s="24">
        <f t="shared" si="30"/>
        <v>3.5670905092118677E-2</v>
      </c>
      <c r="AC37" s="24">
        <f t="shared" si="30"/>
        <v>1.6051584629046101E-2</v>
      </c>
      <c r="AD37" s="24">
        <f t="shared" si="30"/>
        <v>6.1057904273364549E-2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2.9135350889788914E-2</v>
      </c>
      <c r="AH37" s="24">
        <f t="shared" si="30"/>
        <v>5.3178380477455489E-2</v>
      </c>
      <c r="AI37" s="24">
        <f t="shared" si="30"/>
        <v>2.085883638271846E-2</v>
      </c>
      <c r="AJ37" s="24">
        <f t="shared" si="30"/>
        <v>3.1799778645956511E-2</v>
      </c>
      <c r="AK37" s="24">
        <f t="shared" si="30"/>
        <v>2.4829201321664218E-2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3.9507176432342694E-2</v>
      </c>
      <c r="AP37" s="24">
        <f t="shared" si="34"/>
        <v>4.3294580740723232E-2</v>
      </c>
      <c r="AQ37" s="24">
        <f t="shared" si="34"/>
        <v>4.1547099459166903E-2</v>
      </c>
      <c r="AR37" s="24">
        <f t="shared" si="33"/>
        <v>4.5694831517419043E-2</v>
      </c>
      <c r="AS37" s="24" t="e">
        <f t="shared" si="33"/>
        <v>#DIV/0!</v>
      </c>
      <c r="AT37" s="24">
        <f t="shared" si="12"/>
        <v>4.3681831452911046E-2</v>
      </c>
      <c r="AU37" s="21"/>
      <c r="AV37" s="24">
        <f t="shared" si="32"/>
        <v>0.53545130013204023</v>
      </c>
      <c r="AW37" s="24">
        <f t="shared" si="32"/>
        <v>0.58882012432367348</v>
      </c>
      <c r="AX37" s="24">
        <f t="shared" si="32"/>
        <v>0.40977358982924628</v>
      </c>
      <c r="AY37" s="24">
        <f t="shared" si="32"/>
        <v>0.49179798009158371</v>
      </c>
      <c r="AZ37" s="24">
        <f t="shared" si="32"/>
        <v>0.46670159251440047</v>
      </c>
      <c r="BA37" s="24">
        <f t="shared" si="32"/>
        <v>0.59801026765020127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0.48247039867056785</v>
      </c>
      <c r="BE37" s="24">
        <f t="shared" si="32"/>
        <v>0.51003668654561851</v>
      </c>
      <c r="BF37" s="24">
        <f t="shared" si="32"/>
        <v>0.47441685031574821</v>
      </c>
      <c r="BG37" s="24">
        <f t="shared" si="32"/>
        <v>0.47038329170098581</v>
      </c>
      <c r="BH37" s="24">
        <f t="shared" si="32"/>
        <v>0.53199080689119316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0.53545130013204023</v>
      </c>
      <c r="BM37" s="24">
        <f t="shared" si="31"/>
        <v>0.53647174834460021</v>
      </c>
      <c r="BN37" s="24">
        <f t="shared" si="31"/>
        <v>0.51152810891361433</v>
      </c>
      <c r="BO37" s="24">
        <f t="shared" si="31"/>
        <v>0.5294981653336055</v>
      </c>
      <c r="BP37" s="24" t="e">
        <f t="shared" si="31"/>
        <v>#DIV/0!</v>
      </c>
      <c r="BQ37" s="24">
        <f t="shared" si="31"/>
        <v>0.54894938914370517</v>
      </c>
      <c r="BR37" s="21"/>
      <c r="BS37" s="35">
        <f t="shared" si="13"/>
        <v>43678</v>
      </c>
      <c r="BT37" s="24">
        <f t="shared" si="14"/>
        <v>1.0794446008714532E-2</v>
      </c>
      <c r="BU37" s="24">
        <f t="shared" si="15"/>
        <v>1.3568893311567951E-3</v>
      </c>
      <c r="BV37" s="24">
        <f t="shared" si="16"/>
        <v>2.5274660254158937E-3</v>
      </c>
      <c r="BW37" s="24">
        <f t="shared" si="17"/>
        <v>2.0169550690961337E-3</v>
      </c>
      <c r="BX37" s="24">
        <f t="shared" si="18"/>
        <v>3.6566834880588216E-3</v>
      </c>
      <c r="BY37" s="24">
        <f t="shared" si="19"/>
        <v>4.952134478487925E-3</v>
      </c>
      <c r="BZ37" s="24">
        <f t="shared" si="20"/>
        <v>4.9698593311182562E-3</v>
      </c>
      <c r="CA37" s="24">
        <f t="shared" si="21"/>
        <v>9.4640733358161624E-4</v>
      </c>
      <c r="CB37" s="24">
        <f t="shared" si="22"/>
        <v>3.6339623073109294E-3</v>
      </c>
      <c r="CC37" s="24">
        <f t="shared" si="23"/>
        <v>6.325695374750736E-4</v>
      </c>
      <c r="CD37" s="24">
        <f t="shared" si="24"/>
        <v>3.1615826994049771E-3</v>
      </c>
      <c r="CE37" s="24">
        <f t="shared" si="25"/>
        <v>8.5822082252164219E-4</v>
      </c>
      <c r="CF37" s="24">
        <f t="shared" si="26"/>
        <v>3.9507176432342597E-2</v>
      </c>
      <c r="CG37" s="21"/>
    </row>
    <row r="38" spans="1:85" x14ac:dyDescent="0.2">
      <c r="A38" s="31">
        <f>+[1]NAC!A39</f>
        <v>43709</v>
      </c>
      <c r="B38" s="17">
        <f>+[1]GBA!B39</f>
        <v>252.2112742524931</v>
      </c>
      <c r="C38" s="17">
        <f>+[1]GBA!C39</f>
        <v>260.007659579696</v>
      </c>
      <c r="D38" s="17">
        <f>+[1]GBA!D39</f>
        <v>209.97741526879301</v>
      </c>
      <c r="E38" s="17">
        <f>+[1]GBA!E39</f>
        <v>210.82382459920299</v>
      </c>
      <c r="F38" s="17">
        <f>+[1]GBA!F39</f>
        <v>285.79050000000001</v>
      </c>
      <c r="G38" s="17">
        <f>+[1]GBA!G39</f>
        <v>249.50428228373801</v>
      </c>
      <c r="H38" s="17">
        <f>+[1]GBA!H39</f>
        <v>272.95359999999999</v>
      </c>
      <c r="I38" s="17">
        <f>+[1]GBA!I39</f>
        <v>258.26519999999999</v>
      </c>
      <c r="J38" s="17">
        <f>+[1]GBA!J39</f>
        <v>292.197996797938</v>
      </c>
      <c r="K38" s="17">
        <f>+[1]GBA!K39</f>
        <v>239.5231</v>
      </c>
      <c r="L38" s="17">
        <f>+[1]GBA!L39</f>
        <v>240.29946150140401</v>
      </c>
      <c r="M38" s="17">
        <f>+[1]GBA!M39</f>
        <v>229.7003</v>
      </c>
      <c r="N38" s="17">
        <f>+[1]GBA!N39</f>
        <v>247.15699021677901</v>
      </c>
      <c r="O38" s="17">
        <f>+[1]GBA!P39</f>
        <v>221.47550000000001</v>
      </c>
      <c r="P38" s="17">
        <f>+[1]GBA!Q39</f>
        <v>248.70650000000001</v>
      </c>
      <c r="Q38" s="17">
        <f>+[1]GBA!R39</f>
        <v>276.08429999999998</v>
      </c>
      <c r="R38" s="18">
        <f t="shared" si="4"/>
        <v>252.2112742524931</v>
      </c>
      <c r="S38" s="19">
        <f t="shared" si="5"/>
        <v>241.46703573140977</v>
      </c>
      <c r="T38" s="19">
        <f t="shared" si="6"/>
        <v>232.40882310941919</v>
      </c>
      <c r="U38" s="19">
        <f t="shared" si="7"/>
        <v>233.5481475372851</v>
      </c>
      <c r="V38" s="19"/>
      <c r="W38" s="20">
        <f t="shared" si="8"/>
        <v>249.29028380019773</v>
      </c>
      <c r="X38" s="21"/>
      <c r="Y38" s="41">
        <f t="shared" si="30"/>
        <v>5.2518597387438914E-2</v>
      </c>
      <c r="Z38" s="24">
        <f t="shared" si="30"/>
        <v>5.3162000634860762E-2</v>
      </c>
      <c r="AA38" s="24">
        <f t="shared" si="30"/>
        <v>5.1200449171241669E-2</v>
      </c>
      <c r="AB38" s="24">
        <f t="shared" si="30"/>
        <v>5.8101130767789222E-2</v>
      </c>
      <c r="AC38" s="24">
        <f t="shared" si="30"/>
        <v>1.572976283094496E-2</v>
      </c>
      <c r="AD38" s="24">
        <f t="shared" si="30"/>
        <v>6.7956975219720883E-2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6.5481681572804096E-2</v>
      </c>
      <c r="AH38" s="24">
        <f t="shared" si="30"/>
        <v>7.7039815603385353E-2</v>
      </c>
      <c r="AI38" s="24">
        <f t="shared" si="30"/>
        <v>1.6877471311198766E-2</v>
      </c>
      <c r="AJ38" s="24">
        <f t="shared" si="30"/>
        <v>5.294997508586996E-2</v>
      </c>
      <c r="AK38" s="24">
        <f t="shared" si="30"/>
        <v>7.4499544481987368E-2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5.2518597387438914E-2</v>
      </c>
      <c r="AP38" s="24">
        <f t="shared" si="34"/>
        <v>5.9069252272523132E-2</v>
      </c>
      <c r="AQ38" s="24">
        <f t="shared" si="34"/>
        <v>6.398680156750669E-2</v>
      </c>
      <c r="AR38" s="24">
        <f t="shared" si="33"/>
        <v>6.8620845180360268E-2</v>
      </c>
      <c r="AS38" s="24" t="e">
        <f t="shared" si="33"/>
        <v>#DIV/0!</v>
      </c>
      <c r="AT38" s="24">
        <f t="shared" si="12"/>
        <v>6.1064836608351269E-2</v>
      </c>
      <c r="AU38" s="21"/>
      <c r="AV38" s="24">
        <f t="shared" si="32"/>
        <v>0.52382130390712134</v>
      </c>
      <c r="AW38" s="24">
        <f t="shared" si="32"/>
        <v>0.56520391700517991</v>
      </c>
      <c r="AX38" s="24">
        <f t="shared" si="32"/>
        <v>0.43051093847469035</v>
      </c>
      <c r="AY38" s="24">
        <f t="shared" si="32"/>
        <v>0.47449398953731858</v>
      </c>
      <c r="AZ38" s="24">
        <f t="shared" si="32"/>
        <v>0.47894069550817631</v>
      </c>
      <c r="BA38" s="24">
        <f t="shared" si="32"/>
        <v>0.56174238859782388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0.56457339543478535</v>
      </c>
      <c r="BE38" s="24">
        <f t="shared" si="32"/>
        <v>0.50506015889891764</v>
      </c>
      <c r="BF38" s="24">
        <f t="shared" si="32"/>
        <v>0.45530874987450143</v>
      </c>
      <c r="BG38" s="24">
        <f t="shared" si="32"/>
        <v>0.45701679214417146</v>
      </c>
      <c r="BH38" s="24">
        <f t="shared" si="32"/>
        <v>0.54315388369015993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0.52382130390712134</v>
      </c>
      <c r="BM38" s="24">
        <f t="shared" si="31"/>
        <v>0.52073879434128734</v>
      </c>
      <c r="BN38" s="24">
        <f t="shared" si="31"/>
        <v>0.49788281186696071</v>
      </c>
      <c r="BO38" s="24">
        <f t="shared" si="31"/>
        <v>0.51546789897106327</v>
      </c>
      <c r="BP38" s="24" t="e">
        <f t="shared" si="31"/>
        <v>#DIV/0!</v>
      </c>
      <c r="BQ38" s="24">
        <f t="shared" si="31"/>
        <v>0.53430212754913353</v>
      </c>
      <c r="BR38" s="21"/>
      <c r="BS38" s="35">
        <f t="shared" si="13"/>
        <v>43709</v>
      </c>
      <c r="BT38" s="24">
        <f t="shared" si="14"/>
        <v>1.2838526055611017E-2</v>
      </c>
      <c r="BU38" s="24">
        <f t="shared" si="15"/>
        <v>1.3956414304267359E-3</v>
      </c>
      <c r="BV38" s="24">
        <f t="shared" si="16"/>
        <v>4.101569416731508E-3</v>
      </c>
      <c r="BW38" s="24">
        <f t="shared" si="17"/>
        <v>1.9319182760331097E-3</v>
      </c>
      <c r="BX38" s="24">
        <f t="shared" si="18"/>
        <v>4.1542354758378284E-3</v>
      </c>
      <c r="BY38" s="24">
        <f t="shared" si="19"/>
        <v>7.0456134505427507E-3</v>
      </c>
      <c r="BZ38" s="24">
        <f t="shared" si="20"/>
        <v>5.3447900080164611E-3</v>
      </c>
      <c r="CA38" s="24">
        <f t="shared" si="21"/>
        <v>2.1058269152920165E-3</v>
      </c>
      <c r="CB38" s="24">
        <f t="shared" si="22"/>
        <v>5.3337786600722312E-3</v>
      </c>
      <c r="CC38" s="24">
        <f t="shared" si="23"/>
        <v>5.0264778741029186E-4</v>
      </c>
      <c r="CD38" s="24">
        <f t="shared" si="24"/>
        <v>5.2253351132813177E-3</v>
      </c>
      <c r="CE38" s="24">
        <f t="shared" si="25"/>
        <v>2.5387147981837891E-3</v>
      </c>
      <c r="CF38" s="24">
        <f t="shared" si="26"/>
        <v>5.2518597387439046E-2</v>
      </c>
      <c r="CG38" s="21"/>
    </row>
    <row r="39" spans="1:85" x14ac:dyDescent="0.2">
      <c r="A39" s="31">
        <f>+[1]NAC!A40</f>
        <v>43739</v>
      </c>
      <c r="B39" s="17">
        <f>+[1]GBA!B40</f>
        <v>259.81949718732028</v>
      </c>
      <c r="C39" s="17">
        <f>+[1]GBA!C40</f>
        <v>265.359994593105</v>
      </c>
      <c r="D39" s="17">
        <f>+[1]GBA!D40</f>
        <v>223.44218037929599</v>
      </c>
      <c r="E39" s="17">
        <f>+[1]GBA!E40</f>
        <v>217.913346304584</v>
      </c>
      <c r="F39" s="17">
        <f>+[1]GBA!F40</f>
        <v>291.39240000000001</v>
      </c>
      <c r="G39" s="17">
        <f>+[1]GBA!G40</f>
        <v>269.89505099712102</v>
      </c>
      <c r="H39" s="17">
        <f>+[1]GBA!H40</f>
        <v>285.37889999999999</v>
      </c>
      <c r="I39" s="17">
        <f>+[1]GBA!I40</f>
        <v>264.6173</v>
      </c>
      <c r="J39" s="17">
        <f>+[1]GBA!J40</f>
        <v>294.900611711924</v>
      </c>
      <c r="K39" s="17">
        <f>+[1]GBA!K40</f>
        <v>244.99170000000001</v>
      </c>
      <c r="L39" s="17">
        <f>+[1]GBA!L40</f>
        <v>245.818674971332</v>
      </c>
      <c r="M39" s="17">
        <f>+[1]GBA!M40</f>
        <v>235.77930000000001</v>
      </c>
      <c r="N39" s="17">
        <f>+[1]GBA!N40</f>
        <v>255.82735026128401</v>
      </c>
      <c r="O39" s="17">
        <f>+[1]GBA!P40</f>
        <v>227.39060000000001</v>
      </c>
      <c r="P39" s="17">
        <f>+[1]GBA!Q40</f>
        <v>258.17910000000001</v>
      </c>
      <c r="Q39" s="17">
        <f>+[1]GBA!R40</f>
        <v>280.964</v>
      </c>
      <c r="R39" s="18">
        <f t="shared" si="4"/>
        <v>259.81949718732034</v>
      </c>
      <c r="S39" s="19">
        <f t="shared" si="5"/>
        <v>249.28447994959103</v>
      </c>
      <c r="T39" s="19">
        <f t="shared" si="6"/>
        <v>241.3001657280914</v>
      </c>
      <c r="U39" s="19">
        <f t="shared" si="7"/>
        <v>243.62248565407162</v>
      </c>
      <c r="V39" s="19"/>
      <c r="W39" s="20">
        <f t="shared" si="8"/>
        <v>258.26973263376328</v>
      </c>
      <c r="X39" s="21"/>
      <c r="Y39" s="41">
        <f t="shared" si="30"/>
        <v>3.0166069924417727E-2</v>
      </c>
      <c r="Z39" s="24">
        <f t="shared" si="30"/>
        <v>2.058529745647153E-2</v>
      </c>
      <c r="AA39" s="24">
        <f t="shared" si="30"/>
        <v>6.4124825487858583E-2</v>
      </c>
      <c r="AB39" s="24">
        <f t="shared" si="30"/>
        <v>3.3627706540562352E-2</v>
      </c>
      <c r="AC39" s="24">
        <f t="shared" si="30"/>
        <v>1.9601421320862622E-2</v>
      </c>
      <c r="AD39" s="24">
        <f t="shared" si="30"/>
        <v>8.1725125223279571E-2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9.2492588710486601E-3</v>
      </c>
      <c r="AH39" s="24">
        <f t="shared" si="30"/>
        <v>2.2831200831986642E-2</v>
      </c>
      <c r="AI39" s="24">
        <f t="shared" si="30"/>
        <v>2.2968064245519448E-2</v>
      </c>
      <c r="AJ39" s="24">
        <f t="shared" si="30"/>
        <v>2.6464919723657276E-2</v>
      </c>
      <c r="AK39" s="24">
        <f t="shared" si="30"/>
        <v>3.5080375581933998E-2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3.0166069924417949E-2</v>
      </c>
      <c r="AP39" s="24">
        <f t="shared" si="34"/>
        <v>3.2374788527560483E-2</v>
      </c>
      <c r="AQ39" s="24">
        <f t="shared" si="34"/>
        <v>3.8257336790032737E-2</v>
      </c>
      <c r="AR39" s="24">
        <f t="shared" si="33"/>
        <v>4.3136022370625637E-2</v>
      </c>
      <c r="AS39" s="24" t="e">
        <f t="shared" si="33"/>
        <v>#DIV/0!</v>
      </c>
      <c r="AT39" s="24">
        <f t="shared" si="12"/>
        <v>3.6020051390219576E-2</v>
      </c>
      <c r="AU39" s="21"/>
      <c r="AV39" s="24">
        <f t="shared" si="32"/>
        <v>0.49676981182735802</v>
      </c>
      <c r="AW39" s="24">
        <f t="shared" si="32"/>
        <v>0.51225710357469811</v>
      </c>
      <c r="AX39" s="24">
        <f t="shared" si="32"/>
        <v>0.48526307465699436</v>
      </c>
      <c r="AY39" s="24">
        <f t="shared" si="32"/>
        <v>0.46983734040762726</v>
      </c>
      <c r="AZ39" s="24">
        <f t="shared" si="32"/>
        <v>0.40824584728204849</v>
      </c>
      <c r="BA39" s="24">
        <f t="shared" si="32"/>
        <v>0.63382438530772656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0.56136478780906618</v>
      </c>
      <c r="BE39" s="24">
        <f t="shared" si="32"/>
        <v>0.50646850298075674</v>
      </c>
      <c r="BF39" s="24">
        <f t="shared" si="32"/>
        <v>0.43671666454486191</v>
      </c>
      <c r="BG39" s="24">
        <f t="shared" si="32"/>
        <v>0.45781156965927639</v>
      </c>
      <c r="BH39" s="24">
        <f t="shared" si="32"/>
        <v>0.51056557151557702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0.49676981182735869</v>
      </c>
      <c r="BM39" s="24">
        <f t="shared" si="31"/>
        <v>0.50802926210718957</v>
      </c>
      <c r="BN39" s="24">
        <f t="shared" si="31"/>
        <v>0.50697333497964348</v>
      </c>
      <c r="BO39" s="24">
        <f t="shared" si="31"/>
        <v>0.52795009521689518</v>
      </c>
      <c r="BP39" s="24" t="e">
        <f t="shared" si="31"/>
        <v>#DIV/0!</v>
      </c>
      <c r="BQ39" s="24">
        <f t="shared" si="31"/>
        <v>0.51961484074771658</v>
      </c>
      <c r="BR39" s="21"/>
      <c r="BS39" s="35">
        <f t="shared" si="13"/>
        <v>43739</v>
      </c>
      <c r="BT39" s="24">
        <f t="shared" si="14"/>
        <v>4.9743506941211562E-3</v>
      </c>
      <c r="BU39" s="24">
        <f t="shared" si="15"/>
        <v>1.7457499488014864E-3</v>
      </c>
      <c r="BV39" s="24">
        <f t="shared" si="16"/>
        <v>2.3864928107229424E-3</v>
      </c>
      <c r="BW39" s="24">
        <f t="shared" si="17"/>
        <v>2.323285276348854E-3</v>
      </c>
      <c r="BX39" s="24">
        <f t="shared" si="18"/>
        <v>5.0691675148874793E-3</v>
      </c>
      <c r="BY39" s="24">
        <f t="shared" si="19"/>
        <v>4.3353589296938055E-3</v>
      </c>
      <c r="BZ39" s="24">
        <f t="shared" si="20"/>
        <v>2.9190145927535734E-3</v>
      </c>
      <c r="CA39" s="24">
        <f t="shared" si="21"/>
        <v>3.0111056418111653E-4</v>
      </c>
      <c r="CB39" s="24">
        <f t="shared" si="22"/>
        <v>1.6175230913412191E-3</v>
      </c>
      <c r="CC39" s="24">
        <f t="shared" si="23"/>
        <v>6.6087547944014124E-4</v>
      </c>
      <c r="CD39" s="24">
        <f t="shared" si="24"/>
        <v>2.6127444221240516E-3</v>
      </c>
      <c r="CE39" s="24">
        <f t="shared" si="25"/>
        <v>1.2203966000020516E-3</v>
      </c>
      <c r="CF39" s="24">
        <f t="shared" si="26"/>
        <v>3.0166069924417876E-2</v>
      </c>
      <c r="CG39" s="21"/>
    </row>
    <row r="40" spans="1:85" x14ac:dyDescent="0.2">
      <c r="A40" s="31">
        <f>+[1]NAC!A41</f>
        <v>43770</v>
      </c>
      <c r="B40" s="17">
        <f>+[1]GBA!B41</f>
        <v>271.32740485520418</v>
      </c>
      <c r="C40" s="17">
        <f>+[1]GBA!C41</f>
        <v>282.83491373967098</v>
      </c>
      <c r="D40" s="17">
        <f>+[1]GBA!D41</f>
        <v>235.048346971104</v>
      </c>
      <c r="E40" s="17">
        <f>+[1]GBA!E41</f>
        <v>229.589234467296</v>
      </c>
      <c r="F40" s="17">
        <f>+[1]GBA!F41</f>
        <v>296.22309999999999</v>
      </c>
      <c r="G40" s="17">
        <f>+[1]GBA!G41</f>
        <v>270.233072990528</v>
      </c>
      <c r="H40" s="17">
        <f>+[1]GBA!H41</f>
        <v>302.00450000000001</v>
      </c>
      <c r="I40" s="17">
        <f>+[1]GBA!I41</f>
        <v>274.29680000000002</v>
      </c>
      <c r="J40" s="17">
        <f>+[1]GBA!J41</f>
        <v>316.35545861497701</v>
      </c>
      <c r="K40" s="17">
        <f>+[1]GBA!K41</f>
        <v>251.88640000000001</v>
      </c>
      <c r="L40" s="17">
        <f>+[1]GBA!L41</f>
        <v>268.192600025856</v>
      </c>
      <c r="M40" s="17">
        <f>+[1]GBA!M41</f>
        <v>243.07140000000001</v>
      </c>
      <c r="N40" s="17">
        <f>+[1]GBA!N41</f>
        <v>265.57968895856197</v>
      </c>
      <c r="O40" s="17">
        <f>+[1]GBA!P41</f>
        <v>246.56809999999999</v>
      </c>
      <c r="P40" s="17">
        <f>+[1]GBA!Q41</f>
        <v>267.65539999999999</v>
      </c>
      <c r="Q40" s="17">
        <f>+[1]GBA!R41</f>
        <v>290.97000000000003</v>
      </c>
      <c r="R40" s="18">
        <f t="shared" si="4"/>
        <v>271.32740485520418</v>
      </c>
      <c r="S40" s="19">
        <f t="shared" si="5"/>
        <v>260.55917335335204</v>
      </c>
      <c r="T40" s="19">
        <f t="shared" si="6"/>
        <v>248.57548167388279</v>
      </c>
      <c r="U40" s="19">
        <f t="shared" si="7"/>
        <v>250.89074148548116</v>
      </c>
      <c r="V40" s="19"/>
      <c r="W40" s="20">
        <f t="shared" si="8"/>
        <v>269.30360474835584</v>
      </c>
      <c r="X40" s="21"/>
      <c r="Y40" s="41">
        <f t="shared" si="30"/>
        <v>4.429193263963227E-2</v>
      </c>
      <c r="Z40" s="24">
        <f t="shared" si="30"/>
        <v>6.5853630926400619E-2</v>
      </c>
      <c r="AA40" s="24">
        <f t="shared" si="30"/>
        <v>5.1942594599222014E-2</v>
      </c>
      <c r="AB40" s="24">
        <f t="shared" si="30"/>
        <v>5.3580417907915789E-2</v>
      </c>
      <c r="AC40" s="24">
        <f t="shared" si="30"/>
        <v>1.6577988993535797E-2</v>
      </c>
      <c r="AD40" s="24">
        <f t="shared" si="30"/>
        <v>1.2524201246304489E-3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7.2752805694453304E-2</v>
      </c>
      <c r="AH40" s="24">
        <f t="shared" si="30"/>
        <v>2.8142586054956231E-2</v>
      </c>
      <c r="AI40" s="24">
        <f t="shared" si="30"/>
        <v>9.1018003644895096E-2</v>
      </c>
      <c r="AJ40" s="24">
        <f t="shared" si="30"/>
        <v>3.0927651409602186E-2</v>
      </c>
      <c r="AK40" s="24">
        <f t="shared" si="30"/>
        <v>3.8120782188916236E-2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4.4291932639632048E-2</v>
      </c>
      <c r="AP40" s="24">
        <f t="shared" si="34"/>
        <v>4.5228220409232467E-2</v>
      </c>
      <c r="AQ40" s="24">
        <f t="shared" si="34"/>
        <v>3.0150480518067901E-2</v>
      </c>
      <c r="AR40" s="24">
        <f t="shared" si="33"/>
        <v>2.9834092743516338E-2</v>
      </c>
      <c r="AS40" s="24" t="e">
        <f t="shared" si="33"/>
        <v>#DIV/0!</v>
      </c>
      <c r="AT40" s="24">
        <f t="shared" si="12"/>
        <v>4.2722281089898395E-2</v>
      </c>
      <c r="AU40" s="21"/>
      <c r="AV40" s="24">
        <f t="shared" si="32"/>
        <v>0.51453438449830147</v>
      </c>
      <c r="AW40" s="24">
        <f t="shared" si="32"/>
        <v>0.54911924965857795</v>
      </c>
      <c r="AX40" s="24">
        <f t="shared" si="32"/>
        <v>0.4927115695131421</v>
      </c>
      <c r="AY40" s="24">
        <f t="shared" si="32"/>
        <v>0.50771782191240855</v>
      </c>
      <c r="AZ40" s="24">
        <f t="shared" si="32"/>
        <v>0.41751446115681579</v>
      </c>
      <c r="BA40" s="24">
        <f t="shared" si="32"/>
        <v>0.57904232391031352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0.59632679617563178</v>
      </c>
      <c r="BE40" s="24">
        <f t="shared" si="32"/>
        <v>0.48625362437705566</v>
      </c>
      <c r="BF40" s="24">
        <f t="shared" si="32"/>
        <v>0.52926894177192763</v>
      </c>
      <c r="BG40" s="24">
        <f t="shared" si="32"/>
        <v>0.46168093241080044</v>
      </c>
      <c r="BH40" s="24">
        <f t="shared" si="32"/>
        <v>0.52235728659735692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0.51453438449830169</v>
      </c>
      <c r="BM40" s="24">
        <f t="shared" si="31"/>
        <v>0.52107956604876904</v>
      </c>
      <c r="BN40" s="24">
        <f t="shared" si="31"/>
        <v>0.50366539829043977</v>
      </c>
      <c r="BO40" s="24">
        <f t="shared" si="31"/>
        <v>0.52147544629093834</v>
      </c>
      <c r="BP40" s="24" t="e">
        <f t="shared" si="31"/>
        <v>#DIV/0!</v>
      </c>
      <c r="BQ40" s="24">
        <f t="shared" si="31"/>
        <v>0.53321347526457652</v>
      </c>
      <c r="BR40" s="21"/>
      <c r="BS40" s="35">
        <f t="shared" si="13"/>
        <v>43770</v>
      </c>
      <c r="BT40" s="24">
        <f t="shared" si="14"/>
        <v>1.5765256619682831E-2</v>
      </c>
      <c r="BU40" s="24">
        <f t="shared" si="15"/>
        <v>1.4607127319567579E-3</v>
      </c>
      <c r="BV40" s="24">
        <f t="shared" si="16"/>
        <v>3.8152752805135724E-3</v>
      </c>
      <c r="BW40" s="24">
        <f t="shared" si="17"/>
        <v>1.944777914937236E-3</v>
      </c>
      <c r="BX40" s="24">
        <f t="shared" si="18"/>
        <v>8.1571934423911791E-5</v>
      </c>
      <c r="BY40" s="24">
        <f t="shared" si="19"/>
        <v>5.6310354528366843E-3</v>
      </c>
      <c r="BZ40" s="24">
        <f t="shared" si="20"/>
        <v>4.3178208800519185E-3</v>
      </c>
      <c r="CA40" s="24">
        <f t="shared" si="21"/>
        <v>2.3203847459574382E-3</v>
      </c>
      <c r="CB40" s="24">
        <f t="shared" si="22"/>
        <v>1.9796228749883868E-3</v>
      </c>
      <c r="CC40" s="24">
        <f t="shared" si="23"/>
        <v>2.6006229092171446E-3</v>
      </c>
      <c r="CD40" s="24">
        <f t="shared" si="24"/>
        <v>3.0423568999138864E-3</v>
      </c>
      <c r="CE40" s="24">
        <f t="shared" si="25"/>
        <v>1.3324943951522024E-3</v>
      </c>
      <c r="CF40" s="24">
        <f t="shared" si="26"/>
        <v>4.4291932639631972E-2</v>
      </c>
      <c r="CG40" s="21"/>
    </row>
    <row r="41" spans="1:85" x14ac:dyDescent="0.2">
      <c r="A41" s="31">
        <f>+[1]NAC!A42</f>
        <v>43800</v>
      </c>
      <c r="B41" s="17">
        <f>+[1]GBA!B42</f>
        <v>282.2396298629555</v>
      </c>
      <c r="C41" s="17">
        <f>+[1]GBA!C42</f>
        <v>291.10193160359</v>
      </c>
      <c r="D41" s="17">
        <f>+[1]GBA!D42</f>
        <v>241.09369497595301</v>
      </c>
      <c r="E41" s="17">
        <f>+[1]GBA!E42</f>
        <v>236.99504723656599</v>
      </c>
      <c r="F41" s="17">
        <f>+[1]GBA!F42</f>
        <v>304.29730000000001</v>
      </c>
      <c r="G41" s="17">
        <f>+[1]GBA!G42</f>
        <v>287.85730611872901</v>
      </c>
      <c r="H41" s="17">
        <f>+[1]GBA!H42</f>
        <v>321.226</v>
      </c>
      <c r="I41" s="17">
        <f>+[1]GBA!I42</f>
        <v>286.46769999999998</v>
      </c>
      <c r="J41" s="17">
        <f>+[1]GBA!J42</f>
        <v>345.66788192091701</v>
      </c>
      <c r="K41" s="17">
        <f>+[1]GBA!K42</f>
        <v>259.08670000000001</v>
      </c>
      <c r="L41" s="17">
        <f>+[1]GBA!L42</f>
        <v>281.35943778578201</v>
      </c>
      <c r="M41" s="17">
        <f>+[1]GBA!M42</f>
        <v>251.95</v>
      </c>
      <c r="N41" s="17">
        <f>+[1]GBA!N42</f>
        <v>276.15431921755601</v>
      </c>
      <c r="O41" s="17">
        <f>+[1]GBA!P42</f>
        <v>250.1103</v>
      </c>
      <c r="P41" s="17">
        <f>+[1]GBA!Q42</f>
        <v>278.09969999999998</v>
      </c>
      <c r="Q41" s="17">
        <f>+[1]GBA!R42</f>
        <v>304.22109999999998</v>
      </c>
      <c r="R41" s="18">
        <f t="shared" si="4"/>
        <v>282.2396298629555</v>
      </c>
      <c r="S41" s="19">
        <f t="shared" si="5"/>
        <v>269.63094654113581</v>
      </c>
      <c r="T41" s="19">
        <f t="shared" si="6"/>
        <v>258.43282916211967</v>
      </c>
      <c r="U41" s="19">
        <f t="shared" si="7"/>
        <v>261.15979338863798</v>
      </c>
      <c r="V41" s="19"/>
      <c r="W41" s="20">
        <f t="shared" si="8"/>
        <v>282.70955123939291</v>
      </c>
      <c r="X41" s="21"/>
      <c r="Y41" s="41">
        <f t="shared" si="30"/>
        <v>4.021792422175241E-2</v>
      </c>
      <c r="Z41" s="24">
        <f t="shared" si="30"/>
        <v>2.9229127884573103E-2</v>
      </c>
      <c r="AA41" s="24">
        <f t="shared" si="30"/>
        <v>2.5719593788899209E-2</v>
      </c>
      <c r="AB41" s="24">
        <f t="shared" si="30"/>
        <v>3.2256794559437196E-2</v>
      </c>
      <c r="AC41" s="24">
        <f t="shared" si="30"/>
        <v>2.7257158540302973E-2</v>
      </c>
      <c r="AD41" s="24">
        <f t="shared" si="30"/>
        <v>6.5218638611339586E-2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9.2656606698906074E-2</v>
      </c>
      <c r="AH41" s="24">
        <f t="shared" si="30"/>
        <v>2.8585505211873308E-2</v>
      </c>
      <c r="AI41" s="24">
        <f t="shared" si="30"/>
        <v>4.9094709394131852E-2</v>
      </c>
      <c r="AJ41" s="24">
        <f t="shared" si="30"/>
        <v>3.6526716018420835E-2</v>
      </c>
      <c r="AK41" s="24">
        <f t="shared" si="30"/>
        <v>3.981716486099196E-2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4.021792422175241E-2</v>
      </c>
      <c r="AP41" s="24">
        <f t="shared" si="34"/>
        <v>3.4816556527377696E-2</v>
      </c>
      <c r="AQ41" s="24">
        <f t="shared" si="34"/>
        <v>3.9655349038684173E-2</v>
      </c>
      <c r="AR41" s="24">
        <f t="shared" si="33"/>
        <v>4.0930374083776533E-2</v>
      </c>
      <c r="AS41" s="24" t="e">
        <f t="shared" si="33"/>
        <v>#DIV/0!</v>
      </c>
      <c r="AT41" s="24">
        <f t="shared" si="12"/>
        <v>4.9780048445931202E-2</v>
      </c>
      <c r="AU41" s="21"/>
      <c r="AV41" s="24">
        <f t="shared" si="32"/>
        <v>0.52907997873717383</v>
      </c>
      <c r="AW41" s="24">
        <f t="shared" si="32"/>
        <v>0.56720890387562872</v>
      </c>
      <c r="AX41" s="24">
        <f t="shared" si="32"/>
        <v>0.51792045005486709</v>
      </c>
      <c r="AY41" s="24">
        <f t="shared" si="32"/>
        <v>0.52978021547079712</v>
      </c>
      <c r="AZ41" s="24">
        <f t="shared" si="32"/>
        <v>0.39051652915221147</v>
      </c>
      <c r="BA41" s="24">
        <f t="shared" si="32"/>
        <v>0.63853493793156058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0.64758672421148367</v>
      </c>
      <c r="BE41" s="24">
        <f t="shared" si="32"/>
        <v>0.4915353470573911</v>
      </c>
      <c r="BF41" s="24">
        <f t="shared" si="32"/>
        <v>0.55475212440644728</v>
      </c>
      <c r="BG41" s="24">
        <f t="shared" si="32"/>
        <v>0.48095942894157373</v>
      </c>
      <c r="BH41" s="24">
        <f t="shared" si="32"/>
        <v>0.52515387739153319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0.52907997873717361</v>
      </c>
      <c r="BM41" s="24">
        <f t="shared" si="31"/>
        <v>0.54188443784510731</v>
      </c>
      <c r="BN41" s="24">
        <f t="shared" si="31"/>
        <v>0.52610706397658036</v>
      </c>
      <c r="BO41" s="24">
        <f t="shared" si="31"/>
        <v>0.54522346127544274</v>
      </c>
      <c r="BP41" s="24" t="e">
        <f t="shared" si="31"/>
        <v>#DIV/0!</v>
      </c>
      <c r="BQ41" s="24">
        <f t="shared" si="31"/>
        <v>0.55507615718075454</v>
      </c>
      <c r="BR41" s="21"/>
      <c r="BS41" s="35">
        <f t="shared" si="13"/>
        <v>43800</v>
      </c>
      <c r="BT41" s="24">
        <f t="shared" si="14"/>
        <v>7.1418845005233947E-3</v>
      </c>
      <c r="BU41" s="24">
        <f t="shared" si="15"/>
        <v>7.2857690089969999E-4</v>
      </c>
      <c r="BV41" s="24">
        <f t="shared" si="16"/>
        <v>2.3173239888781669E-3</v>
      </c>
      <c r="BW41" s="24">
        <f t="shared" si="17"/>
        <v>3.1127018682492033E-3</v>
      </c>
      <c r="BX41" s="24">
        <f t="shared" si="18"/>
        <v>4.0727158310009844E-3</v>
      </c>
      <c r="BY41" s="24">
        <f t="shared" si="19"/>
        <v>6.2341362123102756E-3</v>
      </c>
      <c r="BZ41" s="24">
        <f t="shared" si="20"/>
        <v>5.1989120330575393E-3</v>
      </c>
      <c r="CA41" s="24">
        <f t="shared" si="21"/>
        <v>3.0357386690683763E-3</v>
      </c>
      <c r="CB41" s="24">
        <f t="shared" si="22"/>
        <v>1.9796834760817832E-3</v>
      </c>
      <c r="CC41" s="24">
        <f t="shared" si="23"/>
        <v>1.4655301795333509E-3</v>
      </c>
      <c r="CD41" s="24">
        <f t="shared" si="24"/>
        <v>3.5471545548950746E-3</v>
      </c>
      <c r="CE41" s="24">
        <f t="shared" si="25"/>
        <v>1.3835660072546772E-3</v>
      </c>
      <c r="CF41" s="24">
        <f t="shared" si="26"/>
        <v>4.0217924221752528E-2</v>
      </c>
      <c r="CG41" s="21"/>
    </row>
    <row r="42" spans="1:85" x14ac:dyDescent="0.2">
      <c r="A42" s="31">
        <f>+[1]NAC!A43</f>
        <v>43831</v>
      </c>
      <c r="B42" s="17">
        <f>+[1]GBA!B43</f>
        <v>287.70439511087909</v>
      </c>
      <c r="C42" s="17">
        <f>+[1]GBA!C43</f>
        <v>301.43290806603699</v>
      </c>
      <c r="D42" s="17">
        <f>+[1]GBA!D43</f>
        <v>249.19239510585899</v>
      </c>
      <c r="E42" s="17">
        <f>+[1]GBA!E43</f>
        <v>247.377593013851</v>
      </c>
      <c r="F42" s="17">
        <f>+[1]GBA!F43</f>
        <v>302.4597</v>
      </c>
      <c r="G42" s="17">
        <f>+[1]GBA!G43</f>
        <v>285.20204370976597</v>
      </c>
      <c r="H42" s="17">
        <f>+[1]GBA!H43</f>
        <v>313.71269999999998</v>
      </c>
      <c r="I42" s="17">
        <f>+[1]GBA!I43</f>
        <v>288.75290000000001</v>
      </c>
      <c r="J42" s="17">
        <f>+[1]GBA!J43</f>
        <v>340.080645949977</v>
      </c>
      <c r="K42" s="17">
        <f>+[1]GBA!K43</f>
        <v>273.41520000000003</v>
      </c>
      <c r="L42" s="17">
        <f>+[1]GBA!L43</f>
        <v>291.58931992052601</v>
      </c>
      <c r="M42" s="17">
        <f>+[1]GBA!M43</f>
        <v>262.57279999999997</v>
      </c>
      <c r="N42" s="17">
        <f>+[1]GBA!N43</f>
        <v>284.028506196227</v>
      </c>
      <c r="O42" s="17">
        <f>+[1]GBA!P43</f>
        <v>258.98880000000003</v>
      </c>
      <c r="P42" s="17">
        <f>+[1]GBA!Q43</f>
        <v>283.84230000000002</v>
      </c>
      <c r="Q42" s="17">
        <f>+[1]GBA!R43</f>
        <v>306.66809999999998</v>
      </c>
      <c r="R42" s="18">
        <f t="shared" si="4"/>
        <v>287.70439511087915</v>
      </c>
      <c r="S42" s="19">
        <f t="shared" si="5"/>
        <v>278.95083412521331</v>
      </c>
      <c r="T42" s="19">
        <f t="shared" si="6"/>
        <v>267.2144310227925</v>
      </c>
      <c r="U42" s="19">
        <f t="shared" si="7"/>
        <v>269.1669060048286</v>
      </c>
      <c r="V42" s="19"/>
      <c r="W42" s="20">
        <f t="shared" si="8"/>
        <v>286.20841315683509</v>
      </c>
      <c r="X42" s="21"/>
      <c r="Y42" s="41">
        <f t="shared" si="30"/>
        <v>1.9362147160471688E-2</v>
      </c>
      <c r="Z42" s="24">
        <f t="shared" si="30"/>
        <v>3.5489206153792363E-2</v>
      </c>
      <c r="AA42" s="24">
        <f t="shared" si="30"/>
        <v>3.3591505288903312E-2</v>
      </c>
      <c r="AB42" s="24">
        <f t="shared" si="30"/>
        <v>4.3809125542278782E-2</v>
      </c>
      <c r="AC42" s="24">
        <f t="shared" si="30"/>
        <v>-6.0388311036607689E-3</v>
      </c>
      <c r="AD42" s="24">
        <f t="shared" si="30"/>
        <v>-9.2242314248152102E-3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-1.6163595934603703E-2</v>
      </c>
      <c r="AH42" s="24">
        <f t="shared" si="30"/>
        <v>5.5303880901644176E-2</v>
      </c>
      <c r="AI42" s="24">
        <f t="shared" si="30"/>
        <v>3.6358766619844829E-2</v>
      </c>
      <c r="AJ42" s="24">
        <f t="shared" si="30"/>
        <v>4.2162333796388118E-2</v>
      </c>
      <c r="AK42" s="24">
        <f t="shared" si="30"/>
        <v>2.8513720158284572E-2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1.936214716047191E-2</v>
      </c>
      <c r="AP42" s="24">
        <f t="shared" si="34"/>
        <v>3.4565348316409228E-2</v>
      </c>
      <c r="AQ42" s="24">
        <f t="shared" si="34"/>
        <v>3.3980210212240403E-2</v>
      </c>
      <c r="AR42" s="24">
        <f t="shared" si="33"/>
        <v>3.065982137715606E-2</v>
      </c>
      <c r="AS42" s="24" t="e">
        <f t="shared" si="33"/>
        <v>#DIV/0!</v>
      </c>
      <c r="AT42" s="24">
        <f t="shared" si="12"/>
        <v>1.2376171594143948E-2</v>
      </c>
      <c r="AU42" s="21"/>
      <c r="AV42" s="24">
        <f t="shared" si="32"/>
        <v>0.51533476585648752</v>
      </c>
      <c r="AW42" s="24">
        <f t="shared" si="32"/>
        <v>0.58006512373404151</v>
      </c>
      <c r="AX42" s="24">
        <f t="shared" si="32"/>
        <v>0.52860153663943565</v>
      </c>
      <c r="AY42" s="24">
        <f t="shared" si="32"/>
        <v>0.55293772956369081</v>
      </c>
      <c r="AZ42" s="24">
        <f t="shared" si="32"/>
        <v>0.36330310378710706</v>
      </c>
      <c r="BA42" s="24">
        <f t="shared" si="32"/>
        <v>0.56679884630834176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0.52277902029145129</v>
      </c>
      <c r="BE42" s="24">
        <f t="shared" si="32"/>
        <v>0.52588389193726282</v>
      </c>
      <c r="BF42" s="24">
        <f t="shared" si="32"/>
        <v>0.56589495408381985</v>
      </c>
      <c r="BG42" s="24">
        <f t="shared" si="32"/>
        <v>0.49418142129241294</v>
      </c>
      <c r="BH42" s="24">
        <f t="shared" si="32"/>
        <v>0.51721870523683777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0.51533476585648841</v>
      </c>
      <c r="BM42" s="24">
        <f t="shared" si="31"/>
        <v>0.54875750491441044</v>
      </c>
      <c r="BN42" s="24">
        <f t="shared" si="31"/>
        <v>0.52856144202704525</v>
      </c>
      <c r="BO42" s="24">
        <f t="shared" si="31"/>
        <v>0.54313107311356346</v>
      </c>
      <c r="BP42" s="24" t="e">
        <f t="shared" si="31"/>
        <v>#DIV/0!</v>
      </c>
      <c r="BQ42" s="24">
        <f t="shared" si="31"/>
        <v>0.52523424319579326</v>
      </c>
      <c r="BR42" s="21"/>
      <c r="BS42" s="35">
        <f t="shared" si="13"/>
        <v>43831</v>
      </c>
      <c r="BT42" s="24">
        <f t="shared" si="14"/>
        <v>8.5798754908139492E-3</v>
      </c>
      <c r="BU42" s="24">
        <f t="shared" si="15"/>
        <v>9.38307261728324E-4</v>
      </c>
      <c r="BV42" s="24">
        <f t="shared" si="16"/>
        <v>3.1231550895935772E-3</v>
      </c>
      <c r="BW42" s="24">
        <f t="shared" si="17"/>
        <v>-6.8102753710856277E-4</v>
      </c>
      <c r="BX42" s="24">
        <f t="shared" si="18"/>
        <v>-5.8987093032548683E-4</v>
      </c>
      <c r="BY42" s="24">
        <f t="shared" si="19"/>
        <v>-2.3425852716751354E-3</v>
      </c>
      <c r="BZ42" s="24">
        <f t="shared" si="20"/>
        <v>9.3840358325514642E-4</v>
      </c>
      <c r="CA42" s="24">
        <f t="shared" si="21"/>
        <v>-5.5626961691966539E-4</v>
      </c>
      <c r="CB42" s="24">
        <f t="shared" si="22"/>
        <v>3.7872289604369887E-3</v>
      </c>
      <c r="CC42" s="24">
        <f t="shared" si="23"/>
        <v>1.0946104224246584E-3</v>
      </c>
      <c r="CD42" s="24">
        <f t="shared" si="24"/>
        <v>4.0799072779365781E-3</v>
      </c>
      <c r="CE42" s="24">
        <f t="shared" si="25"/>
        <v>9.9041243031161401E-4</v>
      </c>
      <c r="CF42" s="24">
        <f t="shared" si="26"/>
        <v>1.9362147160471986E-2</v>
      </c>
      <c r="CG42" s="21"/>
    </row>
    <row r="43" spans="1:85" x14ac:dyDescent="0.2">
      <c r="A43" s="31">
        <f>+[1]NAC!A44</f>
        <v>43862</v>
      </c>
      <c r="B43" s="17">
        <f>+[1]GBA!B44</f>
        <v>292.39011036961739</v>
      </c>
      <c r="C43" s="17">
        <f>+[1]GBA!C44</f>
        <v>304.06882910278898</v>
      </c>
      <c r="D43" s="17">
        <f>+[1]GBA!D44</f>
        <v>252.09867492493399</v>
      </c>
      <c r="E43" s="17">
        <f>+[1]GBA!E44</f>
        <v>258.50416051973002</v>
      </c>
      <c r="F43" s="17">
        <f>+[1]GBA!F44</f>
        <v>305.98700000000002</v>
      </c>
      <c r="G43" s="17">
        <f>+[1]GBA!G44</f>
        <v>292.00977922767402</v>
      </c>
      <c r="H43" s="17">
        <f>+[1]GBA!H44</f>
        <v>314.54390000000001</v>
      </c>
      <c r="I43" s="17">
        <f>+[1]GBA!I44</f>
        <v>292.73090000000002</v>
      </c>
      <c r="J43" s="17">
        <f>+[1]GBA!J44</f>
        <v>341.21734366713099</v>
      </c>
      <c r="K43" s="17">
        <f>+[1]GBA!K44</f>
        <v>276.15039999999999</v>
      </c>
      <c r="L43" s="17">
        <f>+[1]GBA!L44</f>
        <v>298.911511788604</v>
      </c>
      <c r="M43" s="17">
        <f>+[1]GBA!M44</f>
        <v>271.22640000000001</v>
      </c>
      <c r="N43" s="17">
        <f>+[1]GBA!N44</f>
        <v>292.56401265115198</v>
      </c>
      <c r="O43" s="17">
        <f>+[1]GBA!P44</f>
        <v>265.60649999999998</v>
      </c>
      <c r="P43" s="17">
        <f>+[1]GBA!Q44</f>
        <v>289.8974</v>
      </c>
      <c r="Q43" s="17">
        <f>+[1]GBA!R44</f>
        <v>308.91539999999998</v>
      </c>
      <c r="R43" s="18">
        <f t="shared" si="4"/>
        <v>292.39011036961739</v>
      </c>
      <c r="S43" s="19">
        <f t="shared" si="5"/>
        <v>284.52489047150226</v>
      </c>
      <c r="T43" s="19">
        <f t="shared" si="6"/>
        <v>274.90794983560818</v>
      </c>
      <c r="U43" s="19">
        <f t="shared" si="7"/>
        <v>276.45657227324853</v>
      </c>
      <c r="V43" s="19"/>
      <c r="W43" s="20">
        <f t="shared" si="8"/>
        <v>291.33596498918706</v>
      </c>
      <c r="X43" s="21"/>
      <c r="Y43" s="41">
        <f t="shared" si="30"/>
        <v>1.6286561270405508E-2</v>
      </c>
      <c r="Z43" s="24">
        <f t="shared" si="30"/>
        <v>8.7446359246698968E-3</v>
      </c>
      <c r="AA43" s="24">
        <f t="shared" si="30"/>
        <v>1.1662794997577608E-2</v>
      </c>
      <c r="AB43" s="24">
        <f t="shared" si="30"/>
        <v>4.4978073277865738E-2</v>
      </c>
      <c r="AC43" s="24">
        <f t="shared" si="30"/>
        <v>1.1662049522630724E-2</v>
      </c>
      <c r="AD43" s="24">
        <f t="shared" si="30"/>
        <v>2.3869869336686333E-2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3.3424357742521948E-3</v>
      </c>
      <c r="AH43" s="24">
        <f t="shared" si="30"/>
        <v>1.0003832998311646E-2</v>
      </c>
      <c r="AI43" s="24">
        <f t="shared" si="30"/>
        <v>2.5111317074554274E-2</v>
      </c>
      <c r="AJ43" s="24">
        <f t="shared" si="30"/>
        <v>3.2956955175859948E-2</v>
      </c>
      <c r="AK43" s="24">
        <f t="shared" si="30"/>
        <v>3.0051583797817916E-2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1.6286561270405286E-2</v>
      </c>
      <c r="AP43" s="24">
        <f t="shared" si="34"/>
        <v>1.9982217883553366E-2</v>
      </c>
      <c r="AQ43" s="24">
        <f t="shared" si="34"/>
        <v>2.8791554345953152E-2</v>
      </c>
      <c r="AR43" s="24">
        <f t="shared" si="33"/>
        <v>2.7082327380503202E-2</v>
      </c>
      <c r="AS43" s="24" t="e">
        <f t="shared" si="33"/>
        <v>#DIV/0!</v>
      </c>
      <c r="AT43" s="24">
        <f t="shared" si="12"/>
        <v>1.7915447613142677E-2</v>
      </c>
      <c r="AU43" s="21"/>
      <c r="AV43" s="24">
        <f t="shared" si="32"/>
        <v>0.48599457053751749</v>
      </c>
      <c r="AW43" s="24">
        <f t="shared" si="32"/>
        <v>0.53432696056189699</v>
      </c>
      <c r="AX43" s="24">
        <f t="shared" si="32"/>
        <v>0.51204326850300497</v>
      </c>
      <c r="AY43" s="24">
        <f t="shared" si="32"/>
        <v>0.57185728763999744</v>
      </c>
      <c r="AZ43" s="24">
        <f t="shared" si="32"/>
        <v>0.28748432126707324</v>
      </c>
      <c r="BA43" s="24">
        <f t="shared" si="32"/>
        <v>0.55662446402830978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0.5347863963058137</v>
      </c>
      <c r="BE43" s="24">
        <f t="shared" si="32"/>
        <v>0.50369074819056392</v>
      </c>
      <c r="BF43" s="24">
        <f t="shared" si="32"/>
        <v>0.55230755554746969</v>
      </c>
      <c r="BG43" s="24">
        <f t="shared" si="32"/>
        <v>0.48985710409198435</v>
      </c>
      <c r="BH43" s="24">
        <f t="shared" si="32"/>
        <v>0.51987390486960305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0.48599457053751749</v>
      </c>
      <c r="BM43" s="24">
        <f t="shared" si="31"/>
        <v>0.52812435383445844</v>
      </c>
      <c r="BN43" s="24">
        <f t="shared" si="31"/>
        <v>0.52508680409487329</v>
      </c>
      <c r="BO43" s="24">
        <f t="shared" si="31"/>
        <v>0.54011606710820503</v>
      </c>
      <c r="BP43" s="24" t="e">
        <f t="shared" si="31"/>
        <v>#DIV/0!</v>
      </c>
      <c r="BQ43" s="24">
        <f t="shared" si="31"/>
        <v>0.51064366154707685</v>
      </c>
      <c r="BR43" s="21"/>
      <c r="BS43" s="35">
        <f t="shared" si="13"/>
        <v>43862</v>
      </c>
      <c r="BT43" s="24">
        <f t="shared" si="14"/>
        <v>2.1475511028482869E-3</v>
      </c>
      <c r="BU43" s="24">
        <f t="shared" si="15"/>
        <v>3.3032289981919276E-4</v>
      </c>
      <c r="BV43" s="24">
        <f t="shared" si="16"/>
        <v>3.2833894695458855E-3</v>
      </c>
      <c r="BW43" s="24">
        <f t="shared" si="17"/>
        <v>1.2824120391272088E-3</v>
      </c>
      <c r="BX43" s="24">
        <f t="shared" si="18"/>
        <v>1.4836235532944553E-3</v>
      </c>
      <c r="BY43" s="24">
        <f t="shared" si="19"/>
        <v>2.5423872990126671E-4</v>
      </c>
      <c r="BZ43" s="24">
        <f t="shared" si="20"/>
        <v>1.6025135793365816E-3</v>
      </c>
      <c r="CA43" s="24">
        <f t="shared" si="21"/>
        <v>1.1102091728462231E-4</v>
      </c>
      <c r="CB43" s="24">
        <f t="shared" si="22"/>
        <v>7.092207260906095E-4</v>
      </c>
      <c r="CC43" s="24">
        <f t="shared" si="23"/>
        <v>7.686020727307052E-4</v>
      </c>
      <c r="CD43" s="24">
        <f t="shared" si="24"/>
        <v>3.2604654497491669E-3</v>
      </c>
      <c r="CE43" s="24">
        <f t="shared" si="25"/>
        <v>1.0532007306772598E-3</v>
      </c>
      <c r="CF43" s="24">
        <f t="shared" si="26"/>
        <v>1.6286561270405241E-2</v>
      </c>
      <c r="CG43" s="21"/>
    </row>
    <row r="44" spans="1:85" x14ac:dyDescent="0.2">
      <c r="A44" s="31">
        <f>+[1]NAC!A45</f>
        <v>43891</v>
      </c>
      <c r="B44" s="17">
        <f>+[1]GBA!B45</f>
        <v>299.71305580351162</v>
      </c>
      <c r="C44" s="17">
        <f>+[1]GBA!C45</f>
        <v>311.39760534746603</v>
      </c>
      <c r="D44" s="17">
        <f>+[1]GBA!D45</f>
        <v>257.789690557862</v>
      </c>
      <c r="E44" s="17">
        <f>+[1]GBA!E45</f>
        <v>258.36009414642501</v>
      </c>
      <c r="F44" s="17">
        <f>+[1]GBA!F45</f>
        <v>312.08909999999997</v>
      </c>
      <c r="G44" s="17">
        <f>+[1]GBA!G45</f>
        <v>301.062570338461</v>
      </c>
      <c r="H44" s="17">
        <f>+[1]GBA!H45</f>
        <v>322.79289999999997</v>
      </c>
      <c r="I44" s="17">
        <f>+[1]GBA!I45</f>
        <v>299.26769999999999</v>
      </c>
      <c r="J44" s="17">
        <f>+[1]GBA!J45</f>
        <v>370.14364372159997</v>
      </c>
      <c r="K44" s="17">
        <f>+[1]GBA!K45</f>
        <v>285.3886</v>
      </c>
      <c r="L44" s="17">
        <f>+[1]GBA!L45</f>
        <v>313.63430797413099</v>
      </c>
      <c r="M44" s="17">
        <f>+[1]GBA!M45</f>
        <v>276.41269999999997</v>
      </c>
      <c r="N44" s="17">
        <f>+[1]GBA!N45</f>
        <v>299.12672834295103</v>
      </c>
      <c r="O44" s="17">
        <f>+[1]GBA!P45</f>
        <v>277.99509999999998</v>
      </c>
      <c r="P44" s="17">
        <f>+[1]GBA!Q45</f>
        <v>299.34629999999999</v>
      </c>
      <c r="Q44" s="17">
        <f>+[1]GBA!R45</f>
        <v>321.61410000000001</v>
      </c>
      <c r="R44" s="18">
        <f t="shared" si="4"/>
        <v>299.71305580351157</v>
      </c>
      <c r="S44" s="19">
        <f t="shared" si="5"/>
        <v>290.75306668369541</v>
      </c>
      <c r="T44" s="19">
        <f t="shared" si="6"/>
        <v>280.47943253053194</v>
      </c>
      <c r="U44" s="19">
        <f t="shared" si="7"/>
        <v>282.19007981927723</v>
      </c>
      <c r="V44" s="19"/>
      <c r="W44" s="20">
        <f t="shared" si="8"/>
        <v>299.45004364074521</v>
      </c>
      <c r="X44" s="21"/>
      <c r="Y44" s="41">
        <f t="shared" si="30"/>
        <v>2.5045120112431762E-2</v>
      </c>
      <c r="Z44" s="24">
        <f t="shared" si="30"/>
        <v>2.4102359542416574E-2</v>
      </c>
      <c r="AA44" s="24">
        <f t="shared" si="30"/>
        <v>2.2574555913959404E-2</v>
      </c>
      <c r="AB44" s="24">
        <f t="shared" si="30"/>
        <v>-5.5730775479734262E-4</v>
      </c>
      <c r="AC44" s="24">
        <f t="shared" si="30"/>
        <v>1.9942350492014205E-2</v>
      </c>
      <c r="AD44" s="24">
        <f t="shared" si="30"/>
        <v>3.1001671021875898E-2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8.4773826979579248E-2</v>
      </c>
      <c r="AH44" s="24">
        <f t="shared" si="30"/>
        <v>3.3453509391983438E-2</v>
      </c>
      <c r="AI44" s="24">
        <f t="shared" si="30"/>
        <v>4.9254697811502268E-2</v>
      </c>
      <c r="AJ44" s="24">
        <f t="shared" si="30"/>
        <v>1.9121663672857725E-2</v>
      </c>
      <c r="AK44" s="24">
        <f t="shared" si="30"/>
        <v>2.2431725735264418E-2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2.504512011243154E-2</v>
      </c>
      <c r="AP44" s="24">
        <f t="shared" si="34"/>
        <v>2.1889741181771782E-2</v>
      </c>
      <c r="AQ44" s="24">
        <f t="shared" si="34"/>
        <v>2.0266720908782121E-2</v>
      </c>
      <c r="AR44" s="24">
        <f t="shared" si="33"/>
        <v>2.0739270182232206E-2</v>
      </c>
      <c r="AS44" s="24" t="e">
        <f t="shared" si="33"/>
        <v>#DIV/0!</v>
      </c>
      <c r="AT44" s="24">
        <f t="shared" si="12"/>
        <v>2.7851276967673089E-2</v>
      </c>
      <c r="AU44" s="21"/>
      <c r="AV44" s="24">
        <f t="shared" si="32"/>
        <v>0.4682693017792503</v>
      </c>
      <c r="AW44" s="24">
        <f t="shared" si="32"/>
        <v>0.50461557907088683</v>
      </c>
      <c r="AX44" s="24">
        <f t="shared" si="32"/>
        <v>0.49824987189666126</v>
      </c>
      <c r="AY44" s="24">
        <f t="shared" si="32"/>
        <v>0.5095483887452219</v>
      </c>
      <c r="AZ44" s="24">
        <f t="shared" si="32"/>
        <v>0.26708184229821996</v>
      </c>
      <c r="BA44" s="24">
        <f t="shared" si="32"/>
        <v>0.54138918536146741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0.59720462173980748</v>
      </c>
      <c r="BE44" s="24">
        <f t="shared" si="32"/>
        <v>0.54070229462600583</v>
      </c>
      <c r="BF44" s="24">
        <f t="shared" si="32"/>
        <v>0.57758461505057102</v>
      </c>
      <c r="BG44" s="24">
        <f t="shared" si="32"/>
        <v>0.45760535513523859</v>
      </c>
      <c r="BH44" s="24">
        <f t="shared" si="32"/>
        <v>0.50181250559794344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0.46826930177924986</v>
      </c>
      <c r="BM44" s="24">
        <f t="shared" si="31"/>
        <v>0.50460485004411071</v>
      </c>
      <c r="BN44" s="24">
        <f t="shared" si="31"/>
        <v>0.50512132050351699</v>
      </c>
      <c r="BO44" s="24">
        <f t="shared" si="31"/>
        <v>0.52561288246743576</v>
      </c>
      <c r="BP44" s="24" t="e">
        <f t="shared" si="31"/>
        <v>#DIV/0!</v>
      </c>
      <c r="BQ44" s="24">
        <f t="shared" si="31"/>
        <v>0.50174721553276935</v>
      </c>
      <c r="BR44" s="21"/>
      <c r="BS44" s="35">
        <f t="shared" si="13"/>
        <v>43891</v>
      </c>
      <c r="BT44" s="24">
        <f t="shared" si="14"/>
        <v>5.8752505328607194E-3</v>
      </c>
      <c r="BU44" s="24">
        <f t="shared" si="15"/>
        <v>6.3646547744551738E-4</v>
      </c>
      <c r="BV44" s="24">
        <f t="shared" si="16"/>
        <v>-4.1831904225944723E-5</v>
      </c>
      <c r="BW44" s="24">
        <f t="shared" si="17"/>
        <v>2.182972807093681E-3</v>
      </c>
      <c r="BX44" s="24">
        <f t="shared" si="18"/>
        <v>1.9412763377284355E-3</v>
      </c>
      <c r="BY44" s="24">
        <f t="shared" si="19"/>
        <v>2.4826831491747588E-3</v>
      </c>
      <c r="BZ44" s="24">
        <f t="shared" si="20"/>
        <v>2.5911106194470021E-3</v>
      </c>
      <c r="CA44" s="24">
        <f t="shared" si="21"/>
        <v>2.7799470731176977E-3</v>
      </c>
      <c r="CB44" s="24">
        <f t="shared" si="22"/>
        <v>2.3570213066673304E-3</v>
      </c>
      <c r="CC44" s="24">
        <f t="shared" si="23"/>
        <v>1.5206685487441744E-3</v>
      </c>
      <c r="CD44" s="24">
        <f t="shared" si="24"/>
        <v>1.9227562768429874E-3</v>
      </c>
      <c r="CE44" s="24">
        <f t="shared" si="25"/>
        <v>7.9679988753502936E-4</v>
      </c>
      <c r="CF44" s="24">
        <f t="shared" si="26"/>
        <v>2.5045120112431388E-2</v>
      </c>
      <c r="CG44" s="21"/>
    </row>
    <row r="45" spans="1:85" x14ac:dyDescent="0.2">
      <c r="A45" s="31">
        <f>+[1]NAC!A46</f>
        <v>43922</v>
      </c>
      <c r="B45" s="17">
        <f>+[1]GBA!B46</f>
        <v>303.3742018117934</v>
      </c>
      <c r="C45" s="17">
        <f>+[1]GBA!C46</f>
        <v>320.44626396718598</v>
      </c>
      <c r="D45" s="17">
        <f>+[1]GBA!D46</f>
        <v>263.07001141406499</v>
      </c>
      <c r="E45" s="17">
        <f>+[1]GBA!E46</f>
        <v>255.449815659091</v>
      </c>
      <c r="F45" s="17">
        <f>+[1]GBA!F46</f>
        <v>312.75189999999998</v>
      </c>
      <c r="G45" s="17">
        <f>+[1]GBA!G46</f>
        <v>303.95785710074603</v>
      </c>
      <c r="H45" s="17">
        <f>+[1]GBA!H46</f>
        <v>325.54469999999998</v>
      </c>
      <c r="I45" s="17">
        <f>+[1]GBA!I46</f>
        <v>304.83069999999998</v>
      </c>
      <c r="J45" s="17">
        <f>+[1]GBA!J46</f>
        <v>359.88769899846301</v>
      </c>
      <c r="K45" s="17">
        <f>+[1]GBA!K46</f>
        <v>291.29649999999998</v>
      </c>
      <c r="L45" s="17">
        <f>+[1]GBA!L46</f>
        <v>309.33492891508803</v>
      </c>
      <c r="M45" s="17">
        <f>+[1]GBA!M46</f>
        <v>280.2731</v>
      </c>
      <c r="N45" s="17">
        <f>+[1]GBA!N46</f>
        <v>300.13010055997398</v>
      </c>
      <c r="O45" s="17">
        <f>+[1]GBA!P46</f>
        <v>291.16750000000002</v>
      </c>
      <c r="P45" s="17">
        <f>+[1]GBA!Q46</f>
        <v>304.233</v>
      </c>
      <c r="Q45" s="17">
        <f>+[1]GBA!R46</f>
        <v>319.8458</v>
      </c>
      <c r="R45" s="18">
        <f t="shared" si="4"/>
        <v>303.3742018117934</v>
      </c>
      <c r="S45" s="19">
        <f t="shared" si="5"/>
        <v>295.68506340287587</v>
      </c>
      <c r="T45" s="19">
        <f t="shared" si="6"/>
        <v>282.74457388569431</v>
      </c>
      <c r="U45" s="19">
        <f t="shared" si="7"/>
        <v>283.78418494199724</v>
      </c>
      <c r="V45" s="19"/>
      <c r="W45" s="20">
        <f t="shared" si="8"/>
        <v>301.14205690449148</v>
      </c>
      <c r="X45" s="21"/>
      <c r="Y45" s="41">
        <f t="shared" si="30"/>
        <v>1.2215503920796733E-2</v>
      </c>
      <c r="Z45" s="24">
        <f t="shared" si="30"/>
        <v>2.9058215170355117E-2</v>
      </c>
      <c r="AA45" s="24">
        <f t="shared" si="30"/>
        <v>2.048305673037687E-2</v>
      </c>
      <c r="AB45" s="24">
        <f t="shared" si="30"/>
        <v>-1.1264427259747856E-2</v>
      </c>
      <c r="AC45" s="24">
        <f t="shared" si="30"/>
        <v>2.1237524796604568E-3</v>
      </c>
      <c r="AD45" s="24">
        <f t="shared" si="30"/>
        <v>9.6168937873282179E-3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-2.7708012543505633E-2</v>
      </c>
      <c r="AH45" s="24">
        <f t="shared" si="30"/>
        <v>2.0701247351856411E-2</v>
      </c>
      <c r="AI45" s="24">
        <f t="shared" si="30"/>
        <v>-1.3708254963604283E-2</v>
      </c>
      <c r="AJ45" s="24">
        <f t="shared" si="30"/>
        <v>1.3966073194176865E-2</v>
      </c>
      <c r="AK45" s="24">
        <f t="shared" si="30"/>
        <v>3.3543382183907067E-3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1.2215503920796955E-2</v>
      </c>
      <c r="AP45" s="24">
        <f t="shared" si="34"/>
        <v>1.6962836455808983E-2</v>
      </c>
      <c r="AQ45" s="24">
        <f t="shared" si="34"/>
        <v>8.0759624145196884E-3</v>
      </c>
      <c r="AR45" s="24">
        <f t="shared" si="33"/>
        <v>5.649047350427594E-3</v>
      </c>
      <c r="AS45" s="24" t="e">
        <f t="shared" si="33"/>
        <v>#DIV/0!</v>
      </c>
      <c r="AT45" s="24">
        <f t="shared" si="12"/>
        <v>5.650402461708115E-3</v>
      </c>
      <c r="AU45" s="21"/>
      <c r="AV45" s="24">
        <f t="shared" si="32"/>
        <v>0.4412294154007752</v>
      </c>
      <c r="AW45" s="24">
        <f t="shared" si="32"/>
        <v>0.52225117455761905</v>
      </c>
      <c r="AX45" s="24">
        <f t="shared" si="32"/>
        <v>0.49675969666972075</v>
      </c>
      <c r="AY45" s="24">
        <f t="shared" si="32"/>
        <v>0.43736988298192636</v>
      </c>
      <c r="AZ45" s="24">
        <f t="shared" si="32"/>
        <v>0.22771201014980935</v>
      </c>
      <c r="BA45" s="24">
        <f t="shared" si="32"/>
        <v>0.48712828986001711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0.5010882228829594</v>
      </c>
      <c r="BE45" s="24">
        <f t="shared" si="32"/>
        <v>0.52177660803254833</v>
      </c>
      <c r="BF45" s="24">
        <f t="shared" si="32"/>
        <v>0.5277054929902818</v>
      </c>
      <c r="BG45" s="24">
        <f t="shared" si="32"/>
        <v>0.42082223975115229</v>
      </c>
      <c r="BH45" s="24">
        <f t="shared" si="32"/>
        <v>0.45609515125016453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0.44122941540077565</v>
      </c>
      <c r="BM45" s="24">
        <f t="shared" si="31"/>
        <v>0.48623537049494803</v>
      </c>
      <c r="BN45" s="24">
        <f t="shared" si="31"/>
        <v>0.46031108739757509</v>
      </c>
      <c r="BO45" s="24">
        <f t="shared" si="31"/>
        <v>0.47736923455796654</v>
      </c>
      <c r="BP45" s="24" t="e">
        <f t="shared" si="31"/>
        <v>#DIV/0!</v>
      </c>
      <c r="BQ45" s="24">
        <f t="shared" si="31"/>
        <v>0.45807451813056099</v>
      </c>
      <c r="BR45" s="21"/>
      <c r="BS45" s="35">
        <f t="shared" si="13"/>
        <v>43922</v>
      </c>
      <c r="BT45" s="24">
        <f t="shared" si="14"/>
        <v>7.0767874117998548E-3</v>
      </c>
      <c r="BU45" s="24">
        <f t="shared" si="15"/>
        <v>5.7610600757758087E-4</v>
      </c>
      <c r="BV45" s="24">
        <f t="shared" si="16"/>
        <v>-8.2439733201559984E-4</v>
      </c>
      <c r="BW45" s="24">
        <f t="shared" si="17"/>
        <v>2.3131751739721227E-4</v>
      </c>
      <c r="BX45" s="24">
        <f t="shared" si="18"/>
        <v>6.0569426816789375E-4</v>
      </c>
      <c r="BY45" s="24">
        <f t="shared" si="19"/>
        <v>8.0796747192340014E-4</v>
      </c>
      <c r="BZ45" s="24">
        <f t="shared" si="20"/>
        <v>2.1512299431583328E-3</v>
      </c>
      <c r="CA45" s="24">
        <f t="shared" si="21"/>
        <v>-9.6155986914725521E-4</v>
      </c>
      <c r="CB45" s="24">
        <f t="shared" si="22"/>
        <v>1.4705043089245195E-3</v>
      </c>
      <c r="CC45" s="24">
        <f t="shared" si="23"/>
        <v>-4.3321852374766039E-4</v>
      </c>
      <c r="CD45" s="24">
        <f t="shared" si="24"/>
        <v>1.3962266637938695E-3</v>
      </c>
      <c r="CE45" s="24">
        <f t="shared" si="25"/>
        <v>1.1884605296496268E-4</v>
      </c>
      <c r="CF45" s="24">
        <f t="shared" si="26"/>
        <v>1.221550392079711E-2</v>
      </c>
      <c r="CG45" s="21"/>
    </row>
    <row r="46" spans="1:85" x14ac:dyDescent="0.2">
      <c r="A46" s="31">
        <f>+[1]NAC!A47</f>
        <v>43952</v>
      </c>
      <c r="B46" s="17">
        <f>+[1]GBA!B47</f>
        <v>309.84308739380231</v>
      </c>
      <c r="C46" s="17">
        <f>+[1]GBA!C47</f>
        <v>326.320000693373</v>
      </c>
      <c r="D46" s="17">
        <f>+[1]GBA!D47</f>
        <v>264.63173827089798</v>
      </c>
      <c r="E46" s="17">
        <f>+[1]GBA!E47</f>
        <v>284.22116909475398</v>
      </c>
      <c r="F46" s="17">
        <f>+[1]GBA!F47</f>
        <v>313.53879999999998</v>
      </c>
      <c r="G46" s="17">
        <f>+[1]GBA!G47</f>
        <v>314.04501591360503</v>
      </c>
      <c r="H46" s="17">
        <f>+[1]GBA!H47</f>
        <v>328.2396</v>
      </c>
      <c r="I46" s="17">
        <f>+[1]GBA!I47</f>
        <v>305.57510000000002</v>
      </c>
      <c r="J46" s="17">
        <f>+[1]GBA!J47</f>
        <v>362.79413514619301</v>
      </c>
      <c r="K46" s="17">
        <f>+[1]GBA!K47</f>
        <v>300.62419999999997</v>
      </c>
      <c r="L46" s="17">
        <f>+[1]GBA!L47</f>
        <v>307.99202577394601</v>
      </c>
      <c r="M46" s="17">
        <f>+[1]GBA!M47</f>
        <v>284.5204</v>
      </c>
      <c r="N46" s="17">
        <f>+[1]GBA!N47</f>
        <v>310.348541124181</v>
      </c>
      <c r="O46" s="17">
        <f>+[1]GBA!P47</f>
        <v>309.80619999999999</v>
      </c>
      <c r="P46" s="17">
        <f>+[1]GBA!Q47</f>
        <v>308.40230000000003</v>
      </c>
      <c r="Q46" s="17">
        <f>+[1]GBA!R47</f>
        <v>319.58280000000002</v>
      </c>
      <c r="R46" s="18">
        <f t="shared" si="4"/>
        <v>309.84308739380225</v>
      </c>
      <c r="S46" s="19">
        <f t="shared" si="5"/>
        <v>305.19553955751906</v>
      </c>
      <c r="T46" s="19">
        <f t="shared" si="6"/>
        <v>295.29349807111743</v>
      </c>
      <c r="U46" s="19">
        <f t="shared" si="7"/>
        <v>299.82513885850244</v>
      </c>
      <c r="V46" s="19"/>
      <c r="W46" s="20">
        <f t="shared" si="8"/>
        <v>309.79429034394548</v>
      </c>
      <c r="X46" s="21"/>
      <c r="Y46" s="41">
        <f t="shared" si="30"/>
        <v>2.1323123533167232E-2</v>
      </c>
      <c r="Z46" s="24">
        <f t="shared" si="30"/>
        <v>1.8329864899871318E-2</v>
      </c>
      <c r="AA46" s="24">
        <f t="shared" si="30"/>
        <v>5.9365446043748715E-3</v>
      </c>
      <c r="AB46" s="24">
        <f t="shared" si="30"/>
        <v>0.11263015931888409</v>
      </c>
      <c r="AC46" s="24">
        <f t="shared" si="30"/>
        <v>2.5160518609159688E-3</v>
      </c>
      <c r="AD46" s="24">
        <f t="shared" si="30"/>
        <v>3.3186043976864976E-2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8.0759530148386549E-3</v>
      </c>
      <c r="AH46" s="24">
        <f t="shared" si="30"/>
        <v>3.2021325350630736E-2</v>
      </c>
      <c r="AI46" s="24">
        <f t="shared" si="30"/>
        <v>-4.3412593134952715E-3</v>
      </c>
      <c r="AJ46" s="24">
        <f t="shared" si="30"/>
        <v>1.5154147865064527E-2</v>
      </c>
      <c r="AK46" s="24">
        <f t="shared" si="30"/>
        <v>3.4046703563360481E-2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2.1323123533167232E-2</v>
      </c>
      <c r="AP46" s="24">
        <f t="shared" si="34"/>
        <v>3.2164208922805804E-2</v>
      </c>
      <c r="AQ46" s="24">
        <f t="shared" si="34"/>
        <v>4.438254645514883E-2</v>
      </c>
      <c r="AR46" s="24">
        <f t="shared" si="33"/>
        <v>5.652518627767722E-2</v>
      </c>
      <c r="AS46" s="24" t="e">
        <f t="shared" si="33"/>
        <v>#DIV/0!</v>
      </c>
      <c r="AT46" s="24">
        <f t="shared" si="12"/>
        <v>2.8731401812129187E-2</v>
      </c>
      <c r="AU46" s="21"/>
      <c r="AV46" s="24">
        <f t="shared" si="32"/>
        <v>0.42064166256671265</v>
      </c>
      <c r="AW46" s="24">
        <f t="shared" si="32"/>
        <v>0.48690234178101988</v>
      </c>
      <c r="AX46" s="24">
        <f t="shared" si="32"/>
        <v>0.46487680511866203</v>
      </c>
      <c r="AY46" s="24">
        <f t="shared" si="32"/>
        <v>0.54512082878159229</v>
      </c>
      <c r="AZ46" s="24">
        <f t="shared" si="32"/>
        <v>0.18947082496191126</v>
      </c>
      <c r="BA46" s="24">
        <f t="shared" si="32"/>
        <v>0.48331078089579727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0.48961564155697146</v>
      </c>
      <c r="BE46" s="24">
        <f t="shared" si="32"/>
        <v>0.52906230656197706</v>
      </c>
      <c r="BF46" s="24">
        <f t="shared" si="32"/>
        <v>0.4220261892183903</v>
      </c>
      <c r="BG46" s="24">
        <f t="shared" si="32"/>
        <v>0.41300978308751035</v>
      </c>
      <c r="BH46" s="24">
        <f t="shared" si="32"/>
        <v>0.45361860599074233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0.4206416625667122</v>
      </c>
      <c r="BM46" s="24">
        <f t="shared" si="31"/>
        <v>0.48294761177405698</v>
      </c>
      <c r="BN46" s="24">
        <f t="shared" si="31"/>
        <v>0.48162245862219821</v>
      </c>
      <c r="BO46" s="24">
        <f t="shared" si="31"/>
        <v>0.51090828749004147</v>
      </c>
      <c r="BP46" s="24" t="e">
        <f t="shared" si="31"/>
        <v>#DIV/0!</v>
      </c>
      <c r="BQ46" s="24">
        <f t="shared" si="31"/>
        <v>0.44642058230508863</v>
      </c>
      <c r="BR46" s="21"/>
      <c r="BS46" s="35">
        <f t="shared" si="13"/>
        <v>43952</v>
      </c>
      <c r="BT46" s="24">
        <f t="shared" si="14"/>
        <v>4.5383024673679257E-3</v>
      </c>
      <c r="BU46" s="24">
        <f t="shared" si="15"/>
        <v>1.6833490756119248E-4</v>
      </c>
      <c r="BV46" s="24">
        <f t="shared" si="16"/>
        <v>8.0517324548353506E-3</v>
      </c>
      <c r="BW46" s="24">
        <f t="shared" si="17"/>
        <v>2.713142367031704E-4</v>
      </c>
      <c r="BX46" s="24">
        <f t="shared" si="18"/>
        <v>2.084768097580778E-3</v>
      </c>
      <c r="BY46" s="24">
        <f t="shared" si="19"/>
        <v>7.8171182184807162E-4</v>
      </c>
      <c r="BZ46" s="24">
        <f t="shared" si="20"/>
        <v>2.8438792581818973E-4</v>
      </c>
      <c r="CA46" s="24">
        <f t="shared" si="21"/>
        <v>2.6920830862829903E-4</v>
      </c>
      <c r="CB46" s="24">
        <f t="shared" si="22"/>
        <v>2.2936901550768222E-3</v>
      </c>
      <c r="CC46" s="24">
        <f t="shared" si="23"/>
        <v>-1.3368201587440434E-4</v>
      </c>
      <c r="CD46" s="24">
        <f t="shared" si="24"/>
        <v>1.5176218585838288E-3</v>
      </c>
      <c r="CE46" s="24">
        <f t="shared" si="25"/>
        <v>1.1957333150377561E-3</v>
      </c>
      <c r="CF46" s="24">
        <f t="shared" si="26"/>
        <v>2.1323123533166982E-2</v>
      </c>
      <c r="CG46" s="21"/>
    </row>
    <row r="47" spans="1:85" x14ac:dyDescent="0.2">
      <c r="A47" s="31">
        <f>+[1]NAC!A48</f>
        <v>43983</v>
      </c>
      <c r="B47" s="17">
        <f>+[1]GBA!B48</f>
        <v>317.69942553538618</v>
      </c>
      <c r="C47" s="17">
        <f>+[1]GBA!C48</f>
        <v>334.97314506546002</v>
      </c>
      <c r="D47" s="17">
        <f>+[1]GBA!D48</f>
        <v>276.13940145777201</v>
      </c>
      <c r="E47" s="17">
        <f>+[1]GBA!E48</f>
        <v>301.104904001249</v>
      </c>
      <c r="F47" s="17">
        <f>+[1]GBA!F48</f>
        <v>315.65879999999999</v>
      </c>
      <c r="G47" s="17">
        <f>+[1]GBA!G48</f>
        <v>326.48850975302901</v>
      </c>
      <c r="H47" s="17">
        <f>+[1]GBA!H48</f>
        <v>333.07249999999999</v>
      </c>
      <c r="I47" s="17">
        <f>+[1]GBA!I48</f>
        <v>311.29910000000001</v>
      </c>
      <c r="J47" s="17">
        <f>+[1]GBA!J48</f>
        <v>363.45245334349897</v>
      </c>
      <c r="K47" s="17">
        <f>+[1]GBA!K48</f>
        <v>315.8605</v>
      </c>
      <c r="L47" s="17">
        <f>+[1]GBA!L48</f>
        <v>311.16559647899402</v>
      </c>
      <c r="M47" s="17">
        <f>+[1]GBA!M48</f>
        <v>290.34980000000002</v>
      </c>
      <c r="N47" s="17">
        <f>+[1]GBA!N48</f>
        <v>311.60966902913498</v>
      </c>
      <c r="O47" s="17">
        <f>+[1]GBA!P48</f>
        <v>320.82249999999999</v>
      </c>
      <c r="P47" s="17">
        <f>+[1]GBA!Q48</f>
        <v>315.5625</v>
      </c>
      <c r="Q47" s="17">
        <f>+[1]GBA!R48</f>
        <v>321.5532</v>
      </c>
      <c r="R47" s="18">
        <f t="shared" si="4"/>
        <v>317.69942553538618</v>
      </c>
      <c r="S47" s="19">
        <f t="shared" si="5"/>
        <v>315.35273912313369</v>
      </c>
      <c r="T47" s="19">
        <f t="shared" si="6"/>
        <v>306.29306414027656</v>
      </c>
      <c r="U47" s="19">
        <f t="shared" si="7"/>
        <v>312.99950509024154</v>
      </c>
      <c r="V47" s="19"/>
      <c r="W47" s="20">
        <f t="shared" si="8"/>
        <v>318.63845567296244</v>
      </c>
      <c r="X47" s="21"/>
      <c r="Y47" s="41">
        <f t="shared" si="30"/>
        <v>2.5355860631477212E-2</v>
      </c>
      <c r="Z47" s="24">
        <f t="shared" si="30"/>
        <v>2.6517358279298131E-2</v>
      </c>
      <c r="AA47" s="24">
        <f t="shared" si="30"/>
        <v>4.3485574565110818E-2</v>
      </c>
      <c r="AB47" s="24">
        <f t="shared" si="30"/>
        <v>5.9403509458038739E-2</v>
      </c>
      <c r="AC47" s="24">
        <f t="shared" si="30"/>
        <v>6.7615236136644441E-3</v>
      </c>
      <c r="AD47" s="24">
        <f t="shared" si="30"/>
        <v>3.9623280768280811E-2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1.8145778377609556E-3</v>
      </c>
      <c r="AH47" s="24">
        <f t="shared" si="30"/>
        <v>5.0682213873666893E-2</v>
      </c>
      <c r="AI47" s="24">
        <f t="shared" si="30"/>
        <v>1.0304067766278013E-2</v>
      </c>
      <c r="AJ47" s="24">
        <f t="shared" si="30"/>
        <v>2.0488513301682554E-2</v>
      </c>
      <c r="AK47" s="24">
        <f t="shared" si="30"/>
        <v>4.0635857361719374E-3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2.5355860631477434E-2</v>
      </c>
      <c r="AP47" s="24">
        <f t="shared" si="34"/>
        <v>3.3280956793604544E-2</v>
      </c>
      <c r="AQ47" s="24">
        <f t="shared" si="34"/>
        <v>3.7249604684861826E-2</v>
      </c>
      <c r="AR47" s="24">
        <f t="shared" si="33"/>
        <v>4.3940165530804709E-2</v>
      </c>
      <c r="AS47" s="24" t="e">
        <f t="shared" si="33"/>
        <v>#DIV/0!</v>
      </c>
      <c r="AT47" s="24">
        <f t="shared" si="12"/>
        <v>2.8548509784340537E-2</v>
      </c>
      <c r="AU47" s="21"/>
      <c r="AV47" s="24">
        <f t="shared" si="32"/>
        <v>0.41347333821801069</v>
      </c>
      <c r="AW47" s="24">
        <f t="shared" si="32"/>
        <v>0.46488283897515137</v>
      </c>
      <c r="AX47" s="24">
        <f t="shared" si="32"/>
        <v>0.47729434301306739</v>
      </c>
      <c r="AY47" s="24">
        <f t="shared" si="32"/>
        <v>0.6094586084515754</v>
      </c>
      <c r="AZ47" s="24">
        <f t="shared" si="32"/>
        <v>0.16671490111937204</v>
      </c>
      <c r="BA47" s="24">
        <f t="shared" si="32"/>
        <v>0.50061198942591867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0.38685515275920035</v>
      </c>
      <c r="BE47" s="24">
        <f t="shared" si="32"/>
        <v>0.55740384454189651</v>
      </c>
      <c r="BF47" s="24">
        <f t="shared" si="32"/>
        <v>0.38633609462104723</v>
      </c>
      <c r="BG47" s="24">
        <f t="shared" si="32"/>
        <v>0.41164418860182228</v>
      </c>
      <c r="BH47" s="24">
        <f t="shared" si="32"/>
        <v>0.42699128957206356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0.41347333821801069</v>
      </c>
      <c r="BM47" s="24">
        <f t="shared" si="31"/>
        <v>0.48555545138250156</v>
      </c>
      <c r="BN47" s="24">
        <f t="shared" si="31"/>
        <v>0.50106416985864977</v>
      </c>
      <c r="BO47" s="24">
        <f t="shared" si="31"/>
        <v>0.53910682657720788</v>
      </c>
      <c r="BP47" s="24" t="e">
        <f t="shared" si="31"/>
        <v>#DIV/0!</v>
      </c>
      <c r="BQ47" s="24">
        <f t="shared" si="31"/>
        <v>0.4473583668496639</v>
      </c>
      <c r="BR47" s="21"/>
      <c r="BS47" s="35">
        <f t="shared" si="13"/>
        <v>43983</v>
      </c>
      <c r="BT47" s="24">
        <f t="shared" si="14"/>
        <v>6.5462071717587956E-3</v>
      </c>
      <c r="BU47" s="24">
        <f t="shared" si="15"/>
        <v>1.2144875955632105E-3</v>
      </c>
      <c r="BV47" s="24">
        <f t="shared" si="16"/>
        <v>4.6263065141084695E-3</v>
      </c>
      <c r="BW47" s="24">
        <f t="shared" si="17"/>
        <v>7.1569129350353903E-4</v>
      </c>
      <c r="BX47" s="24">
        <f t="shared" si="18"/>
        <v>2.5180715512954505E-3</v>
      </c>
      <c r="BY47" s="24">
        <f t="shared" si="19"/>
        <v>1.3726147760058326E-3</v>
      </c>
      <c r="BZ47" s="24">
        <f t="shared" si="20"/>
        <v>2.1411211900197093E-3</v>
      </c>
      <c r="CA47" s="24">
        <f t="shared" si="21"/>
        <v>5.9703579317830822E-5</v>
      </c>
      <c r="CB47" s="24">
        <f t="shared" si="22"/>
        <v>3.6683987032293482E-3</v>
      </c>
      <c r="CC47" s="24">
        <f t="shared" si="23"/>
        <v>3.0932378094540938E-4</v>
      </c>
      <c r="CD47" s="24">
        <f t="shared" si="24"/>
        <v>2.0394418520522464E-3</v>
      </c>
      <c r="CE47" s="24">
        <f t="shared" si="25"/>
        <v>1.4449262367749636E-4</v>
      </c>
      <c r="CF47" s="24">
        <f t="shared" si="26"/>
        <v>2.5355860631477344E-2</v>
      </c>
      <c r="CG47" s="21"/>
    </row>
    <row r="48" spans="1:85" x14ac:dyDescent="0.2">
      <c r="A48" s="31">
        <f>+[1]NAC!A49</f>
        <v>44013</v>
      </c>
      <c r="B48" s="17">
        <f>+[1]GBA!B49</f>
        <v>324.3341382712382</v>
      </c>
      <c r="C48" s="17">
        <f>+[1]GBA!C49</f>
        <v>342.13072169461998</v>
      </c>
      <c r="D48" s="17">
        <f>+[1]GBA!D49</f>
        <v>282.10732059770299</v>
      </c>
      <c r="E48" s="17">
        <f>+[1]GBA!E49</f>
        <v>313.57110159831001</v>
      </c>
      <c r="F48" s="17">
        <f>+[1]GBA!F49</f>
        <v>317.17309999999998</v>
      </c>
      <c r="G48" s="17">
        <f>+[1]GBA!G49</f>
        <v>337.61304127510903</v>
      </c>
      <c r="H48" s="17">
        <f>+[1]GBA!H49</f>
        <v>338.69189999999998</v>
      </c>
      <c r="I48" s="17">
        <f>+[1]GBA!I49</f>
        <v>316.75080000000003</v>
      </c>
      <c r="J48" s="17">
        <f>+[1]GBA!J49</f>
        <v>375.84342389030598</v>
      </c>
      <c r="K48" s="17">
        <f>+[1]GBA!K49</f>
        <v>322.84339999999997</v>
      </c>
      <c r="L48" s="17">
        <f>+[1]GBA!L49</f>
        <v>311.92803974076901</v>
      </c>
      <c r="M48" s="17">
        <f>+[1]GBA!M49</f>
        <v>295.11750000000001</v>
      </c>
      <c r="N48" s="17">
        <f>+[1]GBA!N49</f>
        <v>320.40480781238603</v>
      </c>
      <c r="O48" s="17">
        <f>+[1]GBA!P49</f>
        <v>320.93389999999999</v>
      </c>
      <c r="P48" s="17">
        <f>+[1]GBA!Q49</f>
        <v>322.75659999999999</v>
      </c>
      <c r="Q48" s="17">
        <f>+[1]GBA!R49</f>
        <v>323.23700000000002</v>
      </c>
      <c r="R48" s="18">
        <f t="shared" si="4"/>
        <v>324.3341382712382</v>
      </c>
      <c r="S48" s="19">
        <f t="shared" si="5"/>
        <v>323.21557182525174</v>
      </c>
      <c r="T48" s="19">
        <f t="shared" si="6"/>
        <v>314.77669907398405</v>
      </c>
      <c r="U48" s="19">
        <f t="shared" si="7"/>
        <v>323.04622635229163</v>
      </c>
      <c r="V48" s="19"/>
      <c r="W48" s="20">
        <f t="shared" si="8"/>
        <v>326.49883528077396</v>
      </c>
      <c r="X48" s="21"/>
      <c r="Y48" s="41">
        <f t="shared" si="30"/>
        <v>2.0883615778250819E-2</v>
      </c>
      <c r="Z48" s="24">
        <f t="shared" si="30"/>
        <v>2.1367613298556298E-2</v>
      </c>
      <c r="AA48" s="24">
        <f t="shared" si="30"/>
        <v>2.1611979704546425E-2</v>
      </c>
      <c r="AB48" s="24">
        <f t="shared" si="30"/>
        <v>4.1401509677867265E-2</v>
      </c>
      <c r="AC48" s="24">
        <f t="shared" si="30"/>
        <v>4.7972684430150903E-3</v>
      </c>
      <c r="AD48" s="24">
        <f t="shared" si="30"/>
        <v>3.4073271155836693E-2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3.4092411353449537E-2</v>
      </c>
      <c r="AH48" s="24">
        <f t="shared" si="30"/>
        <v>2.2107544311491756E-2</v>
      </c>
      <c r="AI48" s="24">
        <f t="shared" si="30"/>
        <v>2.4502813627291786E-3</v>
      </c>
      <c r="AJ48" s="24">
        <f t="shared" si="30"/>
        <v>1.6420538261090467E-2</v>
      </c>
      <c r="AK48" s="24">
        <f t="shared" ref="AK48:AN95" si="35">+N48/N47-1</f>
        <v>2.8224858396254549E-2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2.0883615778250819E-2</v>
      </c>
      <c r="AP48" s="24">
        <f t="shared" si="34"/>
        <v>2.4933453008784356E-2</v>
      </c>
      <c r="AQ48" s="24">
        <f t="shared" si="34"/>
        <v>2.7697770295647794E-2</v>
      </c>
      <c r="AR48" s="24">
        <f t="shared" si="33"/>
        <v>3.2098201750042632E-2</v>
      </c>
      <c r="AS48" s="24" t="e">
        <f t="shared" si="33"/>
        <v>#DIV/0!</v>
      </c>
      <c r="AT48" s="24">
        <f t="shared" si="12"/>
        <v>2.4668647075916983E-2</v>
      </c>
      <c r="AU48" s="21"/>
      <c r="AV48" s="24">
        <f t="shared" si="32"/>
        <v>0.40697194361312761</v>
      </c>
      <c r="AW48" s="24">
        <f t="shared" si="32"/>
        <v>0.44806731291424051</v>
      </c>
      <c r="AX48" s="24">
        <f t="shared" si="32"/>
        <v>0.48333339527288155</v>
      </c>
      <c r="AY48" s="24">
        <f t="shared" si="32"/>
        <v>0.6299162828969127</v>
      </c>
      <c r="AZ48" s="24">
        <f t="shared" si="32"/>
        <v>0.14536127259996312</v>
      </c>
      <c r="BA48" s="24">
        <f t="shared" si="32"/>
        <v>0.53332441808909259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0.4104191810692881</v>
      </c>
      <c r="BE48" s="24">
        <f t="shared" si="36"/>
        <v>0.52889690804646672</v>
      </c>
      <c r="BF48" s="24">
        <f t="shared" si="36"/>
        <v>0.34752222384164577</v>
      </c>
      <c r="BG48" s="24">
        <f t="shared" si="36"/>
        <v>0.3958429899823106</v>
      </c>
      <c r="BH48" s="24">
        <f t="shared" si="36"/>
        <v>0.42752543050329384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0.40697194361312805</v>
      </c>
      <c r="BM48" s="24">
        <f t="shared" si="31"/>
        <v>0.47899169807245534</v>
      </c>
      <c r="BN48" s="24">
        <f t="shared" si="31"/>
        <v>0.50094617995711288</v>
      </c>
      <c r="BO48" s="24">
        <f t="shared" si="31"/>
        <v>0.54567025120058776</v>
      </c>
      <c r="BP48" s="24" t="e">
        <f t="shared" si="31"/>
        <v>#DIV/0!</v>
      </c>
      <c r="BQ48" s="24">
        <f t="shared" si="31"/>
        <v>0.45039512044841357</v>
      </c>
      <c r="BR48" s="21"/>
      <c r="BS48" s="35">
        <f t="shared" si="13"/>
        <v>44013</v>
      </c>
      <c r="BT48" s="24">
        <f t="shared" si="14"/>
        <v>5.2808907634874667E-3</v>
      </c>
      <c r="BU48" s="24">
        <f t="shared" si="15"/>
        <v>6.1426285410140524E-4</v>
      </c>
      <c r="BV48" s="24">
        <f t="shared" si="16"/>
        <v>3.3313883844986519E-3</v>
      </c>
      <c r="BW48" s="24">
        <f t="shared" si="17"/>
        <v>4.9857118794933606E-4</v>
      </c>
      <c r="BX48" s="24">
        <f t="shared" si="18"/>
        <v>2.1954969709466064E-3</v>
      </c>
      <c r="BY48" s="24">
        <f t="shared" si="19"/>
        <v>1.5565253200148428E-3</v>
      </c>
      <c r="BZ48" s="24">
        <f t="shared" si="20"/>
        <v>1.9888359223036258E-3</v>
      </c>
      <c r="CA48" s="24">
        <f t="shared" si="21"/>
        <v>1.0959612903879651E-3</v>
      </c>
      <c r="CB48" s="24">
        <f t="shared" si="22"/>
        <v>1.6396766822040602E-3</v>
      </c>
      <c r="CC48" s="24">
        <f t="shared" si="23"/>
        <v>7.2476638781457405E-5</v>
      </c>
      <c r="CD48" s="24">
        <f t="shared" si="24"/>
        <v>1.6267535867559647E-3</v>
      </c>
      <c r="CE48" s="24">
        <f t="shared" si="25"/>
        <v>9.8277617681948081E-4</v>
      </c>
      <c r="CF48" s="24">
        <f t="shared" si="26"/>
        <v>2.0883615778250861E-2</v>
      </c>
      <c r="CG48" s="21"/>
    </row>
    <row r="49" spans="1:85" x14ac:dyDescent="0.2">
      <c r="A49" s="31">
        <f>+[1]NAC!A50</f>
        <v>44044</v>
      </c>
      <c r="B49" s="17">
        <f>+[1]GBA!B50</f>
        <v>333.67824626527289</v>
      </c>
      <c r="C49" s="17">
        <f>+[1]GBA!C50</f>
        <v>355.34949764983099</v>
      </c>
      <c r="D49" s="17">
        <f>+[1]GBA!D50</f>
        <v>288.04493064192201</v>
      </c>
      <c r="E49" s="17">
        <f>+[1]GBA!E50</f>
        <v>323.17484797678497</v>
      </c>
      <c r="F49" s="17">
        <f>+[1]GBA!F50</f>
        <v>325.16269999999997</v>
      </c>
      <c r="G49" s="17">
        <f>+[1]GBA!G50</f>
        <v>348.71734872946899</v>
      </c>
      <c r="H49" s="17">
        <f>+[1]GBA!H50</f>
        <v>346.60539999999997</v>
      </c>
      <c r="I49" s="17">
        <f>+[1]GBA!I50</f>
        <v>325.64229999999998</v>
      </c>
      <c r="J49" s="17">
        <f>+[1]GBA!J50</f>
        <v>382.61269377067902</v>
      </c>
      <c r="K49" s="17">
        <f>+[1]GBA!K50</f>
        <v>333.55959999999999</v>
      </c>
      <c r="L49" s="17">
        <f>+[1]GBA!L50</f>
        <v>315.30674307479597</v>
      </c>
      <c r="M49" s="17">
        <f>+[1]GBA!M50</f>
        <v>299.70299999999997</v>
      </c>
      <c r="N49" s="17">
        <f>+[1]GBA!N50</f>
        <v>331.34829689521098</v>
      </c>
      <c r="O49" s="17">
        <f>+[1]GBA!P50</f>
        <v>335.65140000000002</v>
      </c>
      <c r="P49" s="17">
        <f>+[1]GBA!Q50</f>
        <v>333.0711</v>
      </c>
      <c r="Q49" s="17">
        <f>+[1]GBA!R50</f>
        <v>325.86900000000003</v>
      </c>
      <c r="R49" s="18">
        <f t="shared" si="4"/>
        <v>333.67824626527289</v>
      </c>
      <c r="S49" s="19">
        <f t="shared" si="5"/>
        <v>333.46388145839865</v>
      </c>
      <c r="T49" s="19">
        <f t="shared" si="6"/>
        <v>323.5081624101249</v>
      </c>
      <c r="U49" s="19">
        <f t="shared" si="7"/>
        <v>333.52166495283944</v>
      </c>
      <c r="V49" s="19"/>
      <c r="W49" s="20">
        <f t="shared" si="8"/>
        <v>335.5749781961178</v>
      </c>
      <c r="X49" s="21"/>
      <c r="Y49" s="41">
        <f t="shared" ref="Y49:AJ70" si="37">+B49/B48-1</f>
        <v>2.8810127863321933E-2</v>
      </c>
      <c r="Z49" s="24">
        <f t="shared" si="37"/>
        <v>3.8636623714282781E-2</v>
      </c>
      <c r="AA49" s="24">
        <f t="shared" si="37"/>
        <v>2.1047344789347999E-2</v>
      </c>
      <c r="AB49" s="24">
        <f t="shared" si="37"/>
        <v>3.062701355298203E-2</v>
      </c>
      <c r="AC49" s="24">
        <f t="shared" si="37"/>
        <v>2.5190030302065347E-2</v>
      </c>
      <c r="AD49" s="24">
        <f t="shared" si="37"/>
        <v>3.2890635422200498E-2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1.8010877535930225E-2</v>
      </c>
      <c r="AH49" s="24">
        <f t="shared" si="37"/>
        <v>3.3193182824861944E-2</v>
      </c>
      <c r="AI49" s="24">
        <f t="shared" si="37"/>
        <v>1.0831675590417866E-2</v>
      </c>
      <c r="AJ49" s="24">
        <f t="shared" si="37"/>
        <v>1.5537878980405928E-2</v>
      </c>
      <c r="AK49" s="24">
        <f t="shared" si="35"/>
        <v>3.4155196226746121E-2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2.8810127863321933E-2</v>
      </c>
      <c r="AP49" s="24">
        <f t="shared" si="34"/>
        <v>3.170735115041956E-2</v>
      </c>
      <c r="AQ49" s="24">
        <f t="shared" si="34"/>
        <v>2.7738594889098245E-2</v>
      </c>
      <c r="AR49" s="24">
        <f t="shared" si="33"/>
        <v>3.2427057634544454E-2</v>
      </c>
      <c r="AS49" s="24" t="e">
        <f t="shared" si="33"/>
        <v>#DIV/0!</v>
      </c>
      <c r="AT49" s="24">
        <f t="shared" si="12"/>
        <v>2.7798392933128691E-2</v>
      </c>
      <c r="AU49" s="21"/>
      <c r="AV49" s="24">
        <f t="shared" ref="AV49:BC80" si="38">+B49/B37-1</f>
        <v>0.39249349886805773</v>
      </c>
      <c r="AW49" s="24">
        <f t="shared" si="38"/>
        <v>0.4393444734453249</v>
      </c>
      <c r="AX49" s="24">
        <f t="shared" si="38"/>
        <v>0.44202632499633809</v>
      </c>
      <c r="AY49" s="24">
        <f t="shared" si="38"/>
        <v>0.62197831639772505</v>
      </c>
      <c r="AZ49" s="24">
        <f t="shared" si="38"/>
        <v>0.1556627394978829</v>
      </c>
      <c r="BA49" s="24">
        <f t="shared" si="38"/>
        <v>0.49262017287643656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0.39517320726806671</v>
      </c>
      <c r="BE49" s="24">
        <f t="shared" si="36"/>
        <v>0.49988443735380428</v>
      </c>
      <c r="BF49" s="24">
        <f t="shared" si="36"/>
        <v>0.33428648396448879</v>
      </c>
      <c r="BG49" s="24">
        <f t="shared" si="36"/>
        <v>0.37384350992645854</v>
      </c>
      <c r="BH49" s="24">
        <f t="shared" si="36"/>
        <v>0.44051598041598128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0.39249349886805796</v>
      </c>
      <c r="BM49" s="24">
        <f t="shared" si="31"/>
        <v>0.46256544926020604</v>
      </c>
      <c r="BN49" s="24">
        <f t="shared" si="31"/>
        <v>0.48104710655358929</v>
      </c>
      <c r="BO49" s="24">
        <f t="shared" si="31"/>
        <v>0.52605879021568769</v>
      </c>
      <c r="BP49" s="24" t="e">
        <f t="shared" si="31"/>
        <v>#DIV/0!</v>
      </c>
      <c r="BQ49" s="24">
        <f t="shared" si="31"/>
        <v>0.42832205083009467</v>
      </c>
      <c r="BR49" s="21"/>
      <c r="BS49" s="35">
        <f t="shared" si="13"/>
        <v>44044</v>
      </c>
      <c r="BT49" s="24">
        <f t="shared" si="14"/>
        <v>9.5533609271504609E-3</v>
      </c>
      <c r="BU49" s="24">
        <f t="shared" si="15"/>
        <v>5.986414180168334E-4</v>
      </c>
      <c r="BV49" s="24">
        <f t="shared" si="16"/>
        <v>2.513944637091045E-3</v>
      </c>
      <c r="BW49" s="24">
        <f t="shared" si="17"/>
        <v>2.5767011898732033E-3</v>
      </c>
      <c r="BX49" s="24">
        <f t="shared" si="18"/>
        <v>2.1466752809292918E-3</v>
      </c>
      <c r="BY49" s="24">
        <f t="shared" si="19"/>
        <v>2.1471313618476257E-3</v>
      </c>
      <c r="BZ49" s="24">
        <f t="shared" si="20"/>
        <v>3.1773554751062748E-3</v>
      </c>
      <c r="CA49" s="24">
        <f t="shared" si="21"/>
        <v>5.8648307776779747E-4</v>
      </c>
      <c r="CB49" s="24">
        <f t="shared" si="22"/>
        <v>2.4648300183912337E-3</v>
      </c>
      <c r="CC49" s="24">
        <f t="shared" si="23"/>
        <v>3.146040723048455E-4</v>
      </c>
      <c r="CD49" s="24">
        <f t="shared" si="24"/>
        <v>1.5325805746180875E-3</v>
      </c>
      <c r="CE49" s="24">
        <f t="shared" si="25"/>
        <v>1.1978198302251837E-3</v>
      </c>
      <c r="CF49" s="24">
        <f t="shared" si="26"/>
        <v>2.8810127863321881E-2</v>
      </c>
      <c r="CG49" s="21"/>
    </row>
    <row r="50" spans="1:85" x14ac:dyDescent="0.2">
      <c r="A50" s="31">
        <f>+[1]NAC!A51</f>
        <v>44075</v>
      </c>
      <c r="B50" s="17">
        <f>+[1]GBA!B51</f>
        <v>340.93349156589301</v>
      </c>
      <c r="C50" s="17">
        <f>+[1]GBA!C51</f>
        <v>364.21028903388901</v>
      </c>
      <c r="D50" s="17">
        <f>+[1]GBA!D51</f>
        <v>298.69116546413301</v>
      </c>
      <c r="E50" s="17">
        <f>+[1]GBA!E51</f>
        <v>329.424382022217</v>
      </c>
      <c r="F50" s="17">
        <f>+[1]GBA!F51</f>
        <v>328.73680000000002</v>
      </c>
      <c r="G50" s="17">
        <f>+[1]GBA!G51</f>
        <v>355.61428129829397</v>
      </c>
      <c r="H50" s="17">
        <f>+[1]GBA!H51</f>
        <v>356.52010000000001</v>
      </c>
      <c r="I50" s="17">
        <f>+[1]GBA!I51</f>
        <v>336.76130000000001</v>
      </c>
      <c r="J50" s="17">
        <f>+[1]GBA!J51</f>
        <v>379.81281244778501</v>
      </c>
      <c r="K50" s="17">
        <f>+[1]GBA!K51</f>
        <v>341.80110000000002</v>
      </c>
      <c r="L50" s="17">
        <f>+[1]GBA!L51</f>
        <v>318.35650156311902</v>
      </c>
      <c r="M50" s="17">
        <f>+[1]GBA!M51</f>
        <v>303.55290000000002</v>
      </c>
      <c r="N50" s="17">
        <f>+[1]GBA!N51</f>
        <v>339.419089791381</v>
      </c>
      <c r="O50" s="17">
        <f>+[1]GBA!P51</f>
        <v>366.82499999999999</v>
      </c>
      <c r="P50" s="17">
        <f>+[1]GBA!Q51</f>
        <v>340.3537</v>
      </c>
      <c r="Q50" s="17">
        <f>+[1]GBA!R51</f>
        <v>330.83969999999999</v>
      </c>
      <c r="R50" s="18">
        <f t="shared" si="4"/>
        <v>340.93349156589295</v>
      </c>
      <c r="S50" s="19">
        <f t="shared" si="5"/>
        <v>340.89720852638038</v>
      </c>
      <c r="T50" s="19">
        <f t="shared" si="6"/>
        <v>329.74056153696608</v>
      </c>
      <c r="U50" s="19">
        <f t="shared" si="7"/>
        <v>340.75624842329563</v>
      </c>
      <c r="V50" s="19"/>
      <c r="W50" s="20">
        <f t="shared" si="8"/>
        <v>343.34371045522647</v>
      </c>
      <c r="X50" s="21"/>
      <c r="Y50" s="41">
        <f t="shared" si="37"/>
        <v>2.1743237330647647E-2</v>
      </c>
      <c r="Z50" s="24">
        <f t="shared" si="37"/>
        <v>2.4935426791540483E-2</v>
      </c>
      <c r="AA50" s="24">
        <f t="shared" si="37"/>
        <v>3.6960326982618197E-2</v>
      </c>
      <c r="AB50" s="24">
        <f t="shared" si="37"/>
        <v>1.9337934509931154E-2</v>
      </c>
      <c r="AC50" s="24">
        <f t="shared" si="37"/>
        <v>1.0991728141019896E-2</v>
      </c>
      <c r="AD50" s="24">
        <f t="shared" si="37"/>
        <v>1.977800242504002E-2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-7.3177951711453915E-3</v>
      </c>
      <c r="AH50" s="24">
        <f t="shared" si="37"/>
        <v>2.4707728393966288E-2</v>
      </c>
      <c r="AI50" s="24">
        <f t="shared" si="37"/>
        <v>9.6723541608483288E-3</v>
      </c>
      <c r="AJ50" s="24">
        <f t="shared" si="37"/>
        <v>1.2845717260087541E-2</v>
      </c>
      <c r="AK50" s="24">
        <f t="shared" si="35"/>
        <v>2.4357429845859091E-2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2.1743237330647425E-2</v>
      </c>
      <c r="AP50" s="24">
        <f t="shared" si="34"/>
        <v>2.2291250960890352E-2</v>
      </c>
      <c r="AQ50" s="24">
        <f t="shared" si="34"/>
        <v>1.9265044444041202E-2</v>
      </c>
      <c r="AR50" s="24">
        <f t="shared" si="33"/>
        <v>2.1691494828316893E-2</v>
      </c>
      <c r="AS50" s="24" t="e">
        <f t="shared" si="33"/>
        <v>#DIV/0!</v>
      </c>
      <c r="AT50" s="24">
        <f t="shared" si="12"/>
        <v>2.3150511104461646E-2</v>
      </c>
      <c r="AU50" s="21"/>
      <c r="AV50" s="24">
        <f t="shared" si="38"/>
        <v>0.35177736434009899</v>
      </c>
      <c r="AW50" s="24">
        <f t="shared" si="38"/>
        <v>0.40076753747423144</v>
      </c>
      <c r="AX50" s="24">
        <f t="shared" si="38"/>
        <v>0.42249186695520158</v>
      </c>
      <c r="AY50" s="24">
        <f t="shared" si="38"/>
        <v>0.56255765992522644</v>
      </c>
      <c r="AZ50" s="24">
        <f t="shared" si="38"/>
        <v>0.15027196495334882</v>
      </c>
      <c r="BA50" s="24">
        <f t="shared" si="38"/>
        <v>0.42528327787932296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0.29984742061881686</v>
      </c>
      <c r="BE50" s="24">
        <f t="shared" si="36"/>
        <v>0.4270068314914095</v>
      </c>
      <c r="BF50" s="24">
        <f t="shared" si="36"/>
        <v>0.32483235532035915</v>
      </c>
      <c r="BG50" s="24">
        <f t="shared" si="36"/>
        <v>0.32151721177551806</v>
      </c>
      <c r="BH50" s="24">
        <f t="shared" si="36"/>
        <v>0.37329350666424532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0.35177736434009876</v>
      </c>
      <c r="BM50" s="24">
        <f t="shared" si="31"/>
        <v>0.41177534852239406</v>
      </c>
      <c r="BN50" s="24">
        <f t="shared" si="31"/>
        <v>0.41879536725558242</v>
      </c>
      <c r="BO50" s="24">
        <f t="shared" si="31"/>
        <v>0.45904068183154889</v>
      </c>
      <c r="BP50" s="24" t="e">
        <f t="shared" si="31"/>
        <v>#DIV/0!</v>
      </c>
      <c r="BQ50" s="24">
        <f t="shared" si="31"/>
        <v>0.37728476706461245</v>
      </c>
      <c r="BR50" s="21"/>
      <c r="BS50" s="35">
        <f t="shared" si="13"/>
        <v>44075</v>
      </c>
      <c r="BT50" s="24">
        <f t="shared" si="14"/>
        <v>6.2244678029505611E-3</v>
      </c>
      <c r="BU50" s="24">
        <f t="shared" si="15"/>
        <v>1.0433160764383069E-3</v>
      </c>
      <c r="BV50" s="24">
        <f t="shared" si="16"/>
        <v>1.5901109718592979E-3</v>
      </c>
      <c r="BW50" s="24">
        <f t="shared" si="17"/>
        <v>1.1203932656215013E-3</v>
      </c>
      <c r="BX50" s="24">
        <f t="shared" si="18"/>
        <v>1.2959720236647972E-3</v>
      </c>
      <c r="BY50" s="24">
        <f t="shared" si="19"/>
        <v>2.6147751906678818E-3</v>
      </c>
      <c r="BZ50" s="24">
        <f t="shared" si="20"/>
        <v>3.8620800559335785E-3</v>
      </c>
      <c r="CA50" s="24">
        <f t="shared" si="21"/>
        <v>-2.3578601857902965E-4</v>
      </c>
      <c r="CB50" s="24">
        <f t="shared" si="22"/>
        <v>1.8425411511879802E-3</v>
      </c>
      <c r="CC50" s="24">
        <f t="shared" si="23"/>
        <v>2.7602250784468228E-4</v>
      </c>
      <c r="CD50" s="24">
        <f t="shared" si="24"/>
        <v>1.250693339080397E-3</v>
      </c>
      <c r="CE50" s="24">
        <f t="shared" si="25"/>
        <v>8.5865096397761223E-4</v>
      </c>
      <c r="CF50" s="24">
        <f t="shared" si="26"/>
        <v>2.174323733064757E-2</v>
      </c>
      <c r="CG50" s="21"/>
    </row>
    <row r="51" spans="1:85" x14ac:dyDescent="0.2">
      <c r="A51" s="31">
        <f>+[1]NAC!A52</f>
        <v>44105</v>
      </c>
      <c r="B51" s="17">
        <f>+[1]GBA!B52</f>
        <v>352.45111444430938</v>
      </c>
      <c r="C51" s="17">
        <f>+[1]GBA!C52</f>
        <v>380.06066397457101</v>
      </c>
      <c r="D51" s="17">
        <f>+[1]GBA!D52</f>
        <v>304.75837622164102</v>
      </c>
      <c r="E51" s="17">
        <f>+[1]GBA!E52</f>
        <v>346.077371901432</v>
      </c>
      <c r="F51" s="17">
        <f>+[1]GBA!F52</f>
        <v>335.96120000000002</v>
      </c>
      <c r="G51" s="17">
        <f>+[1]GBA!G52</f>
        <v>370.68375873333201</v>
      </c>
      <c r="H51" s="17">
        <f>+[1]GBA!H52</f>
        <v>365.4615</v>
      </c>
      <c r="I51" s="17">
        <f>+[1]GBA!I52</f>
        <v>350.68169999999998</v>
      </c>
      <c r="J51" s="17">
        <f>+[1]GBA!J52</f>
        <v>381.03767959522497</v>
      </c>
      <c r="K51" s="17">
        <f>+[1]GBA!K52</f>
        <v>350.2174</v>
      </c>
      <c r="L51" s="17">
        <f>+[1]GBA!L52</f>
        <v>323.01641978730601</v>
      </c>
      <c r="M51" s="17">
        <f>+[1]GBA!M52</f>
        <v>313.62119999999999</v>
      </c>
      <c r="N51" s="17">
        <f>+[1]GBA!N52</f>
        <v>344.90935253544302</v>
      </c>
      <c r="O51" s="17">
        <f>+[1]GBA!P52</f>
        <v>400.00670000000002</v>
      </c>
      <c r="P51" s="17">
        <f>+[1]GBA!Q52</f>
        <v>352.06819999999999</v>
      </c>
      <c r="Q51" s="17">
        <f>+[1]GBA!R52</f>
        <v>334.76530000000002</v>
      </c>
      <c r="R51" s="18">
        <f t="shared" si="4"/>
        <v>352.45111444430938</v>
      </c>
      <c r="S51" s="19">
        <f t="shared" si="5"/>
        <v>353.82611689846317</v>
      </c>
      <c r="T51" s="19">
        <f t="shared" si="6"/>
        <v>341.41185108445706</v>
      </c>
      <c r="U51" s="19">
        <f t="shared" si="7"/>
        <v>353.10182616228064</v>
      </c>
      <c r="V51" s="19"/>
      <c r="W51" s="20">
        <f t="shared" si="8"/>
        <v>354.41664994464742</v>
      </c>
      <c r="X51" s="21"/>
      <c r="Y51" s="41">
        <f t="shared" si="37"/>
        <v>3.378260911099229E-2</v>
      </c>
      <c r="Z51" s="24">
        <f t="shared" si="37"/>
        <v>4.3519843941605796E-2</v>
      </c>
      <c r="AA51" s="24">
        <f t="shared" si="37"/>
        <v>2.0312655541988356E-2</v>
      </c>
      <c r="AB51" s="24">
        <f t="shared" si="37"/>
        <v>5.0551783013110141E-2</v>
      </c>
      <c r="AC51" s="24">
        <f t="shared" si="37"/>
        <v>2.1976243608868851E-2</v>
      </c>
      <c r="AD51" s="24">
        <f t="shared" si="37"/>
        <v>4.2375906220699644E-2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3.2249231918903831E-3</v>
      </c>
      <c r="AH51" s="24">
        <f t="shared" si="37"/>
        <v>2.4623384769680401E-2</v>
      </c>
      <c r="AI51" s="24">
        <f t="shared" si="37"/>
        <v>1.4637421259835914E-2</v>
      </c>
      <c r="AJ51" s="24">
        <f t="shared" si="37"/>
        <v>3.3168189136061565E-2</v>
      </c>
      <c r="AK51" s="24">
        <f t="shared" si="35"/>
        <v>1.6175468349280298E-2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3.3782609110992512E-2</v>
      </c>
      <c r="AP51" s="24">
        <f t="shared" si="34"/>
        <v>3.7926119805942182E-2</v>
      </c>
      <c r="AQ51" s="24">
        <f t="shared" si="34"/>
        <v>3.5395371115672036E-2</v>
      </c>
      <c r="AR51" s="24">
        <f t="shared" si="33"/>
        <v>3.6229937957437119E-2</v>
      </c>
      <c r="AS51" s="24" t="e">
        <f t="shared" si="33"/>
        <v>#DIV/0!</v>
      </c>
      <c r="AT51" s="24">
        <f t="shared" si="12"/>
        <v>3.2250305312830019E-2</v>
      </c>
      <c r="AU51" s="21"/>
      <c r="AV51" s="24">
        <f t="shared" si="38"/>
        <v>0.35652296405687034</v>
      </c>
      <c r="AW51" s="24">
        <f t="shared" si="38"/>
        <v>0.43224552200245769</v>
      </c>
      <c r="AX51" s="24">
        <f t="shared" si="38"/>
        <v>0.36392500155659846</v>
      </c>
      <c r="AY51" s="24">
        <f t="shared" si="38"/>
        <v>0.58814215728535202</v>
      </c>
      <c r="AZ51" s="24">
        <f t="shared" si="38"/>
        <v>0.15295114079845606</v>
      </c>
      <c r="BA51" s="24">
        <f t="shared" si="38"/>
        <v>0.37343666496977046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0.29208846798678278</v>
      </c>
      <c r="BE51" s="24">
        <f t="shared" si="36"/>
        <v>0.42950720371343176</v>
      </c>
      <c r="BF51" s="24">
        <f t="shared" si="36"/>
        <v>0.31404345021783642</v>
      </c>
      <c r="BG51" s="24">
        <f t="shared" si="36"/>
        <v>0.33014730300751594</v>
      </c>
      <c r="BH51" s="24">
        <f t="shared" si="36"/>
        <v>0.34821140969945907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0.3565229640568699</v>
      </c>
      <c r="BM51" s="24">
        <f t="shared" si="31"/>
        <v>0.4193668092374303</v>
      </c>
      <c r="BN51" s="24">
        <f t="shared" si="31"/>
        <v>0.41488444508229771</v>
      </c>
      <c r="BO51" s="24">
        <f t="shared" si="31"/>
        <v>0.4493810996726415</v>
      </c>
      <c r="BP51" s="24" t="e">
        <f t="shared" si="31"/>
        <v>#DIV/0!</v>
      </c>
      <c r="BQ51" s="24">
        <f t="shared" si="31"/>
        <v>0.37227326768183189</v>
      </c>
      <c r="BR51" s="21"/>
      <c r="BS51" s="35">
        <f t="shared" si="13"/>
        <v>44105</v>
      </c>
      <c r="BT51" s="24">
        <f t="shared" si="14"/>
        <v>1.089751514006887E-2</v>
      </c>
      <c r="BU51" s="24">
        <f t="shared" si="15"/>
        <v>5.8192520441238921E-4</v>
      </c>
      <c r="BV51" s="24">
        <f t="shared" si="16"/>
        <v>4.1469637795091699E-3</v>
      </c>
      <c r="BW51" s="24">
        <f t="shared" si="17"/>
        <v>2.216479925539817E-3</v>
      </c>
      <c r="BX51" s="24">
        <f t="shared" si="18"/>
        <v>2.7713799276134492E-3</v>
      </c>
      <c r="BY51" s="24">
        <f t="shared" si="19"/>
        <v>2.3079081975374773E-3</v>
      </c>
      <c r="BZ51" s="24">
        <f t="shared" si="20"/>
        <v>4.7322260790215618E-3</v>
      </c>
      <c r="CA51" s="24">
        <f t="shared" si="21"/>
        <v>1.0095449022910335E-4</v>
      </c>
      <c r="CB51" s="24">
        <f t="shared" si="22"/>
        <v>1.8415790631664921E-3</v>
      </c>
      <c r="CC51" s="24">
        <f t="shared" si="23"/>
        <v>4.1277707779333175E-4</v>
      </c>
      <c r="CD51" s="24">
        <f t="shared" si="24"/>
        <v>3.2012217837186527E-3</v>
      </c>
      <c r="CE51" s="24">
        <f t="shared" si="25"/>
        <v>5.7167844238186893E-4</v>
      </c>
      <c r="CF51" s="24">
        <f t="shared" si="26"/>
        <v>3.3782609110992179E-2</v>
      </c>
      <c r="CG51" s="21"/>
    </row>
    <row r="52" spans="1:85" x14ac:dyDescent="0.2">
      <c r="A52" s="31">
        <f>+[1]NAC!A53</f>
        <v>44136</v>
      </c>
      <c r="B52" s="17">
        <f>+[1]GBA!B53</f>
        <v>364.26673109485762</v>
      </c>
      <c r="C52" s="17">
        <f>+[1]GBA!C53</f>
        <v>391.56170135108999</v>
      </c>
      <c r="D52" s="17">
        <f>+[1]GBA!D53</f>
        <v>311.341599694607</v>
      </c>
      <c r="E52" s="17">
        <f>+[1]GBA!E53</f>
        <v>360.97296812355199</v>
      </c>
      <c r="F52" s="17">
        <f>+[1]GBA!F53</f>
        <v>344.24299999999999</v>
      </c>
      <c r="G52" s="17">
        <f>+[1]GBA!G53</f>
        <v>386.204066818304</v>
      </c>
      <c r="H52" s="17">
        <f>+[1]GBA!H53</f>
        <v>378.01420000000002</v>
      </c>
      <c r="I52" s="17">
        <f>+[1]GBA!I53</f>
        <v>365.08859999999999</v>
      </c>
      <c r="J52" s="17">
        <f>+[1]GBA!J53</f>
        <v>376.07424736738301</v>
      </c>
      <c r="K52" s="17">
        <f>+[1]GBA!K53</f>
        <v>369.5455</v>
      </c>
      <c r="L52" s="17">
        <f>+[1]GBA!L53</f>
        <v>328.99866408000099</v>
      </c>
      <c r="M52" s="17">
        <f>+[1]GBA!M53</f>
        <v>324.48050000000001</v>
      </c>
      <c r="N52" s="17">
        <f>+[1]GBA!N53</f>
        <v>355.21508052709299</v>
      </c>
      <c r="O52" s="17">
        <f>+[1]GBA!P53</f>
        <v>402.74979999999999</v>
      </c>
      <c r="P52" s="17">
        <f>+[1]GBA!Q53</f>
        <v>366.48050000000001</v>
      </c>
      <c r="Q52" s="17">
        <f>+[1]GBA!R53</f>
        <v>337.22469999999998</v>
      </c>
      <c r="R52" s="18">
        <f t="shared" si="4"/>
        <v>364.26673109485762</v>
      </c>
      <c r="S52" s="19">
        <f t="shared" si="5"/>
        <v>366.67158709510136</v>
      </c>
      <c r="T52" s="19">
        <f t="shared" si="6"/>
        <v>355.67745381564879</v>
      </c>
      <c r="U52" s="19">
        <f t="shared" si="7"/>
        <v>368.80027024411731</v>
      </c>
      <c r="V52" s="19"/>
      <c r="W52" s="20">
        <f t="shared" si="8"/>
        <v>367.61356797104929</v>
      </c>
      <c r="X52" s="21"/>
      <c r="Y52" s="41">
        <f t="shared" si="37"/>
        <v>3.3524129067309838E-2</v>
      </c>
      <c r="Z52" s="24">
        <f t="shared" si="37"/>
        <v>3.0261056896139227E-2</v>
      </c>
      <c r="AA52" s="24">
        <f t="shared" si="37"/>
        <v>2.1601452122773646E-2</v>
      </c>
      <c r="AB52" s="24">
        <f t="shared" si="37"/>
        <v>4.3041231330092522E-2</v>
      </c>
      <c r="AC52" s="24">
        <f t="shared" si="37"/>
        <v>2.4651060896317745E-2</v>
      </c>
      <c r="AD52" s="24">
        <f t="shared" si="37"/>
        <v>4.1869404092606199E-2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-1.302609293945578E-2</v>
      </c>
      <c r="AH52" s="24">
        <f t="shared" si="37"/>
        <v>5.5188862689289575E-2</v>
      </c>
      <c r="AI52" s="24">
        <f t="shared" si="37"/>
        <v>1.8519938697339589E-2</v>
      </c>
      <c r="AJ52" s="24">
        <f t="shared" si="37"/>
        <v>3.4625529141524947E-2</v>
      </c>
      <c r="AK52" s="24">
        <f t="shared" si="35"/>
        <v>2.987952607226263E-2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3.3524129067309838E-2</v>
      </c>
      <c r="AP52" s="24">
        <f t="shared" si="34"/>
        <v>3.6304471555796525E-2</v>
      </c>
      <c r="AQ52" s="24">
        <f t="shared" si="34"/>
        <v>4.178414629099314E-2</v>
      </c>
      <c r="AR52" s="24">
        <f t="shared" si="33"/>
        <v>4.4458688453856698E-2</v>
      </c>
      <c r="AS52" s="24" t="e">
        <f t="shared" si="33"/>
        <v>#DIV/0!</v>
      </c>
      <c r="AT52" s="24">
        <f t="shared" si="12"/>
        <v>3.7235603994515865E-2</v>
      </c>
      <c r="AU52" s="21"/>
      <c r="AV52" s="24">
        <f t="shared" si="38"/>
        <v>0.3425357135938818</v>
      </c>
      <c r="AW52" s="24">
        <f t="shared" si="38"/>
        <v>0.38441784351805364</v>
      </c>
      <c r="AX52" s="24">
        <f t="shared" si="38"/>
        <v>0.32458536172084718</v>
      </c>
      <c r="AY52" s="24">
        <f t="shared" si="38"/>
        <v>0.57225563716477756</v>
      </c>
      <c r="AZ52" s="24">
        <f t="shared" si="38"/>
        <v>0.16210720905965803</v>
      </c>
      <c r="BA52" s="24">
        <f t="shared" si="38"/>
        <v>0.42915174128904976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0.18877116587100606</v>
      </c>
      <c r="BE52" s="24">
        <f t="shared" si="36"/>
        <v>0.46711176149248224</v>
      </c>
      <c r="BF52" s="24">
        <f t="shared" si="36"/>
        <v>0.22672536098416884</v>
      </c>
      <c r="BG52" s="24">
        <f t="shared" si="36"/>
        <v>0.33491846428662519</v>
      </c>
      <c r="BH52" s="24">
        <f t="shared" si="36"/>
        <v>0.33750845902420168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0.3425357135938818</v>
      </c>
      <c r="BM52" s="24">
        <f t="shared" si="31"/>
        <v>0.40724881176164596</v>
      </c>
      <c r="BN52" s="24">
        <f t="shared" si="31"/>
        <v>0.43086297739645074</v>
      </c>
      <c r="BO52" s="24">
        <f t="shared" si="31"/>
        <v>0.46996365055367928</v>
      </c>
      <c r="BP52" s="24" t="e">
        <f t="shared" si="31"/>
        <v>#DIV/0!</v>
      </c>
      <c r="BQ52" s="24">
        <f t="shared" si="31"/>
        <v>0.36505253360628731</v>
      </c>
      <c r="BR52" s="21"/>
      <c r="BS52" s="35">
        <f t="shared" si="13"/>
        <v>44136</v>
      </c>
      <c r="BT52" s="24">
        <f t="shared" si="14"/>
        <v>7.6488427772641292E-3</v>
      </c>
      <c r="BU52" s="24">
        <f t="shared" si="15"/>
        <v>6.1078373352683091E-4</v>
      </c>
      <c r="BV52" s="24">
        <f t="shared" si="16"/>
        <v>3.5881178053639318E-3</v>
      </c>
      <c r="BW52" s="24">
        <f t="shared" si="17"/>
        <v>2.4578622240017836E-3</v>
      </c>
      <c r="BX52" s="24">
        <f t="shared" si="18"/>
        <v>2.7610164276598032E-3</v>
      </c>
      <c r="BY52" s="24">
        <f t="shared" si="19"/>
        <v>3.1341583406300864E-3</v>
      </c>
      <c r="BZ52" s="24">
        <f t="shared" si="20"/>
        <v>4.7375639955987113E-3</v>
      </c>
      <c r="CA52" s="24">
        <f t="shared" si="21"/>
        <v>-3.9572139195036401E-4</v>
      </c>
      <c r="CB52" s="24">
        <f t="shared" si="22"/>
        <v>4.0909964557023139E-3</v>
      </c>
      <c r="CC52" s="24">
        <f t="shared" si="23"/>
        <v>5.125924425696068E-4</v>
      </c>
      <c r="CD52" s="24">
        <f t="shared" si="24"/>
        <v>3.3398904748987608E-3</v>
      </c>
      <c r="CE52" s="24">
        <f t="shared" si="25"/>
        <v>1.0380257820446822E-3</v>
      </c>
      <c r="CF52" s="24">
        <f t="shared" si="26"/>
        <v>3.3524129067310275E-2</v>
      </c>
      <c r="CG52" s="21"/>
    </row>
    <row r="53" spans="1:85" x14ac:dyDescent="0.2">
      <c r="A53" s="31">
        <f>+[1]NAC!A54</f>
        <v>44166</v>
      </c>
      <c r="B53" s="17">
        <f>+[1]GBA!B54</f>
        <v>378.41829813199348</v>
      </c>
      <c r="C53" s="17">
        <f>+[1]GBA!C54</f>
        <v>402.89912115376302</v>
      </c>
      <c r="D53" s="17">
        <f>+[1]GBA!D54</f>
        <v>318.66950368507599</v>
      </c>
      <c r="E53" s="17">
        <f>+[1]GBA!E54</f>
        <v>379.63730760062998</v>
      </c>
      <c r="F53" s="17">
        <f>+[1]GBA!F54</f>
        <v>358.44959999999998</v>
      </c>
      <c r="G53" s="17">
        <f>+[1]GBA!G54</f>
        <v>396.13959498710102</v>
      </c>
      <c r="H53" s="17">
        <f>+[1]GBA!H54</f>
        <v>399.82369999999997</v>
      </c>
      <c r="I53" s="17">
        <f>+[1]GBA!I54</f>
        <v>383.36689999999999</v>
      </c>
      <c r="J53" s="17">
        <f>+[1]GBA!J54</f>
        <v>372.50169938928298</v>
      </c>
      <c r="K53" s="17">
        <f>+[1]GBA!K54</f>
        <v>387.54599999999999</v>
      </c>
      <c r="L53" s="17">
        <f>+[1]GBA!L54</f>
        <v>332.99663790934898</v>
      </c>
      <c r="M53" s="17">
        <f>+[1]GBA!M54</f>
        <v>342.51740000000001</v>
      </c>
      <c r="N53" s="17">
        <f>+[1]GBA!N54</f>
        <v>360.98422237643899</v>
      </c>
      <c r="O53" s="17">
        <f>+[1]GBA!P54</f>
        <v>409.34589999999997</v>
      </c>
      <c r="P53" s="17">
        <f>+[1]GBA!Q54</f>
        <v>382.79259999999999</v>
      </c>
      <c r="Q53" s="17">
        <f>+[1]GBA!R54</f>
        <v>345.6189</v>
      </c>
      <c r="R53" s="18">
        <f t="shared" si="4"/>
        <v>378.41829813199348</v>
      </c>
      <c r="S53" s="19">
        <f t="shared" si="5"/>
        <v>380.26526286211691</v>
      </c>
      <c r="T53" s="19">
        <f t="shared" si="6"/>
        <v>371.27538288814077</v>
      </c>
      <c r="U53" s="19">
        <f t="shared" si="7"/>
        <v>383.372260439846</v>
      </c>
      <c r="V53" s="19"/>
      <c r="W53" s="20">
        <f t="shared" si="8"/>
        <v>382.6419254530669</v>
      </c>
      <c r="X53" s="21"/>
      <c r="Y53" s="41">
        <f t="shared" si="37"/>
        <v>3.8849463398980211E-2</v>
      </c>
      <c r="Z53" s="24">
        <f t="shared" si="37"/>
        <v>2.8954363421021645E-2</v>
      </c>
      <c r="AA53" s="24">
        <f t="shared" si="37"/>
        <v>2.3536539921606758E-2</v>
      </c>
      <c r="AB53" s="24">
        <f t="shared" si="37"/>
        <v>5.1705643151344294E-2</v>
      </c>
      <c r="AC53" s="24">
        <f t="shared" si="37"/>
        <v>4.1269103511182514E-2</v>
      </c>
      <c r="AD53" s="24">
        <f t="shared" si="37"/>
        <v>2.5726109646254436E-2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-9.4995815403707828E-3</v>
      </c>
      <c r="AH53" s="24">
        <f t="shared" si="37"/>
        <v>4.8709834107031336E-2</v>
      </c>
      <c r="AI53" s="24">
        <f t="shared" si="37"/>
        <v>1.2151945481382986E-2</v>
      </c>
      <c r="AJ53" s="24">
        <f t="shared" si="37"/>
        <v>5.5587007539744215E-2</v>
      </c>
      <c r="AK53" s="24">
        <f t="shared" si="35"/>
        <v>1.6241263858463917E-2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3.8849463398980211E-2</v>
      </c>
      <c r="AP53" s="24">
        <f t="shared" si="34"/>
        <v>3.7073163685000354E-2</v>
      </c>
      <c r="AQ53" s="24">
        <f t="shared" si="34"/>
        <v>4.3854140612962667E-2</v>
      </c>
      <c r="AR53" s="24">
        <f t="shared" si="33"/>
        <v>3.9511875048473089E-2</v>
      </c>
      <c r="AS53" s="24" t="e">
        <f t="shared" si="33"/>
        <v>#DIV/0!</v>
      </c>
      <c r="AT53" s="24">
        <f t="shared" si="12"/>
        <v>4.0880856397555787E-2</v>
      </c>
      <c r="AU53" s="21"/>
      <c r="AV53" s="24">
        <f t="shared" si="38"/>
        <v>0.34076953798351628</v>
      </c>
      <c r="AW53" s="24">
        <f t="shared" si="38"/>
        <v>0.38404825737265669</v>
      </c>
      <c r="AX53" s="24">
        <f t="shared" si="38"/>
        <v>0.32176622751109485</v>
      </c>
      <c r="AY53" s="24">
        <f t="shared" si="38"/>
        <v>0.60187865538675145</v>
      </c>
      <c r="AZ53" s="24">
        <f t="shared" si="38"/>
        <v>0.17795852937242618</v>
      </c>
      <c r="BA53" s="24">
        <f t="shared" si="38"/>
        <v>0.37616654698946617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7.7628900085386254E-2</v>
      </c>
      <c r="BE53" s="24">
        <f t="shared" si="36"/>
        <v>0.49581587939481264</v>
      </c>
      <c r="BF53" s="24">
        <f t="shared" si="36"/>
        <v>0.18352752098858627</v>
      </c>
      <c r="BG53" s="24">
        <f t="shared" si="36"/>
        <v>0.3594657670172654</v>
      </c>
      <c r="BH53" s="24">
        <f t="shared" si="36"/>
        <v>0.30718296711504078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0.34076953798351628</v>
      </c>
      <c r="BM53" s="24">
        <f t="shared" si="31"/>
        <v>0.41031757570936822</v>
      </c>
      <c r="BN53" s="24">
        <f t="shared" si="31"/>
        <v>0.43664171495500237</v>
      </c>
      <c r="BO53" s="24">
        <f t="shared" si="31"/>
        <v>0.46796049830434971</v>
      </c>
      <c r="BP53" s="24" t="e">
        <f t="shared" si="31"/>
        <v>#DIV/0!</v>
      </c>
      <c r="BQ53" s="24">
        <f t="shared" si="31"/>
        <v>0.35348071466129283</v>
      </c>
      <c r="BR53" s="21"/>
      <c r="BS53" s="35">
        <f t="shared" si="13"/>
        <v>44166</v>
      </c>
      <c r="BT53" s="24">
        <f t="shared" si="14"/>
        <v>7.2954540585111177E-3</v>
      </c>
      <c r="BU53" s="24">
        <f t="shared" si="15"/>
        <v>6.5782142598670875E-4</v>
      </c>
      <c r="BV53" s="24">
        <f t="shared" si="16"/>
        <v>4.3501156881419391E-3</v>
      </c>
      <c r="BW53" s="24">
        <f t="shared" si="17"/>
        <v>4.0794567089164954E-3</v>
      </c>
      <c r="BX53" s="24">
        <f t="shared" si="18"/>
        <v>1.7101688488300368E-3</v>
      </c>
      <c r="BY53" s="24">
        <f t="shared" si="19"/>
        <v>5.2687655395579173E-3</v>
      </c>
      <c r="BZ53" s="24">
        <f t="shared" si="20"/>
        <v>5.8156696430460997E-3</v>
      </c>
      <c r="CA53" s="24">
        <f t="shared" si="21"/>
        <v>-2.755909052766859E-4</v>
      </c>
      <c r="CB53" s="24">
        <f t="shared" si="22"/>
        <v>3.6864121408065535E-3</v>
      </c>
      <c r="CC53" s="24">
        <f t="shared" si="23"/>
        <v>3.3145714208764206E-4</v>
      </c>
      <c r="CD53" s="24">
        <f t="shared" si="24"/>
        <v>5.3674952805142463E-3</v>
      </c>
      <c r="CE53" s="24">
        <f t="shared" si="25"/>
        <v>5.6223782785820868E-4</v>
      </c>
      <c r="CF53" s="24">
        <f t="shared" si="26"/>
        <v>3.8849463398980273E-2</v>
      </c>
      <c r="CG53" s="21"/>
    </row>
    <row r="54" spans="1:85" x14ac:dyDescent="0.2">
      <c r="A54" s="31">
        <f>+[1]NAC!A55</f>
        <v>44197</v>
      </c>
      <c r="B54" s="17">
        <f>+[1]GBA!B55</f>
        <v>391.19834764562103</v>
      </c>
      <c r="C54" s="17">
        <f>+[1]GBA!C55</f>
        <v>414.59770871416902</v>
      </c>
      <c r="D54" s="17">
        <f>+[1]GBA!D55</f>
        <v>328.10263703344401</v>
      </c>
      <c r="E54" s="17">
        <f>+[1]GBA!E55</f>
        <v>394.63228313862601</v>
      </c>
      <c r="F54" s="17">
        <f>+[1]GBA!F55</f>
        <v>355.00139999999999</v>
      </c>
      <c r="G54" s="17">
        <f>+[1]GBA!G55</f>
        <v>410.36920394441302</v>
      </c>
      <c r="H54" s="17">
        <f>+[1]GBA!H55</f>
        <v>412.6576</v>
      </c>
      <c r="I54" s="17">
        <f>+[1]GBA!I55</f>
        <v>394.42340000000002</v>
      </c>
      <c r="J54" s="17">
        <f>+[1]GBA!J55</f>
        <v>427.42786756817202</v>
      </c>
      <c r="K54" s="17">
        <f>+[1]GBA!K55</f>
        <v>404.77499999999998</v>
      </c>
      <c r="L54" s="17">
        <f>+[1]GBA!L55</f>
        <v>343.77324524708098</v>
      </c>
      <c r="M54" s="17">
        <f>+[1]GBA!M55</f>
        <v>362.41219999999998</v>
      </c>
      <c r="N54" s="17">
        <f>+[1]GBA!N55</f>
        <v>366.70982256660898</v>
      </c>
      <c r="O54" s="17">
        <f>+[1]GBA!P55</f>
        <v>417.58229999999998</v>
      </c>
      <c r="P54" s="17">
        <f>+[1]GBA!Q55</f>
        <v>394.93619999999999</v>
      </c>
      <c r="Q54" s="17">
        <f>+[1]GBA!R55</f>
        <v>360.62490000000003</v>
      </c>
      <c r="R54" s="18">
        <f t="shared" si="4"/>
        <v>391.19834764562097</v>
      </c>
      <c r="S54" s="19">
        <f t="shared" si="5"/>
        <v>394.25929447329992</v>
      </c>
      <c r="T54" s="19">
        <f t="shared" si="6"/>
        <v>387.146479396063</v>
      </c>
      <c r="U54" s="19">
        <f t="shared" si="7"/>
        <v>397.55080957275379</v>
      </c>
      <c r="V54" s="19"/>
      <c r="W54" s="20">
        <f t="shared" si="8"/>
        <v>397.90163410660927</v>
      </c>
      <c r="X54" s="21"/>
      <c r="Y54" s="41">
        <f t="shared" si="37"/>
        <v>3.3772282092896733E-2</v>
      </c>
      <c r="Z54" s="24">
        <f t="shared" si="37"/>
        <v>2.9036021540343127E-2</v>
      </c>
      <c r="AA54" s="24">
        <f t="shared" si="37"/>
        <v>2.960161935573935E-2</v>
      </c>
      <c r="AB54" s="24">
        <f t="shared" si="37"/>
        <v>3.9498161107417884E-2</v>
      </c>
      <c r="AC54" s="24">
        <f t="shared" si="37"/>
        <v>-9.6197624435903073E-3</v>
      </c>
      <c r="AD54" s="24">
        <f t="shared" si="37"/>
        <v>3.5920693455990804E-2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0.14745212778610295</v>
      </c>
      <c r="AH54" s="24">
        <f t="shared" si="37"/>
        <v>4.4456658048334763E-2</v>
      </c>
      <c r="AI54" s="24">
        <f t="shared" si="37"/>
        <v>3.2362510941223777E-2</v>
      </c>
      <c r="AJ54" s="24">
        <f t="shared" si="37"/>
        <v>5.8084056459613453E-2</v>
      </c>
      <c r="AK54" s="24">
        <f t="shared" si="35"/>
        <v>1.5861081552199341E-2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3.3772282092896511E-2</v>
      </c>
      <c r="AP54" s="24">
        <f t="shared" si="34"/>
        <v>3.6800709867251813E-2</v>
      </c>
      <c r="AQ54" s="24">
        <f t="shared" si="34"/>
        <v>4.2747505596685276E-2</v>
      </c>
      <c r="AR54" s="24">
        <f t="shared" si="33"/>
        <v>3.6983763813898785E-2</v>
      </c>
      <c r="AS54" s="24" t="e">
        <f t="shared" si="33"/>
        <v>#DIV/0!</v>
      </c>
      <c r="AT54" s="24">
        <f t="shared" si="12"/>
        <v>3.9879865844481444E-2</v>
      </c>
      <c r="AU54" s="21"/>
      <c r="AV54" s="24">
        <f t="shared" si="38"/>
        <v>0.35972322388351463</v>
      </c>
      <c r="AW54" s="24">
        <f t="shared" si="38"/>
        <v>0.375422847406363</v>
      </c>
      <c r="AX54" s="24">
        <f t="shared" si="38"/>
        <v>0.31666392505302299</v>
      </c>
      <c r="AY54" s="24">
        <f t="shared" si="38"/>
        <v>0.59526284628588022</v>
      </c>
      <c r="AZ54" s="24">
        <f t="shared" si="38"/>
        <v>0.17371471306755915</v>
      </c>
      <c r="BA54" s="24">
        <f t="shared" si="38"/>
        <v>0.43887189098133739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0.25684267146164808</v>
      </c>
      <c r="BE54" s="24">
        <f t="shared" si="36"/>
        <v>0.48044073628678996</v>
      </c>
      <c r="BF54" s="24">
        <f t="shared" si="36"/>
        <v>0.17896377460182</v>
      </c>
      <c r="BG54" s="24">
        <f t="shared" si="36"/>
        <v>0.38023511955541478</v>
      </c>
      <c r="BH54" s="24">
        <f t="shared" si="36"/>
        <v>0.29110217660075244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0.35972322388351419</v>
      </c>
      <c r="BM54" s="24">
        <f t="shared" si="31"/>
        <v>0.41336481645481604</v>
      </c>
      <c r="BN54" s="24">
        <f t="shared" si="31"/>
        <v>0.44882324623792758</v>
      </c>
      <c r="BO54" s="24">
        <f t="shared" si="31"/>
        <v>0.47696763868000214</v>
      </c>
      <c r="BP54" s="24" t="e">
        <f t="shared" si="31"/>
        <v>#DIV/0!</v>
      </c>
      <c r="BQ54" s="24">
        <f t="shared" si="31"/>
        <v>0.39025135466080463</v>
      </c>
      <c r="BR54" s="21"/>
      <c r="BS54" s="35">
        <f t="shared" si="13"/>
        <v>44197</v>
      </c>
      <c r="BT54" s="24">
        <f t="shared" si="14"/>
        <v>7.2463433657816816E-3</v>
      </c>
      <c r="BU54" s="24">
        <f t="shared" si="15"/>
        <v>8.151388609227377E-4</v>
      </c>
      <c r="BV54" s="24">
        <f t="shared" si="16"/>
        <v>3.3641962596951663E-3</v>
      </c>
      <c r="BW54" s="24">
        <f t="shared" si="17"/>
        <v>-9.5312970271377198E-4</v>
      </c>
      <c r="BX54" s="24">
        <f t="shared" si="18"/>
        <v>2.3576991018342914E-3</v>
      </c>
      <c r="BY54" s="24">
        <f t="shared" si="19"/>
        <v>2.9844835875406589E-3</v>
      </c>
      <c r="BZ54" s="24">
        <f t="shared" si="20"/>
        <v>3.3863276599617022E-3</v>
      </c>
      <c r="CA54" s="24">
        <f t="shared" si="21"/>
        <v>4.0786223431733487E-3</v>
      </c>
      <c r="CB54" s="24">
        <f t="shared" si="22"/>
        <v>3.3964620800437302E-3</v>
      </c>
      <c r="CC54" s="24">
        <f t="shared" si="23"/>
        <v>8.6003648133840317E-4</v>
      </c>
      <c r="CD54" s="24">
        <f t="shared" si="24"/>
        <v>5.698974734165127E-3</v>
      </c>
      <c r="CE54" s="24">
        <f t="shared" si="25"/>
        <v>5.3712732115331573E-4</v>
      </c>
      <c r="CF54" s="24">
        <f t="shared" si="26"/>
        <v>3.3772282092896393E-2</v>
      </c>
      <c r="CG54" s="21"/>
    </row>
    <row r="55" spans="1:85" x14ac:dyDescent="0.2">
      <c r="A55" s="31">
        <f>+[1]NAC!A56</f>
        <v>44228</v>
      </c>
      <c r="B55" s="17">
        <f>+[1]GBA!B56</f>
        <v>404.47134737833329</v>
      </c>
      <c r="C55" s="17">
        <f>+[1]GBA!C56</f>
        <v>424.57616651627899</v>
      </c>
      <c r="D55" s="17">
        <f>+[1]GBA!D56</f>
        <v>339.89743746290299</v>
      </c>
      <c r="E55" s="17">
        <f>+[1]GBA!E56</f>
        <v>411.65846956128001</v>
      </c>
      <c r="F55" s="17">
        <f>+[1]GBA!F56</f>
        <v>362.9717</v>
      </c>
      <c r="G55" s="17">
        <f>+[1]GBA!G56</f>
        <v>432.63314069447398</v>
      </c>
      <c r="H55" s="17">
        <f>+[1]GBA!H56</f>
        <v>424.77910000000003</v>
      </c>
      <c r="I55" s="17">
        <f>+[1]GBA!I56</f>
        <v>413.51010000000002</v>
      </c>
      <c r="J55" s="17">
        <f>+[1]GBA!J56</f>
        <v>422.20817963172999</v>
      </c>
      <c r="K55" s="17">
        <f>+[1]GBA!K56</f>
        <v>415.6103</v>
      </c>
      <c r="L55" s="17">
        <f>+[1]GBA!L56</f>
        <v>350.41037191275302</v>
      </c>
      <c r="M55" s="17">
        <f>+[1]GBA!M56</f>
        <v>383.44409999999999</v>
      </c>
      <c r="N55" s="17">
        <f>+[1]GBA!N56</f>
        <v>379.45387732866601</v>
      </c>
      <c r="O55" s="17">
        <f>+[1]GBA!P56</f>
        <v>432.20069999999998</v>
      </c>
      <c r="P55" s="17">
        <f>+[1]GBA!Q56</f>
        <v>411.7749</v>
      </c>
      <c r="Q55" s="17">
        <f>+[1]GBA!R56</f>
        <v>366.17309999999998</v>
      </c>
      <c r="R55" s="18">
        <f t="shared" si="4"/>
        <v>404.47134737833329</v>
      </c>
      <c r="S55" s="19">
        <f t="shared" si="5"/>
        <v>408.64131883909766</v>
      </c>
      <c r="T55" s="19">
        <f t="shared" si="6"/>
        <v>404.57903155548712</v>
      </c>
      <c r="U55" s="19">
        <f t="shared" si="7"/>
        <v>413.46931708367811</v>
      </c>
      <c r="V55" s="19"/>
      <c r="W55" s="20">
        <f t="shared" si="8"/>
        <v>412.20209171356146</v>
      </c>
      <c r="X55" s="21"/>
      <c r="Y55" s="41">
        <f t="shared" si="37"/>
        <v>3.3929079232042136E-2</v>
      </c>
      <c r="Z55" s="24">
        <f t="shared" si="37"/>
        <v>2.4067807400714125E-2</v>
      </c>
      <c r="AA55" s="24">
        <f t="shared" si="37"/>
        <v>3.594850847924369E-2</v>
      </c>
      <c r="AB55" s="24">
        <f t="shared" si="37"/>
        <v>4.3144433818844696E-2</v>
      </c>
      <c r="AC55" s="24">
        <f t="shared" si="37"/>
        <v>2.2451460754802754E-2</v>
      </c>
      <c r="AD55" s="24">
        <f t="shared" si="37"/>
        <v>5.4253429682498133E-2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-1.2211856859355441E-2</v>
      </c>
      <c r="AH55" s="24">
        <f t="shared" si="37"/>
        <v>2.676869865974929E-2</v>
      </c>
      <c r="AI55" s="24">
        <f t="shared" si="37"/>
        <v>1.9306699277605865E-2</v>
      </c>
      <c r="AJ55" s="24">
        <f t="shared" si="37"/>
        <v>5.8033090497505269E-2</v>
      </c>
      <c r="AK55" s="24">
        <f t="shared" si="35"/>
        <v>3.4752422699946051E-2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3.3929079232042358E-2</v>
      </c>
      <c r="AP55" s="24">
        <f t="shared" si="34"/>
        <v>3.6478593066552767E-2</v>
      </c>
      <c r="AQ55" s="24">
        <f t="shared" si="34"/>
        <v>4.5028311213415551E-2</v>
      </c>
      <c r="AR55" s="24">
        <f t="shared" si="33"/>
        <v>4.0041441565750624E-2</v>
      </c>
      <c r="AS55" s="24" t="e">
        <f t="shared" si="33"/>
        <v>#DIV/0!</v>
      </c>
      <c r="AT55" s="24">
        <f t="shared" si="12"/>
        <v>3.5939680516920758E-2</v>
      </c>
      <c r="AU55" s="21"/>
      <c r="AV55" s="24">
        <f t="shared" si="38"/>
        <v>0.38332772906385681</v>
      </c>
      <c r="AW55" s="24">
        <f t="shared" si="38"/>
        <v>0.39631598467054019</v>
      </c>
      <c r="AX55" s="24">
        <f t="shared" si="38"/>
        <v>0.34827141619888469</v>
      </c>
      <c r="AY55" s="24">
        <f t="shared" si="38"/>
        <v>0.59246361348161236</v>
      </c>
      <c r="AZ55" s="24">
        <f t="shared" si="38"/>
        <v>0.18623242163882781</v>
      </c>
      <c r="BA55" s="24">
        <f t="shared" si="38"/>
        <v>0.48157072629118636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0.23735849735589132</v>
      </c>
      <c r="BE55" s="24">
        <f t="shared" si="36"/>
        <v>0.5050142965572384</v>
      </c>
      <c r="BF55" s="24">
        <f t="shared" si="36"/>
        <v>0.17228797852579869</v>
      </c>
      <c r="BG55" s="24">
        <f t="shared" si="36"/>
        <v>0.41374180389519588</v>
      </c>
      <c r="BH55" s="24">
        <f t="shared" si="36"/>
        <v>0.29699437018974684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0.38332772906385681</v>
      </c>
      <c r="BM55" s="24">
        <f t="shared" si="31"/>
        <v>0.43622344660924073</v>
      </c>
      <c r="BN55" s="24">
        <f t="shared" si="31"/>
        <v>0.47168909373999823</v>
      </c>
      <c r="BO55" s="24">
        <f t="shared" si="31"/>
        <v>0.49560313825712465</v>
      </c>
      <c r="BP55" s="24" t="e">
        <f t="shared" si="31"/>
        <v>#DIV/0!</v>
      </c>
      <c r="BQ55" s="24">
        <f t="shared" si="31"/>
        <v>0.41486854096046932</v>
      </c>
      <c r="BR55" s="21"/>
      <c r="BS55" s="35">
        <f t="shared" si="13"/>
        <v>44228</v>
      </c>
      <c r="BT55" s="24">
        <f t="shared" si="14"/>
        <v>5.9789375974905372E-3</v>
      </c>
      <c r="BU55" s="24">
        <f t="shared" si="15"/>
        <v>9.8591923090814658E-4</v>
      </c>
      <c r="BV55" s="24">
        <f t="shared" si="16"/>
        <v>3.6951158817081623E-3</v>
      </c>
      <c r="BW55" s="24">
        <f t="shared" si="17"/>
        <v>2.131127048509999E-3</v>
      </c>
      <c r="BX55" s="24">
        <f t="shared" si="18"/>
        <v>3.5683914378221901E-3</v>
      </c>
      <c r="BY55" s="24">
        <f t="shared" si="19"/>
        <v>2.7267293085969212E-3</v>
      </c>
      <c r="BZ55" s="24">
        <f t="shared" si="20"/>
        <v>5.6548002907311438E-3</v>
      </c>
      <c r="CA55" s="24">
        <f t="shared" si="21"/>
        <v>-3.7493315576805404E-4</v>
      </c>
      <c r="CB55" s="24">
        <f t="shared" si="22"/>
        <v>2.0662494738659704E-3</v>
      </c>
      <c r="CC55" s="24">
        <f t="shared" si="23"/>
        <v>5.1237748448996904E-4</v>
      </c>
      <c r="CD55" s="24">
        <f t="shared" si="24"/>
        <v>5.8278823868276658E-3</v>
      </c>
      <c r="CE55" s="24">
        <f t="shared" si="25"/>
        <v>1.1564822468597376E-3</v>
      </c>
      <c r="CF55" s="24">
        <f t="shared" si="26"/>
        <v>3.3929079232042386E-2</v>
      </c>
      <c r="CG55" s="21"/>
    </row>
    <row r="56" spans="1:85" x14ac:dyDescent="0.2">
      <c r="A56" s="31">
        <f>+[1]NAC!A57</f>
        <v>44256</v>
      </c>
      <c r="B56" s="17">
        <f>+[1]GBA!B57</f>
        <v>420.82962852809942</v>
      </c>
      <c r="C56" s="17">
        <f>+[1]GBA!C57</f>
        <v>438.62587301707401</v>
      </c>
      <c r="D56" s="17">
        <f>+[1]GBA!D57</f>
        <v>357.885499625389</v>
      </c>
      <c r="E56" s="17">
        <f>+[1]GBA!E57</f>
        <v>458.95464610578398</v>
      </c>
      <c r="F56" s="17">
        <f>+[1]GBA!F57</f>
        <v>366.42750000000001</v>
      </c>
      <c r="G56" s="17">
        <f>+[1]GBA!G57</f>
        <v>447.30889928631501</v>
      </c>
      <c r="H56" s="17">
        <f>+[1]GBA!H57</f>
        <v>441.87189999999998</v>
      </c>
      <c r="I56" s="17">
        <f>+[1]GBA!I57</f>
        <v>428.98950000000002</v>
      </c>
      <c r="J56" s="17">
        <f>+[1]GBA!J57</f>
        <v>422.69757591380397</v>
      </c>
      <c r="K56" s="17">
        <f>+[1]GBA!K57</f>
        <v>430.11470000000003</v>
      </c>
      <c r="L56" s="17">
        <f>+[1]GBA!L57</f>
        <v>397.08550217908402</v>
      </c>
      <c r="M56" s="17">
        <f>+[1]GBA!M57</f>
        <v>393.63139999999999</v>
      </c>
      <c r="N56" s="17">
        <f>+[1]GBA!N57</f>
        <v>387.11097004303701</v>
      </c>
      <c r="O56" s="17">
        <f>+[1]GBA!P57</f>
        <v>478.42649999999998</v>
      </c>
      <c r="P56" s="17">
        <f>+[1]GBA!Q57</f>
        <v>429.67649999999998</v>
      </c>
      <c r="Q56" s="17">
        <f>+[1]GBA!R57</f>
        <v>384.78680000000003</v>
      </c>
      <c r="R56" s="18">
        <f t="shared" si="4"/>
        <v>420.82962852809942</v>
      </c>
      <c r="S56" s="19">
        <f t="shared" si="5"/>
        <v>426.44806969221935</v>
      </c>
      <c r="T56" s="19">
        <f t="shared" si="6"/>
        <v>424.77508127877849</v>
      </c>
      <c r="U56" s="19">
        <f t="shared" si="7"/>
        <v>437.87548892573079</v>
      </c>
      <c r="V56" s="19"/>
      <c r="W56" s="20">
        <f t="shared" si="8"/>
        <v>433.38124215261979</v>
      </c>
      <c r="X56" s="21"/>
      <c r="Y56" s="41">
        <f t="shared" si="37"/>
        <v>4.0443609308288053E-2</v>
      </c>
      <c r="Z56" s="24">
        <f t="shared" si="37"/>
        <v>3.3091133249601112E-2</v>
      </c>
      <c r="AA56" s="24">
        <f t="shared" si="37"/>
        <v>5.292202935319068E-2</v>
      </c>
      <c r="AB56" s="24">
        <f t="shared" si="37"/>
        <v>0.11489178540383072</v>
      </c>
      <c r="AC56" s="24">
        <f t="shared" si="37"/>
        <v>9.5208524521332993E-3</v>
      </c>
      <c r="AD56" s="24">
        <f t="shared" si="37"/>
        <v>3.3921947283749754E-2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1.1591350089448227E-3</v>
      </c>
      <c r="AH56" s="24">
        <f t="shared" si="37"/>
        <v>3.4899038835178198E-2</v>
      </c>
      <c r="AI56" s="24">
        <f t="shared" si="37"/>
        <v>0.13320133765319131</v>
      </c>
      <c r="AJ56" s="24">
        <f t="shared" si="37"/>
        <v>2.6567888252811755E-2</v>
      </c>
      <c r="AK56" s="24">
        <f t="shared" si="35"/>
        <v>2.0179244888144154E-2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4.0443609308288053E-2</v>
      </c>
      <c r="AP56" s="24">
        <f t="shared" si="34"/>
        <v>4.3575502603869332E-2</v>
      </c>
      <c r="AQ56" s="24">
        <f t="shared" si="34"/>
        <v>4.9918676323000399E-2</v>
      </c>
      <c r="AR56" s="24">
        <f t="shared" si="33"/>
        <v>5.9027770220524856E-2</v>
      </c>
      <c r="AS56" s="24" t="e">
        <f t="shared" si="33"/>
        <v>#DIV/0!</v>
      </c>
      <c r="AT56" s="24">
        <f t="shared" si="12"/>
        <v>5.1380502100352388E-2</v>
      </c>
      <c r="AU56" s="21"/>
      <c r="AV56" s="24">
        <f t="shared" si="38"/>
        <v>0.40410843097869709</v>
      </c>
      <c r="AW56" s="24">
        <f t="shared" si="38"/>
        <v>0.40857175997754758</v>
      </c>
      <c r="AX56" s="24">
        <f t="shared" si="38"/>
        <v>0.38828476364170217</v>
      </c>
      <c r="AY56" s="24">
        <f t="shared" si="38"/>
        <v>0.77641461086351993</v>
      </c>
      <c r="AZ56" s="24">
        <f t="shared" si="38"/>
        <v>0.17411181614481253</v>
      </c>
      <c r="BA56" s="24">
        <f t="shared" si="38"/>
        <v>0.48576722368191017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0.14198253322359333</v>
      </c>
      <c r="BE56" s="24">
        <f t="shared" si="36"/>
        <v>0.50711941542163919</v>
      </c>
      <c r="BF56" s="24">
        <f t="shared" si="36"/>
        <v>0.26607801532935671</v>
      </c>
      <c r="BG56" s="24">
        <f t="shared" si="36"/>
        <v>0.42407132523216196</v>
      </c>
      <c r="BH56" s="24">
        <f t="shared" si="36"/>
        <v>0.29413701071611165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0.40410843097869753</v>
      </c>
      <c r="BM56" s="24">
        <f t="shared" si="39"/>
        <v>0.4667018805897718</v>
      </c>
      <c r="BN56" s="24">
        <f t="shared" si="39"/>
        <v>0.51446071266754667</v>
      </c>
      <c r="BO56" s="24">
        <f t="shared" si="39"/>
        <v>0.55170404716621868</v>
      </c>
      <c r="BP56" s="24" t="e">
        <f t="shared" si="39"/>
        <v>#DIV/0!</v>
      </c>
      <c r="BQ56" s="24">
        <f t="shared" si="39"/>
        <v>0.44725723490811675</v>
      </c>
      <c r="BR56" s="21"/>
      <c r="BS56" s="35">
        <f t="shared" si="13"/>
        <v>44256</v>
      </c>
      <c r="BT56" s="24">
        <f t="shared" si="14"/>
        <v>8.1421124762786276E-3</v>
      </c>
      <c r="BU56" s="24">
        <f t="shared" si="15"/>
        <v>1.4542677411537258E-3</v>
      </c>
      <c r="BV56" s="24">
        <f t="shared" si="16"/>
        <v>9.9276386687347472E-3</v>
      </c>
      <c r="BW56" s="24">
        <f t="shared" si="17"/>
        <v>8.9370157451940362E-4</v>
      </c>
      <c r="BX56" s="24">
        <f t="shared" si="18"/>
        <v>2.274994433283618E-3</v>
      </c>
      <c r="BY56" s="24">
        <f t="shared" si="19"/>
        <v>3.7188453761918339E-3</v>
      </c>
      <c r="BZ56" s="24">
        <f t="shared" si="20"/>
        <v>4.435573673212196E-3</v>
      </c>
      <c r="CA56" s="24">
        <f t="shared" si="21"/>
        <v>3.4000024020034185E-5</v>
      </c>
      <c r="CB56" s="24">
        <f t="shared" si="22"/>
        <v>2.6751666020681012E-3</v>
      </c>
      <c r="CC56" s="24">
        <f t="shared" si="23"/>
        <v>3.4850155472810258E-3</v>
      </c>
      <c r="CD56" s="24">
        <f t="shared" si="24"/>
        <v>2.7302386860225702E-3</v>
      </c>
      <c r="CE56" s="24">
        <f t="shared" si="25"/>
        <v>6.7205450552201905E-4</v>
      </c>
      <c r="CF56" s="24">
        <f t="shared" si="26"/>
        <v>4.0443609308287901E-2</v>
      </c>
      <c r="CG56" s="21"/>
    </row>
    <row r="57" spans="1:85" x14ac:dyDescent="0.2">
      <c r="A57" s="31">
        <f>+[1]NAC!A58</f>
        <v>44287</v>
      </c>
      <c r="B57" s="17">
        <f>+[1]GBA!B58</f>
        <v>437.41027050998088</v>
      </c>
      <c r="C57" s="17">
        <f>+[1]GBA!C58</f>
        <v>459.62187296993602</v>
      </c>
      <c r="D57" s="17">
        <f>+[1]GBA!D58</f>
        <v>375.461080052716</v>
      </c>
      <c r="E57" s="17">
        <f>+[1]GBA!E58</f>
        <v>468.43005078026101</v>
      </c>
      <c r="F57" s="17">
        <f>+[1]GBA!F58</f>
        <v>381.59339999999997</v>
      </c>
      <c r="G57" s="17">
        <f>+[1]GBA!G58</f>
        <v>467.94019389414501</v>
      </c>
      <c r="H57" s="17">
        <f>+[1]GBA!H58</f>
        <v>458.53190000000001</v>
      </c>
      <c r="I57" s="17">
        <f>+[1]GBA!I58</f>
        <v>450.67399999999998</v>
      </c>
      <c r="J57" s="17">
        <f>+[1]GBA!J58</f>
        <v>425.04644600578098</v>
      </c>
      <c r="K57" s="17">
        <f>+[1]GBA!K58</f>
        <v>441.90460000000002</v>
      </c>
      <c r="L57" s="17">
        <f>+[1]GBA!L58</f>
        <v>412.71289764553399</v>
      </c>
      <c r="M57" s="17">
        <f>+[1]GBA!M58</f>
        <v>406.20580000000001</v>
      </c>
      <c r="N57" s="17">
        <f>+[1]GBA!N58</f>
        <v>405.14492219829299</v>
      </c>
      <c r="O57" s="17">
        <f>+[1]GBA!P58</f>
        <v>483.95209999999997</v>
      </c>
      <c r="P57" s="17">
        <f>+[1]GBA!Q58</f>
        <v>450.31909999999999</v>
      </c>
      <c r="Q57" s="17">
        <f>+[1]GBA!R58</f>
        <v>398.18060000000003</v>
      </c>
      <c r="R57" s="18">
        <f t="shared" si="4"/>
        <v>437.41027050998088</v>
      </c>
      <c r="S57" s="19">
        <f t="shared" si="5"/>
        <v>442.99422367075704</v>
      </c>
      <c r="T57" s="19">
        <f t="shared" si="6"/>
        <v>438.38021875565812</v>
      </c>
      <c r="U57" s="19">
        <f t="shared" si="7"/>
        <v>451.91420010262499</v>
      </c>
      <c r="V57" s="19"/>
      <c r="W57" s="20">
        <f t="shared" si="8"/>
        <v>449.02855896923256</v>
      </c>
      <c r="X57" s="21"/>
      <c r="Y57" s="41">
        <f t="shared" si="37"/>
        <v>3.9399892160336236E-2</v>
      </c>
      <c r="Z57" s="24">
        <f t="shared" si="37"/>
        <v>4.7867673214171624E-2</v>
      </c>
      <c r="AA57" s="24">
        <f t="shared" si="37"/>
        <v>4.9109506939297498E-2</v>
      </c>
      <c r="AB57" s="24">
        <f t="shared" si="37"/>
        <v>2.0645623167508065E-2</v>
      </c>
      <c r="AC57" s="24">
        <f t="shared" si="37"/>
        <v>4.1388542071760348E-2</v>
      </c>
      <c r="AD57" s="24">
        <f t="shared" si="37"/>
        <v>4.6123148099104228E-2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5.5568572563946539E-3</v>
      </c>
      <c r="AH57" s="24">
        <f t="shared" si="37"/>
        <v>2.7411060352040995E-2</v>
      </c>
      <c r="AI57" s="24">
        <f t="shared" si="37"/>
        <v>3.9355240573356598E-2</v>
      </c>
      <c r="AJ57" s="24">
        <f t="shared" si="37"/>
        <v>3.1944606045147816E-2</v>
      </c>
      <c r="AK57" s="24">
        <f t="shared" si="35"/>
        <v>4.6586001304099067E-2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3.9399892160336236E-2</v>
      </c>
      <c r="AP57" s="24">
        <f t="shared" si="34"/>
        <v>3.8799927012167279E-2</v>
      </c>
      <c r="AQ57" s="24">
        <f t="shared" si="34"/>
        <v>3.202903860537587E-2</v>
      </c>
      <c r="AR57" s="24">
        <f t="shared" si="33"/>
        <v>3.2060966032458893E-2</v>
      </c>
      <c r="AS57" s="24" t="e">
        <f t="shared" si="33"/>
        <v>#DIV/0!</v>
      </c>
      <c r="AT57" s="24">
        <f t="shared" si="12"/>
        <v>3.6105200905539814E-2</v>
      </c>
      <c r="AU57" s="21"/>
      <c r="AV57" s="24">
        <f t="shared" si="38"/>
        <v>0.44181762291488602</v>
      </c>
      <c r="AW57" s="24">
        <f t="shared" si="38"/>
        <v>0.43431808902912272</v>
      </c>
      <c r="AX57" s="24">
        <f t="shared" si="38"/>
        <v>0.42722873669454686</v>
      </c>
      <c r="AY57" s="24">
        <f t="shared" si="38"/>
        <v>0.83374589475296967</v>
      </c>
      <c r="AZ57" s="24">
        <f t="shared" si="38"/>
        <v>0.22011536940303156</v>
      </c>
      <c r="BA57" s="24">
        <f t="shared" si="38"/>
        <v>0.53949037000562705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0.18105299844548517</v>
      </c>
      <c r="BE57" s="24">
        <f t="shared" si="36"/>
        <v>0.51702680945359814</v>
      </c>
      <c r="BF57" s="24">
        <f t="shared" si="36"/>
        <v>0.33419429578488713</v>
      </c>
      <c r="BG57" s="24">
        <f t="shared" si="36"/>
        <v>0.44932139402604099</v>
      </c>
      <c r="BH57" s="24">
        <f t="shared" si="36"/>
        <v>0.34989766585352622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0.44181762291488602</v>
      </c>
      <c r="BM57" s="24">
        <f t="shared" si="39"/>
        <v>0.49819615023018593</v>
      </c>
      <c r="BN57" s="24">
        <f t="shared" si="39"/>
        <v>0.55044608895972291</v>
      </c>
      <c r="BO57" s="24">
        <f t="shared" si="39"/>
        <v>0.59245731116056355</v>
      </c>
      <c r="BP57" s="24" t="e">
        <f t="shared" si="39"/>
        <v>#DIV/0!</v>
      </c>
      <c r="BQ57" s="24">
        <f t="shared" si="39"/>
        <v>0.49108551487261676</v>
      </c>
      <c r="BR57" s="21"/>
      <c r="BS57" s="35">
        <f t="shared" si="13"/>
        <v>44287</v>
      </c>
      <c r="BT57" s="24">
        <f t="shared" si="14"/>
        <v>1.1694667046529593E-2</v>
      </c>
      <c r="BU57" s="24">
        <f t="shared" si="15"/>
        <v>1.3656868267183278E-3</v>
      </c>
      <c r="BV57" s="24">
        <f t="shared" si="16"/>
        <v>1.9116093600082273E-3</v>
      </c>
      <c r="BW57" s="24">
        <f t="shared" si="17"/>
        <v>3.7695852013757947E-3</v>
      </c>
      <c r="BX57" s="24">
        <f t="shared" si="18"/>
        <v>3.0738856872682546E-3</v>
      </c>
      <c r="BY57" s="24">
        <f t="shared" si="19"/>
        <v>3.4837851249394855E-3</v>
      </c>
      <c r="BZ57" s="24">
        <f t="shared" si="20"/>
        <v>5.972092694115483E-3</v>
      </c>
      <c r="CA57" s="24">
        <f t="shared" si="21"/>
        <v>1.5684078570087353E-4</v>
      </c>
      <c r="CB57" s="24">
        <f t="shared" si="22"/>
        <v>2.0899824546010354E-3</v>
      </c>
      <c r="CC57" s="24">
        <f t="shared" si="23"/>
        <v>1.1214689059263242E-3</v>
      </c>
      <c r="CD57" s="24">
        <f t="shared" si="24"/>
        <v>3.2389947560666796E-3</v>
      </c>
      <c r="CE57" s="24">
        <f t="shared" si="25"/>
        <v>1.521293317086013E-3</v>
      </c>
      <c r="CF57" s="24">
        <f t="shared" si="26"/>
        <v>3.9399892160336084E-2</v>
      </c>
      <c r="CG57" s="21"/>
    </row>
    <row r="58" spans="1:85" x14ac:dyDescent="0.2">
      <c r="A58" s="31">
        <f>+[1]NAC!A59</f>
        <v>44317</v>
      </c>
      <c r="B58" s="17">
        <f>+[1]GBA!B59</f>
        <v>454.79268024305497</v>
      </c>
      <c r="C58" s="17">
        <f>+[1]GBA!C59</f>
        <v>480.22622936070098</v>
      </c>
      <c r="D58" s="17">
        <f>+[1]GBA!D59</f>
        <v>382.17347514834597</v>
      </c>
      <c r="E58" s="17">
        <f>+[1]GBA!E59</f>
        <v>474.57621125669402</v>
      </c>
      <c r="F58" s="17">
        <f>+[1]GBA!F59</f>
        <v>391.89</v>
      </c>
      <c r="G58" s="17">
        <f>+[1]GBA!G59</f>
        <v>480.840301909738</v>
      </c>
      <c r="H58" s="17">
        <f>+[1]GBA!H59</f>
        <v>482.71010000000001</v>
      </c>
      <c r="I58" s="17">
        <f>+[1]GBA!I59</f>
        <v>479.06330000000003</v>
      </c>
      <c r="J58" s="17">
        <f>+[1]GBA!J59</f>
        <v>432.72288274070797</v>
      </c>
      <c r="K58" s="17">
        <f>+[1]GBA!K59</f>
        <v>458.71879999999999</v>
      </c>
      <c r="L58" s="17">
        <f>+[1]GBA!L59</f>
        <v>430.52866234876501</v>
      </c>
      <c r="M58" s="17">
        <f>+[1]GBA!M59</f>
        <v>424.62150000000003</v>
      </c>
      <c r="N58" s="17">
        <f>+[1]GBA!N59</f>
        <v>419.32059775141801</v>
      </c>
      <c r="O58" s="17">
        <f>+[1]GBA!P59</f>
        <v>484.24639999999999</v>
      </c>
      <c r="P58" s="17">
        <f>+[1]GBA!Q59</f>
        <v>466.34559999999999</v>
      </c>
      <c r="Q58" s="17">
        <f>+[1]GBA!R59</f>
        <v>416.30189999999999</v>
      </c>
      <c r="R58" s="18">
        <f t="shared" si="4"/>
        <v>454.79268024305503</v>
      </c>
      <c r="S58" s="19">
        <f t="shared" si="5"/>
        <v>458.99807701375323</v>
      </c>
      <c r="T58" s="19">
        <f t="shared" si="6"/>
        <v>452.26845551928227</v>
      </c>
      <c r="U58" s="19">
        <f t="shared" si="7"/>
        <v>463.89798589681504</v>
      </c>
      <c r="V58" s="19"/>
      <c r="W58" s="20">
        <f t="shared" si="8"/>
        <v>466.83961308627784</v>
      </c>
      <c r="X58" s="21"/>
      <c r="Y58" s="41">
        <f t="shared" si="37"/>
        <v>3.9739372632489278E-2</v>
      </c>
      <c r="Z58" s="24">
        <f t="shared" si="37"/>
        <v>4.4828929175249943E-2</v>
      </c>
      <c r="AA58" s="24">
        <f t="shared" si="37"/>
        <v>1.7877738738426796E-2</v>
      </c>
      <c r="AB58" s="24">
        <f t="shared" si="37"/>
        <v>1.3120764703706378E-2</v>
      </c>
      <c r="AC58" s="24">
        <f t="shared" si="37"/>
        <v>2.6983171092581859E-2</v>
      </c>
      <c r="AD58" s="24">
        <f t="shared" si="37"/>
        <v>2.7567856285735548E-2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1.8060230374970843E-2</v>
      </c>
      <c r="AH58" s="24">
        <f t="shared" si="37"/>
        <v>3.804938894050891E-2</v>
      </c>
      <c r="AI58" s="24">
        <f t="shared" si="37"/>
        <v>4.3167453222003216E-2</v>
      </c>
      <c r="AJ58" s="24">
        <f t="shared" si="37"/>
        <v>4.5335886390593272E-2</v>
      </c>
      <c r="AK58" s="24">
        <f t="shared" si="35"/>
        <v>3.4989147775093876E-2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3.97393726324895E-2</v>
      </c>
      <c r="AP58" s="24">
        <f t="shared" si="34"/>
        <v>3.6126550839386651E-2</v>
      </c>
      <c r="AQ58" s="24">
        <f t="shared" si="34"/>
        <v>3.1680801663555691E-2</v>
      </c>
      <c r="AR58" s="24">
        <f t="shared" si="33"/>
        <v>2.6517834118663819E-2</v>
      </c>
      <c r="AS58" s="24" t="e">
        <f t="shared" si="33"/>
        <v>#DIV/0!</v>
      </c>
      <c r="AT58" s="24">
        <f t="shared" si="12"/>
        <v>3.9665749006992934E-2</v>
      </c>
      <c r="AU58" s="21"/>
      <c r="AV58" s="24">
        <f t="shared" si="38"/>
        <v>0.46781612611878476</v>
      </c>
      <c r="AW58" s="24">
        <f t="shared" si="38"/>
        <v>0.47164203340372679</v>
      </c>
      <c r="AX58" s="24">
        <f t="shared" si="38"/>
        <v>0.4441709737670354</v>
      </c>
      <c r="AY58" s="24">
        <f t="shared" si="38"/>
        <v>0.66974266121071113</v>
      </c>
      <c r="AZ58" s="24">
        <f t="shared" si="38"/>
        <v>0.24989315516931243</v>
      </c>
      <c r="BA58" s="24">
        <f t="shared" si="38"/>
        <v>0.5311190356290163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0.19275049076065187</v>
      </c>
      <c r="BE58" s="24">
        <f t="shared" si="36"/>
        <v>0.52588780277835268</v>
      </c>
      <c r="BF58" s="24">
        <f t="shared" si="36"/>
        <v>0.39785652328789856</v>
      </c>
      <c r="BG58" s="24">
        <f t="shared" si="36"/>
        <v>0.4924114404450437</v>
      </c>
      <c r="BH58" s="24">
        <f t="shared" si="36"/>
        <v>0.35112798092269304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0.4678161261187852</v>
      </c>
      <c r="BM58" s="24">
        <f t="shared" si="39"/>
        <v>0.50394752714676416</v>
      </c>
      <c r="BN58" s="24">
        <f t="shared" si="39"/>
        <v>0.53158961668150084</v>
      </c>
      <c r="BO58" s="24">
        <f t="shared" si="39"/>
        <v>0.54722845343446691</v>
      </c>
      <c r="BP58" s="24" t="e">
        <f t="shared" si="39"/>
        <v>#DIV/0!</v>
      </c>
      <c r="BQ58" s="24">
        <f t="shared" si="39"/>
        <v>0.50693420646318121</v>
      </c>
      <c r="BR58" s="21"/>
      <c r="BS58" s="35">
        <f t="shared" si="13"/>
        <v>44317</v>
      </c>
      <c r="BT58" s="24">
        <f t="shared" si="14"/>
        <v>1.1041490023460946E-2</v>
      </c>
      <c r="BU58" s="24">
        <f t="shared" si="15"/>
        <v>5.0180650621483669E-4</v>
      </c>
      <c r="BV58" s="24">
        <f t="shared" si="16"/>
        <v>1.1929510110514332E-3</v>
      </c>
      <c r="BW58" s="24">
        <f t="shared" si="17"/>
        <v>2.4622749684050354E-3</v>
      </c>
      <c r="BX58" s="24">
        <f t="shared" si="18"/>
        <v>1.8491490189168397E-3</v>
      </c>
      <c r="BY58" s="24">
        <f t="shared" si="19"/>
        <v>4.864269870753871E-3</v>
      </c>
      <c r="BZ58" s="24">
        <f t="shared" si="20"/>
        <v>7.5222739195487786E-3</v>
      </c>
      <c r="CA58" s="24">
        <f t="shared" si="21"/>
        <v>4.9314770775718791E-4</v>
      </c>
      <c r="CB58" s="24">
        <f t="shared" si="22"/>
        <v>2.8676494462225393E-3</v>
      </c>
      <c r="CC58" s="24">
        <f t="shared" si="23"/>
        <v>1.2300490644864728E-3</v>
      </c>
      <c r="CD58" s="24">
        <f t="shared" si="24"/>
        <v>4.5638203183307529E-3</v>
      </c>
      <c r="CE58" s="24">
        <f t="shared" si="25"/>
        <v>1.1504907773409385E-3</v>
      </c>
      <c r="CF58" s="24">
        <f t="shared" si="26"/>
        <v>3.9739372632489639E-2</v>
      </c>
      <c r="CG58" s="21"/>
    </row>
    <row r="59" spans="1:85" x14ac:dyDescent="0.2">
      <c r="A59" s="31">
        <f>+[1]NAC!A60</f>
        <v>44348</v>
      </c>
      <c r="B59" s="17">
        <f>+[1]GBA!B60</f>
        <v>471.16941073576749</v>
      </c>
      <c r="C59" s="17">
        <f>+[1]GBA!C60</f>
        <v>504.024549541488</v>
      </c>
      <c r="D59" s="17">
        <f>+[1]GBA!D60</f>
        <v>406.82162453193303</v>
      </c>
      <c r="E59" s="17">
        <f>+[1]GBA!E60</f>
        <v>498.51589771887399</v>
      </c>
      <c r="F59" s="17">
        <f>+[1]GBA!F60</f>
        <v>400.32659999999998</v>
      </c>
      <c r="G59" s="17">
        <f>+[1]GBA!G60</f>
        <v>494.46543852377403</v>
      </c>
      <c r="H59" s="17">
        <f>+[1]GBA!H60</f>
        <v>493.1037</v>
      </c>
      <c r="I59" s="17">
        <f>+[1]GBA!I60</f>
        <v>494.89909999999998</v>
      </c>
      <c r="J59" s="17">
        <f>+[1]GBA!J60</f>
        <v>462.64047648918302</v>
      </c>
      <c r="K59" s="17">
        <f>+[1]GBA!K60</f>
        <v>467.09660000000002</v>
      </c>
      <c r="L59" s="17">
        <f>+[1]GBA!L60</f>
        <v>441.07991982129801</v>
      </c>
      <c r="M59" s="17">
        <f>+[1]GBA!M60</f>
        <v>436.57220000000001</v>
      </c>
      <c r="N59" s="17">
        <f>+[1]GBA!N60</f>
        <v>430.40194454439899</v>
      </c>
      <c r="O59" s="17">
        <f>+[1]GBA!P60</f>
        <v>487.8827</v>
      </c>
      <c r="P59" s="17">
        <f>+[1]GBA!Q60</f>
        <v>482.72039999999998</v>
      </c>
      <c r="Q59" s="17">
        <f>+[1]GBA!R60</f>
        <v>427.97809999999998</v>
      </c>
      <c r="R59" s="18">
        <f t="shared" si="4"/>
        <v>471.16941073576749</v>
      </c>
      <c r="S59" s="19">
        <f t="shared" si="5"/>
        <v>477.29391364153236</v>
      </c>
      <c r="T59" s="19">
        <f t="shared" si="6"/>
        <v>466.47387211991042</v>
      </c>
      <c r="U59" s="19">
        <f t="shared" si="7"/>
        <v>479.05183586767254</v>
      </c>
      <c r="V59" s="19"/>
      <c r="W59" s="20">
        <f t="shared" si="8"/>
        <v>481.87036037901214</v>
      </c>
      <c r="X59" s="21"/>
      <c r="Y59" s="41">
        <f t="shared" si="37"/>
        <v>3.6009221793016355E-2</v>
      </c>
      <c r="Z59" s="24">
        <f t="shared" si="37"/>
        <v>4.9556477188820836E-2</v>
      </c>
      <c r="AA59" s="24">
        <f t="shared" si="37"/>
        <v>6.4494662728802776E-2</v>
      </c>
      <c r="AB59" s="24">
        <f t="shared" si="37"/>
        <v>5.0444345701161186E-2</v>
      </c>
      <c r="AC59" s="24">
        <f t="shared" si="37"/>
        <v>2.1527979790247231E-2</v>
      </c>
      <c r="AD59" s="24">
        <f t="shared" si="37"/>
        <v>2.8336095289686725E-2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6.9137997877505297E-2</v>
      </c>
      <c r="AH59" s="24">
        <f t="shared" si="37"/>
        <v>1.8263476447880622E-2</v>
      </c>
      <c r="AI59" s="24">
        <f t="shared" si="37"/>
        <v>2.45076771775663E-2</v>
      </c>
      <c r="AJ59" s="24">
        <f t="shared" si="37"/>
        <v>2.8144359152798337E-2</v>
      </c>
      <c r="AK59" s="24">
        <f t="shared" si="35"/>
        <v>2.6426907841885283E-2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3.6009221793016133E-2</v>
      </c>
      <c r="AP59" s="24">
        <f t="shared" si="34"/>
        <v>3.9860377513587952E-2</v>
      </c>
      <c r="AQ59" s="24">
        <f t="shared" si="34"/>
        <v>3.1409257991070527E-2</v>
      </c>
      <c r="AR59" s="24">
        <f t="shared" si="33"/>
        <v>3.2666341375813035E-2</v>
      </c>
      <c r="AS59" s="24" t="e">
        <f t="shared" si="33"/>
        <v>#DIV/0!</v>
      </c>
      <c r="AT59" s="24">
        <f t="shared" si="12"/>
        <v>3.2196812077205594E-2</v>
      </c>
      <c r="AU59" s="21"/>
      <c r="AV59" s="24">
        <f t="shared" si="38"/>
        <v>0.48306661222869418</v>
      </c>
      <c r="AW59" s="24">
        <f t="shared" si="38"/>
        <v>0.50467151461646931</v>
      </c>
      <c r="AX59" s="24">
        <f t="shared" si="38"/>
        <v>0.47324728881236933</v>
      </c>
      <c r="AY59" s="24">
        <f t="shared" si="38"/>
        <v>0.65562198122421189</v>
      </c>
      <c r="AZ59" s="24">
        <f t="shared" si="38"/>
        <v>0.26822569179126332</v>
      </c>
      <c r="BA59" s="24">
        <f t="shared" si="38"/>
        <v>0.51449568285821301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0.2729050863000817</v>
      </c>
      <c r="BE59" s="24">
        <f t="shared" si="36"/>
        <v>0.47880662507657656</v>
      </c>
      <c r="BF59" s="24">
        <f t="shared" si="36"/>
        <v>0.41750863467026678</v>
      </c>
      <c r="BG59" s="24">
        <f t="shared" si="36"/>
        <v>0.50360771731201459</v>
      </c>
      <c r="BH59" s="24">
        <f t="shared" si="36"/>
        <v>0.38122140396149629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0.48306661222869418</v>
      </c>
      <c r="BM59" s="24">
        <f t="shared" si="39"/>
        <v>0.51352391917917206</v>
      </c>
      <c r="BN59" s="24">
        <f t="shared" si="39"/>
        <v>0.52296583479367986</v>
      </c>
      <c r="BO59" s="24">
        <f t="shared" si="39"/>
        <v>0.53051946752936918</v>
      </c>
      <c r="BP59" s="24" t="e">
        <f t="shared" si="39"/>
        <v>#DIV/0!</v>
      </c>
      <c r="BQ59" s="24">
        <f t="shared" si="39"/>
        <v>0.51227936176537425</v>
      </c>
      <c r="BR59" s="21"/>
      <c r="BS59" s="35">
        <f t="shared" si="13"/>
        <v>44348</v>
      </c>
      <c r="BT59" s="24">
        <f t="shared" si="14"/>
        <v>1.2265646508196329E-2</v>
      </c>
      <c r="BU59" s="24">
        <f t="shared" si="15"/>
        <v>1.7722239601845589E-3</v>
      </c>
      <c r="BV59" s="24">
        <f t="shared" si="16"/>
        <v>4.4690239507655678E-3</v>
      </c>
      <c r="BW59" s="24">
        <f t="shared" si="17"/>
        <v>1.9403750287458059E-3</v>
      </c>
      <c r="BX59" s="24">
        <f t="shared" si="18"/>
        <v>1.8784296731501858E-3</v>
      </c>
      <c r="BY59" s="24">
        <f t="shared" si="19"/>
        <v>2.0111071258033216E-3</v>
      </c>
      <c r="BZ59" s="24">
        <f t="shared" si="20"/>
        <v>4.0356173257210673E-3</v>
      </c>
      <c r="CA59" s="24">
        <f t="shared" si="21"/>
        <v>1.8485002526488804E-3</v>
      </c>
      <c r="CB59" s="24">
        <f t="shared" si="22"/>
        <v>1.3742171040791429E-3</v>
      </c>
      <c r="CC59" s="24">
        <f t="shared" si="23"/>
        <v>7.0064446837667083E-4</v>
      </c>
      <c r="CD59" s="24">
        <f t="shared" si="24"/>
        <v>2.8484536719185264E-3</v>
      </c>
      <c r="CE59" s="24">
        <f t="shared" si="25"/>
        <v>8.649827234259496E-4</v>
      </c>
      <c r="CF59" s="24">
        <f t="shared" si="26"/>
        <v>3.6009221793016008E-2</v>
      </c>
      <c r="CG59" s="21"/>
    </row>
    <row r="60" spans="1:85" x14ac:dyDescent="0.2">
      <c r="A60" s="31">
        <f>+[1]NAC!A61</f>
        <v>44378</v>
      </c>
      <c r="B60" s="17">
        <f>+[1]GBA!B61</f>
        <v>487.94791766754997</v>
      </c>
      <c r="C60" s="17">
        <f>+[1]GBA!C61</f>
        <v>526.18301025216795</v>
      </c>
      <c r="D60" s="17">
        <f>+[1]GBA!D61</f>
        <v>423.67053123219</v>
      </c>
      <c r="E60" s="17">
        <f>+[1]GBA!E61</f>
        <v>515.00610886739196</v>
      </c>
      <c r="F60" s="17">
        <f>+[1]GBA!F61</f>
        <v>414.81979999999999</v>
      </c>
      <c r="G60" s="17">
        <f>+[1]GBA!G61</f>
        <v>503.80370424796502</v>
      </c>
      <c r="H60" s="17">
        <f>+[1]GBA!H61</f>
        <v>507.3922</v>
      </c>
      <c r="I60" s="17">
        <f>+[1]GBA!I61</f>
        <v>502.5147</v>
      </c>
      <c r="J60" s="17">
        <f>+[1]GBA!J61</f>
        <v>470.12055855199799</v>
      </c>
      <c r="K60" s="17">
        <f>+[1]GBA!K61</f>
        <v>485.36739999999998</v>
      </c>
      <c r="L60" s="17">
        <f>+[1]GBA!L61</f>
        <v>462.47765559302798</v>
      </c>
      <c r="M60" s="17">
        <f>+[1]GBA!M61</f>
        <v>460.74450000000002</v>
      </c>
      <c r="N60" s="17">
        <f>+[1]GBA!N61</f>
        <v>445.96168027435698</v>
      </c>
      <c r="O60" s="17">
        <f>+[1]GBA!P61</f>
        <v>510.91140000000001</v>
      </c>
      <c r="P60" s="17">
        <f>+[1]GBA!Q61</f>
        <v>499.07130000000001</v>
      </c>
      <c r="Q60" s="17">
        <f>+[1]GBA!R61</f>
        <v>433.27929999999998</v>
      </c>
      <c r="R60" s="18">
        <f t="shared" si="4"/>
        <v>487.94791766755003</v>
      </c>
      <c r="S60" s="19">
        <f t="shared" si="5"/>
        <v>496.66548699199222</v>
      </c>
      <c r="T60" s="19">
        <f t="shared" si="6"/>
        <v>484.28643099953194</v>
      </c>
      <c r="U60" s="19">
        <f t="shared" si="7"/>
        <v>494.18920678668479</v>
      </c>
      <c r="V60" s="19"/>
      <c r="W60" s="20">
        <f t="shared" si="8"/>
        <v>495.13702406837706</v>
      </c>
      <c r="X60" s="21"/>
      <c r="Y60" s="41">
        <f t="shared" si="37"/>
        <v>3.5610348527468139E-2</v>
      </c>
      <c r="Z60" s="24">
        <f t="shared" si="37"/>
        <v>4.3963058408241329E-2</v>
      </c>
      <c r="AA60" s="24">
        <f t="shared" si="37"/>
        <v>4.1415956488651373E-2</v>
      </c>
      <c r="AB60" s="24">
        <f t="shared" si="37"/>
        <v>3.3078606367368479E-2</v>
      </c>
      <c r="AC60" s="24">
        <f t="shared" si="37"/>
        <v>3.6203439891328681E-2</v>
      </c>
      <c r="AD60" s="24">
        <f t="shared" si="37"/>
        <v>1.8885578235903422E-2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1.6168239578989496E-2</v>
      </c>
      <c r="AH60" s="24">
        <f t="shared" si="37"/>
        <v>3.9115677570763729E-2</v>
      </c>
      <c r="AI60" s="24">
        <f t="shared" si="37"/>
        <v>4.8512151222842359E-2</v>
      </c>
      <c r="AJ60" s="24">
        <f t="shared" si="37"/>
        <v>5.5368390383079946E-2</v>
      </c>
      <c r="AK60" s="24">
        <f t="shared" si="35"/>
        <v>3.6151639013686898E-2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3.5610348527468361E-2</v>
      </c>
      <c r="AP60" s="24">
        <f t="shared" si="34"/>
        <v>4.0586256804876708E-2</v>
      </c>
      <c r="AQ60" s="24">
        <f t="shared" si="34"/>
        <v>3.8185544666567539E-2</v>
      </c>
      <c r="AR60" s="24">
        <f t="shared" si="33"/>
        <v>3.1598607469262685E-2</v>
      </c>
      <c r="AS60" s="24" t="e">
        <f t="shared" si="33"/>
        <v>#DIV/0!</v>
      </c>
      <c r="AT60" s="24">
        <f t="shared" si="12"/>
        <v>2.7531603477188638E-2</v>
      </c>
      <c r="AU60" s="21"/>
      <c r="AV60" s="24">
        <f t="shared" si="38"/>
        <v>0.50446055499554854</v>
      </c>
      <c r="AW60" s="24">
        <f t="shared" si="38"/>
        <v>0.53795896388933429</v>
      </c>
      <c r="AX60" s="24">
        <f t="shared" si="38"/>
        <v>0.5018062286882734</v>
      </c>
      <c r="AY60" s="24">
        <f t="shared" si="38"/>
        <v>0.64239021466692314</v>
      </c>
      <c r="AZ60" s="24">
        <f t="shared" si="38"/>
        <v>0.30786564182145337</v>
      </c>
      <c r="BA60" s="24">
        <f t="shared" si="38"/>
        <v>0.4922519057474235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0.25084151715584579</v>
      </c>
      <c r="BE60" s="24">
        <f t="shared" si="36"/>
        <v>0.50341434887626635</v>
      </c>
      <c r="BF60" s="24">
        <f t="shared" si="36"/>
        <v>0.4826421375179184</v>
      </c>
      <c r="BG60" s="24">
        <f t="shared" si="36"/>
        <v>0.56122391928638593</v>
      </c>
      <c r="BH60" s="24">
        <f t="shared" si="36"/>
        <v>0.39186950195669712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0.50446055499554854</v>
      </c>
      <c r="BM60" s="24">
        <f t="shared" si="39"/>
        <v>0.53663848615721133</v>
      </c>
      <c r="BN60" s="24">
        <f t="shared" si="39"/>
        <v>0.53850787693058222</v>
      </c>
      <c r="BO60" s="24">
        <f t="shared" si="39"/>
        <v>0.52977860898383189</v>
      </c>
      <c r="BP60" s="24" t="e">
        <f t="shared" si="39"/>
        <v>#DIV/0!</v>
      </c>
      <c r="BQ60" s="24">
        <f t="shared" si="39"/>
        <v>0.51650471782719243</v>
      </c>
      <c r="BR60" s="21"/>
      <c r="BS60" s="35">
        <f t="shared" si="13"/>
        <v>44378</v>
      </c>
      <c r="BT60" s="24">
        <f t="shared" si="14"/>
        <v>1.1023515262743045E-2</v>
      </c>
      <c r="BU60" s="24">
        <f t="shared" si="15"/>
        <v>1.1693442667214699E-3</v>
      </c>
      <c r="BV60" s="24">
        <f t="shared" si="16"/>
        <v>2.9713705826592989E-3</v>
      </c>
      <c r="BW60" s="24">
        <f t="shared" si="17"/>
        <v>3.2175024215444427E-3</v>
      </c>
      <c r="BX60" s="24">
        <f t="shared" si="18"/>
        <v>1.2426724816291812E-3</v>
      </c>
      <c r="BY60" s="24">
        <f t="shared" si="19"/>
        <v>2.6686537184926569E-3</v>
      </c>
      <c r="BZ60" s="24">
        <f t="shared" si="20"/>
        <v>1.8733135468656172E-3</v>
      </c>
      <c r="CA60" s="24">
        <f t="shared" si="21"/>
        <v>4.4610346337397476E-4</v>
      </c>
      <c r="CB60" s="24">
        <f t="shared" si="22"/>
        <v>2.8928059609633059E-3</v>
      </c>
      <c r="CC60" s="24">
        <f t="shared" si="23"/>
        <v>1.3715058863798812E-3</v>
      </c>
      <c r="CD60" s="24">
        <f t="shared" si="24"/>
        <v>5.5612212089665046E-3</v>
      </c>
      <c r="CE60" s="24">
        <f t="shared" si="25"/>
        <v>1.1723397271290155E-3</v>
      </c>
      <c r="CF60" s="24">
        <f t="shared" si="26"/>
        <v>3.5610348527468395E-2</v>
      </c>
      <c r="CG60" s="21"/>
    </row>
    <row r="61" spans="1:85" x14ac:dyDescent="0.2">
      <c r="A61" s="31">
        <f>+[1]NAC!A62</f>
        <v>44409</v>
      </c>
      <c r="B61" s="17">
        <f>+[1]GBA!B62</f>
        <v>501.03496782570659</v>
      </c>
      <c r="C61" s="17">
        <f>+[1]GBA!C62</f>
        <v>534.56213950818199</v>
      </c>
      <c r="D61" s="17">
        <f>+[1]GBA!D62</f>
        <v>433.96591475328</v>
      </c>
      <c r="E61" s="17">
        <f>+[1]GBA!E62</f>
        <v>537.73539428572201</v>
      </c>
      <c r="F61" s="17">
        <f>+[1]GBA!F62</f>
        <v>426.66390000000001</v>
      </c>
      <c r="G61" s="17">
        <f>+[1]GBA!G62</f>
        <v>517.83574491159698</v>
      </c>
      <c r="H61" s="17">
        <f>+[1]GBA!H62</f>
        <v>531.3048</v>
      </c>
      <c r="I61" s="17">
        <f>+[1]GBA!I62</f>
        <v>514.26020000000005</v>
      </c>
      <c r="J61" s="17">
        <f>+[1]GBA!J62</f>
        <v>471.52822958466197</v>
      </c>
      <c r="K61" s="17">
        <f>+[1]GBA!K62</f>
        <v>503.5727</v>
      </c>
      <c r="L61" s="17">
        <f>+[1]GBA!L62</f>
        <v>481.61929412977702</v>
      </c>
      <c r="M61" s="17">
        <f>+[1]GBA!M62</f>
        <v>470.13499999999999</v>
      </c>
      <c r="N61" s="17">
        <f>+[1]GBA!N62</f>
        <v>453.80996782234598</v>
      </c>
      <c r="O61" s="17">
        <f>+[1]GBA!P62</f>
        <v>515.55309999999997</v>
      </c>
      <c r="P61" s="17">
        <f>+[1]GBA!Q62</f>
        <v>514.39679999999998</v>
      </c>
      <c r="Q61" s="17">
        <f>+[1]GBA!R62</f>
        <v>441.59500000000003</v>
      </c>
      <c r="R61" s="18">
        <f t="shared" si="4"/>
        <v>501.03496782570659</v>
      </c>
      <c r="S61" s="19">
        <f t="shared" si="5"/>
        <v>508.92845605126092</v>
      </c>
      <c r="T61" s="19">
        <f t="shared" si="6"/>
        <v>499.21182042750127</v>
      </c>
      <c r="U61" s="19">
        <f t="shared" si="7"/>
        <v>511.44281512808783</v>
      </c>
      <c r="V61" s="19"/>
      <c r="W61" s="20">
        <f t="shared" si="8"/>
        <v>511.54306399799287</v>
      </c>
      <c r="X61" s="21"/>
      <c r="Y61" s="41">
        <f t="shared" si="37"/>
        <v>2.6820588190465733E-2</v>
      </c>
      <c r="Z61" s="24">
        <f t="shared" si="37"/>
        <v>1.5924362993017249E-2</v>
      </c>
      <c r="AA61" s="24">
        <f t="shared" si="37"/>
        <v>2.4300447546227177E-2</v>
      </c>
      <c r="AB61" s="24">
        <f t="shared" si="37"/>
        <v>4.4134011280597463E-2</v>
      </c>
      <c r="AC61" s="24">
        <f t="shared" si="37"/>
        <v>2.8552397932789297E-2</v>
      </c>
      <c r="AD61" s="24">
        <f t="shared" si="37"/>
        <v>2.7852198277457552E-2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2.9942766957473665E-3</v>
      </c>
      <c r="AH61" s="24">
        <f t="shared" si="37"/>
        <v>3.7508287536410556E-2</v>
      </c>
      <c r="AI61" s="24">
        <f t="shared" si="37"/>
        <v>4.1389326176643149E-2</v>
      </c>
      <c r="AJ61" s="24">
        <f t="shared" si="37"/>
        <v>2.0381143996292872E-2</v>
      </c>
      <c r="AK61" s="24">
        <f t="shared" si="35"/>
        <v>1.7598569328110658E-2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2.6820588190465511E-2</v>
      </c>
      <c r="AP61" s="24">
        <f t="shared" si="34"/>
        <v>2.4690600374787985E-2</v>
      </c>
      <c r="AQ61" s="24">
        <f t="shared" si="34"/>
        <v>3.0819342588567666E-2</v>
      </c>
      <c r="AR61" s="24">
        <f t="shared" si="33"/>
        <v>3.4912960672673021E-2</v>
      </c>
      <c r="AS61" s="24" t="e">
        <f t="shared" si="33"/>
        <v>#DIV/0!</v>
      </c>
      <c r="AT61" s="24">
        <f t="shared" si="12"/>
        <v>3.3134342883133217E-2</v>
      </c>
      <c r="AU61" s="21"/>
      <c r="AV61" s="24">
        <f t="shared" si="38"/>
        <v>0.50155119020670513</v>
      </c>
      <c r="AW61" s="24">
        <f t="shared" si="38"/>
        <v>0.50432783229920575</v>
      </c>
      <c r="AX61" s="24">
        <f t="shared" si="38"/>
        <v>0.50659105086892531</v>
      </c>
      <c r="AY61" s="24">
        <f t="shared" si="38"/>
        <v>0.66391474352716284</v>
      </c>
      <c r="AZ61" s="24">
        <f t="shared" si="38"/>
        <v>0.31215511496244819</v>
      </c>
      <c r="BA61" s="24">
        <f t="shared" si="38"/>
        <v>0.48497270582694219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0.23239044930191199</v>
      </c>
      <c r="BE61" s="24">
        <f t="shared" si="36"/>
        <v>0.50969332017426572</v>
      </c>
      <c r="BF61" s="24">
        <f t="shared" si="36"/>
        <v>0.52746271593541194</v>
      </c>
      <c r="BG61" s="24">
        <f t="shared" si="36"/>
        <v>0.56866964961979027</v>
      </c>
      <c r="BH61" s="24">
        <f t="shared" si="36"/>
        <v>0.36958593743991242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0.50155119020670513</v>
      </c>
      <c r="BM61" s="24">
        <f t="shared" si="39"/>
        <v>0.52618764534698914</v>
      </c>
      <c r="BN61" s="24">
        <f t="shared" si="39"/>
        <v>0.54311970587817648</v>
      </c>
      <c r="BO61" s="24">
        <f t="shared" si="39"/>
        <v>0.53346204721185586</v>
      </c>
      <c r="BP61" s="24" t="e">
        <f t="shared" si="39"/>
        <v>#DIV/0!</v>
      </c>
      <c r="BQ61" s="24">
        <f t="shared" si="39"/>
        <v>0.52437785066035292</v>
      </c>
      <c r="BR61" s="21"/>
      <c r="BS61" s="35">
        <f t="shared" si="13"/>
        <v>44409</v>
      </c>
      <c r="BT61" s="24">
        <f t="shared" si="14"/>
        <v>4.0251588878546154E-3</v>
      </c>
      <c r="BU61" s="24">
        <f t="shared" si="15"/>
        <v>6.8994871983246481E-4</v>
      </c>
      <c r="BV61" s="24">
        <f t="shared" si="16"/>
        <v>3.9547588218851277E-3</v>
      </c>
      <c r="BW61" s="24">
        <f t="shared" si="17"/>
        <v>2.5389858530846083E-3</v>
      </c>
      <c r="BX61" s="24">
        <f t="shared" si="18"/>
        <v>1.8030796274637613E-3</v>
      </c>
      <c r="BY61" s="24">
        <f t="shared" si="19"/>
        <v>4.3125684602956195E-3</v>
      </c>
      <c r="BZ61" s="24">
        <f t="shared" si="20"/>
        <v>2.7898540002121554E-3</v>
      </c>
      <c r="CA61" s="24">
        <f t="shared" si="21"/>
        <v>8.1065119012984605E-5</v>
      </c>
      <c r="CB61" s="24">
        <f t="shared" si="22"/>
        <v>2.7833203725757399E-3</v>
      </c>
      <c r="CC61" s="24">
        <f t="shared" si="23"/>
        <v>1.1847114474288596E-3</v>
      </c>
      <c r="CD61" s="24">
        <f t="shared" si="24"/>
        <v>2.0861451871048583E-3</v>
      </c>
      <c r="CE61" s="24">
        <f t="shared" si="25"/>
        <v>5.7099169371481115E-4</v>
      </c>
      <c r="CF61" s="24">
        <f t="shared" si="26"/>
        <v>2.6820588190465604E-2</v>
      </c>
      <c r="CG61" s="21"/>
    </row>
    <row r="62" spans="1:85" x14ac:dyDescent="0.2">
      <c r="A62" s="31">
        <f>+[1]NAC!A63</f>
        <v>44440</v>
      </c>
      <c r="B62" s="17">
        <f>+[1]GBA!B63</f>
        <v>517.09242807896305</v>
      </c>
      <c r="C62" s="17">
        <f>+[1]GBA!C63</f>
        <v>550.23553024267699</v>
      </c>
      <c r="D62" s="17">
        <f>+[1]GBA!D63</f>
        <v>457.45779164835301</v>
      </c>
      <c r="E62" s="17">
        <f>+[1]GBA!E63</f>
        <v>544.77123133231498</v>
      </c>
      <c r="F62" s="17">
        <f>+[1]GBA!F63</f>
        <v>432.50790000000001</v>
      </c>
      <c r="G62" s="17">
        <f>+[1]GBA!G63</f>
        <v>532.81365962400503</v>
      </c>
      <c r="H62" s="17">
        <f>+[1]GBA!H63</f>
        <v>556.54079999999999</v>
      </c>
      <c r="I62" s="17">
        <f>+[1]GBA!I63</f>
        <v>533.35569999999996</v>
      </c>
      <c r="J62" s="17">
        <f>+[1]GBA!J63</f>
        <v>491.16537270560502</v>
      </c>
      <c r="K62" s="17">
        <f>+[1]GBA!K63</f>
        <v>520.47770000000003</v>
      </c>
      <c r="L62" s="17">
        <f>+[1]GBA!L63</f>
        <v>502.87567144014298</v>
      </c>
      <c r="M62" s="17">
        <f>+[1]GBA!M63</f>
        <v>491.37439999999998</v>
      </c>
      <c r="N62" s="17">
        <f>+[1]GBA!N63</f>
        <v>461.60000011605899</v>
      </c>
      <c r="O62" s="17">
        <f>+[1]GBA!P63</f>
        <v>554.49900000000002</v>
      </c>
      <c r="P62" s="17">
        <f>+[1]GBA!Q63</f>
        <v>531.65150000000006</v>
      </c>
      <c r="Q62" s="17">
        <f>+[1]GBA!R63</f>
        <v>457.20780000000002</v>
      </c>
      <c r="R62" s="18">
        <f t="shared" si="4"/>
        <v>517.09242807896305</v>
      </c>
      <c r="S62" s="19">
        <f t="shared" si="5"/>
        <v>524.43460748332836</v>
      </c>
      <c r="T62" s="19">
        <f t="shared" si="6"/>
        <v>513.8976109878688</v>
      </c>
      <c r="U62" s="19">
        <f t="shared" si="7"/>
        <v>523.37186815156679</v>
      </c>
      <c r="V62" s="19"/>
      <c r="W62" s="20">
        <f t="shared" si="8"/>
        <v>528.28051298937987</v>
      </c>
      <c r="X62" s="21"/>
      <c r="Y62" s="41">
        <f t="shared" si="37"/>
        <v>3.2048582004045478E-2</v>
      </c>
      <c r="Z62" s="24">
        <f t="shared" si="37"/>
        <v>2.9320053883567399E-2</v>
      </c>
      <c r="AA62" s="24">
        <f t="shared" si="37"/>
        <v>5.4133000073124826E-2</v>
      </c>
      <c r="AB62" s="24">
        <f t="shared" si="37"/>
        <v>1.3084199257403784E-2</v>
      </c>
      <c r="AC62" s="24">
        <f t="shared" si="37"/>
        <v>1.369696381624963E-2</v>
      </c>
      <c r="AD62" s="24">
        <f t="shared" si="37"/>
        <v>2.8924064936778349E-2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4.1645742267096386E-2</v>
      </c>
      <c r="AH62" s="24">
        <f t="shared" si="37"/>
        <v>3.3570128007336386E-2</v>
      </c>
      <c r="AI62" s="24">
        <f t="shared" si="37"/>
        <v>4.4135227906044516E-2</v>
      </c>
      <c r="AJ62" s="24">
        <f t="shared" si="37"/>
        <v>4.5177236325736114E-2</v>
      </c>
      <c r="AK62" s="24">
        <f t="shared" si="35"/>
        <v>1.7165846601153945E-2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3.2048582004045478E-2</v>
      </c>
      <c r="AP62" s="24">
        <f t="shared" si="34"/>
        <v>3.0468234282630791E-2</v>
      </c>
      <c r="AQ62" s="24">
        <f t="shared" si="34"/>
        <v>2.9417954382152445E-2</v>
      </c>
      <c r="AR62" s="24">
        <f t="shared" si="33"/>
        <v>2.3324314411360625E-2</v>
      </c>
      <c r="AS62" s="24" t="e">
        <f t="shared" si="33"/>
        <v>#DIV/0!</v>
      </c>
      <c r="AT62" s="24">
        <f t="shared" si="12"/>
        <v>3.2719530708860578E-2</v>
      </c>
      <c r="AU62" s="21"/>
      <c r="AV62" s="24">
        <f t="shared" si="38"/>
        <v>0.51669589779513747</v>
      </c>
      <c r="AW62" s="24">
        <f t="shared" si="38"/>
        <v>0.51076327827597079</v>
      </c>
      <c r="AX62" s="24">
        <f t="shared" si="38"/>
        <v>0.53154108504519781</v>
      </c>
      <c r="AY62" s="24">
        <f t="shared" si="38"/>
        <v>0.65370646819813905</v>
      </c>
      <c r="AZ62" s="24">
        <f t="shared" si="38"/>
        <v>0.31566621078017421</v>
      </c>
      <c r="BA62" s="24">
        <f t="shared" si="38"/>
        <v>0.49829095074242491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0.29317747218737722</v>
      </c>
      <c r="BE62" s="24">
        <f t="shared" si="36"/>
        <v>0.52275021935271715</v>
      </c>
      <c r="BF62" s="24">
        <f t="shared" si="36"/>
        <v>0.57959918824035772</v>
      </c>
      <c r="BG62" s="24">
        <f t="shared" si="36"/>
        <v>0.61874388286193271</v>
      </c>
      <c r="BH62" s="24">
        <f t="shared" si="36"/>
        <v>0.35997064985288452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0.51669589779513792</v>
      </c>
      <c r="BM62" s="24">
        <f t="shared" si="39"/>
        <v>0.53839513603041111</v>
      </c>
      <c r="BN62" s="24">
        <f t="shared" si="39"/>
        <v>0.55849073766515533</v>
      </c>
      <c r="BO62" s="24">
        <f t="shared" si="39"/>
        <v>0.53591275456648901</v>
      </c>
      <c r="BP62" s="24" t="e">
        <f t="shared" si="39"/>
        <v>#DIV/0!</v>
      </c>
      <c r="BQ62" s="24">
        <f t="shared" si="39"/>
        <v>0.53863460113759665</v>
      </c>
      <c r="BR62" s="21"/>
      <c r="BS62" s="35">
        <f t="shared" si="13"/>
        <v>44440</v>
      </c>
      <c r="BT62" s="24">
        <f t="shared" si="14"/>
        <v>7.3325077571105499E-3</v>
      </c>
      <c r="BU62" s="24">
        <f t="shared" si="15"/>
        <v>1.533195133670018E-3</v>
      </c>
      <c r="BV62" s="24">
        <f t="shared" si="16"/>
        <v>1.1922173173820058E-3</v>
      </c>
      <c r="BW62" s="24">
        <f t="shared" si="17"/>
        <v>1.2200393969561108E-3</v>
      </c>
      <c r="BX62" s="24">
        <f t="shared" si="18"/>
        <v>1.8743507195583041E-3</v>
      </c>
      <c r="BY62" s="24">
        <f t="shared" si="19"/>
        <v>4.4323612973307088E-3</v>
      </c>
      <c r="BZ62" s="24">
        <f t="shared" si="20"/>
        <v>4.4171935935015949E-3</v>
      </c>
      <c r="CA62" s="24">
        <f t="shared" si="21"/>
        <v>1.101327765790698E-3</v>
      </c>
      <c r="CB62" s="24">
        <f t="shared" si="22"/>
        <v>2.5170159389727499E-3</v>
      </c>
      <c r="CC62" s="24">
        <f t="shared" si="23"/>
        <v>1.2812331194344156E-3</v>
      </c>
      <c r="CD62" s="24">
        <f t="shared" si="24"/>
        <v>4.5951901720378734E-3</v>
      </c>
      <c r="CE62" s="24">
        <f t="shared" si="25"/>
        <v>5.5194979230075033E-4</v>
      </c>
      <c r="CF62" s="24">
        <f t="shared" si="26"/>
        <v>3.2048582004045777E-2</v>
      </c>
      <c r="CG62" s="21"/>
    </row>
    <row r="63" spans="1:85" x14ac:dyDescent="0.2">
      <c r="A63" s="31">
        <f>+[1]NAC!A64</f>
        <v>44470</v>
      </c>
      <c r="B63" s="17">
        <f>+[1]GBA!B64</f>
        <v>535.65832987782744</v>
      </c>
      <c r="C63" s="17">
        <f>+[1]GBA!C64</f>
        <v>567.42844545538298</v>
      </c>
      <c r="D63" s="17">
        <f>+[1]GBA!D64</f>
        <v>463.90076607433798</v>
      </c>
      <c r="E63" s="17">
        <f>+[1]GBA!E64</f>
        <v>570.28381975079799</v>
      </c>
      <c r="F63" s="17">
        <f>+[1]GBA!F64</f>
        <v>445.23149999999998</v>
      </c>
      <c r="G63" s="17">
        <f>+[1]GBA!G64</f>
        <v>545.05388116114398</v>
      </c>
      <c r="H63" s="17">
        <f>+[1]GBA!H64</f>
        <v>588.5367</v>
      </c>
      <c r="I63" s="17">
        <f>+[1]GBA!I64</f>
        <v>550.25130000000001</v>
      </c>
      <c r="J63" s="17">
        <f>+[1]GBA!J64</f>
        <v>500.68091100782601</v>
      </c>
      <c r="K63" s="17">
        <f>+[1]GBA!K64</f>
        <v>545.24189999999999</v>
      </c>
      <c r="L63" s="17">
        <f>+[1]GBA!L64</f>
        <v>516.97456358848001</v>
      </c>
      <c r="M63" s="17">
        <f>+[1]GBA!M64</f>
        <v>511.34300000000002</v>
      </c>
      <c r="N63" s="17">
        <f>+[1]GBA!N64</f>
        <v>477.98901513003801</v>
      </c>
      <c r="O63" s="17">
        <f>+[1]GBA!P64</f>
        <v>608.31569999999999</v>
      </c>
      <c r="P63" s="17">
        <f>+[1]GBA!Q64</f>
        <v>549.33249999999998</v>
      </c>
      <c r="Q63" s="17">
        <f>+[1]GBA!R64</f>
        <v>466.60160000000002</v>
      </c>
      <c r="R63" s="18">
        <f t="shared" si="4"/>
        <v>535.65832987782744</v>
      </c>
      <c r="S63" s="19">
        <f t="shared" si="5"/>
        <v>543.01957404948757</v>
      </c>
      <c r="T63" s="19">
        <f t="shared" si="6"/>
        <v>534.45837646206724</v>
      </c>
      <c r="U63" s="19">
        <f t="shared" si="7"/>
        <v>544.18172457416699</v>
      </c>
      <c r="V63" s="19"/>
      <c r="W63" s="20">
        <f t="shared" si="8"/>
        <v>549.11088884873016</v>
      </c>
      <c r="X63" s="21"/>
      <c r="Y63" s="41">
        <f t="shared" si="37"/>
        <v>3.5904416291373753E-2</v>
      </c>
      <c r="Z63" s="24">
        <f t="shared" si="37"/>
        <v>3.1246464954967967E-2</v>
      </c>
      <c r="AA63" s="24">
        <f t="shared" si="37"/>
        <v>1.4084303609233739E-2</v>
      </c>
      <c r="AB63" s="24">
        <f t="shared" si="37"/>
        <v>4.6831746889585801E-2</v>
      </c>
      <c r="AC63" s="24">
        <f t="shared" si="37"/>
        <v>2.9418190974083824E-2</v>
      </c>
      <c r="AD63" s="24">
        <f t="shared" si="37"/>
        <v>2.2972799807303268E-2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1.9373389963963206E-2</v>
      </c>
      <c r="AH63" s="24">
        <f t="shared" si="37"/>
        <v>4.7579752216089011E-2</v>
      </c>
      <c r="AI63" s="24">
        <f t="shared" si="37"/>
        <v>2.8036536561731884E-2</v>
      </c>
      <c r="AJ63" s="24">
        <f t="shared" si="37"/>
        <v>4.0638258728985521E-2</v>
      </c>
      <c r="AK63" s="24">
        <f t="shared" si="35"/>
        <v>3.5504798548219973E-2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3.5904416291373753E-2</v>
      </c>
      <c r="AP63" s="24">
        <f t="shared" si="34"/>
        <v>3.5438100958564256E-2</v>
      </c>
      <c r="AQ63" s="24">
        <f t="shared" si="34"/>
        <v>4.0009459150188276E-2</v>
      </c>
      <c r="AR63" s="24">
        <f t="shared" si="33"/>
        <v>3.9761129110924553E-2</v>
      </c>
      <c r="AS63" s="24" t="e">
        <f t="shared" si="33"/>
        <v>#DIV/0!</v>
      </c>
      <c r="AT63" s="24">
        <f t="shared" si="12"/>
        <v>3.9430520996274199E-2</v>
      </c>
      <c r="AU63" s="21"/>
      <c r="AV63" s="24">
        <f t="shared" si="38"/>
        <v>0.51980886972756757</v>
      </c>
      <c r="AW63" s="24">
        <f t="shared" si="38"/>
        <v>0.49299440652808069</v>
      </c>
      <c r="AX63" s="24">
        <f t="shared" si="38"/>
        <v>0.52219201265515935</v>
      </c>
      <c r="AY63" s="24">
        <f t="shared" si="38"/>
        <v>0.64785064281297</v>
      </c>
      <c r="AZ63" s="24">
        <f t="shared" si="38"/>
        <v>0.32524678445010902</v>
      </c>
      <c r="BA63" s="24">
        <f t="shared" si="38"/>
        <v>0.47040130116208556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0.31399317657953829</v>
      </c>
      <c r="BE63" s="24">
        <f t="shared" si="36"/>
        <v>0.55686696320628259</v>
      </c>
      <c r="BF63" s="24">
        <f t="shared" si="36"/>
        <v>0.60045908480097721</v>
      </c>
      <c r="BG63" s="24">
        <f t="shared" si="36"/>
        <v>0.63044781411460726</v>
      </c>
      <c r="BH63" s="24">
        <f t="shared" si="36"/>
        <v>0.38583953034709229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0.51980886972756757</v>
      </c>
      <c r="BM63" s="24">
        <f t="shared" si="39"/>
        <v>0.53470743994094949</v>
      </c>
      <c r="BN63" s="24">
        <f t="shared" si="39"/>
        <v>0.56543592369280438</v>
      </c>
      <c r="BO63" s="24">
        <f t="shared" si="39"/>
        <v>0.54114672951045195</v>
      </c>
      <c r="BP63" s="24" t="e">
        <f t="shared" si="39"/>
        <v>#DIV/0!</v>
      </c>
      <c r="BQ63" s="24">
        <f t="shared" si="39"/>
        <v>0.54933716837087077</v>
      </c>
      <c r="BR63" s="21"/>
      <c r="BS63" s="35">
        <f t="shared" si="13"/>
        <v>44470</v>
      </c>
      <c r="BT63" s="24">
        <f t="shared" si="14"/>
        <v>7.7936150425371884E-3</v>
      </c>
      <c r="BU63" s="24">
        <f t="shared" si="15"/>
        <v>4.0744217530397814E-4</v>
      </c>
      <c r="BV63" s="24">
        <f t="shared" si="16"/>
        <v>4.1888425339665653E-3</v>
      </c>
      <c r="BW63" s="24">
        <f t="shared" si="17"/>
        <v>2.5737923971239488E-3</v>
      </c>
      <c r="BX63" s="24">
        <f t="shared" si="18"/>
        <v>1.4841870596129022E-3</v>
      </c>
      <c r="BY63" s="24">
        <f t="shared" si="19"/>
        <v>5.4451371691136728E-3</v>
      </c>
      <c r="BZ63" s="24">
        <f t="shared" si="20"/>
        <v>3.7869439459302587E-3</v>
      </c>
      <c r="CA63" s="24">
        <f t="shared" si="21"/>
        <v>5.1709638697625311E-4</v>
      </c>
      <c r="CB63" s="24">
        <f t="shared" si="22"/>
        <v>3.5726868538053448E-3</v>
      </c>
      <c r="CC63" s="24">
        <f t="shared" si="23"/>
        <v>8.234244397304503E-4</v>
      </c>
      <c r="CD63" s="24">
        <f t="shared" si="24"/>
        <v>4.1860915427472814E-3</v>
      </c>
      <c r="CE63" s="24">
        <f t="shared" si="25"/>
        <v>1.1251567445257761E-3</v>
      </c>
      <c r="CF63" s="24">
        <f t="shared" si="26"/>
        <v>3.5904416291373621E-2</v>
      </c>
      <c r="CG63" s="21"/>
    </row>
    <row r="64" spans="1:85" x14ac:dyDescent="0.2">
      <c r="A64" s="31">
        <f>+[1]NAC!A65</f>
        <v>44501</v>
      </c>
      <c r="B64" s="17">
        <f>+[1]GBA!B65</f>
        <v>549.91833549670525</v>
      </c>
      <c r="C64" s="17">
        <f>+[1]GBA!C65</f>
        <v>582.70567223202602</v>
      </c>
      <c r="D64" s="17">
        <f>+[1]GBA!D65</f>
        <v>467.08385833803698</v>
      </c>
      <c r="E64" s="17">
        <f>+[1]GBA!E65</f>
        <v>596.98035391870599</v>
      </c>
      <c r="F64" s="17">
        <f>+[1]GBA!F65</f>
        <v>453.15190000000001</v>
      </c>
      <c r="G64" s="17">
        <f>+[1]GBA!G65</f>
        <v>562.26766239056201</v>
      </c>
      <c r="H64" s="17">
        <f>+[1]GBA!H65</f>
        <v>600.76319999999998</v>
      </c>
      <c r="I64" s="17">
        <f>+[1]GBA!I65</f>
        <v>559.35599999999999</v>
      </c>
      <c r="J64" s="17">
        <f>+[1]GBA!J65</f>
        <v>502.68888579875897</v>
      </c>
      <c r="K64" s="17">
        <f>+[1]GBA!K65</f>
        <v>550.16139999999996</v>
      </c>
      <c r="L64" s="17">
        <f>+[1]GBA!L65</f>
        <v>525.21449398157404</v>
      </c>
      <c r="M64" s="17">
        <f>+[1]GBA!M65</f>
        <v>541.94370000000004</v>
      </c>
      <c r="N64" s="17">
        <f>+[1]GBA!N65</f>
        <v>485.87846786167597</v>
      </c>
      <c r="O64" s="17">
        <f>+[1]GBA!P65</f>
        <v>598.96550000000002</v>
      </c>
      <c r="P64" s="17">
        <f>+[1]GBA!Q65</f>
        <v>567.71709999999996</v>
      </c>
      <c r="Q64" s="17">
        <f>+[1]GBA!R65</f>
        <v>470.16430000000003</v>
      </c>
      <c r="R64" s="18">
        <f t="shared" si="4"/>
        <v>549.91833549670525</v>
      </c>
      <c r="S64" s="19">
        <f t="shared" si="5"/>
        <v>560.38390610789111</v>
      </c>
      <c r="T64" s="19">
        <f t="shared" si="6"/>
        <v>554.42566951290871</v>
      </c>
      <c r="U64" s="19">
        <f t="shared" si="7"/>
        <v>559.6761370922618</v>
      </c>
      <c r="V64" s="19"/>
      <c r="W64" s="20">
        <f t="shared" si="8"/>
        <v>561.47739553349584</v>
      </c>
      <c r="X64" s="21"/>
      <c r="Y64" s="41">
        <f t="shared" si="37"/>
        <v>2.6621457790323655E-2</v>
      </c>
      <c r="Z64" s="24">
        <f t="shared" si="37"/>
        <v>2.6923618121369453E-2</v>
      </c>
      <c r="AA64" s="24">
        <f t="shared" si="37"/>
        <v>6.8615800974747287E-3</v>
      </c>
      <c r="AB64" s="24">
        <f t="shared" si="37"/>
        <v>4.6812715429264351E-2</v>
      </c>
      <c r="AC64" s="24">
        <f t="shared" si="37"/>
        <v>1.7789397201231294E-2</v>
      </c>
      <c r="AD64" s="24">
        <f t="shared" si="37"/>
        <v>3.1581797367898679E-2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4.0104880109990138E-3</v>
      </c>
      <c r="AH64" s="24">
        <f t="shared" si="37"/>
        <v>9.0226007942528774E-3</v>
      </c>
      <c r="AI64" s="24">
        <f t="shared" si="37"/>
        <v>1.5938753999612976E-2</v>
      </c>
      <c r="AJ64" s="24">
        <f t="shared" si="37"/>
        <v>5.9843783918035465E-2</v>
      </c>
      <c r="AK64" s="24">
        <f t="shared" si="35"/>
        <v>1.6505510549215563E-2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2.6621457790323655E-2</v>
      </c>
      <c r="AP64" s="24">
        <f t="shared" si="34"/>
        <v>3.1977359359095736E-2</v>
      </c>
      <c r="AQ64" s="24">
        <f t="shared" si="34"/>
        <v>3.7359865482917698E-2</v>
      </c>
      <c r="AR64" s="24">
        <f t="shared" si="33"/>
        <v>2.847286452006359E-2</v>
      </c>
      <c r="AS64" s="24" t="e">
        <f t="shared" si="33"/>
        <v>#DIV/0!</v>
      </c>
      <c r="AT64" s="24">
        <f t="shared" si="12"/>
        <v>2.2520964227632501E-2</v>
      </c>
      <c r="AU64" s="21"/>
      <c r="AV64" s="24">
        <f t="shared" si="38"/>
        <v>0.5096584138876592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0.65380902903060201</v>
      </c>
      <c r="AZ64" s="24">
        <f t="shared" si="38"/>
        <v>0.31637215571558475</v>
      </c>
      <c r="BA64" s="24">
        <f t="shared" si="38"/>
        <v>0.45588229306526173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0.33667457774019671</v>
      </c>
      <c r="BE64" s="24">
        <f t="shared" si="36"/>
        <v>0.48875145279809917</v>
      </c>
      <c r="BF64" s="24">
        <f t="shared" si="36"/>
        <v>0.59640312051194289</v>
      </c>
      <c r="BG64" s="24">
        <f t="shared" si="36"/>
        <v>0.67018880949702697</v>
      </c>
      <c r="BH64" s="24">
        <f t="shared" si="36"/>
        <v>0.36784301820940568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0.5096584138876592</v>
      </c>
      <c r="BM64" s="24">
        <f t="shared" si="39"/>
        <v>0.52829923514784838</v>
      </c>
      <c r="BN64" s="24">
        <f t="shared" si="39"/>
        <v>0.55878778248416361</v>
      </c>
      <c r="BO64" s="24">
        <f t="shared" si="39"/>
        <v>0.51755891263799625</v>
      </c>
      <c r="BP64" s="24" t="e">
        <f t="shared" si="39"/>
        <v>#DIV/0!</v>
      </c>
      <c r="BQ64" s="24">
        <f t="shared" si="39"/>
        <v>0.52735765067766471</v>
      </c>
      <c r="BR64" s="21"/>
      <c r="BS64" s="35">
        <f t="shared" si="13"/>
        <v>44501</v>
      </c>
      <c r="BT64" s="24">
        <f t="shared" si="14"/>
        <v>6.6851979269357672E-3</v>
      </c>
      <c r="BU64" s="24">
        <f t="shared" si="15"/>
        <v>1.9431624828217879E-4</v>
      </c>
      <c r="BV64" s="24">
        <f t="shared" si="16"/>
        <v>4.2313086989095063E-3</v>
      </c>
      <c r="BW64" s="24">
        <f t="shared" si="17"/>
        <v>1.5466460498970692E-3</v>
      </c>
      <c r="BX64" s="24">
        <f t="shared" si="18"/>
        <v>2.0149114143911055E-3</v>
      </c>
      <c r="BY64" s="24">
        <f t="shared" si="19"/>
        <v>2.0086162017594247E-3</v>
      </c>
      <c r="BZ64" s="24">
        <f t="shared" si="20"/>
        <v>1.9699772618875819E-3</v>
      </c>
      <c r="CA64" s="24">
        <f t="shared" si="21"/>
        <v>1.053359734704124E-4</v>
      </c>
      <c r="CB64" s="24">
        <f t="shared" si="22"/>
        <v>6.8512833560098224E-4</v>
      </c>
      <c r="CC64" s="24">
        <f t="shared" si="23"/>
        <v>4.6456086649151193E-4</v>
      </c>
      <c r="CD64" s="24">
        <f t="shared" si="24"/>
        <v>6.1925964649080824E-3</v>
      </c>
      <c r="CE64" s="24">
        <f t="shared" si="25"/>
        <v>5.2286234778991852E-4</v>
      </c>
      <c r="CF64" s="24">
        <f t="shared" si="26"/>
        <v>2.6621457790323544E-2</v>
      </c>
      <c r="CG64" s="21"/>
    </row>
    <row r="65" spans="1:85" x14ac:dyDescent="0.2">
      <c r="A65" s="31">
        <f>+[1]NAC!A66</f>
        <v>44531</v>
      </c>
      <c r="B65" s="17">
        <f>+[1]GBA!B66</f>
        <v>573.11300675846678</v>
      </c>
      <c r="C65" s="17">
        <f>+[1]GBA!C66</f>
        <v>605.96548381649995</v>
      </c>
      <c r="D65" s="17">
        <f>+[1]GBA!D66</f>
        <v>488.96078928306599</v>
      </c>
      <c r="E65" s="17">
        <f>+[1]GBA!E66</f>
        <v>635.45146580907794</v>
      </c>
      <c r="F65" s="17">
        <f>+[1]GBA!F66</f>
        <v>464.44510000000002</v>
      </c>
      <c r="G65" s="17">
        <f>+[1]GBA!G66</f>
        <v>584.23520614779898</v>
      </c>
      <c r="H65" s="17">
        <f>+[1]GBA!H66</f>
        <v>603.15020000000004</v>
      </c>
      <c r="I65" s="17">
        <f>+[1]GBA!I66</f>
        <v>597.08360000000005</v>
      </c>
      <c r="J65" s="17">
        <f>+[1]GBA!J66</f>
        <v>505.57553716037199</v>
      </c>
      <c r="K65" s="17">
        <f>+[1]GBA!K66</f>
        <v>575.09760000000006</v>
      </c>
      <c r="L65" s="17">
        <f>+[1]GBA!L66</f>
        <v>540.81724159000998</v>
      </c>
      <c r="M65" s="17">
        <f>+[1]GBA!M66</f>
        <v>575.90629999999999</v>
      </c>
      <c r="N65" s="17">
        <f>+[1]GBA!N66</f>
        <v>500.68341406874799</v>
      </c>
      <c r="O65" s="17">
        <f>+[1]GBA!P66</f>
        <v>629.14290000000005</v>
      </c>
      <c r="P65" s="17">
        <f>+[1]GBA!Q66</f>
        <v>593.90070000000003</v>
      </c>
      <c r="Q65" s="17">
        <f>+[1]GBA!R66</f>
        <v>477.4545</v>
      </c>
      <c r="R65" s="18">
        <f t="shared" si="4"/>
        <v>573.11300675846678</v>
      </c>
      <c r="S65" s="19">
        <f t="shared" si="5"/>
        <v>587.03962281781776</v>
      </c>
      <c r="T65" s="19">
        <f t="shared" si="6"/>
        <v>583.6824964547892</v>
      </c>
      <c r="U65" s="19">
        <f t="shared" si="7"/>
        <v>586.95350807954333</v>
      </c>
      <c r="V65" s="19"/>
      <c r="W65" s="20">
        <f t="shared" si="8"/>
        <v>584.87493587675135</v>
      </c>
      <c r="X65" s="21"/>
      <c r="Y65" s="41">
        <f t="shared" si="37"/>
        <v>4.2178392253117591E-2</v>
      </c>
      <c r="Z65" s="24">
        <f t="shared" si="37"/>
        <v>3.991691293372579E-2</v>
      </c>
      <c r="AA65" s="24">
        <f t="shared" si="37"/>
        <v>4.683726605939853E-2</v>
      </c>
      <c r="AB65" s="24">
        <f t="shared" si="37"/>
        <v>6.444284412014456E-2</v>
      </c>
      <c r="AC65" s="24">
        <f t="shared" si="37"/>
        <v>2.4921444663478232E-2</v>
      </c>
      <c r="AD65" s="24">
        <f t="shared" si="37"/>
        <v>3.9069548591570857E-2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5.7424212930949903E-3</v>
      </c>
      <c r="AH65" s="24">
        <f t="shared" si="37"/>
        <v>4.5325244555507016E-2</v>
      </c>
      <c r="AI65" s="24">
        <f t="shared" si="37"/>
        <v>2.9707382007213567E-2</v>
      </c>
      <c r="AJ65" s="24">
        <f t="shared" si="37"/>
        <v>6.2668133239670354E-2</v>
      </c>
      <c r="AK65" s="24">
        <f t="shared" si="35"/>
        <v>3.0470471910862384E-2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4.2178392253117591E-2</v>
      </c>
      <c r="AP65" s="24">
        <f t="shared" si="34"/>
        <v>4.7566884807706433E-2</v>
      </c>
      <c r="AQ65" s="24">
        <f t="shared" si="34"/>
        <v>5.2769611060007549E-2</v>
      </c>
      <c r="AR65" s="24">
        <f t="shared" si="33"/>
        <v>4.8737777402835469E-2</v>
      </c>
      <c r="AS65" s="24" t="e">
        <f t="shared" si="33"/>
        <v>#DIV/0!</v>
      </c>
      <c r="AT65" s="24">
        <f t="shared" si="12"/>
        <v>4.1671384332443218E-2</v>
      </c>
      <c r="AU65" s="21"/>
      <c r="AV65" s="24">
        <f t="shared" si="38"/>
        <v>0.51449602090479041</v>
      </c>
      <c r="AW65" s="24">
        <f t="shared" si="38"/>
        <v>0.50401292035888656</v>
      </c>
      <c r="AX65" s="24">
        <f t="shared" si="38"/>
        <v>0.53438212200650281</v>
      </c>
      <c r="AY65" s="24">
        <f t="shared" si="38"/>
        <v>0.67383830062760519</v>
      </c>
      <c r="AZ65" s="24">
        <f t="shared" si="38"/>
        <v>0.29570544924586351</v>
      </c>
      <c r="BA65" s="24">
        <f t="shared" si="38"/>
        <v>0.47482153650109793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0.35724357228239167</v>
      </c>
      <c r="BE65" s="24">
        <f t="shared" si="36"/>
        <v>0.48394667987800166</v>
      </c>
      <c r="BF65" s="24">
        <f t="shared" si="36"/>
        <v>0.62409219800361959</v>
      </c>
      <c r="BG65" s="24">
        <f t="shared" si="36"/>
        <v>0.6813928285103179</v>
      </c>
      <c r="BH65" s="24">
        <f t="shared" si="36"/>
        <v>0.38699528409479589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0.51449602090479041</v>
      </c>
      <c r="BM65" s="24">
        <f t="shared" si="39"/>
        <v>0.54376347289622573</v>
      </c>
      <c r="BN65" s="24">
        <f t="shared" si="39"/>
        <v>0.57210125787047739</v>
      </c>
      <c r="BO65" s="24">
        <f t="shared" si="39"/>
        <v>0.53102759027512048</v>
      </c>
      <c r="BP65" s="24" t="e">
        <f t="shared" si="39"/>
        <v>#DIV/0!</v>
      </c>
      <c r="BQ65" s="24">
        <f t="shared" si="39"/>
        <v>0.52851764788772315</v>
      </c>
      <c r="BR65" s="21"/>
      <c r="BS65" s="35">
        <f t="shared" si="13"/>
        <v>44531</v>
      </c>
      <c r="BT65" s="24">
        <f t="shared" si="14"/>
        <v>9.9143808879843323E-3</v>
      </c>
      <c r="BU65" s="24">
        <f t="shared" si="15"/>
        <v>1.3008761405569373E-3</v>
      </c>
      <c r="BV65" s="24">
        <f t="shared" si="16"/>
        <v>5.9394226172554089E-3</v>
      </c>
      <c r="BW65" s="24">
        <f t="shared" si="17"/>
        <v>2.1480802580132897E-3</v>
      </c>
      <c r="BX65" s="24">
        <f t="shared" si="18"/>
        <v>2.5046718842983737E-3</v>
      </c>
      <c r="BY65" s="24">
        <f t="shared" si="19"/>
        <v>3.8197671625237801E-4</v>
      </c>
      <c r="BZ65" s="24">
        <f t="shared" si="20"/>
        <v>7.9514148879042124E-3</v>
      </c>
      <c r="CA65" s="24">
        <f t="shared" si="21"/>
        <v>1.4750354375447412E-4</v>
      </c>
      <c r="CB65" s="24">
        <f t="shared" si="22"/>
        <v>3.3827577658776804E-3</v>
      </c>
      <c r="CC65" s="24">
        <f t="shared" si="23"/>
        <v>8.568599142073683E-4</v>
      </c>
      <c r="CD65" s="24">
        <f t="shared" si="24"/>
        <v>6.6947137463141595E-3</v>
      </c>
      <c r="CE65" s="24">
        <f t="shared" si="25"/>
        <v>9.5573389069913202E-4</v>
      </c>
      <c r="CF65" s="24">
        <f t="shared" si="26"/>
        <v>4.2178392253117751E-2</v>
      </c>
      <c r="CG65" s="21"/>
    </row>
    <row r="66" spans="1:85" x14ac:dyDescent="0.2">
      <c r="A66" s="31">
        <f>+[1]NAC!A67</f>
        <v>44562</v>
      </c>
      <c r="B66" s="17">
        <f>+[1]GBA!B67</f>
        <v>596.39814011641192</v>
      </c>
      <c r="C66" s="17">
        <f>+[1]GBA!C67</f>
        <v>630.59850715338803</v>
      </c>
      <c r="D66" s="17">
        <f>+[1]GBA!D67</f>
        <v>491.332791751542</v>
      </c>
      <c r="E66" s="17">
        <f>+[1]GBA!E67</f>
        <v>673.77799670284503</v>
      </c>
      <c r="F66" s="17">
        <f>+[1]GBA!F67</f>
        <v>469.01760000000002</v>
      </c>
      <c r="G66" s="17">
        <f>+[1]GBA!G67</f>
        <v>609.06451188260405</v>
      </c>
      <c r="H66" s="17">
        <f>+[1]GBA!H67</f>
        <v>632.43340000000001</v>
      </c>
      <c r="I66" s="17">
        <f>+[1]GBA!I67</f>
        <v>608.89940000000001</v>
      </c>
      <c r="J66" s="17">
        <f>+[1]GBA!J67</f>
        <v>540.252249234793</v>
      </c>
      <c r="K66" s="17">
        <f>+[1]GBA!K67</f>
        <v>604.47829999999999</v>
      </c>
      <c r="L66" s="17">
        <f>+[1]GBA!L67</f>
        <v>559.36433048964898</v>
      </c>
      <c r="M66" s="17">
        <f>+[1]GBA!M67</f>
        <v>610.07339999999999</v>
      </c>
      <c r="N66" s="17">
        <f>+[1]GBA!N67</f>
        <v>522.32173492919605</v>
      </c>
      <c r="O66" s="17">
        <f>+[1]GBA!P67</f>
        <v>686.98710000000005</v>
      </c>
      <c r="P66" s="17">
        <f>+[1]GBA!Q67</f>
        <v>613.69299999999998</v>
      </c>
      <c r="Q66" s="17">
        <f>+[1]GBA!R67</f>
        <v>491.66550000000001</v>
      </c>
      <c r="R66" s="18">
        <f t="shared" si="4"/>
        <v>596.39814011641192</v>
      </c>
      <c r="S66" s="19">
        <f t="shared" si="5"/>
        <v>614.40212967802734</v>
      </c>
      <c r="T66" s="19">
        <f t="shared" si="6"/>
        <v>615.024736807149</v>
      </c>
      <c r="U66" s="19">
        <f t="shared" si="7"/>
        <v>617.10748771865451</v>
      </c>
      <c r="V66" s="19"/>
      <c r="W66" s="20">
        <f t="shared" si="8"/>
        <v>610.36366653083735</v>
      </c>
      <c r="X66" s="21"/>
      <c r="Y66" s="41">
        <f t="shared" si="37"/>
        <v>4.0629218118161559E-2</v>
      </c>
      <c r="Z66" s="24">
        <f t="shared" si="37"/>
        <v>4.0650868728931533E-2</v>
      </c>
      <c r="AA66" s="24">
        <f t="shared" si="37"/>
        <v>4.8511097831667183E-3</v>
      </c>
      <c r="AB66" s="24">
        <f t="shared" si="37"/>
        <v>6.0313860233162764E-2</v>
      </c>
      <c r="AC66" s="24">
        <f t="shared" si="37"/>
        <v>9.8450817976118987E-3</v>
      </c>
      <c r="AD66" s="24">
        <f t="shared" si="37"/>
        <v>4.2498818067673527E-2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6.858858770973586E-2</v>
      </c>
      <c r="AH66" s="24">
        <f t="shared" si="37"/>
        <v>5.1088197898930376E-2</v>
      </c>
      <c r="AI66" s="24">
        <f t="shared" si="37"/>
        <v>3.4294559184374851E-2</v>
      </c>
      <c r="AJ66" s="24">
        <f t="shared" si="37"/>
        <v>5.932753296847082E-2</v>
      </c>
      <c r="AK66" s="24">
        <f t="shared" si="35"/>
        <v>4.3217570729189303E-2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4.0629218118161559E-2</v>
      </c>
      <c r="AP66" s="24">
        <f t="shared" si="34"/>
        <v>4.6611005112173309E-2</v>
      </c>
      <c r="AQ66" s="24">
        <f t="shared" si="34"/>
        <v>5.3697413478609457E-2</v>
      </c>
      <c r="AR66" s="24">
        <f t="shared" si="33"/>
        <v>5.1373710564865949E-2</v>
      </c>
      <c r="AS66" s="24" t="e">
        <f t="shared" si="33"/>
        <v>#DIV/0!</v>
      </c>
      <c r="AT66" s="24">
        <f t="shared" si="12"/>
        <v>4.3579796449778385E-2</v>
      </c>
      <c r="AU66" s="21"/>
      <c r="AV66" s="24">
        <f t="shared" si="38"/>
        <v>0.52454156237049698</v>
      </c>
      <c r="AW66" s="24">
        <f t="shared" si="38"/>
        <v>0.52098888609182792</v>
      </c>
      <c r="AX66" s="24">
        <f t="shared" si="38"/>
        <v>0.49749723499314547</v>
      </c>
      <c r="AY66" s="24">
        <f t="shared" si="38"/>
        <v>0.7073565075418855</v>
      </c>
      <c r="AZ66" s="24">
        <f t="shared" si="38"/>
        <v>0.32117112777583423</v>
      </c>
      <c r="BA66" s="24">
        <f t="shared" si="38"/>
        <v>0.48418669341743659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0.26396122065818783</v>
      </c>
      <c r="BE66" s="24">
        <f t="shared" si="36"/>
        <v>0.49336866160212467</v>
      </c>
      <c r="BF66" s="24">
        <f t="shared" si="36"/>
        <v>0.62713165792647918</v>
      </c>
      <c r="BG66" s="24">
        <f t="shared" si="36"/>
        <v>0.68336882698761259</v>
      </c>
      <c r="BH66" s="24">
        <f t="shared" si="36"/>
        <v>0.42434617996719148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0.52454156237049721</v>
      </c>
      <c r="BM66" s="24">
        <f t="shared" si="39"/>
        <v>0.55837069231004754</v>
      </c>
      <c r="BN66" s="24">
        <f t="shared" si="39"/>
        <v>0.58860991779279326</v>
      </c>
      <c r="BO66" s="24">
        <f t="shared" si="39"/>
        <v>0.55227325126530968</v>
      </c>
      <c r="BP66" s="24" t="e">
        <f t="shared" si="39"/>
        <v>#DIV/0!</v>
      </c>
      <c r="BQ66" s="24">
        <f t="shared" si="39"/>
        <v>0.53395616959769354</v>
      </c>
      <c r="BR66" s="21"/>
      <c r="BS66" s="35">
        <f t="shared" si="13"/>
        <v>44562</v>
      </c>
      <c r="BT66" s="24">
        <f t="shared" si="14"/>
        <v>1.0074768155802744E-2</v>
      </c>
      <c r="BU66" s="24">
        <f t="shared" si="15"/>
        <v>1.353388944317825E-4</v>
      </c>
      <c r="BV66" s="24">
        <f t="shared" si="16"/>
        <v>5.6776280323579563E-3</v>
      </c>
      <c r="BW66" s="24">
        <f t="shared" si="17"/>
        <v>8.3453611130756839E-4</v>
      </c>
      <c r="BX66" s="24">
        <f t="shared" si="18"/>
        <v>2.7163883059949053E-3</v>
      </c>
      <c r="BY66" s="24">
        <f t="shared" si="19"/>
        <v>4.4963586057400664E-3</v>
      </c>
      <c r="BZ66" s="24">
        <f t="shared" si="20"/>
        <v>2.3894959699931203E-3</v>
      </c>
      <c r="CA66" s="24">
        <f t="shared" si="21"/>
        <v>1.7002154859519507E-3</v>
      </c>
      <c r="CB66" s="24">
        <f t="shared" si="22"/>
        <v>3.8243770323707015E-3</v>
      </c>
      <c r="CC66" s="24">
        <f t="shared" si="23"/>
        <v>9.7733270430757453E-4</v>
      </c>
      <c r="CD66" s="24">
        <f t="shared" si="24"/>
        <v>6.4624491092049085E-3</v>
      </c>
      <c r="CE66" s="24">
        <f t="shared" si="25"/>
        <v>1.3403297106981209E-3</v>
      </c>
      <c r="CF66" s="24">
        <f t="shared" si="26"/>
        <v>4.0629218118161399E-2</v>
      </c>
      <c r="CG66" s="21"/>
    </row>
    <row r="67" spans="1:85" x14ac:dyDescent="0.2">
      <c r="A67" s="31">
        <f>+[1]NAC!A68</f>
        <v>44593</v>
      </c>
      <c r="B67" s="17">
        <f>+[1]GBA!B68</f>
        <v>622.29213326604895</v>
      </c>
      <c r="C67" s="17">
        <f>+[1]GBA!C68</f>
        <v>674.12010544554903</v>
      </c>
      <c r="D67" s="17">
        <f>+[1]GBA!D68</f>
        <v>504.46863824448599</v>
      </c>
      <c r="E67" s="17">
        <f>+[1]GBA!E68</f>
        <v>704.77150603670304</v>
      </c>
      <c r="F67" s="17">
        <f>+[1]GBA!F68</f>
        <v>480.79910000000001</v>
      </c>
      <c r="G67" s="17">
        <f>+[1]GBA!G68</f>
        <v>637.43658311783804</v>
      </c>
      <c r="H67" s="17">
        <f>+[1]GBA!H68</f>
        <v>652.19069999999999</v>
      </c>
      <c r="I67" s="17">
        <f>+[1]GBA!I68</f>
        <v>633.82060000000001</v>
      </c>
      <c r="J67" s="17">
        <f>+[1]GBA!J68</f>
        <v>537.95195702912201</v>
      </c>
      <c r="K67" s="17">
        <f>+[1]GBA!K68</f>
        <v>612.94749999999999</v>
      </c>
      <c r="L67" s="17">
        <f>+[1]GBA!L68</f>
        <v>581.93690657783804</v>
      </c>
      <c r="M67" s="17">
        <f>+[1]GBA!M68</f>
        <v>637.10429999999997</v>
      </c>
      <c r="N67" s="17">
        <f>+[1]GBA!N68</f>
        <v>545.261190530818</v>
      </c>
      <c r="O67" s="17">
        <f>+[1]GBA!P68</f>
        <v>744.09109999999998</v>
      </c>
      <c r="P67" s="17">
        <f>+[1]GBA!Q68</f>
        <v>641.34339999999997</v>
      </c>
      <c r="Q67" s="17">
        <f>+[1]GBA!R68</f>
        <v>503.54050000000001</v>
      </c>
      <c r="R67" s="18">
        <f t="shared" si="4"/>
        <v>622.29213326604895</v>
      </c>
      <c r="S67" s="19">
        <f>+($C$3*$C67+$D$3*$D67+$E$3*$E67+$G$3*$G67+$K$3*$K67+$M$3*$M67+$N$3*$N67)/SUM($C$3:$E$3,$G$3,$K$3,$M$3:$N$3)</f>
        <v>645.06793066152886</v>
      </c>
      <c r="T67" s="19">
        <f t="shared" si="6"/>
        <v>639.02522946694512</v>
      </c>
      <c r="U67" s="19">
        <f t="shared" si="7"/>
        <v>639.83325722874895</v>
      </c>
      <c r="V67" s="19"/>
      <c r="W67" s="20">
        <f t="shared" si="8"/>
        <v>631.71487612813542</v>
      </c>
      <c r="X67" s="21"/>
      <c r="Y67" s="41">
        <f t="shared" si="37"/>
        <v>4.3417293596158313E-2</v>
      </c>
      <c r="Z67" s="24">
        <f t="shared" si="37"/>
        <v>6.9016335748436353E-2</v>
      </c>
      <c r="AA67" s="24">
        <f t="shared" si="37"/>
        <v>2.6735130879655511E-2</v>
      </c>
      <c r="AB67" s="24">
        <f t="shared" si="37"/>
        <v>4.5999586637625045E-2</v>
      </c>
      <c r="AC67" s="24">
        <f t="shared" si="37"/>
        <v>2.511952643141746E-2</v>
      </c>
      <c r="AD67" s="24">
        <f t="shared" si="37"/>
        <v>4.6583031323786273E-2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-4.2578114370260822E-3</v>
      </c>
      <c r="AH67" s="24">
        <f t="shared" si="37"/>
        <v>1.4010759360592484E-2</v>
      </c>
      <c r="AI67" s="24">
        <f t="shared" si="37"/>
        <v>4.0353978360453846E-2</v>
      </c>
      <c r="AJ67" s="24">
        <f t="shared" si="37"/>
        <v>4.4307619378258334E-2</v>
      </c>
      <c r="AK67" s="24">
        <f t="shared" si="35"/>
        <v>4.3918248212917232E-2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4.3417293596158313E-2</v>
      </c>
      <c r="AP67" s="24">
        <f t="shared" si="34"/>
        <v>4.9911612447651743E-2</v>
      </c>
      <c r="AQ67" s="24">
        <f t="shared" si="34"/>
        <v>3.9023621691044008E-2</v>
      </c>
      <c r="AR67" s="24">
        <f t="shared" si="33"/>
        <v>3.6826274129500236E-2</v>
      </c>
      <c r="AS67" s="24" t="e">
        <f t="shared" si="33"/>
        <v>#DIV/0!</v>
      </c>
      <c r="AT67" s="24">
        <f t="shared" si="12"/>
        <v>3.4981128084922375E-2</v>
      </c>
      <c r="AU67" s="21"/>
      <c r="AV67" s="24">
        <f t="shared" si="38"/>
        <v>0.53853205498873336</v>
      </c>
      <c r="AW67" s="24">
        <f t="shared" si="38"/>
        <v>0.5877483443708611</v>
      </c>
      <c r="AX67" s="24">
        <f t="shared" si="38"/>
        <v>0.48417899825898103</v>
      </c>
      <c r="AY67" s="24">
        <f t="shared" si="38"/>
        <v>0.71202965115185091</v>
      </c>
      <c r="AZ67" s="24">
        <f t="shared" si="38"/>
        <v>0.32461869616832395</v>
      </c>
      <c r="BA67" s="24">
        <f t="shared" si="38"/>
        <v>0.47338824319978867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0.27413911662807955</v>
      </c>
      <c r="BE67" s="24">
        <f t="shared" si="36"/>
        <v>0.47481306406506296</v>
      </c>
      <c r="BF67" s="24">
        <f t="shared" si="36"/>
        <v>0.66072968502979035</v>
      </c>
      <c r="BG67" s="24">
        <f t="shared" si="36"/>
        <v>0.66153110714182328</v>
      </c>
      <c r="BH67" s="24">
        <f t="shared" si="36"/>
        <v>0.43696302267202047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0.53853205498873336</v>
      </c>
      <c r="BM67" s="24">
        <f t="shared" si="39"/>
        <v>0.57856756260989872</v>
      </c>
      <c r="BN67" s="24">
        <f t="shared" si="39"/>
        <v>0.57948183080591575</v>
      </c>
      <c r="BO67" s="24">
        <f t="shared" si="39"/>
        <v>0.5474745786257682</v>
      </c>
      <c r="BP67" s="24" t="e">
        <f t="shared" si="39"/>
        <v>#DIV/0!</v>
      </c>
      <c r="BQ67" s="24">
        <f t="shared" si="39"/>
        <v>0.53253680373634071</v>
      </c>
      <c r="BR67" s="21"/>
      <c r="BS67" s="35">
        <f t="shared" si="13"/>
        <v>44593</v>
      </c>
      <c r="BT67" s="24">
        <f t="shared" si="14"/>
        <v>1.7105121484267703E-2</v>
      </c>
      <c r="BU67" s="24">
        <f t="shared" si="15"/>
        <v>7.2022722980897495E-4</v>
      </c>
      <c r="BV67" s="24">
        <f t="shared" si="16"/>
        <v>4.4120676532138888E-3</v>
      </c>
      <c r="BW67" s="24">
        <f t="shared" si="17"/>
        <v>2.066312446513425E-3</v>
      </c>
      <c r="BX67" s="24">
        <f t="shared" si="18"/>
        <v>2.9827874146320095E-3</v>
      </c>
      <c r="BY67" s="24">
        <f t="shared" si="19"/>
        <v>2.9152377967856008E-3</v>
      </c>
      <c r="BZ67" s="24">
        <f t="shared" si="20"/>
        <v>4.8430182552819745E-3</v>
      </c>
      <c r="CA67" s="24">
        <f t="shared" si="21"/>
        <v>-1.0838097343284444E-4</v>
      </c>
      <c r="CB67" s="24">
        <f t="shared" si="22"/>
        <v>1.0593633304702753E-3</v>
      </c>
      <c r="CC67" s="24">
        <f t="shared" si="23"/>
        <v>1.1430146273263852E-3</v>
      </c>
      <c r="CD67" s="24">
        <f t="shared" si="24"/>
        <v>4.9130762873070936E-3</v>
      </c>
      <c r="CE67" s="24">
        <f t="shared" si="25"/>
        <v>1.3654480439838806E-3</v>
      </c>
      <c r="CF67" s="24">
        <f t="shared" si="26"/>
        <v>4.3417293596158354E-2</v>
      </c>
      <c r="CG67" s="21"/>
    </row>
    <row r="68" spans="1:85" x14ac:dyDescent="0.2">
      <c r="A68" s="31">
        <f>+[1]NAC!A69</f>
        <v>44621</v>
      </c>
      <c r="B68" s="17">
        <f>+[1]GBA!B69</f>
        <v>656.35122381838198</v>
      </c>
      <c r="C68" s="17">
        <f>+[1]GBA!C69</f>
        <v>705.56016154128895</v>
      </c>
      <c r="D68" s="17">
        <f>+[1]GBA!D69</f>
        <v>529.97105351560594</v>
      </c>
      <c r="E68" s="17">
        <f>+[1]GBA!E69</f>
        <v>768.07004810267199</v>
      </c>
      <c r="F68" s="17">
        <f>+[1]GBA!F69</f>
        <v>521.06349999999998</v>
      </c>
      <c r="G68" s="17">
        <f>+[1]GBA!G69</f>
        <v>667.64165617759295</v>
      </c>
      <c r="H68" s="17">
        <f>+[1]GBA!H69</f>
        <v>688.11419999999998</v>
      </c>
      <c r="I68" s="17">
        <f>+[1]GBA!I69</f>
        <v>665.74189999999999</v>
      </c>
      <c r="J68" s="17">
        <f>+[1]GBA!J69</f>
        <v>547.56885353825601</v>
      </c>
      <c r="K68" s="17">
        <f>+[1]GBA!K69</f>
        <v>627.62760000000003</v>
      </c>
      <c r="L68" s="17">
        <f>+[1]GBA!L69</f>
        <v>617.94723402047896</v>
      </c>
      <c r="M68" s="17">
        <f>+[1]GBA!M69</f>
        <v>673.75149999999996</v>
      </c>
      <c r="N68" s="17">
        <f>+[1]GBA!N69</f>
        <v>575.95602408586296</v>
      </c>
      <c r="O68" s="17">
        <f>+[1]GBA!P69</f>
        <v>789.16139999999996</v>
      </c>
      <c r="P68" s="17">
        <f>+[1]GBA!Q69</f>
        <v>680.7038</v>
      </c>
      <c r="Q68" s="17">
        <f>+[1]GBA!R69</f>
        <v>549.14639999999997</v>
      </c>
      <c r="R68" s="18">
        <f t="shared" si="4"/>
        <v>656.35122381838198</v>
      </c>
      <c r="S68" s="19">
        <f t="shared" si="5"/>
        <v>679.22576540830482</v>
      </c>
      <c r="T68" s="19">
        <f t="shared" si="6"/>
        <v>675.69625605381066</v>
      </c>
      <c r="U68" s="19">
        <f t="shared" si="7"/>
        <v>676.51430633022937</v>
      </c>
      <c r="V68" s="19"/>
      <c r="W68" s="20">
        <f t="shared" si="8"/>
        <v>665.70487363559062</v>
      </c>
      <c r="X68" s="21"/>
      <c r="Y68" s="41">
        <f t="shared" si="37"/>
        <v>5.4731674613298864E-2</v>
      </c>
      <c r="Z68" s="24">
        <f t="shared" si="37"/>
        <v>4.6638656586217797E-2</v>
      </c>
      <c r="AA68" s="24">
        <f t="shared" si="37"/>
        <v>5.0553024187720563E-2</v>
      </c>
      <c r="AB68" s="24">
        <f t="shared" si="37"/>
        <v>8.9814275298854884E-2</v>
      </c>
      <c r="AC68" s="24">
        <f t="shared" si="37"/>
        <v>8.3744749106227534E-2</v>
      </c>
      <c r="AD68" s="24">
        <f t="shared" si="37"/>
        <v>4.7385220521883875E-2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1.7876868711927285E-2</v>
      </c>
      <c r="AH68" s="24">
        <f t="shared" si="37"/>
        <v>2.3950012032025736E-2</v>
      </c>
      <c r="AI68" s="24">
        <f t="shared" si="37"/>
        <v>6.188012314669078E-2</v>
      </c>
      <c r="AJ68" s="24">
        <f t="shared" si="37"/>
        <v>5.7521507859858989E-2</v>
      </c>
      <c r="AK68" s="24">
        <f t="shared" si="35"/>
        <v>5.6293816776439076E-2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5.4731674613298864E-2</v>
      </c>
      <c r="AP68" s="24">
        <f t="shared" si="34"/>
        <v>5.2952306452045184E-2</v>
      </c>
      <c r="AQ68" s="24">
        <f t="shared" si="34"/>
        <v>5.7385882271745903E-2</v>
      </c>
      <c r="AR68" s="24">
        <f t="shared" si="33"/>
        <v>5.7329075484999992E-2</v>
      </c>
      <c r="AS68" s="24" t="e">
        <f t="shared" si="33"/>
        <v>#DIV/0!</v>
      </c>
      <c r="AT68" s="24">
        <f t="shared" si="12"/>
        <v>5.3805915915395852E-2</v>
      </c>
      <c r="AU68" s="21"/>
      <c r="AV68" s="24">
        <f t="shared" si="38"/>
        <v>0.5596602029045501</v>
      </c>
      <c r="AW68" s="24">
        <f t="shared" si="38"/>
        <v>0.60856940947900773</v>
      </c>
      <c r="AX68" s="24">
        <f t="shared" si="38"/>
        <v>0.48083969333863696</v>
      </c>
      <c r="AY68" s="24">
        <f t="shared" si="38"/>
        <v>0.67352058557359129</v>
      </c>
      <c r="AZ68" s="24">
        <f t="shared" si="38"/>
        <v>0.42200981094486623</v>
      </c>
      <c r="BA68" s="24">
        <f t="shared" si="38"/>
        <v>0.4925740517186683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0.295415173258329</v>
      </c>
      <c r="BE68" s="24">
        <f t="shared" si="36"/>
        <v>0.45920983402799287</v>
      </c>
      <c r="BF68" s="24">
        <f t="shared" si="36"/>
        <v>0.55620698975251726</v>
      </c>
      <c r="BG68" s="24">
        <f t="shared" si="36"/>
        <v>0.71163047460136553</v>
      </c>
      <c r="BH68" s="24">
        <f t="shared" si="36"/>
        <v>0.48783183287683918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0.5596602029045501</v>
      </c>
      <c r="BM68" s="24">
        <f t="shared" si="39"/>
        <v>0.59275141261284858</v>
      </c>
      <c r="BN68" s="24">
        <f t="shared" si="39"/>
        <v>0.59071538287895331</v>
      </c>
      <c r="BO68" s="24">
        <f t="shared" si="39"/>
        <v>0.54499240866385823</v>
      </c>
      <c r="BP68" s="24" t="e">
        <f t="shared" si="39"/>
        <v>#DIV/0!</v>
      </c>
      <c r="BQ68" s="24">
        <f t="shared" si="39"/>
        <v>0.53607218976301607</v>
      </c>
      <c r="BR68" s="21"/>
      <c r="BS68" s="35">
        <f t="shared" si="13"/>
        <v>44621</v>
      </c>
      <c r="BT68" s="24">
        <f t="shared" si="14"/>
        <v>1.1842587676888934E-2</v>
      </c>
      <c r="BU68" s="24">
        <f t="shared" si="15"/>
        <v>1.3400924337397858E-3</v>
      </c>
      <c r="BV68" s="24">
        <f t="shared" si="16"/>
        <v>8.6358896957214049E-3</v>
      </c>
      <c r="BW68" s="24">
        <f t="shared" si="17"/>
        <v>6.7679728135007361E-3</v>
      </c>
      <c r="BX68" s="24">
        <f t="shared" si="18"/>
        <v>3.0433585443333101E-3</v>
      </c>
      <c r="BY68" s="24">
        <f t="shared" si="19"/>
        <v>5.0800385076512928E-3</v>
      </c>
      <c r="BZ68" s="24">
        <f t="shared" si="20"/>
        <v>5.9452441582099691E-3</v>
      </c>
      <c r="CA68" s="24">
        <f t="shared" si="21"/>
        <v>4.3425712372155537E-4</v>
      </c>
      <c r="CB68" s="24">
        <f t="shared" si="22"/>
        <v>1.7598414015813999E-3</v>
      </c>
      <c r="CC68" s="24">
        <f t="shared" si="23"/>
        <v>1.7475906099921898E-3</v>
      </c>
      <c r="CD68" s="24">
        <f t="shared" si="24"/>
        <v>6.3837485123753122E-3</v>
      </c>
      <c r="CE68" s="24">
        <f t="shared" si="25"/>
        <v>1.7510531355829149E-3</v>
      </c>
      <c r="CF68" s="24">
        <f t="shared" si="26"/>
        <v>5.4731674613298795E-2</v>
      </c>
      <c r="CG68" s="21"/>
    </row>
    <row r="69" spans="1:85" x14ac:dyDescent="0.2">
      <c r="A69" s="31">
        <f>+[1]NAC!A70</f>
        <v>44652</v>
      </c>
      <c r="B69" s="17">
        <f>+[1]GBA!B70</f>
        <v>694.77093731388027</v>
      </c>
      <c r="C69" s="17">
        <f>+[1]GBA!C70</f>
        <v>745.22833758361401</v>
      </c>
      <c r="D69" s="17">
        <f>+[1]GBA!D70</f>
        <v>553.78239125916605</v>
      </c>
      <c r="E69" s="17">
        <f>+[1]GBA!E70</f>
        <v>824.23003743275694</v>
      </c>
      <c r="F69" s="17">
        <f>+[1]GBA!F70</f>
        <v>546.07039999999995</v>
      </c>
      <c r="G69" s="17">
        <f>+[1]GBA!G70</f>
        <v>703.635719101164</v>
      </c>
      <c r="H69" s="17">
        <f>+[1]GBA!H70</f>
        <v>731.02629999999999</v>
      </c>
      <c r="I69" s="17">
        <f>+[1]GBA!I70</f>
        <v>705.5607</v>
      </c>
      <c r="J69" s="17">
        <f>+[1]GBA!J70</f>
        <v>571.48809689327595</v>
      </c>
      <c r="K69" s="17">
        <f>+[1]GBA!K70</f>
        <v>664.30889999999999</v>
      </c>
      <c r="L69" s="17">
        <f>+[1]GBA!L70</f>
        <v>644.72291869924902</v>
      </c>
      <c r="M69" s="17">
        <f>+[1]GBA!M70</f>
        <v>719.4846</v>
      </c>
      <c r="N69" s="17">
        <f>+[1]GBA!N70</f>
        <v>607.96775794377595</v>
      </c>
      <c r="O69" s="17">
        <f>+[1]GBA!P70</f>
        <v>835.38130000000001</v>
      </c>
      <c r="P69" s="17">
        <f>+[1]GBA!Q70</f>
        <v>728.62540000000001</v>
      </c>
      <c r="Q69" s="17">
        <f>+[1]GBA!R70</f>
        <v>567.26379999999995</v>
      </c>
      <c r="R69" s="18">
        <f t="shared" si="4"/>
        <v>694.77093731388027</v>
      </c>
      <c r="S69" s="19">
        <f t="shared" si="5"/>
        <v>720.17960561664881</v>
      </c>
      <c r="T69" s="19">
        <f t="shared" si="6"/>
        <v>719.00442434495517</v>
      </c>
      <c r="U69" s="19">
        <f t="shared" si="7"/>
        <v>718.80244125994614</v>
      </c>
      <c r="V69" s="19"/>
      <c r="W69" s="20">
        <f t="shared" si="8"/>
        <v>705.65423410291692</v>
      </c>
      <c r="X69" s="21"/>
      <c r="Y69" s="41">
        <f t="shared" si="37"/>
        <v>5.8535296501754264E-2</v>
      </c>
      <c r="Z69" s="24">
        <f t="shared" si="37"/>
        <v>5.6222244685230516E-2</v>
      </c>
      <c r="AA69" s="24">
        <f t="shared" si="37"/>
        <v>4.4929506216623949E-2</v>
      </c>
      <c r="AB69" s="24">
        <f t="shared" si="37"/>
        <v>7.3118317097267793E-2</v>
      </c>
      <c r="AC69" s="24">
        <f t="shared" si="37"/>
        <v>4.799203935796692E-2</v>
      </c>
      <c r="AD69" s="24">
        <f t="shared" si="37"/>
        <v>5.3912248570057164E-2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4.3682622195290399E-2</v>
      </c>
      <c r="AH69" s="24">
        <f t="shared" si="37"/>
        <v>5.8444370515254418E-2</v>
      </c>
      <c r="AI69" s="24">
        <f t="shared" si="37"/>
        <v>4.3330050212479376E-2</v>
      </c>
      <c r="AJ69" s="24">
        <f t="shared" si="37"/>
        <v>6.7878290437943356E-2</v>
      </c>
      <c r="AK69" s="24">
        <f t="shared" si="35"/>
        <v>5.5580170219976299E-2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5.8535296501754264E-2</v>
      </c>
      <c r="AP69" s="24">
        <f t="shared" si="34"/>
        <v>6.0294886168997586E-2</v>
      </c>
      <c r="AQ69" s="24">
        <f t="shared" si="34"/>
        <v>6.409413683016707E-2</v>
      </c>
      <c r="AR69" s="24">
        <f t="shared" si="33"/>
        <v>6.2508855369385996E-2</v>
      </c>
      <c r="AS69" s="24" t="e">
        <f t="shared" si="33"/>
        <v>#DIV/0!</v>
      </c>
      <c r="AT69" s="24">
        <f t="shared" si="12"/>
        <v>6.0010617391385912E-2</v>
      </c>
      <c r="AU69" s="21"/>
      <c r="AV69" s="24">
        <f t="shared" si="38"/>
        <v>0.58837362575835295</v>
      </c>
      <c r="AW69" s="24">
        <f t="shared" si="38"/>
        <v>0.62139441443066312</v>
      </c>
      <c r="AX69" s="24">
        <f t="shared" si="38"/>
        <v>0.47493953616021445</v>
      </c>
      <c r="AY69" s="24">
        <f t="shared" si="38"/>
        <v>0.75955841445236505</v>
      </c>
      <c r="AZ69" s="24">
        <f t="shared" si="38"/>
        <v>0.43102684690039195</v>
      </c>
      <c r="BA69" s="24">
        <f t="shared" si="38"/>
        <v>0.50368728372228011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0.34453093835656556</v>
      </c>
      <c r="BE69" s="24">
        <f t="shared" si="36"/>
        <v>0.5032857770659096</v>
      </c>
      <c r="BF69" s="24">
        <f t="shared" si="36"/>
        <v>0.56215839722310079</v>
      </c>
      <c r="BG69" s="24">
        <f t="shared" si="36"/>
        <v>0.77123172539633855</v>
      </c>
      <c r="BH69" s="24">
        <f t="shared" si="36"/>
        <v>0.50061798786710177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0.58837362575835295</v>
      </c>
      <c r="BM69" s="24">
        <f t="shared" si="39"/>
        <v>0.62570879513747779</v>
      </c>
      <c r="BN69" s="24">
        <f t="shared" si="39"/>
        <v>0.64013884199850213</v>
      </c>
      <c r="BO69" s="24">
        <f t="shared" si="39"/>
        <v>0.59057281469959033</v>
      </c>
      <c r="BP69" s="24" t="e">
        <f t="shared" si="39"/>
        <v>#DIV/0!</v>
      </c>
      <c r="BQ69" s="24">
        <f t="shared" si="39"/>
        <v>0.57151303632620021</v>
      </c>
      <c r="BR69" s="21"/>
      <c r="BS69" s="35">
        <f t="shared" si="13"/>
        <v>44652</v>
      </c>
      <c r="BT69" s="24">
        <f t="shared" si="14"/>
        <v>1.4166531769725002E-2</v>
      </c>
      <c r="BU69" s="24">
        <f t="shared" si="15"/>
        <v>1.1863019614478073E-3</v>
      </c>
      <c r="BV69" s="24">
        <f t="shared" si="16"/>
        <v>7.2643775483285378E-3</v>
      </c>
      <c r="BW69" s="24">
        <f t="shared" si="17"/>
        <v>3.9852469913635594E-3</v>
      </c>
      <c r="BX69" s="24">
        <f t="shared" si="18"/>
        <v>3.438445246096454E-3</v>
      </c>
      <c r="BY69" s="24">
        <f t="shared" si="19"/>
        <v>5.7534208255623298E-3</v>
      </c>
      <c r="BZ69" s="24">
        <f t="shared" si="20"/>
        <v>7.0312947588515671E-3</v>
      </c>
      <c r="CA69" s="24">
        <f t="shared" si="21"/>
        <v>1.0240412661469262E-3</v>
      </c>
      <c r="CB69" s="24">
        <f t="shared" si="22"/>
        <v>4.1691473721654692E-3</v>
      </c>
      <c r="CC69" s="24">
        <f t="shared" si="23"/>
        <v>1.2320014771886973E-3</v>
      </c>
      <c r="CD69" s="24">
        <f t="shared" si="24"/>
        <v>7.5530719835631447E-3</v>
      </c>
      <c r="CE69" s="24">
        <f t="shared" si="25"/>
        <v>1.7314153013149058E-3</v>
      </c>
      <c r="CF69" s="24">
        <f t="shared" si="26"/>
        <v>5.8535296501754396E-2</v>
      </c>
      <c r="CG69" s="21"/>
    </row>
    <row r="70" spans="1:85" x14ac:dyDescent="0.2">
      <c r="A70" s="31">
        <f>+[1]NAC!A71</f>
        <v>44682</v>
      </c>
      <c r="B70" s="17">
        <f>+[1]GBA!B71</f>
        <v>732.55284409423678</v>
      </c>
      <c r="C70" s="17">
        <f>+[1]GBA!C71</f>
        <v>790.004976629309</v>
      </c>
      <c r="D70" s="17">
        <f>+[1]GBA!D71</f>
        <v>587.888266361673</v>
      </c>
      <c r="E70" s="17">
        <f>+[1]GBA!E71</f>
        <v>875.29148014090197</v>
      </c>
      <c r="F70" s="17">
        <f>+[1]GBA!F71</f>
        <v>561.59370000000001</v>
      </c>
      <c r="G70" s="17">
        <f>+[1]GBA!G71</f>
        <v>744.84325637207098</v>
      </c>
      <c r="H70" s="17">
        <f>+[1]GBA!H71</f>
        <v>775.64689999999996</v>
      </c>
      <c r="I70" s="17">
        <f>+[1]GBA!I71</f>
        <v>743.726</v>
      </c>
      <c r="J70" s="17">
        <f>+[1]GBA!J71</f>
        <v>589.893940439684</v>
      </c>
      <c r="K70" s="17">
        <f>+[1]GBA!K71</f>
        <v>698.74490000000003</v>
      </c>
      <c r="L70" s="17">
        <f>+[1]GBA!L71</f>
        <v>676.90918427530403</v>
      </c>
      <c r="M70" s="17">
        <f>+[1]GBA!M71</f>
        <v>757.17849999999999</v>
      </c>
      <c r="N70" s="17">
        <f>+[1]GBA!N71</f>
        <v>639.91957105180904</v>
      </c>
      <c r="O70" s="17">
        <f>+[1]GBA!P71</f>
        <v>859.35850000000005</v>
      </c>
      <c r="P70" s="17">
        <f>+[1]GBA!Q71</f>
        <v>764.73889999999994</v>
      </c>
      <c r="Q70" s="17">
        <f>+[1]GBA!R71</f>
        <v>597.51819999999998</v>
      </c>
      <c r="R70" s="18">
        <f t="shared" ref="R70:R95" si="40">+SUMPRODUCT($C$3:$N$3,C70:N70)</f>
        <v>732.55284409423678</v>
      </c>
      <c r="S70" s="19">
        <f t="shared" ref="S70:S122" si="41">+($C$3*$C70+$D$3*$D70+$E$3*$E70+$G$3*$G70+$K$3*$K70+$M$3*$M70+$N$3*$N70)/SUM($C$3:$E$3,$G$3,$K$3,$M$3:$N$3)</f>
        <v>761.74462315661322</v>
      </c>
      <c r="T70" s="19">
        <f t="shared" ref="T70:T122" si="42">+($E$3*$E70+$G$3*$G70+$K$3*$K70+$M$3*$M70+$N$3*$N70)/SUM($E$3,$G$3,$K$3,$M$3:$N$3)</f>
        <v>759.17941150185925</v>
      </c>
      <c r="U70" s="19">
        <f t="shared" ref="U70:U122" si="43">+($E$3*$E70+$G$3*$G70+$K$3*$K70+$N$3*$N70)/SUM($E$3,$G$3,$K$3,$N$3)</f>
        <v>760.02108323954474</v>
      </c>
      <c r="V70" s="19"/>
      <c r="W70" s="20">
        <f t="shared" ref="W70:W122" si="44">($E$3*$E70+SUMPRODUCT($G$3:$L$3,$G70:$L70)+$N$3*$N70)/SUM($E$3,$G$3:$L$3,$N$3)</f>
        <v>745.01034976399296</v>
      </c>
      <c r="X70" s="21"/>
      <c r="Y70" s="41">
        <f t="shared" si="37"/>
        <v>5.4380378843174926E-2</v>
      </c>
      <c r="Z70" s="24">
        <f t="shared" si="37"/>
        <v>6.0084455713107054E-2</v>
      </c>
      <c r="AA70" s="24">
        <f t="shared" si="37"/>
        <v>6.1587142604802692E-2</v>
      </c>
      <c r="AB70" s="24">
        <f t="shared" ref="AB70:AJ95" si="45">+E70/E69-1</f>
        <v>6.1950475460936794E-2</v>
      </c>
      <c r="AC70" s="24">
        <f t="shared" si="45"/>
        <v>2.842728703112285E-2</v>
      </c>
      <c r="AD70" s="24">
        <f t="shared" si="45"/>
        <v>5.8563737104685654E-2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3.2206871230504808E-2</v>
      </c>
      <c r="AH70" s="24">
        <f t="shared" si="45"/>
        <v>5.1837330494894918E-2</v>
      </c>
      <c r="AI70" s="24">
        <f t="shared" si="45"/>
        <v>4.9922632874587203E-2</v>
      </c>
      <c r="AJ70" s="24">
        <f t="shared" si="45"/>
        <v>5.2390141498511511E-2</v>
      </c>
      <c r="AK70" s="24">
        <f t="shared" si="35"/>
        <v>5.2555111172503999E-2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5.4380378843174926E-2</v>
      </c>
      <c r="AP70" s="24">
        <f t="shared" si="34"/>
        <v>5.7714793942789555E-2</v>
      </c>
      <c r="AQ70" s="24">
        <f t="shared" si="34"/>
        <v>5.5875855275167918E-2</v>
      </c>
      <c r="AR70" s="24">
        <f t="shared" si="33"/>
        <v>5.7343491916010958E-2</v>
      </c>
      <c r="AS70" s="24" t="e">
        <f t="shared" si="33"/>
        <v>#DIV/0!</v>
      </c>
      <c r="AT70" s="24">
        <f t="shared" si="12"/>
        <v>5.5772521100378114E-2</v>
      </c>
      <c r="AU70" s="21"/>
      <c r="AV70" s="24">
        <f t="shared" si="38"/>
        <v>0.61074018100453675</v>
      </c>
      <c r="AW70" s="24">
        <f t="shared" si="38"/>
        <v>0.64506836221961383</v>
      </c>
      <c r="AX70" s="24">
        <f t="shared" si="38"/>
        <v>0.53827595212743629</v>
      </c>
      <c r="AY70" s="24">
        <f t="shared" si="38"/>
        <v>0.84436442320423155</v>
      </c>
      <c r="AZ70" s="24">
        <f t="shared" si="38"/>
        <v>0.43303911811988072</v>
      </c>
      <c r="BA70" s="24">
        <f t="shared" si="38"/>
        <v>0.54904498107542343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0.36321411223624733</v>
      </c>
      <c r="BE70" s="24">
        <f t="shared" si="36"/>
        <v>0.52325324359934688</v>
      </c>
      <c r="BF70" s="24">
        <f t="shared" si="36"/>
        <v>0.57227437676832249</v>
      </c>
      <c r="BG70" s="24">
        <f t="shared" si="36"/>
        <v>0.78318455377318363</v>
      </c>
      <c r="BH70" s="24">
        <f t="shared" si="36"/>
        <v>0.52608666133583704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0.61074018100453653</v>
      </c>
      <c r="BM70" s="24">
        <f t="shared" si="39"/>
        <v>0.65958129522575026</v>
      </c>
      <c r="BN70" s="24">
        <f t="shared" si="39"/>
        <v>0.67860349807105202</v>
      </c>
      <c r="BO70" s="24">
        <f t="shared" si="39"/>
        <v>0.63833667389234239</v>
      </c>
      <c r="BP70" s="24" t="e">
        <f t="shared" si="39"/>
        <v>#DIV/0!</v>
      </c>
      <c r="BQ70" s="24">
        <f t="shared" si="39"/>
        <v>0.59585932487332793</v>
      </c>
      <c r="BR70" s="21"/>
      <c r="BS70" s="35">
        <f t="shared" si="13"/>
        <v>44682</v>
      </c>
      <c r="BT70" s="24">
        <f t="shared" si="14"/>
        <v>1.5106625261109955E-2</v>
      </c>
      <c r="BU70" s="24">
        <f t="shared" si="15"/>
        <v>1.6052227517803176E-3</v>
      </c>
      <c r="BV70" s="24">
        <f t="shared" si="16"/>
        <v>6.2396341773907765E-3</v>
      </c>
      <c r="BW70" s="24">
        <f t="shared" si="17"/>
        <v>2.3370827603665903E-3</v>
      </c>
      <c r="BX70" s="24">
        <f t="shared" si="18"/>
        <v>3.7187977333579957E-3</v>
      </c>
      <c r="BY70" s="24">
        <f t="shared" si="19"/>
        <v>5.6516653030724727E-3</v>
      </c>
      <c r="BZ70" s="24">
        <f t="shared" si="20"/>
        <v>6.3666426334722127E-3</v>
      </c>
      <c r="CA70" s="24">
        <f t="shared" si="21"/>
        <v>7.4442406248839124E-4</v>
      </c>
      <c r="CB70" s="24">
        <f t="shared" si="22"/>
        <v>3.697514478558889E-3</v>
      </c>
      <c r="CC70" s="24">
        <f t="shared" si="23"/>
        <v>1.3990585503689894E-3</v>
      </c>
      <c r="CD70" s="24">
        <f t="shared" si="24"/>
        <v>5.8811020158634477E-3</v>
      </c>
      <c r="CE70" s="24">
        <f t="shared" si="25"/>
        <v>1.6326091153446318E-3</v>
      </c>
      <c r="CF70" s="24">
        <f t="shared" si="26"/>
        <v>5.4380378843174662E-2</v>
      </c>
      <c r="CG70" s="21"/>
    </row>
    <row r="71" spans="1:85" x14ac:dyDescent="0.2">
      <c r="A71" s="31">
        <f>+[1]NAC!A72</f>
        <v>44713</v>
      </c>
      <c r="B71" s="17">
        <f>+[1]GBA!B72</f>
        <v>777.30105810885311</v>
      </c>
      <c r="C71" s="17">
        <f>+[1]GBA!C72</f>
        <v>841.40711147582704</v>
      </c>
      <c r="D71" s="17">
        <f>+[1]GBA!D72</f>
        <v>633.11342021664098</v>
      </c>
      <c r="E71" s="17">
        <f>+[1]GBA!E72</f>
        <v>937.41956287406197</v>
      </c>
      <c r="F71" s="17">
        <f>+[1]GBA!F72</f>
        <v>603.73950000000002</v>
      </c>
      <c r="G71" s="17">
        <f>+[1]GBA!G72</f>
        <v>790.12729448041603</v>
      </c>
      <c r="H71" s="17">
        <f>+[1]GBA!H72</f>
        <v>836.83489999999995</v>
      </c>
      <c r="I71" s="17">
        <f>+[1]GBA!I72</f>
        <v>769.29589999999996</v>
      </c>
      <c r="J71" s="17">
        <f>+[1]GBA!J72</f>
        <v>590.96581065647501</v>
      </c>
      <c r="K71" s="17">
        <f>+[1]GBA!K72</f>
        <v>735.303</v>
      </c>
      <c r="L71" s="17">
        <f>+[1]GBA!L72</f>
        <v>699.90491402586497</v>
      </c>
      <c r="M71" s="17">
        <f>+[1]GBA!M72</f>
        <v>807.13030000000003</v>
      </c>
      <c r="N71" s="17">
        <f>+[1]GBA!N72</f>
        <v>681.71003867259799</v>
      </c>
      <c r="O71" s="17">
        <f>+[1]GBA!P72</f>
        <v>920.51189999999997</v>
      </c>
      <c r="P71" s="17">
        <f>+[1]GBA!Q72</f>
        <v>805.16750000000002</v>
      </c>
      <c r="Q71" s="17">
        <f>+[1]GBA!R72</f>
        <v>628.07690000000002</v>
      </c>
      <c r="R71" s="18">
        <f t="shared" si="40"/>
        <v>777.30105810885311</v>
      </c>
      <c r="S71" s="19">
        <f t="shared" si="41"/>
        <v>811.12408830673598</v>
      </c>
      <c r="T71" s="19">
        <f t="shared" si="42"/>
        <v>807.63490014970546</v>
      </c>
      <c r="U71" s="19">
        <f t="shared" si="43"/>
        <v>807.84715725575165</v>
      </c>
      <c r="V71" s="19"/>
      <c r="W71" s="20">
        <f t="shared" si="44"/>
        <v>786.16723623357416</v>
      </c>
      <c r="X71" s="21"/>
      <c r="Y71" s="41">
        <f t="shared" ref="Y71:AA95" si="46">+B71/B70-1</f>
        <v>6.10853051426552E-2</v>
      </c>
      <c r="Z71" s="24">
        <f t="shared" si="46"/>
        <v>6.5065583593959087E-2</v>
      </c>
      <c r="AA71" s="24">
        <f t="shared" si="46"/>
        <v>7.692814509610435E-2</v>
      </c>
      <c r="AB71" s="24">
        <f t="shared" si="45"/>
        <v>7.0979878295123866E-2</v>
      </c>
      <c r="AC71" s="24">
        <f t="shared" si="45"/>
        <v>7.5046782041892524E-2</v>
      </c>
      <c r="AD71" s="24">
        <f t="shared" si="45"/>
        <v>6.0796735045855588E-2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1.8170558185290897E-3</v>
      </c>
      <c r="AH71" s="24">
        <f t="shared" si="45"/>
        <v>5.2319666304541101E-2</v>
      </c>
      <c r="AI71" s="24">
        <f t="shared" si="45"/>
        <v>3.3971661612451021E-2</v>
      </c>
      <c r="AJ71" s="24">
        <f t="shared" si="45"/>
        <v>6.5970969857173767E-2</v>
      </c>
      <c r="AK71" s="24">
        <f t="shared" si="35"/>
        <v>6.530581265408042E-2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6.10853051426552E-2</v>
      </c>
      <c r="AP71" s="24">
        <f t="shared" si="34"/>
        <v>6.4824172890775245E-2</v>
      </c>
      <c r="AQ71" s="24">
        <f t="shared" si="34"/>
        <v>6.3826136370042308E-2</v>
      </c>
      <c r="AR71" s="24">
        <f t="shared" si="33"/>
        <v>6.2927299085376864E-2</v>
      </c>
      <c r="AS71" s="24" t="e">
        <f t="shared" si="33"/>
        <v>#DIV/0!</v>
      </c>
      <c r="AT71" s="24">
        <f t="shared" si="33"/>
        <v>5.5243375454608223E-2</v>
      </c>
      <c r="AU71" s="21"/>
      <c r="AV71" s="24">
        <f t="shared" si="38"/>
        <v>0.64972733882498312</v>
      </c>
      <c r="AW71" s="24">
        <f t="shared" si="38"/>
        <v>0.66937724013891087</v>
      </c>
      <c r="AX71" s="24">
        <f t="shared" si="38"/>
        <v>0.55624328216344709</v>
      </c>
      <c r="AY71" s="24">
        <f t="shared" si="38"/>
        <v>0.88042059874828138</v>
      </c>
      <c r="AZ71" s="24">
        <f t="shared" si="38"/>
        <v>0.50811737216562691</v>
      </c>
      <c r="BA71" s="24">
        <f t="shared" si="38"/>
        <v>0.59794240996770198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0.27737593377282543</v>
      </c>
      <c r="BE71" s="24">
        <f t="shared" si="36"/>
        <v>0.57419899866537238</v>
      </c>
      <c r="BF71" s="24">
        <f t="shared" si="36"/>
        <v>0.58679840675909478</v>
      </c>
      <c r="BG71" s="24">
        <f t="shared" si="36"/>
        <v>0.84878995959889347</v>
      </c>
      <c r="BH71" s="24">
        <f t="shared" si="36"/>
        <v>0.58389163272536004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0.64972733882498312</v>
      </c>
      <c r="BM71" s="24">
        <f t="shared" si="39"/>
        <v>0.69942265158638506</v>
      </c>
      <c r="BN71" s="24">
        <f t="shared" si="39"/>
        <v>0.73136149400903028</v>
      </c>
      <c r="BO71" s="24">
        <f t="shared" si="39"/>
        <v>0.68634602097402575</v>
      </c>
      <c r="BP71" s="24" t="e">
        <f t="shared" si="39"/>
        <v>#DIV/0!</v>
      </c>
      <c r="BQ71" s="24">
        <f t="shared" si="39"/>
        <v>0.63149116624483637</v>
      </c>
      <c r="BR71" s="21"/>
      <c r="BS71" s="35">
        <f t="shared" si="13"/>
        <v>44713</v>
      </c>
      <c r="BT71" s="24">
        <f t="shared" si="14"/>
        <v>1.6447496593807325E-2</v>
      </c>
      <c r="BU71" s="24">
        <f t="shared" si="15"/>
        <v>2.0187793180790783E-3</v>
      </c>
      <c r="BV71" s="24">
        <f t="shared" si="16"/>
        <v>7.2004009902755109E-3</v>
      </c>
      <c r="BW71" s="24">
        <f t="shared" si="17"/>
        <v>6.0179285570187355E-3</v>
      </c>
      <c r="BX71" s="24">
        <f t="shared" si="18"/>
        <v>3.8759104033018825E-3</v>
      </c>
      <c r="BY71" s="24">
        <f t="shared" si="19"/>
        <v>7.3503830384519294E-3</v>
      </c>
      <c r="BZ71" s="24">
        <f t="shared" si="20"/>
        <v>4.0455121209231962E-3</v>
      </c>
      <c r="CA71" s="24">
        <f t="shared" si="21"/>
        <v>4.1115877625277256E-5</v>
      </c>
      <c r="CB71" s="24">
        <f t="shared" si="22"/>
        <v>3.7229181239096542E-3</v>
      </c>
      <c r="CC71" s="24">
        <f t="shared" si="23"/>
        <v>9.4801493716895947E-4</v>
      </c>
      <c r="CD71" s="24">
        <f t="shared" si="24"/>
        <v>7.3916512148623102E-3</v>
      </c>
      <c r="CE71" s="24">
        <f t="shared" si="25"/>
        <v>2.0251939672316114E-3</v>
      </c>
      <c r="CF71" s="24">
        <f t="shared" si="26"/>
        <v>6.1085305142655463E-2</v>
      </c>
      <c r="CG71" s="21"/>
    </row>
    <row r="72" spans="1:85" x14ac:dyDescent="0.2">
      <c r="A72" s="31">
        <f>+[1]NAC!A73</f>
        <v>44743</v>
      </c>
      <c r="B72" s="17">
        <f>+[1]GBA!B73</f>
        <v>838.85342053238855</v>
      </c>
      <c r="C72" s="17">
        <f>+[1]GBA!C73</f>
        <v>898.09620311050196</v>
      </c>
      <c r="D72" s="17">
        <f>+[1]GBA!D73</f>
        <v>678.11905774687602</v>
      </c>
      <c r="E72" s="17">
        <f>+[1]GBA!E73</f>
        <v>1033.37164195434</v>
      </c>
      <c r="F72" s="17">
        <f>+[1]GBA!F73</f>
        <v>632.22280000000001</v>
      </c>
      <c r="G72" s="17">
        <f>+[1]GBA!G73</f>
        <v>868.03625018438902</v>
      </c>
      <c r="H72" s="17">
        <f>+[1]GBA!H73</f>
        <v>895.2133</v>
      </c>
      <c r="I72" s="17">
        <f>+[1]GBA!I73</f>
        <v>799.73860000000002</v>
      </c>
      <c r="J72" s="17">
        <f>+[1]GBA!J73</f>
        <v>626.98908257232699</v>
      </c>
      <c r="K72" s="17">
        <f>+[1]GBA!K73</f>
        <v>833.64390000000003</v>
      </c>
      <c r="L72" s="17">
        <f>+[1]GBA!L73</f>
        <v>763.63732888936795</v>
      </c>
      <c r="M72" s="17">
        <f>+[1]GBA!M73</f>
        <v>898.03470000000004</v>
      </c>
      <c r="N72" s="17">
        <f>+[1]GBA!N73</f>
        <v>737.74749447149304</v>
      </c>
      <c r="O72" s="17">
        <f>+[1]GBA!P73</f>
        <v>1021.8762</v>
      </c>
      <c r="P72" s="17">
        <f>+[1]GBA!Q73</f>
        <v>865.10400000000004</v>
      </c>
      <c r="Q72" s="17">
        <f>+[1]GBA!R73</f>
        <v>657.42330000000004</v>
      </c>
      <c r="R72" s="18">
        <f t="shared" si="40"/>
        <v>838.85342053238855</v>
      </c>
      <c r="S72" s="19">
        <f t="shared" si="41"/>
        <v>885.30353910241206</v>
      </c>
      <c r="T72" s="19">
        <f t="shared" si="42"/>
        <v>895.61856804758997</v>
      </c>
      <c r="U72" s="19">
        <f t="shared" si="43"/>
        <v>894.60223625231924</v>
      </c>
      <c r="V72" s="19"/>
      <c r="W72" s="20">
        <f t="shared" si="44"/>
        <v>851.4862684650202</v>
      </c>
      <c r="X72" s="21"/>
      <c r="Y72" s="41">
        <f t="shared" si="46"/>
        <v>7.918728757849669E-2</v>
      </c>
      <c r="Z72" s="24">
        <f t="shared" si="46"/>
        <v>6.7374153203010545E-2</v>
      </c>
      <c r="AA72" s="24">
        <f t="shared" si="46"/>
        <v>7.1086216297286509E-2</v>
      </c>
      <c r="AB72" s="24">
        <f t="shared" si="45"/>
        <v>0.10235766659925005</v>
      </c>
      <c r="AC72" s="24">
        <f t="shared" si="45"/>
        <v>4.7178128977812372E-2</v>
      </c>
      <c r="AD72" s="24">
        <f t="shared" si="45"/>
        <v>9.8603043140289781E-2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6.0956609107108095E-2</v>
      </c>
      <c r="AH72" s="24">
        <f t="shared" si="45"/>
        <v>0.1337420083965386</v>
      </c>
      <c r="AI72" s="24">
        <f t="shared" si="45"/>
        <v>9.1058676094889934E-2</v>
      </c>
      <c r="AJ72" s="24">
        <f t="shared" si="45"/>
        <v>0.11262667254593217</v>
      </c>
      <c r="AK72" s="24">
        <f t="shared" si="35"/>
        <v>8.2201306449893652E-2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7.918728757849669E-2</v>
      </c>
      <c r="AP72" s="24">
        <f t="shared" si="34"/>
        <v>9.1452654242496489E-2</v>
      </c>
      <c r="AQ72" s="24">
        <f t="shared" si="34"/>
        <v>0.1089399032676468</v>
      </c>
      <c r="AR72" s="24">
        <f t="shared" si="33"/>
        <v>0.10739046144727893</v>
      </c>
      <c r="AS72" s="24" t="e">
        <f t="shared" si="33"/>
        <v>#DIV/0!</v>
      </c>
      <c r="AT72" s="24">
        <f t="shared" si="33"/>
        <v>8.3085416462254313E-2</v>
      </c>
      <c r="AU72" s="21"/>
      <c r="AV72" s="24">
        <f t="shared" si="38"/>
        <v>0.7191454049895516</v>
      </c>
      <c r="AW72" s="24">
        <f t="shared" si="38"/>
        <v>0.70681338167893015</v>
      </c>
      <c r="AX72" s="24">
        <f t="shared" si="38"/>
        <v>0.60058113028219351</v>
      </c>
      <c r="AY72" s="24">
        <f t="shared" si="38"/>
        <v>1.006523076448441</v>
      </c>
      <c r="AZ72" s="24">
        <f t="shared" si="38"/>
        <v>0.52409021941575595</v>
      </c>
      <c r="BA72" s="24">
        <f t="shared" si="38"/>
        <v>0.72296520026608202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0.33367722633422869</v>
      </c>
      <c r="BE72" s="24">
        <f t="shared" si="36"/>
        <v>0.71755231191876523</v>
      </c>
      <c r="BF72" s="24">
        <f t="shared" si="36"/>
        <v>0.65118751069209502</v>
      </c>
      <c r="BG72" s="24">
        <f t="shared" si="36"/>
        <v>0.94909478029580385</v>
      </c>
      <c r="BH72" s="24">
        <f t="shared" si="36"/>
        <v>0.65428449820538059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0.71914540498955137</v>
      </c>
      <c r="BM72" s="24">
        <f t="shared" si="39"/>
        <v>0.78249458093850977</v>
      </c>
      <c r="BN72" s="24">
        <f t="shared" si="39"/>
        <v>0.84935713808685165</v>
      </c>
      <c r="BO72" s="24">
        <f t="shared" si="39"/>
        <v>0.81024236055092858</v>
      </c>
      <c r="BP72" s="24" t="e">
        <f t="shared" si="39"/>
        <v>#DIV/0!</v>
      </c>
      <c r="BQ72" s="24">
        <f t="shared" si="39"/>
        <v>0.71969823922404208</v>
      </c>
      <c r="BR72" s="21"/>
      <c r="BS72" s="35">
        <f t="shared" ref="BS72:BS95" si="47">+A72</f>
        <v>44743</v>
      </c>
      <c r="BT72" s="24">
        <f t="shared" ref="BT72:BT95" si="48">(C72-C71)/$B71*C$3</f>
        <v>1.709495045780185E-2</v>
      </c>
      <c r="BU72" s="24">
        <f t="shared" ref="BU72:BU95" si="49">(D72-D71)/$B71*D$3</f>
        <v>1.8933260567266482E-3</v>
      </c>
      <c r="BV72" s="24">
        <f t="shared" ref="BV72:BV95" si="50">(E72-E71)/$B71*E$3</f>
        <v>1.0480278431288069E-2</v>
      </c>
      <c r="BW72" s="24">
        <f t="shared" ref="BW72:BW95" si="51">(F72-F71)/$B71*F$3</f>
        <v>3.8329462554041321E-3</v>
      </c>
      <c r="BX72" s="24">
        <f t="shared" ref="BX72:BX95" si="52">(G72-G71)/$B71*G$3</f>
        <v>6.2844266988699091E-3</v>
      </c>
      <c r="BY72" s="24">
        <f t="shared" ref="BY72:BY95" si="53">(H72-H71)/$B71*H$3</f>
        <v>6.6091498865302944E-3</v>
      </c>
      <c r="BZ72" s="24">
        <f t="shared" ref="BZ72:BZ95" si="54">(I72-I71)/$B71*I$3</f>
        <v>4.5391793735419092E-3</v>
      </c>
      <c r="CA72" s="24">
        <f t="shared" ref="CA72:CA95" si="55">(J72-J71)/$B71*J$3</f>
        <v>1.3022675452137166E-3</v>
      </c>
      <c r="CB72" s="24">
        <f t="shared" ref="CB72:CB95" si="56">(K72-K71)/$B71*K$3</f>
        <v>9.4380820191455831E-3</v>
      </c>
      <c r="CC72" s="24">
        <f t="shared" ref="CC72:CC95" si="57">(L72-L71)/$B71*L$3</f>
        <v>2.4761563216709952E-3</v>
      </c>
      <c r="CD72" s="24">
        <f t="shared" ref="CD72:CD95" si="58">(M72-M71)/$B71*M$3</f>
        <v>1.267724629627359E-2</v>
      </c>
      <c r="CE72" s="24">
        <f t="shared" ref="CE72:CE95" si="59">(N72-N71)/$B71*N$3</f>
        <v>2.5592782360296094E-3</v>
      </c>
      <c r="CF72" s="24">
        <f t="shared" ref="CF72:CF95" si="60">+SUM(BT72:CE72)</f>
        <v>7.9187287578496302E-2</v>
      </c>
      <c r="CG72" s="21"/>
    </row>
    <row r="73" spans="1:85" x14ac:dyDescent="0.2">
      <c r="A73" s="31">
        <f>+[1]NAC!A74</f>
        <v>44774</v>
      </c>
      <c r="B73" s="17">
        <f>+[1]GBA!B74</f>
        <v>898.08440048582781</v>
      </c>
      <c r="C73" s="17">
        <f>+[1]GBA!C74</f>
        <v>961.21190670460305</v>
      </c>
      <c r="D73" s="17">
        <f>+[1]GBA!D74</f>
        <v>732.14027429309203</v>
      </c>
      <c r="E73" s="17">
        <f>+[1]GBA!E74</f>
        <v>1140.0156253442501</v>
      </c>
      <c r="F73" s="17">
        <f>+[1]GBA!F74</f>
        <v>666.64880000000005</v>
      </c>
      <c r="G73" s="17">
        <f>+[1]GBA!G74</f>
        <v>940.48757339511099</v>
      </c>
      <c r="H73" s="17">
        <f>+[1]GBA!H74</f>
        <v>951.63379999999995</v>
      </c>
      <c r="I73" s="17">
        <f>+[1]GBA!I74</f>
        <v>865.98410000000001</v>
      </c>
      <c r="J73" s="17">
        <f>+[1]GBA!J74</f>
        <v>662.943549873949</v>
      </c>
      <c r="K73" s="17">
        <f>+[1]GBA!K74</f>
        <v>875.92830000000004</v>
      </c>
      <c r="L73" s="17">
        <f>+[1]GBA!L74</f>
        <v>789.85511256390896</v>
      </c>
      <c r="M73" s="17">
        <f>+[1]GBA!M74</f>
        <v>953.65989999999999</v>
      </c>
      <c r="N73" s="17">
        <f>+[1]GBA!N74</f>
        <v>789.67117127877498</v>
      </c>
      <c r="O73" s="17">
        <f>+[1]GBA!P74</f>
        <v>1097.1542999999999</v>
      </c>
      <c r="P73" s="17">
        <f>+[1]GBA!Q74</f>
        <v>924.89750000000004</v>
      </c>
      <c r="Q73" s="17">
        <f>+[1]GBA!R74</f>
        <v>702.19830000000002</v>
      </c>
      <c r="R73" s="18">
        <f t="shared" si="40"/>
        <v>898.08440048582781</v>
      </c>
      <c r="S73" s="19">
        <f t="shared" si="41"/>
        <v>950.3462827936512</v>
      </c>
      <c r="T73" s="19">
        <f t="shared" si="42"/>
        <v>962.87956395519495</v>
      </c>
      <c r="U73" s="19">
        <f t="shared" si="43"/>
        <v>966.75776175396527</v>
      </c>
      <c r="V73" s="19"/>
      <c r="W73" s="20">
        <f t="shared" si="44"/>
        <v>915.03586255988603</v>
      </c>
      <c r="X73" s="21"/>
      <c r="Y73" s="41">
        <f t="shared" si="46"/>
        <v>7.0609451548576452E-2</v>
      </c>
      <c r="Z73" s="24">
        <f t="shared" si="46"/>
        <v>7.0277219050145945E-2</v>
      </c>
      <c r="AA73" s="24">
        <f t="shared" si="46"/>
        <v>7.9663321549621857E-2</v>
      </c>
      <c r="AB73" s="24">
        <f t="shared" si="45"/>
        <v>0.10320002897333436</v>
      </c>
      <c r="AC73" s="24">
        <f t="shared" si="45"/>
        <v>5.4452322820372823E-2</v>
      </c>
      <c r="AD73" s="24">
        <f t="shared" si="45"/>
        <v>8.3465780599982775E-2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5.7344646503433294E-2</v>
      </c>
      <c r="AH73" s="24">
        <f t="shared" si="45"/>
        <v>5.0722376784619883E-2</v>
      </c>
      <c r="AI73" s="24">
        <f t="shared" si="45"/>
        <v>3.4332768557388427E-2</v>
      </c>
      <c r="AJ73" s="24">
        <f t="shared" si="45"/>
        <v>6.1941036354163037E-2</v>
      </c>
      <c r="AK73" s="24">
        <f t="shared" si="35"/>
        <v>7.0381366519555622E-2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7.0609451548576452E-2</v>
      </c>
      <c r="AP73" s="24">
        <f t="shared" si="34"/>
        <v>7.3469426946134675E-2</v>
      </c>
      <c r="AQ73" s="24">
        <f t="shared" si="34"/>
        <v>7.5100046277770893E-2</v>
      </c>
      <c r="AR73" s="24">
        <f t="shared" si="33"/>
        <v>8.0656544973463307E-2</v>
      </c>
      <c r="AS73" s="24" t="e">
        <f t="shared" si="33"/>
        <v>#DIV/0!</v>
      </c>
      <c r="AT73" s="24">
        <f t="shared" si="33"/>
        <v>7.4633727458021326E-2</v>
      </c>
      <c r="AU73" s="21"/>
      <c r="AV73" s="24">
        <f t="shared" si="38"/>
        <v>0.79245852716260212</v>
      </c>
      <c r="AW73" s="24">
        <f t="shared" si="38"/>
        <v>0.79812941408262739</v>
      </c>
      <c r="AX73" s="24">
        <f t="shared" si="38"/>
        <v>0.68709165720844978</v>
      </c>
      <c r="AY73" s="24">
        <f t="shared" si="38"/>
        <v>1.1200308505980745</v>
      </c>
      <c r="AZ73" s="24">
        <f t="shared" si="38"/>
        <v>0.56246825663010158</v>
      </c>
      <c r="BA73" s="24">
        <f t="shared" si="38"/>
        <v>0.81618898007063523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0.40594668204254103</v>
      </c>
      <c r="BE73" s="24">
        <f t="shared" si="36"/>
        <v>0.73942769335986647</v>
      </c>
      <c r="BF73" s="24">
        <f t="shared" si="36"/>
        <v>0.63999889994248194</v>
      </c>
      <c r="BG73" s="24">
        <f t="shared" si="36"/>
        <v>1.0284809682325289</v>
      </c>
      <c r="BH73" s="24">
        <f t="shared" si="36"/>
        <v>0.74009216912553444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0.79245852716260212</v>
      </c>
      <c r="BM73" s="24">
        <f t="shared" si="39"/>
        <v>0.86734750531994087</v>
      </c>
      <c r="BN73" s="24">
        <f t="shared" si="39"/>
        <v>0.92879960881260915</v>
      </c>
      <c r="BO73" s="24">
        <f t="shared" si="39"/>
        <v>0.8902558275490613</v>
      </c>
      <c r="BP73" s="24" t="e">
        <f t="shared" si="39"/>
        <v>#DIV/0!</v>
      </c>
      <c r="BQ73" s="24">
        <f t="shared" si="39"/>
        <v>0.78877581763766491</v>
      </c>
      <c r="BR73" s="21"/>
      <c r="BS73" s="35">
        <f t="shared" si="47"/>
        <v>44774</v>
      </c>
      <c r="BT73" s="24">
        <f t="shared" si="48"/>
        <v>1.7636360012775416E-2</v>
      </c>
      <c r="BU73" s="24">
        <f t="shared" si="49"/>
        <v>2.1058432114875766E-3</v>
      </c>
      <c r="BV73" s="24">
        <f t="shared" si="50"/>
        <v>1.0793392466656558E-2</v>
      </c>
      <c r="BW73" s="24">
        <f t="shared" si="51"/>
        <v>4.292716119241204E-3</v>
      </c>
      <c r="BX73" s="24">
        <f t="shared" si="52"/>
        <v>5.415365609916914E-3</v>
      </c>
      <c r="BY73" s="24">
        <f t="shared" si="53"/>
        <v>5.9187980622990057E-3</v>
      </c>
      <c r="BZ73" s="24">
        <f t="shared" si="54"/>
        <v>9.152795067733234E-3</v>
      </c>
      <c r="CA73" s="24">
        <f t="shared" si="55"/>
        <v>1.2044065225774081E-3</v>
      </c>
      <c r="CB73" s="24">
        <f t="shared" si="56"/>
        <v>3.760390269372701E-3</v>
      </c>
      <c r="CC73" s="24">
        <f t="shared" si="57"/>
        <v>9.4388011968602045E-4</v>
      </c>
      <c r="CD73" s="24">
        <f t="shared" si="58"/>
        <v>7.1881112151549976E-3</v>
      </c>
      <c r="CE73" s="24">
        <f t="shared" si="59"/>
        <v>2.1973928716755328E-3</v>
      </c>
      <c r="CF73" s="24">
        <f t="shared" si="60"/>
        <v>7.0609451548576563E-2</v>
      </c>
      <c r="CG73" s="21"/>
    </row>
    <row r="74" spans="1:85" x14ac:dyDescent="0.2">
      <c r="A74" s="31">
        <f>+[1]NAC!A75</f>
        <v>44805</v>
      </c>
      <c r="B74" s="17">
        <f>+[1]GBA!B75</f>
        <v>945.74800100571213</v>
      </c>
      <c r="C74" s="17">
        <f>+[1]GBA!C75</f>
        <v>1025.7485231752401</v>
      </c>
      <c r="D74" s="17">
        <f>+[1]GBA!D75</f>
        <v>798.76540374487195</v>
      </c>
      <c r="E74" s="17">
        <f>+[1]GBA!E75</f>
        <v>1203.82352263949</v>
      </c>
      <c r="F74" s="17">
        <f>+[1]GBA!F75</f>
        <v>682.25540000000001</v>
      </c>
      <c r="G74" s="17">
        <f>+[1]GBA!G75</f>
        <v>987.86839273555199</v>
      </c>
      <c r="H74" s="17">
        <f>+[1]GBA!H75</f>
        <v>988.60469999999998</v>
      </c>
      <c r="I74" s="17">
        <f>+[1]GBA!I75</f>
        <v>922.67340000000002</v>
      </c>
      <c r="J74" s="17">
        <f>+[1]GBA!J75</f>
        <v>680.53807648166196</v>
      </c>
      <c r="K74" s="17">
        <f>+[1]GBA!K75</f>
        <v>918.55690000000004</v>
      </c>
      <c r="L74" s="17">
        <f>+[1]GBA!L75</f>
        <v>821.70238873610799</v>
      </c>
      <c r="M74" s="17">
        <f>+[1]GBA!M75</f>
        <v>989.71109999999999</v>
      </c>
      <c r="N74" s="17">
        <f>+[1]GBA!N75</f>
        <v>845.13852409581898</v>
      </c>
      <c r="O74" s="17">
        <f>+[1]GBA!P75</f>
        <v>1224.7239999999999</v>
      </c>
      <c r="P74" s="17">
        <f>+[1]GBA!Q75</f>
        <v>975.70339999999999</v>
      </c>
      <c r="Q74" s="17">
        <f>+[1]GBA!R75</f>
        <v>731.72389999999996</v>
      </c>
      <c r="R74" s="18">
        <f t="shared" si="40"/>
        <v>945.74800100571213</v>
      </c>
      <c r="S74" s="19">
        <f t="shared" si="41"/>
        <v>1005.2281955412935</v>
      </c>
      <c r="T74" s="19">
        <f t="shared" si="42"/>
        <v>1010.5310321825002</v>
      </c>
      <c r="U74" s="19">
        <f t="shared" si="43"/>
        <v>1019.2888150640799</v>
      </c>
      <c r="V74" s="19"/>
      <c r="W74" s="20">
        <f t="shared" si="44"/>
        <v>962.77037967104934</v>
      </c>
      <c r="X74" s="21"/>
      <c r="Y74" s="41">
        <f t="shared" si="46"/>
        <v>5.3072518010668368E-2</v>
      </c>
      <c r="Z74" s="24">
        <f t="shared" si="46"/>
        <v>6.7140883316658906E-2</v>
      </c>
      <c r="AA74" s="24">
        <f t="shared" si="46"/>
        <v>9.1000497843270356E-2</v>
      </c>
      <c r="AB74" s="24">
        <f t="shared" si="45"/>
        <v>5.5971072568388625E-2</v>
      </c>
      <c r="AC74" s="24">
        <f t="shared" si="45"/>
        <v>2.341052740213434E-2</v>
      </c>
      <c r="AD74" s="24">
        <f t="shared" si="45"/>
        <v>5.0378995619685618E-2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2.6540007231472984E-2</v>
      </c>
      <c r="AH74" s="24">
        <f t="shared" si="45"/>
        <v>4.8666768729815013E-2</v>
      </c>
      <c r="AI74" s="24">
        <f t="shared" si="45"/>
        <v>4.0320402648051701E-2</v>
      </c>
      <c r="AJ74" s="24">
        <f t="shared" si="45"/>
        <v>3.7802994547637025E-2</v>
      </c>
      <c r="AK74" s="24">
        <f t="shared" si="35"/>
        <v>7.0241076076288156E-2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5.3072518010668368E-2</v>
      </c>
      <c r="AP74" s="24">
        <f t="shared" si="34"/>
        <v>5.7749384346841071E-2</v>
      </c>
      <c r="AQ74" s="24">
        <f t="shared" si="34"/>
        <v>4.9488503039329945E-2</v>
      </c>
      <c r="AR74" s="24">
        <f t="shared" si="33"/>
        <v>5.4337348390985696E-2</v>
      </c>
      <c r="AS74" s="24" t="e">
        <f t="shared" si="33"/>
        <v>#DIV/0!</v>
      </c>
      <c r="AT74" s="24">
        <f t="shared" si="33"/>
        <v>5.2166826530298138E-2</v>
      </c>
      <c r="AU74" s="21"/>
      <c r="AV74" s="24">
        <f t="shared" si="38"/>
        <v>0.82897282893744251</v>
      </c>
      <c r="AW74" s="24">
        <f t="shared" si="38"/>
        <v>0.86419899624228536</v>
      </c>
      <c r="AX74" s="24">
        <f t="shared" si="38"/>
        <v>0.74609640130226818</v>
      </c>
      <c r="AY74" s="24">
        <f t="shared" si="38"/>
        <v>1.2097780745421698</v>
      </c>
      <c r="AZ74" s="24">
        <f t="shared" si="38"/>
        <v>0.57744031958722597</v>
      </c>
      <c r="BA74" s="24">
        <f t="shared" si="38"/>
        <v>0.85405981038975076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0.38555792875399475</v>
      </c>
      <c r="BE74" s="24">
        <f t="shared" si="36"/>
        <v>0.76483430510087169</v>
      </c>
      <c r="BF74" s="24">
        <f t="shared" si="36"/>
        <v>0.63400704270084129</v>
      </c>
      <c r="BG74" s="24">
        <f t="shared" si="36"/>
        <v>1.0141690328189665</v>
      </c>
      <c r="BH74" s="24">
        <f t="shared" si="36"/>
        <v>0.83088934983389895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0.82897282893744251</v>
      </c>
      <c r="BM74" s="24">
        <f t="shared" si="39"/>
        <v>0.91678463090986884</v>
      </c>
      <c r="BN74" s="24">
        <f t="shared" si="39"/>
        <v>0.96640539005415826</v>
      </c>
      <c r="BO74" s="24">
        <f t="shared" si="39"/>
        <v>0.94754222970367441</v>
      </c>
      <c r="BP74" s="24" t="e">
        <f t="shared" si="39"/>
        <v>#DIV/0!</v>
      </c>
      <c r="BQ74" s="24">
        <f t="shared" si="39"/>
        <v>0.82246052238993728</v>
      </c>
      <c r="BR74" s="21"/>
      <c r="BS74" s="35">
        <f t="shared" si="47"/>
        <v>44805</v>
      </c>
      <c r="BT74" s="24">
        <f t="shared" si="48"/>
        <v>1.6844054848891711E-2</v>
      </c>
      <c r="BU74" s="24">
        <f t="shared" si="49"/>
        <v>2.4258763785393054E-3</v>
      </c>
      <c r="BV74" s="24">
        <f t="shared" si="50"/>
        <v>6.0320505260255345E-3</v>
      </c>
      <c r="BW74" s="24">
        <f t="shared" si="51"/>
        <v>1.8177026113769541E-3</v>
      </c>
      <c r="BX74" s="24">
        <f t="shared" si="52"/>
        <v>3.3079044364188706E-3</v>
      </c>
      <c r="BY74" s="24">
        <f t="shared" si="53"/>
        <v>3.6226430369350826E-3</v>
      </c>
      <c r="BZ74" s="24">
        <f t="shared" si="54"/>
        <v>7.3158935468044389E-3</v>
      </c>
      <c r="CA74" s="24">
        <f t="shared" si="55"/>
        <v>5.5051195345257107E-4</v>
      </c>
      <c r="CB74" s="24">
        <f t="shared" si="56"/>
        <v>3.540974053529598E-3</v>
      </c>
      <c r="CC74" s="24">
        <f t="shared" si="57"/>
        <v>1.0709324645658269E-3</v>
      </c>
      <c r="CD74" s="24">
        <f t="shared" si="58"/>
        <v>4.3514285270804774E-3</v>
      </c>
      <c r="CE74" s="24">
        <f t="shared" si="59"/>
        <v>2.1925456270478166E-3</v>
      </c>
      <c r="CF74" s="24">
        <f t="shared" si="60"/>
        <v>5.3072518010668181E-2</v>
      </c>
      <c r="CG74" s="21"/>
    </row>
    <row r="75" spans="1:85" x14ac:dyDescent="0.2">
      <c r="A75" s="31">
        <f>+[1]NAC!A76</f>
        <v>44835</v>
      </c>
      <c r="B75" s="17">
        <f>+[1]GBA!B76</f>
        <v>1005.817704404973</v>
      </c>
      <c r="C75" s="17">
        <f>+[1]GBA!C76</f>
        <v>1089.94174368571</v>
      </c>
      <c r="D75" s="17">
        <f>+[1]GBA!D76</f>
        <v>841.05182949666005</v>
      </c>
      <c r="E75" s="17">
        <f>+[1]GBA!E76</f>
        <v>1271.3441773423301</v>
      </c>
      <c r="F75" s="17">
        <f>+[1]GBA!F76</f>
        <v>737.50660000000005</v>
      </c>
      <c r="G75" s="17">
        <f>+[1]GBA!G76</f>
        <v>1024.66820190064</v>
      </c>
      <c r="H75" s="17">
        <f>+[1]GBA!H76</f>
        <v>1061.7218</v>
      </c>
      <c r="I75" s="17">
        <f>+[1]GBA!I76</f>
        <v>954.71720000000005</v>
      </c>
      <c r="J75" s="17">
        <f>+[1]GBA!J76</f>
        <v>780.04927666753804</v>
      </c>
      <c r="K75" s="17">
        <f>+[1]GBA!K76</f>
        <v>966.86800000000005</v>
      </c>
      <c r="L75" s="17">
        <f>+[1]GBA!L76</f>
        <v>922.42519757471996</v>
      </c>
      <c r="M75" s="17">
        <f>+[1]GBA!M76</f>
        <v>1068.9781</v>
      </c>
      <c r="N75" s="17">
        <f>+[1]GBA!N76</f>
        <v>891.28200630571905</v>
      </c>
      <c r="O75" s="17">
        <f>+[1]GBA!P76</f>
        <v>1331.2452000000001</v>
      </c>
      <c r="P75" s="17">
        <f>+[1]GBA!Q76</f>
        <v>1032.2633000000001</v>
      </c>
      <c r="Q75" s="17">
        <f>+[1]GBA!R76</f>
        <v>789.42660000000001</v>
      </c>
      <c r="R75" s="18">
        <f t="shared" si="40"/>
        <v>1005.8177044049726</v>
      </c>
      <c r="S75" s="19">
        <f t="shared" si="41"/>
        <v>1065.7211726529665</v>
      </c>
      <c r="T75" s="19">
        <f t="shared" si="42"/>
        <v>1070.2810898098526</v>
      </c>
      <c r="U75" s="19">
        <f t="shared" si="43"/>
        <v>1070.8291848637448</v>
      </c>
      <c r="V75" s="19"/>
      <c r="W75" s="20">
        <f t="shared" si="44"/>
        <v>1019.0662597816914</v>
      </c>
      <c r="X75" s="21"/>
      <c r="Y75" s="41">
        <f t="shared" si="46"/>
        <v>6.3515548893978702E-2</v>
      </c>
      <c r="Z75" s="24">
        <f t="shared" si="46"/>
        <v>6.2581830790024107E-2</v>
      </c>
      <c r="AA75" s="24">
        <f t="shared" si="46"/>
        <v>5.2939731182066296E-2</v>
      </c>
      <c r="AB75" s="24">
        <f t="shared" si="45"/>
        <v>5.6088499213568399E-2</v>
      </c>
      <c r="AC75" s="24">
        <f t="shared" si="45"/>
        <v>8.0983162610365644E-2</v>
      </c>
      <c r="AD75" s="24">
        <f t="shared" si="45"/>
        <v>3.7251732554357764E-2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0.14622429460573705</v>
      </c>
      <c r="AH75" s="24">
        <f t="shared" si="45"/>
        <v>5.2594564365038288E-2</v>
      </c>
      <c r="AI75" s="24">
        <f t="shared" si="45"/>
        <v>0.1225782110643947</v>
      </c>
      <c r="AJ75" s="24">
        <f t="shared" si="45"/>
        <v>8.0091048791915087E-2</v>
      </c>
      <c r="AK75" s="24">
        <f t="shared" si="35"/>
        <v>5.4598720676314105E-2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6.3515548893978258E-2</v>
      </c>
      <c r="AP75" s="24">
        <f t="shared" si="34"/>
        <v>6.0178352915278843E-2</v>
      </c>
      <c r="AQ75" s="24">
        <f t="shared" si="34"/>
        <v>5.9127385230621554E-2</v>
      </c>
      <c r="AR75" s="24">
        <f t="shared" si="33"/>
        <v>5.0565030281848777E-2</v>
      </c>
      <c r="AS75" s="24" t="e">
        <f t="shared" si="33"/>
        <v>#DIV/0!</v>
      </c>
      <c r="AT75" s="24">
        <f t="shared" si="33"/>
        <v>5.847280026404289E-2</v>
      </c>
      <c r="AU75" s="21"/>
      <c r="AV75" s="24">
        <f t="shared" si="38"/>
        <v>0.87772251135230017</v>
      </c>
      <c r="AW75" s="24">
        <f t="shared" si="38"/>
        <v>0.92084438560529014</v>
      </c>
      <c r="AX75" s="24">
        <f t="shared" si="38"/>
        <v>0.81299944083706333</v>
      </c>
      <c r="AY75" s="24">
        <f t="shared" si="38"/>
        <v>1.2293183381879582</v>
      </c>
      <c r="AZ75" s="24">
        <f t="shared" si="38"/>
        <v>0.65645647264400675</v>
      </c>
      <c r="BA75" s="24">
        <f t="shared" si="38"/>
        <v>0.87993928181514791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0.55797686613889153</v>
      </c>
      <c r="BE75" s="24">
        <f t="shared" si="36"/>
        <v>0.77328264757348997</v>
      </c>
      <c r="BF75" s="24">
        <f t="shared" si="36"/>
        <v>0.78427578945447918</v>
      </c>
      <c r="BG75" s="24">
        <f t="shared" si="36"/>
        <v>1.090530426738999</v>
      </c>
      <c r="BH75" s="24">
        <f t="shared" si="36"/>
        <v>0.86464955907667407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0.87772251135229951</v>
      </c>
      <c r="BM75" s="24">
        <f t="shared" si="39"/>
        <v>0.9625833461315394</v>
      </c>
      <c r="BN75" s="24">
        <f t="shared" si="39"/>
        <v>1.0025527467541058</v>
      </c>
      <c r="BO75" s="24">
        <f t="shared" si="39"/>
        <v>0.96777866015564906</v>
      </c>
      <c r="BP75" s="24" t="e">
        <f t="shared" si="39"/>
        <v>#DIV/0!</v>
      </c>
      <c r="BQ75" s="24">
        <f t="shared" si="39"/>
        <v>0.85584784508330025</v>
      </c>
      <c r="BR75" s="21"/>
      <c r="BS75" s="35">
        <f t="shared" si="47"/>
        <v>44835</v>
      </c>
      <c r="BT75" s="24">
        <f t="shared" si="48"/>
        <v>1.5910042497211972E-2</v>
      </c>
      <c r="BU75" s="24">
        <f t="shared" si="49"/>
        <v>1.4620872797119655E-3</v>
      </c>
      <c r="BV75" s="24">
        <f t="shared" si="50"/>
        <v>6.061343590655399E-3</v>
      </c>
      <c r="BW75" s="24">
        <f t="shared" si="51"/>
        <v>6.1107985571783388E-3</v>
      </c>
      <c r="BX75" s="24">
        <f t="shared" si="52"/>
        <v>2.4397070172999342E-3</v>
      </c>
      <c r="BY75" s="24">
        <f t="shared" si="53"/>
        <v>6.8034030134430518E-3</v>
      </c>
      <c r="BZ75" s="24">
        <f t="shared" si="54"/>
        <v>3.9269196615278629E-3</v>
      </c>
      <c r="CA75" s="24">
        <f t="shared" si="55"/>
        <v>2.9566699821195063E-3</v>
      </c>
      <c r="CB75" s="24">
        <f t="shared" si="56"/>
        <v>3.8107488000688181E-3</v>
      </c>
      <c r="CC75" s="24">
        <f t="shared" si="57"/>
        <v>3.2163206516866959E-3</v>
      </c>
      <c r="CD75" s="24">
        <f t="shared" si="58"/>
        <v>9.0854464306164666E-3</v>
      </c>
      <c r="CE75" s="24">
        <f t="shared" si="59"/>
        <v>1.7320614124581783E-3</v>
      </c>
      <c r="CF75" s="24">
        <f t="shared" si="60"/>
        <v>6.3515548893978188E-2</v>
      </c>
      <c r="CG75" s="21"/>
    </row>
    <row r="76" spans="1:85" x14ac:dyDescent="0.2">
      <c r="A76" s="31">
        <f>+[1]NAC!A77</f>
        <v>44866</v>
      </c>
      <c r="B76" s="17">
        <f>+[1]GBA!B77</f>
        <v>1060.3552098878231</v>
      </c>
      <c r="C76" s="17">
        <f>+[1]GBA!C77</f>
        <v>1133.2869447139899</v>
      </c>
      <c r="D76" s="17">
        <f>+[1]GBA!D77</f>
        <v>886.96568684065505</v>
      </c>
      <c r="E76" s="17">
        <f>+[1]GBA!E77</f>
        <v>1340.47687723793</v>
      </c>
      <c r="F76" s="17">
        <f>+[1]GBA!F77</f>
        <v>816.53470000000004</v>
      </c>
      <c r="G76" s="17">
        <f>+[1]GBA!G77</f>
        <v>1086.84613269273</v>
      </c>
      <c r="H76" s="17">
        <f>+[1]GBA!H77</f>
        <v>1095.4888000000001</v>
      </c>
      <c r="I76" s="17">
        <f>+[1]GBA!I77</f>
        <v>1023.5071</v>
      </c>
      <c r="J76" s="17">
        <f>+[1]GBA!J77</f>
        <v>829.27190659386702</v>
      </c>
      <c r="K76" s="17">
        <f>+[1]GBA!K77</f>
        <v>1008.0804000000001</v>
      </c>
      <c r="L76" s="17">
        <f>+[1]GBA!L77</f>
        <v>964.38479690151303</v>
      </c>
      <c r="M76" s="17">
        <f>+[1]GBA!M77</f>
        <v>1127.9205999999999</v>
      </c>
      <c r="N76" s="17">
        <f>+[1]GBA!N77</f>
        <v>941.51728051060797</v>
      </c>
      <c r="O76" s="17">
        <f>+[1]GBA!P77</f>
        <v>1380.2361000000001</v>
      </c>
      <c r="P76" s="17">
        <f>+[1]GBA!Q77</f>
        <v>1082.5534</v>
      </c>
      <c r="Q76" s="17">
        <f>+[1]GBA!R77</f>
        <v>840.67520000000002</v>
      </c>
      <c r="R76" s="18">
        <f t="shared" si="40"/>
        <v>1060.3552098878231</v>
      </c>
      <c r="S76" s="19">
        <f t="shared" si="41"/>
        <v>1117.3266448769896</v>
      </c>
      <c r="T76" s="19">
        <f t="shared" si="42"/>
        <v>1127.6836758685088</v>
      </c>
      <c r="U76" s="19">
        <f t="shared" si="43"/>
        <v>1127.5840151162633</v>
      </c>
      <c r="V76" s="19"/>
      <c r="W76" s="20">
        <f t="shared" si="44"/>
        <v>1073.346507842228</v>
      </c>
      <c r="X76" s="21"/>
      <c r="Y76" s="41">
        <f t="shared" si="46"/>
        <v>5.4222057579622396E-2</v>
      </c>
      <c r="Z76" s="24">
        <f t="shared" si="46"/>
        <v>3.9768364941877854E-2</v>
      </c>
      <c r="AA76" s="24">
        <f t="shared" si="46"/>
        <v>5.4590996337851028E-2</v>
      </c>
      <c r="AB76" s="24">
        <f t="shared" si="45"/>
        <v>5.437764307075188E-2</v>
      </c>
      <c r="AC76" s="24">
        <f t="shared" si="45"/>
        <v>0.10715578680922988</v>
      </c>
      <c r="AD76" s="24">
        <f t="shared" si="45"/>
        <v>6.0681038678429777E-2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6.3101949323783435E-2</v>
      </c>
      <c r="AH76" s="24">
        <f t="shared" si="45"/>
        <v>4.2624639557830024E-2</v>
      </c>
      <c r="AI76" s="24">
        <f t="shared" si="45"/>
        <v>4.5488349014223717E-2</v>
      </c>
      <c r="AJ76" s="24">
        <f t="shared" si="45"/>
        <v>5.5139109023842447E-2</v>
      </c>
      <c r="AK76" s="24">
        <f t="shared" si="35"/>
        <v>5.6362939955569624E-2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5.422205757962284E-2</v>
      </c>
      <c r="AP76" s="24">
        <f t="shared" si="34"/>
        <v>4.8423052434585889E-2</v>
      </c>
      <c r="AQ76" s="24">
        <f t="shared" si="34"/>
        <v>5.3633187211459044E-2</v>
      </c>
      <c r="AR76" s="24">
        <f t="shared" si="33"/>
        <v>5.3000825019295927E-2</v>
      </c>
      <c r="AS76" s="24" t="e">
        <f t="shared" si="33"/>
        <v>#DIV/0!</v>
      </c>
      <c r="AT76" s="24">
        <f t="shared" si="33"/>
        <v>5.3264689650469599E-2</v>
      </c>
      <c r="AU76" s="21"/>
      <c r="AV76" s="24">
        <f t="shared" si="38"/>
        <v>0.92820486505523325</v>
      </c>
      <c r="AW76" s="24">
        <f t="shared" si="38"/>
        <v>0.94487028137719831</v>
      </c>
      <c r="AX76" s="24">
        <f t="shared" si="38"/>
        <v>0.89894313624244759</v>
      </c>
      <c r="AY76" s="24">
        <f t="shared" si="38"/>
        <v>1.2454287958368391</v>
      </c>
      <c r="AZ76" s="24">
        <f t="shared" si="38"/>
        <v>0.80190064302941244</v>
      </c>
      <c r="BA76" s="24">
        <f t="shared" si="38"/>
        <v>0.93296930517370846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0.64967225260247496</v>
      </c>
      <c r="BE76" s="24">
        <f t="shared" si="36"/>
        <v>0.8323357472916133</v>
      </c>
      <c r="BF76" s="24">
        <f t="shared" si="36"/>
        <v>0.83617323579677572</v>
      </c>
      <c r="BG76" s="24">
        <f t="shared" si="36"/>
        <v>1.0812505062795266</v>
      </c>
      <c r="BH76" s="24">
        <f t="shared" si="36"/>
        <v>0.93776292383190585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0.92820486505523325</v>
      </c>
      <c r="BM76" s="24">
        <f t="shared" si="39"/>
        <v>0.99385926808160319</v>
      </c>
      <c r="BN76" s="24">
        <f t="shared" si="39"/>
        <v>1.0339672888148135</v>
      </c>
      <c r="BO76" s="24">
        <f t="shared" si="39"/>
        <v>1.0147080434311651</v>
      </c>
      <c r="BP76" s="24" t="e">
        <f t="shared" si="39"/>
        <v>#DIV/0!</v>
      </c>
      <c r="BQ76" s="24">
        <f t="shared" si="39"/>
        <v>0.91164687373099373</v>
      </c>
      <c r="BR76" s="21"/>
      <c r="BS76" s="35">
        <f t="shared" si="47"/>
        <v>44866</v>
      </c>
      <c r="BT76" s="24">
        <f t="shared" si="48"/>
        <v>1.0101348461587667E-2</v>
      </c>
      <c r="BU76" s="24">
        <f t="shared" si="49"/>
        <v>1.4926990532910067E-3</v>
      </c>
      <c r="BV76" s="24">
        <f t="shared" si="50"/>
        <v>5.8354174871167747E-3</v>
      </c>
      <c r="BW76" s="24">
        <f t="shared" si="51"/>
        <v>8.2185263033227717E-3</v>
      </c>
      <c r="BX76" s="24">
        <f t="shared" si="52"/>
        <v>3.8760067988367398E-3</v>
      </c>
      <c r="BY76" s="24">
        <f t="shared" si="53"/>
        <v>2.9543087052319263E-3</v>
      </c>
      <c r="BZ76" s="24">
        <f t="shared" si="54"/>
        <v>7.9266345930116226E-3</v>
      </c>
      <c r="CA76" s="24">
        <f t="shared" si="55"/>
        <v>1.3751556518366308E-3</v>
      </c>
      <c r="CB76" s="24">
        <f t="shared" si="56"/>
        <v>3.0566622823753101E-3</v>
      </c>
      <c r="CC76" s="24">
        <f t="shared" si="57"/>
        <v>1.2598504620862641E-3</v>
      </c>
      <c r="CD76" s="24">
        <f t="shared" si="58"/>
        <v>6.3524105531427705E-3</v>
      </c>
      <c r="CE76" s="24">
        <f t="shared" si="59"/>
        <v>1.7730372277833006E-3</v>
      </c>
      <c r="CF76" s="24">
        <f t="shared" si="60"/>
        <v>5.4222057579622784E-2</v>
      </c>
      <c r="CG76" s="21"/>
    </row>
    <row r="77" spans="1:85" x14ac:dyDescent="0.2">
      <c r="A77" s="31">
        <f>+[1]NAC!A78</f>
        <v>44896</v>
      </c>
      <c r="B77" s="17">
        <f>+[1]GBA!B78</f>
        <v>1118.643574567353</v>
      </c>
      <c r="C77" s="17">
        <f>+[1]GBA!C78</f>
        <v>1196.6301747658699</v>
      </c>
      <c r="D77" s="17">
        <f>+[1]GBA!D78</f>
        <v>942.12525975037204</v>
      </c>
      <c r="E77" s="17">
        <f>+[1]GBA!E78</f>
        <v>1407.20869300239</v>
      </c>
      <c r="F77" s="17">
        <f>+[1]GBA!F78</f>
        <v>850.82460000000003</v>
      </c>
      <c r="G77" s="17">
        <f>+[1]GBA!G78</f>
        <v>1157.0047288754699</v>
      </c>
      <c r="H77" s="17">
        <f>+[1]GBA!H78</f>
        <v>1156.2369000000001</v>
      </c>
      <c r="I77" s="17">
        <f>+[1]GBA!I78</f>
        <v>1076.0345</v>
      </c>
      <c r="J77" s="17">
        <f>+[1]GBA!J78</f>
        <v>843.56334181299997</v>
      </c>
      <c r="K77" s="17">
        <f>+[1]GBA!K78</f>
        <v>1047.7140999999999</v>
      </c>
      <c r="L77" s="17">
        <f>+[1]GBA!L78</f>
        <v>1034.0865903587201</v>
      </c>
      <c r="M77" s="17">
        <f>+[1]GBA!M78</f>
        <v>1211.6701</v>
      </c>
      <c r="N77" s="17">
        <f>+[1]GBA!N78</f>
        <v>998.146381076686</v>
      </c>
      <c r="O77" s="17">
        <f>+[1]GBA!P78</f>
        <v>1458.6084000000001</v>
      </c>
      <c r="P77" s="17">
        <f>+[1]GBA!Q78</f>
        <v>1143.2887000000001</v>
      </c>
      <c r="Q77" s="17">
        <f>+[1]GBA!R78</f>
        <v>875.0145</v>
      </c>
      <c r="R77" s="18">
        <f t="shared" si="40"/>
        <v>1118.6435745673532</v>
      </c>
      <c r="S77" s="19">
        <f t="shared" si="41"/>
        <v>1181.7001432779132</v>
      </c>
      <c r="T77" s="19">
        <f t="shared" si="42"/>
        <v>1193.5398026894763</v>
      </c>
      <c r="U77" s="19">
        <f t="shared" si="43"/>
        <v>1185.913399008992</v>
      </c>
      <c r="V77" s="19"/>
      <c r="W77" s="20">
        <f t="shared" si="44"/>
        <v>1129.0722708374608</v>
      </c>
      <c r="X77" s="21"/>
      <c r="Y77" s="41">
        <f t="shared" si="46"/>
        <v>5.4970602432081517E-2</v>
      </c>
      <c r="Z77" s="24">
        <f t="shared" si="46"/>
        <v>5.5893373119078937E-2</v>
      </c>
      <c r="AA77" s="24">
        <f t="shared" si="46"/>
        <v>6.2189071942787111E-2</v>
      </c>
      <c r="AB77" s="24">
        <f t="shared" si="45"/>
        <v>4.9782146113524606E-2</v>
      </c>
      <c r="AC77" s="24">
        <f t="shared" si="45"/>
        <v>4.199441860829678E-2</v>
      </c>
      <c r="AD77" s="24">
        <f t="shared" si="45"/>
        <v>6.4552464302299661E-2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1.7233714425264113E-2</v>
      </c>
      <c r="AH77" s="24">
        <f t="shared" si="45"/>
        <v>3.9316010905479315E-2</v>
      </c>
      <c r="AI77" s="24">
        <f t="shared" si="45"/>
        <v>7.2275914843486833E-2</v>
      </c>
      <c r="AJ77" s="24">
        <f t="shared" si="45"/>
        <v>7.4251237188149632E-2</v>
      </c>
      <c r="AK77" s="24">
        <f t="shared" si="35"/>
        <v>6.0146639619154563E-2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5.4970602432081739E-2</v>
      </c>
      <c r="AP77" s="24">
        <f t="shared" si="34"/>
        <v>5.7613857770312693E-2</v>
      </c>
      <c r="AQ77" s="24">
        <f t="shared" si="34"/>
        <v>5.8399468069134874E-2</v>
      </c>
      <c r="AR77" s="24">
        <f t="shared" si="33"/>
        <v>5.1729523574981062E-2</v>
      </c>
      <c r="AS77" s="24" t="e">
        <f t="shared" si="33"/>
        <v>#DIV/0!</v>
      </c>
      <c r="AT77" s="24">
        <f t="shared" si="33"/>
        <v>5.1917775469600747E-2</v>
      </c>
      <c r="AU77" s="21"/>
      <c r="AV77" s="24">
        <f t="shared" si="38"/>
        <v>0.95187259995094653</v>
      </c>
      <c r="AW77" s="24">
        <f t="shared" si="38"/>
        <v>0.97474972869615883</v>
      </c>
      <c r="AX77" s="24">
        <f t="shared" si="38"/>
        <v>0.92679102373782163</v>
      </c>
      <c r="AY77" s="24">
        <f t="shared" si="38"/>
        <v>1.2145022377290218</v>
      </c>
      <c r="AZ77" s="24">
        <f t="shared" si="38"/>
        <v>0.83191640949597701</v>
      </c>
      <c r="BA77" s="24">
        <f t="shared" si="38"/>
        <v>0.98037488446523469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0.66852088325115289</v>
      </c>
      <c r="BE77" s="24">
        <f t="shared" si="36"/>
        <v>0.82180224713161709</v>
      </c>
      <c r="BF77" s="24">
        <f t="shared" si="36"/>
        <v>0.91208140354122502</v>
      </c>
      <c r="BG77" s="24">
        <f t="shared" si="36"/>
        <v>1.1039361785068165</v>
      </c>
      <c r="BH77" s="24">
        <f t="shared" si="36"/>
        <v>0.99356789745711893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0.95187259995094697</v>
      </c>
      <c r="BM77" s="24">
        <f t="shared" si="39"/>
        <v>1.0129819135643641</v>
      </c>
      <c r="BN77" s="24">
        <f t="shared" si="39"/>
        <v>1.0448442602594397</v>
      </c>
      <c r="BO77" s="24">
        <f t="shared" si="39"/>
        <v>1.0204554239554495</v>
      </c>
      <c r="BP77" s="24" t="e">
        <f t="shared" si="39"/>
        <v>#DIV/0!</v>
      </c>
      <c r="BQ77" s="24">
        <f t="shared" si="39"/>
        <v>0.93045077088990902</v>
      </c>
      <c r="BR77" s="21"/>
      <c r="BS77" s="35">
        <f t="shared" si="47"/>
        <v>44896</v>
      </c>
      <c r="BT77" s="24">
        <f t="shared" si="48"/>
        <v>1.4002527630086751E-2</v>
      </c>
      <c r="BU77" s="24">
        <f t="shared" si="49"/>
        <v>1.701050758583592E-3</v>
      </c>
      <c r="BV77" s="24">
        <f t="shared" si="50"/>
        <v>5.3430502397418473E-3</v>
      </c>
      <c r="BW77" s="24">
        <f t="shared" si="51"/>
        <v>3.3825679419064152E-3</v>
      </c>
      <c r="BX77" s="24">
        <f t="shared" si="52"/>
        <v>4.1485569549124671E-3</v>
      </c>
      <c r="BY77" s="24">
        <f t="shared" si="53"/>
        <v>5.0415490489885435E-3</v>
      </c>
      <c r="BZ77" s="24">
        <f t="shared" si="54"/>
        <v>5.741402129427974E-3</v>
      </c>
      <c r="CA77" s="24">
        <f t="shared" si="55"/>
        <v>3.7873094403914018E-4</v>
      </c>
      <c r="CB77" s="24">
        <f t="shared" si="56"/>
        <v>2.7883807166022992E-3</v>
      </c>
      <c r="CC77" s="24">
        <f t="shared" si="57"/>
        <v>1.9851783089087135E-3</v>
      </c>
      <c r="CD77" s="24">
        <f t="shared" si="58"/>
        <v>8.5617024515402141E-3</v>
      </c>
      <c r="CE77" s="24">
        <f t="shared" si="59"/>
        <v>1.8959053073436085E-3</v>
      </c>
      <c r="CF77" s="24">
        <f t="shared" si="60"/>
        <v>5.4970602432081558E-2</v>
      </c>
      <c r="CG77" s="21"/>
    </row>
    <row r="78" spans="1:85" x14ac:dyDescent="0.2">
      <c r="A78" s="31">
        <f>+[1]NAC!A79</f>
        <v>44927</v>
      </c>
      <c r="B78" s="17">
        <f>+[1]GBA!B79</f>
        <v>1187.1510281035339</v>
      </c>
      <c r="C78" s="17">
        <f>+[1]GBA!C79</f>
        <v>1262.81880029183</v>
      </c>
      <c r="D78" s="17">
        <f>+[1]GBA!D79</f>
        <v>1002.2044005725299</v>
      </c>
      <c r="E78" s="17">
        <f>+[1]GBA!E79</f>
        <v>1484.52800077589</v>
      </c>
      <c r="F78" s="17">
        <f>+[1]GBA!F79</f>
        <v>917.57799999999997</v>
      </c>
      <c r="G78" s="17">
        <f>+[1]GBA!G79</f>
        <v>1218.8729748989199</v>
      </c>
      <c r="H78" s="17">
        <f>+[1]GBA!H79</f>
        <v>1219.4517000000001</v>
      </c>
      <c r="I78" s="17">
        <f>+[1]GBA!I79</f>
        <v>1143.5941</v>
      </c>
      <c r="J78" s="17">
        <f>+[1]GBA!J79</f>
        <v>895.28774804256</v>
      </c>
      <c r="K78" s="17">
        <f>+[1]GBA!K79</f>
        <v>1157.8351</v>
      </c>
      <c r="L78" s="17">
        <f>+[1]GBA!L79</f>
        <v>1071.2611750793999</v>
      </c>
      <c r="M78" s="17">
        <f>+[1]GBA!M79</f>
        <v>1277.9054000000001</v>
      </c>
      <c r="N78" s="17">
        <f>+[1]GBA!N79</f>
        <v>1061.19360583037</v>
      </c>
      <c r="O78" s="17">
        <f>+[1]GBA!P79</f>
        <v>1548.1442999999999</v>
      </c>
      <c r="P78" s="17">
        <f>+[1]GBA!Q79</f>
        <v>1206.5220999999999</v>
      </c>
      <c r="Q78" s="17">
        <f>+[1]GBA!R79</f>
        <v>940.44460000000004</v>
      </c>
      <c r="R78" s="18">
        <f t="shared" si="40"/>
        <v>1187.1510281035341</v>
      </c>
      <c r="S78" s="19">
        <f t="shared" si="41"/>
        <v>1253.6455942927043</v>
      </c>
      <c r="T78" s="19">
        <f t="shared" si="42"/>
        <v>1270.2310287326236</v>
      </c>
      <c r="U78" s="19">
        <f t="shared" si="43"/>
        <v>1267.0028492782828</v>
      </c>
      <c r="V78" s="19"/>
      <c r="W78" s="20">
        <f t="shared" si="44"/>
        <v>1199.9819450979173</v>
      </c>
      <c r="X78" s="21"/>
      <c r="Y78" s="41">
        <f t="shared" si="46"/>
        <v>6.1241538496904058E-2</v>
      </c>
      <c r="Z78" s="24">
        <f t="shared" si="46"/>
        <v>5.5312515864736955E-2</v>
      </c>
      <c r="AA78" s="24">
        <f t="shared" si="46"/>
        <v>6.3769801520953351E-2</v>
      </c>
      <c r="AB78" s="24">
        <f t="shared" si="45"/>
        <v>5.4945160698611994E-2</v>
      </c>
      <c r="AC78" s="24">
        <f t="shared" si="45"/>
        <v>7.8457298954449639E-2</v>
      </c>
      <c r="AD78" s="24">
        <f t="shared" si="45"/>
        <v>5.3472768502494938E-2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6.1316564703242094E-2</v>
      </c>
      <c r="AH78" s="24">
        <f t="shared" si="45"/>
        <v>0.10510596354482593</v>
      </c>
      <c r="AI78" s="24">
        <f t="shared" si="45"/>
        <v>3.5949199097325302E-2</v>
      </c>
      <c r="AJ78" s="24">
        <f t="shared" si="45"/>
        <v>5.4664466837961889E-2</v>
      </c>
      <c r="AK78" s="24">
        <f t="shared" si="35"/>
        <v>6.3164307308990031E-2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6.1241538496904058E-2</v>
      </c>
      <c r="AP78" s="24">
        <f t="shared" si="34"/>
        <v>6.08830010083794E-2</v>
      </c>
      <c r="AQ78" s="24">
        <f t="shared" si="34"/>
        <v>6.4255273154975034E-2</v>
      </c>
      <c r="AR78" s="24">
        <f t="shared" si="33"/>
        <v>6.8377210626891616E-2</v>
      </c>
      <c r="AS78" s="24" t="e">
        <f t="shared" si="33"/>
        <v>#DIV/0!</v>
      </c>
      <c r="AT78" s="24">
        <f t="shared" si="33"/>
        <v>6.2803485739545417E-2</v>
      </c>
      <c r="AU78" s="21"/>
      <c r="AV78" s="24">
        <f t="shared" si="38"/>
        <v>0.99053442365164313</v>
      </c>
      <c r="AW78" s="24">
        <f t="shared" si="38"/>
        <v>1.0025718202099383</v>
      </c>
      <c r="AX78" s="24">
        <f t="shared" si="38"/>
        <v>1.0397669713836777</v>
      </c>
      <c r="AY78" s="24">
        <f t="shared" si="38"/>
        <v>1.2032895227218416</v>
      </c>
      <c r="AZ78" s="24">
        <f t="shared" si="38"/>
        <v>0.9563828734785218</v>
      </c>
      <c r="BA78" s="24">
        <f t="shared" si="38"/>
        <v>1.0012214652457954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0.65716616508424575</v>
      </c>
      <c r="BE78" s="24">
        <f t="shared" si="36"/>
        <v>0.91542872589470958</v>
      </c>
      <c r="BF78" s="24">
        <f t="shared" si="36"/>
        <v>0.9151403060356984</v>
      </c>
      <c r="BG78" s="24">
        <f t="shared" si="36"/>
        <v>1.0946748374867683</v>
      </c>
      <c r="BH78" s="24">
        <f t="shared" si="36"/>
        <v>1.0316857118232337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0.99053442365164357</v>
      </c>
      <c r="BM78" s="24">
        <f t="shared" si="39"/>
        <v>1.0404317201010804</v>
      </c>
      <c r="BN78" s="24">
        <f t="shared" si="39"/>
        <v>1.0653332341182322</v>
      </c>
      <c r="BO78" s="24">
        <f t="shared" si="39"/>
        <v>1.0531315443314182</v>
      </c>
      <c r="BP78" s="24" t="e">
        <f t="shared" si="39"/>
        <v>#DIV/0!</v>
      </c>
      <c r="BQ78" s="24">
        <f t="shared" si="39"/>
        <v>0.96601143039580117</v>
      </c>
      <c r="BR78" s="21"/>
      <c r="BS78" s="35">
        <f t="shared" si="47"/>
        <v>44927</v>
      </c>
      <c r="BT78" s="24">
        <f t="shared" si="48"/>
        <v>1.3869130593527512E-2</v>
      </c>
      <c r="BU78" s="24">
        <f t="shared" si="49"/>
        <v>1.7562232953819883E-3</v>
      </c>
      <c r="BV78" s="24">
        <f t="shared" si="50"/>
        <v>5.8681865959932791E-3</v>
      </c>
      <c r="BW78" s="24">
        <f t="shared" si="51"/>
        <v>6.241850218198868E-3</v>
      </c>
      <c r="BX78" s="24">
        <f t="shared" si="52"/>
        <v>3.4677167185898417E-3</v>
      </c>
      <c r="BY78" s="24">
        <f t="shared" si="53"/>
        <v>4.9728997926363691E-3</v>
      </c>
      <c r="BZ78" s="24">
        <f t="shared" si="54"/>
        <v>6.9996894614340411E-3</v>
      </c>
      <c r="CA78" s="24">
        <f t="shared" si="55"/>
        <v>1.299301983308469E-3</v>
      </c>
      <c r="CB78" s="24">
        <f t="shared" si="56"/>
        <v>7.3437391379799011E-3</v>
      </c>
      <c r="CC78" s="24">
        <f t="shared" si="57"/>
        <v>1.0036015797066874E-3</v>
      </c>
      <c r="CD78" s="24">
        <f t="shared" si="58"/>
        <v>6.4184041130142004E-3</v>
      </c>
      <c r="CE78" s="24">
        <f t="shared" si="59"/>
        <v>2.0007950071330078E-3</v>
      </c>
      <c r="CF78" s="24">
        <f t="shared" si="60"/>
        <v>6.1241538496904162E-2</v>
      </c>
      <c r="CG78" s="21"/>
    </row>
    <row r="79" spans="1:85" x14ac:dyDescent="0.2">
      <c r="A79" s="31">
        <f>+[1]NAC!A80</f>
        <v>44958</v>
      </c>
      <c r="B79" s="17">
        <f>+[1]GBA!B80</f>
        <v>1263.779234423519</v>
      </c>
      <c r="C79" s="17">
        <f>+[1]GBA!C80</f>
        <v>1370.73777470302</v>
      </c>
      <c r="D79" s="17">
        <f>+[1]GBA!D80</f>
        <v>1055.2057546779799</v>
      </c>
      <c r="E79" s="17">
        <f>+[1]GBA!E80</f>
        <v>1575.17036333281</v>
      </c>
      <c r="F79" s="17">
        <f>+[1]GBA!F80</f>
        <v>960.15650000000005</v>
      </c>
      <c r="G79" s="17">
        <f>+[1]GBA!G80</f>
        <v>1284.8516079281901</v>
      </c>
      <c r="H79" s="17">
        <f>+[1]GBA!H80</f>
        <v>1285.6180999999999</v>
      </c>
      <c r="I79" s="17">
        <f>+[1]GBA!I80</f>
        <v>1195.5036</v>
      </c>
      <c r="J79" s="17">
        <f>+[1]GBA!J80</f>
        <v>945.773818400702</v>
      </c>
      <c r="K79" s="17">
        <f>+[1]GBA!K80</f>
        <v>1220.6316999999999</v>
      </c>
      <c r="L79" s="17">
        <f>+[1]GBA!L80</f>
        <v>1137.11317967371</v>
      </c>
      <c r="M79" s="17">
        <f>+[1]GBA!M80</f>
        <v>1377.2121</v>
      </c>
      <c r="N79" s="17">
        <f>+[1]GBA!N80</f>
        <v>1134.9099568423301</v>
      </c>
      <c r="O79" s="17">
        <f>+[1]GBA!P80</f>
        <v>1614.4139</v>
      </c>
      <c r="P79" s="17">
        <f>+[1]GBA!Q80</f>
        <v>1297.0224000000001</v>
      </c>
      <c r="Q79" s="17">
        <f>+[1]GBA!R80</f>
        <v>991.47860000000003</v>
      </c>
      <c r="R79" s="18">
        <f t="shared" si="40"/>
        <v>1263.7792344235195</v>
      </c>
      <c r="S79" s="19">
        <f t="shared" si="41"/>
        <v>1343.5510773220369</v>
      </c>
      <c r="T79" s="19">
        <f t="shared" si="42"/>
        <v>1351.8994252716627</v>
      </c>
      <c r="U79" s="19">
        <f t="shared" si="43"/>
        <v>1341.2517964763515</v>
      </c>
      <c r="V79" s="19"/>
      <c r="W79" s="20">
        <f t="shared" si="44"/>
        <v>1266.1106180326244</v>
      </c>
      <c r="X79" s="21"/>
      <c r="Y79" s="41">
        <f t="shared" si="46"/>
        <v>6.4547984633764877E-2</v>
      </c>
      <c r="Z79" s="24">
        <f t="shared" si="46"/>
        <v>8.5458796136271165E-2</v>
      </c>
      <c r="AA79" s="24">
        <f t="shared" si="46"/>
        <v>5.288477487743215E-2</v>
      </c>
      <c r="AB79" s="24">
        <f t="shared" si="45"/>
        <v>6.1058034950870477E-2</v>
      </c>
      <c r="AC79" s="24">
        <f t="shared" si="45"/>
        <v>4.6403139569606067E-2</v>
      </c>
      <c r="AD79" s="24">
        <f t="shared" si="45"/>
        <v>5.4130852343117875E-2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5.6390887140501889E-2</v>
      </c>
      <c r="AH79" s="24">
        <f t="shared" si="45"/>
        <v>5.4236220684620751E-2</v>
      </c>
      <c r="AI79" s="24">
        <f t="shared" si="45"/>
        <v>6.1471475048490598E-2</v>
      </c>
      <c r="AJ79" s="24">
        <f t="shared" si="45"/>
        <v>7.7710525364397043E-2</v>
      </c>
      <c r="AK79" s="24">
        <f t="shared" si="35"/>
        <v>6.9465506206360939E-2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6.4547984633765099E-2</v>
      </c>
      <c r="AP79" s="24">
        <f t="shared" si="34"/>
        <v>7.1715230714830991E-2</v>
      </c>
      <c r="AQ79" s="24">
        <f t="shared" si="34"/>
        <v>6.4294128148108642E-2</v>
      </c>
      <c r="AR79" s="24">
        <f t="shared" si="33"/>
        <v>5.8602036483471842E-2</v>
      </c>
      <c r="AS79" s="24" t="e">
        <f t="shared" si="33"/>
        <v>#DIV/0!</v>
      </c>
      <c r="AT79" s="24">
        <f t="shared" si="33"/>
        <v>5.5108056587727328E-2</v>
      </c>
      <c r="AU79" s="21"/>
      <c r="AV79" s="24">
        <f t="shared" si="38"/>
        <v>1.0308455898207773</v>
      </c>
      <c r="AW79" s="24">
        <f t="shared" si="38"/>
        <v>1.0333732277530165</v>
      </c>
      <c r="AX79" s="24">
        <f t="shared" si="38"/>
        <v>1.0917172539209155</v>
      </c>
      <c r="AY79" s="24">
        <f t="shared" si="38"/>
        <v>1.2350085805693434</v>
      </c>
      <c r="AZ79" s="24">
        <f t="shared" si="38"/>
        <v>0.9970014502938962</v>
      </c>
      <c r="BA79" s="24">
        <f t="shared" si="38"/>
        <v>1.0156540147785482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0.7581008973808836</v>
      </c>
      <c r="BE79" s="24">
        <f t="shared" si="36"/>
        <v>0.99141313081462923</v>
      </c>
      <c r="BF79" s="24">
        <f t="shared" si="36"/>
        <v>0.95401454491117299</v>
      </c>
      <c r="BG79" s="24">
        <f t="shared" si="36"/>
        <v>1.1616744699415777</v>
      </c>
      <c r="BH79" s="24">
        <f t="shared" si="36"/>
        <v>1.0814060794194473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1.0308455898207782</v>
      </c>
      <c r="BM79" s="24">
        <f t="shared" si="39"/>
        <v>1.0828055673829589</v>
      </c>
      <c r="BN79" s="24">
        <f t="shared" si="39"/>
        <v>1.1155650245599458</v>
      </c>
      <c r="BO79" s="24">
        <f t="shared" si="39"/>
        <v>1.0962520802460194</v>
      </c>
      <c r="BP79" s="24" t="e">
        <f t="shared" si="39"/>
        <v>#DIV/0!</v>
      </c>
      <c r="BQ79" s="24">
        <f t="shared" si="39"/>
        <v>1.0042437907949626</v>
      </c>
      <c r="BR79" s="21"/>
      <c r="BS79" s="35">
        <f t="shared" si="47"/>
        <v>44958</v>
      </c>
      <c r="BT79" s="24">
        <f t="shared" si="48"/>
        <v>2.1308331461746249E-2</v>
      </c>
      <c r="BU79" s="24">
        <f t="shared" si="49"/>
        <v>1.4599189473111112E-3</v>
      </c>
      <c r="BV79" s="24">
        <f t="shared" si="50"/>
        <v>6.4823568348974774E-3</v>
      </c>
      <c r="BW79" s="24">
        <f t="shared" si="51"/>
        <v>3.7515960434408944E-3</v>
      </c>
      <c r="BX79" s="24">
        <f t="shared" si="52"/>
        <v>3.4846958752534213E-3</v>
      </c>
      <c r="BY79" s="24">
        <f t="shared" si="53"/>
        <v>4.9047198394812667E-3</v>
      </c>
      <c r="BZ79" s="24">
        <f t="shared" si="54"/>
        <v>5.0678564964147955E-3</v>
      </c>
      <c r="CA79" s="24">
        <f t="shared" si="55"/>
        <v>1.1950110335414426E-3</v>
      </c>
      <c r="CB79" s="24">
        <f t="shared" si="56"/>
        <v>3.9461081607145235E-3</v>
      </c>
      <c r="CC79" s="24">
        <f t="shared" si="57"/>
        <v>1.675212750247244E-3</v>
      </c>
      <c r="CD79" s="24">
        <f t="shared" si="58"/>
        <v>9.067798473119934E-3</v>
      </c>
      <c r="CE79" s="24">
        <f t="shared" si="59"/>
        <v>2.2043787175967939E-3</v>
      </c>
      <c r="CF79" s="24">
        <f t="shared" si="60"/>
        <v>6.454798463376514E-2</v>
      </c>
      <c r="CG79" s="21"/>
    </row>
    <row r="80" spans="1:85" x14ac:dyDescent="0.2">
      <c r="A80" s="31">
        <f>+[1]NAC!A81</f>
        <v>44986</v>
      </c>
      <c r="B80" s="17">
        <f>+[1]GBA!B81</f>
        <v>1346.5215960078399</v>
      </c>
      <c r="C80" s="17">
        <f>+[1]GBA!C81</f>
        <v>1483.3449989318899</v>
      </c>
      <c r="D80" s="17">
        <f>+[1]GBA!D81</f>
        <v>1131.6527408693501</v>
      </c>
      <c r="E80" s="17">
        <f>+[1]GBA!E81</f>
        <v>1670.77912477377</v>
      </c>
      <c r="F80" s="17">
        <f>+[1]GBA!F81</f>
        <v>1020.4746</v>
      </c>
      <c r="G80" s="17">
        <f>+[1]GBA!G81</f>
        <v>1366.58150600983</v>
      </c>
      <c r="H80" s="17">
        <f>+[1]GBA!H81</f>
        <v>1357.3400999999999</v>
      </c>
      <c r="I80" s="17">
        <f>+[1]GBA!I81</f>
        <v>1264.6741</v>
      </c>
      <c r="J80" s="17">
        <f>+[1]GBA!J81</f>
        <v>960.05341398247003</v>
      </c>
      <c r="K80" s="17">
        <f>+[1]GBA!K81</f>
        <v>1263.1586</v>
      </c>
      <c r="L80" s="17">
        <f>+[1]GBA!L81</f>
        <v>1232.06876098723</v>
      </c>
      <c r="M80" s="17">
        <f>+[1]GBA!M81</f>
        <v>1480.5161000000001</v>
      </c>
      <c r="N80" s="17">
        <f>+[1]GBA!N81</f>
        <v>1200.50200132242</v>
      </c>
      <c r="O80" s="17">
        <f>+[1]GBA!P81</f>
        <v>1796.6041</v>
      </c>
      <c r="P80" s="17">
        <f>+[1]GBA!Q81</f>
        <v>1385.6929</v>
      </c>
      <c r="Q80" s="17">
        <f>+[1]GBA!R81</f>
        <v>1081.2155</v>
      </c>
      <c r="R80" s="18">
        <f t="shared" si="40"/>
        <v>1346.5215960078397</v>
      </c>
      <c r="S80" s="19">
        <f t="shared" si="41"/>
        <v>1436.4692330118733</v>
      </c>
      <c r="T80" s="19">
        <f t="shared" si="42"/>
        <v>1433.6826166813858</v>
      </c>
      <c r="U80" s="19">
        <f t="shared" si="43"/>
        <v>1413.9823854367687</v>
      </c>
      <c r="V80" s="19"/>
      <c r="W80" s="20">
        <f t="shared" si="44"/>
        <v>1336.0086463392518</v>
      </c>
      <c r="X80" s="21"/>
      <c r="Y80" s="41">
        <f t="shared" si="46"/>
        <v>6.5472164228164598E-2</v>
      </c>
      <c r="Z80" s="24">
        <f t="shared" si="46"/>
        <v>8.215081418710235E-2</v>
      </c>
      <c r="AA80" s="24">
        <f t="shared" si="46"/>
        <v>7.2447468991201358E-2</v>
      </c>
      <c r="AB80" s="24">
        <f t="shared" si="45"/>
        <v>6.0697410049454614E-2</v>
      </c>
      <c r="AC80" s="24">
        <f t="shared" si="45"/>
        <v>6.2821113016471752E-2</v>
      </c>
      <c r="AD80" s="24">
        <f t="shared" si="45"/>
        <v>6.3610379266620942E-2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1.5098319813837469E-2</v>
      </c>
      <c r="AH80" s="24">
        <f t="shared" si="45"/>
        <v>3.4840075020172057E-2</v>
      </c>
      <c r="AI80" s="24">
        <f t="shared" si="45"/>
        <v>8.3505831267180586E-2</v>
      </c>
      <c r="AJ80" s="24">
        <f t="shared" si="45"/>
        <v>7.5009506524085889E-2</v>
      </c>
      <c r="AK80" s="24">
        <f t="shared" si="35"/>
        <v>5.7794932615259809E-2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6.5472164228164154E-2</v>
      </c>
      <c r="AP80" s="24">
        <f t="shared" si="34"/>
        <v>6.9158632863471459E-2</v>
      </c>
      <c r="AQ80" s="24">
        <f t="shared" si="34"/>
        <v>6.0495026390952722E-2</v>
      </c>
      <c r="AR80" s="24">
        <f t="shared" si="33"/>
        <v>5.4225902363366885E-2</v>
      </c>
      <c r="AS80" s="24" t="e">
        <f t="shared" si="33"/>
        <v>#DIV/0!</v>
      </c>
      <c r="AT80" s="24">
        <f t="shared" si="33"/>
        <v>5.5206888964599354E-2</v>
      </c>
      <c r="AU80" s="21"/>
      <c r="AV80" s="24">
        <f t="shared" si="38"/>
        <v>1.0515259927060545</v>
      </c>
      <c r="AW80" s="24">
        <f t="shared" si="38"/>
        <v>1.102365014050025</v>
      </c>
      <c r="AX80" s="24">
        <f t="shared" si="38"/>
        <v>1.1353104728313741</v>
      </c>
      <c r="AY80" s="24">
        <f t="shared" si="38"/>
        <v>1.17529524670441</v>
      </c>
      <c r="AZ80" s="24">
        <f t="shared" si="38"/>
        <v>0.95844575565166257</v>
      </c>
      <c r="BA80" s="24">
        <f t="shared" si="38"/>
        <v>1.0468787310753402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0.75330172229271208</v>
      </c>
      <c r="BE80" s="24">
        <f t="shared" si="36"/>
        <v>1.0125924991189041</v>
      </c>
      <c r="BF80" s="24">
        <f t="shared" si="36"/>
        <v>0.99380900691336183</v>
      </c>
      <c r="BG80" s="24">
        <f t="shared" si="36"/>
        <v>1.1974216012877155</v>
      </c>
      <c r="BH80" s="24">
        <f t="shared" si="36"/>
        <v>1.0843639984976532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1.0515259927060541</v>
      </c>
      <c r="BM80" s="24">
        <f t="shared" si="39"/>
        <v>1.114862695393136</v>
      </c>
      <c r="BN80" s="24">
        <f t="shared" si="39"/>
        <v>1.1217856453051165</v>
      </c>
      <c r="BO80" s="24">
        <f t="shared" si="39"/>
        <v>1.0900997542933797</v>
      </c>
      <c r="BP80" s="24" t="e">
        <f t="shared" si="39"/>
        <v>#DIV/0!</v>
      </c>
      <c r="BQ80" s="24">
        <f t="shared" si="39"/>
        <v>1.0069083151561662</v>
      </c>
      <c r="BR80" s="21"/>
      <c r="BS80" s="35">
        <f t="shared" si="47"/>
        <v>44986</v>
      </c>
      <c r="BT80" s="24">
        <f t="shared" si="48"/>
        <v>2.0885873608524206E-2</v>
      </c>
      <c r="BU80" s="24">
        <f t="shared" si="49"/>
        <v>1.9780483650675825E-3</v>
      </c>
      <c r="BV80" s="24">
        <f t="shared" si="50"/>
        <v>6.4229444710256012E-3</v>
      </c>
      <c r="BW80" s="24">
        <f t="shared" si="51"/>
        <v>4.9923856067139848E-3</v>
      </c>
      <c r="BX80" s="24">
        <f t="shared" si="52"/>
        <v>4.0548732485356761E-3</v>
      </c>
      <c r="BY80" s="24">
        <f t="shared" si="53"/>
        <v>4.9941760618333357E-3</v>
      </c>
      <c r="BZ80" s="24">
        <f t="shared" si="54"/>
        <v>6.3435612262270919E-3</v>
      </c>
      <c r="CA80" s="24">
        <f t="shared" si="55"/>
        <v>3.1750532444119292E-4</v>
      </c>
      <c r="CB80" s="24">
        <f t="shared" si="56"/>
        <v>2.5103330182879328E-3</v>
      </c>
      <c r="CC80" s="24">
        <f t="shared" si="57"/>
        <v>2.2691135267596057E-3</v>
      </c>
      <c r="CD80" s="24">
        <f t="shared" si="58"/>
        <v>8.8608463369063955E-3</v>
      </c>
      <c r="CE80" s="24">
        <f t="shared" si="59"/>
        <v>1.8425034338417194E-3</v>
      </c>
      <c r="CF80" s="24">
        <f t="shared" si="60"/>
        <v>6.547216422816432E-2</v>
      </c>
      <c r="CG80" s="21"/>
    </row>
    <row r="81" spans="1:85" x14ac:dyDescent="0.2">
      <c r="A81" s="31">
        <f>+[1]NAC!A82</f>
        <v>45017</v>
      </c>
      <c r="B81" s="17">
        <f>+[1]GBA!B82</f>
        <v>1456.92148657182</v>
      </c>
      <c r="C81" s="17">
        <f>+[1]GBA!C82</f>
        <v>1629.1425340025301</v>
      </c>
      <c r="D81" s="17">
        <f>+[1]GBA!D82</f>
        <v>1183.8320932085601</v>
      </c>
      <c r="E81" s="17">
        <f>+[1]GBA!E82</f>
        <v>1816.0100796914601</v>
      </c>
      <c r="F81" s="17">
        <f>+[1]GBA!F82</f>
        <v>1093.6605999999999</v>
      </c>
      <c r="G81" s="17">
        <f>+[1]GBA!G82</f>
        <v>1486.5156557560099</v>
      </c>
      <c r="H81" s="17">
        <f>+[1]GBA!H82</f>
        <v>1449.7507000000001</v>
      </c>
      <c r="I81" s="17">
        <f>+[1]GBA!I82</f>
        <v>1357.2902999999999</v>
      </c>
      <c r="J81" s="17">
        <f>+[1]GBA!J82</f>
        <v>1023.16088127768</v>
      </c>
      <c r="K81" s="17">
        <f>+[1]GBA!K82</f>
        <v>1354.7739999999999</v>
      </c>
      <c r="L81" s="17">
        <f>+[1]GBA!L82</f>
        <v>1311.00402512696</v>
      </c>
      <c r="M81" s="17">
        <f>+[1]GBA!M82</f>
        <v>1608.8219999999999</v>
      </c>
      <c r="N81" s="17">
        <f>+[1]GBA!N82</f>
        <v>1291.96862307784</v>
      </c>
      <c r="O81" s="17">
        <f>+[1]GBA!P82</f>
        <v>2037.5064</v>
      </c>
      <c r="P81" s="17">
        <f>+[1]GBA!Q82</f>
        <v>1502.3118999999999</v>
      </c>
      <c r="Q81" s="17">
        <f>+[1]GBA!R82</f>
        <v>1141.9467</v>
      </c>
      <c r="R81" s="18">
        <f t="shared" si="40"/>
        <v>1456.9214865718197</v>
      </c>
      <c r="S81" s="19">
        <f t="shared" si="41"/>
        <v>1562.3711909650715</v>
      </c>
      <c r="T81" s="19">
        <f t="shared" si="42"/>
        <v>1553.4310808548762</v>
      </c>
      <c r="U81" s="19">
        <f t="shared" si="43"/>
        <v>1530.1312142063257</v>
      </c>
      <c r="V81" s="19"/>
      <c r="W81" s="20">
        <f t="shared" si="44"/>
        <v>1437.8649040078999</v>
      </c>
      <c r="X81" s="21"/>
      <c r="Y81" s="41">
        <f t="shared" si="46"/>
        <v>8.1988949075375572E-2</v>
      </c>
      <c r="Z81" s="24">
        <f t="shared" si="46"/>
        <v>9.8289700087049514E-2</v>
      </c>
      <c r="AA81" s="24">
        <f t="shared" si="46"/>
        <v>4.6108978889694674E-2</v>
      </c>
      <c r="AB81" s="24">
        <f t="shared" si="45"/>
        <v>8.6924089943579474E-2</v>
      </c>
      <c r="AC81" s="24">
        <f t="shared" si="45"/>
        <v>7.1717610609808302E-2</v>
      </c>
      <c r="AD81" s="24">
        <f t="shared" si="45"/>
        <v>8.7762163631473156E-2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6.5733287727637091E-2</v>
      </c>
      <c r="AH81" s="24">
        <f t="shared" si="45"/>
        <v>7.2528817838076742E-2</v>
      </c>
      <c r="AI81" s="24">
        <f t="shared" si="45"/>
        <v>6.4067255529213218E-2</v>
      </c>
      <c r="AJ81" s="24">
        <f t="shared" si="45"/>
        <v>8.6662954897957389E-2</v>
      </c>
      <c r="AK81" s="24">
        <f t="shared" si="35"/>
        <v>7.6190311765131913E-2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8.1988949075375572E-2</v>
      </c>
      <c r="AP81" s="24">
        <f t="shared" si="34"/>
        <v>8.7646818365345158E-2</v>
      </c>
      <c r="AQ81" s="24">
        <f t="shared" si="34"/>
        <v>8.3525086222136169E-2</v>
      </c>
      <c r="AR81" s="24">
        <f t="shared" si="33"/>
        <v>8.2143052110001724E-2</v>
      </c>
      <c r="AS81" s="24" t="e">
        <f t="shared" si="33"/>
        <v>#DIV/0!</v>
      </c>
      <c r="AT81" s="24">
        <f t="shared" si="33"/>
        <v>7.6239220418027109E-2</v>
      </c>
      <c r="AU81" s="21"/>
      <c r="AV81" s="24">
        <f t="shared" ref="AV81:BB95" si="62">+B81/B69-1</f>
        <v>1.0969810455868552</v>
      </c>
      <c r="AW81" s="24">
        <f t="shared" si="62"/>
        <v>1.186098477259987</v>
      </c>
      <c r="AX81" s="24">
        <f t="shared" si="62"/>
        <v>1.1377207218828587</v>
      </c>
      <c r="AY81" s="24">
        <f t="shared" si="62"/>
        <v>1.2032806343091025</v>
      </c>
      <c r="AZ81" s="24">
        <f t="shared" si="62"/>
        <v>1.0027831576294925</v>
      </c>
      <c r="BA81" s="24">
        <f t="shared" si="62"/>
        <v>1.1126210841810442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0.790345042774798</v>
      </c>
      <c r="BE81" s="24">
        <f t="shared" si="36"/>
        <v>1.0393735504672601</v>
      </c>
      <c r="BF81" s="24">
        <f t="shared" si="36"/>
        <v>1.0334379112378329</v>
      </c>
      <c r="BG81" s="24">
        <f t="shared" si="36"/>
        <v>1.2360756574914875</v>
      </c>
      <c r="BH81" s="24">
        <f t="shared" si="36"/>
        <v>1.1250610845671187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1.0969810455868547</v>
      </c>
      <c r="BM81" s="24">
        <f t="shared" si="39"/>
        <v>1.1694188210554808</v>
      </c>
      <c r="BN81" s="24">
        <f t="shared" si="39"/>
        <v>1.1605306285425443</v>
      </c>
      <c r="BO81" s="24">
        <f t="shared" si="39"/>
        <v>1.1287228957156148</v>
      </c>
      <c r="BP81" s="24" t="e">
        <f t="shared" si="39"/>
        <v>#DIV/0!</v>
      </c>
      <c r="BQ81" s="24">
        <f t="shared" si="39"/>
        <v>1.0376337794328219</v>
      </c>
      <c r="BR81" s="21"/>
      <c r="BS81" s="35">
        <f t="shared" si="47"/>
        <v>45017</v>
      </c>
      <c r="BT81" s="24">
        <f t="shared" si="48"/>
        <v>2.5380166439127109E-2</v>
      </c>
      <c r="BU81" s="24">
        <f t="shared" si="49"/>
        <v>1.2671648390570882E-3</v>
      </c>
      <c r="BV81" s="24">
        <f t="shared" si="50"/>
        <v>9.15700729128157E-3</v>
      </c>
      <c r="BW81" s="24">
        <f t="shared" si="51"/>
        <v>5.6852081858146594E-3</v>
      </c>
      <c r="BX81" s="24">
        <f t="shared" si="52"/>
        <v>5.5846643762568326E-3</v>
      </c>
      <c r="BY81" s="24">
        <f t="shared" si="53"/>
        <v>6.0393630700837763E-3</v>
      </c>
      <c r="BZ81" s="24">
        <f t="shared" si="54"/>
        <v>7.971812417880815E-3</v>
      </c>
      <c r="CA81" s="24">
        <f t="shared" si="55"/>
        <v>1.3169635275460338E-3</v>
      </c>
      <c r="CB81" s="24">
        <f t="shared" si="56"/>
        <v>5.0756771077886224E-3</v>
      </c>
      <c r="CC81" s="24">
        <f t="shared" si="57"/>
        <v>1.7703726283243104E-3</v>
      </c>
      <c r="CD81" s="24">
        <f t="shared" si="58"/>
        <v>1.0329102482452128E-2</v>
      </c>
      <c r="CE81" s="24">
        <f t="shared" si="59"/>
        <v>2.4114467097626131E-3</v>
      </c>
      <c r="CF81" s="24">
        <f t="shared" si="60"/>
        <v>8.1988949075375558E-2</v>
      </c>
      <c r="CG81" s="21"/>
    </row>
    <row r="82" spans="1:85" x14ac:dyDescent="0.2">
      <c r="A82" s="31">
        <f>+[1]NAC!A83</f>
        <v>45047</v>
      </c>
      <c r="B82" s="17">
        <f>+[1]GBA!B83</f>
        <v>1583.133408796547</v>
      </c>
      <c r="C82" s="17">
        <f>+[1]GBA!C83</f>
        <v>1748.8380388998301</v>
      </c>
      <c r="D82" s="17">
        <f>+[1]GBA!D83</f>
        <v>1286.6622696245099</v>
      </c>
      <c r="E82" s="17">
        <f>+[1]GBA!E83</f>
        <v>1981.3438803342999</v>
      </c>
      <c r="F82" s="17">
        <f>+[1]GBA!F83</f>
        <v>1223.1349</v>
      </c>
      <c r="G82" s="17">
        <f>+[1]GBA!G83</f>
        <v>1620.7236907106901</v>
      </c>
      <c r="H82" s="17">
        <f>+[1]GBA!H83</f>
        <v>1567.7876000000001</v>
      </c>
      <c r="I82" s="17">
        <f>+[1]GBA!I83</f>
        <v>1479.7090000000001</v>
      </c>
      <c r="J82" s="17">
        <f>+[1]GBA!J83</f>
        <v>1089.34546236648</v>
      </c>
      <c r="K82" s="17">
        <f>+[1]GBA!K83</f>
        <v>1490.0619999999999</v>
      </c>
      <c r="L82" s="17">
        <f>+[1]GBA!L83</f>
        <v>1395.9400627308</v>
      </c>
      <c r="M82" s="17">
        <f>+[1]GBA!M83</f>
        <v>1757.1008999999999</v>
      </c>
      <c r="N82" s="17">
        <f>+[1]GBA!N83</f>
        <v>1394.2702204730799</v>
      </c>
      <c r="O82" s="17">
        <f>+[1]GBA!P83</f>
        <v>2160.8528000000001</v>
      </c>
      <c r="P82" s="17">
        <f>+[1]GBA!Q83</f>
        <v>1621.0170000000001</v>
      </c>
      <c r="Q82" s="17">
        <f>+[1]GBA!R83</f>
        <v>1252.443</v>
      </c>
      <c r="R82" s="18">
        <f t="shared" si="40"/>
        <v>1583.1334087965465</v>
      </c>
      <c r="S82" s="19">
        <f t="shared" si="41"/>
        <v>1694.507136717591</v>
      </c>
      <c r="T82" s="19">
        <f t="shared" si="42"/>
        <v>1696.1497580845032</v>
      </c>
      <c r="U82" s="19">
        <f t="shared" si="43"/>
        <v>1670.5110161999871</v>
      </c>
      <c r="V82" s="19"/>
      <c r="W82" s="20">
        <f t="shared" si="44"/>
        <v>1563.2280595531927</v>
      </c>
      <c r="X82" s="21"/>
      <c r="Y82" s="41">
        <f t="shared" si="46"/>
        <v>8.6629185847006296E-2</v>
      </c>
      <c r="Z82" s="24">
        <f t="shared" si="46"/>
        <v>7.3471474962493399E-2</v>
      </c>
      <c r="AA82" s="24">
        <f t="shared" si="46"/>
        <v>8.6862129355901763E-2</v>
      </c>
      <c r="AB82" s="24">
        <f t="shared" si="45"/>
        <v>9.1042336434019155E-2</v>
      </c>
      <c r="AC82" s="24">
        <f t="shared" si="45"/>
        <v>0.11838617940520124</v>
      </c>
      <c r="AD82" s="24">
        <f t="shared" si="45"/>
        <v>9.028363370073289E-2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6.4686387351079677E-2</v>
      </c>
      <c r="AH82" s="24">
        <f t="shared" si="45"/>
        <v>9.9860198084698926E-2</v>
      </c>
      <c r="AI82" s="24">
        <f t="shared" si="45"/>
        <v>6.4787015124240233E-2</v>
      </c>
      <c r="AJ82" s="24">
        <f t="shared" si="45"/>
        <v>9.2166131492483316E-2</v>
      </c>
      <c r="AK82" s="24">
        <f t="shared" si="35"/>
        <v>7.9182725933024667E-2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8.6629185847006296E-2</v>
      </c>
      <c r="AP82" s="24">
        <f t="shared" si="34"/>
        <v>8.4573977372752074E-2</v>
      </c>
      <c r="AQ82" s="24">
        <f t="shared" si="34"/>
        <v>9.1873195398592733E-2</v>
      </c>
      <c r="AR82" s="24">
        <f t="shared" si="33"/>
        <v>9.1743636552422014E-2</v>
      </c>
      <c r="AS82" s="24" t="e">
        <f t="shared" si="33"/>
        <v>#DIV/0!</v>
      </c>
      <c r="AT82" s="24">
        <f t="shared" si="33"/>
        <v>8.7187019584284986E-2</v>
      </c>
      <c r="AU82" s="21"/>
      <c r="AV82" s="24">
        <f t="shared" si="62"/>
        <v>1.1611183705852763</v>
      </c>
      <c r="AW82" s="24">
        <f t="shared" si="62"/>
        <v>1.2137050912787233</v>
      </c>
      <c r="AX82" s="24">
        <f t="shared" si="62"/>
        <v>1.1886170268160212</v>
      </c>
      <c r="AY82" s="24">
        <f t="shared" si="62"/>
        <v>1.2636389423273591</v>
      </c>
      <c r="AZ82" s="24">
        <f t="shared" si="62"/>
        <v>1.1779711916283961</v>
      </c>
      <c r="BA82" s="24">
        <f t="shared" si="62"/>
        <v>1.1759258432502895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0.84668020416436929</v>
      </c>
      <c r="BE82" s="24">
        <f t="shared" si="36"/>
        <v>1.1324835429925857</v>
      </c>
      <c r="BF82" s="24">
        <f t="shared" si="36"/>
        <v>1.062226507127817</v>
      </c>
      <c r="BG82" s="24">
        <f t="shared" si="36"/>
        <v>1.3205900590151463</v>
      </c>
      <c r="BH82" s="24">
        <f t="shared" si="36"/>
        <v>1.1788210324328356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1.1611183705852759</v>
      </c>
      <c r="BM82" s="24">
        <f t="shared" si="39"/>
        <v>1.2245081687556638</v>
      </c>
      <c r="BN82" s="24">
        <f t="shared" si="39"/>
        <v>1.2341882990860711</v>
      </c>
      <c r="BO82" s="24">
        <f t="shared" si="39"/>
        <v>1.1979798364007657</v>
      </c>
      <c r="BP82" s="24" t="e">
        <f t="shared" si="39"/>
        <v>#DIV/0!</v>
      </c>
      <c r="BQ82" s="24">
        <f t="shared" si="39"/>
        <v>1.0982635476787639</v>
      </c>
      <c r="BR82" s="21"/>
      <c r="BS82" s="35">
        <f t="shared" si="47"/>
        <v>45047</v>
      </c>
      <c r="BT82" s="24">
        <f t="shared" si="48"/>
        <v>1.9257473107864725E-2</v>
      </c>
      <c r="BU82" s="24">
        <f t="shared" si="49"/>
        <v>2.3079807661521507E-3</v>
      </c>
      <c r="BV82" s="24">
        <f t="shared" si="50"/>
        <v>9.6345889630649953E-3</v>
      </c>
      <c r="BW82" s="24">
        <f t="shared" si="51"/>
        <v>9.2956359727160882E-3</v>
      </c>
      <c r="BX82" s="24">
        <f t="shared" si="52"/>
        <v>5.775770258875673E-3</v>
      </c>
      <c r="BY82" s="24">
        <f t="shared" si="53"/>
        <v>7.1295861141024899E-3</v>
      </c>
      <c r="BZ82" s="24">
        <f t="shared" si="54"/>
        <v>9.7385668759581417E-3</v>
      </c>
      <c r="CA82" s="24">
        <f t="shared" si="55"/>
        <v>1.2765181553958775E-3</v>
      </c>
      <c r="CB82" s="24">
        <f t="shared" si="56"/>
        <v>6.927267456085036E-3</v>
      </c>
      <c r="CC82" s="24">
        <f t="shared" si="57"/>
        <v>1.7606084880192503E-3</v>
      </c>
      <c r="CD82" s="24">
        <f t="shared" si="58"/>
        <v>1.1032463250865545E-2</v>
      </c>
      <c r="CE82" s="24">
        <f t="shared" si="59"/>
        <v>2.4927264379060888E-3</v>
      </c>
      <c r="CF82" s="24">
        <f t="shared" si="60"/>
        <v>8.6629185847006046E-2</v>
      </c>
      <c r="CG82" s="21"/>
    </row>
    <row r="83" spans="1:85" x14ac:dyDescent="0.2">
      <c r="A83" s="31">
        <f>+[1]NAC!A84</f>
        <v>45078</v>
      </c>
      <c r="B83" s="17">
        <f>+[1]GBA!B84</f>
        <v>1686.3684471907959</v>
      </c>
      <c r="C83" s="17">
        <f>+[1]GBA!C84</f>
        <v>1838.2008963691201</v>
      </c>
      <c r="D83" s="17">
        <f>+[1]GBA!D84</f>
        <v>1353.8122984817501</v>
      </c>
      <c r="E83" s="17">
        <f>+[1]GBA!E84</f>
        <v>2089.50899895065</v>
      </c>
      <c r="F83" s="17">
        <f>+[1]GBA!F84</f>
        <v>1312.2864</v>
      </c>
      <c r="G83" s="17">
        <f>+[1]GBA!G84</f>
        <v>1758.68160763693</v>
      </c>
      <c r="H83" s="17">
        <f>+[1]GBA!H84</f>
        <v>1701.0304000000001</v>
      </c>
      <c r="I83" s="17">
        <f>+[1]GBA!I84</f>
        <v>1575.9159</v>
      </c>
      <c r="J83" s="17">
        <f>+[1]GBA!J84</f>
        <v>1209.8497887554699</v>
      </c>
      <c r="K83" s="17">
        <f>+[1]GBA!K84</f>
        <v>1580.3923</v>
      </c>
      <c r="L83" s="17">
        <f>+[1]GBA!L84</f>
        <v>1504.5911518037799</v>
      </c>
      <c r="M83" s="17">
        <f>+[1]GBA!M84</f>
        <v>1874.8076000000001</v>
      </c>
      <c r="N83" s="17">
        <f>+[1]GBA!N84</f>
        <v>1503.93006741614</v>
      </c>
      <c r="O83" s="17">
        <f>+[1]GBA!P84</f>
        <v>2170.5830999999998</v>
      </c>
      <c r="P83" s="17">
        <f>+[1]GBA!Q84</f>
        <v>1726.7701999999999</v>
      </c>
      <c r="Q83" s="17">
        <f>+[1]GBA!R84</f>
        <v>1344.1706999999999</v>
      </c>
      <c r="R83" s="18">
        <f t="shared" si="40"/>
        <v>1686.3684471907964</v>
      </c>
      <c r="S83" s="19">
        <f t="shared" si="41"/>
        <v>1796.1600282569393</v>
      </c>
      <c r="T83" s="19">
        <f t="shared" si="42"/>
        <v>1808.753284957713</v>
      </c>
      <c r="U83" s="19">
        <f t="shared" si="43"/>
        <v>1780.9679231005771</v>
      </c>
      <c r="V83" s="19"/>
      <c r="W83" s="20">
        <f t="shared" si="44"/>
        <v>1674.8032191604568</v>
      </c>
      <c r="X83" s="21"/>
      <c r="Y83" s="41">
        <f t="shared" si="46"/>
        <v>6.5209310738205684E-2</v>
      </c>
      <c r="Z83" s="24">
        <f t="shared" si="46"/>
        <v>5.1098418196293904E-2</v>
      </c>
      <c r="AA83" s="24">
        <f t="shared" si="46"/>
        <v>5.2189319950165958E-2</v>
      </c>
      <c r="AB83" s="24">
        <f t="shared" si="45"/>
        <v>5.4591794836795327E-2</v>
      </c>
      <c r="AC83" s="24">
        <f t="shared" si="45"/>
        <v>7.2887708461266243E-2</v>
      </c>
      <c r="AD83" s="24">
        <f t="shared" si="45"/>
        <v>8.5121182418050001E-2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0.11062085495560603</v>
      </c>
      <c r="AH83" s="24">
        <f t="shared" si="45"/>
        <v>6.0621839896594976E-2</v>
      </c>
      <c r="AI83" s="24">
        <f t="shared" si="45"/>
        <v>7.783363481984451E-2</v>
      </c>
      <c r="AJ83" s="24">
        <f t="shared" si="45"/>
        <v>6.6989152415777742E-2</v>
      </c>
      <c r="AK83" s="24">
        <f t="shared" si="35"/>
        <v>7.8650354380983778E-2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6.520931073820635E-2</v>
      </c>
      <c r="AP83" s="24">
        <f t="shared" si="34"/>
        <v>5.9989650876454137E-2</v>
      </c>
      <c r="AQ83" s="24">
        <f t="shared" si="34"/>
        <v>6.6387726871697472E-2</v>
      </c>
      <c r="AR83" s="24">
        <f t="shared" si="33"/>
        <v>6.6121627352002221E-2</v>
      </c>
      <c r="AS83" s="24" t="e">
        <f t="shared" si="33"/>
        <v>#DIV/0!</v>
      </c>
      <c r="AT83" s="24">
        <f t="shared" si="33"/>
        <v>7.1374844460734055E-2</v>
      </c>
      <c r="AU83" s="21"/>
      <c r="AV83" s="24">
        <f t="shared" si="62"/>
        <v>1.1695177558276746</v>
      </c>
      <c r="AW83" s="24">
        <f t="shared" si="62"/>
        <v>1.1846747802558002</v>
      </c>
      <c r="AX83" s="24">
        <f t="shared" si="62"/>
        <v>1.1383408647671658</v>
      </c>
      <c r="AY83" s="24">
        <f t="shared" si="62"/>
        <v>1.2290008462639328</v>
      </c>
      <c r="AZ83" s="24">
        <f t="shared" si="62"/>
        <v>1.1735970563463214</v>
      </c>
      <c r="BA83" s="24">
        <f t="shared" si="62"/>
        <v>1.225820598683951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1.0472415949266285</v>
      </c>
      <c r="BE83" s="24">
        <f t="shared" si="36"/>
        <v>1.1493075643646224</v>
      </c>
      <c r="BF83" s="24">
        <f t="shared" ref="BF83:BK95" si="63">+L83/L71-1</f>
        <v>1.1497079412535425</v>
      </c>
      <c r="BG83" s="24">
        <f t="shared" si="63"/>
        <v>1.3228066149914084</v>
      </c>
      <c r="BH83" s="24">
        <f t="shared" si="63"/>
        <v>1.20611401050297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1.169517755827675</v>
      </c>
      <c r="BM83" s="24">
        <f t="shared" si="39"/>
        <v>1.2144084415080281</v>
      </c>
      <c r="BN83" s="24">
        <f t="shared" si="39"/>
        <v>1.2395680085425202</v>
      </c>
      <c r="BO83" s="24">
        <f t="shared" si="39"/>
        <v>1.2045852449991981</v>
      </c>
      <c r="BP83" s="24" t="e">
        <f t="shared" si="39"/>
        <v>#DIV/0!</v>
      </c>
      <c r="BQ83" s="24">
        <f t="shared" si="39"/>
        <v>1.1303396300057265</v>
      </c>
      <c r="BR83" s="21"/>
      <c r="BS83" s="35">
        <f t="shared" si="47"/>
        <v>45078</v>
      </c>
      <c r="BT83" s="24">
        <f t="shared" si="48"/>
        <v>1.3231136222893958E-2</v>
      </c>
      <c r="BU83" s="24">
        <f t="shared" si="49"/>
        <v>1.3869999403909631E-3</v>
      </c>
      <c r="BV83" s="24">
        <f t="shared" si="50"/>
        <v>5.800659956705069E-3</v>
      </c>
      <c r="BW83" s="24">
        <f t="shared" si="51"/>
        <v>5.8903733874764112E-3</v>
      </c>
      <c r="BX83" s="24">
        <f t="shared" si="52"/>
        <v>5.4638234170364067E-3</v>
      </c>
      <c r="BY83" s="24">
        <f t="shared" si="53"/>
        <v>7.4064297644462493E-3</v>
      </c>
      <c r="BZ83" s="24">
        <f t="shared" si="54"/>
        <v>7.043234416028268E-3</v>
      </c>
      <c r="CA83" s="24">
        <f t="shared" si="55"/>
        <v>2.1389047522562799E-3</v>
      </c>
      <c r="CB83" s="24">
        <f t="shared" si="56"/>
        <v>4.2565208608177432E-3</v>
      </c>
      <c r="CC83" s="24">
        <f t="shared" si="57"/>
        <v>2.072638270263221E-3</v>
      </c>
      <c r="CD83" s="24">
        <f t="shared" si="58"/>
        <v>8.0595900567213448E-3</v>
      </c>
      <c r="CE83" s="24">
        <f t="shared" si="59"/>
        <v>2.4589996931704719E-3</v>
      </c>
      <c r="CF83" s="24">
        <f t="shared" si="60"/>
        <v>6.5209310738206391E-2</v>
      </c>
      <c r="CG83" s="21"/>
    </row>
    <row r="84" spans="1:85" x14ac:dyDescent="0.2">
      <c r="A84" s="31">
        <f>+[1]NAC!A85</f>
        <v>45108</v>
      </c>
      <c r="B84" s="17">
        <f>+[1]GBA!B85</f>
        <v>1800.3779421930831</v>
      </c>
      <c r="C84" s="17">
        <f>+[1]GBA!C85</f>
        <v>1963.27503508779</v>
      </c>
      <c r="D84" s="17">
        <f>+[1]GBA!D85</f>
        <v>1480.0084120204399</v>
      </c>
      <c r="E84" s="17">
        <f>+[1]GBA!E85</f>
        <v>2203.3665557866798</v>
      </c>
      <c r="F84" s="17">
        <f>+[1]GBA!F85</f>
        <v>1359.47</v>
      </c>
      <c r="G84" s="17">
        <f>+[1]GBA!G85</f>
        <v>1855.9765843638299</v>
      </c>
      <c r="H84" s="17">
        <f>+[1]GBA!H85</f>
        <v>1841.4954</v>
      </c>
      <c r="I84" s="17">
        <f>+[1]GBA!I85</f>
        <v>1636.9606000000001</v>
      </c>
      <c r="J84" s="17">
        <f>+[1]GBA!J85</f>
        <v>1379.4497784008499</v>
      </c>
      <c r="K84" s="17">
        <f>+[1]GBA!K85</f>
        <v>1774.182</v>
      </c>
      <c r="L84" s="17">
        <f>+[1]GBA!L85</f>
        <v>1633.26905609765</v>
      </c>
      <c r="M84" s="17">
        <f>+[1]GBA!M85</f>
        <v>2002.0742</v>
      </c>
      <c r="N84" s="17">
        <f>+[1]GBA!N85</f>
        <v>1603.16819668515</v>
      </c>
      <c r="O84" s="17">
        <f>+[1]GBA!P85</f>
        <v>2269.8240000000001</v>
      </c>
      <c r="P84" s="17">
        <f>+[1]GBA!Q85</f>
        <v>1837.2743</v>
      </c>
      <c r="Q84" s="17">
        <f>+[1]GBA!R85</f>
        <v>1432.3543</v>
      </c>
      <c r="R84" s="18">
        <f t="shared" si="40"/>
        <v>1800.3779421930831</v>
      </c>
      <c r="S84" s="19">
        <f t="shared" si="41"/>
        <v>1924.0599923971427</v>
      </c>
      <c r="T84" s="19">
        <f t="shared" si="42"/>
        <v>1938.6147060590663</v>
      </c>
      <c r="U84" s="19">
        <f t="shared" si="43"/>
        <v>1911.9208405441373</v>
      </c>
      <c r="V84" s="19"/>
      <c r="W84" s="20">
        <f t="shared" si="44"/>
        <v>1793.7383989525617</v>
      </c>
      <c r="X84" s="21"/>
      <c r="Y84" s="41">
        <f t="shared" si="46"/>
        <v>6.7606515760068708E-2</v>
      </c>
      <c r="Z84" s="24">
        <f t="shared" si="46"/>
        <v>6.8041604682992363E-2</v>
      </c>
      <c r="AA84" s="24">
        <f t="shared" si="46"/>
        <v>9.3215369427662953E-2</v>
      </c>
      <c r="AB84" s="24">
        <f t="shared" si="45"/>
        <v>5.4490101211915887E-2</v>
      </c>
      <c r="AC84" s="24">
        <f t="shared" si="45"/>
        <v>3.5955260985711668E-2</v>
      </c>
      <c r="AD84" s="24">
        <f t="shared" si="45"/>
        <v>5.5322678251938484E-2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0.14018268319064764</v>
      </c>
      <c r="AH84" s="24">
        <f t="shared" si="45"/>
        <v>0.12262126308765242</v>
      </c>
      <c r="AI84" s="24">
        <f t="shared" si="45"/>
        <v>8.552350194244096E-2</v>
      </c>
      <c r="AJ84" s="24">
        <f t="shared" si="45"/>
        <v>6.7882485648127266E-2</v>
      </c>
      <c r="AK84" s="24">
        <f t="shared" si="35"/>
        <v>6.5985866909030078E-2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6.7606515760068486E-2</v>
      </c>
      <c r="AP84" s="24">
        <f t="shared" si="34"/>
        <v>7.1207443728898756E-2</v>
      </c>
      <c r="AQ84" s="24">
        <f t="shared" si="34"/>
        <v>7.179609412811061E-2</v>
      </c>
      <c r="AR84" s="24">
        <f t="shared" si="33"/>
        <v>7.3529071324079487E-2</v>
      </c>
      <c r="AS84" s="24" t="e">
        <f t="shared" si="33"/>
        <v>#DIV/0!</v>
      </c>
      <c r="AT84" s="24">
        <f t="shared" si="33"/>
        <v>7.1014420339915896E-2</v>
      </c>
      <c r="AU84" s="21"/>
      <c r="AV84" s="24">
        <f t="shared" si="62"/>
        <v>1.1462366345844441</v>
      </c>
      <c r="AW84" s="24">
        <f t="shared" si="62"/>
        <v>1.1860409032886516</v>
      </c>
      <c r="AX84" s="24">
        <f t="shared" si="62"/>
        <v>1.1825200090053922</v>
      </c>
      <c r="AY84" s="24">
        <f t="shared" si="62"/>
        <v>1.132211168113356</v>
      </c>
      <c r="AZ84" s="24">
        <f t="shared" si="62"/>
        <v>1.1503020770525834</v>
      </c>
      <c r="BA84" s="24">
        <f t="shared" si="62"/>
        <v>1.1381325768014663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1.2001177002020955</v>
      </c>
      <c r="BE84" s="24">
        <f t="shared" si="61"/>
        <v>1.1282252530127073</v>
      </c>
      <c r="BF84" s="24">
        <f t="shared" si="63"/>
        <v>1.1388020128259995</v>
      </c>
      <c r="BG84" s="24">
        <f t="shared" si="63"/>
        <v>1.2293951447533149</v>
      </c>
      <c r="BH84" s="24">
        <f t="shared" si="63"/>
        <v>1.1730581380471192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1.1462366345844441</v>
      </c>
      <c r="BM84" s="24">
        <f t="shared" si="39"/>
        <v>1.1733336730449544</v>
      </c>
      <c r="BN84" s="24">
        <f t="shared" si="39"/>
        <v>1.1645539465368198</v>
      </c>
      <c r="BO84" s="24">
        <f t="shared" si="39"/>
        <v>1.1371742245509959</v>
      </c>
      <c r="BP84" s="24" t="e">
        <f t="shared" si="39"/>
        <v>#DIV/0!</v>
      </c>
      <c r="BQ84" s="24">
        <f t="shared" si="39"/>
        <v>1.1065969768204784</v>
      </c>
      <c r="BR84" s="21"/>
      <c r="BS84" s="35">
        <f t="shared" si="47"/>
        <v>45108</v>
      </c>
      <c r="BT84" s="24">
        <f t="shared" si="48"/>
        <v>1.7384918559460723E-2</v>
      </c>
      <c r="BU84" s="24">
        <f t="shared" si="49"/>
        <v>2.4470411075286631E-3</v>
      </c>
      <c r="BV84" s="24">
        <f t="shared" si="50"/>
        <v>5.7321438808237233E-3</v>
      </c>
      <c r="BW84" s="24">
        <f t="shared" si="51"/>
        <v>2.9266466460645389E-3</v>
      </c>
      <c r="BX84" s="24">
        <f t="shared" si="52"/>
        <v>3.6174746099755656E-3</v>
      </c>
      <c r="BY84" s="24">
        <f t="shared" si="53"/>
        <v>7.3299046958517225E-3</v>
      </c>
      <c r="BZ84" s="24">
        <f t="shared" si="54"/>
        <v>4.1954536932815025E-3</v>
      </c>
      <c r="CA84" s="24">
        <f t="shared" si="55"/>
        <v>2.8260489082170188E-3</v>
      </c>
      <c r="CB84" s="24">
        <f t="shared" si="56"/>
        <v>8.5726886340185236E-3</v>
      </c>
      <c r="CC84" s="24">
        <f t="shared" si="57"/>
        <v>2.3044031191098344E-3</v>
      </c>
      <c r="CD84" s="24">
        <f t="shared" si="58"/>
        <v>8.1807148746060147E-3</v>
      </c>
      <c r="CE84" s="24">
        <f t="shared" si="59"/>
        <v>2.0890770311307099E-3</v>
      </c>
      <c r="CF84" s="24">
        <f t="shared" si="60"/>
        <v>6.7606515760068542E-2</v>
      </c>
      <c r="CG84" s="21"/>
    </row>
    <row r="85" spans="1:85" x14ac:dyDescent="0.2">
      <c r="A85" s="31">
        <f>+[1]NAC!A86</f>
        <v>45139</v>
      </c>
      <c r="B85" s="17">
        <f>+[1]GBA!B86</f>
        <v>2023.3688689089049</v>
      </c>
      <c r="C85" s="17">
        <f>+[1]GBA!C86</f>
        <v>2264.5088064223701</v>
      </c>
      <c r="D85" s="17">
        <f>+[1]GBA!D86</f>
        <v>1599.18188584513</v>
      </c>
      <c r="E85" s="17">
        <f>+[1]GBA!E86</f>
        <v>2402.2730512764101</v>
      </c>
      <c r="F85" s="17">
        <f>+[1]GBA!F86</f>
        <v>1520.058</v>
      </c>
      <c r="G85" s="17">
        <f>+[1]GBA!G86</f>
        <v>2118.3255592755099</v>
      </c>
      <c r="H85" s="17">
        <f>+[1]GBA!H86</f>
        <v>2137.6410999999998</v>
      </c>
      <c r="I85" s="17">
        <f>+[1]GBA!I86</f>
        <v>1788.5897</v>
      </c>
      <c r="J85" s="17">
        <f>+[1]GBA!J86</f>
        <v>1473.5837603120499</v>
      </c>
      <c r="K85" s="17">
        <f>+[1]GBA!K86</f>
        <v>1978.2928999999999</v>
      </c>
      <c r="L85" s="17">
        <f>+[1]GBA!L86</f>
        <v>1780.79936642997</v>
      </c>
      <c r="M85" s="17">
        <f>+[1]GBA!M86</f>
        <v>2256.3582000000001</v>
      </c>
      <c r="N85" s="17">
        <f>+[1]GBA!N86</f>
        <v>1739.07067085832</v>
      </c>
      <c r="O85" s="17">
        <f>+[1]GBA!P86</f>
        <v>2503.4050999999999</v>
      </c>
      <c r="P85" s="17">
        <f>+[1]GBA!Q86</f>
        <v>2085.5392000000002</v>
      </c>
      <c r="Q85" s="17">
        <f>+[1]GBA!R86</f>
        <v>1560.3887</v>
      </c>
      <c r="R85" s="18">
        <f t="shared" si="40"/>
        <v>2023.3688689089049</v>
      </c>
      <c r="S85" s="19">
        <f t="shared" si="41"/>
        <v>2169.5720065507767</v>
      </c>
      <c r="T85" s="19">
        <f t="shared" si="42"/>
        <v>2159.7347245436008</v>
      </c>
      <c r="U85" s="19">
        <f t="shared" si="43"/>
        <v>2119.0906238859611</v>
      </c>
      <c r="V85" s="19"/>
      <c r="W85" s="20">
        <f t="shared" si="44"/>
        <v>1994.0131974155906</v>
      </c>
      <c r="X85" s="21"/>
      <c r="Y85" s="41">
        <f t="shared" si="46"/>
        <v>0.1238578420063241</v>
      </c>
      <c r="Z85" s="24">
        <f t="shared" si="46"/>
        <v>0.15343432068910823</v>
      </c>
      <c r="AA85" s="24">
        <f t="shared" si="46"/>
        <v>8.0522159777456803E-2</v>
      </c>
      <c r="AB85" s="24">
        <f t="shared" si="45"/>
        <v>9.0273901529159595E-2</v>
      </c>
      <c r="AC85" s="24">
        <f t="shared" si="45"/>
        <v>0.11812544594584651</v>
      </c>
      <c r="AD85" s="24">
        <f t="shared" si="45"/>
        <v>0.14135360172208467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6.8240238524903907E-2</v>
      </c>
      <c r="AH85" s="24">
        <f t="shared" si="45"/>
        <v>0.11504507429339261</v>
      </c>
      <c r="AI85" s="24">
        <f t="shared" si="45"/>
        <v>9.0328234519309492E-2</v>
      </c>
      <c r="AJ85" s="24">
        <f t="shared" si="45"/>
        <v>0.12701027764105843</v>
      </c>
      <c r="AK85" s="24">
        <f t="shared" si="35"/>
        <v>8.4771188983273182E-2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0.1238578420063241</v>
      </c>
      <c r="AP85" s="24">
        <f t="shared" si="34"/>
        <v>0.12760101822384251</v>
      </c>
      <c r="AQ85" s="24">
        <f t="shared" si="34"/>
        <v>0.11406083828490132</v>
      </c>
      <c r="AR85" s="24">
        <f t="shared" si="33"/>
        <v>0.10835688327078596</v>
      </c>
      <c r="AS85" s="24" t="e">
        <f t="shared" si="33"/>
        <v>#DIV/0!</v>
      </c>
      <c r="AT85" s="24">
        <f t="shared" si="33"/>
        <v>0.1116521776976942</v>
      </c>
      <c r="AU85" s="21"/>
      <c r="AV85" s="24">
        <f t="shared" si="62"/>
        <v>1.2529829800120602</v>
      </c>
      <c r="AW85" s="24">
        <f t="shared" si="62"/>
        <v>1.3558892587857763</v>
      </c>
      <c r="AX85" s="24">
        <f t="shared" si="62"/>
        <v>1.1842561350544445</v>
      </c>
      <c r="AY85" s="24">
        <f t="shared" si="62"/>
        <v>1.1072281799216537</v>
      </c>
      <c r="AZ85" s="24">
        <f t="shared" si="62"/>
        <v>1.2801481079692936</v>
      </c>
      <c r="BA85" s="24">
        <f t="shared" si="62"/>
        <v>1.2523695359721398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1.2227891961423181</v>
      </c>
      <c r="BE85" s="24">
        <f t="shared" si="61"/>
        <v>1.2585100858141014</v>
      </c>
      <c r="BF85" s="24">
        <f t="shared" si="63"/>
        <v>1.254589909090297</v>
      </c>
      <c r="BG85" s="24">
        <f t="shared" si="63"/>
        <v>1.3659988220119144</v>
      </c>
      <c r="BH85" s="24">
        <f t="shared" si="63"/>
        <v>1.2022719507945436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1.2529829800120602</v>
      </c>
      <c r="BM85" s="24">
        <f t="shared" si="39"/>
        <v>1.2829278609614514</v>
      </c>
      <c r="BN85" s="24">
        <f t="shared" si="39"/>
        <v>1.2429957030888841</v>
      </c>
      <c r="BO85" s="24">
        <f t="shared" si="39"/>
        <v>1.191956152533336</v>
      </c>
      <c r="BP85" s="24" t="e">
        <f t="shared" si="39"/>
        <v>#DIV/0!</v>
      </c>
      <c r="BQ85" s="24">
        <f t="shared" si="39"/>
        <v>1.1791639858105443</v>
      </c>
      <c r="BR85" s="21"/>
      <c r="BS85" s="35">
        <f t="shared" si="47"/>
        <v>45139</v>
      </c>
      <c r="BT85" s="24">
        <f t="shared" si="48"/>
        <v>3.9219096360853446E-2</v>
      </c>
      <c r="BU85" s="24">
        <f t="shared" si="49"/>
        <v>2.1645302926342068E-3</v>
      </c>
      <c r="BV85" s="24">
        <f t="shared" si="50"/>
        <v>9.379786916577891E-3</v>
      </c>
      <c r="BW85" s="24">
        <f t="shared" si="51"/>
        <v>9.3299881132394673E-3</v>
      </c>
      <c r="BX85" s="24">
        <f t="shared" si="52"/>
        <v>9.1365709062870872E-3</v>
      </c>
      <c r="BY85" s="24">
        <f t="shared" si="53"/>
        <v>1.4475194896164233E-2</v>
      </c>
      <c r="BZ85" s="24">
        <f t="shared" si="54"/>
        <v>9.7611797379570809E-3</v>
      </c>
      <c r="CA85" s="24">
        <f t="shared" si="55"/>
        <v>1.4692275603435691E-3</v>
      </c>
      <c r="CB85" s="24">
        <f t="shared" si="56"/>
        <v>8.4574870548858316E-3</v>
      </c>
      <c r="CC85" s="24">
        <f t="shared" si="57"/>
        <v>2.4747111523754917E-3</v>
      </c>
      <c r="CD85" s="24">
        <f t="shared" si="58"/>
        <v>1.5310332877341954E-2</v>
      </c>
      <c r="CE85" s="24">
        <f t="shared" si="59"/>
        <v>2.6797361376637687E-3</v>
      </c>
      <c r="CF85" s="24">
        <f t="shared" si="60"/>
        <v>0.12385784200632403</v>
      </c>
      <c r="CG85" s="21"/>
    </row>
    <row r="86" spans="1:85" x14ac:dyDescent="0.2">
      <c r="A86" s="31">
        <f>+[1]NAC!A87</f>
        <v>45170</v>
      </c>
      <c r="B86" s="17">
        <f>+[1]GBA!B87</f>
        <v>2255.4115504190331</v>
      </c>
      <c r="C86" s="17">
        <f>+[1]GBA!C87</f>
        <v>2554.4361297665901</v>
      </c>
      <c r="D86" s="17">
        <f>+[1]GBA!D87</f>
        <v>1767.61783225351</v>
      </c>
      <c r="E86" s="17">
        <f>+[1]GBA!E87</f>
        <v>2684.2309001789699</v>
      </c>
      <c r="F86" s="17">
        <f>+[1]GBA!F87</f>
        <v>1626.3733</v>
      </c>
      <c r="G86" s="17">
        <f>+[1]GBA!G87</f>
        <v>2348.5839295068699</v>
      </c>
      <c r="H86" s="17">
        <f>+[1]GBA!H87</f>
        <v>2308.6914000000002</v>
      </c>
      <c r="I86" s="17">
        <f>+[1]GBA!I87</f>
        <v>1969.5310999999999</v>
      </c>
      <c r="J86" s="17">
        <f>+[1]GBA!J87</f>
        <v>1614.2679768089899</v>
      </c>
      <c r="K86" s="17">
        <f>+[1]GBA!K87</f>
        <v>2270.7096000000001</v>
      </c>
      <c r="L86" s="17">
        <f>+[1]GBA!L87</f>
        <v>1973.6707442004099</v>
      </c>
      <c r="M86" s="17">
        <f>+[1]GBA!M87</f>
        <v>2566.4686999999999</v>
      </c>
      <c r="N86" s="17">
        <f>+[1]GBA!N87</f>
        <v>1960.14444925618</v>
      </c>
      <c r="O86" s="17">
        <f>+[1]GBA!P87</f>
        <v>2902.3424</v>
      </c>
      <c r="P86" s="17">
        <f>+[1]GBA!Q87</f>
        <v>2350.3791000000001</v>
      </c>
      <c r="Q86" s="17">
        <f>+[1]GBA!R87</f>
        <v>1676.2644</v>
      </c>
      <c r="R86" s="18">
        <f t="shared" si="40"/>
        <v>2255.4115504190331</v>
      </c>
      <c r="S86" s="19">
        <f t="shared" si="41"/>
        <v>2446.1364796681123</v>
      </c>
      <c r="T86" s="19">
        <f t="shared" si="42"/>
        <v>2437.4014941105429</v>
      </c>
      <c r="U86" s="19">
        <f t="shared" si="43"/>
        <v>2383.1101277216521</v>
      </c>
      <c r="V86" s="19"/>
      <c r="W86" s="20">
        <f t="shared" si="44"/>
        <v>2212.9770421755234</v>
      </c>
      <c r="X86" s="21"/>
      <c r="Y86" s="41">
        <f t="shared" si="46"/>
        <v>0.11468135399120594</v>
      </c>
      <c r="Z86" s="24">
        <f t="shared" si="46"/>
        <v>0.12803099838779941</v>
      </c>
      <c r="AA86" s="24">
        <f t="shared" si="46"/>
        <v>0.10532632210210768</v>
      </c>
      <c r="AB86" s="24">
        <f t="shared" si="45"/>
        <v>0.11737127415750925</v>
      </c>
      <c r="AC86" s="24">
        <f t="shared" si="45"/>
        <v>6.9941607491293079E-2</v>
      </c>
      <c r="AD86" s="24">
        <f t="shared" si="45"/>
        <v>0.10869829201801773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9.5470797307883215E-2</v>
      </c>
      <c r="AH86" s="24">
        <f t="shared" si="45"/>
        <v>0.14781264189948828</v>
      </c>
      <c r="AI86" s="24">
        <f t="shared" si="45"/>
        <v>0.1083060682782564</v>
      </c>
      <c r="AJ86" s="24">
        <f t="shared" si="45"/>
        <v>0.1374385059960781</v>
      </c>
      <c r="AK86" s="24">
        <f t="shared" si="35"/>
        <v>0.12712179102459875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0.11468135399120594</v>
      </c>
      <c r="AP86" s="24">
        <f t="shared" si="34"/>
        <v>0.12747420794621278</v>
      </c>
      <c r="AQ86" s="24">
        <f t="shared" si="34"/>
        <v>0.12856521979828761</v>
      </c>
      <c r="AR86" s="24">
        <f t="shared" si="33"/>
        <v>0.12459094521948066</v>
      </c>
      <c r="AS86" s="24" t="e">
        <f t="shared" si="33"/>
        <v>#DIV/0!</v>
      </c>
      <c r="AT86" s="24">
        <f t="shared" si="33"/>
        <v>0.10981062966069044</v>
      </c>
      <c r="AU86" s="21"/>
      <c r="AV86" s="24">
        <f t="shared" si="62"/>
        <v>1.3847912425092304</v>
      </c>
      <c r="AW86" s="24">
        <f t="shared" si="62"/>
        <v>1.4903142164506797</v>
      </c>
      <c r="AX86" s="24">
        <f t="shared" si="62"/>
        <v>1.2129373955936784</v>
      </c>
      <c r="AY86" s="24">
        <f t="shared" si="62"/>
        <v>1.229754486183785</v>
      </c>
      <c r="AZ86" s="24">
        <f t="shared" si="62"/>
        <v>1.383818874867095</v>
      </c>
      <c r="BA86" s="24">
        <f t="shared" si="62"/>
        <v>1.3774259271554357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1.3720465211214212</v>
      </c>
      <c r="BE86" s="24">
        <f t="shared" si="61"/>
        <v>1.4720402187387629</v>
      </c>
      <c r="BF86" s="24">
        <f t="shared" si="63"/>
        <v>1.4019289358963514</v>
      </c>
      <c r="BG86" s="24">
        <f t="shared" si="63"/>
        <v>1.5931493543924078</v>
      </c>
      <c r="BH86" s="24">
        <f t="shared" si="63"/>
        <v>1.3193173584806854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1.3847912425092304</v>
      </c>
      <c r="BM86" s="24">
        <f t="shared" si="39"/>
        <v>1.4334141148427708</v>
      </c>
      <c r="BN86" s="24">
        <f t="shared" si="39"/>
        <v>1.4120006377699763</v>
      </c>
      <c r="BO86" s="24">
        <f t="shared" si="39"/>
        <v>1.3380126343992429</v>
      </c>
      <c r="BP86" s="24" t="e">
        <f t="shared" si="39"/>
        <v>#DIV/0!</v>
      </c>
      <c r="BQ86" s="24">
        <f t="shared" si="39"/>
        <v>1.2985512318437062</v>
      </c>
      <c r="BR86" s="21"/>
      <c r="BS86" s="35">
        <f t="shared" si="47"/>
        <v>45170</v>
      </c>
      <c r="BT86" s="24">
        <f t="shared" si="48"/>
        <v>3.3587036766327148E-2</v>
      </c>
      <c r="BU86" s="24">
        <f t="shared" si="49"/>
        <v>2.7221212761487819E-3</v>
      </c>
      <c r="BV86" s="24">
        <f t="shared" si="50"/>
        <v>1.1830873618578474E-2</v>
      </c>
      <c r="BW86" s="24">
        <f t="shared" si="51"/>
        <v>5.4960717004590145E-3</v>
      </c>
      <c r="BX86" s="24">
        <f t="shared" si="52"/>
        <v>7.1352287935968327E-3</v>
      </c>
      <c r="BY86" s="24">
        <f t="shared" si="53"/>
        <v>7.439289311650327E-3</v>
      </c>
      <c r="BZ86" s="24">
        <f t="shared" si="54"/>
        <v>1.0364451377226434E-2</v>
      </c>
      <c r="CA86" s="24">
        <f t="shared" si="55"/>
        <v>1.9537843762990085E-3</v>
      </c>
      <c r="CB86" s="24">
        <f t="shared" si="56"/>
        <v>1.0781171023829826E-2</v>
      </c>
      <c r="CC86" s="24">
        <f t="shared" si="57"/>
        <v>2.8787215708267005E-3</v>
      </c>
      <c r="CD86" s="24">
        <f t="shared" si="58"/>
        <v>1.661386547778966E-2</v>
      </c>
      <c r="CE86" s="24">
        <f t="shared" si="59"/>
        <v>3.8787386984737498E-3</v>
      </c>
      <c r="CF86" s="24">
        <f t="shared" si="60"/>
        <v>0.11468135399120596</v>
      </c>
      <c r="CG86" s="21"/>
    </row>
    <row r="87" spans="1:85" x14ac:dyDescent="0.2">
      <c r="A87" s="31">
        <f>+[1]NAC!A88</f>
        <v>45200</v>
      </c>
      <c r="B87" s="17">
        <f>+[1]GBA!B88</f>
        <v>2444.9188496377651</v>
      </c>
      <c r="C87" s="17">
        <f>+[1]GBA!C88</f>
        <v>2765.09413530136</v>
      </c>
      <c r="D87" s="17">
        <f>+[1]GBA!D88</f>
        <v>1948.21463524105</v>
      </c>
      <c r="E87" s="17">
        <f>+[1]GBA!E88</f>
        <v>2941.2958504983199</v>
      </c>
      <c r="F87" s="17">
        <f>+[1]GBA!F88</f>
        <v>1771.8731</v>
      </c>
      <c r="G87" s="17">
        <f>+[1]GBA!G88</f>
        <v>2605.02265552985</v>
      </c>
      <c r="H87" s="17">
        <f>+[1]GBA!H88</f>
        <v>2430.3649</v>
      </c>
      <c r="I87" s="17">
        <f>+[1]GBA!I88</f>
        <v>2086.3757999999998</v>
      </c>
      <c r="J87" s="17">
        <f>+[1]GBA!J88</f>
        <v>1843.8795892621499</v>
      </c>
      <c r="K87" s="17">
        <f>+[1]GBA!K88</f>
        <v>2494.3485000000001</v>
      </c>
      <c r="L87" s="17">
        <f>+[1]GBA!L88</f>
        <v>2148.7294185338201</v>
      </c>
      <c r="M87" s="17">
        <f>+[1]GBA!M88</f>
        <v>2792.1903000000002</v>
      </c>
      <c r="N87" s="17">
        <f>+[1]GBA!N88</f>
        <v>2071.7116434852801</v>
      </c>
      <c r="O87" s="17">
        <f>+[1]GBA!P88</f>
        <v>3136.14</v>
      </c>
      <c r="P87" s="17">
        <f>+[1]GBA!Q88</f>
        <v>2566.2802999999999</v>
      </c>
      <c r="Q87" s="17">
        <f>+[1]GBA!R88</f>
        <v>1788.3083999999999</v>
      </c>
      <c r="R87" s="18">
        <f t="shared" si="40"/>
        <v>2444.9188496377651</v>
      </c>
      <c r="S87" s="19">
        <f t="shared" si="41"/>
        <v>2664.550240144943</v>
      </c>
      <c r="T87" s="19">
        <f t="shared" si="42"/>
        <v>2664.1587767625142</v>
      </c>
      <c r="U87" s="19">
        <f t="shared" si="43"/>
        <v>2610.3030642326598</v>
      </c>
      <c r="V87" s="19"/>
      <c r="W87" s="20">
        <f t="shared" si="44"/>
        <v>2394.8121003476513</v>
      </c>
      <c r="X87" s="21"/>
      <c r="Y87" s="41">
        <f t="shared" si="46"/>
        <v>8.4023378874477972E-2</v>
      </c>
      <c r="Z87" s="24">
        <f t="shared" si="46"/>
        <v>8.2467517226206155E-2</v>
      </c>
      <c r="AA87" s="24">
        <f t="shared" si="46"/>
        <v>0.10216959780118295</v>
      </c>
      <c r="AB87" s="24">
        <f t="shared" si="45"/>
        <v>9.5768568308415736E-2</v>
      </c>
      <c r="AC87" s="24">
        <f t="shared" si="45"/>
        <v>8.9462732817859214E-2</v>
      </c>
      <c r="AD87" s="24">
        <f t="shared" si="45"/>
        <v>0.10918865738676176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0.14223884494509109</v>
      </c>
      <c r="AH87" s="24">
        <f t="shared" si="45"/>
        <v>9.8488551772538457E-2</v>
      </c>
      <c r="AI87" s="24">
        <f t="shared" si="45"/>
        <v>8.8697000169768225E-2</v>
      </c>
      <c r="AJ87" s="24">
        <f t="shared" si="45"/>
        <v>8.795026411192941E-2</v>
      </c>
      <c r="AK87" s="24">
        <f t="shared" si="35"/>
        <v>5.6917843106632615E-2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8.4023378874477972E-2</v>
      </c>
      <c r="AP87" s="24">
        <f t="shared" si="34"/>
        <v>8.9289278129920602E-2</v>
      </c>
      <c r="AQ87" s="24">
        <f t="shared" si="34"/>
        <v>9.303238846775197E-2</v>
      </c>
      <c r="AR87" s="24">
        <f t="shared" si="33"/>
        <v>9.5334635973459259E-2</v>
      </c>
      <c r="AS87" s="24" t="e">
        <f t="shared" si="33"/>
        <v>#DIV/0!</v>
      </c>
      <c r="AT87" s="24">
        <f t="shared" si="33"/>
        <v>8.2167620678690101E-2</v>
      </c>
      <c r="AU87" s="21"/>
      <c r="AV87" s="24">
        <f t="shared" si="62"/>
        <v>1.4307773057983137</v>
      </c>
      <c r="AW87" s="24">
        <f t="shared" si="62"/>
        <v>1.5369191989573787</v>
      </c>
      <c r="AX87" s="24">
        <f t="shared" si="62"/>
        <v>1.3164025888951314</v>
      </c>
      <c r="AY87" s="24">
        <f t="shared" si="62"/>
        <v>1.3135323250128264</v>
      </c>
      <c r="AZ87" s="24">
        <f t="shared" si="62"/>
        <v>1.4025182961074516</v>
      </c>
      <c r="BA87" s="24">
        <f t="shared" si="62"/>
        <v>1.5423084767321136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1.3637988578611595</v>
      </c>
      <c r="BE87" s="24">
        <f t="shared" si="61"/>
        <v>1.5798232023399263</v>
      </c>
      <c r="BF87" s="24">
        <f t="shared" si="63"/>
        <v>1.3294348681967403</v>
      </c>
      <c r="BG87" s="24">
        <f t="shared" si="63"/>
        <v>1.6120182443400854</v>
      </c>
      <c r="BH87" s="24">
        <f t="shared" si="63"/>
        <v>1.3244176689624108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1.4307773057983151</v>
      </c>
      <c r="BM87" s="24">
        <f t="shared" si="39"/>
        <v>1.5002320574263446</v>
      </c>
      <c r="BN87" s="24">
        <f t="shared" si="39"/>
        <v>1.4892140972385413</v>
      </c>
      <c r="BO87" s="24">
        <f t="shared" si="39"/>
        <v>1.4376465463675254</v>
      </c>
      <c r="BP87" s="24" t="e">
        <f t="shared" si="39"/>
        <v>#DIV/0!</v>
      </c>
      <c r="BQ87" s="24">
        <f t="shared" si="39"/>
        <v>1.3500062703093296</v>
      </c>
      <c r="BR87" s="21"/>
      <c r="BS87" s="35">
        <f t="shared" si="47"/>
        <v>45200</v>
      </c>
      <c r="BT87" s="24">
        <f t="shared" si="48"/>
        <v>2.1893226754193081E-2</v>
      </c>
      <c r="BU87" s="24">
        <f t="shared" si="49"/>
        <v>2.6183759928849232E-3</v>
      </c>
      <c r="BV87" s="24">
        <f t="shared" si="50"/>
        <v>9.6766438382644513E-3</v>
      </c>
      <c r="BW87" s="24">
        <f t="shared" si="51"/>
        <v>6.7478944484311142E-3</v>
      </c>
      <c r="BX87" s="24">
        <f t="shared" si="52"/>
        <v>7.1289464304878578E-3</v>
      </c>
      <c r="BY87" s="24">
        <f t="shared" si="53"/>
        <v>4.7473677245337704E-3</v>
      </c>
      <c r="BZ87" s="24">
        <f t="shared" si="54"/>
        <v>6.00435903925559E-3</v>
      </c>
      <c r="CA87" s="24">
        <f t="shared" si="55"/>
        <v>2.8607135175551719E-3</v>
      </c>
      <c r="CB87" s="24">
        <f t="shared" si="56"/>
        <v>7.3970810058591619E-3</v>
      </c>
      <c r="CC87" s="24">
        <f t="shared" si="57"/>
        <v>2.344038702775446E-3</v>
      </c>
      <c r="CD87" s="24">
        <f t="shared" si="58"/>
        <v>1.0848672578383345E-2</v>
      </c>
      <c r="CE87" s="24">
        <f t="shared" si="59"/>
        <v>1.7560588418540316E-3</v>
      </c>
      <c r="CF87" s="24">
        <f t="shared" si="60"/>
        <v>8.4023378874477944E-2</v>
      </c>
      <c r="CG87" s="21"/>
    </row>
    <row r="88" spans="1:85" x14ac:dyDescent="0.2">
      <c r="A88" s="31">
        <f>+[1]NAC!A89</f>
        <v>45231</v>
      </c>
      <c r="B88" s="17">
        <f>+[1]GBA!B89</f>
        <v>2771.6884862713741</v>
      </c>
      <c r="C88" s="17">
        <f>+[1]GBA!C89</f>
        <v>3256.5618455571598</v>
      </c>
      <c r="D88" s="17">
        <f>+[1]GBA!D89</f>
        <v>2169.5085620196301</v>
      </c>
      <c r="E88" s="17">
        <f>+[1]GBA!E89</f>
        <v>3236.5728231276398</v>
      </c>
      <c r="F88" s="17">
        <f>+[1]GBA!F89</f>
        <v>1872.1497999999999</v>
      </c>
      <c r="G88" s="17">
        <f>+[1]GBA!G89</f>
        <v>2934.4355027198799</v>
      </c>
      <c r="H88" s="17">
        <f>+[1]GBA!H89</f>
        <v>2858.4288999999999</v>
      </c>
      <c r="I88" s="17">
        <f>+[1]GBA!I89</f>
        <v>2289.8688000000002</v>
      </c>
      <c r="J88" s="17">
        <f>+[1]GBA!J89</f>
        <v>2142.9725006394501</v>
      </c>
      <c r="K88" s="17">
        <f>+[1]GBA!K89</f>
        <v>2827.4038999999998</v>
      </c>
      <c r="L88" s="17">
        <f>+[1]GBA!L89</f>
        <v>2384.4684317674701</v>
      </c>
      <c r="M88" s="17">
        <f>+[1]GBA!M89</f>
        <v>3144.9902000000002</v>
      </c>
      <c r="N88" s="17">
        <f>+[1]GBA!N89</f>
        <v>2304.2020355863401</v>
      </c>
      <c r="O88" s="17">
        <f>+[1]GBA!P89</f>
        <v>3517.4297999999999</v>
      </c>
      <c r="P88" s="17">
        <f>+[1]GBA!Q89</f>
        <v>2921.1626999999999</v>
      </c>
      <c r="Q88" s="17">
        <f>+[1]GBA!R89</f>
        <v>1959.9784999999999</v>
      </c>
      <c r="R88" s="18">
        <f t="shared" si="40"/>
        <v>2771.6884862713741</v>
      </c>
      <c r="S88" s="19">
        <f t="shared" si="41"/>
        <v>3042.7915447947385</v>
      </c>
      <c r="T88" s="19">
        <f t="shared" si="42"/>
        <v>2983.9240087063326</v>
      </c>
      <c r="U88" s="19">
        <f t="shared" si="43"/>
        <v>2916.1724559852087</v>
      </c>
      <c r="V88" s="19"/>
      <c r="W88" s="20">
        <f t="shared" si="44"/>
        <v>2694.102044498431</v>
      </c>
      <c r="X88" s="21"/>
      <c r="Y88" s="41">
        <f t="shared" si="46"/>
        <v>0.13365254911508528</v>
      </c>
      <c r="Z88" s="24">
        <f t="shared" si="46"/>
        <v>0.17773995611264648</v>
      </c>
      <c r="AA88" s="24">
        <f t="shared" si="46"/>
        <v>0.11358806302735713</v>
      </c>
      <c r="AB88" s="24">
        <f t="shared" si="45"/>
        <v>0.10039009594335568</v>
      </c>
      <c r="AC88" s="24">
        <f t="shared" si="45"/>
        <v>5.659361271413843E-2</v>
      </c>
      <c r="AD88" s="24">
        <f t="shared" si="45"/>
        <v>0.12645296826527175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0.16220848319980896</v>
      </c>
      <c r="AH88" s="24">
        <f t="shared" si="45"/>
        <v>0.13352400436426581</v>
      </c>
      <c r="AI88" s="24">
        <f t="shared" si="45"/>
        <v>0.10971088830463627</v>
      </c>
      <c r="AJ88" s="24">
        <f t="shared" si="45"/>
        <v>0.12635238364663026</v>
      </c>
      <c r="AK88" s="24">
        <f t="shared" si="35"/>
        <v>0.11222140534477898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0.13365254911508528</v>
      </c>
      <c r="AP88" s="24">
        <f t="shared" si="34"/>
        <v>0.14195315177439483</v>
      </c>
      <c r="AQ88" s="24">
        <f t="shared" si="34"/>
        <v>0.12002484038597627</v>
      </c>
      <c r="AR88" s="24">
        <f t="shared" si="33"/>
        <v>0.11717773156063171</v>
      </c>
      <c r="AS88" s="24" t="e">
        <f t="shared" si="33"/>
        <v>#DIV/0!</v>
      </c>
      <c r="AT88" s="24">
        <f t="shared" si="33"/>
        <v>0.12497429092968604</v>
      </c>
      <c r="AU88" s="21"/>
      <c r="AV88" s="24">
        <f t="shared" si="62"/>
        <v>1.6139245230516632</v>
      </c>
      <c r="AW88" s="24">
        <f t="shared" si="62"/>
        <v>1.8735545403984384</v>
      </c>
      <c r="AX88" s="24">
        <f t="shared" si="62"/>
        <v>1.4459892803151764</v>
      </c>
      <c r="AY88" s="24">
        <f t="shared" si="62"/>
        <v>1.4144935866380925</v>
      </c>
      <c r="AZ88" s="24">
        <f t="shared" si="62"/>
        <v>1.2927988241038619</v>
      </c>
      <c r="BA88" s="24">
        <f t="shared" si="62"/>
        <v>1.6999548643096611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1.5841614597092137</v>
      </c>
      <c r="BE88" s="24">
        <f t="shared" si="61"/>
        <v>1.804740475065282</v>
      </c>
      <c r="BF88" s="24">
        <f t="shared" si="63"/>
        <v>1.4725280193430734</v>
      </c>
      <c r="BG88" s="24">
        <f t="shared" si="63"/>
        <v>1.7883081486409598</v>
      </c>
      <c r="BH88" s="24">
        <f t="shared" si="63"/>
        <v>1.4473284593743352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1.6139245230516632</v>
      </c>
      <c r="BM88" s="24">
        <f t="shared" si="39"/>
        <v>1.723278424215624</v>
      </c>
      <c r="BN88" s="24">
        <f t="shared" si="39"/>
        <v>1.646064736556732</v>
      </c>
      <c r="BO88" s="24">
        <f t="shared" si="39"/>
        <v>1.5862130155193155</v>
      </c>
      <c r="BP88" s="24" t="e">
        <f t="shared" si="39"/>
        <v>#DIV/0!</v>
      </c>
      <c r="BQ88" s="24">
        <f t="shared" si="39"/>
        <v>1.5100021519746156</v>
      </c>
      <c r="BR88" s="21"/>
      <c r="BS88" s="35">
        <f t="shared" si="47"/>
        <v>45231</v>
      </c>
      <c r="BT88" s="24">
        <f t="shared" si="48"/>
        <v>4.7118141079008538E-2</v>
      </c>
      <c r="BU88" s="24">
        <f t="shared" si="49"/>
        <v>2.9597348013132162E-3</v>
      </c>
      <c r="BV88" s="24">
        <f t="shared" si="50"/>
        <v>1.0253516177006631E-2</v>
      </c>
      <c r="BW88" s="24">
        <f t="shared" si="51"/>
        <v>4.2900985533953452E-3</v>
      </c>
      <c r="BX88" s="24">
        <f t="shared" si="52"/>
        <v>8.447800024886291E-3</v>
      </c>
      <c r="BY88" s="24">
        <f t="shared" si="53"/>
        <v>1.5407313827852017E-2</v>
      </c>
      <c r="BZ88" s="24">
        <f t="shared" si="54"/>
        <v>9.64647096712201E-3</v>
      </c>
      <c r="CA88" s="24">
        <f t="shared" si="55"/>
        <v>3.4375418271847071E-3</v>
      </c>
      <c r="CB88" s="24">
        <f t="shared" si="56"/>
        <v>1.0162273011098554E-2</v>
      </c>
      <c r="CC88" s="24">
        <f t="shared" si="57"/>
        <v>2.9118832310982491E-3</v>
      </c>
      <c r="CD88" s="24">
        <f t="shared" si="58"/>
        <v>1.564203620323271E-2</v>
      </c>
      <c r="CE88" s="24">
        <f t="shared" si="59"/>
        <v>3.3757394118869998E-3</v>
      </c>
      <c r="CF88" s="24">
        <f t="shared" si="60"/>
        <v>0.13365254911508528</v>
      </c>
      <c r="CG88" s="21"/>
    </row>
    <row r="89" spans="1:85" x14ac:dyDescent="0.2">
      <c r="A89" s="31">
        <f>+[1]NAC!A90</f>
        <v>45261</v>
      </c>
      <c r="B89" s="17">
        <f>+[1]GBA!B90</f>
        <v>3471.0447309328761</v>
      </c>
      <c r="C89" s="17">
        <f>+[1]GBA!C90</f>
        <v>4223.2472362188601</v>
      </c>
      <c r="D89" s="17">
        <f>+[1]GBA!D90</f>
        <v>2601.8942958561902</v>
      </c>
      <c r="E89" s="17">
        <f>+[1]GBA!E90</f>
        <v>3865.6855966040698</v>
      </c>
      <c r="F89" s="17">
        <f>+[1]GBA!F90</f>
        <v>2144.0192000000002</v>
      </c>
      <c r="G89" s="17">
        <f>+[1]GBA!G90</f>
        <v>3838.0192463697099</v>
      </c>
      <c r="H89" s="17">
        <f>+[1]GBA!H90</f>
        <v>3734.1484</v>
      </c>
      <c r="I89" s="17">
        <f>+[1]GBA!I90</f>
        <v>2992.9425999999999</v>
      </c>
      <c r="J89" s="17">
        <f>+[1]GBA!J90</f>
        <v>2465.2282964966798</v>
      </c>
      <c r="K89" s="17">
        <f>+[1]GBA!K90</f>
        <v>3420.4326999999998</v>
      </c>
      <c r="L89" s="17">
        <f>+[1]GBA!L90</f>
        <v>2596.0064996246701</v>
      </c>
      <c r="M89" s="17">
        <f>+[1]GBA!M90</f>
        <v>3851.6554000000001</v>
      </c>
      <c r="N89" s="17">
        <f>+[1]GBA!N90</f>
        <v>3016.4949388560299</v>
      </c>
      <c r="O89" s="17">
        <f>+[1]GBA!P90</f>
        <v>4083.1795999999999</v>
      </c>
      <c r="P89" s="17">
        <f>+[1]GBA!Q90</f>
        <v>3753.6556999999998</v>
      </c>
      <c r="Q89" s="17">
        <f>+[1]GBA!R90</f>
        <v>2300.9443000000001</v>
      </c>
      <c r="R89" s="18">
        <f t="shared" si="40"/>
        <v>3471.0447309328761</v>
      </c>
      <c r="S89" s="19">
        <f t="shared" si="41"/>
        <v>3827.575654852581</v>
      </c>
      <c r="T89" s="19">
        <f t="shared" si="42"/>
        <v>3683.7197733090834</v>
      </c>
      <c r="U89" s="19">
        <f t="shared" si="43"/>
        <v>3613.0786327064625</v>
      </c>
      <c r="V89" s="19"/>
      <c r="W89" s="20">
        <f t="shared" si="44"/>
        <v>3374.2061581240182</v>
      </c>
      <c r="X89" s="21"/>
      <c r="Y89" s="41">
        <f t="shared" si="46"/>
        <v>0.25232137310001734</v>
      </c>
      <c r="Z89" s="24">
        <f t="shared" si="46"/>
        <v>0.2968423252825747</v>
      </c>
      <c r="AA89" s="24">
        <f t="shared" si="46"/>
        <v>0.19930123411637757</v>
      </c>
      <c r="AB89" s="24">
        <f t="shared" si="45"/>
        <v>0.19437621455045506</v>
      </c>
      <c r="AC89" s="24">
        <f t="shared" si="45"/>
        <v>0.14521775981815144</v>
      </c>
      <c r="AD89" s="24">
        <f t="shared" si="45"/>
        <v>0.3079242132983715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0.15037794267591886</v>
      </c>
      <c r="AH89" s="24">
        <f t="shared" si="45"/>
        <v>0.20974322062723338</v>
      </c>
      <c r="AI89" s="24">
        <f t="shared" si="45"/>
        <v>8.8714979422226614E-2</v>
      </c>
      <c r="AJ89" s="24">
        <f t="shared" si="45"/>
        <v>0.22469551733420334</v>
      </c>
      <c r="AK89" s="24">
        <f t="shared" si="35"/>
        <v>0.30912779880798769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0.25232137310001734</v>
      </c>
      <c r="AP89" s="24">
        <f t="shared" si="34"/>
        <v>0.25791583107306915</v>
      </c>
      <c r="AQ89" s="24">
        <f t="shared" si="34"/>
        <v>0.23452197930005059</v>
      </c>
      <c r="AR89" s="24">
        <f t="shared" si="33"/>
        <v>0.23897975419488993</v>
      </c>
      <c r="AS89" s="24" t="e">
        <f t="shared" si="33"/>
        <v>#DIV/0!</v>
      </c>
      <c r="AT89" s="24">
        <f t="shared" si="33"/>
        <v>0.25244185349787074</v>
      </c>
      <c r="AU89" s="21"/>
      <c r="AV89" s="24">
        <f t="shared" si="62"/>
        <v>2.1029049912304183</v>
      </c>
      <c r="AW89" s="24">
        <f t="shared" si="62"/>
        <v>2.5292835875922748</v>
      </c>
      <c r="AX89" s="24">
        <f t="shared" si="62"/>
        <v>1.7617286225247741</v>
      </c>
      <c r="AY89" s="24">
        <f t="shared" si="62"/>
        <v>1.7470592072284084</v>
      </c>
      <c r="AZ89" s="24">
        <f t="shared" si="62"/>
        <v>1.519930899976329</v>
      </c>
      <c r="BA89" s="24">
        <f t="shared" si="62"/>
        <v>2.31720273096896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1.9223985613200916</v>
      </c>
      <c r="BE89" s="24">
        <f t="shared" si="61"/>
        <v>2.2646622776194385</v>
      </c>
      <c r="BF89" s="24">
        <f t="shared" si="63"/>
        <v>1.5104343522374921</v>
      </c>
      <c r="BG89" s="24">
        <f t="shared" si="63"/>
        <v>2.1787987505840078</v>
      </c>
      <c r="BH89" s="24">
        <f t="shared" si="63"/>
        <v>2.022096754588421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2.1029049912304174</v>
      </c>
      <c r="BM89" s="24">
        <f t="shared" si="39"/>
        <v>2.2390413732499725</v>
      </c>
      <c r="BN89" s="24">
        <f t="shared" si="39"/>
        <v>2.0863820083824032</v>
      </c>
      <c r="BO89" s="24">
        <f t="shared" si="39"/>
        <v>2.0466631338559207</v>
      </c>
      <c r="BP89" s="24" t="e">
        <f t="shared" si="39"/>
        <v>#DIV/0!</v>
      </c>
      <c r="BQ89" s="24">
        <f t="shared" si="39"/>
        <v>1.9884766859266558</v>
      </c>
      <c r="BR89" s="21"/>
      <c r="BS89" s="35">
        <f t="shared" si="47"/>
        <v>45261</v>
      </c>
      <c r="BT89" s="24">
        <f t="shared" si="48"/>
        <v>8.1751992221869477E-2</v>
      </c>
      <c r="BU89" s="24">
        <f t="shared" si="49"/>
        <v>5.1012274887630256E-3</v>
      </c>
      <c r="BV89" s="24">
        <f t="shared" si="50"/>
        <v>1.9270446420189592E-2</v>
      </c>
      <c r="BW89" s="24">
        <f t="shared" si="51"/>
        <v>1.0260005545664964E-2</v>
      </c>
      <c r="BX89" s="24">
        <f t="shared" si="52"/>
        <v>2.044050080211551E-2</v>
      </c>
      <c r="BY89" s="24">
        <f t="shared" si="53"/>
        <v>2.7803743595900911E-2</v>
      </c>
      <c r="BZ89" s="24">
        <f t="shared" si="54"/>
        <v>2.939949919466588E-2</v>
      </c>
      <c r="CA89" s="24">
        <f t="shared" si="55"/>
        <v>3.2671015911207085E-3</v>
      </c>
      <c r="CB89" s="24">
        <f t="shared" si="56"/>
        <v>1.5961371091710953E-2</v>
      </c>
      <c r="CC89" s="24">
        <f t="shared" si="57"/>
        <v>2.3048945366445318E-3</v>
      </c>
      <c r="CD89" s="24">
        <f t="shared" si="58"/>
        <v>2.7637488144654325E-2</v>
      </c>
      <c r="CE89" s="24">
        <f t="shared" si="59"/>
        <v>9.1231024667171815E-3</v>
      </c>
      <c r="CF89" s="24">
        <f t="shared" si="60"/>
        <v>0.25232137310001707</v>
      </c>
      <c r="CG89" s="21"/>
    </row>
    <row r="90" spans="1:85" x14ac:dyDescent="0.2">
      <c r="A90" s="31">
        <f>+[1]NAC!A91</f>
        <v>45292</v>
      </c>
      <c r="B90" s="17">
        <f>+[1]GBA!B91</f>
        <v>4150.4963040732373</v>
      </c>
      <c r="C90" s="17">
        <f>+[1]GBA!C91</f>
        <v>4998.8416397874798</v>
      </c>
      <c r="D90" s="17">
        <f>+[1]GBA!D91</f>
        <v>3102.4243580290399</v>
      </c>
      <c r="E90" s="17">
        <f>+[1]GBA!E91</f>
        <v>4467.4404737778896</v>
      </c>
      <c r="F90" s="17">
        <f>+[1]GBA!F91</f>
        <v>2343.5657999999999</v>
      </c>
      <c r="G90" s="17">
        <f>+[1]GBA!G91</f>
        <v>4642.9822175768604</v>
      </c>
      <c r="H90" s="17">
        <f>+[1]GBA!H91</f>
        <v>4501.8783999999996</v>
      </c>
      <c r="I90" s="17">
        <f>+[1]GBA!I91</f>
        <v>3744.2226000000001</v>
      </c>
      <c r="J90" s="17">
        <f>+[1]GBA!J91</f>
        <v>3018.6622786671101</v>
      </c>
      <c r="K90" s="17">
        <f>+[1]GBA!K91</f>
        <v>4241.7008999999998</v>
      </c>
      <c r="L90" s="17">
        <f>+[1]GBA!L91</f>
        <v>2698.0113527274898</v>
      </c>
      <c r="M90" s="17">
        <f>+[1]GBA!M91</f>
        <v>4576.0835999999999</v>
      </c>
      <c r="N90" s="17">
        <f>+[1]GBA!N91</f>
        <v>4306.4079563598398</v>
      </c>
      <c r="O90" s="17">
        <f>+[1]GBA!P91</f>
        <v>4758.7129000000004</v>
      </c>
      <c r="P90" s="17">
        <f>+[1]GBA!Q91</f>
        <v>4466.8319000000001</v>
      </c>
      <c r="Q90" s="17">
        <f>+[1]GBA!R91</f>
        <v>2867.0994999999998</v>
      </c>
      <c r="R90" s="18">
        <f t="shared" si="40"/>
        <v>4150.4963040732373</v>
      </c>
      <c r="S90" s="19">
        <f t="shared" si="41"/>
        <v>4594.0212728526867</v>
      </c>
      <c r="T90" s="19">
        <f t="shared" si="42"/>
        <v>4468.0593091958108</v>
      </c>
      <c r="U90" s="19">
        <f t="shared" si="43"/>
        <v>4422.6195221443004</v>
      </c>
      <c r="V90" s="19"/>
      <c r="W90" s="20">
        <f t="shared" si="44"/>
        <v>4108.7403390642476</v>
      </c>
      <c r="X90" s="21"/>
      <c r="Y90" s="41">
        <f t="shared" si="46"/>
        <v>0.19574843478255954</v>
      </c>
      <c r="Z90" s="24">
        <f t="shared" si="46"/>
        <v>0.1836488275933903</v>
      </c>
      <c r="AA90" s="24">
        <f t="shared" si="46"/>
        <v>0.19237140531419761</v>
      </c>
      <c r="AB90" s="24">
        <f t="shared" si="45"/>
        <v>0.15566575763493273</v>
      </c>
      <c r="AC90" s="24">
        <f t="shared" si="45"/>
        <v>9.3071274734852993E-2</v>
      </c>
      <c r="AD90" s="24">
        <f t="shared" si="45"/>
        <v>0.20973395898640823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0.22449603671875407</v>
      </c>
      <c r="AH90" s="24">
        <f t="shared" si="45"/>
        <v>0.24010652219527673</v>
      </c>
      <c r="AI90" s="24">
        <f t="shared" si="45"/>
        <v>3.9292988333260226E-2</v>
      </c>
      <c r="AJ90" s="24">
        <f t="shared" si="45"/>
        <v>0.18808229832814227</v>
      </c>
      <c r="AK90" s="24">
        <f t="shared" si="35"/>
        <v>0.42761981824938666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0.19574843478255954</v>
      </c>
      <c r="AP90" s="24">
        <f t="shared" si="34"/>
        <v>0.2002431008851282</v>
      </c>
      <c r="AQ90" s="24">
        <f t="shared" si="34"/>
        <v>0.21292052168836828</v>
      </c>
      <c r="AR90" s="24">
        <f t="shared" si="33"/>
        <v>0.22405847525976252</v>
      </c>
      <c r="AS90" s="24" t="e">
        <f t="shared" si="33"/>
        <v>#DIV/0!</v>
      </c>
      <c r="AT90" s="24">
        <f t="shared" si="33"/>
        <v>0.21769096093067808</v>
      </c>
      <c r="AU90" s="21"/>
      <c r="AV90" s="24">
        <f t="shared" si="62"/>
        <v>2.4961822091866681</v>
      </c>
      <c r="AW90" s="24">
        <f t="shared" si="62"/>
        <v>2.9584789509249281</v>
      </c>
      <c r="AX90" s="24">
        <f t="shared" si="62"/>
        <v>2.0956004147025458</v>
      </c>
      <c r="AY90" s="24">
        <f t="shared" si="62"/>
        <v>2.0093339239428141</v>
      </c>
      <c r="AZ90" s="24">
        <f t="shared" si="62"/>
        <v>1.5540780184354896</v>
      </c>
      <c r="BA90" s="24">
        <f t="shared" si="62"/>
        <v>2.8092420729583401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2.3717229854502708</v>
      </c>
      <c r="BE90" s="24">
        <f t="shared" si="61"/>
        <v>2.6634758265663216</v>
      </c>
      <c r="BF90" s="24">
        <f t="shared" si="63"/>
        <v>1.518537416916578</v>
      </c>
      <c r="BG90" s="24">
        <f t="shared" si="63"/>
        <v>2.5809251608139379</v>
      </c>
      <c r="BH90" s="24">
        <f t="shared" si="63"/>
        <v>3.0580794425256004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2.4961822091866672</v>
      </c>
      <c r="BM90" s="24">
        <f t="shared" si="39"/>
        <v>2.6645295079943168</v>
      </c>
      <c r="BN90" s="24">
        <f t="shared" si="39"/>
        <v>2.5175170564474629</v>
      </c>
      <c r="BO90" s="24">
        <f t="shared" si="39"/>
        <v>2.4906152931412406</v>
      </c>
      <c r="BP90" s="24" t="e">
        <f t="shared" si="39"/>
        <v>#DIV/0!</v>
      </c>
      <c r="BQ90" s="24">
        <f t="shared" si="39"/>
        <v>2.4240017992345528</v>
      </c>
      <c r="BR90" s="21"/>
      <c r="BS90" s="35">
        <f t="shared" si="47"/>
        <v>45292</v>
      </c>
      <c r="BT90" s="24">
        <f t="shared" si="48"/>
        <v>5.2375968127504995E-2</v>
      </c>
      <c r="BU90" s="24">
        <f t="shared" si="49"/>
        <v>4.7153909850805387E-3</v>
      </c>
      <c r="BV90" s="24">
        <f t="shared" si="50"/>
        <v>1.4718620194308659E-2</v>
      </c>
      <c r="BW90" s="24">
        <f t="shared" si="51"/>
        <v>6.0133406446739347E-3</v>
      </c>
      <c r="BX90" s="24">
        <f t="shared" si="52"/>
        <v>1.4540630330950455E-2</v>
      </c>
      <c r="BY90" s="24">
        <f t="shared" si="53"/>
        <v>1.946394968578884E-2</v>
      </c>
      <c r="BZ90" s="24">
        <f t="shared" si="54"/>
        <v>2.5085632352711926E-2</v>
      </c>
      <c r="CA90" s="24">
        <f t="shared" si="55"/>
        <v>4.4803498959258524E-3</v>
      </c>
      <c r="CB90" s="24">
        <f t="shared" si="56"/>
        <v>1.7650768707764254E-2</v>
      </c>
      <c r="CC90" s="24">
        <f t="shared" si="57"/>
        <v>8.8749837657010758E-4</v>
      </c>
      <c r="CD90" s="24">
        <f t="shared" si="58"/>
        <v>2.2623740967721507E-2</v>
      </c>
      <c r="CE90" s="24">
        <f t="shared" si="59"/>
        <v>1.3192544513558672E-2</v>
      </c>
      <c r="CF90" s="24">
        <f t="shared" si="60"/>
        <v>0.19574843478255971</v>
      </c>
      <c r="CG90" s="21"/>
    </row>
    <row r="91" spans="1:85" x14ac:dyDescent="0.2">
      <c r="A91" s="31">
        <f>+[1]NAC!A92</f>
        <v>45323</v>
      </c>
      <c r="B91" s="17">
        <f>+[1]GBA!B92</f>
        <v>4756.0229987772173</v>
      </c>
      <c r="C91" s="17">
        <f>+[1]GBA!C92</f>
        <v>5581.5280919209899</v>
      </c>
      <c r="D91" s="17">
        <f>+[1]GBA!D92</f>
        <v>3677.3477413158198</v>
      </c>
      <c r="E91" s="17">
        <f>+[1]GBA!E92</f>
        <v>4825.7869052983997</v>
      </c>
      <c r="F91" s="17">
        <f>+[1]GBA!F92</f>
        <v>2881.4007999999999</v>
      </c>
      <c r="G91" s="17">
        <f>+[1]GBA!G92</f>
        <v>5123.0313689126397</v>
      </c>
      <c r="H91" s="17">
        <f>+[1]GBA!H92</f>
        <v>5174.9526999999998</v>
      </c>
      <c r="I91" s="17">
        <f>+[1]GBA!I92</f>
        <v>4971.5340999999999</v>
      </c>
      <c r="J91" s="17">
        <f>+[1]GBA!J92</f>
        <v>3698.05254961833</v>
      </c>
      <c r="K91" s="17">
        <f>+[1]GBA!K92</f>
        <v>4611.1338999999998</v>
      </c>
      <c r="L91" s="17">
        <f>+[1]GBA!L92</f>
        <v>3153.0371241755402</v>
      </c>
      <c r="M91" s="17">
        <f>+[1]GBA!M92</f>
        <v>5029.3190999999997</v>
      </c>
      <c r="N91" s="17">
        <f>+[1]GBA!N92</f>
        <v>4936.4289339401803</v>
      </c>
      <c r="O91" s="17">
        <f>+[1]GBA!P92</f>
        <v>5204.0041000000001</v>
      </c>
      <c r="P91" s="17">
        <f>+[1]GBA!Q92</f>
        <v>5042.3311999999996</v>
      </c>
      <c r="Q91" s="17">
        <f>+[1]GBA!R92</f>
        <v>3691.3624</v>
      </c>
      <c r="R91" s="18">
        <f t="shared" si="40"/>
        <v>4756.0229987772173</v>
      </c>
      <c r="S91" s="19">
        <f t="shared" si="41"/>
        <v>5091.4321502097937</v>
      </c>
      <c r="T91" s="19">
        <f t="shared" si="42"/>
        <v>4903.948051421833</v>
      </c>
      <c r="U91" s="19">
        <f t="shared" si="43"/>
        <v>4851.2114520199193</v>
      </c>
      <c r="V91" s="19"/>
      <c r="W91" s="20">
        <f t="shared" si="44"/>
        <v>4771.8615671665884</v>
      </c>
      <c r="X91" s="21"/>
      <c r="Y91" s="41">
        <f t="shared" si="46"/>
        <v>0.14589259942473021</v>
      </c>
      <c r="Z91" s="24">
        <f t="shared" si="46"/>
        <v>0.1165642951150343</v>
      </c>
      <c r="AA91" s="24">
        <f t="shared" si="46"/>
        <v>0.18531423072375142</v>
      </c>
      <c r="AB91" s="24">
        <f t="shared" si="45"/>
        <v>8.0212916909326859E-2</v>
      </c>
      <c r="AC91" s="24">
        <f t="shared" si="45"/>
        <v>0.22949430308293461</v>
      </c>
      <c r="AD91" s="24">
        <f t="shared" si="45"/>
        <v>0.10339241652024111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0.22506335861168436</v>
      </c>
      <c r="AH91" s="24">
        <f t="shared" si="45"/>
        <v>8.7095485681227602E-2</v>
      </c>
      <c r="AI91" s="24">
        <f t="shared" si="45"/>
        <v>0.16865228198096838</v>
      </c>
      <c r="AJ91" s="24">
        <f t="shared" si="45"/>
        <v>9.9044409940412859E-2</v>
      </c>
      <c r="AK91" s="24">
        <f t="shared" si="35"/>
        <v>0.14629848912709376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0.14589259942473021</v>
      </c>
      <c r="AP91" s="24">
        <f t="shared" si="34"/>
        <v>0.10827352504796672</v>
      </c>
      <c r="AQ91" s="24">
        <f t="shared" si="34"/>
        <v>9.7556615089891441E-2</v>
      </c>
      <c r="AR91" s="24">
        <f t="shared" si="33"/>
        <v>9.6909066613041217E-2</v>
      </c>
      <c r="AS91" s="24" t="e">
        <f t="shared" si="33"/>
        <v>#DIV/0!</v>
      </c>
      <c r="AT91" s="24">
        <f t="shared" si="33"/>
        <v>0.16139282928094811</v>
      </c>
      <c r="AU91" s="21"/>
      <c r="AV91" s="24">
        <f t="shared" si="62"/>
        <v>2.7633337130647724</v>
      </c>
      <c r="AW91" s="24">
        <f t="shared" si="62"/>
        <v>3.0719152816301918</v>
      </c>
      <c r="AX91" s="24">
        <f t="shared" si="62"/>
        <v>2.4849580046481514</v>
      </c>
      <c r="AY91" s="24">
        <f t="shared" si="62"/>
        <v>2.0636602983615067</v>
      </c>
      <c r="AZ91" s="24">
        <f t="shared" si="62"/>
        <v>2.0009699460452537</v>
      </c>
      <c r="BA91" s="24">
        <f t="shared" si="62"/>
        <v>2.9872552887048758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2.9100813298804522</v>
      </c>
      <c r="BE91" s="24">
        <f t="shared" si="61"/>
        <v>2.77766192701697</v>
      </c>
      <c r="BF91" s="24">
        <f t="shared" si="63"/>
        <v>1.7728437067982021</v>
      </c>
      <c r="BG91" s="24">
        <f t="shared" si="63"/>
        <v>2.6518115837059519</v>
      </c>
      <c r="BH91" s="24">
        <f t="shared" si="63"/>
        <v>3.3496216630919777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2.763333713064771</v>
      </c>
      <c r="BM91" s="24">
        <f t="shared" si="39"/>
        <v>2.7895337483990748</v>
      </c>
      <c r="BN91" s="24">
        <f t="shared" si="39"/>
        <v>2.627450355958536</v>
      </c>
      <c r="BO91" s="24">
        <f t="shared" si="39"/>
        <v>2.6169282045061957</v>
      </c>
      <c r="BP91" s="24" t="e">
        <f t="shared" si="39"/>
        <v>#DIV/0!</v>
      </c>
      <c r="BQ91" s="24">
        <f t="shared" si="39"/>
        <v>2.7689136314024894</v>
      </c>
      <c r="BR91" s="21"/>
      <c r="BS91" s="35">
        <f t="shared" si="47"/>
        <v>45323</v>
      </c>
      <c r="BT91" s="24">
        <f t="shared" si="48"/>
        <v>3.2907318637064066E-2</v>
      </c>
      <c r="BU91" s="24">
        <f t="shared" si="49"/>
        <v>4.5295774905347247E-3</v>
      </c>
      <c r="BV91" s="24">
        <f t="shared" si="50"/>
        <v>7.330114233864999E-3</v>
      </c>
      <c r="BW91" s="24">
        <f t="shared" si="51"/>
        <v>1.3554412985451804E-2</v>
      </c>
      <c r="BX91" s="24">
        <f t="shared" si="52"/>
        <v>7.2519235251973495E-3</v>
      </c>
      <c r="BY91" s="24">
        <f t="shared" si="53"/>
        <v>1.42707122379249E-2</v>
      </c>
      <c r="BZ91" s="24">
        <f t="shared" si="54"/>
        <v>3.4271902063953745E-2</v>
      </c>
      <c r="CA91" s="24">
        <f t="shared" si="55"/>
        <v>4.5996587432191611E-3</v>
      </c>
      <c r="CB91" s="24">
        <f t="shared" si="56"/>
        <v>6.6400979017746152E-3</v>
      </c>
      <c r="CC91" s="24">
        <f t="shared" si="57"/>
        <v>3.3108759268729235E-3</v>
      </c>
      <c r="CD91" s="24">
        <f t="shared" si="58"/>
        <v>1.1837314046463258E-2</v>
      </c>
      <c r="CE91" s="24">
        <f t="shared" si="59"/>
        <v>5.3886916324085554E-3</v>
      </c>
      <c r="CF91" s="24">
        <f t="shared" si="60"/>
        <v>0.1458925994247301</v>
      </c>
      <c r="CG91" s="21"/>
    </row>
    <row r="92" spans="1:85" x14ac:dyDescent="0.2">
      <c r="A92" s="31">
        <f>+[1]NAC!A93</f>
        <v>45352</v>
      </c>
      <c r="B92" s="17">
        <f>+[1]GBA!B93</f>
        <v>5236.5286499220256</v>
      </c>
      <c r="C92" s="17">
        <f>+[1]GBA!C93</f>
        <v>6097.8023798299</v>
      </c>
      <c r="D92" s="17">
        <f>+[1]GBA!D93</f>
        <v>4098.2170863594802</v>
      </c>
      <c r="E92" s="17">
        <f>+[1]GBA!E93</f>
        <v>5187.18256288054</v>
      </c>
      <c r="F92" s="17">
        <f>+[1]GBA!F93</f>
        <v>3281.3524000000002</v>
      </c>
      <c r="G92" s="17">
        <f>+[1]GBA!G93</f>
        <v>5391.1643225043199</v>
      </c>
      <c r="H92" s="17">
        <f>+[1]GBA!H93</f>
        <v>5826.7579999999998</v>
      </c>
      <c r="I92" s="17">
        <f>+[1]GBA!I93</f>
        <v>5575.7169999999996</v>
      </c>
      <c r="J92" s="17">
        <f>+[1]GBA!J93</f>
        <v>4273.1440277941101</v>
      </c>
      <c r="K92" s="17">
        <f>+[1]GBA!K93</f>
        <v>5006.3649999999998</v>
      </c>
      <c r="L92" s="17">
        <f>+[1]GBA!L93</f>
        <v>4036.0009024279302</v>
      </c>
      <c r="M92" s="17">
        <f>+[1]GBA!M93</f>
        <v>5412.4059999999999</v>
      </c>
      <c r="N92" s="17">
        <f>+[1]GBA!N93</f>
        <v>5364.0082135782204</v>
      </c>
      <c r="O92" s="17">
        <f>+[1]GBA!P93</f>
        <v>5842.357</v>
      </c>
      <c r="P92" s="17">
        <f>+[1]GBA!Q93</f>
        <v>5530.6350000000002</v>
      </c>
      <c r="Q92" s="17">
        <f>+[1]GBA!R93</f>
        <v>4363.4799999999996</v>
      </c>
      <c r="R92" s="18">
        <f t="shared" si="40"/>
        <v>5236.5286499220265</v>
      </c>
      <c r="S92" s="19">
        <f>+($C$3*$C92+$D$3*$D92+$E$3*$E92+$G$3*$G92+$K$3*$K92+$M$3*$M92+$N$3*$N92)/SUM($C$3:$E$3,$G$3,$K$3,$M$3:$N$3)</f>
        <v>5515.4079440108817</v>
      </c>
      <c r="T92" s="19">
        <f t="shared" si="42"/>
        <v>5269.106073727412</v>
      </c>
      <c r="U92" s="19">
        <f t="shared" si="43"/>
        <v>5208.8277966302121</v>
      </c>
      <c r="V92" s="19"/>
      <c r="W92" s="20">
        <f t="shared" si="44"/>
        <v>5276.5104864896002</v>
      </c>
      <c r="X92" s="21"/>
      <c r="Y92" s="41">
        <f t="shared" si="46"/>
        <v>0.10103097719845922</v>
      </c>
      <c r="Z92" s="24">
        <f t="shared" si="46"/>
        <v>9.249694338297676E-2</v>
      </c>
      <c r="AA92" s="24">
        <f t="shared" si="46"/>
        <v>0.11444915592700133</v>
      </c>
      <c r="AB92" s="24">
        <f t="shared" si="45"/>
        <v>7.4888440926670796E-2</v>
      </c>
      <c r="AC92" s="24">
        <f t="shared" si="45"/>
        <v>0.13880457033259663</v>
      </c>
      <c r="AD92" s="24">
        <f t="shared" si="45"/>
        <v>5.2338729608167878E-2</v>
      </c>
      <c r="AE92" s="24">
        <f t="shared" si="45"/>
        <v>0.12595386620635196</v>
      </c>
      <c r="AF92" s="24">
        <f t="shared" si="45"/>
        <v>0.12152846341735835</v>
      </c>
      <c r="AG92" s="24">
        <f t="shared" si="45"/>
        <v>0.1555119810926251</v>
      </c>
      <c r="AH92" s="24">
        <f t="shared" si="45"/>
        <v>8.5712345069832052E-2</v>
      </c>
      <c r="AI92" s="24">
        <f t="shared" si="45"/>
        <v>0.2800359600850777</v>
      </c>
      <c r="AJ92" s="24">
        <f t="shared" si="45"/>
        <v>7.6170728558464296E-2</v>
      </c>
      <c r="AK92" s="24">
        <f t="shared" si="35"/>
        <v>8.6617124516518373E-2</v>
      </c>
      <c r="AL92" s="24">
        <f t="shared" si="35"/>
        <v>0.12266571811501836</v>
      </c>
      <c r="AM92" s="24">
        <f t="shared" si="35"/>
        <v>9.6840881852425786E-2</v>
      </c>
      <c r="AN92" s="24">
        <f t="shared" si="35"/>
        <v>0.18207846512171222</v>
      </c>
      <c r="AO92" s="24">
        <f t="shared" si="34"/>
        <v>0.10103097719845944</v>
      </c>
      <c r="AP92" s="24">
        <f t="shared" si="34"/>
        <v>8.3272403774175441E-2</v>
      </c>
      <c r="AQ92" s="24">
        <f t="shared" si="34"/>
        <v>7.4462049450076506E-2</v>
      </c>
      <c r="AR92" s="24">
        <f t="shared" si="33"/>
        <v>7.3716915485386725E-2</v>
      </c>
      <c r="AS92" s="24" t="e">
        <f t="shared" si="33"/>
        <v>#DIV/0!</v>
      </c>
      <c r="AT92" s="24">
        <f t="shared" si="33"/>
        <v>0.10575514654392193</v>
      </c>
      <c r="AU92" s="21"/>
      <c r="AV92" s="24">
        <f t="shared" si="62"/>
        <v>2.8889303115874694</v>
      </c>
      <c r="AW92" s="24">
        <f t="shared" si="62"/>
        <v>3.1108456793400965</v>
      </c>
      <c r="AX92" s="24">
        <f t="shared" si="62"/>
        <v>2.6214440511240027</v>
      </c>
      <c r="AY92" s="24">
        <f t="shared" si="62"/>
        <v>2.104648894618494</v>
      </c>
      <c r="AZ92" s="24">
        <f t="shared" si="62"/>
        <v>2.2155159961845206</v>
      </c>
      <c r="BA92" s="24">
        <f t="shared" si="62"/>
        <v>2.9450002058388316</v>
      </c>
      <c r="BB92" s="24">
        <f t="shared" si="62"/>
        <v>3.2927767329647155</v>
      </c>
      <c r="BC92" s="24">
        <f t="shared" si="61"/>
        <v>3.4088172597193225</v>
      </c>
      <c r="BD92" s="24">
        <f t="shared" si="61"/>
        <v>3.4509440470279245</v>
      </c>
      <c r="BE92" s="24">
        <f t="shared" si="61"/>
        <v>2.9633700787850392</v>
      </c>
      <c r="BF92" s="24">
        <f t="shared" si="63"/>
        <v>2.275791928361182</v>
      </c>
      <c r="BG92" s="24">
        <f t="shared" si="63"/>
        <v>2.6557562595908277</v>
      </c>
      <c r="BH92" s="24">
        <f t="shared" si="63"/>
        <v>3.4681376687997734</v>
      </c>
      <c r="BI92" s="24">
        <f t="shared" si="63"/>
        <v>2.2518889386927259</v>
      </c>
      <c r="BJ92" s="24">
        <f t="shared" si="63"/>
        <v>2.9912414936960419</v>
      </c>
      <c r="BK92" s="24">
        <f t="shared" si="63"/>
        <v>3.0357172090115236</v>
      </c>
      <c r="BL92" s="24">
        <f t="shared" si="39"/>
        <v>2.8889303115874707</v>
      </c>
      <c r="BM92" s="24">
        <f t="shared" si="39"/>
        <v>2.8395587021704722</v>
      </c>
      <c r="BN92" s="24">
        <f t="shared" si="39"/>
        <v>2.675224915486571</v>
      </c>
      <c r="BO92" s="24">
        <f t="shared" si="39"/>
        <v>2.6837996358923832</v>
      </c>
      <c r="BP92" s="24" t="e">
        <f t="shared" si="39"/>
        <v>#DIV/0!</v>
      </c>
      <c r="BQ92" s="24">
        <f t="shared" si="39"/>
        <v>2.9494583369258671</v>
      </c>
      <c r="BR92" s="21"/>
      <c r="BS92" s="35">
        <f t="shared" si="47"/>
        <v>45352</v>
      </c>
      <c r="BT92" s="24">
        <f t="shared" si="48"/>
        <v>2.5444513854739902E-2</v>
      </c>
      <c r="BU92" s="24">
        <f t="shared" si="49"/>
        <v>2.8936839848053807E-3</v>
      </c>
      <c r="BV92" s="24">
        <f t="shared" si="50"/>
        <v>6.4512916225620102E-3</v>
      </c>
      <c r="BW92" s="24">
        <f t="shared" si="51"/>
        <v>8.7962016522535481E-3</v>
      </c>
      <c r="BX92" s="24">
        <f t="shared" si="52"/>
        <v>3.5348727696482406E-3</v>
      </c>
      <c r="BY92" s="24">
        <f t="shared" si="53"/>
        <v>1.2060258416485175E-2</v>
      </c>
      <c r="BZ92" s="24">
        <f t="shared" si="54"/>
        <v>1.4723393500831156E-2</v>
      </c>
      <c r="CA92" s="24">
        <f t="shared" si="55"/>
        <v>3.3978116886512551E-3</v>
      </c>
      <c r="CB92" s="24">
        <f t="shared" si="56"/>
        <v>6.1993476624441161E-3</v>
      </c>
      <c r="CC92" s="24">
        <f t="shared" si="57"/>
        <v>5.606681487889763E-3</v>
      </c>
      <c r="CD92" s="24">
        <f t="shared" si="58"/>
        <v>8.7313749262096924E-3</v>
      </c>
      <c r="CE92" s="24">
        <f t="shared" si="59"/>
        <v>3.1915456319393304E-3</v>
      </c>
      <c r="CF92" s="24">
        <f t="shared" si="60"/>
        <v>0.10103097719845958</v>
      </c>
      <c r="CG92" s="21"/>
    </row>
    <row r="93" spans="1:85" x14ac:dyDescent="0.2">
      <c r="A93" s="31">
        <f>+[1]NAC!A94</f>
        <v>45383</v>
      </c>
      <c r="B93" s="17">
        <f>+[1]GBA!B94</f>
        <v>5726.9198113248549</v>
      </c>
      <c r="C93" s="17">
        <f>+[1]GBA!C94</f>
        <v>6523.6220406212497</v>
      </c>
      <c r="D93" s="17">
        <f>+[1]GBA!D94</f>
        <v>4365.7006569693003</v>
      </c>
      <c r="E93" s="17">
        <f>+[1]GBA!E94</f>
        <v>5529.6571490370397</v>
      </c>
      <c r="F93" s="17">
        <f>+[1]GBA!F94</f>
        <v>4607.8819999999996</v>
      </c>
      <c r="G93" s="17">
        <f>+[1]GBA!G94</f>
        <v>5733.7126252217104</v>
      </c>
      <c r="H93" s="17">
        <f>+[1]GBA!H94</f>
        <v>6382.8549999999996</v>
      </c>
      <c r="I93" s="17">
        <f>+[1]GBA!I94</f>
        <v>5852.5929999999998</v>
      </c>
      <c r="J93" s="17">
        <f>+[1]GBA!J94</f>
        <v>4876.5337706583095</v>
      </c>
      <c r="K93" s="17">
        <f>+[1]GBA!K94</f>
        <v>5353.7740000000003</v>
      </c>
      <c r="L93" s="17">
        <f>+[1]GBA!L94</f>
        <v>4416.4636815844096</v>
      </c>
      <c r="M93" s="17">
        <f>+[1]GBA!M94</f>
        <v>5836.3239999999996</v>
      </c>
      <c r="N93" s="17">
        <f>+[1]GBA!N94</f>
        <v>5679.0036598970601</v>
      </c>
      <c r="O93" s="17">
        <f>+[1]GBA!P94</f>
        <v>6360.8620000000001</v>
      </c>
      <c r="P93" s="17">
        <f>+[1]GBA!Q94</f>
        <v>5884.348</v>
      </c>
      <c r="Q93" s="17">
        <f>+[1]GBA!R94</f>
        <v>5235.9679999999998</v>
      </c>
      <c r="R93" s="18">
        <f t="shared" si="40"/>
        <v>5726.9198113248549</v>
      </c>
      <c r="S93" s="19">
        <f t="shared" si="41"/>
        <v>5897.8534164332114</v>
      </c>
      <c r="T93" s="19">
        <f t="shared" si="42"/>
        <v>5634.0490726058224</v>
      </c>
      <c r="U93" s="19">
        <f t="shared" si="43"/>
        <v>5548.9633057081555</v>
      </c>
      <c r="V93" s="19"/>
      <c r="W93" s="20">
        <f t="shared" si="44"/>
        <v>5655.6691954613179</v>
      </c>
      <c r="X93" s="21"/>
      <c r="Y93" s="41">
        <f t="shared" si="46"/>
        <v>9.3648138716882823E-2</v>
      </c>
      <c r="Z93" s="24">
        <f t="shared" si="46"/>
        <v>6.9831659713975203E-2</v>
      </c>
      <c r="AA93" s="24">
        <f t="shared" si="46"/>
        <v>6.5268277637149374E-2</v>
      </c>
      <c r="AB93" s="24">
        <f t="shared" si="45"/>
        <v>6.6023237471386942E-2</v>
      </c>
      <c r="AC93" s="24">
        <f t="shared" si="45"/>
        <v>0.40426307153111596</v>
      </c>
      <c r="AD93" s="24">
        <f t="shared" si="45"/>
        <v>6.3538835439960861E-2</v>
      </c>
      <c r="AE93" s="24">
        <f t="shared" si="45"/>
        <v>9.5438492554521748E-2</v>
      </c>
      <c r="AF93" s="24">
        <f t="shared" si="45"/>
        <v>4.965747006169785E-2</v>
      </c>
      <c r="AG93" s="24">
        <f t="shared" si="45"/>
        <v>0.14120510306685885</v>
      </c>
      <c r="AH93" s="24">
        <f t="shared" si="45"/>
        <v>6.9393462122717908E-2</v>
      </c>
      <c r="AI93" s="24">
        <f t="shared" si="45"/>
        <v>9.4267268108786828E-2</v>
      </c>
      <c r="AJ93" s="24">
        <f t="shared" si="45"/>
        <v>7.832339259102139E-2</v>
      </c>
      <c r="AK93" s="24">
        <f t="shared" si="35"/>
        <v>5.8723893360467683E-2</v>
      </c>
      <c r="AL93" s="24">
        <f t="shared" si="35"/>
        <v>8.874928389346981E-2</v>
      </c>
      <c r="AM93" s="24">
        <f t="shared" si="35"/>
        <v>6.3955223948063855E-2</v>
      </c>
      <c r="AN93" s="24">
        <f t="shared" si="35"/>
        <v>0.19995233162521675</v>
      </c>
      <c r="AO93" s="24">
        <f t="shared" si="34"/>
        <v>9.3648138716882601E-2</v>
      </c>
      <c r="AP93" s="24">
        <f t="shared" si="34"/>
        <v>6.9341284689126814E-2</v>
      </c>
      <c r="AQ93" s="24">
        <f t="shared" si="34"/>
        <v>6.9260894309581822E-2</v>
      </c>
      <c r="AR93" s="24">
        <f t="shared" si="33"/>
        <v>6.529981837717691E-2</v>
      </c>
      <c r="AS93" s="24" t="e">
        <f t="shared" si="33"/>
        <v>#DIV/0!</v>
      </c>
      <c r="AT93" s="24">
        <f t="shared" si="33"/>
        <v>7.1857851878158074E-2</v>
      </c>
      <c r="AU93" s="21"/>
      <c r="AV93" s="24">
        <f t="shared" si="62"/>
        <v>2.9308362627010665</v>
      </c>
      <c r="AW93" s="24">
        <f t="shared" si="62"/>
        <v>3.0043285989187236</v>
      </c>
      <c r="AX93" s="24">
        <f t="shared" si="62"/>
        <v>2.6877701508639356</v>
      </c>
      <c r="AY93" s="24">
        <f t="shared" si="62"/>
        <v>2.0449484894800407</v>
      </c>
      <c r="AZ93" s="24">
        <f t="shared" si="62"/>
        <v>3.2132650659628776</v>
      </c>
      <c r="BA93" s="24">
        <f t="shared" si="62"/>
        <v>2.8571491682714014</v>
      </c>
      <c r="BB93" s="24">
        <f t="shared" si="62"/>
        <v>3.4027259307410569</v>
      </c>
      <c r="BC93" s="24">
        <f t="shared" si="61"/>
        <v>3.31196848603427</v>
      </c>
      <c r="BD93" s="24">
        <f t="shared" si="61"/>
        <v>3.7661456373983926</v>
      </c>
      <c r="BE93" s="24">
        <f t="shared" si="61"/>
        <v>2.9517838399614997</v>
      </c>
      <c r="BF93" s="24">
        <f t="shared" si="63"/>
        <v>2.3687643950267137</v>
      </c>
      <c r="BG93" s="24">
        <f t="shared" si="63"/>
        <v>2.6277002676492489</v>
      </c>
      <c r="BH93" s="24">
        <f t="shared" si="63"/>
        <v>3.3956204186817196</v>
      </c>
      <c r="BI93" s="24">
        <f t="shared" si="63"/>
        <v>2.1218856539542648</v>
      </c>
      <c r="BJ93" s="24">
        <f t="shared" si="63"/>
        <v>2.9168617382315882</v>
      </c>
      <c r="BK93" s="24">
        <f t="shared" si="63"/>
        <v>3.585124682264067</v>
      </c>
      <c r="BL93" s="24">
        <f t="shared" si="39"/>
        <v>2.9308362627010673</v>
      </c>
      <c r="BM93" s="24">
        <f t="shared" si="39"/>
        <v>2.7749373839837168</v>
      </c>
      <c r="BN93" s="24">
        <f t="shared" si="39"/>
        <v>2.6268419899937379</v>
      </c>
      <c r="BO93" s="24">
        <f t="shared" si="39"/>
        <v>2.6264623936754243</v>
      </c>
      <c r="BP93" s="24" t="e">
        <f t="shared" si="39"/>
        <v>#DIV/0!</v>
      </c>
      <c r="BQ93" s="24">
        <f t="shared" si="39"/>
        <v>2.9333800969039054</v>
      </c>
      <c r="BR93" s="21"/>
      <c r="BS93" s="35">
        <f t="shared" si="47"/>
        <v>45383</v>
      </c>
      <c r="BT93" s="24">
        <f t="shared" si="48"/>
        <v>1.9060743321050788E-2</v>
      </c>
      <c r="BU93" s="24">
        <f t="shared" si="49"/>
        <v>1.6703265357044044E-3</v>
      </c>
      <c r="BV93" s="24">
        <f t="shared" si="50"/>
        <v>5.5525509948503356E-3</v>
      </c>
      <c r="BW93" s="24">
        <f t="shared" si="51"/>
        <v>2.6497514944765186E-2</v>
      </c>
      <c r="BX93" s="24">
        <f t="shared" si="52"/>
        <v>4.1015298523574776E-3</v>
      </c>
      <c r="BY93" s="24">
        <f t="shared" si="53"/>
        <v>9.3452245316615733E-3</v>
      </c>
      <c r="BZ93" s="24">
        <f t="shared" si="54"/>
        <v>6.1280918229059738E-3</v>
      </c>
      <c r="CA93" s="24">
        <f t="shared" si="55"/>
        <v>3.2378800743764623E-3</v>
      </c>
      <c r="CB93" s="24">
        <f t="shared" si="56"/>
        <v>4.9492160040766611E-3</v>
      </c>
      <c r="CC93" s="24">
        <f t="shared" si="57"/>
        <v>2.1941970909863675E-3</v>
      </c>
      <c r="CD93" s="24">
        <f t="shared" si="58"/>
        <v>8.775414835300142E-3</v>
      </c>
      <c r="CE93" s="24">
        <f t="shared" si="59"/>
        <v>2.1354487088474762E-3</v>
      </c>
      <c r="CF93" s="24">
        <f t="shared" si="60"/>
        <v>9.3648138716882837E-2</v>
      </c>
      <c r="CG93" s="21"/>
    </row>
    <row r="94" spans="1:85" x14ac:dyDescent="0.2">
      <c r="A94" s="31">
        <f>+[1]NAC!A95</f>
        <v>45413</v>
      </c>
      <c r="B94" s="17">
        <f>+[1]GBA!B95</f>
        <v>5996.9789235673024</v>
      </c>
      <c r="C94" s="17">
        <f>+[1]GBA!C95</f>
        <v>6935.5702192484396</v>
      </c>
      <c r="D94" s="17">
        <f>+[1]GBA!D95</f>
        <v>4711.4372986489298</v>
      </c>
      <c r="E94" s="17">
        <f>+[1]GBA!E95</f>
        <v>5728.5173062981003</v>
      </c>
      <c r="F94" s="17">
        <f>+[1]GBA!F95</f>
        <v>4703.3329999999996</v>
      </c>
      <c r="G94" s="17">
        <f>+[1]GBA!G95</f>
        <v>5933.6172659625099</v>
      </c>
      <c r="H94" s="17">
        <f>+[1]GBA!H95</f>
        <v>6389.1059999999998</v>
      </c>
      <c r="I94" s="17">
        <f>+[1]GBA!I95</f>
        <v>6087.5690000000004</v>
      </c>
      <c r="J94" s="17">
        <f>+[1]GBA!J95</f>
        <v>5300.5243261707201</v>
      </c>
      <c r="K94" s="17">
        <f>+[1]GBA!K95</f>
        <v>5649.4639999999999</v>
      </c>
      <c r="L94" s="17">
        <f>+[1]GBA!L95</f>
        <v>4872.9071591451502</v>
      </c>
      <c r="M94" s="17">
        <f>+[1]GBA!M95</f>
        <v>6173.1670000000004</v>
      </c>
      <c r="N94" s="17">
        <f>+[1]GBA!N95</f>
        <v>5981.4447537326096</v>
      </c>
      <c r="O94" s="17">
        <f>+[1]GBA!P95</f>
        <v>6894.7830000000004</v>
      </c>
      <c r="P94" s="17">
        <f>+[1]GBA!Q95</f>
        <v>6114.3770000000004</v>
      </c>
      <c r="Q94" s="17">
        <f>+[1]GBA!R95</f>
        <v>5411.6229999999996</v>
      </c>
      <c r="R94" s="18">
        <f t="shared" si="40"/>
        <v>5996.9789235673024</v>
      </c>
      <c r="S94" s="19">
        <f t="shared" si="41"/>
        <v>6224.1206362850926</v>
      </c>
      <c r="T94" s="19">
        <f t="shared" si="42"/>
        <v>5903.7190052938158</v>
      </c>
      <c r="U94" s="19">
        <f t="shared" si="43"/>
        <v>5790.377279930407</v>
      </c>
      <c r="V94" s="19"/>
      <c r="W94" s="20">
        <f t="shared" si="44"/>
        <v>5878.2022117900497</v>
      </c>
      <c r="X94" s="21"/>
      <c r="Y94" s="41">
        <f t="shared" si="46"/>
        <v>4.7156084097495388E-2</v>
      </c>
      <c r="Z94" s="24">
        <f t="shared" si="46"/>
        <v>6.3147155991268855E-2</v>
      </c>
      <c r="AA94" s="24">
        <f t="shared" si="46"/>
        <v>7.91938497037592E-2</v>
      </c>
      <c r="AB94" s="24">
        <f t="shared" si="45"/>
        <v>3.5962475050680398E-2</v>
      </c>
      <c r="AC94" s="24">
        <f t="shared" si="45"/>
        <v>2.0714723163483884E-2</v>
      </c>
      <c r="AD94" s="24">
        <f t="shared" si="45"/>
        <v>3.4864782002057559E-2</v>
      </c>
      <c r="AE94" s="24">
        <f t="shared" si="45"/>
        <v>9.793423162518522E-4</v>
      </c>
      <c r="AF94" s="24">
        <f t="shared" si="45"/>
        <v>4.0149041629923721E-2</v>
      </c>
      <c r="AG94" s="24">
        <f t="shared" si="45"/>
        <v>8.6945067019432054E-2</v>
      </c>
      <c r="AH94" s="24">
        <f t="shared" si="45"/>
        <v>5.5230198361006622E-2</v>
      </c>
      <c r="AI94" s="24">
        <f t="shared" si="45"/>
        <v>0.10335044290390072</v>
      </c>
      <c r="AJ94" s="24">
        <f t="shared" si="45"/>
        <v>5.7714924668335943E-2</v>
      </c>
      <c r="AK94" s="24">
        <f t="shared" si="35"/>
        <v>5.3256013193171858E-2</v>
      </c>
      <c r="AL94" s="24">
        <f t="shared" si="35"/>
        <v>8.3938466201593398E-2</v>
      </c>
      <c r="AM94" s="24">
        <f t="shared" si="35"/>
        <v>3.9091671668636918E-2</v>
      </c>
      <c r="AN94" s="24">
        <f t="shared" si="35"/>
        <v>3.3547760414120109E-2</v>
      </c>
      <c r="AO94" s="24">
        <f t="shared" si="34"/>
        <v>4.7156084097495388E-2</v>
      </c>
      <c r="AP94" s="24">
        <f t="shared" si="34"/>
        <v>5.5319655612803498E-2</v>
      </c>
      <c r="AQ94" s="24">
        <f t="shared" si="34"/>
        <v>4.7864320884103861E-2</v>
      </c>
      <c r="AR94" s="24">
        <f t="shared" si="33"/>
        <v>4.3506139962019796E-2</v>
      </c>
      <c r="AS94" s="24" t="e">
        <f t="shared" si="33"/>
        <v>#DIV/0!</v>
      </c>
      <c r="AT94" s="24">
        <f t="shared" si="33"/>
        <v>3.9346893999266275E-2</v>
      </c>
      <c r="AU94" s="21"/>
      <c r="AV94" s="24">
        <f t="shared" si="62"/>
        <v>2.7880439451568617</v>
      </c>
      <c r="AW94" s="24">
        <f t="shared" si="62"/>
        <v>2.9658161962279315</v>
      </c>
      <c r="AX94" s="24">
        <f t="shared" si="62"/>
        <v>2.6617513467802869</v>
      </c>
      <c r="AY94" s="24">
        <f t="shared" si="62"/>
        <v>1.8912282028153351</v>
      </c>
      <c r="AZ94" s="24">
        <f t="shared" si="62"/>
        <v>2.845310112564035</v>
      </c>
      <c r="BA94" s="24">
        <f t="shared" si="62"/>
        <v>2.6610912149748418</v>
      </c>
      <c r="BB94" s="24">
        <f t="shared" si="62"/>
        <v>3.0752369772538062</v>
      </c>
      <c r="BC94" s="24">
        <f t="shared" si="61"/>
        <v>3.114031204784184</v>
      </c>
      <c r="BD94" s="24">
        <f t="shared" si="61"/>
        <v>3.8657882272313593</v>
      </c>
      <c r="BE94" s="24">
        <f t="shared" si="61"/>
        <v>2.7914288130292566</v>
      </c>
      <c r="BF94" s="24">
        <f t="shared" si="63"/>
        <v>2.4907710504507996</v>
      </c>
      <c r="BG94" s="24">
        <f t="shared" si="63"/>
        <v>2.5132683615380316</v>
      </c>
      <c r="BH94" s="24">
        <f t="shared" si="63"/>
        <v>3.2900182948059298</v>
      </c>
      <c r="BI94" s="24">
        <f t="shared" si="63"/>
        <v>2.1907694036354535</v>
      </c>
      <c r="BJ94" s="24">
        <f t="shared" si="63"/>
        <v>2.7719388507338296</v>
      </c>
      <c r="BK94" s="24">
        <f t="shared" si="63"/>
        <v>3.3208537234828253</v>
      </c>
      <c r="BL94" s="24">
        <f t="shared" si="39"/>
        <v>2.7880439451568626</v>
      </c>
      <c r="BM94" s="24">
        <f t="shared" si="39"/>
        <v>2.6731156224822756</v>
      </c>
      <c r="BN94" s="24">
        <f t="shared" si="39"/>
        <v>2.4806590498005359</v>
      </c>
      <c r="BO94" s="24">
        <f t="shared" si="39"/>
        <v>2.4662311255523055</v>
      </c>
      <c r="BP94" s="24" t="e">
        <f t="shared" si="39"/>
        <v>#DIV/0!</v>
      </c>
      <c r="BQ94" s="24">
        <f t="shared" si="39"/>
        <v>2.7602972745193544</v>
      </c>
      <c r="BR94" s="21"/>
      <c r="BS94" s="35">
        <f t="shared" si="47"/>
        <v>45413</v>
      </c>
      <c r="BT94" s="24">
        <f t="shared" si="48"/>
        <v>1.6860835536629447E-2</v>
      </c>
      <c r="BU94" s="24">
        <f t="shared" si="49"/>
        <v>1.974113232835448E-3</v>
      </c>
      <c r="BV94" s="24">
        <f t="shared" si="50"/>
        <v>2.9480467524755343E-3</v>
      </c>
      <c r="BW94" s="24">
        <f t="shared" si="51"/>
        <v>1.7433760082089017E-3</v>
      </c>
      <c r="BX94" s="24">
        <f t="shared" si="52"/>
        <v>2.1886147156561175E-3</v>
      </c>
      <c r="BY94" s="24">
        <f t="shared" si="53"/>
        <v>9.6053029922338218E-5</v>
      </c>
      <c r="BZ94" s="24">
        <f t="shared" si="54"/>
        <v>4.7553867169828363E-3</v>
      </c>
      <c r="CA94" s="24">
        <f t="shared" si="55"/>
        <v>2.080373918688158E-3</v>
      </c>
      <c r="CB94" s="24">
        <f t="shared" si="56"/>
        <v>3.8517169310420298E-3</v>
      </c>
      <c r="CC94" s="24">
        <f t="shared" si="57"/>
        <v>2.4069820211338813E-3</v>
      </c>
      <c r="CD94" s="24">
        <f t="shared" si="58"/>
        <v>6.375814993566856E-3</v>
      </c>
      <c r="CE94" s="24">
        <f t="shared" si="59"/>
        <v>1.8747702403533754E-3</v>
      </c>
      <c r="CF94" s="24">
        <f t="shared" si="60"/>
        <v>4.7156084097494916E-2</v>
      </c>
      <c r="CG94" s="21"/>
    </row>
    <row r="95" spans="1:85" x14ac:dyDescent="0.2">
      <c r="A95" s="31">
        <f>+[1]NAC!A96</f>
        <v>45444</v>
      </c>
      <c r="B95" s="17">
        <f>+[1]GBA!B96</f>
        <v>6300.144033973721</v>
      </c>
      <c r="C95" s="17">
        <f>+[1]GBA!C96</f>
        <v>7190.69845189027</v>
      </c>
      <c r="D95" s="17">
        <f>+[1]GBA!D96</f>
        <v>4847.3566249170799</v>
      </c>
      <c r="E95" s="17">
        <f>+[1]GBA!E96</f>
        <v>5953.2291764915199</v>
      </c>
      <c r="F95" s="17">
        <f>+[1]GBA!F96</f>
        <v>5254.8689999999997</v>
      </c>
      <c r="G95" s="17">
        <f>+[1]GBA!G96</f>
        <v>6082.4595485126301</v>
      </c>
      <c r="H95" s="17">
        <f>+[1]GBA!H96</f>
        <v>6702.2529999999997</v>
      </c>
      <c r="I95" s="17">
        <f>+[1]GBA!I96</f>
        <v>6316.21</v>
      </c>
      <c r="J95" s="17">
        <f>+[1]GBA!J96</f>
        <v>5595.6903152001196</v>
      </c>
      <c r="K95" s="17">
        <f>+[1]GBA!K96</f>
        <v>5978.6319999999996</v>
      </c>
      <c r="L95" s="17">
        <f>+[1]GBA!L96</f>
        <v>5150.1371253897496</v>
      </c>
      <c r="M95" s="17">
        <f>+[1]GBA!M96</f>
        <v>6622.2830000000004</v>
      </c>
      <c r="N95" s="17">
        <f>+[1]GBA!N96</f>
        <v>6230.8625520024698</v>
      </c>
      <c r="O95" s="17">
        <f>+[1]GBA!P96</f>
        <v>7053.8580000000002</v>
      </c>
      <c r="P95" s="17">
        <f>+[1]GBA!Q96</f>
        <v>6350.2439999999997</v>
      </c>
      <c r="Q95" s="17">
        <f>+[1]GBA!R96</f>
        <v>5799.9679999999998</v>
      </c>
      <c r="R95" s="18">
        <f t="shared" si="40"/>
        <v>6300.144033973721</v>
      </c>
      <c r="S95" s="19">
        <f>+($C$3*$C95+$D$3*$D95+$E$3*$E95+$G$3*$G95+$K$3*$K95+$M$3*$M95+$N$3*$N95)/SUM($C$3:$E$3,$G$3,$K$3,$M$3:$N$3)</f>
        <v>6500.102170767258</v>
      </c>
      <c r="T95" s="19">
        <f t="shared" si="42"/>
        <v>6205.5624577218241</v>
      </c>
      <c r="U95" s="19">
        <f t="shared" si="43"/>
        <v>6030.271395312222</v>
      </c>
      <c r="V95" s="19"/>
      <c r="W95" s="20">
        <f t="shared" si="44"/>
        <v>6133.1428748141052</v>
      </c>
      <c r="X95" s="21"/>
      <c r="Y95" s="41">
        <f t="shared" si="46"/>
        <v>5.0552972466689994E-2</v>
      </c>
      <c r="Z95" s="24">
        <f t="shared" si="46"/>
        <v>3.6785473230992238E-2</v>
      </c>
      <c r="AA95" s="24">
        <f t="shared" si="46"/>
        <v>2.884880295597414E-2</v>
      </c>
      <c r="AB95" s="24">
        <f t="shared" si="45"/>
        <v>3.9226881613216857E-2</v>
      </c>
      <c r="AC95" s="24">
        <f t="shared" si="45"/>
        <v>0.11726492680828682</v>
      </c>
      <c r="AD95" s="24">
        <f t="shared" si="45"/>
        <v>2.5084577565178678E-2</v>
      </c>
      <c r="AE95" s="24">
        <f t="shared" si="45"/>
        <v>4.9012647465858317E-2</v>
      </c>
      <c r="AF95" s="24">
        <f t="shared" si="45"/>
        <v>3.7558670792889437E-2</v>
      </c>
      <c r="AG95" s="24">
        <f t="shared" si="45"/>
        <v>5.5686187038525903E-2</v>
      </c>
      <c r="AH95" s="24">
        <f t="shared" si="45"/>
        <v>5.8265350482806788E-2</v>
      </c>
      <c r="AI95" s="24">
        <f t="shared" si="45"/>
        <v>5.6892109205141095E-2</v>
      </c>
      <c r="AJ95" s="24">
        <f t="shared" si="45"/>
        <v>7.2752932165936812E-2</v>
      </c>
      <c r="AK95" s="24">
        <f t="shared" si="35"/>
        <v>4.1698587638749895E-2</v>
      </c>
      <c r="AL95" s="24">
        <f t="shared" si="35"/>
        <v>2.3071792107162814E-2</v>
      </c>
      <c r="AM95" s="24">
        <f t="shared" si="35"/>
        <v>3.8575802571545692E-2</v>
      </c>
      <c r="AN95" s="24">
        <f t="shared" si="35"/>
        <v>7.1761281227461726E-2</v>
      </c>
      <c r="AO95" s="24">
        <f t="shared" si="34"/>
        <v>5.0552972466689994E-2</v>
      </c>
      <c r="AP95" s="24">
        <f t="shared" si="34"/>
        <v>4.4340646753094903E-2</v>
      </c>
      <c r="AQ95" s="24">
        <f t="shared" si="34"/>
        <v>5.112767937588969E-2</v>
      </c>
      <c r="AR95" s="24">
        <f t="shared" si="33"/>
        <v>4.1429790112864406E-2</v>
      </c>
      <c r="AS95" s="24" t="e">
        <f t="shared" si="33"/>
        <v>#DIV/0!</v>
      </c>
      <c r="AT95" s="24">
        <f t="shared" si="33"/>
        <v>4.3370515990878156E-2</v>
      </c>
      <c r="AU95" s="21"/>
      <c r="AV95" s="24">
        <f t="shared" si="62"/>
        <v>2.7359238098107763</v>
      </c>
      <c r="AW95" s="24">
        <f t="shared" si="62"/>
        <v>2.9118131571438104</v>
      </c>
      <c r="AX95" s="24">
        <f t="shared" si="62"/>
        <v>2.5805234081217976</v>
      </c>
      <c r="AY95" s="24">
        <f t="shared" si="62"/>
        <v>1.8491043491467267</v>
      </c>
      <c r="AZ95" s="24">
        <f t="shared" si="62"/>
        <v>3.0043613955002506</v>
      </c>
      <c r="BA95" s="24">
        <f t="shared" si="62"/>
        <v>2.4585336664124138</v>
      </c>
      <c r="BB95" s="24">
        <f t="shared" si="62"/>
        <v>2.9401135923261568</v>
      </c>
      <c r="BC95" s="24">
        <f t="shared" si="61"/>
        <v>3.007961338546048</v>
      </c>
      <c r="BD95" s="24">
        <f t="shared" si="61"/>
        <v>3.6251116189855352</v>
      </c>
      <c r="BE95" s="24">
        <f t="shared" si="61"/>
        <v>2.7830050171720018</v>
      </c>
      <c r="BF95" s="24">
        <f t="shared" si="63"/>
        <v>2.422947901305617</v>
      </c>
      <c r="BG95" s="24">
        <f t="shared" si="63"/>
        <v>2.5322467222769953</v>
      </c>
      <c r="BH95" s="24">
        <f t="shared" si="63"/>
        <v>3.1430533819351982</v>
      </c>
      <c r="BI95" s="24">
        <f t="shared" si="63"/>
        <v>2.2497525664877798</v>
      </c>
      <c r="BJ95" s="24">
        <f t="shared" si="63"/>
        <v>2.6775269807181061</v>
      </c>
      <c r="BK95" s="24">
        <f t="shared" si="63"/>
        <v>3.3149043495740536</v>
      </c>
      <c r="BL95" s="24">
        <f t="shared" si="39"/>
        <v>2.735923809810775</v>
      </c>
      <c r="BM95" s="24">
        <f t="shared" si="39"/>
        <v>2.618888110473764</v>
      </c>
      <c r="BN95" s="24">
        <f t="shared" si="39"/>
        <v>2.4308506910973788</v>
      </c>
      <c r="BO95" s="24">
        <f t="shared" si="39"/>
        <v>2.3859517159712893</v>
      </c>
      <c r="BP95" s="24" t="e">
        <f t="shared" si="39"/>
        <v>#DIV/0!</v>
      </c>
      <c r="BQ95" s="24">
        <f t="shared" si="39"/>
        <v>2.6620080524376584</v>
      </c>
      <c r="BR95" s="21"/>
      <c r="BS95" s="35">
        <f t="shared" si="47"/>
        <v>45444</v>
      </c>
      <c r="BT95" s="24">
        <f t="shared" si="48"/>
        <v>9.9720306663462158E-3</v>
      </c>
      <c r="BU95" s="24">
        <f t="shared" si="49"/>
        <v>7.4113349831896069E-4</v>
      </c>
      <c r="BV95" s="24">
        <f t="shared" si="50"/>
        <v>3.181274775611977E-3</v>
      </c>
      <c r="BW95" s="24">
        <f t="shared" si="51"/>
        <v>9.6199547030728447E-3</v>
      </c>
      <c r="BX95" s="24">
        <f t="shared" si="52"/>
        <v>1.5561854118275196E-3</v>
      </c>
      <c r="BY95" s="24">
        <f t="shared" si="53"/>
        <v>4.5951363763686113E-3</v>
      </c>
      <c r="BZ95" s="24">
        <f t="shared" si="54"/>
        <v>4.4188069089021809E-3</v>
      </c>
      <c r="CA95" s="24">
        <f t="shared" si="55"/>
        <v>1.3830571021570879E-3</v>
      </c>
      <c r="CB95" s="24">
        <f t="shared" si="56"/>
        <v>4.0947172089430793E-3</v>
      </c>
      <c r="CC95" s="24">
        <f t="shared" si="57"/>
        <v>1.3960937811011368E-3</v>
      </c>
      <c r="CD95" s="24">
        <f t="shared" si="58"/>
        <v>8.1181166418107433E-3</v>
      </c>
      <c r="CE95" s="24">
        <f t="shared" si="59"/>
        <v>1.4764653922300327E-3</v>
      </c>
      <c r="CF95" s="24">
        <f t="shared" si="60"/>
        <v>5.0552972466690389E-2</v>
      </c>
      <c r="CG95" s="21"/>
    </row>
    <row r="96" spans="1:85" x14ac:dyDescent="0.2">
      <c r="A96" s="31">
        <f>+[1]NAC!A97</f>
        <v>45474</v>
      </c>
      <c r="B96" s="17">
        <f>+[1]GBA!B97</f>
        <v>6588.8284481915834</v>
      </c>
      <c r="C96" s="17">
        <f>+[1]GBA!C97</f>
        <v>7512.2167461264298</v>
      </c>
      <c r="D96" s="17">
        <f>+[1]GBA!D97</f>
        <v>5187.8898353200402</v>
      </c>
      <c r="E96" s="17">
        <f>+[1]GBA!E97</f>
        <v>6181.9470373649501</v>
      </c>
      <c r="F96" s="17">
        <f>+[1]GBA!F97</f>
        <v>5514.9949999999999</v>
      </c>
      <c r="G96" s="17">
        <f>+[1]GBA!G97</f>
        <v>6264.3396626067597</v>
      </c>
      <c r="H96" s="17">
        <f>+[1]GBA!H97</f>
        <v>7093.6660000000002</v>
      </c>
      <c r="I96" s="17">
        <f>+[1]GBA!I97</f>
        <v>6423.7250000000004</v>
      </c>
      <c r="J96" s="17">
        <f>+[1]GBA!J97</f>
        <v>5879.3056466593698</v>
      </c>
      <c r="K96" s="17">
        <f>+[1]GBA!K97</f>
        <v>6302.1850000000004</v>
      </c>
      <c r="L96" s="17">
        <f>+[1]GBA!L97</f>
        <v>5379.6658335372404</v>
      </c>
      <c r="M96" s="17">
        <f>+[1]GBA!M97</f>
        <v>7082.78</v>
      </c>
      <c r="N96" s="17">
        <f>+[1]GBA!N97</f>
        <v>6464.4473978281503</v>
      </c>
      <c r="O96" s="17">
        <f>+[1]GBA!P97</f>
        <v>7463.0860000000002</v>
      </c>
      <c r="P96" s="17">
        <f>+[1]GBA!Q97</f>
        <v>6597.5519999999997</v>
      </c>
      <c r="Q96" s="17">
        <f>+[1]GBA!R97</f>
        <v>6004.7309999999998</v>
      </c>
      <c r="R96" s="18">
        <f t="shared" ref="R96:R108" si="64">+SUMPRODUCT($C$3:$N$3,C96:N96)</f>
        <v>6588.8284481915825</v>
      </c>
      <c r="S96" s="19">
        <f t="shared" si="41"/>
        <v>6815.4346791655544</v>
      </c>
      <c r="T96" s="19">
        <f t="shared" si="42"/>
        <v>6514.6835180022599</v>
      </c>
      <c r="U96" s="19">
        <f t="shared" si="43"/>
        <v>6275.7170506039101</v>
      </c>
      <c r="V96" s="19"/>
      <c r="W96" s="20">
        <f t="shared" si="44"/>
        <v>6373.6853554233121</v>
      </c>
      <c r="X96" s="21"/>
      <c r="Y96" s="41">
        <f t="shared" ref="Y96:Y108" si="65">+B96/B95-1</f>
        <v>4.5821875287473279E-2</v>
      </c>
      <c r="Z96" s="24">
        <f t="shared" ref="Z96:Z108" si="66">+C96/C95-1</f>
        <v>4.4713082656336445E-2</v>
      </c>
      <c r="AA96" s="24">
        <f t="shared" ref="AA96:AA108" si="67">+D96/D95-1</f>
        <v>7.0251321854988502E-2</v>
      </c>
      <c r="AB96" s="24">
        <f t="shared" ref="AB96:AB108" si="68">+E96/E95-1</f>
        <v>3.8419125837890755E-2</v>
      </c>
      <c r="AC96" s="24">
        <f t="shared" ref="AC96:AC108" si="69">+F96/F95-1</f>
        <v>4.9501900047365544E-2</v>
      </c>
      <c r="AD96" s="24">
        <f t="shared" ref="AD96:AD108" si="70">+G96/G95-1</f>
        <v>2.9902396003374188E-2</v>
      </c>
      <c r="AE96" s="24">
        <f t="shared" ref="AE96:AE108" si="71">+H96/H95-1</f>
        <v>5.840021258523076E-2</v>
      </c>
      <c r="AF96" s="24">
        <f t="shared" ref="AF96:AF108" si="72">+I96/I95-1</f>
        <v>1.7022074946843269E-2</v>
      </c>
      <c r="AG96" s="24">
        <f t="shared" ref="AG96:AG108" si="73">+J96/J95-1</f>
        <v>5.068460109181494E-2</v>
      </c>
      <c r="AH96" s="24">
        <f t="shared" ref="AH96:AH108" si="74">+K96/K95-1</f>
        <v>5.4118233067363963E-2</v>
      </c>
      <c r="AI96" s="24">
        <f t="shared" ref="AI96:AI108" si="75">+L96/L95-1</f>
        <v>4.4567494526686069E-2</v>
      </c>
      <c r="AJ96" s="24">
        <f t="shared" ref="AJ96:AJ108" si="76">+M96/M95-1</f>
        <v>6.9537499378990564E-2</v>
      </c>
      <c r="AK96" s="24">
        <f t="shared" ref="AK96:AK108" si="77">+N96/N95-1</f>
        <v>3.7488364391959017E-2</v>
      </c>
      <c r="AL96" s="24">
        <f t="shared" ref="AL96:AL108" si="78">+O96/O95-1</f>
        <v>5.8014777161661035E-2</v>
      </c>
      <c r="AM96" s="24">
        <f t="shared" ref="AM96:AM108" si="79">+P96/P95-1</f>
        <v>3.8944645276622447E-2</v>
      </c>
      <c r="AN96" s="24">
        <f t="shared" ref="AN96:AN108" si="80">+Q96/Q95-1</f>
        <v>3.5304160298815335E-2</v>
      </c>
      <c r="AO96" s="24">
        <f t="shared" ref="AO96:AO108" si="81">+R96/R95-1</f>
        <v>4.5821875287473057E-2</v>
      </c>
      <c r="AP96" s="24">
        <f t="shared" ref="AP96:AP108" si="82">+S96/S95-1</f>
        <v>4.8511931061089086E-2</v>
      </c>
      <c r="AQ96" s="24">
        <f t="shared" ref="AQ96:AQ108" si="83">+T96/T95-1</f>
        <v>4.9813544281676503E-2</v>
      </c>
      <c r="AR96" s="24">
        <f t="shared" ref="AR96:AR108" si="84">+U96/U95-1</f>
        <v>4.0702256864009634E-2</v>
      </c>
      <c r="AS96" s="24" t="e">
        <f t="shared" ref="AS96:AS108" si="85">+V96/V95-1</f>
        <v>#DIV/0!</v>
      </c>
      <c r="AT96" s="24">
        <f t="shared" ref="AT96:AT108" si="86">+W96/W95-1</f>
        <v>3.9220100610569464E-2</v>
      </c>
      <c r="AU96" s="21"/>
      <c r="AV96" s="24">
        <f t="shared" ref="AV96:AV108" si="87">+B96/B84-1</f>
        <v>2.6596918312415978</v>
      </c>
      <c r="AW96" s="24">
        <f t="shared" ref="AW96:AW108" si="88">+C96/C84-1</f>
        <v>2.8263700255275301</v>
      </c>
      <c r="AX96" s="24">
        <f t="shared" ref="AX96:AX108" si="89">+D96/D84-1</f>
        <v>2.5053110463323449</v>
      </c>
      <c r="AY96" s="24">
        <f t="shared" ref="AY96:AY108" si="90">+E96/E84-1</f>
        <v>1.8056825230143225</v>
      </c>
      <c r="AZ96" s="24">
        <f t="shared" ref="AZ96:AZ108" si="91">+F96/F84-1</f>
        <v>3.0567243116802869</v>
      </c>
      <c r="BA96" s="24">
        <f t="shared" ref="BA96:BA108" si="92">+G96/G84-1</f>
        <v>2.3752255903346846</v>
      </c>
      <c r="BB96" s="24">
        <f t="shared" ref="BB96:BB108" si="93">+H96/H84-1</f>
        <v>2.8521225738603531</v>
      </c>
      <c r="BC96" s="24">
        <f t="shared" ref="BC96:BC108" si="94">+I96/I84-1</f>
        <v>2.9241781384353418</v>
      </c>
      <c r="BD96" s="24">
        <f t="shared" ref="BD96:BD108" si="95">+J96/J84-1</f>
        <v>3.2620657444122774</v>
      </c>
      <c r="BE96" s="24">
        <f t="shared" ref="BE96:BE108" si="96">+K96/K84-1</f>
        <v>2.5521637577204594</v>
      </c>
      <c r="BF96" s="24">
        <f t="shared" ref="BF96:BF108" si="97">+L96/L84-1</f>
        <v>2.2938025816706591</v>
      </c>
      <c r="BG96" s="24">
        <f t="shared" ref="BG96:BG108" si="98">+M96/M84-1</f>
        <v>2.5377210295202843</v>
      </c>
      <c r="BH96" s="24">
        <f t="shared" ref="BH96:BH108" si="99">+N96/N84-1</f>
        <v>3.0322951834964069</v>
      </c>
      <c r="BI96" s="24">
        <f t="shared" ref="BI96:BI108" si="100">+O96/O84-1</f>
        <v>2.2879580090791181</v>
      </c>
      <c r="BJ96" s="24">
        <f t="shared" ref="BJ96:BJ108" si="101">+P96/P84-1</f>
        <v>2.5909455653954336</v>
      </c>
      <c r="BK96" s="24">
        <f t="shared" ref="BK96:BK108" si="102">+Q96/Q84-1</f>
        <v>3.1922106841861684</v>
      </c>
      <c r="BL96" s="24">
        <f t="shared" ref="BL96:BL108" si="103">+R96/R84-1</f>
        <v>2.6596918312415974</v>
      </c>
      <c r="BM96" s="24">
        <f t="shared" ref="BM96:BM108" si="104">+S96/S84-1</f>
        <v>2.5422152667258358</v>
      </c>
      <c r="BN96" s="24">
        <f t="shared" ref="BN96:BN108" si="105">+T96/T84-1</f>
        <v>2.3604839051518929</v>
      </c>
      <c r="BO96" s="24">
        <f t="shared" ref="BO96:BO108" si="106">+U96/U84-1</f>
        <v>2.2824146886844048</v>
      </c>
      <c r="BP96" s="24" t="e">
        <f t="shared" ref="BP96:BP108" si="107">+V96/V84-1</f>
        <v>#DIV/0!</v>
      </c>
      <c r="BQ96" s="24">
        <f t="shared" ref="BQ96:BQ108" si="108">+W96/W84-1</f>
        <v>2.5532970466290799</v>
      </c>
      <c r="BR96" s="21"/>
      <c r="BS96" s="35">
        <f t="shared" ref="BS96:BS108" si="109">+A96</f>
        <v>45474</v>
      </c>
      <c r="BT96" s="24">
        <f t="shared" ref="BT96:BT108" si="110">(C96-C95)/$B95*C$3</f>
        <v>1.1962248444250444E-2</v>
      </c>
      <c r="BU96" s="24">
        <f t="shared" ref="BU96:BU108" si="111">(D96-D95)/$B95*D$3</f>
        <v>1.7674891113804098E-3</v>
      </c>
      <c r="BV96" s="24">
        <f t="shared" ref="BV96:BV108" si="112">(E96-E95)/$B95*E$3</f>
        <v>3.0821749921019705E-3</v>
      </c>
      <c r="BW96" s="24">
        <f t="shared" ref="BW96:BW108" si="113">(F96-F95)/$B95*F$3</f>
        <v>4.318818657680472E-3</v>
      </c>
      <c r="BX96" s="24">
        <f t="shared" ref="BX96:BX108" si="114">(G96-G95)/$B95*G$3</f>
        <v>1.8100987996792033E-3</v>
      </c>
      <c r="BY96" s="24">
        <f t="shared" ref="BY96:BY108" si="115">(H96-H95)/$B95*H$3</f>
        <v>5.4672311957088366E-3</v>
      </c>
      <c r="BZ96" s="24">
        <f t="shared" ref="BZ96:BZ108" si="116">(I96-I95)/$B95*I$3</f>
        <v>1.9778894629716042E-3</v>
      </c>
      <c r="CA96" s="24">
        <f t="shared" ref="CA96:CA108" si="117">(J96-J95)/$B95*J$3</f>
        <v>1.2649854941456365E-3</v>
      </c>
      <c r="CB96" s="24">
        <f t="shared" ref="CB96:CB108" si="118">(K96-K95)/$B95*K$3</f>
        <v>3.8311907902168984E-3</v>
      </c>
      <c r="CC96" s="24">
        <f t="shared" ref="CC96:CC108" si="119">(L96-L95)/$B95*L$3</f>
        <v>1.1002553193505504E-3</v>
      </c>
      <c r="CD96" s="24">
        <f t="shared" ref="CD96:CD108" si="120">(M96-M95)/$B95*M$3</f>
        <v>7.9232910439533209E-3</v>
      </c>
      <c r="CE96" s="24">
        <f t="shared" ref="CE96:CE108" si="121">(N96-N95)/$B95*N$3</f>
        <v>1.3162019760334651E-3</v>
      </c>
      <c r="CF96" s="24">
        <f t="shared" ref="CF96:CF108" si="122">+SUM(BT96:CE96)</f>
        <v>4.5821875287472807E-2</v>
      </c>
      <c r="CG96" s="21"/>
    </row>
    <row r="97" spans="1:85" x14ac:dyDescent="0.2">
      <c r="A97" s="31">
        <f>+[1]NAC!A98</f>
        <v>45505</v>
      </c>
      <c r="B97" s="17">
        <f>+[1]GBA!B98</f>
        <v>6870.1909480422892</v>
      </c>
      <c r="C97" s="17">
        <f>+[1]GBA!C98</f>
        <v>7739.4654257971097</v>
      </c>
      <c r="D97" s="17">
        <f>+[1]GBA!D98</f>
        <v>5382.4564370267699</v>
      </c>
      <c r="E97" s="17">
        <f>+[1]GBA!E98</f>
        <v>6360.1437977753503</v>
      </c>
      <c r="F97" s="17">
        <f>+[1]GBA!F98</f>
        <v>5852.2070000000003</v>
      </c>
      <c r="G97" s="17">
        <f>+[1]GBA!G98</f>
        <v>6521.4443391237101</v>
      </c>
      <c r="H97" s="17">
        <f>+[1]GBA!H98</f>
        <v>7408.4620000000004</v>
      </c>
      <c r="I97" s="17">
        <f>+[1]GBA!I98</f>
        <v>6867.0370000000003</v>
      </c>
      <c r="J97" s="17">
        <f>+[1]GBA!J98</f>
        <v>6256.5348116731002</v>
      </c>
      <c r="K97" s="17">
        <f>+[1]GBA!K98</f>
        <v>6500.21</v>
      </c>
      <c r="L97" s="17">
        <f>+[1]GBA!L98</f>
        <v>5726.4696309577903</v>
      </c>
      <c r="M97" s="17">
        <f>+[1]GBA!M98</f>
        <v>7408.7640000000001</v>
      </c>
      <c r="N97" s="17">
        <f>+[1]GBA!N98</f>
        <v>6603.7849883816198</v>
      </c>
      <c r="O97" s="17">
        <f>+[1]GBA!P98</f>
        <v>7376.7820000000002</v>
      </c>
      <c r="P97" s="17">
        <f>+[1]GBA!Q98</f>
        <v>6880.7830000000004</v>
      </c>
      <c r="Q97" s="17">
        <f>+[1]GBA!R98</f>
        <v>6401.0249999999996</v>
      </c>
      <c r="R97" s="18">
        <f t="shared" si="64"/>
        <v>6870.1909480422892</v>
      </c>
      <c r="S97" s="19">
        <f t="shared" si="41"/>
        <v>7045.906254705229</v>
      </c>
      <c r="T97" s="19">
        <f t="shared" si="42"/>
        <v>6750.4256191798186</v>
      </c>
      <c r="U97" s="19">
        <f t="shared" si="43"/>
        <v>6473.4994240657034</v>
      </c>
      <c r="V97" s="19"/>
      <c r="W97" s="20">
        <f t="shared" si="44"/>
        <v>6664.3644103571278</v>
      </c>
      <c r="X97" s="21"/>
      <c r="Y97" s="41">
        <f t="shared" si="65"/>
        <v>4.2702963366413105E-2</v>
      </c>
      <c r="Z97" s="24">
        <f t="shared" si="66"/>
        <v>3.0250548852688075E-2</v>
      </c>
      <c r="AA97" s="24">
        <f t="shared" si="67"/>
        <v>3.7503996399863126E-2</v>
      </c>
      <c r="AB97" s="24">
        <f t="shared" si="68"/>
        <v>2.8825345693410664E-2</v>
      </c>
      <c r="AC97" s="24">
        <f t="shared" si="69"/>
        <v>6.1144570393989461E-2</v>
      </c>
      <c r="AD97" s="24">
        <f t="shared" si="70"/>
        <v>4.10425823573497E-2</v>
      </c>
      <c r="AE97" s="24">
        <f t="shared" si="71"/>
        <v>4.4377054121240045E-2</v>
      </c>
      <c r="AF97" s="24">
        <f t="shared" si="72"/>
        <v>6.9011671576849842E-2</v>
      </c>
      <c r="AG97" s="24">
        <f t="shared" si="73"/>
        <v>6.416219664103906E-2</v>
      </c>
      <c r="AH97" s="24">
        <f t="shared" si="74"/>
        <v>3.1421641859132876E-2</v>
      </c>
      <c r="AI97" s="24">
        <f t="shared" si="75"/>
        <v>6.4465676521866744E-2</v>
      </c>
      <c r="AJ97" s="24">
        <f t="shared" si="76"/>
        <v>4.6024865942468907E-2</v>
      </c>
      <c r="AK97" s="24">
        <f t="shared" si="77"/>
        <v>2.155444726803446E-2</v>
      </c>
      <c r="AL97" s="24">
        <f t="shared" si="78"/>
        <v>-1.1564117042199396E-2</v>
      </c>
      <c r="AM97" s="24">
        <f t="shared" si="79"/>
        <v>4.2929710898830464E-2</v>
      </c>
      <c r="AN97" s="24">
        <f t="shared" si="80"/>
        <v>6.5996961395939246E-2</v>
      </c>
      <c r="AO97" s="24">
        <f t="shared" si="81"/>
        <v>4.2702963366413327E-2</v>
      </c>
      <c r="AP97" s="24">
        <f t="shared" si="82"/>
        <v>3.3816122725703002E-2</v>
      </c>
      <c r="AQ97" s="24">
        <f t="shared" si="83"/>
        <v>3.6186270680091281E-2</v>
      </c>
      <c r="AR97" s="24">
        <f t="shared" si="84"/>
        <v>3.1515502032195775E-2</v>
      </c>
      <c r="AS97" s="24" t="e">
        <f t="shared" si="85"/>
        <v>#DIV/0!</v>
      </c>
      <c r="AT97" s="24">
        <f t="shared" si="86"/>
        <v>4.5606119336669027E-2</v>
      </c>
      <c r="AU97" s="21"/>
      <c r="AV97" s="24">
        <f t="shared" si="87"/>
        <v>2.3954218895079755</v>
      </c>
      <c r="AW97" s="24">
        <f t="shared" si="88"/>
        <v>2.4177237040753488</v>
      </c>
      <c r="AX97" s="24">
        <f t="shared" si="89"/>
        <v>2.3657562561636123</v>
      </c>
      <c r="AY97" s="24">
        <f t="shared" si="90"/>
        <v>1.6475524064160765</v>
      </c>
      <c r="AZ97" s="24">
        <f t="shared" si="91"/>
        <v>2.8499892767249673</v>
      </c>
      <c r="BA97" s="24">
        <f t="shared" si="92"/>
        <v>2.0785845502209366</v>
      </c>
      <c r="BB97" s="24">
        <f t="shared" si="93"/>
        <v>2.4657183565566743</v>
      </c>
      <c r="BC97" s="24">
        <f t="shared" si="94"/>
        <v>2.839358462144784</v>
      </c>
      <c r="BD97" s="24">
        <f t="shared" si="95"/>
        <v>3.2457951696944596</v>
      </c>
      <c r="BE97" s="24">
        <f t="shared" si="96"/>
        <v>2.2857672390170336</v>
      </c>
      <c r="BF97" s="24">
        <f t="shared" si="97"/>
        <v>2.2156736681897198</v>
      </c>
      <c r="BG97" s="24">
        <f t="shared" si="98"/>
        <v>2.2835052519586649</v>
      </c>
      <c r="BH97" s="24">
        <f t="shared" si="99"/>
        <v>2.7973068599462465</v>
      </c>
      <c r="BI97" s="24">
        <f t="shared" si="100"/>
        <v>1.9466992777157803</v>
      </c>
      <c r="BJ97" s="24">
        <f t="shared" si="101"/>
        <v>2.2992825068931815</v>
      </c>
      <c r="BK97" s="24">
        <f t="shared" si="102"/>
        <v>3.1021990225896916</v>
      </c>
      <c r="BL97" s="24">
        <f t="shared" si="103"/>
        <v>2.3954218895079755</v>
      </c>
      <c r="BM97" s="24">
        <f t="shared" si="104"/>
        <v>2.2476019387376467</v>
      </c>
      <c r="BN97" s="24">
        <f t="shared" si="105"/>
        <v>2.1255809069821439</v>
      </c>
      <c r="BO97" s="24">
        <f t="shared" si="106"/>
        <v>2.0548478442109679</v>
      </c>
      <c r="BP97" s="24" t="e">
        <f t="shared" si="107"/>
        <v>#DIV/0!</v>
      </c>
      <c r="BQ97" s="24">
        <f t="shared" si="108"/>
        <v>2.3421867111986554</v>
      </c>
      <c r="BR97" s="21"/>
      <c r="BS97" s="35">
        <f t="shared" si="109"/>
        <v>45505</v>
      </c>
      <c r="BT97" s="24">
        <f t="shared" si="110"/>
        <v>8.0844555194675653E-3</v>
      </c>
      <c r="BU97" s="24">
        <f t="shared" si="111"/>
        <v>9.6562354382687099E-4</v>
      </c>
      <c r="BV97" s="24">
        <f t="shared" si="112"/>
        <v>2.2961449182965698E-3</v>
      </c>
      <c r="BW97" s="24">
        <f t="shared" si="113"/>
        <v>5.353360688830979E-3</v>
      </c>
      <c r="BX97" s="24">
        <f t="shared" si="114"/>
        <v>2.4466357478221067E-3</v>
      </c>
      <c r="BY97" s="24">
        <f t="shared" si="115"/>
        <v>4.2043966112979194E-3</v>
      </c>
      <c r="BZ97" s="24">
        <f t="shared" si="116"/>
        <v>7.7980267970252084E-3</v>
      </c>
      <c r="CA97" s="24">
        <f t="shared" si="117"/>
        <v>1.6088049067046529E-3</v>
      </c>
      <c r="CB97" s="24">
        <f t="shared" si="118"/>
        <v>2.2420776494878362E-3</v>
      </c>
      <c r="CC97" s="24">
        <f t="shared" si="119"/>
        <v>1.5895807220440278E-3</v>
      </c>
      <c r="CD97" s="24">
        <f t="shared" si="120"/>
        <v>5.3631181746276596E-3</v>
      </c>
      <c r="CE97" s="24">
        <f t="shared" si="121"/>
        <v>7.5073808698203587E-4</v>
      </c>
      <c r="CF97" s="24">
        <f t="shared" si="122"/>
        <v>4.2702963366413431E-2</v>
      </c>
      <c r="CG97" s="21"/>
    </row>
    <row r="98" spans="1:85" x14ac:dyDescent="0.2">
      <c r="A98" s="31">
        <f>+[1]NAC!A99</f>
        <v>45536</v>
      </c>
      <c r="B98" s="17">
        <f>+[1]GBA!B99</f>
        <v>7089.505439358225</v>
      </c>
      <c r="C98" s="17">
        <f>+[1]GBA!C99</f>
        <v>7884.4178120072402</v>
      </c>
      <c r="D98" s="17">
        <f>+[1]GBA!D99</f>
        <v>5484.5157473088602</v>
      </c>
      <c r="E98" s="17">
        <f>+[1]GBA!E99</f>
        <v>6492.6523931188303</v>
      </c>
      <c r="F98" s="17">
        <f>+[1]GBA!F99</f>
        <v>6254.0780000000004</v>
      </c>
      <c r="G98" s="17">
        <f>+[1]GBA!G99</f>
        <v>6648.0044538376396</v>
      </c>
      <c r="H98" s="17">
        <f>+[1]GBA!H99</f>
        <v>7651.0169999999998</v>
      </c>
      <c r="I98" s="17">
        <f>+[1]GBA!I99</f>
        <v>7171.5039999999999</v>
      </c>
      <c r="J98" s="17">
        <f>+[1]GBA!J99</f>
        <v>6507.9562351094601</v>
      </c>
      <c r="K98" s="17">
        <f>+[1]GBA!K99</f>
        <v>6617.3459999999995</v>
      </c>
      <c r="L98" s="17">
        <f>+[1]GBA!L99</f>
        <v>5970.7179964526904</v>
      </c>
      <c r="M98" s="17">
        <f>+[1]GBA!M99</f>
        <v>7709.6540000000005</v>
      </c>
      <c r="N98" s="17">
        <f>+[1]GBA!N99</f>
        <v>6839.0153396020296</v>
      </c>
      <c r="O98" s="17">
        <f>+[1]GBA!P99</f>
        <v>7648.8320000000003</v>
      </c>
      <c r="P98" s="17">
        <f>+[1]GBA!Q99</f>
        <v>7117.183</v>
      </c>
      <c r="Q98" s="17">
        <f>+[1]GBA!R99</f>
        <v>6697.0770000000002</v>
      </c>
      <c r="R98" s="18">
        <f t="shared" si="64"/>
        <v>7089.505439358225</v>
      </c>
      <c r="S98" s="19">
        <f t="shared" si="41"/>
        <v>7213.6336343316161</v>
      </c>
      <c r="T98" s="19">
        <f t="shared" si="42"/>
        <v>6938.6004293561355</v>
      </c>
      <c r="U98" s="19">
        <f t="shared" si="43"/>
        <v>6614.2612479133913</v>
      </c>
      <c r="V98" s="19"/>
      <c r="W98" s="20">
        <f t="shared" si="44"/>
        <v>6870.8428291723949</v>
      </c>
      <c r="X98" s="21"/>
      <c r="Y98" s="41">
        <f t="shared" si="65"/>
        <v>3.1922619469322289E-2</v>
      </c>
      <c r="Z98" s="24">
        <f t="shared" si="66"/>
        <v>1.8728992021461499E-2</v>
      </c>
      <c r="AA98" s="24">
        <f t="shared" si="67"/>
        <v>1.8961474463593975E-2</v>
      </c>
      <c r="AB98" s="24">
        <f t="shared" si="68"/>
        <v>2.083421374683847E-2</v>
      </c>
      <c r="AC98" s="24">
        <f t="shared" si="69"/>
        <v>6.8669990654807611E-2</v>
      </c>
      <c r="AD98" s="24">
        <f t="shared" si="70"/>
        <v>1.9406761467649858E-2</v>
      </c>
      <c r="AE98" s="24">
        <f t="shared" si="71"/>
        <v>3.2740263768647138E-2</v>
      </c>
      <c r="AF98" s="24">
        <f t="shared" si="72"/>
        <v>4.4337463159147106E-2</v>
      </c>
      <c r="AG98" s="24">
        <f t="shared" si="73"/>
        <v>4.018541109485585E-2</v>
      </c>
      <c r="AH98" s="24">
        <f t="shared" si="74"/>
        <v>1.802034088129445E-2</v>
      </c>
      <c r="AI98" s="24">
        <f t="shared" si="75"/>
        <v>4.2652520878565747E-2</v>
      </c>
      <c r="AJ98" s="24">
        <f t="shared" si="76"/>
        <v>4.0612712187889866E-2</v>
      </c>
      <c r="AK98" s="24">
        <f t="shared" si="77"/>
        <v>3.5620534531978665E-2</v>
      </c>
      <c r="AL98" s="24">
        <f t="shared" si="78"/>
        <v>3.6879224572449187E-2</v>
      </c>
      <c r="AM98" s="24">
        <f t="shared" si="79"/>
        <v>3.4356555060666816E-2</v>
      </c>
      <c r="AN98" s="24">
        <f t="shared" si="80"/>
        <v>4.6250717658500085E-2</v>
      </c>
      <c r="AO98" s="24">
        <f t="shared" si="81"/>
        <v>3.1922619469322289E-2</v>
      </c>
      <c r="AP98" s="24">
        <f t="shared" si="82"/>
        <v>2.3804940565932187E-2</v>
      </c>
      <c r="AQ98" s="24">
        <f t="shared" si="83"/>
        <v>2.7875991943627998E-2</v>
      </c>
      <c r="AR98" s="24">
        <f t="shared" si="84"/>
        <v>2.1744317041938022E-2</v>
      </c>
      <c r="AS98" s="24" t="e">
        <f t="shared" si="85"/>
        <v>#DIV/0!</v>
      </c>
      <c r="AT98" s="24">
        <f t="shared" si="86"/>
        <v>3.0982462257672649E-2</v>
      </c>
      <c r="AU98" s="21"/>
      <c r="AV98" s="24">
        <f t="shared" si="87"/>
        <v>2.1433311752088282</v>
      </c>
      <c r="AW98" s="24">
        <f t="shared" si="88"/>
        <v>2.0865589944218623</v>
      </c>
      <c r="AX98" s="24">
        <f t="shared" si="89"/>
        <v>2.1027723568033547</v>
      </c>
      <c r="AY98" s="24">
        <f t="shared" si="90"/>
        <v>1.41881292428529</v>
      </c>
      <c r="AZ98" s="24">
        <f t="shared" si="91"/>
        <v>2.8454135960052964</v>
      </c>
      <c r="BA98" s="24">
        <f t="shared" si="92"/>
        <v>1.8306437638077151</v>
      </c>
      <c r="BB98" s="24">
        <f t="shared" si="93"/>
        <v>2.3140059342708166</v>
      </c>
      <c r="BC98" s="24">
        <f t="shared" si="94"/>
        <v>2.6412240456624421</v>
      </c>
      <c r="BD98" s="24">
        <f t="shared" si="95"/>
        <v>3.0315216114080918</v>
      </c>
      <c r="BE98" s="24">
        <f t="shared" si="96"/>
        <v>1.9142194140545312</v>
      </c>
      <c r="BF98" s="24">
        <f t="shared" si="97"/>
        <v>2.0251844255165254</v>
      </c>
      <c r="BG98" s="24">
        <f t="shared" si="98"/>
        <v>2.0039929962909739</v>
      </c>
      <c r="BH98" s="24">
        <f t="shared" si="99"/>
        <v>2.4890364035146719</v>
      </c>
      <c r="BI98" s="24">
        <f t="shared" si="100"/>
        <v>1.6353995999920619</v>
      </c>
      <c r="BJ98" s="24">
        <f t="shared" si="101"/>
        <v>2.0281000201201582</v>
      </c>
      <c r="BK98" s="24">
        <f t="shared" si="102"/>
        <v>2.9952390565593352</v>
      </c>
      <c r="BL98" s="24">
        <f t="shared" si="103"/>
        <v>2.1433311752088282</v>
      </c>
      <c r="BM98" s="24">
        <f t="shared" si="104"/>
        <v>1.9489906611058552</v>
      </c>
      <c r="BN98" s="24">
        <f t="shared" si="105"/>
        <v>1.8467203479286334</v>
      </c>
      <c r="BO98" s="24">
        <f t="shared" si="106"/>
        <v>1.7754744403007878</v>
      </c>
      <c r="BP98" s="24" t="e">
        <f t="shared" si="107"/>
        <v>#DIV/0!</v>
      </c>
      <c r="BQ98" s="24">
        <f t="shared" si="108"/>
        <v>2.1047962532940865</v>
      </c>
      <c r="BR98" s="21"/>
      <c r="BS98" s="35">
        <f t="shared" si="109"/>
        <v>45536</v>
      </c>
      <c r="BT98" s="24">
        <f t="shared" si="110"/>
        <v>4.9455451216150748E-3</v>
      </c>
      <c r="BU98" s="24">
        <f t="shared" si="111"/>
        <v>4.8577098823946851E-4</v>
      </c>
      <c r="BV98" s="24">
        <f t="shared" si="112"/>
        <v>1.6375061231547307E-3</v>
      </c>
      <c r="BW98" s="24">
        <f t="shared" si="113"/>
        <v>6.118564522865029E-3</v>
      </c>
      <c r="BX98" s="24">
        <f t="shared" si="114"/>
        <v>1.1550361922363472E-3</v>
      </c>
      <c r="BY98" s="24">
        <f t="shared" si="115"/>
        <v>3.106877255876318E-3</v>
      </c>
      <c r="BZ98" s="24">
        <f t="shared" si="116"/>
        <v>5.1363529146239307E-3</v>
      </c>
      <c r="CA98" s="24">
        <f t="shared" si="117"/>
        <v>1.0283472543910761E-3</v>
      </c>
      <c r="CB98" s="24">
        <f t="shared" si="118"/>
        <v>1.2719217946176619E-3</v>
      </c>
      <c r="CC98" s="24">
        <f t="shared" si="119"/>
        <v>1.0736674851880084E-3</v>
      </c>
      <c r="CD98" s="24">
        <f t="shared" si="120"/>
        <v>4.7475355847706588E-3</v>
      </c>
      <c r="CE98" s="24">
        <f t="shared" si="121"/>
        <v>1.2154942317438985E-3</v>
      </c>
      <c r="CF98" s="24">
        <f t="shared" si="122"/>
        <v>3.1922619469322198E-2</v>
      </c>
      <c r="CG98" s="21"/>
    </row>
    <row r="99" spans="1:85" x14ac:dyDescent="0.2">
      <c r="A99" s="31">
        <f>+[1]NAC!A100</f>
        <v>45566</v>
      </c>
      <c r="B99" s="17">
        <f>+[1]GBA!B100</f>
        <v>7277.1582974303419</v>
      </c>
      <c r="C99" s="17">
        <f>+[1]GBA!C100</f>
        <v>7945.3756013861203</v>
      </c>
      <c r="D99" s="17">
        <f>+[1]GBA!D100</f>
        <v>5679.9603390059901</v>
      </c>
      <c r="E99" s="17">
        <f>+[1]GBA!E100</f>
        <v>6714.5102156262401</v>
      </c>
      <c r="F99" s="17">
        <f>+[1]GBA!F100</f>
        <v>6546.299</v>
      </c>
      <c r="G99" s="17">
        <f>+[1]GBA!G100</f>
        <v>6789.2165889607704</v>
      </c>
      <c r="H99" s="17">
        <f>+[1]GBA!H100</f>
        <v>7946.7150000000001</v>
      </c>
      <c r="I99" s="17">
        <f>+[1]GBA!I100</f>
        <v>7275.5060000000003</v>
      </c>
      <c r="J99" s="17">
        <f>+[1]GBA!J100</f>
        <v>6700.4945722360899</v>
      </c>
      <c r="K99" s="17">
        <f>+[1]GBA!K100</f>
        <v>6840.3159999999998</v>
      </c>
      <c r="L99" s="17">
        <f>+[1]GBA!L100</f>
        <v>6263.0715746113101</v>
      </c>
      <c r="M99" s="17">
        <f>+[1]GBA!M100</f>
        <v>8017.98</v>
      </c>
      <c r="N99" s="17">
        <f>+[1]GBA!N100</f>
        <v>7017.79015527705</v>
      </c>
      <c r="O99" s="17">
        <f>+[1]GBA!P100</f>
        <v>7740.47</v>
      </c>
      <c r="P99" s="17">
        <f>+[1]GBA!Q100</f>
        <v>7336.5029999999997</v>
      </c>
      <c r="Q99" s="17">
        <f>+[1]GBA!R100</f>
        <v>6887.1390000000001</v>
      </c>
      <c r="R99" s="18">
        <f t="shared" si="64"/>
        <v>7277.1582974303419</v>
      </c>
      <c r="S99" s="19">
        <f t="shared" si="41"/>
        <v>7379.0977536279961</v>
      </c>
      <c r="T99" s="19">
        <f t="shared" si="42"/>
        <v>7168.2981522721748</v>
      </c>
      <c r="U99" s="19">
        <f t="shared" si="43"/>
        <v>6810.8844452729663</v>
      </c>
      <c r="V99" s="19"/>
      <c r="W99" s="20">
        <f t="shared" si="44"/>
        <v>7068.9279591843415</v>
      </c>
      <c r="X99" s="21"/>
      <c r="Y99" s="41">
        <f t="shared" si="65"/>
        <v>2.6469104181843228E-2</v>
      </c>
      <c r="Z99" s="24">
        <f t="shared" si="66"/>
        <v>7.7314255576419466E-3</v>
      </c>
      <c r="AA99" s="24">
        <f t="shared" si="67"/>
        <v>3.5635706177528981E-2</v>
      </c>
      <c r="AB99" s="24">
        <f t="shared" si="68"/>
        <v>3.4170599174929484E-2</v>
      </c>
      <c r="AC99" s="24">
        <f t="shared" si="69"/>
        <v>4.6724872954894359E-2</v>
      </c>
      <c r="AD99" s="24">
        <f t="shared" si="70"/>
        <v>2.1241281666352529E-2</v>
      </c>
      <c r="AE99" s="24">
        <f t="shared" si="71"/>
        <v>3.8648195396768781E-2</v>
      </c>
      <c r="AF99" s="24">
        <f t="shared" si="72"/>
        <v>1.4502118384093654E-2</v>
      </c>
      <c r="AG99" s="24">
        <f t="shared" si="73"/>
        <v>2.9585069439759693E-2</v>
      </c>
      <c r="AH99" s="24">
        <f t="shared" si="74"/>
        <v>3.3694777332181181E-2</v>
      </c>
      <c r="AI99" s="24">
        <f t="shared" si="75"/>
        <v>4.8964559761876636E-2</v>
      </c>
      <c r="AJ99" s="24">
        <f t="shared" si="76"/>
        <v>3.9992196796380108E-2</v>
      </c>
      <c r="AK99" s="24">
        <f t="shared" si="77"/>
        <v>2.6140432035560268E-2</v>
      </c>
      <c r="AL99" s="24">
        <f t="shared" si="78"/>
        <v>1.1980652732338726E-2</v>
      </c>
      <c r="AM99" s="24">
        <f t="shared" si="79"/>
        <v>3.081556284277065E-2</v>
      </c>
      <c r="AN99" s="24">
        <f t="shared" si="80"/>
        <v>2.837984392295323E-2</v>
      </c>
      <c r="AO99" s="24">
        <f t="shared" si="81"/>
        <v>2.6469104181843228E-2</v>
      </c>
      <c r="AP99" s="24">
        <f t="shared" si="82"/>
        <v>2.2937693773203538E-2</v>
      </c>
      <c r="AQ99" s="24">
        <f t="shared" si="83"/>
        <v>3.3104330657840464E-2</v>
      </c>
      <c r="AR99" s="24">
        <f t="shared" si="84"/>
        <v>2.9727159238169376E-2</v>
      </c>
      <c r="AS99" s="24" t="e">
        <f t="shared" si="85"/>
        <v>#DIV/0!</v>
      </c>
      <c r="AT99" s="24">
        <f t="shared" si="86"/>
        <v>2.8829815342436893E-2</v>
      </c>
      <c r="AU99" s="21"/>
      <c r="AV99" s="24">
        <f t="shared" si="87"/>
        <v>1.9764416510218785</v>
      </c>
      <c r="AW99" s="24">
        <f t="shared" si="88"/>
        <v>1.8734557351770507</v>
      </c>
      <c r="AX99" s="24">
        <f t="shared" si="89"/>
        <v>1.9154694951273767</v>
      </c>
      <c r="AY99" s="24">
        <f t="shared" si="90"/>
        <v>1.282840814700315</v>
      </c>
      <c r="AZ99" s="24">
        <f t="shared" si="91"/>
        <v>2.694564243906632</v>
      </c>
      <c r="BA99" s="24">
        <f t="shared" si="92"/>
        <v>1.6062025121159165</v>
      </c>
      <c r="BB99" s="24">
        <f t="shared" si="93"/>
        <v>2.2697620838747299</v>
      </c>
      <c r="BC99" s="24">
        <f t="shared" si="94"/>
        <v>2.4871503014941032</v>
      </c>
      <c r="BD99" s="24">
        <f t="shared" si="95"/>
        <v>2.6339111356600955</v>
      </c>
      <c r="BE99" s="24">
        <f t="shared" si="96"/>
        <v>1.7423257014807674</v>
      </c>
      <c r="BF99" s="24">
        <f t="shared" si="97"/>
        <v>1.9147790878596993</v>
      </c>
      <c r="BG99" s="24">
        <f t="shared" si="98"/>
        <v>1.871573617313977</v>
      </c>
      <c r="BH99" s="24">
        <f t="shared" si="99"/>
        <v>2.3874357840026845</v>
      </c>
      <c r="BI99" s="24">
        <f t="shared" si="100"/>
        <v>1.468151931992832</v>
      </c>
      <c r="BJ99" s="24">
        <f t="shared" si="101"/>
        <v>1.8588081356506536</v>
      </c>
      <c r="BK99" s="24">
        <f t="shared" si="102"/>
        <v>2.8512031817330841</v>
      </c>
      <c r="BL99" s="24">
        <f t="shared" si="103"/>
        <v>1.9764416510218785</v>
      </c>
      <c r="BM99" s="24">
        <f t="shared" si="104"/>
        <v>1.769359587390102</v>
      </c>
      <c r="BN99" s="24">
        <f t="shared" si="105"/>
        <v>1.6906422450478313</v>
      </c>
      <c r="BO99" s="24">
        <f t="shared" si="106"/>
        <v>1.6092312952462224</v>
      </c>
      <c r="BP99" s="24" t="e">
        <f t="shared" si="107"/>
        <v>#DIV/0!</v>
      </c>
      <c r="BQ99" s="24">
        <f t="shared" si="108"/>
        <v>1.9517672631427558</v>
      </c>
      <c r="BR99" s="21"/>
      <c r="BS99" s="35">
        <f t="shared" si="109"/>
        <v>45566</v>
      </c>
      <c r="BT99" s="24">
        <f t="shared" si="110"/>
        <v>2.0154446530339294E-3</v>
      </c>
      <c r="BU99" s="24">
        <f t="shared" si="111"/>
        <v>9.0147870019473384E-4</v>
      </c>
      <c r="BV99" s="24">
        <f t="shared" si="112"/>
        <v>2.6568466999560112E-3</v>
      </c>
      <c r="BW99" s="24">
        <f t="shared" si="113"/>
        <v>4.3114878550353378E-3</v>
      </c>
      <c r="BX99" s="24">
        <f t="shared" si="114"/>
        <v>1.2488883671724507E-3</v>
      </c>
      <c r="BY99" s="24">
        <f t="shared" si="115"/>
        <v>3.6704145617180886E-3</v>
      </c>
      <c r="BZ99" s="24">
        <f t="shared" si="116"/>
        <v>1.700235919572299E-3</v>
      </c>
      <c r="CA99" s="24">
        <f t="shared" si="117"/>
        <v>7.6314593726414662E-4</v>
      </c>
      <c r="CB99" s="24">
        <f t="shared" si="118"/>
        <v>2.3462231804854596E-3</v>
      </c>
      <c r="CC99" s="24">
        <f t="shared" si="119"/>
        <v>1.2453729157713383E-3</v>
      </c>
      <c r="CD99" s="24">
        <f t="shared" si="120"/>
        <v>4.7143681157857283E-3</v>
      </c>
      <c r="CE99" s="24">
        <f t="shared" si="121"/>
        <v>8.9519727585366481E-4</v>
      </c>
      <c r="CF99" s="24">
        <f t="shared" si="122"/>
        <v>2.646910418184319E-2</v>
      </c>
      <c r="CG99" s="21"/>
    </row>
    <row r="100" spans="1:85" x14ac:dyDescent="0.2">
      <c r="A100" s="31">
        <f>+[1]NAC!A101</f>
        <v>45597</v>
      </c>
      <c r="B100" s="17">
        <f>+[1]GBA!B101</f>
        <v>7490.3097229565774</v>
      </c>
      <c r="C100" s="17">
        <f>+[1]GBA!C101</f>
        <v>8091.3509320836502</v>
      </c>
      <c r="D100" s="17">
        <f>+[1]GBA!D101</f>
        <v>5891.9492216214103</v>
      </c>
      <c r="E100" s="17">
        <f>+[1]GBA!E101</f>
        <v>6896.4603332849301</v>
      </c>
      <c r="F100" s="17">
        <f>+[1]GBA!F101</f>
        <v>6841.4129999999996</v>
      </c>
      <c r="G100" s="17">
        <f>+[1]GBA!G101</f>
        <v>6898.1510963236797</v>
      </c>
      <c r="H100" s="17">
        <f>+[1]GBA!H101</f>
        <v>8198.7780000000002</v>
      </c>
      <c r="I100" s="17">
        <f>+[1]GBA!I101</f>
        <v>7599.3389999999999</v>
      </c>
      <c r="J100" s="17">
        <f>+[1]GBA!J101</f>
        <v>6847.88956814428</v>
      </c>
      <c r="K100" s="17">
        <f>+[1]GBA!K101</f>
        <v>7008.6750000000002</v>
      </c>
      <c r="L100" s="17">
        <f>+[1]GBA!L101</f>
        <v>6552.8587842684601</v>
      </c>
      <c r="M100" s="17">
        <f>+[1]GBA!M101</f>
        <v>8276.5419999999995</v>
      </c>
      <c r="N100" s="17">
        <f>+[1]GBA!N101</f>
        <v>7177.26126884514</v>
      </c>
      <c r="O100" s="17">
        <f>+[1]GBA!P101</f>
        <v>7646.2380000000003</v>
      </c>
      <c r="P100" s="17">
        <f>+[1]GBA!Q101</f>
        <v>7543.8590000000004</v>
      </c>
      <c r="Q100" s="17">
        <f>+[1]GBA!R101</f>
        <v>7150.8649999999998</v>
      </c>
      <c r="R100" s="18">
        <f t="shared" si="64"/>
        <v>7490.3097229565774</v>
      </c>
      <c r="S100" s="19">
        <f t="shared" si="41"/>
        <v>7552.3058068648379</v>
      </c>
      <c r="T100" s="19">
        <f t="shared" si="42"/>
        <v>7355.4783908205081</v>
      </c>
      <c r="U100" s="19">
        <f t="shared" si="43"/>
        <v>6968.0383627450046</v>
      </c>
      <c r="V100" s="19"/>
      <c r="W100" s="20">
        <f t="shared" si="44"/>
        <v>7286.4808084807646</v>
      </c>
      <c r="X100" s="21"/>
      <c r="Y100" s="41">
        <f t="shared" si="65"/>
        <v>2.9290475322146348E-2</v>
      </c>
      <c r="Z100" s="24">
        <f t="shared" si="66"/>
        <v>1.8372363752326981E-2</v>
      </c>
      <c r="AA100" s="24">
        <f t="shared" si="67"/>
        <v>3.7322246981132734E-2</v>
      </c>
      <c r="AB100" s="24">
        <f t="shared" si="68"/>
        <v>2.7098047633504097E-2</v>
      </c>
      <c r="AC100" s="24">
        <f t="shared" si="69"/>
        <v>4.5081045030176625E-2</v>
      </c>
      <c r="AD100" s="24">
        <f t="shared" si="70"/>
        <v>1.6045224943926018E-2</v>
      </c>
      <c r="AE100" s="24">
        <f t="shared" si="71"/>
        <v>3.1719144325674131E-2</v>
      </c>
      <c r="AF100" s="24">
        <f t="shared" si="72"/>
        <v>4.4510031329779709E-2</v>
      </c>
      <c r="AG100" s="24">
        <f t="shared" si="73"/>
        <v>2.1997629327084267E-2</v>
      </c>
      <c r="AH100" s="24">
        <f t="shared" si="74"/>
        <v>2.4612751808542166E-2</v>
      </c>
      <c r="AI100" s="24">
        <f t="shared" si="75"/>
        <v>4.6269183771085132E-2</v>
      </c>
      <c r="AJ100" s="24">
        <f t="shared" si="76"/>
        <v>3.2247773129890467E-2</v>
      </c>
      <c r="AK100" s="24">
        <f t="shared" si="77"/>
        <v>2.2723836142090281E-2</v>
      </c>
      <c r="AL100" s="24">
        <f t="shared" si="78"/>
        <v>-1.2173937758301445E-2</v>
      </c>
      <c r="AM100" s="24">
        <f t="shared" si="79"/>
        <v>2.8263601882259293E-2</v>
      </c>
      <c r="AN100" s="24">
        <f t="shared" si="80"/>
        <v>3.8292533372711102E-2</v>
      </c>
      <c r="AO100" s="24">
        <f t="shared" si="81"/>
        <v>2.9290475322146348E-2</v>
      </c>
      <c r="AP100" s="24">
        <f t="shared" si="82"/>
        <v>2.3472795593700191E-2</v>
      </c>
      <c r="AQ100" s="24">
        <f t="shared" si="83"/>
        <v>2.6112228393988079E-2</v>
      </c>
      <c r="AR100" s="24">
        <f t="shared" si="84"/>
        <v>2.3073936833726494E-2</v>
      </c>
      <c r="AS100" s="24" t="e">
        <f t="shared" si="85"/>
        <v>#DIV/0!</v>
      </c>
      <c r="AT100" s="24">
        <f t="shared" si="86"/>
        <v>3.077593244018928E-2</v>
      </c>
      <c r="AU100" s="21"/>
      <c r="AV100" s="24">
        <f t="shared" si="87"/>
        <v>1.702435630864473</v>
      </c>
      <c r="AW100" s="24">
        <f t="shared" si="88"/>
        <v>1.4846298998197942</v>
      </c>
      <c r="AX100" s="24">
        <f t="shared" si="89"/>
        <v>1.7157990176985063</v>
      </c>
      <c r="AY100" s="24">
        <f t="shared" si="90"/>
        <v>1.1307910280914313</v>
      </c>
      <c r="AZ100" s="24">
        <f t="shared" si="91"/>
        <v>2.6543085387718439</v>
      </c>
      <c r="BA100" s="24">
        <f t="shared" si="92"/>
        <v>1.3507591459856241</v>
      </c>
      <c r="BB100" s="24">
        <f t="shared" si="93"/>
        <v>1.8682812435880427</v>
      </c>
      <c r="BC100" s="24">
        <f t="shared" si="94"/>
        <v>2.3186787819459349</v>
      </c>
      <c r="BD100" s="24">
        <f t="shared" si="95"/>
        <v>2.1955097725710018</v>
      </c>
      <c r="BE100" s="24">
        <f t="shared" si="96"/>
        <v>1.4788375654429848</v>
      </c>
      <c r="BF100" s="24">
        <f t="shared" si="97"/>
        <v>1.7481423939050433</v>
      </c>
      <c r="BG100" s="24">
        <f t="shared" si="98"/>
        <v>1.6316590748041118</v>
      </c>
      <c r="BH100" s="24">
        <f t="shared" si="99"/>
        <v>2.1148576201213078</v>
      </c>
      <c r="BI100" s="24">
        <f t="shared" si="100"/>
        <v>1.1738139592721937</v>
      </c>
      <c r="BJ100" s="24">
        <f t="shared" si="101"/>
        <v>1.5824850495318183</v>
      </c>
      <c r="BK100" s="24">
        <f t="shared" si="102"/>
        <v>2.6484405313629718</v>
      </c>
      <c r="BL100" s="24">
        <f t="shared" si="103"/>
        <v>1.702435630864473</v>
      </c>
      <c r="BM100" s="24">
        <f t="shared" si="104"/>
        <v>1.4820319419463561</v>
      </c>
      <c r="BN100" s="24">
        <f t="shared" si="105"/>
        <v>1.4650354262907133</v>
      </c>
      <c r="BO100" s="24">
        <f t="shared" si="106"/>
        <v>1.3894466009524464</v>
      </c>
      <c r="BP100" s="24" t="e">
        <f t="shared" si="107"/>
        <v>#DIV/0!</v>
      </c>
      <c r="BQ100" s="24">
        <f t="shared" si="108"/>
        <v>1.704604609673317</v>
      </c>
      <c r="BR100" s="21"/>
      <c r="BS100" s="35">
        <f t="shared" si="109"/>
        <v>45597</v>
      </c>
      <c r="BT100" s="24">
        <f t="shared" si="110"/>
        <v>4.7019201887615021E-3</v>
      </c>
      <c r="BU100" s="24">
        <f t="shared" si="111"/>
        <v>9.5257464221604616E-4</v>
      </c>
      <c r="BV100" s="24">
        <f t="shared" si="112"/>
        <v>2.1227468687437397E-3</v>
      </c>
      <c r="BW100" s="24">
        <f t="shared" si="113"/>
        <v>4.2418926644621942E-3</v>
      </c>
      <c r="BX100" s="24">
        <f t="shared" si="114"/>
        <v>9.3857977695307787E-4</v>
      </c>
      <c r="BY100" s="24">
        <f t="shared" si="115"/>
        <v>3.0481051934561597E-3</v>
      </c>
      <c r="BZ100" s="24">
        <f t="shared" si="116"/>
        <v>5.1575413322056049E-3</v>
      </c>
      <c r="CA100" s="24">
        <f t="shared" si="117"/>
        <v>5.6915065135832831E-4</v>
      </c>
      <c r="CB100" s="24">
        <f t="shared" si="118"/>
        <v>1.7258909160234946E-3</v>
      </c>
      <c r="CC100" s="24">
        <f t="shared" si="119"/>
        <v>1.2026086796457654E-3</v>
      </c>
      <c r="CD100" s="24">
        <f t="shared" si="120"/>
        <v>3.8515200102074293E-3</v>
      </c>
      <c r="CE100" s="24">
        <f t="shared" si="121"/>
        <v>7.7794439811296201E-4</v>
      </c>
      <c r="CF100" s="24">
        <f t="shared" si="122"/>
        <v>2.9290475322146303E-2</v>
      </c>
      <c r="CG100" s="21"/>
    </row>
    <row r="101" spans="1:85" x14ac:dyDescent="0.2">
      <c r="A101" s="31">
        <f>+[1]NAC!A102</f>
        <v>45627</v>
      </c>
      <c r="B101" s="17">
        <f>+[1]GBA!B102</f>
        <v>7711.1688580892642</v>
      </c>
      <c r="C101" s="17">
        <f>+[1]GBA!C102</f>
        <v>8279.2230136426206</v>
      </c>
      <c r="D101" s="17">
        <f>+[1]GBA!D102</f>
        <v>6028.1071760022096</v>
      </c>
      <c r="E101" s="17">
        <f>+[1]GBA!E102</f>
        <v>7038.8791213570903</v>
      </c>
      <c r="F101" s="17">
        <f>+[1]GBA!F102</f>
        <v>7218.6886000000004</v>
      </c>
      <c r="G101" s="17">
        <f>+[1]GBA!G102</f>
        <v>6922.8815134671704</v>
      </c>
      <c r="H101" s="17">
        <f>+[1]GBA!H102</f>
        <v>8401.7446999999993</v>
      </c>
      <c r="I101" s="17">
        <f>+[1]GBA!I102</f>
        <v>7731.2981</v>
      </c>
      <c r="J101" s="17">
        <f>+[1]GBA!J102</f>
        <v>7139.3725696067804</v>
      </c>
      <c r="K101" s="17">
        <f>+[1]GBA!K102</f>
        <v>7314.9804999999997</v>
      </c>
      <c r="L101" s="17">
        <f>+[1]GBA!L102</f>
        <v>6836.1802261708499</v>
      </c>
      <c r="M101" s="17">
        <f>+[1]GBA!M102</f>
        <v>8668.9585000000006</v>
      </c>
      <c r="N101" s="17">
        <f>+[1]GBA!N102</f>
        <v>7289.2084803448697</v>
      </c>
      <c r="O101" s="17">
        <f>+[1]GBA!P102</f>
        <v>7560.2289000000001</v>
      </c>
      <c r="P101" s="17">
        <f>+[1]GBA!Q102</f>
        <v>7806.1018000000004</v>
      </c>
      <c r="Q101" s="17">
        <f>+[1]GBA!R102</f>
        <v>7357.6882999999998</v>
      </c>
      <c r="R101" s="18">
        <f t="shared" si="64"/>
        <v>7711.1688580892642</v>
      </c>
      <c r="S101" s="19">
        <f t="shared" si="41"/>
        <v>7759.9716284001188</v>
      </c>
      <c r="T101" s="19">
        <f t="shared" si="42"/>
        <v>7582.2044688605611</v>
      </c>
      <c r="U101" s="19">
        <f t="shared" si="43"/>
        <v>7125.0677324402468</v>
      </c>
      <c r="V101" s="19"/>
      <c r="W101" s="20">
        <f t="shared" si="44"/>
        <v>7460.299961677556</v>
      </c>
      <c r="X101" s="21"/>
      <c r="Y101" s="41">
        <f t="shared" si="65"/>
        <v>2.9485981661851568E-2</v>
      </c>
      <c r="Z101" s="24">
        <f t="shared" si="66"/>
        <v>2.3218876938586819E-2</v>
      </c>
      <c r="AA101" s="24">
        <f t="shared" si="67"/>
        <v>2.3109152719977155E-2</v>
      </c>
      <c r="AB101" s="24">
        <f t="shared" si="68"/>
        <v>2.0650997930748982E-2</v>
      </c>
      <c r="AC101" s="24">
        <f t="shared" si="69"/>
        <v>5.5145859488383575E-2</v>
      </c>
      <c r="AD101" s="24">
        <f t="shared" si="70"/>
        <v>3.585079073821662E-3</v>
      </c>
      <c r="AE101" s="24">
        <f t="shared" si="71"/>
        <v>2.4755725792307004E-2</v>
      </c>
      <c r="AF101" s="24">
        <f t="shared" si="72"/>
        <v>1.7364549732549195E-2</v>
      </c>
      <c r="AG101" s="24">
        <f t="shared" si="73"/>
        <v>4.2565377049660791E-2</v>
      </c>
      <c r="AH101" s="24">
        <f t="shared" si="74"/>
        <v>4.3703767117179604E-2</v>
      </c>
      <c r="AI101" s="24">
        <f t="shared" si="75"/>
        <v>4.3236311239083003E-2</v>
      </c>
      <c r="AJ101" s="24">
        <f t="shared" si="76"/>
        <v>4.7413098368860096E-2</v>
      </c>
      <c r="AK101" s="24">
        <f t="shared" si="77"/>
        <v>1.5597483121544853E-2</v>
      </c>
      <c r="AL101" s="24">
        <f t="shared" si="78"/>
        <v>-1.1248551248339456E-2</v>
      </c>
      <c r="AM101" s="24">
        <f t="shared" si="79"/>
        <v>3.4762420665603644E-2</v>
      </c>
      <c r="AN101" s="24">
        <f t="shared" si="80"/>
        <v>2.8922836607878866E-2</v>
      </c>
      <c r="AO101" s="24">
        <f t="shared" si="81"/>
        <v>2.9485981661851568E-2</v>
      </c>
      <c r="AP101" s="24">
        <f t="shared" si="82"/>
        <v>2.7497009105023063E-2</v>
      </c>
      <c r="AQ101" s="24">
        <f t="shared" si="83"/>
        <v>3.0824110410412331E-2</v>
      </c>
      <c r="AR101" s="24">
        <f t="shared" si="84"/>
        <v>2.2535663772290437E-2</v>
      </c>
      <c r="AS101" s="24" t="e">
        <f t="shared" si="85"/>
        <v>#DIV/0!</v>
      </c>
      <c r="AT101" s="24">
        <f t="shared" si="86"/>
        <v>2.3855021067849647E-2</v>
      </c>
      <c r="AU101" s="21"/>
      <c r="AV101" s="24">
        <f t="shared" si="87"/>
        <v>1.2215700043764102</v>
      </c>
      <c r="AW101" s="24">
        <f t="shared" si="88"/>
        <v>0.9603926908752658</v>
      </c>
      <c r="AX101" s="24">
        <f t="shared" si="89"/>
        <v>1.3168147859052728</v>
      </c>
      <c r="AY101" s="24">
        <f t="shared" si="90"/>
        <v>0.82086177094707602</v>
      </c>
      <c r="AZ101" s="24">
        <f t="shared" si="91"/>
        <v>2.3668955016820745</v>
      </c>
      <c r="BA101" s="24">
        <f t="shared" si="92"/>
        <v>0.80376414735683199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1.8960289721452965</v>
      </c>
      <c r="BE101" s="24">
        <f t="shared" si="96"/>
        <v>1.1386126088667088</v>
      </c>
      <c r="BF101" s="24">
        <f t="shared" si="97"/>
        <v>1.6333448037049303</v>
      </c>
      <c r="BG101" s="24">
        <f t="shared" si="98"/>
        <v>1.2507097857196676</v>
      </c>
      <c r="BH101" s="24">
        <f t="shared" si="99"/>
        <v>1.4164497630847066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1.2215700043764102</v>
      </c>
      <c r="BM101" s="24">
        <f t="shared" si="104"/>
        <v>1.0273855641656793</v>
      </c>
      <c r="BN101" s="24">
        <f t="shared" si="105"/>
        <v>1.0583011019998056</v>
      </c>
      <c r="BO101" s="24">
        <f t="shared" si="106"/>
        <v>0.97202121978259992</v>
      </c>
      <c r="BP101" s="24" t="e">
        <f t="shared" si="107"/>
        <v>#DIV/0!</v>
      </c>
      <c r="BQ101" s="24">
        <f t="shared" si="108"/>
        <v>1.2109792976684366</v>
      </c>
      <c r="BR101" s="21"/>
      <c r="BS101" s="35">
        <f t="shared" si="109"/>
        <v>45627</v>
      </c>
      <c r="BT101" s="24">
        <f t="shared" si="110"/>
        <v>5.8792249648176474E-3</v>
      </c>
      <c r="BU101" s="24">
        <f t="shared" si="111"/>
        <v>5.9441668942024719E-4</v>
      </c>
      <c r="BV101" s="24">
        <f t="shared" si="112"/>
        <v>1.6142663727600434E-3</v>
      </c>
      <c r="BW101" s="24">
        <f t="shared" si="113"/>
        <v>5.2685441883734583E-3</v>
      </c>
      <c r="BX101" s="24">
        <f t="shared" si="114"/>
        <v>2.0701375674019756E-4</v>
      </c>
      <c r="BY101" s="24">
        <f t="shared" si="115"/>
        <v>2.3845568822419517E-3</v>
      </c>
      <c r="BZ101" s="24">
        <f t="shared" si="116"/>
        <v>2.0418460992509034E-3</v>
      </c>
      <c r="CA101" s="24">
        <f t="shared" si="117"/>
        <v>1.0935024910910141E-3</v>
      </c>
      <c r="CB101" s="24">
        <f t="shared" si="118"/>
        <v>3.0506602724273526E-3</v>
      </c>
      <c r="CC101" s="24">
        <f t="shared" si="119"/>
        <v>1.1423169217193363E-3</v>
      </c>
      <c r="CD101" s="24">
        <f t="shared" si="120"/>
        <v>5.6790640405200137E-3</v>
      </c>
      <c r="CE101" s="24">
        <f t="shared" si="121"/>
        <v>5.3056898248951675E-4</v>
      </c>
      <c r="CF101" s="24">
        <f t="shared" si="122"/>
        <v>2.9485981661851679E-2</v>
      </c>
      <c r="CG101" s="21"/>
    </row>
    <row r="102" spans="1:85" x14ac:dyDescent="0.2">
      <c r="A102" s="31">
        <f>+[1]NAC!A103</f>
        <v>45658</v>
      </c>
      <c r="B102" s="17">
        <f>+[1]GBA!B103</f>
        <v>7867.8062355351913</v>
      </c>
      <c r="C102" s="17">
        <f>+[1]GBA!C103</f>
        <v>8347.7326629791696</v>
      </c>
      <c r="D102" s="17">
        <f>+[1]GBA!D103</f>
        <v>6114.0505847812301</v>
      </c>
      <c r="E102" s="17">
        <f>+[1]GBA!E103</f>
        <v>7149.1371275531701</v>
      </c>
      <c r="F102" s="17">
        <f>+[1]GBA!F103</f>
        <v>7377.9452000000001</v>
      </c>
      <c r="G102" s="17">
        <f>+[1]GBA!G103</f>
        <v>7027.78761319967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7174.58164821634</v>
      </c>
      <c r="K102" s="17">
        <f>+[1]GBA!K103</f>
        <v>7515.8356999999996</v>
      </c>
      <c r="L102" s="17">
        <f>+[1]GBA!L103</f>
        <v>7081.2329566711196</v>
      </c>
      <c r="M102" s="17">
        <f>+[1]GBA!M103</f>
        <v>9121.8225000000002</v>
      </c>
      <c r="N102" s="17">
        <f>+[1]GBA!N103</f>
        <v>7468.8510278111899</v>
      </c>
      <c r="O102" s="17">
        <f>+[1]GBA!P103</f>
        <v>7594.8510999999999</v>
      </c>
      <c r="P102" s="17">
        <f>+[1]GBA!Q103</f>
        <v>7982.0484999999999</v>
      </c>
      <c r="Q102" s="17">
        <f>+[1]GBA!R103</f>
        <v>7506.9362000000001</v>
      </c>
      <c r="R102" s="18">
        <f t="shared" si="64"/>
        <v>7867.8062355351913</v>
      </c>
      <c r="S102" s="19">
        <f t="shared" si="41"/>
        <v>7926.2051950550313</v>
      </c>
      <c r="T102" s="19">
        <f t="shared" si="42"/>
        <v>7818.1784735978717</v>
      </c>
      <c r="U102" s="19">
        <f t="shared" si="43"/>
        <v>7269.8082273348118</v>
      </c>
      <c r="V102" s="19"/>
      <c r="W102" s="20">
        <f t="shared" si="44"/>
        <v>7598.8259632439458</v>
      </c>
      <c r="X102" s="21"/>
      <c r="Y102" s="41">
        <f t="shared" si="65"/>
        <v>2.0313052447504143E-2</v>
      </c>
      <c r="Z102" s="24">
        <f t="shared" si="66"/>
        <v>8.2748887454364706E-3</v>
      </c>
      <c r="AA102" s="24">
        <f t="shared" si="67"/>
        <v>1.4257113596314319E-2</v>
      </c>
      <c r="AB102" s="24">
        <f t="shared" si="68"/>
        <v>1.5664142585079865E-2</v>
      </c>
      <c r="AC102" s="24">
        <f t="shared" si="69"/>
        <v>2.2061707994994961E-2</v>
      </c>
      <c r="AD102" s="24">
        <f t="shared" si="70"/>
        <v>1.5153531015722921E-2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4.9316768758431717E-3</v>
      </c>
      <c r="AH102" s="24">
        <f t="shared" si="74"/>
        <v>2.7458063627100682E-2</v>
      </c>
      <c r="AI102" s="24">
        <f t="shared" si="75"/>
        <v>3.5846440906010413E-2</v>
      </c>
      <c r="AJ102" s="24">
        <f t="shared" si="76"/>
        <v>5.2239724068352533E-2</v>
      </c>
      <c r="AK102" s="24">
        <f t="shared" si="77"/>
        <v>2.4645000612991241E-2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2.0313052447504143E-2</v>
      </c>
      <c r="AP102" s="24">
        <f t="shared" si="82"/>
        <v>2.1421929694501296E-2</v>
      </c>
      <c r="AQ102" s="24">
        <f t="shared" si="83"/>
        <v>3.1122084046458331E-2</v>
      </c>
      <c r="AR102" s="24">
        <f t="shared" si="84"/>
        <v>2.0314262310176412E-2</v>
      </c>
      <c r="AS102" s="24" t="e">
        <f t="shared" si="85"/>
        <v>#DIV/0!</v>
      </c>
      <c r="AT102" s="24">
        <f t="shared" si="86"/>
        <v>1.8568422486760161E-2</v>
      </c>
      <c r="AU102" s="21"/>
      <c r="AV102" s="24">
        <f t="shared" si="87"/>
        <v>0.89563022326121322</v>
      </c>
      <c r="AW102" s="24">
        <f t="shared" si="88"/>
        <v>0.66993340947965385</v>
      </c>
      <c r="AX102" s="24">
        <f t="shared" si="89"/>
        <v>0.97073316838753376</v>
      </c>
      <c r="AY102" s="24">
        <f t="shared" si="90"/>
        <v>0.60027585583194232</v>
      </c>
      <c r="AZ102" s="24">
        <f t="shared" si="91"/>
        <v>2.1481707063654882</v>
      </c>
      <c r="BA102" s="24">
        <f t="shared" si="92"/>
        <v>0.51363655596066926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1.3767420750970114</v>
      </c>
      <c r="BE102" s="24">
        <f t="shared" si="96"/>
        <v>0.7718919549466583</v>
      </c>
      <c r="BF102" s="24">
        <f t="shared" si="97"/>
        <v>1.6246119941313504</v>
      </c>
      <c r="BG102" s="24">
        <f t="shared" si="98"/>
        <v>0.99336884929287583</v>
      </c>
      <c r="BH102" s="24">
        <f t="shared" si="99"/>
        <v>0.73435752104743202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0.89563022326121322</v>
      </c>
      <c r="BM102" s="24">
        <f t="shared" si="104"/>
        <v>0.72533053816992976</v>
      </c>
      <c r="BN102" s="24">
        <f t="shared" si="105"/>
        <v>0.74979290393641529</v>
      </c>
      <c r="BO102" s="24">
        <f t="shared" si="106"/>
        <v>0.64377880370094687</v>
      </c>
      <c r="BP102" s="24" t="e">
        <f t="shared" si="107"/>
        <v>#DIV/0!</v>
      </c>
      <c r="BQ102" s="24">
        <f t="shared" si="108"/>
        <v>0.84942959062108891</v>
      </c>
      <c r="BR102" s="21"/>
      <c r="BS102" s="35">
        <f t="shared" si="109"/>
        <v>45658</v>
      </c>
      <c r="BT102" s="24">
        <f t="shared" si="110"/>
        <v>2.0825197969359787E-3</v>
      </c>
      <c r="BU102" s="24">
        <f t="shared" si="111"/>
        <v>3.6445181253239235E-4</v>
      </c>
      <c r="BV102" s="24">
        <f t="shared" si="112"/>
        <v>1.2139410896478146E-3</v>
      </c>
      <c r="BW102" s="24">
        <f t="shared" si="113"/>
        <v>2.1602743587342066E-3</v>
      </c>
      <c r="BX102" s="24">
        <f t="shared" si="114"/>
        <v>8.5299810888301284E-4</v>
      </c>
      <c r="BY102" s="24">
        <f t="shared" si="115"/>
        <v>2.4577048108755887E-3</v>
      </c>
      <c r="BZ102" s="24">
        <f t="shared" si="116"/>
        <v>9.5683267294294954E-4</v>
      </c>
      <c r="CA102" s="24">
        <f t="shared" si="117"/>
        <v>1.2830416855555405E-4</v>
      </c>
      <c r="CB102" s="24">
        <f t="shared" si="118"/>
        <v>1.9431292707695683E-3</v>
      </c>
      <c r="CC102" s="24">
        <f t="shared" si="119"/>
        <v>9.5972382362560836E-4</v>
      </c>
      <c r="CD102" s="24">
        <f t="shared" si="120"/>
        <v>6.3661499966379915E-3</v>
      </c>
      <c r="CE102" s="24">
        <f t="shared" si="121"/>
        <v>8.2702253736336752E-4</v>
      </c>
      <c r="CF102" s="24">
        <f t="shared" si="122"/>
        <v>2.0313052447504032E-2</v>
      </c>
      <c r="CG102" s="21"/>
    </row>
    <row r="103" spans="1:85" x14ac:dyDescent="0.2">
      <c r="A103" s="31">
        <f>+[1]NAC!A104</f>
        <v>45689</v>
      </c>
      <c r="B103" s="17">
        <f>+[1]GBA!B104</f>
        <v>8019.3411345939376</v>
      </c>
      <c r="C103" s="17">
        <f>+[1]GBA!C104</f>
        <v>8480.0671581689803</v>
      </c>
      <c r="D103" s="17">
        <f>+[1]GBA!D104</f>
        <v>6165.4130846737999</v>
      </c>
      <c r="E103" s="17">
        <f>+[1]GBA!E104</f>
        <v>7270.3888195288901</v>
      </c>
      <c r="F103" s="17">
        <f>+[1]GBA!F104</f>
        <v>7610.2254000000003</v>
      </c>
      <c r="G103" s="17">
        <f>+[1]GBA!G104</f>
        <v>7140.9916724815603</v>
      </c>
      <c r="H103" s="17">
        <f>+[1]GBA!H104</f>
        <v>8781.5570000000007</v>
      </c>
      <c r="I103" s="17">
        <f>+[1]GBA!I104</f>
        <v>7917.3984</v>
      </c>
      <c r="J103" s="17">
        <f>+[1]GBA!J104</f>
        <v>7187.4346769245503</v>
      </c>
      <c r="K103" s="17">
        <f>+[1]GBA!K104</f>
        <v>7717.3701000000001</v>
      </c>
      <c r="L103" s="17">
        <f>+[1]GBA!L104</f>
        <v>7306.28645293502</v>
      </c>
      <c r="M103" s="17">
        <f>+[1]GBA!M104</f>
        <v>9292.2507000000005</v>
      </c>
      <c r="N103" s="17">
        <f>+[1]GBA!N104</f>
        <v>7689.0867089431104</v>
      </c>
      <c r="O103" s="17">
        <f>+[1]GBA!P104</f>
        <v>7516.7019</v>
      </c>
      <c r="P103" s="17">
        <f>+[1]GBA!Q104</f>
        <v>8201.6452000000008</v>
      </c>
      <c r="Q103" s="17">
        <f>+[1]GBA!R104</f>
        <v>7665.1337999999996</v>
      </c>
      <c r="R103" s="18">
        <f t="shared" si="64"/>
        <v>8019.3411345939376</v>
      </c>
      <c r="S103" s="19">
        <f t="shared" si="41"/>
        <v>8070.580072479027</v>
      </c>
      <c r="T103" s="19">
        <f t="shared" si="42"/>
        <v>7978.5702052719953</v>
      </c>
      <c r="U103" s="19">
        <f t="shared" si="43"/>
        <v>7425.9781772218748</v>
      </c>
      <c r="V103" s="19"/>
      <c r="W103" s="20">
        <f t="shared" si="44"/>
        <v>7745.1333566653102</v>
      </c>
      <c r="X103" s="21"/>
      <c r="Y103" s="41">
        <f t="shared" si="65"/>
        <v>1.9260120867534036E-2</v>
      </c>
      <c r="Z103" s="24">
        <f t="shared" si="66"/>
        <v>1.5852747150935098E-2</v>
      </c>
      <c r="AA103" s="24">
        <f t="shared" si="67"/>
        <v>8.4007319174654871E-3</v>
      </c>
      <c r="AB103" s="24">
        <f t="shared" si="68"/>
        <v>1.6960325394852038E-2</v>
      </c>
      <c r="AC103" s="24">
        <f t="shared" si="69"/>
        <v>3.1483047610600279E-2</v>
      </c>
      <c r="AD103" s="24">
        <f t="shared" si="70"/>
        <v>1.6108064943406886E-2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1.7914673410128756E-3</v>
      </c>
      <c r="AH103" s="24">
        <f t="shared" si="74"/>
        <v>2.6814636195413355E-2</v>
      </c>
      <c r="AI103" s="24">
        <f t="shared" si="75"/>
        <v>3.1781682320150217E-2</v>
      </c>
      <c r="AJ103" s="24">
        <f t="shared" si="76"/>
        <v>1.868356899073631E-2</v>
      </c>
      <c r="AK103" s="24">
        <f t="shared" si="77"/>
        <v>2.9487223712435284E-2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1.9260120867534036E-2</v>
      </c>
      <c r="AP103" s="24">
        <f t="shared" si="82"/>
        <v>1.821488011868122E-2</v>
      </c>
      <c r="AQ103" s="24">
        <f t="shared" si="83"/>
        <v>2.0515230269527507E-2</v>
      </c>
      <c r="AR103" s="24">
        <f t="shared" si="84"/>
        <v>2.1481990308885646E-2</v>
      </c>
      <c r="AS103" s="24" t="e">
        <f t="shared" si="85"/>
        <v>#DIV/0!</v>
      </c>
      <c r="AT103" s="24">
        <f t="shared" si="86"/>
        <v>1.9253947139869165E-2</v>
      </c>
      <c r="AU103" s="21"/>
      <c r="AV103" s="24">
        <f t="shared" si="87"/>
        <v>0.68614431356949401</v>
      </c>
      <c r="AW103" s="24">
        <f t="shared" si="88"/>
        <v>0.51930923190075751</v>
      </c>
      <c r="AX103" s="24">
        <f t="shared" si="89"/>
        <v>0.6765923481763807</v>
      </c>
      <c r="AY103" s="24">
        <f t="shared" si="90"/>
        <v>0.50657063028342098</v>
      </c>
      <c r="AZ103" s="24">
        <f t="shared" si="91"/>
        <v>1.6411547466773801</v>
      </c>
      <c r="BA103" s="24">
        <f t="shared" si="92"/>
        <v>0.39389965788892511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0.94357288883478785</v>
      </c>
      <c r="BE103" s="24">
        <f t="shared" si="96"/>
        <v>0.67363825630828034</v>
      </c>
      <c r="BF103" s="24">
        <f t="shared" si="97"/>
        <v>1.3172218293641169</v>
      </c>
      <c r="BG103" s="24">
        <f t="shared" si="98"/>
        <v>0.84761605204171686</v>
      </c>
      <c r="BH103" s="24">
        <f t="shared" si="99"/>
        <v>0.55762127072815004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0.68614431356949401</v>
      </c>
      <c r="BM103" s="24">
        <f t="shared" si="104"/>
        <v>0.585129652006946</v>
      </c>
      <c r="BN103" s="24">
        <f t="shared" si="105"/>
        <v>0.62696874469514774</v>
      </c>
      <c r="BO103" s="24">
        <f t="shared" si="106"/>
        <v>0.53074716504676145</v>
      </c>
      <c r="BP103" s="24" t="e">
        <f t="shared" si="107"/>
        <v>#DIV/0!</v>
      </c>
      <c r="BQ103" s="24">
        <f t="shared" si="108"/>
        <v>0.62308425079987728</v>
      </c>
      <c r="BR103" s="21"/>
      <c r="BS103" s="35">
        <f t="shared" si="109"/>
        <v>45689</v>
      </c>
      <c r="BT103" s="24">
        <f t="shared" si="110"/>
        <v>3.9425482458366121E-3</v>
      </c>
      <c r="BU103" s="24">
        <f t="shared" si="111"/>
        <v>2.1347167129018435E-4</v>
      </c>
      <c r="BV103" s="24">
        <f t="shared" si="112"/>
        <v>1.3084039363150861E-3</v>
      </c>
      <c r="BW103" s="24">
        <f t="shared" si="113"/>
        <v>3.0880919271072129E-3</v>
      </c>
      <c r="BX103" s="24">
        <f t="shared" si="114"/>
        <v>9.0214404174274925E-4</v>
      </c>
      <c r="BY103" s="24">
        <f t="shared" si="115"/>
        <v>1.8393571431180153E-3</v>
      </c>
      <c r="BZ103" s="24">
        <f t="shared" si="116"/>
        <v>1.8036446291606887E-3</v>
      </c>
      <c r="CA103" s="24">
        <f t="shared" si="117"/>
        <v>4.5904804451013839E-5</v>
      </c>
      <c r="CB103" s="24">
        <f t="shared" si="118"/>
        <v>1.9108841511749997E-3</v>
      </c>
      <c r="CC103" s="24">
        <f t="shared" si="119"/>
        <v>8.6385141978619973E-4</v>
      </c>
      <c r="CD103" s="24">
        <f t="shared" si="120"/>
        <v>2.348102676519886E-3</v>
      </c>
      <c r="CE103" s="24">
        <f t="shared" si="121"/>
        <v>9.9371622103138239E-4</v>
      </c>
      <c r="CF103" s="24">
        <f t="shared" si="122"/>
        <v>1.9260120867534033E-2</v>
      </c>
      <c r="CG103" s="21"/>
    </row>
    <row r="104" spans="1:85" x14ac:dyDescent="0.2">
      <c r="A104" s="31">
        <f>+[1]NAC!A105</f>
        <v>45717</v>
      </c>
      <c r="B104" s="17">
        <f>+[1]GBA!B105</f>
        <v>8239.7805143223704</v>
      </c>
      <c r="C104" s="17">
        <f>+[1]GBA!C105</f>
        <v>8894.3771616364193</v>
      </c>
      <c r="D104" s="17">
        <f>+[1]GBA!D105</f>
        <v>6171.2103608031903</v>
      </c>
      <c r="E104" s="17">
        <f>+[1]GBA!E105</f>
        <v>7346.9103405594797</v>
      </c>
      <c r="F104" s="17">
        <f>+[1]GBA!F105</f>
        <v>7841.6485000000002</v>
      </c>
      <c r="G104" s="17">
        <f>+[1]GBA!G105</f>
        <v>7254.1718007557702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7402.3753569439004</v>
      </c>
      <c r="K104" s="17">
        <f>+[1]GBA!K105</f>
        <v>7695.7515000000003</v>
      </c>
      <c r="L104" s="17">
        <f>+[1]GBA!L105</f>
        <v>7392.7429086561897</v>
      </c>
      <c r="M104" s="17">
        <f>+[1]GBA!M105</f>
        <v>9641.3091000000004</v>
      </c>
      <c r="N104" s="17">
        <f>+[1]GBA!N105</f>
        <v>7980.4459961718603</v>
      </c>
      <c r="O104" s="17">
        <f>+[1]GBA!P105</f>
        <v>8249.0773000000008</v>
      </c>
      <c r="P104" s="17">
        <f>+[1]GBA!Q105</f>
        <v>8462.357</v>
      </c>
      <c r="Q104" s="17">
        <f>+[1]GBA!R105</f>
        <v>7924.1512000000002</v>
      </c>
      <c r="R104" s="18">
        <f t="shared" si="64"/>
        <v>8239.7805143223704</v>
      </c>
      <c r="S104" s="19">
        <f t="shared" si="41"/>
        <v>8319.261918052478</v>
      </c>
      <c r="T104" s="19">
        <f t="shared" si="42"/>
        <v>8142.9010134525752</v>
      </c>
      <c r="U104" s="19">
        <f t="shared" si="43"/>
        <v>7512.604402735692</v>
      </c>
      <c r="V104" s="19"/>
      <c r="W104" s="20">
        <f t="shared" si="44"/>
        <v>7862.6381790662199</v>
      </c>
      <c r="X104" s="21"/>
      <c r="Y104" s="41">
        <f t="shared" si="65"/>
        <v>2.7488465202895274E-2</v>
      </c>
      <c r="Z104" s="24">
        <f t="shared" si="66"/>
        <v>4.8856924802573864E-2</v>
      </c>
      <c r="AA104" s="24">
        <f t="shared" si="67"/>
        <v>9.4028997729300734E-4</v>
      </c>
      <c r="AB104" s="24">
        <f t="shared" si="68"/>
        <v>1.052509335196028E-2</v>
      </c>
      <c r="AC104" s="24">
        <f t="shared" si="69"/>
        <v>3.0409493521702968E-2</v>
      </c>
      <c r="AD104" s="24">
        <f t="shared" si="70"/>
        <v>1.5849357269293485E-2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2.9905062053561693E-2</v>
      </c>
      <c r="AH104" s="24">
        <f t="shared" si="74"/>
        <v>-2.8012910771247901E-3</v>
      </c>
      <c r="AI104" s="24">
        <f t="shared" si="75"/>
        <v>1.1833159879248711E-2</v>
      </c>
      <c r="AJ104" s="24">
        <f t="shared" si="76"/>
        <v>3.7564462181374436E-2</v>
      </c>
      <c r="AK104" s="24">
        <f t="shared" si="77"/>
        <v>3.7892574015308211E-2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2.7488465202895274E-2</v>
      </c>
      <c r="AP104" s="24">
        <f t="shared" si="82"/>
        <v>3.081337937795392E-2</v>
      </c>
      <c r="AQ104" s="24">
        <f t="shared" si="83"/>
        <v>2.0596523431227753E-2</v>
      </c>
      <c r="AR104" s="24">
        <f t="shared" si="84"/>
        <v>1.1665294920947922E-2</v>
      </c>
      <c r="AS104" s="24" t="e">
        <f t="shared" si="85"/>
        <v>#DIV/0!</v>
      </c>
      <c r="AT104" s="24">
        <f t="shared" si="86"/>
        <v>1.5171439533676612E-2</v>
      </c>
      <c r="AU104" s="21"/>
      <c r="AV104" s="24">
        <f t="shared" si="87"/>
        <v>0.57351960911071598</v>
      </c>
      <c r="AW104" s="24">
        <f t="shared" si="88"/>
        <v>0.458620107312256</v>
      </c>
      <c r="AX104" s="24">
        <f t="shared" si="89"/>
        <v>0.50582807859141177</v>
      </c>
      <c r="AY104" s="24">
        <f t="shared" si="90"/>
        <v>0.41635854367917258</v>
      </c>
      <c r="AZ104" s="24">
        <f t="shared" si="91"/>
        <v>1.3897611545776063</v>
      </c>
      <c r="BA104" s="24">
        <f t="shared" si="92"/>
        <v>0.34556681392082678</v>
      </c>
      <c r="BB104" s="24">
        <f t="shared" si="93"/>
        <v>0.53596128413090094</v>
      </c>
      <c r="BC104" s="24">
        <f t="shared" si="94"/>
        <v>0.44368851575501433</v>
      </c>
      <c r="BD104" s="24">
        <f t="shared" si="95"/>
        <v>0.7323018622344839</v>
      </c>
      <c r="BE104" s="24">
        <f t="shared" si="96"/>
        <v>0.5371934527346689</v>
      </c>
      <c r="BF104" s="24">
        <f t="shared" si="97"/>
        <v>0.83170001379557412</v>
      </c>
      <c r="BG104" s="24">
        <f t="shared" si="98"/>
        <v>0.78133515852284563</v>
      </c>
      <c r="BH104" s="24">
        <f t="shared" si="99"/>
        <v>0.48777661748736723</v>
      </c>
      <c r="BI104" s="24">
        <f t="shared" si="100"/>
        <v>0.41194338175500067</v>
      </c>
      <c r="BJ104" s="24">
        <f t="shared" si="101"/>
        <v>0.53008777473111124</v>
      </c>
      <c r="BK104" s="24">
        <f t="shared" si="102"/>
        <v>0.81601639058732967</v>
      </c>
      <c r="BL104" s="24">
        <f t="shared" si="103"/>
        <v>0.57351960911071553</v>
      </c>
      <c r="BM104" s="24">
        <f t="shared" si="104"/>
        <v>0.50836746846373693</v>
      </c>
      <c r="BN104" s="24">
        <f t="shared" si="105"/>
        <v>0.54540464729953997</v>
      </c>
      <c r="BO104" s="24">
        <f t="shared" si="106"/>
        <v>0.44228311936053633</v>
      </c>
      <c r="BP104" s="24" t="e">
        <f t="shared" si="107"/>
        <v>#DIV/0!</v>
      </c>
      <c r="BQ104" s="24">
        <f t="shared" si="108"/>
        <v>0.49012082875573704</v>
      </c>
      <c r="BR104" s="21"/>
      <c r="BS104" s="35">
        <f t="shared" si="109"/>
        <v>45717</v>
      </c>
      <c r="BT104" s="24">
        <f t="shared" si="110"/>
        <v>1.2110005445938061E-2</v>
      </c>
      <c r="BU104" s="24">
        <f t="shared" si="111"/>
        <v>2.3639215023949155E-5</v>
      </c>
      <c r="BV104" s="24">
        <f t="shared" si="112"/>
        <v>8.1012604732221796E-4</v>
      </c>
      <c r="BW104" s="24">
        <f t="shared" si="113"/>
        <v>3.0185592374386153E-3</v>
      </c>
      <c r="BX104" s="24">
        <f t="shared" si="114"/>
        <v>8.8490986026027059E-4</v>
      </c>
      <c r="BY104" s="24">
        <f t="shared" si="115"/>
        <v>1.8448345508310913E-3</v>
      </c>
      <c r="BZ104" s="24">
        <f t="shared" si="116"/>
        <v>1.9106311756590291E-3</v>
      </c>
      <c r="CA104" s="24">
        <f t="shared" si="117"/>
        <v>7.5315827163020008E-4</v>
      </c>
      <c r="CB104" s="24">
        <f t="shared" si="118"/>
        <v>-2.0110723972607835E-4</v>
      </c>
      <c r="CC104" s="24">
        <f t="shared" si="119"/>
        <v>3.2558597008874271E-4</v>
      </c>
      <c r="CD104" s="24">
        <f t="shared" si="120"/>
        <v>4.7183340781918144E-3</v>
      </c>
      <c r="CE104" s="24">
        <f t="shared" si="121"/>
        <v>1.2897885902373896E-3</v>
      </c>
      <c r="CF104" s="24">
        <f t="shared" si="122"/>
        <v>2.7488465202895305E-2</v>
      </c>
      <c r="CG104" s="21"/>
    </row>
    <row r="105" spans="1:85" x14ac:dyDescent="0.2">
      <c r="A105" s="31">
        <f>+[1]NAC!A106</f>
        <v>45748</v>
      </c>
      <c r="B105" s="17">
        <f>+[1]GBA!B106</f>
        <v>8445.0555295586164</v>
      </c>
      <c r="C105" s="17">
        <f>+[1]GBA!C106</f>
        <v>9116.8959741151102</v>
      </c>
      <c r="D105" s="17">
        <f>+[1]GBA!D106</f>
        <v>6429.5506532652598</v>
      </c>
      <c r="E105" s="17">
        <f>+[1]GBA!E106</f>
        <v>7443.8898484177098</v>
      </c>
      <c r="F105" s="17">
        <f>+[1]GBA!F106</f>
        <v>7977.6053000000002</v>
      </c>
      <c r="G105" s="17">
        <f>+[1]GBA!G106</f>
        <v>7345.2455058286796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7530.7706805869502</v>
      </c>
      <c r="K105" s="17">
        <f>+[1]GBA!K106</f>
        <v>7900.3181999999997</v>
      </c>
      <c r="L105" s="17">
        <f>+[1]GBA!L106</f>
        <v>7593.5045723203602</v>
      </c>
      <c r="M105" s="17">
        <f>+[1]GBA!M106</f>
        <v>10044.8128</v>
      </c>
      <c r="N105" s="17">
        <f>+[1]GBA!N106</f>
        <v>8235.2492039315493</v>
      </c>
      <c r="O105" s="17">
        <f>+[1]GBA!P106</f>
        <v>8388.3907999999992</v>
      </c>
      <c r="P105" s="17">
        <f>+[1]GBA!Q106</f>
        <v>8736.6695999999993</v>
      </c>
      <c r="Q105" s="17">
        <f>+[1]GBA!R106</f>
        <v>8061.9800999999998</v>
      </c>
      <c r="R105" s="18">
        <f t="shared" si="64"/>
        <v>8445.0555295586164</v>
      </c>
      <c r="S105" s="19">
        <f t="shared" si="41"/>
        <v>8544.4609223310927</v>
      </c>
      <c r="T105" s="19">
        <f t="shared" si="42"/>
        <v>8366.8558681390114</v>
      </c>
      <c r="U105" s="19">
        <f t="shared" si="43"/>
        <v>7661.0330842285284</v>
      </c>
      <c r="V105" s="19"/>
      <c r="W105" s="20">
        <f t="shared" si="44"/>
        <v>8029.4163973153672</v>
      </c>
      <c r="X105" s="21"/>
      <c r="Y105" s="41">
        <f t="shared" si="65"/>
        <v>2.4912680001540899E-2</v>
      </c>
      <c r="Z105" s="24">
        <f t="shared" si="66"/>
        <v>2.5017919572656311E-2</v>
      </c>
      <c r="AA105" s="24">
        <f t="shared" si="67"/>
        <v>4.1862175709149962E-2</v>
      </c>
      <c r="AB105" s="24">
        <f t="shared" si="68"/>
        <v>1.3200039657873974E-2</v>
      </c>
      <c r="AC105" s="24">
        <f t="shared" si="69"/>
        <v>1.7337782992951078E-2</v>
      </c>
      <c r="AD105" s="24">
        <f t="shared" si="70"/>
        <v>1.2554666138927306E-2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1.7345151718442198E-2</v>
      </c>
      <c r="AH105" s="24">
        <f t="shared" si="74"/>
        <v>2.6581770474267463E-2</v>
      </c>
      <c r="AI105" s="24">
        <f t="shared" si="75"/>
        <v>2.7156586688426243E-2</v>
      </c>
      <c r="AJ105" s="24">
        <f t="shared" si="76"/>
        <v>4.1851546902484271E-2</v>
      </c>
      <c r="AK105" s="24">
        <f t="shared" si="77"/>
        <v>3.1928442079792951E-2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2.4912680001540899E-2</v>
      </c>
      <c r="AP105" s="24">
        <f t="shared" si="82"/>
        <v>2.7069589405514627E-2</v>
      </c>
      <c r="AQ105" s="24">
        <f t="shared" si="83"/>
        <v>2.7503079592450907E-2</v>
      </c>
      <c r="AR105" s="24">
        <f t="shared" si="84"/>
        <v>1.9757287025360615E-2</v>
      </c>
      <c r="AS105" s="24" t="e">
        <f t="shared" si="85"/>
        <v>#DIV/0!</v>
      </c>
      <c r="AT105" s="24">
        <f t="shared" si="86"/>
        <v>2.1211483277099541E-2</v>
      </c>
      <c r="AU105" s="21"/>
      <c r="AV105" s="24">
        <f t="shared" si="87"/>
        <v>0.47462437187590956</v>
      </c>
      <c r="AW105" s="24">
        <f t="shared" si="88"/>
        <v>0.39752056715519046</v>
      </c>
      <c r="AX105" s="24">
        <f t="shared" si="89"/>
        <v>0.47274198541333301</v>
      </c>
      <c r="AY105" s="24">
        <f t="shared" si="90"/>
        <v>0.34617565751142876</v>
      </c>
      <c r="AZ105" s="24">
        <f t="shared" si="91"/>
        <v>0.73129548456319005</v>
      </c>
      <c r="BA105" s="24">
        <f t="shared" si="92"/>
        <v>0.28106272252259146</v>
      </c>
      <c r="BB105" s="24">
        <f t="shared" si="93"/>
        <v>0.44309734437019177</v>
      </c>
      <c r="BC105" s="24">
        <f t="shared" si="94"/>
        <v>0.39865842371065274</v>
      </c>
      <c r="BD105" s="24">
        <f t="shared" si="95"/>
        <v>0.54428760975653634</v>
      </c>
      <c r="BE105" s="24">
        <f t="shared" si="96"/>
        <v>0.47565403395810124</v>
      </c>
      <c r="BF105" s="24">
        <f t="shared" si="97"/>
        <v>0.71936307412272993</v>
      </c>
      <c r="BG105" s="24">
        <f t="shared" si="98"/>
        <v>0.72108553260579789</v>
      </c>
      <c r="BH105" s="24">
        <f t="shared" si="99"/>
        <v>0.45012218641197799</v>
      </c>
      <c r="BI105" s="24">
        <f t="shared" si="100"/>
        <v>0.3187506347410145</v>
      </c>
      <c r="BJ105" s="24">
        <f t="shared" si="101"/>
        <v>0.4847302708813277</v>
      </c>
      <c r="BK105" s="24">
        <f t="shared" si="102"/>
        <v>0.53973059040849747</v>
      </c>
      <c r="BL105" s="24">
        <f t="shared" si="103"/>
        <v>0.47462437187590956</v>
      </c>
      <c r="BM105" s="24">
        <f t="shared" si="104"/>
        <v>0.44874080771889457</v>
      </c>
      <c r="BN105" s="24">
        <f t="shared" si="105"/>
        <v>0.48505200439605489</v>
      </c>
      <c r="BO105" s="24">
        <f t="shared" si="106"/>
        <v>0.38062421071476726</v>
      </c>
      <c r="BP105" s="24" t="e">
        <f t="shared" si="107"/>
        <v>#DIV/0!</v>
      </c>
      <c r="BQ105" s="24">
        <f t="shared" si="108"/>
        <v>0.41971111106692449</v>
      </c>
      <c r="BR105" s="21"/>
      <c r="BS105" s="35">
        <f t="shared" si="109"/>
        <v>45748</v>
      </c>
      <c r="BT105" s="24">
        <f t="shared" si="110"/>
        <v>6.3300726948179644E-3</v>
      </c>
      <c r="BU105" s="24">
        <f t="shared" si="111"/>
        <v>1.0252369646043182E-3</v>
      </c>
      <c r="BV105" s="24">
        <f t="shared" si="112"/>
        <v>9.9924508945986872E-4</v>
      </c>
      <c r="BW105" s="24">
        <f t="shared" si="113"/>
        <v>1.7259053509108572E-3</v>
      </c>
      <c r="BX105" s="24">
        <f t="shared" si="114"/>
        <v>6.930186184141376E-4</v>
      </c>
      <c r="BY105" s="24">
        <f t="shared" si="115"/>
        <v>2.7917931988618977E-3</v>
      </c>
      <c r="BZ105" s="24">
        <f t="shared" si="116"/>
        <v>1.9154940331924612E-3</v>
      </c>
      <c r="CA105" s="24">
        <f t="shared" si="117"/>
        <v>4.3786464798406207E-4</v>
      </c>
      <c r="CB105" s="24">
        <f t="shared" si="118"/>
        <v>1.8520730975144155E-3</v>
      </c>
      <c r="CC105" s="24">
        <f t="shared" si="119"/>
        <v>7.3582084281483614E-4</v>
      </c>
      <c r="CD105" s="24">
        <f t="shared" si="120"/>
        <v>5.3083696833879845E-3</v>
      </c>
      <c r="CE105" s="24">
        <f t="shared" si="121"/>
        <v>1.0977857795782381E-3</v>
      </c>
      <c r="CF105" s="24">
        <f t="shared" si="122"/>
        <v>2.4912680001541045E-2</v>
      </c>
      <c r="CG105" s="21"/>
    </row>
    <row r="106" spans="1:85" x14ac:dyDescent="0.2">
      <c r="A106" s="31">
        <f>+[1]NAC!A107</f>
        <v>45778</v>
      </c>
      <c r="B106" s="17">
        <f>+[1]GBA!B107</f>
        <v>8620.0552643456049</v>
      </c>
      <c r="C106" s="17">
        <f>+[1]GBA!C107</f>
        <v>9298.2701353775592</v>
      </c>
      <c r="D106" s="17">
        <f>+[1]GBA!D107</f>
        <v>6502.3040305229297</v>
      </c>
      <c r="E106" s="17">
        <f>+[1]GBA!E107</f>
        <v>7539.6992836241297</v>
      </c>
      <c r="F106" s="17">
        <f>+[1]GBA!F107</f>
        <v>8208.9236000000001</v>
      </c>
      <c r="G106" s="17">
        <f>+[1]GBA!G107</f>
        <v>7472.8000812526197</v>
      </c>
      <c r="H106" s="17">
        <f>+[1]GBA!H107</f>
        <v>9435.4639999999999</v>
      </c>
      <c r="I106" s="17">
        <f>+[1]GBA!I107</f>
        <v>8229.3297000000002</v>
      </c>
      <c r="J106" s="17">
        <f>+[1]GBA!J107</f>
        <v>7842.6402481713003</v>
      </c>
      <c r="K106" s="17">
        <f>+[1]GBA!K107</f>
        <v>7981.1535000000003</v>
      </c>
      <c r="L106" s="17">
        <f>+[1]GBA!L107</f>
        <v>7820.8919135006299</v>
      </c>
      <c r="M106" s="17">
        <f>+[1]GBA!M107</f>
        <v>10350.079599999999</v>
      </c>
      <c r="N106" s="17">
        <f>+[1]GBA!N107</f>
        <v>8523.5213873082794</v>
      </c>
      <c r="O106" s="17">
        <f>+[1]GBA!P107</f>
        <v>8142.7354999999998</v>
      </c>
      <c r="P106" s="17">
        <f>+[1]GBA!Q107</f>
        <v>8922.0337</v>
      </c>
      <c r="Q106" s="17">
        <f>+[1]GBA!R107</f>
        <v>8190.7888999999996</v>
      </c>
      <c r="R106" s="18">
        <f t="shared" si="64"/>
        <v>8620.0552643456049</v>
      </c>
      <c r="S106" s="19">
        <f t="shared" si="41"/>
        <v>8718.7817195108528</v>
      </c>
      <c r="T106" s="19">
        <f t="shared" si="42"/>
        <v>8545.7326502695214</v>
      </c>
      <c r="U106" s="19">
        <f t="shared" si="43"/>
        <v>7786.7446434756375</v>
      </c>
      <c r="V106" s="19"/>
      <c r="W106" s="20">
        <f t="shared" si="44"/>
        <v>8169.4813726005068</v>
      </c>
      <c r="X106" s="21"/>
      <c r="Y106" s="41">
        <f t="shared" si="65"/>
        <v>2.0722153238006635E-2</v>
      </c>
      <c r="Z106" s="24">
        <f t="shared" si="66"/>
        <v>1.9894288777387636E-2</v>
      </c>
      <c r="AA106" s="24">
        <f t="shared" si="67"/>
        <v>1.1315468402246953E-2</v>
      </c>
      <c r="AB106" s="24">
        <f t="shared" si="68"/>
        <v>1.2870882986908416E-2</v>
      </c>
      <c r="AC106" s="24">
        <f t="shared" si="69"/>
        <v>2.8995956969693593E-2</v>
      </c>
      <c r="AD106" s="24">
        <f t="shared" si="70"/>
        <v>1.7365597286397305E-2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4.1412702738153673E-2</v>
      </c>
      <c r="AH106" s="24">
        <f t="shared" si="74"/>
        <v>1.0231904330131991E-2</v>
      </c>
      <c r="AI106" s="24">
        <f t="shared" si="75"/>
        <v>2.9944979819876094E-2</v>
      </c>
      <c r="AJ106" s="24">
        <f t="shared" si="76"/>
        <v>3.0390491697366295E-2</v>
      </c>
      <c r="AK106" s="24">
        <f t="shared" si="77"/>
        <v>3.5004670318793396E-2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2.0722153238006635E-2</v>
      </c>
      <c r="AP106" s="24">
        <f t="shared" si="82"/>
        <v>2.0401614421826197E-2</v>
      </c>
      <c r="AQ106" s="24">
        <f t="shared" si="83"/>
        <v>2.1379211611816107E-2</v>
      </c>
      <c r="AR106" s="24">
        <f t="shared" si="84"/>
        <v>1.6409217642710194E-2</v>
      </c>
      <c r="AS106" s="24" t="e">
        <f t="shared" si="85"/>
        <v>#DIV/0!</v>
      </c>
      <c r="AT106" s="24">
        <f t="shared" si="86"/>
        <v>1.7443979531559739E-2</v>
      </c>
      <c r="AU106" s="21"/>
      <c r="AV106" s="24">
        <f t="shared" si="87"/>
        <v>0.43739962641355512</v>
      </c>
      <c r="AW106" s="24">
        <f t="shared" si="88"/>
        <v>0.34066411865773727</v>
      </c>
      <c r="AX106" s="24">
        <f t="shared" si="89"/>
        <v>0.38011048823414373</v>
      </c>
      <c r="AY106" s="24">
        <f t="shared" si="90"/>
        <v>0.31616941705574719</v>
      </c>
      <c r="AZ106" s="24">
        <f t="shared" si="91"/>
        <v>0.74534178209367719</v>
      </c>
      <c r="BA106" s="24">
        <f t="shared" si="92"/>
        <v>0.25940042073819769</v>
      </c>
      <c r="BB106" s="24">
        <f t="shared" si="93"/>
        <v>0.4768050490945055</v>
      </c>
      <c r="BC106" s="24">
        <f t="shared" si="94"/>
        <v>0.3518252852657604</v>
      </c>
      <c r="BD106" s="24">
        <f t="shared" si="95"/>
        <v>0.47959706730316842</v>
      </c>
      <c r="BE106" s="24">
        <f t="shared" si="96"/>
        <v>0.41272756141113565</v>
      </c>
      <c r="BF106" s="24">
        <f t="shared" si="97"/>
        <v>0.60497453739148233</v>
      </c>
      <c r="BG106" s="24">
        <f t="shared" si="98"/>
        <v>0.67662394359329636</v>
      </c>
      <c r="BH106" s="24">
        <f t="shared" si="99"/>
        <v>0.42499374954342506</v>
      </c>
      <c r="BI106" s="24">
        <f t="shared" si="100"/>
        <v>0.18099953254511414</v>
      </c>
      <c r="BJ106" s="24">
        <f t="shared" si="101"/>
        <v>0.45918933359850067</v>
      </c>
      <c r="BK106" s="24">
        <f t="shared" si="102"/>
        <v>0.51355497232530789</v>
      </c>
      <c r="BL106" s="24">
        <f t="shared" si="103"/>
        <v>0.43739962641355512</v>
      </c>
      <c r="BM106" s="24">
        <f t="shared" si="104"/>
        <v>0.40080538746027816</v>
      </c>
      <c r="BN106" s="24">
        <f t="shared" si="105"/>
        <v>0.44751683516892204</v>
      </c>
      <c r="BO106" s="24">
        <f t="shared" si="106"/>
        <v>0.34477327936207014</v>
      </c>
      <c r="BP106" s="24" t="e">
        <f t="shared" si="107"/>
        <v>#DIV/0!</v>
      </c>
      <c r="BQ106" s="24">
        <f t="shared" si="108"/>
        <v>0.38979250428213996</v>
      </c>
      <c r="BR106" s="21"/>
      <c r="BS106" s="35">
        <f t="shared" si="109"/>
        <v>45778</v>
      </c>
      <c r="BT106" s="24">
        <f t="shared" si="110"/>
        <v>5.0342005746574475E-3</v>
      </c>
      <c r="BU106" s="24">
        <f t="shared" si="111"/>
        <v>2.8170749475819559E-4</v>
      </c>
      <c r="BV106" s="24">
        <f t="shared" si="112"/>
        <v>9.6319331714923514E-4</v>
      </c>
      <c r="BW106" s="24">
        <f t="shared" si="113"/>
        <v>2.8650959245101137E-3</v>
      </c>
      <c r="BX106" s="24">
        <f t="shared" si="114"/>
        <v>9.470241907928638E-4</v>
      </c>
      <c r="BY106" s="24">
        <f t="shared" si="115"/>
        <v>2.338136810455296E-3</v>
      </c>
      <c r="BZ106" s="24">
        <f t="shared" si="116"/>
        <v>5.9769696745425667E-4</v>
      </c>
      <c r="CA106" s="24">
        <f t="shared" si="117"/>
        <v>1.0377119272273474E-3</v>
      </c>
      <c r="CB106" s="24">
        <f t="shared" si="118"/>
        <v>7.1406438464416161E-4</v>
      </c>
      <c r="CC106" s="24">
        <f t="shared" si="119"/>
        <v>8.1315009470435721E-4</v>
      </c>
      <c r="CD106" s="24">
        <f t="shared" si="120"/>
        <v>3.9183781568017046E-3</v>
      </c>
      <c r="CE106" s="24">
        <f t="shared" si="121"/>
        <v>1.2117933948515766E-3</v>
      </c>
      <c r="CF106" s="24">
        <f t="shared" si="122"/>
        <v>2.0722153238006559E-2</v>
      </c>
      <c r="CG106" s="21"/>
    </row>
    <row r="107" spans="1:85" x14ac:dyDescent="0.2">
      <c r="A107" s="31">
        <f>+[1]NAC!A108</f>
        <v>45809</v>
      </c>
      <c r="B107" s="17">
        <f>+[1]GBA!B108</f>
        <v>8851.9429647755132</v>
      </c>
      <c r="C107" s="17">
        <f>+[1]GBA!C108</f>
        <v>9518.8633318214397</v>
      </c>
      <c r="D107" s="17">
        <f>+[1]GBA!D108</f>
        <v>6745.6459628639004</v>
      </c>
      <c r="E107" s="17">
        <f>+[1]GBA!E108</f>
        <v>7696.6322953341496</v>
      </c>
      <c r="F107" s="17">
        <f>+[1]GBA!F108</f>
        <v>8559.0478999999996</v>
      </c>
      <c r="G107" s="17">
        <f>+[1]GBA!G108</f>
        <v>7662.5691956547798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8039.1877669120704</v>
      </c>
      <c r="K107" s="17">
        <f>+[1]GBA!K108</f>
        <v>8305.4709000000003</v>
      </c>
      <c r="L107" s="17">
        <f>+[1]GBA!L108</f>
        <v>8147.3527794513002</v>
      </c>
      <c r="M107" s="17">
        <f>+[1]GBA!M108</f>
        <v>10577.448700000001</v>
      </c>
      <c r="N107" s="17">
        <f>+[1]GBA!N108</f>
        <v>8724.1341073192798</v>
      </c>
      <c r="O107" s="17">
        <f>+[1]GBA!P108</f>
        <v>8156.9863999999998</v>
      </c>
      <c r="P107" s="17">
        <f>+[1]GBA!Q108</f>
        <v>9107.9966000000004</v>
      </c>
      <c r="Q107" s="17">
        <f>+[1]GBA!R108</f>
        <v>8408.6939000000002</v>
      </c>
      <c r="R107" s="18">
        <f t="shared" si="64"/>
        <v>8851.9429647755132</v>
      </c>
      <c r="S107" s="19">
        <f t="shared" si="41"/>
        <v>8941.2218689763977</v>
      </c>
      <c r="T107" s="19">
        <f t="shared" si="42"/>
        <v>8767.4883897057061</v>
      </c>
      <c r="U107" s="19">
        <f t="shared" si="43"/>
        <v>8006.1391555733753</v>
      </c>
      <c r="V107" s="19"/>
      <c r="W107" s="20">
        <f t="shared" si="44"/>
        <v>8382.8946477994159</v>
      </c>
      <c r="X107" s="21"/>
      <c r="Y107" s="41">
        <f t="shared" si="65"/>
        <v>2.6900952873126549E-2</v>
      </c>
      <c r="Z107" s="24">
        <f t="shared" si="66"/>
        <v>2.3724111391922209E-2</v>
      </c>
      <c r="AA107" s="24">
        <f t="shared" si="67"/>
        <v>3.7423954831807604E-2</v>
      </c>
      <c r="AB107" s="24">
        <f t="shared" si="68"/>
        <v>2.0814226908342448E-2</v>
      </c>
      <c r="AC107" s="24">
        <f t="shared" si="69"/>
        <v>4.2651669946105919E-2</v>
      </c>
      <c r="AD107" s="24">
        <f t="shared" si="70"/>
        <v>2.5394646228827034E-2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2.5061396739012753E-2</v>
      </c>
      <c r="AH107" s="24">
        <f t="shared" si="74"/>
        <v>4.0635404393613017E-2</v>
      </c>
      <c r="AI107" s="24">
        <f t="shared" si="75"/>
        <v>4.1742152885034134E-2</v>
      </c>
      <c r="AJ107" s="24">
        <f t="shared" si="76"/>
        <v>2.1967860034622477E-2</v>
      </c>
      <c r="AK107" s="24">
        <f t="shared" si="77"/>
        <v>2.3536366120898933E-2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2.6900952873126549E-2</v>
      </c>
      <c r="AP107" s="24">
        <f t="shared" si="82"/>
        <v>2.5512755866770931E-2</v>
      </c>
      <c r="AQ107" s="24">
        <f t="shared" si="83"/>
        <v>2.5949295222708724E-2</v>
      </c>
      <c r="AR107" s="24">
        <f t="shared" si="84"/>
        <v>2.8175382928675274E-2</v>
      </c>
      <c r="AS107" s="24" t="e">
        <f t="shared" si="85"/>
        <v>#DIV/0!</v>
      </c>
      <c r="AT107" s="24">
        <f t="shared" si="86"/>
        <v>2.6123234201215428E-2</v>
      </c>
      <c r="AU107" s="21"/>
      <c r="AV107" s="24">
        <f t="shared" si="87"/>
        <v>0.40503818913363543</v>
      </c>
      <c r="AW107" s="24">
        <f t="shared" si="88"/>
        <v>0.32377451168448723</v>
      </c>
      <c r="AX107" s="24">
        <f t="shared" si="89"/>
        <v>0.39161330284406159</v>
      </c>
      <c r="AY107" s="24">
        <f t="shared" si="90"/>
        <v>0.29284999235827969</v>
      </c>
      <c r="AZ107" s="24">
        <f t="shared" si="91"/>
        <v>0.62878425703856755</v>
      </c>
      <c r="BA107" s="24">
        <f t="shared" si="92"/>
        <v>0.25978136550510067</v>
      </c>
      <c r="BB107" s="24">
        <f t="shared" si="93"/>
        <v>0.43890645429231046</v>
      </c>
      <c r="BC107" s="24">
        <f t="shared" si="94"/>
        <v>0.33115331820822935</v>
      </c>
      <c r="BD107" s="24">
        <f t="shared" si="95"/>
        <v>0.43667488979410463</v>
      </c>
      <c r="BE107" s="24">
        <f t="shared" si="96"/>
        <v>0.389192527655156</v>
      </c>
      <c r="BF107" s="24">
        <f t="shared" si="97"/>
        <v>0.5819681264961909</v>
      </c>
      <c r="BG107" s="24">
        <f t="shared" si="98"/>
        <v>0.59725108395397775</v>
      </c>
      <c r="BH107" s="24">
        <f t="shared" si="99"/>
        <v>0.40014870084327647</v>
      </c>
      <c r="BI107" s="24">
        <f t="shared" si="100"/>
        <v>0.15638653344028186</v>
      </c>
      <c r="BJ107" s="24">
        <f t="shared" si="101"/>
        <v>0.43427506092679291</v>
      </c>
      <c r="BK107" s="24">
        <f t="shared" si="102"/>
        <v>0.44978280914653324</v>
      </c>
      <c r="BL107" s="24">
        <f t="shared" si="103"/>
        <v>0.40503818913363543</v>
      </c>
      <c r="BM107" s="24">
        <f t="shared" si="104"/>
        <v>0.37555097351969713</v>
      </c>
      <c r="BN107" s="24">
        <f t="shared" si="105"/>
        <v>0.41284346897451285</v>
      </c>
      <c r="BO107" s="24">
        <f t="shared" si="106"/>
        <v>0.32765818165284277</v>
      </c>
      <c r="BP107" s="24" t="e">
        <f t="shared" si="107"/>
        <v>#DIV/0!</v>
      </c>
      <c r="BQ107" s="24">
        <f t="shared" si="108"/>
        <v>0.36681874512070634</v>
      </c>
      <c r="BR107" s="21"/>
      <c r="BS107" s="35">
        <f t="shared" si="109"/>
        <v>45809</v>
      </c>
      <c r="BT107" s="24">
        <f t="shared" si="110"/>
        <v>5.9984586711777834E-3</v>
      </c>
      <c r="BU107" s="24">
        <f t="shared" si="111"/>
        <v>9.2311254899522083E-4</v>
      </c>
      <c r="BV107" s="24">
        <f t="shared" si="112"/>
        <v>1.5456528160892426E-3</v>
      </c>
      <c r="BW107" s="24">
        <f t="shared" si="113"/>
        <v>4.2485808567237987E-3</v>
      </c>
      <c r="BX107" s="24">
        <f t="shared" si="114"/>
        <v>1.3803303004599379E-3</v>
      </c>
      <c r="BY107" s="24">
        <f t="shared" si="115"/>
        <v>2.128025428778105E-3</v>
      </c>
      <c r="BZ107" s="24">
        <f t="shared" si="116"/>
        <v>2.4001929390844376E-3</v>
      </c>
      <c r="CA107" s="24">
        <f t="shared" si="117"/>
        <v>6.4071344176410208E-4</v>
      </c>
      <c r="CB107" s="24">
        <f t="shared" si="118"/>
        <v>2.8067195972712477E-3</v>
      </c>
      <c r="CC107" s="24">
        <f t="shared" si="119"/>
        <v>1.14374187280326E-3</v>
      </c>
      <c r="CD107" s="24">
        <f t="shared" si="120"/>
        <v>2.8592404206437831E-3</v>
      </c>
      <c r="CE107" s="24">
        <f t="shared" si="121"/>
        <v>8.2618397933567828E-4</v>
      </c>
      <c r="CF107" s="24">
        <f t="shared" si="122"/>
        <v>2.6900952873126601E-2</v>
      </c>
      <c r="CG107" s="21"/>
    </row>
    <row r="108" spans="1:85" x14ac:dyDescent="0.2">
      <c r="A108" s="31">
        <f>+[1]NAC!A109</f>
        <v>45839</v>
      </c>
      <c r="B108" s="17">
        <f>+[1]GBA!B109</f>
        <v>9064.7230280230506</v>
      </c>
      <c r="C108" s="17">
        <f>+[1]GBA!C109</f>
        <v>9790.7240720680693</v>
      </c>
      <c r="D108" s="17">
        <f>+[1]GBA!D109</f>
        <v>6807.6160103410803</v>
      </c>
      <c r="E108" s="17">
        <f>+[1]GBA!E109</f>
        <v>7814.3784458927003</v>
      </c>
      <c r="F108" s="17">
        <f>+[1]GBA!F109</f>
        <v>8591.0827000000008</v>
      </c>
      <c r="G108" s="17">
        <f>+[1]GBA!G109</f>
        <v>7779.6513866585301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8339.1248209469304</v>
      </c>
      <c r="K108" s="17">
        <f>+[1]GBA!K109</f>
        <v>8673.0120000000006</v>
      </c>
      <c r="L108" s="17">
        <f>+[1]GBA!L109</f>
        <v>8405.9095451574594</v>
      </c>
      <c r="M108" s="17">
        <f>+[1]GBA!M109</f>
        <v>10876.967000000001</v>
      </c>
      <c r="N108" s="17">
        <f>+[1]GBA!N109</f>
        <v>8986.89343267595</v>
      </c>
      <c r="O108" s="17">
        <f>+[1]GBA!P109</f>
        <v>8480.6034</v>
      </c>
      <c r="P108" s="17">
        <f>+[1]GBA!Q109</f>
        <v>9240.3480999999992</v>
      </c>
      <c r="Q108" s="17">
        <f>+[1]GBA!R109</f>
        <v>8599.7495999999992</v>
      </c>
      <c r="R108" s="18">
        <f t="shared" si="64"/>
        <v>9064.7230280230506</v>
      </c>
      <c r="S108" s="19">
        <f t="shared" si="41"/>
        <v>9181.7502730427768</v>
      </c>
      <c r="T108" s="19">
        <f t="shared" si="42"/>
        <v>9003.9046895923966</v>
      </c>
      <c r="U108" s="19">
        <f t="shared" si="43"/>
        <v>8216.0119676359191</v>
      </c>
      <c r="V108" s="19"/>
      <c r="W108" s="20">
        <f t="shared" si="44"/>
        <v>8596.8028251050982</v>
      </c>
      <c r="X108" s="21"/>
      <c r="Y108" s="41">
        <f t="shared" si="65"/>
        <v>2.4037667672990093E-2</v>
      </c>
      <c r="Z108" s="24">
        <f t="shared" si="66"/>
        <v>2.8560210475740533E-2</v>
      </c>
      <c r="AA108" s="24">
        <f t="shared" si="67"/>
        <v>9.1866735696384261E-3</v>
      </c>
      <c r="AB108" s="24">
        <f t="shared" si="68"/>
        <v>1.5298398837362948E-2</v>
      </c>
      <c r="AC108" s="24">
        <f t="shared" si="69"/>
        <v>3.7427994765635297E-3</v>
      </c>
      <c r="AD108" s="24">
        <f t="shared" si="70"/>
        <v>1.5279756438629555E-2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3.7309372878358449E-2</v>
      </c>
      <c r="AH108" s="24">
        <f t="shared" si="74"/>
        <v>4.4252891187662957E-2</v>
      </c>
      <c r="AI108" s="24">
        <f t="shared" si="75"/>
        <v>3.1735064468826346E-2</v>
      </c>
      <c r="AJ108" s="24">
        <f t="shared" si="76"/>
        <v>2.8316686612717801E-2</v>
      </c>
      <c r="AK108" s="24">
        <f t="shared" si="77"/>
        <v>3.011867104796373E-2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2.4037667672990093E-2</v>
      </c>
      <c r="AP108" s="24">
        <f t="shared" si="82"/>
        <v>2.6901066497516002E-2</v>
      </c>
      <c r="AQ108" s="24">
        <f t="shared" si="83"/>
        <v>2.6965111258576258E-2</v>
      </c>
      <c r="AR108" s="24">
        <f t="shared" si="84"/>
        <v>2.6213985041272148E-2</v>
      </c>
      <c r="AS108" s="24" t="e">
        <f t="shared" si="85"/>
        <v>#DIV/0!</v>
      </c>
      <c r="AT108" s="24">
        <f t="shared" si="86"/>
        <v>2.5517221233579024E-2</v>
      </c>
      <c r="AU108" s="21"/>
      <c r="AV108" s="24">
        <f t="shared" si="87"/>
        <v>0.37577159570925223</v>
      </c>
      <c r="AW108" s="24">
        <f t="shared" si="88"/>
        <v>0.30330692030638229</v>
      </c>
      <c r="AX108" s="24">
        <f t="shared" si="89"/>
        <v>0.31221290860759376</v>
      </c>
      <c r="AY108" s="24">
        <f t="shared" si="90"/>
        <v>0.2640642824438646</v>
      </c>
      <c r="AZ108" s="24">
        <f t="shared" si="91"/>
        <v>0.55776799434994984</v>
      </c>
      <c r="BA108" s="24">
        <f t="shared" si="92"/>
        <v>0.2418948852816849</v>
      </c>
      <c r="BB108" s="24">
        <f t="shared" si="93"/>
        <v>0.37645262689278014</v>
      </c>
      <c r="BC108" s="24">
        <f t="shared" si="94"/>
        <v>0.34959049461177116</v>
      </c>
      <c r="BD108" s="24">
        <f t="shared" si="95"/>
        <v>0.41838600034091322</v>
      </c>
      <c r="BE108" s="24">
        <f t="shared" si="96"/>
        <v>0.3761912733440862</v>
      </c>
      <c r="BF108" s="24">
        <f t="shared" si="97"/>
        <v>0.56253377166187324</v>
      </c>
      <c r="BG108" s="24">
        <f t="shared" si="98"/>
        <v>0.53569177639288545</v>
      </c>
      <c r="BH108" s="24">
        <f t="shared" si="99"/>
        <v>0.39020288659093461</v>
      </c>
      <c r="BI108" s="24">
        <f t="shared" si="100"/>
        <v>0.13634003413601281</v>
      </c>
      <c r="BJ108" s="24">
        <f t="shared" si="101"/>
        <v>0.40057222739585829</v>
      </c>
      <c r="BK108" s="24">
        <f t="shared" si="102"/>
        <v>0.43216233999491394</v>
      </c>
      <c r="BL108" s="24">
        <f t="shared" si="103"/>
        <v>0.37577159570925245</v>
      </c>
      <c r="BM108" s="24">
        <f t="shared" si="104"/>
        <v>0.34719951188306908</v>
      </c>
      <c r="BN108" s="24">
        <f t="shared" si="105"/>
        <v>0.38209395202569429</v>
      </c>
      <c r="BO108" s="24">
        <f t="shared" si="106"/>
        <v>0.30917501560165062</v>
      </c>
      <c r="BP108" s="24" t="e">
        <f t="shared" si="107"/>
        <v>#DIV/0!</v>
      </c>
      <c r="BQ108" s="24">
        <f t="shared" si="108"/>
        <v>0.34879623729623788</v>
      </c>
      <c r="BR108" s="21"/>
      <c r="BS108" s="35">
        <f t="shared" si="109"/>
        <v>45839</v>
      </c>
      <c r="BT108" s="24">
        <f t="shared" si="110"/>
        <v>7.1988893023133054E-3</v>
      </c>
      <c r="BU108" s="24">
        <f t="shared" si="111"/>
        <v>2.2892381486951558E-4</v>
      </c>
      <c r="BV108" s="24">
        <f t="shared" si="112"/>
        <v>1.1293168315928556E-3</v>
      </c>
      <c r="BW108" s="24">
        <f t="shared" si="113"/>
        <v>3.7854289090362555E-4</v>
      </c>
      <c r="BX108" s="24">
        <f t="shared" si="114"/>
        <v>8.2931548532874134E-4</v>
      </c>
      <c r="BY108" s="24">
        <f t="shared" si="115"/>
        <v>1.1947488638465451E-3</v>
      </c>
      <c r="BZ108" s="24">
        <f t="shared" si="116"/>
        <v>3.424575089404538E-3</v>
      </c>
      <c r="CA108" s="24">
        <f t="shared" si="117"/>
        <v>9.521334753192581E-4</v>
      </c>
      <c r="CB108" s="24">
        <f t="shared" si="118"/>
        <v>3.0974630280726587E-3</v>
      </c>
      <c r="CC108" s="24">
        <f t="shared" si="119"/>
        <v>8.8211304065084783E-4</v>
      </c>
      <c r="CD108" s="24">
        <f t="shared" si="120"/>
        <v>3.6678708673563349E-3</v>
      </c>
      <c r="CE108" s="24">
        <f t="shared" si="121"/>
        <v>1.0537749833319614E-3</v>
      </c>
      <c r="CF108" s="24">
        <f t="shared" si="122"/>
        <v>2.403766767299019E-2</v>
      </c>
      <c r="CG108" s="21"/>
    </row>
    <row r="109" spans="1:85" x14ac:dyDescent="0.2">
      <c r="A109" s="31">
        <f>+[1]NAC!A110</f>
        <v>45870</v>
      </c>
      <c r="B109" s="17">
        <f>+[1]GBA!B110</f>
        <v>9247.4695692472851</v>
      </c>
      <c r="C109" s="17">
        <f>+[1]GBA!C110</f>
        <v>9952.8945318874994</v>
      </c>
      <c r="D109" s="17">
        <f>+[1]GBA!D110</f>
        <v>7086.3768736493003</v>
      </c>
      <c r="E109" s="17">
        <f>+[1]GBA!E110</f>
        <v>7889.7518409595896</v>
      </c>
      <c r="F109" s="17">
        <f>+[1]GBA!F110</f>
        <v>8784.9537</v>
      </c>
      <c r="G109" s="17">
        <f>+[1]GBA!G110</f>
        <v>7836.6233744384699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8650.9025293047198</v>
      </c>
      <c r="K109" s="17">
        <f>+[1]GBA!K110</f>
        <v>8656.5589999999993</v>
      </c>
      <c r="L109" s="17">
        <f>+[1]GBA!L110</f>
        <v>8514.0634117850495</v>
      </c>
      <c r="M109" s="17">
        <f>+[1]GBA!M110</f>
        <v>11185.916499999999</v>
      </c>
      <c r="N109" s="17">
        <f>+[1]GBA!N110</f>
        <v>9168.9934017011401</v>
      </c>
      <c r="O109" s="17">
        <f>+[1]GBA!P110</f>
        <v>8439.1301000000003</v>
      </c>
      <c r="P109" s="17">
        <f>+[1]GBA!Q110</f>
        <v>9428.4120999999996</v>
      </c>
      <c r="Q109" s="17">
        <f>+[1]GBA!R110</f>
        <v>8806.3758999999991</v>
      </c>
      <c r="R109" s="18">
        <f t="shared" ref="R109" si="123">+SUMPRODUCT($C$3:$N$3,C109:N109)</f>
        <v>9247.4695692472851</v>
      </c>
      <c r="S109" s="19">
        <f t="shared" si="41"/>
        <v>9333.0877047977192</v>
      </c>
      <c r="T109" s="19">
        <f t="shared" si="42"/>
        <v>9136.9246999048119</v>
      </c>
      <c r="U109" s="19">
        <f t="shared" si="43"/>
        <v>8275.0282655613191</v>
      </c>
      <c r="V109" s="19"/>
      <c r="W109" s="20">
        <f t="shared" si="44"/>
        <v>8754.2355483449173</v>
      </c>
      <c r="X109" s="21"/>
      <c r="Y109" s="41">
        <f t="shared" ref="Y109" si="124">+B109/B108-1</f>
        <v>2.0160190295862801E-2</v>
      </c>
      <c r="Z109" s="24">
        <f t="shared" ref="Z109" si="125">+C109/C108-1</f>
        <v>1.6563684016188907E-2</v>
      </c>
      <c r="AA109" s="24">
        <f t="shared" ref="AA109" si="126">+D109/D108-1</f>
        <v>4.0948382353641843E-2</v>
      </c>
      <c r="AB109" s="24">
        <f t="shared" ref="AB109" si="127">+E109/E108-1</f>
        <v>9.6454754000947496E-3</v>
      </c>
      <c r="AC109" s="24">
        <f t="shared" ref="AC109" si="128">+F109/F108-1</f>
        <v>2.2566538673873815E-2</v>
      </c>
      <c r="AD109" s="24">
        <f t="shared" ref="AD109" si="129">+G109/G108-1</f>
        <v>7.323205751563977E-3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3.7387341603838165E-2</v>
      </c>
      <c r="AH109" s="24">
        <f t="shared" ref="AH109" si="133">+K109/K108-1</f>
        <v>-1.8970341560695658E-3</v>
      </c>
      <c r="AI109" s="24">
        <f t="shared" ref="AI109" si="134">+L109/L108-1</f>
        <v>1.2866408572038024E-2</v>
      </c>
      <c r="AJ109" s="24">
        <f t="shared" ref="AJ109" si="135">+M109/M108-1</f>
        <v>2.8404011890446945E-2</v>
      </c>
      <c r="AK109" s="24">
        <f t="shared" ref="AK109" si="136">+N109/N108-1</f>
        <v>2.0262838364487834E-2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2.0160190295862801E-2</v>
      </c>
      <c r="AP109" s="24">
        <f t="shared" ref="AP109" si="141">+S109/S108-1</f>
        <v>1.6482416451606419E-2</v>
      </c>
      <c r="AQ109" s="24">
        <f t="shared" ref="AQ109" si="142">+T109/T108-1</f>
        <v>1.4773591558135069E-2</v>
      </c>
      <c r="AR109" s="24">
        <f t="shared" ref="AR109" si="143">+U109/U108-1</f>
        <v>7.1830832474288897E-3</v>
      </c>
      <c r="AS109" s="24" t="e">
        <f t="shared" ref="AS109" si="144">+V109/V108-1</f>
        <v>#DIV/0!</v>
      </c>
      <c r="AT109" s="24">
        <f t="shared" ref="AT109" si="145">+W109/W108-1</f>
        <v>1.8312938710199456E-2</v>
      </c>
      <c r="AU109" s="21"/>
      <c r="AV109" s="24">
        <f t="shared" ref="AV109" si="146">+B109/B97-1</f>
        <v>0.34602802734069837</v>
      </c>
      <c r="AW109" s="24">
        <f t="shared" ref="AW109" si="147">+C109/C97-1</f>
        <v>0.28599250520747987</v>
      </c>
      <c r="AX109" s="24">
        <f t="shared" ref="AX109" si="148">+D109/D97-1</f>
        <v>0.31656929443980109</v>
      </c>
      <c r="AY109" s="24">
        <f t="shared" ref="AY109" si="149">+E109/E97-1</f>
        <v>0.24049897169294598</v>
      </c>
      <c r="AZ109" s="24">
        <f t="shared" ref="AZ109" si="150">+F109/F97-1</f>
        <v>0.50113516148693971</v>
      </c>
      <c r="BA109" s="24">
        <f t="shared" ref="BA109" si="151">+G109/G97-1</f>
        <v>0.20166990116356365</v>
      </c>
      <c r="BB109" s="24">
        <f t="shared" ref="BB109" si="152">+H109/H97-1</f>
        <v>0.34008078869811298</v>
      </c>
      <c r="BC109" s="24">
        <f t="shared" ref="BC109" si="153">+I109/I97-1</f>
        <v>0.31296942189185817</v>
      </c>
      <c r="BD109" s="24">
        <f t="shared" ref="BD109" si="154">+J109/J97-1</f>
        <v>0.38269869659549238</v>
      </c>
      <c r="BE109" s="24">
        <f t="shared" ref="BE109" si="155">+K109/K97-1</f>
        <v>0.33173528239856864</v>
      </c>
      <c r="BF109" s="24">
        <f t="shared" ref="BF109" si="156">+L109/L97-1</f>
        <v>0.48679098300937218</v>
      </c>
      <c r="BG109" s="24">
        <f t="shared" ref="BG109" si="157">+M109/M97-1</f>
        <v>0.50982221865887478</v>
      </c>
      <c r="BH109" s="24">
        <f t="shared" ref="BH109" si="158">+N109/N97-1</f>
        <v>0.38844517467370965</v>
      </c>
      <c r="BI109" s="24">
        <f t="shared" ref="BI109" si="159">+O109/O97-1</f>
        <v>0.14401240269808713</v>
      </c>
      <c r="BJ109" s="24">
        <f t="shared" ref="BJ109" si="160">+P109/P97-1</f>
        <v>0.37025278954444563</v>
      </c>
      <c r="BK109" s="24">
        <f t="shared" ref="BK109" si="161">+Q109/Q97-1</f>
        <v>0.37577589526677357</v>
      </c>
      <c r="BL109" s="24">
        <f t="shared" ref="BL109" si="162">+R109/R97-1</f>
        <v>0.34602802734069837</v>
      </c>
      <c r="BM109" s="24">
        <f t="shared" ref="BM109" si="163">+S109/S97-1</f>
        <v>0.3246113938239128</v>
      </c>
      <c r="BN109" s="24">
        <f t="shared" ref="BN109" si="164">+T109/T97-1</f>
        <v>0.35353312744374099</v>
      </c>
      <c r="BO109" s="24">
        <f t="shared" ref="BO109" si="165">+U109/U97-1</f>
        <v>0.27829288665699137</v>
      </c>
      <c r="BP109" s="24" t="e">
        <f t="shared" ref="BP109" si="166">+V109/V97-1</f>
        <v>#DIV/0!</v>
      </c>
      <c r="BQ109" s="24">
        <f t="shared" ref="BQ109" si="167">+W109/W97-1</f>
        <v>0.31358896502416767</v>
      </c>
      <c r="BR109" s="21"/>
      <c r="BS109" s="35">
        <f t="shared" ref="BS109" si="168">+A109</f>
        <v>45870</v>
      </c>
      <c r="BT109" s="24">
        <f t="shared" ref="BT109" si="169">(C109-C108)/$B108*C$3</f>
        <v>4.1934823230848029E-3</v>
      </c>
      <c r="BU109" s="24">
        <f t="shared" ref="BU109" si="170">(D109-D108)/$B108*D$3</f>
        <v>1.0055994211846109E-3</v>
      </c>
      <c r="BV109" s="24">
        <f t="shared" ref="BV109" si="171">(E109-E108)/$B108*E$3</f>
        <v>7.0594558944560726E-4</v>
      </c>
      <c r="BW109" s="24">
        <f t="shared" ref="BW109" si="172">(F109-F108)/$B108*F$3</f>
        <v>2.2371236867700073E-3</v>
      </c>
      <c r="BX109" s="24">
        <f t="shared" ref="BX109" si="173">(G109-G108)/$B108*G$3</f>
        <v>3.9407090793167727E-4</v>
      </c>
      <c r="BY109" s="24">
        <f t="shared" ref="BY109" si="174">(H109-H108)/$B108*H$3</f>
        <v>1.5905760336446205E-3</v>
      </c>
      <c r="BZ109" s="24">
        <f t="shared" ref="BZ109" si="175">(I109-I108)/$B108*I$3</f>
        <v>4.4342713104127121E-3</v>
      </c>
      <c r="CA109" s="24">
        <f t="shared" ref="CA109" si="176">(J109-J108)/$B108*J$3</f>
        <v>9.6648883565111877E-4</v>
      </c>
      <c r="CB109" s="24">
        <f t="shared" ref="CB109" si="177">(K109-K108)/$B108*K$3</f>
        <v>-1.3540334284960337E-4</v>
      </c>
      <c r="CC109" s="24">
        <f t="shared" ref="CC109" si="178">(L109-L108)/$B108*L$3</f>
        <v>3.6032504932095714E-4</v>
      </c>
      <c r="CD109" s="24">
        <f t="shared" ref="CD109" si="179">(M109-M108)/$B108*M$3</f>
        <v>3.694555883998567E-3</v>
      </c>
      <c r="CE109" s="24">
        <f t="shared" ref="CE109" si="180">(N109-N108)/$B108*N$3</f>
        <v>7.1315459726783515E-4</v>
      </c>
      <c r="CF109" s="24">
        <f t="shared" ref="CF109" si="181">+SUM(BT109:CE109)</f>
        <v>2.0160190295862915E-2</v>
      </c>
      <c r="CG109" s="21"/>
    </row>
    <row r="110" spans="1:85" x14ac:dyDescent="0.2">
      <c r="A110" s="31">
        <f>+[1]NAC!A111</f>
        <v>45901</v>
      </c>
      <c r="B110" s="17">
        <f>+[1]GBA!B111</f>
        <v>9400.4368379342031</v>
      </c>
      <c r="C110" s="17">
        <f>+[1]GBA!C111</f>
        <v>10116.766433992199</v>
      </c>
      <c r="D110" s="17">
        <f>+[1]GBA!D111</f>
        <v>7165.5472886249299</v>
      </c>
      <c r="E110" s="17">
        <f>+[1]GBA!E111</f>
        <v>7707.6447697275898</v>
      </c>
      <c r="F110" s="17">
        <f>+[1]GBA!F111</f>
        <v>9033.5040000000008</v>
      </c>
      <c r="G110" s="17">
        <f>+[1]GBA!G111</f>
        <v>7984.1755105236098</v>
      </c>
      <c r="H110" s="17">
        <f>+[1]GBA!H111</f>
        <v>10125.9997</v>
      </c>
      <c r="I110" s="17">
        <f>+[1]GBA!I111</f>
        <v>9276.6358999999993</v>
      </c>
      <c r="J110" s="17">
        <f>+[1]GBA!J111</f>
        <v>8938.4731718773492</v>
      </c>
      <c r="K110" s="17">
        <f>+[1]GBA!K111</f>
        <v>8834.8546000000006</v>
      </c>
      <c r="L110" s="17">
        <f>+[1]GBA!L111</f>
        <v>8841.9114311009707</v>
      </c>
      <c r="M110" s="17">
        <f>+[1]GBA!M111</f>
        <v>11238.563700000001</v>
      </c>
      <c r="N110" s="17">
        <f>+[1]GBA!N111</f>
        <v>9382.3851157659501</v>
      </c>
      <c r="O110" s="17">
        <f>+[1]GBA!P111</f>
        <v>8637.9230000000007</v>
      </c>
      <c r="P110" s="17">
        <f>+[1]GBA!Q111</f>
        <v>9608.7909999999993</v>
      </c>
      <c r="Q110" s="17">
        <f>+[1]GBA!R111</f>
        <v>9031.5203999999994</v>
      </c>
      <c r="R110" s="18">
        <f t="shared" ref="R110" si="182">+SUMPRODUCT($C$3:$N$3,C110:N110)</f>
        <v>9400.4368379342031</v>
      </c>
      <c r="S110" s="19">
        <f t="shared" si="41"/>
        <v>9430.0148827782705</v>
      </c>
      <c r="T110" s="19">
        <f t="shared" si="42"/>
        <v>9192.575731519788</v>
      </c>
      <c r="U110" s="19">
        <f t="shared" si="43"/>
        <v>8331.9428414023841</v>
      </c>
      <c r="V110" s="19"/>
      <c r="W110" s="20">
        <f t="shared" si="44"/>
        <v>8908.61428349374</v>
      </c>
      <c r="X110" s="21"/>
      <c r="Y110" s="41">
        <f t="shared" ref="Y110" si="183">+B110/B109-1</f>
        <v>1.6541527121712862E-2</v>
      </c>
      <c r="Z110" s="24">
        <f t="shared" ref="Z110" si="184">+C110/C109-1</f>
        <v>1.6464748177495547E-2</v>
      </c>
      <c r="AA110" s="24">
        <f t="shared" ref="AA110" si="185">+D110/D109-1</f>
        <v>1.1172199332218025E-2</v>
      </c>
      <c r="AB110" s="24">
        <f t="shared" ref="AB110" si="186">+E110/E109-1</f>
        <v>-2.3081470102341184E-2</v>
      </c>
      <c r="AC110" s="24">
        <f t="shared" ref="AC110" si="187">+F110/F109-1</f>
        <v>2.8292727370891058E-2</v>
      </c>
      <c r="AD110" s="24">
        <f t="shared" ref="AD110" si="188">+G110/G109-1</f>
        <v>1.8828534821059062E-2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3.3241692597794303E-2</v>
      </c>
      <c r="AH110" s="24">
        <f t="shared" ref="AH110" si="192">+K110/K109-1</f>
        <v>2.0596590400412174E-2</v>
      </c>
      <c r="AI110" s="24">
        <f t="shared" ref="AI110" si="193">+L110/L109-1</f>
        <v>3.8506645236176862E-2</v>
      </c>
      <c r="AJ110" s="24">
        <f t="shared" ref="AJ110" si="194">+M110/M109-1</f>
        <v>4.7065611476717617E-3</v>
      </c>
      <c r="AK110" s="24">
        <f t="shared" ref="AK110" si="195">+N110/N109-1</f>
        <v>2.3273188747765738E-2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1.6541527121712862E-2</v>
      </c>
      <c r="AP110" s="24">
        <f t="shared" ref="AP110" si="200">+S110/S109-1</f>
        <v>1.0385328097873181E-2</v>
      </c>
      <c r="AQ110" s="24">
        <f t="shared" ref="AQ110" si="201">+T110/T109-1</f>
        <v>6.09078365454363E-3</v>
      </c>
      <c r="AR110" s="24">
        <f t="shared" ref="AR110" si="202">+U110/U109-1</f>
        <v>6.8778708681793699E-3</v>
      </c>
      <c r="AS110" s="24" t="e">
        <f t="shared" ref="AS110" si="203">+V110/V109-1</f>
        <v>#DIV/0!</v>
      </c>
      <c r="AT110" s="24">
        <f t="shared" ref="AT110" si="204">+W110/W109-1</f>
        <v>1.7634747693990205E-2</v>
      </c>
      <c r="AU110" s="21"/>
      <c r="AV110" s="24">
        <f t="shared" ref="AV110" si="205">+B110/B98-1</f>
        <v>0.32596510692361846</v>
      </c>
      <c r="AW110" s="24">
        <f t="shared" ref="AW110" si="206">+C110/C98-1</f>
        <v>0.28313423707522167</v>
      </c>
      <c r="AX110" s="24">
        <f t="shared" ref="AX110" si="207">+D110/D98-1</f>
        <v>0.30650500769204969</v>
      </c>
      <c r="AY110" s="24">
        <f t="shared" ref="AY110" si="208">+E110/E98-1</f>
        <v>0.18713343993226195</v>
      </c>
      <c r="AZ110" s="24">
        <f t="shared" ref="AZ110" si="209">+F110/F98-1</f>
        <v>0.44441818602198446</v>
      </c>
      <c r="BA110" s="24">
        <f t="shared" ref="BA110" si="210">+G110/G98-1</f>
        <v>0.20098829144355479</v>
      </c>
      <c r="BB110" s="24">
        <f t="shared" ref="BB110" si="211">+H110/H98-1</f>
        <v>0.32348414596386355</v>
      </c>
      <c r="BC110" s="24">
        <f t="shared" ref="BC110" si="212">+I110/I98-1</f>
        <v>0.29354120139931594</v>
      </c>
      <c r="BD110" s="24">
        <f t="shared" ref="BD110" si="213">+J110/J98-1</f>
        <v>0.3734685435737275</v>
      </c>
      <c r="BE110" s="24">
        <f t="shared" ref="BE110" si="214">+K110/K98-1</f>
        <v>0.33510543350763289</v>
      </c>
      <c r="BF110" s="24">
        <f t="shared" ref="BF110" si="215">+L110/L98-1</f>
        <v>0.4808790896428381</v>
      </c>
      <c r="BG110" s="24">
        <f t="shared" ref="BG110" si="216">+M110/M98-1</f>
        <v>0.45772607953612443</v>
      </c>
      <c r="BH110" s="24">
        <f t="shared" ref="BH110" si="217">+N110/N98-1</f>
        <v>0.37189122262034902</v>
      </c>
      <c r="BI110" s="24">
        <f t="shared" ref="BI110" si="218">+O110/O98-1</f>
        <v>0.12931268460334855</v>
      </c>
      <c r="BJ110" s="24">
        <f t="shared" ref="BJ110" si="219">+P110/P98-1</f>
        <v>0.35008345296165611</v>
      </c>
      <c r="BK110" s="24">
        <f t="shared" ref="BK110" si="220">+Q110/Q98-1</f>
        <v>0.34857646104412399</v>
      </c>
      <c r="BL110" s="24">
        <f t="shared" ref="BL110" si="221">+R110/R98-1</f>
        <v>0.32596510692361846</v>
      </c>
      <c r="BM110" s="24">
        <f t="shared" ref="BM110" si="222">+S110/S98-1</f>
        <v>0.30724893455890268</v>
      </c>
      <c r="BN110" s="24">
        <f t="shared" ref="BN110" si="223">+T110/T98-1</f>
        <v>0.32484581366401133</v>
      </c>
      <c r="BO110" s="24">
        <f t="shared" ref="BO110" si="224">+U110/U98-1</f>
        <v>0.25969364213287949</v>
      </c>
      <c r="BP110" s="24" t="e">
        <f t="shared" ref="BP110" si="225">+V110/V98-1</f>
        <v>#DIV/0!</v>
      </c>
      <c r="BQ110" s="24">
        <f t="shared" ref="BQ110" si="226">+W110/W98-1</f>
        <v>0.29658245792922577</v>
      </c>
      <c r="BR110" s="21"/>
      <c r="BS110" s="35">
        <f t="shared" ref="BS110" si="227">+A110</f>
        <v>45901</v>
      </c>
      <c r="BT110" s="24">
        <f t="shared" ref="BT110" si="228">(C110-C109)/$B109*C$3</f>
        <v>4.1537388758845365E-3</v>
      </c>
      <c r="BU110" s="24">
        <f t="shared" ref="BU110" si="229">(D110-D109)/$B109*D$3</f>
        <v>2.7995470007411083E-4</v>
      </c>
      <c r="BV110" s="24">
        <f t="shared" ref="BV110" si="230">(E110-E109)/$B109*E$3</f>
        <v>-1.6719049716056808E-3</v>
      </c>
      <c r="BW110" s="24">
        <f t="shared" ref="BW110" si="231">(F110-F109)/$B109*F$3</f>
        <v>2.8114027502678519E-3</v>
      </c>
      <c r="BX110" s="24">
        <f t="shared" ref="BX110" si="232">(G110-G109)/$B109*G$3</f>
        <v>1.0004378887933248E-3</v>
      </c>
      <c r="BY110" s="24">
        <f t="shared" ref="BY110" si="233">(H110-H109)/$B109*H$3</f>
        <v>1.8847820660002226E-3</v>
      </c>
      <c r="BZ110" s="24">
        <f t="shared" ref="BZ110" si="234">(I110-I109)/$B109*I$3</f>
        <v>3.2639640437829242E-3</v>
      </c>
      <c r="CA110" s="24">
        <f t="shared" ref="CA110" si="235">(J110-J109)/$B109*J$3</f>
        <v>8.7383202461823644E-4</v>
      </c>
      <c r="CB110" s="24">
        <f t="shared" ref="CB110" si="236">(K110-K109)/$B109*K$3</f>
        <v>1.4383233878630373E-3</v>
      </c>
      <c r="CC110" s="24">
        <f t="shared" ref="CC110" si="237">(L110-L109)/$B109*L$3</f>
        <v>1.0706723725014357E-3</v>
      </c>
      <c r="CD110" s="24">
        <f t="shared" ref="CD110" si="238">(M110-M109)/$B109*M$3</f>
        <v>6.1713709218127913E-4</v>
      </c>
      <c r="CE110" s="24">
        <f t="shared" ref="CE110" si="239">(N110-N109)/$B109*N$3</f>
        <v>8.1918689135165965E-4</v>
      </c>
      <c r="CF110" s="24">
        <f t="shared" ref="CF110" si="240">+SUM(BT110:CE110)</f>
        <v>1.6541527121712939E-2</v>
      </c>
      <c r="CG110" s="21"/>
    </row>
    <row r="111" spans="1:85" x14ac:dyDescent="0.2">
      <c r="A111" s="31">
        <f>+[1]NAC!A112</f>
        <v>45931</v>
      </c>
      <c r="B111" s="17">
        <f>+[1]GBA!B112</f>
        <v>9610.8725753447397</v>
      </c>
      <c r="C111" s="17">
        <f>+[1]GBA!C112</f>
        <v>10320.0931093865</v>
      </c>
      <c r="D111" s="17">
        <f>+[1]GBA!D112</f>
        <v>7323.5003750062297</v>
      </c>
      <c r="E111" s="17">
        <f>+[1]GBA!E112</f>
        <v>7870.3266477929001</v>
      </c>
      <c r="F111" s="17">
        <f>+[1]GBA!F112</f>
        <v>9238.2438000000002</v>
      </c>
      <c r="G111" s="17">
        <f>+[1]GBA!G112</f>
        <v>8099.7740882938597</v>
      </c>
      <c r="H111" s="17">
        <f>+[1]GBA!H112</f>
        <v>10275.5213</v>
      </c>
      <c r="I111" s="17">
        <f>+[1]GBA!I112</f>
        <v>9591.3011999999999</v>
      </c>
      <c r="J111" s="17">
        <f>+[1]GBA!J112</f>
        <v>9216.0195169266408</v>
      </c>
      <c r="K111" s="17">
        <f>+[1]GBA!K112</f>
        <v>8965.7522000000008</v>
      </c>
      <c r="L111" s="17">
        <f>+[1]GBA!L112</f>
        <v>9162.00628256257</v>
      </c>
      <c r="M111" s="17">
        <f>+[1]GBA!M112</f>
        <v>11538.484399999999</v>
      </c>
      <c r="N111" s="17">
        <f>+[1]GBA!N112</f>
        <v>9544.7936425118296</v>
      </c>
      <c r="O111" s="17">
        <f>+[1]GBA!P112</f>
        <v>8894.8978999999999</v>
      </c>
      <c r="P111" s="17">
        <f>+[1]GBA!Q112</f>
        <v>9836.1396000000004</v>
      </c>
      <c r="Q111" s="17">
        <f>+[1]GBA!R112</f>
        <v>9234.0956999999999</v>
      </c>
      <c r="R111" s="18">
        <f t="shared" ref="R111" si="241">+SUMPRODUCT($C$3:$N$3,C111:N111)</f>
        <v>9610.8725753447397</v>
      </c>
      <c r="S111" s="19">
        <f t="shared" si="41"/>
        <v>9622.5708342162234</v>
      </c>
      <c r="T111" s="19">
        <f t="shared" si="42"/>
        <v>9381.3263182813771</v>
      </c>
      <c r="U111" s="19">
        <f t="shared" si="43"/>
        <v>8473.9303692775047</v>
      </c>
      <c r="V111" s="19"/>
      <c r="W111" s="20">
        <f t="shared" si="44"/>
        <v>9108.0443889244852</v>
      </c>
      <c r="X111" s="21"/>
      <c r="Y111" s="41">
        <f t="shared" ref="Y111" si="242">+B111/B110-1</f>
        <v>2.2385740262766518E-2</v>
      </c>
      <c r="Z111" s="24">
        <f t="shared" ref="Z111" si="243">+C111/C110-1</f>
        <v>2.0097990471651617E-2</v>
      </c>
      <c r="AA111" s="24">
        <f t="shared" ref="AA111" si="244">+D111/D110-1</f>
        <v>2.2043408551925214E-2</v>
      </c>
      <c r="AB111" s="24">
        <f t="shared" ref="AB111" si="245">+E111/E110-1</f>
        <v>2.1106561462751472E-2</v>
      </c>
      <c r="AC111" s="24">
        <f t="shared" ref="AC111" si="246">+F111/F110-1</f>
        <v>2.2664494309184935E-2</v>
      </c>
      <c r="AD111" s="24">
        <f t="shared" ref="AD111" si="247">+G111/G110-1</f>
        <v>1.4478461503994344E-2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3.1050755505148464E-2</v>
      </c>
      <c r="AH111" s="24">
        <f t="shared" ref="AH111" si="251">+K111/K110-1</f>
        <v>1.4816044623982894E-2</v>
      </c>
      <c r="AI111" s="24">
        <f t="shared" ref="AI111" si="252">+L111/L110-1</f>
        <v>3.6201997040558709E-2</v>
      </c>
      <c r="AJ111" s="24">
        <f t="shared" ref="AJ111" si="253">+M111/M110-1</f>
        <v>2.6686746456755728E-2</v>
      </c>
      <c r="AK111" s="24">
        <f t="shared" ref="AK111" si="254">+N111/N110-1</f>
        <v>1.7309940355461517E-2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2.2385740262766518E-2</v>
      </c>
      <c r="AP111" s="24">
        <f t="shared" ref="AP111" si="259">+S111/S110-1</f>
        <v>2.0419474818604177E-2</v>
      </c>
      <c r="AQ111" s="24">
        <f t="shared" ref="AQ111" si="260">+T111/T110-1</f>
        <v>2.053293791362476E-2</v>
      </c>
      <c r="AR111" s="24">
        <f t="shared" ref="AR111" si="261">+U111/U110-1</f>
        <v>1.7041346847648464E-2</v>
      </c>
      <c r="AS111" s="24" t="e">
        <f t="shared" ref="AS111" si="262">+V111/V110-1</f>
        <v>#DIV/0!</v>
      </c>
      <c r="AT111" s="24">
        <f t="shared" ref="AT111" si="263">+W111/W110-1</f>
        <v>2.2386209469216434E-2</v>
      </c>
      <c r="AU111" s="21"/>
      <c r="AV111" s="24">
        <f t="shared" ref="AV111" si="264">+B111/B99-1</f>
        <v>0.32069032753327109</v>
      </c>
      <c r="AW111" s="24">
        <f t="shared" ref="AW111" si="265">+C111/C99-1</f>
        <v>0.29888045916748052</v>
      </c>
      <c r="AX111" s="24">
        <f t="shared" ref="AX111" si="266">+D111/D99-1</f>
        <v>0.28935766060082457</v>
      </c>
      <c r="AY111" s="24">
        <f t="shared" ref="AY111" si="267">+E111/E99-1</f>
        <v>0.17213711723556613</v>
      </c>
      <c r="AZ111" s="24">
        <f t="shared" ref="AZ111" si="268">+F111/F99-1</f>
        <v>0.4112162918314608</v>
      </c>
      <c r="BA111" s="24">
        <f t="shared" ref="BA111" si="269">+G111/G99-1</f>
        <v>0.19303515835156126</v>
      </c>
      <c r="BB111" s="24">
        <f t="shared" ref="BB111" si="270">+H111/H99-1</f>
        <v>0.29305270165093367</v>
      </c>
      <c r="BC111" s="24">
        <f t="shared" ref="BC111" si="271">+I111/I99-1</f>
        <v>0.31830022544136449</v>
      </c>
      <c r="BD111" s="24">
        <f t="shared" ref="BD111" si="272">+J111/J99-1</f>
        <v>0.37542377171884933</v>
      </c>
      <c r="BE111" s="24">
        <f t="shared" ref="BE111" si="273">+K111/K99-1</f>
        <v>0.31072193155988725</v>
      </c>
      <c r="BF111" s="24">
        <f t="shared" ref="BF111" si="274">+L111/L99-1</f>
        <v>0.46286150068964682</v>
      </c>
      <c r="BG111" s="24">
        <f t="shared" ref="BG111" si="275">+M111/M99-1</f>
        <v>0.43907622618165676</v>
      </c>
      <c r="BH111" s="24">
        <f t="shared" ref="BH111" si="276">+N111/N99-1</f>
        <v>0.36008535896938887</v>
      </c>
      <c r="BI111" s="24">
        <f t="shared" ref="BI111" si="277">+O111/O99-1</f>
        <v>0.14914183505652745</v>
      </c>
      <c r="BJ111" s="24">
        <f t="shared" ref="BJ111" si="278">+P111/P99-1</f>
        <v>0.34071227122785896</v>
      </c>
      <c r="BK111" s="24">
        <f t="shared" ref="BK111" si="279">+Q111/Q99-1</f>
        <v>0.34077382495111541</v>
      </c>
      <c r="BL111" s="24">
        <f t="shared" ref="BL111" si="280">+R111/R99-1</f>
        <v>0.32069032753327109</v>
      </c>
      <c r="BM111" s="24">
        <f t="shared" ref="BM111" si="281">+S111/S99-1</f>
        <v>0.30403081182725966</v>
      </c>
      <c r="BN111" s="24">
        <f t="shared" ref="BN111" si="282">+T111/T99-1</f>
        <v>0.30872434697874929</v>
      </c>
      <c r="BO111" s="24">
        <f t="shared" ref="BO111" si="283">+U111/U99-1</f>
        <v>0.24417473785783583</v>
      </c>
      <c r="BP111" s="24" t="e">
        <f t="shared" ref="BP111" si="284">+V111/V99-1</f>
        <v>#DIV/0!</v>
      </c>
      <c r="BQ111" s="24">
        <f t="shared" ref="BQ111" si="285">+W111/W99-1</f>
        <v>0.28846190561198348</v>
      </c>
      <c r="BR111" s="21"/>
      <c r="BS111" s="35">
        <f t="shared" ref="BS111" si="286">+A111</f>
        <v>45931</v>
      </c>
      <c r="BT111" s="24">
        <f t="shared" ref="BT111" si="287">(C111-C110)/$B110*C$3</f>
        <v>5.0699529749617025E-3</v>
      </c>
      <c r="BU111" s="24">
        <f t="shared" ref="BU111" si="288">(D111-D110)/$B110*D$3</f>
        <v>5.4944956428254162E-4</v>
      </c>
      <c r="BV111" s="24">
        <f t="shared" ref="BV111" si="289">(E111-E110)/$B110*E$3</f>
        <v>1.4692605977638838E-3</v>
      </c>
      <c r="BW111" s="24">
        <f t="shared" ref="BW111" si="290">(F111-F110)/$B110*F$3</f>
        <v>2.2781689244035356E-3</v>
      </c>
      <c r="BX111" s="24">
        <f t="shared" ref="BX111" si="291">(G111-G110)/$B110*G$3</f>
        <v>7.7103127771107542E-4</v>
      </c>
      <c r="BY111" s="24">
        <f t="shared" ref="BY111" si="292">(H111-H110)/$B110*H$3</f>
        <v>1.399711633283153E-3</v>
      </c>
      <c r="BZ111" s="24">
        <f t="shared" ref="BZ111" si="293">(I111-I110)/$B110*I$3</f>
        <v>3.8795759068165261E-3</v>
      </c>
      <c r="CA111" s="24">
        <f t="shared" ref="CA111" si="294">(J111-J110)/$B110*J$3</f>
        <v>8.2964785896045428E-4</v>
      </c>
      <c r="CB111" s="24">
        <f t="shared" ref="CB111" si="295">(K111-K110)/$B110*K$3</f>
        <v>1.038777359855749E-3</v>
      </c>
      <c r="CC111" s="24">
        <f t="shared" ref="CC111" si="296">(L111-L110)/$B110*L$3</f>
        <v>1.0283420526938666E-3</v>
      </c>
      <c r="CD111" s="24">
        <f t="shared" ref="CD111" si="297">(M111-M110)/$B110*M$3</f>
        <v>3.4584992634389554E-3</v>
      </c>
      <c r="CE111" s="24">
        <f t="shared" ref="CE111" si="298">(N111-N110)/$B110*N$3</f>
        <v>6.1332284859495117E-4</v>
      </c>
      <c r="CF111" s="24">
        <f t="shared" ref="CF111" si="299">+SUM(BT111:CE111)</f>
        <v>2.2385740262766397E-2</v>
      </c>
      <c r="CG111" s="21"/>
    </row>
    <row r="112" spans="1:85" x14ac:dyDescent="0.2">
      <c r="A112" s="31">
        <f>+[1]NAC!A113</f>
        <v>45962</v>
      </c>
      <c r="B112" s="17">
        <f>+[1]GBA!B113</f>
        <v>9878.17193057232</v>
      </c>
      <c r="C112" s="17">
        <f>+[1]GBA!C113</f>
        <v>10701.361270368499</v>
      </c>
      <c r="D112" s="17">
        <f>+[1]GBA!D113</f>
        <v>7394.0740648699702</v>
      </c>
      <c r="E112" s="17">
        <f>+[1]GBA!E113</f>
        <v>7945.9289450404603</v>
      </c>
      <c r="F112" s="17">
        <f>+[1]GBA!F113</f>
        <v>9540.9531000000006</v>
      </c>
      <c r="G112" s="17">
        <f>+[1]GBA!G113</f>
        <v>8207.2407177283094</v>
      </c>
      <c r="H112" s="17">
        <f>+[1]GBA!H113</f>
        <v>10531.0319</v>
      </c>
      <c r="I112" s="17">
        <f>+[1]GBA!I113</f>
        <v>9864.6214999999993</v>
      </c>
      <c r="J112" s="17">
        <f>+[1]GBA!J113</f>
        <v>9545.3332644562197</v>
      </c>
      <c r="K112" s="17">
        <f>+[1]GBA!K113</f>
        <v>9206.6239999999998</v>
      </c>
      <c r="L112" s="17">
        <f>+[1]GBA!L113</f>
        <v>9465.0157137194201</v>
      </c>
      <c r="M112" s="17">
        <f>+[1]GBA!M113</f>
        <v>11843.541800000001</v>
      </c>
      <c r="N112" s="17">
        <f>+[1]GBA!N113</f>
        <v>9747.5411922717703</v>
      </c>
      <c r="O112" s="17">
        <f>+[1]GBA!P113</f>
        <v>8875.6494999999995</v>
      </c>
      <c r="P112" s="17">
        <f>+[1]GBA!Q113</f>
        <v>10107.6944</v>
      </c>
      <c r="Q112" s="17">
        <f>+[1]GBA!R113</f>
        <v>9490.7232999999997</v>
      </c>
      <c r="R112" s="18">
        <f t="shared" ref="R112" si="300">+SUMPRODUCT($C$3:$N$3,C112:N112)</f>
        <v>9878.17193057232</v>
      </c>
      <c r="S112" s="19">
        <f t="shared" si="41"/>
        <v>9880.1017971837864</v>
      </c>
      <c r="T112" s="19">
        <f t="shared" si="42"/>
        <v>9576.3320248051041</v>
      </c>
      <c r="U112" s="19">
        <f t="shared" si="43"/>
        <v>8622.6434736559895</v>
      </c>
      <c r="V112" s="19"/>
      <c r="W112" s="20">
        <f t="shared" si="44"/>
        <v>9321.3367984164142</v>
      </c>
      <c r="X112" s="21"/>
      <c r="Y112" s="41">
        <f t="shared" ref="Y112" si="301">+B112/B111-1</f>
        <v>2.7812183871139595E-2</v>
      </c>
      <c r="Z112" s="24">
        <f t="shared" ref="Z112" si="302">+C112/C111-1</f>
        <v>3.6944255922964686E-2</v>
      </c>
      <c r="AA112" s="24">
        <f t="shared" ref="AA112" si="303">+D112/D111-1</f>
        <v>9.6366063016253278E-3</v>
      </c>
      <c r="AB112" s="24">
        <f t="shared" ref="AB112" si="304">+E112/E111-1</f>
        <v>9.6059923089419907E-3</v>
      </c>
      <c r="AC112" s="24">
        <f t="shared" ref="AC112" si="305">+F112/F111-1</f>
        <v>3.2766974606147636E-2</v>
      </c>
      <c r="AD112" s="24">
        <f t="shared" ref="AD112" si="306">+G112/G111-1</f>
        <v>1.3267855160277175E-2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3.5732752835944348E-2</v>
      </c>
      <c r="AH112" s="24">
        <f t="shared" ref="AH112" si="310">+K112/K111-1</f>
        <v>2.6865765930938812E-2</v>
      </c>
      <c r="AI112" s="24">
        <f t="shared" ref="AI112" si="311">+L112/L111-1</f>
        <v>3.30723884935058E-2</v>
      </c>
      <c r="AJ112" s="24">
        <f t="shared" ref="AJ112" si="312">+M112/M111-1</f>
        <v>2.6438255617003081E-2</v>
      </c>
      <c r="AK112" s="24">
        <f t="shared" ref="AK112" si="313">+N112/N111-1</f>
        <v>2.1241690219149234E-2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2.7812183871139595E-2</v>
      </c>
      <c r="AP112" s="24">
        <f t="shared" ref="AP112" si="318">+S112/S111-1</f>
        <v>2.6763218208986972E-2</v>
      </c>
      <c r="AQ112" s="24">
        <f t="shared" ref="AQ112" si="319">+T112/T111-1</f>
        <v>2.0786581759097311E-2</v>
      </c>
      <c r="AR112" s="24">
        <f t="shared" ref="AR112" si="320">+U112/U111-1</f>
        <v>1.7549483875587191E-2</v>
      </c>
      <c r="AS112" s="24" t="e">
        <f t="shared" ref="AS112" si="321">+V112/V111-1</f>
        <v>#DIV/0!</v>
      </c>
      <c r="AT112" s="24">
        <f t="shared" ref="AT112" si="322">+W112/W111-1</f>
        <v>2.3418024812362104E-2</v>
      </c>
      <c r="AU112" s="21"/>
      <c r="AV112" s="24">
        <f t="shared" ref="AV112" si="323">+B112/B100-1</f>
        <v>0.31879352068677935</v>
      </c>
      <c r="AW112" s="24">
        <f t="shared" ref="AW112" si="324">+C112/C100-1</f>
        <v>0.32256793212808166</v>
      </c>
      <c r="AX112" s="24">
        <f t="shared" ref="AX112" si="325">+D112/D100-1</f>
        <v>0.25494531380825247</v>
      </c>
      <c r="AY112" s="24">
        <f t="shared" ref="AY112" si="326">+E112/E100-1</f>
        <v>0.15217496527753482</v>
      </c>
      <c r="AZ112" s="24">
        <f t="shared" ref="AZ112" si="327">+F112/F100-1</f>
        <v>0.39458809167053666</v>
      </c>
      <c r="BA112" s="24">
        <f t="shared" ref="BA112" si="328">+G112/G100-1</f>
        <v>0.18977398481490204</v>
      </c>
      <c r="BB112" s="24">
        <f t="shared" ref="BB112" si="329">+H112/H100-1</f>
        <v>0.28446359933151011</v>
      </c>
      <c r="BC112" s="24">
        <f t="shared" ref="BC112" si="330">+I112/I100-1</f>
        <v>0.29808941277655854</v>
      </c>
      <c r="BD112" s="24">
        <f t="shared" ref="BD112" si="331">+J112/J100-1</f>
        <v>0.39390876115470475</v>
      </c>
      <c r="BE112" s="24">
        <f t="shared" ref="BE112" si="332">+K112/K100-1</f>
        <v>0.31360406924275974</v>
      </c>
      <c r="BF112" s="24">
        <f t="shared" ref="BF112" si="333">+L112/L100-1</f>
        <v>0.44441014606361051</v>
      </c>
      <c r="BG112" s="24">
        <f t="shared" ref="BG112" si="334">+M112/M100-1</f>
        <v>0.43097706747576492</v>
      </c>
      <c r="BH112" s="24">
        <f t="shared" ref="BH112" si="335">+N112/N100-1</f>
        <v>0.35811430393144961</v>
      </c>
      <c r="BI112" s="24">
        <f t="shared" ref="BI112" si="336">+O112/O100-1</f>
        <v>0.16078645472453235</v>
      </c>
      <c r="BJ112" s="24">
        <f t="shared" ref="BJ112" si="337">+P112/P100-1</f>
        <v>0.33985727994120785</v>
      </c>
      <c r="BK112" s="24">
        <f t="shared" ref="BK112" si="338">+Q112/Q100-1</f>
        <v>0.327213323143424</v>
      </c>
      <c r="BL112" s="24">
        <f t="shared" ref="BL112" si="339">+R112/R100-1</f>
        <v>0.31879352068677935</v>
      </c>
      <c r="BM112" s="24">
        <f t="shared" ref="BM112" si="340">+S112/S100-1</f>
        <v>0.3082232168357173</v>
      </c>
      <c r="BN112" s="24">
        <f t="shared" ref="BN112" si="341">+T112/T100-1</f>
        <v>0.30193190924959779</v>
      </c>
      <c r="BO112" s="24">
        <f t="shared" ref="BO112" si="342">+U112/U100-1</f>
        <v>0.23745637219183813</v>
      </c>
      <c r="BP112" s="24" t="e">
        <f t="shared" ref="BP112" si="343">+V112/V100-1</f>
        <v>#DIV/0!</v>
      </c>
      <c r="BQ112" s="24">
        <f t="shared" ref="BQ112" si="344">+W112/W100-1</f>
        <v>0.27926457825391826</v>
      </c>
      <c r="BR112" s="21"/>
      <c r="BS112" s="35">
        <f t="shared" ref="BS112" si="345">+A112</f>
        <v>45962</v>
      </c>
      <c r="BT112" s="24">
        <f t="shared" ref="BT112" si="346">(C112-C111)/$B111*C$3</f>
        <v>9.2987661873120773E-3</v>
      </c>
      <c r="BU112" s="24">
        <f t="shared" ref="BU112" si="347">(D112-D111)/$B111*D$3</f>
        <v>2.4011968116865166E-4</v>
      </c>
      <c r="BV112" s="24">
        <f t="shared" ref="BV112" si="348">(E112-E111)/$B111*E$3</f>
        <v>6.6785143450802972E-4</v>
      </c>
      <c r="BW112" s="24">
        <f t="shared" ref="BW112" si="349">(F112-F111)/$B111*F$3</f>
        <v>3.2945388185904945E-3</v>
      </c>
      <c r="BX112" s="24">
        <f t="shared" ref="BX112" si="350">(G112-G111)/$B111*G$3</f>
        <v>7.0109738868307718E-4</v>
      </c>
      <c r="BY112" s="24">
        <f t="shared" ref="BY112" si="351">(H112-H111)/$B111*H$3</f>
        <v>2.3395308411102763E-3</v>
      </c>
      <c r="BZ112" s="24">
        <f t="shared" ref="BZ112" si="352">(I112-I111)/$B111*I$3</f>
        <v>3.2960402420967125E-3</v>
      </c>
      <c r="CA112" s="24">
        <f t="shared" ref="CA112" si="353">(J112-J111)/$B111*J$3</f>
        <v>9.6283830974101098E-4</v>
      </c>
      <c r="CB112" s="24">
        <f t="shared" ref="CB112" si="354">(K112-K111)/$B111*K$3</f>
        <v>1.8696571137668402E-3</v>
      </c>
      <c r="CC112" s="24">
        <f t="shared" ref="CC112" si="355">(L112-L111)/$B111*L$3</f>
        <v>9.5213881457674313E-4</v>
      </c>
      <c r="CD112" s="24">
        <f t="shared" ref="CD112" si="356">(M112-M111)/$B111*M$3</f>
        <v>3.4407096650965652E-3</v>
      </c>
      <c r="CE112" s="24">
        <f t="shared" ref="CE112" si="357">(N112-N111)/$B111*N$3</f>
        <v>7.4889537448889982E-4</v>
      </c>
      <c r="CF112" s="24">
        <f t="shared" ref="CF112" si="358">+SUM(BT112:CE112)</f>
        <v>2.781218387113938E-2</v>
      </c>
      <c r="CG112" s="21"/>
    </row>
    <row r="113" spans="1:85" x14ac:dyDescent="0.2">
      <c r="A113" s="31">
        <f>+[1]NAC!A114</f>
        <v>45992</v>
      </c>
      <c r="B113" s="17">
        <f>+[1]GBA!B114</f>
        <v>10160.774224129151</v>
      </c>
      <c r="C113" s="17">
        <f>+[1]GBA!C114</f>
        <v>10995.636388704799</v>
      </c>
      <c r="D113" s="17">
        <f>+[1]GBA!D114</f>
        <v>7584.5764416158399</v>
      </c>
      <c r="E113" s="17">
        <f>+[1]GBA!E114</f>
        <v>8092.5745941211899</v>
      </c>
      <c r="F113" s="17">
        <f>+[1]GBA!F114</f>
        <v>9902.1870999999992</v>
      </c>
      <c r="G113" s="17">
        <f>+[1]GBA!G114</f>
        <v>8386.9868823754296</v>
      </c>
      <c r="H113" s="17">
        <f>+[1]GBA!H114</f>
        <v>10784.5491</v>
      </c>
      <c r="I113" s="17">
        <f>+[1]GBA!I114</f>
        <v>10280.643</v>
      </c>
      <c r="J113" s="17">
        <f>+[1]GBA!J114</f>
        <v>9815.3603471792394</v>
      </c>
      <c r="K113" s="17">
        <f>+[1]GBA!K114</f>
        <v>9457.6597999999994</v>
      </c>
      <c r="L113" s="17">
        <f>+[1]GBA!L114</f>
        <v>9626.4603722328302</v>
      </c>
      <c r="M113" s="17">
        <f>+[1]GBA!M114</f>
        <v>12160.9447</v>
      </c>
      <c r="N113" s="17">
        <f>+[1]GBA!N114</f>
        <v>10022.6358786735</v>
      </c>
      <c r="O113" s="17">
        <f>+[1]GBA!P114</f>
        <v>8947.0846999999994</v>
      </c>
      <c r="P113" s="17">
        <f>+[1]GBA!Q114</f>
        <v>10407.4143</v>
      </c>
      <c r="Q113" s="17">
        <f>+[1]GBA!R114</f>
        <v>9783.9310000000005</v>
      </c>
      <c r="R113" s="18">
        <f t="shared" ref="R113" si="359">+SUMPRODUCT($C$3:$N$3,C113:N113)</f>
        <v>10160.774224129151</v>
      </c>
      <c r="S113" s="19">
        <f t="shared" si="41"/>
        <v>10135.672583657586</v>
      </c>
      <c r="T113" s="19">
        <f t="shared" si="42"/>
        <v>9812.9337908187317</v>
      </c>
      <c r="U113" s="19">
        <f t="shared" si="43"/>
        <v>8825.2567145469056</v>
      </c>
      <c r="V113" s="19"/>
      <c r="W113" s="20">
        <f t="shared" si="44"/>
        <v>9581.3930156489823</v>
      </c>
      <c r="X113" s="21"/>
      <c r="Y113" s="41">
        <f t="shared" ref="Y113" si="360">+B113/B112-1</f>
        <v>2.8608764409353338E-2</v>
      </c>
      <c r="Z113" s="24">
        <f t="shared" ref="Z113" si="361">+C113/C112-1</f>
        <v>2.7498849062420838E-2</v>
      </c>
      <c r="AA113" s="24">
        <f t="shared" ref="AA113" si="362">+D113/D112-1</f>
        <v>2.5764196446309118E-2</v>
      </c>
      <c r="AB113" s="24">
        <f t="shared" ref="AB113" si="363">+E113/E112-1</f>
        <v>1.8455444302992507E-2</v>
      </c>
      <c r="AC113" s="24">
        <f t="shared" ref="AC113" si="364">+F113/F112-1</f>
        <v>3.7861416591598029E-2</v>
      </c>
      <c r="AD113" s="24">
        <f t="shared" ref="AD113" si="365">+G113/G112-1</f>
        <v>2.1900925150014627E-2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2.8288910951754342E-2</v>
      </c>
      <c r="AH113" s="24">
        <f t="shared" ref="AH113" si="369">+K113/K112-1</f>
        <v>2.7266867855144206E-2</v>
      </c>
      <c r="AI113" s="24">
        <f t="shared" ref="AI113" si="370">+L113/L112-1</f>
        <v>1.7056987901182152E-2</v>
      </c>
      <c r="AJ113" s="24">
        <f t="shared" ref="AJ113" si="371">+M113/M112-1</f>
        <v>2.6799660554243987E-2</v>
      </c>
      <c r="AK113" s="24">
        <f t="shared" ref="AK113" si="372">+N113/N112-1</f>
        <v>2.8221956796636638E-2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2.8608764409353338E-2</v>
      </c>
      <c r="AP113" s="24">
        <f t="shared" ref="AP113" si="377">+S113/S112-1</f>
        <v>2.5867221990227618E-2</v>
      </c>
      <c r="AQ113" s="24">
        <f t="shared" ref="AQ113" si="378">+T113/T112-1</f>
        <v>2.4706930106513703E-2</v>
      </c>
      <c r="AR113" s="24">
        <f t="shared" ref="AR113" si="379">+U113/U112-1</f>
        <v>2.34978103304333E-2</v>
      </c>
      <c r="AS113" s="24" t="e">
        <f t="shared" ref="AS113" si="380">+V113/V112-1</f>
        <v>#DIV/0!</v>
      </c>
      <c r="AT113" s="24">
        <f t="shared" ref="AT113" si="381">+W113/W112-1</f>
        <v>2.7899025950521184E-2</v>
      </c>
      <c r="AU113" s="21"/>
      <c r="AV113" s="24">
        <f t="shared" ref="AV113" si="382">+B113/B101-1</f>
        <v>0.31766978665888912</v>
      </c>
      <c r="AW113" s="24">
        <f t="shared" ref="AW113" si="383">+C113/C101-1</f>
        <v>0.32810003675297006</v>
      </c>
      <c r="AX113" s="24">
        <f t="shared" ref="AX113" si="384">+D113/D101-1</f>
        <v>0.25820198947522166</v>
      </c>
      <c r="AY113" s="24">
        <f t="shared" ref="AY113" si="385">+E113/E101-1</f>
        <v>0.14969648641457955</v>
      </c>
      <c r="AZ113" s="24">
        <f t="shared" ref="AZ113" si="386">+F113/F101-1</f>
        <v>0.37174321385743103</v>
      </c>
      <c r="BA113" s="24">
        <f t="shared" ref="BA113" si="387">+G113/G101-1</f>
        <v>0.21148785604088638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0.37482114170151037</v>
      </c>
      <c r="BE113" s="24">
        <f t="shared" ref="BE113" si="391">+K113/K101-1</f>
        <v>0.29291661132931246</v>
      </c>
      <c r="BF113" s="24">
        <f t="shared" ref="BF113" si="392">+L113/L101-1</f>
        <v>0.40816363140632128</v>
      </c>
      <c r="BG113" s="24">
        <f t="shared" ref="BG113" si="393">+M113/M101-1</f>
        <v>0.40281496329691735</v>
      </c>
      <c r="BH113" s="24">
        <f t="shared" ref="BH113" si="394">+N113/N101-1</f>
        <v>0.37499646301779332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0.31766978665888912</v>
      </c>
      <c r="BM113" s="24">
        <f t="shared" ref="BM113" si="399">+S113/S101-1</f>
        <v>0.30614814963534442</v>
      </c>
      <c r="BN113" s="24">
        <f t="shared" ref="BN113" si="400">+T113/T101-1</f>
        <v>0.29420590424850412</v>
      </c>
      <c r="BO113" s="24">
        <f t="shared" ref="BO113" si="401">+U113/U101-1</f>
        <v>0.23862074663034338</v>
      </c>
      <c r="BP113" s="24" t="e">
        <f t="shared" ref="BP113" si="402">+V113/V101-1</f>
        <v>#DIV/0!</v>
      </c>
      <c r="BQ113" s="24">
        <f t="shared" ref="BQ113" si="403">+W113/W101-1</f>
        <v>0.28431739539524736</v>
      </c>
      <c r="BR113" s="21"/>
      <c r="BS113" s="35">
        <f t="shared" ref="BS113" si="404">+A113</f>
        <v>45992</v>
      </c>
      <c r="BT113" s="24">
        <f t="shared" ref="BT113" si="405">(C113-C112)/$B112*C$3</f>
        <v>6.9828798509313072E-3</v>
      </c>
      <c r="BU113" s="24">
        <f t="shared" ref="BU113" si="406">(D113-D112)/$B112*D$3</f>
        <v>6.3062556142703409E-4</v>
      </c>
      <c r="BV113" s="24">
        <f t="shared" ref="BV113" si="407">(E113-E112)/$B112*E$3</f>
        <v>1.2603764840760977E-3</v>
      </c>
      <c r="BW113" s="24">
        <f t="shared" ref="BW113" si="408">(F113-F112)/$B112*F$3</f>
        <v>3.82510819467086E-3</v>
      </c>
      <c r="BX113" s="24">
        <f t="shared" ref="BX113" si="409">(G113-G112)/$B112*G$3</f>
        <v>1.1409079131832313E-3</v>
      </c>
      <c r="BY113" s="24">
        <f t="shared" ref="BY113" si="410">(H113-H112)/$B112*H$3</f>
        <v>2.2584658129864575E-3</v>
      </c>
      <c r="BZ113" s="24">
        <f t="shared" ref="BZ113" si="411">(I113-I112)/$B112*I$3</f>
        <v>4.8811553583889182E-3</v>
      </c>
      <c r="CA113" s="24">
        <f t="shared" ref="CA113" si="412">(J113-J112)/$B112*J$3</f>
        <v>7.6813413229154389E-4</v>
      </c>
      <c r="CB113" s="24">
        <f t="shared" ref="CB113" si="413">(K113-K112)/$B112*K$3</f>
        <v>1.8958235199409976E-3</v>
      </c>
      <c r="CC113" s="24">
        <f t="shared" ref="CC113" si="414">(L113-L112)/$B112*L$3</f>
        <v>4.9357600995131713E-4</v>
      </c>
      <c r="CD113" s="24">
        <f t="shared" ref="CD113" si="415">(M113-M112)/$B112*M$3</f>
        <v>3.4830811411081064E-3</v>
      </c>
      <c r="CE113" s="24">
        <f t="shared" ref="CE113" si="416">(N113-N112)/$B112*N$3</f>
        <v>9.8863043039741747E-4</v>
      </c>
      <c r="CF113" s="24">
        <f t="shared" ref="CF113" si="417">+SUM(BT113:CE113)</f>
        <v>2.8608764409353286E-2</v>
      </c>
      <c r="CG113" s="21"/>
    </row>
    <row r="114" spans="1:85" x14ac:dyDescent="0.2">
      <c r="A114" s="31">
        <f>+[1]NAC!A115</f>
        <v>46023</v>
      </c>
      <c r="B114" s="17">
        <f>+[1]GBA!B115</f>
        <v>10439.27314765956</v>
      </c>
      <c r="C114" s="17">
        <f>+[1]GBA!C115</f>
        <v>11433.36668599601</v>
      </c>
      <c r="D114" s="17">
        <f>+[1]GBA!D115</f>
        <v>7599.9521963904763</v>
      </c>
      <c r="E114" s="17">
        <f>+[1]GBA!E115</f>
        <v>8293.7671026363932</v>
      </c>
      <c r="F114" s="17">
        <f>+[1]GBA!F115</f>
        <v>10108.1109</v>
      </c>
      <c r="G114" s="17">
        <f>+[1]GBA!G115</f>
        <v>8498.6719113372947</v>
      </c>
      <c r="H114" s="17">
        <f>+[1]GBA!H115</f>
        <v>11019.3228</v>
      </c>
      <c r="I114" s="17">
        <f>+[1]GBA!I115</f>
        <v>10407.6095</v>
      </c>
      <c r="J114" s="17">
        <f>+[1]GBA!J115</f>
        <v>9987.4985199971143</v>
      </c>
      <c r="K114" s="17">
        <f>+[1]GBA!K115</f>
        <v>9554.5894000000008</v>
      </c>
      <c r="L114" s="17">
        <f>+[1]GBA!L115</f>
        <v>10012.322897782989</v>
      </c>
      <c r="M114" s="17">
        <f>+[1]GBA!M115</f>
        <v>12745.883599999999</v>
      </c>
      <c r="N114" s="17">
        <f>+[1]GBA!N115</f>
        <v>10227.27450114024</v>
      </c>
      <c r="O114" s="17">
        <f>+[1]GBA!P115</f>
        <v>9433.3119999999999</v>
      </c>
      <c r="P114" s="17">
        <f>+[1]GBA!Q115</f>
        <v>10683.285400000001</v>
      </c>
      <c r="Q114" s="17">
        <f>+[1]GBA!R115</f>
        <v>9983.5264999999999</v>
      </c>
      <c r="R114" s="18">
        <f t="shared" ref="R114" si="418">+SUMPRODUCT($C$3:$N$3,C114:N114)</f>
        <v>10439.273147659556</v>
      </c>
      <c r="S114" s="19">
        <f t="shared" si="41"/>
        <v>10459.572868200554</v>
      </c>
      <c r="T114" s="19">
        <f t="shared" si="42"/>
        <v>10091.510385482536</v>
      </c>
      <c r="U114" s="19">
        <f t="shared" si="43"/>
        <v>8974.9637946649455</v>
      </c>
      <c r="V114" s="19"/>
      <c r="W114" s="20">
        <f t="shared" si="44"/>
        <v>9755.3594484710939</v>
      </c>
      <c r="X114" s="21"/>
      <c r="Y114" s="41">
        <f t="shared" ref="Y114" si="419">+B114/B113-1</f>
        <v>2.7409222701656688E-2</v>
      </c>
      <c r="Z114" s="24">
        <f t="shared" ref="Z114" si="420">+C114/C113-1</f>
        <v>3.9809455480072753E-2</v>
      </c>
      <c r="AA114" s="24">
        <f t="shared" ref="AA114" si="421">+D114/D113-1</f>
        <v>2.027239740148401E-3</v>
      </c>
      <c r="AB114" s="24">
        <f t="shared" ref="AB114" si="422">+E114/E113-1</f>
        <v>2.4861372135063009E-2</v>
      </c>
      <c r="AC114" s="24">
        <f t="shared" ref="AC114" si="423">+F114/F113-1</f>
        <v>2.0795789649339147E-2</v>
      </c>
      <c r="AD114" s="24">
        <f t="shared" ref="AD114" si="424">+G114/G113-1</f>
        <v>1.3316466393498594E-2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1.7537631500950779E-2</v>
      </c>
      <c r="AH114" s="24">
        <f t="shared" ref="AH114" si="428">+K114/K113-1</f>
        <v>1.0248793258560873E-2</v>
      </c>
      <c r="AI114" s="24">
        <f t="shared" ref="AI114" si="429">+L114/L113-1</f>
        <v>4.0083531290812324E-2</v>
      </c>
      <c r="AJ114" s="24">
        <f t="shared" ref="AJ114" si="430">+M114/M113-1</f>
        <v>4.80997911288914E-2</v>
      </c>
      <c r="AK114" s="24">
        <f t="shared" ref="AK114" si="431">+N114/N113-1</f>
        <v>2.0417645112916549E-2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2.7409222701656466E-2</v>
      </c>
      <c r="AP114" s="24">
        <f t="shared" ref="AP114" si="436">+S114/S113-1</f>
        <v>3.1956466812593565E-2</v>
      </c>
      <c r="AQ114" s="24">
        <f t="shared" ref="AQ114" si="437">+T114/T113-1</f>
        <v>2.8388716422854898E-2</v>
      </c>
      <c r="AR114" s="24">
        <f t="shared" ref="AR114" si="438">+U114/U113-1</f>
        <v>1.6963481625557053E-2</v>
      </c>
      <c r="AS114" s="24" t="e">
        <f t="shared" ref="AS114" si="439">+V114/V113-1</f>
        <v>#DIV/0!</v>
      </c>
      <c r="AT114" s="24">
        <f t="shared" ref="AT114" si="440">+W114/W113-1</f>
        <v>1.8156695225629349E-2</v>
      </c>
      <c r="AU114" s="21"/>
      <c r="AV114" s="24">
        <f t="shared" ref="AV114" si="441">+B114/B102-1</f>
        <v>0.32683404180828179</v>
      </c>
      <c r="AW114" s="24">
        <f t="shared" ref="AW114" si="442">+C114/C102-1</f>
        <v>0.36963737910548145</v>
      </c>
      <c r="AX114" s="24">
        <f t="shared" ref="AX114" si="443">+D114/D102-1</f>
        <v>0.24303063754622412</v>
      </c>
      <c r="AY114" s="24">
        <f t="shared" ref="AY114" si="444">+E114/E102-1</f>
        <v>0.16010743040188102</v>
      </c>
      <c r="AZ114" s="24">
        <f t="shared" ref="AZ114" si="445">+F114/F102-1</f>
        <v>0.37004418249135274</v>
      </c>
      <c r="BA114" s="24">
        <f t="shared" ref="BA114" si="446">+G114/G102-1</f>
        <v>0.20929549654787416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0.39206702351489553</v>
      </c>
      <c r="BE114" s="24">
        <f t="shared" ref="BE114" si="450">+K114/K102-1</f>
        <v>0.27126107879127814</v>
      </c>
      <c r="BF114" s="24">
        <f t="shared" ref="BF114" si="451">+L114/L102-1</f>
        <v>0.41392367106783801</v>
      </c>
      <c r="BG114" s="24">
        <f t="shared" ref="BG114" si="452">+M114/M102-1</f>
        <v>0.39729572681336411</v>
      </c>
      <c r="BH114" s="24">
        <f t="shared" ref="BH114" si="453">+N114/N102-1</f>
        <v>0.36932367014119305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0.32683404180828135</v>
      </c>
      <c r="BM114" s="24">
        <f t="shared" ref="BM114" si="458">+S114/S102-1</f>
        <v>0.31961923906865675</v>
      </c>
      <c r="BN114" s="24">
        <f t="shared" ref="BN114" si="459">+T114/T102-1</f>
        <v>0.29077513637757768</v>
      </c>
      <c r="BO114" s="24">
        <f t="shared" ref="BO114" si="460">+U114/U102-1</f>
        <v>0.23455303276345996</v>
      </c>
      <c r="BP114" s="24" t="e">
        <f t="shared" ref="BP114" si="461">+V114/V102-1</f>
        <v>#DIV/0!</v>
      </c>
      <c r="BQ114" s="24">
        <f t="shared" ref="BQ114" si="462">+W114/W102-1</f>
        <v>0.28379824668421838</v>
      </c>
      <c r="BR114" s="21"/>
      <c r="BS114" s="35">
        <f t="shared" ref="BS114" si="463">+A114</f>
        <v>46023</v>
      </c>
      <c r="BT114" s="24">
        <f t="shared" ref="BT114" si="464">(C114-C113)/$B113*C$3</f>
        <v>1.0098047591826476E-2</v>
      </c>
      <c r="BU114" s="24">
        <f t="shared" ref="BU114" si="465">(D114-D113)/$B113*D$3</f>
        <v>4.948315650362761E-5</v>
      </c>
      <c r="BV114" s="24">
        <f t="shared" ref="BV114" si="466">(E114-E113)/$B113*E$3</f>
        <v>1.6810966956019289E-3</v>
      </c>
      <c r="BW114" s="24">
        <f t="shared" ref="BW114" si="467">(F114-F113)/$B113*F$3</f>
        <v>2.119880730038182E-3</v>
      </c>
      <c r="BX114" s="24">
        <f t="shared" ref="BX114" si="468">(G114-G113)/$B113*G$3</f>
        <v>6.8918481618059167E-4</v>
      </c>
      <c r="BY114" s="24">
        <f t="shared" ref="BY114" si="469">(H114-H113)/$B113*H$3</f>
        <v>2.0333180468608126E-3</v>
      </c>
      <c r="BZ114" s="24">
        <f t="shared" ref="BZ114" si="470">(I114-I113)/$B113*I$3</f>
        <v>1.4482574876090474E-3</v>
      </c>
      <c r="CA114" s="24">
        <f t="shared" ref="CA114" si="471">(J114-J113)/$B113*J$3</f>
        <v>4.7605453575530617E-4</v>
      </c>
      <c r="CB114" s="24">
        <f t="shared" ref="CB114" si="472">(K114-K113)/$B113*K$3</f>
        <v>7.1165326583367129E-4</v>
      </c>
      <c r="CC114" s="24">
        <f t="shared" ref="CC114" si="473">(L114-L113)/$B113*L$3</f>
        <v>1.1468661752115211E-3</v>
      </c>
      <c r="CD114" s="24">
        <f t="shared" ref="CD114" si="474">(M114-M113)/$B113*M$3</f>
        <v>6.2404080005462733E-3</v>
      </c>
      <c r="CE114" s="24">
        <f t="shared" ref="CE114" si="475">(N114-N113)/$B113*N$3</f>
        <v>7.1497219968903638E-4</v>
      </c>
      <c r="CF114" s="24">
        <f t="shared" ref="CF114" si="476">+SUM(BT114:CE114)</f>
        <v>2.7409222701656476E-2</v>
      </c>
      <c r="CG114" s="21"/>
    </row>
    <row r="115" spans="1:85" x14ac:dyDescent="0.2">
      <c r="A115" s="31">
        <f>+[1]NAC!A116</f>
        <v>46054</v>
      </c>
      <c r="B115" s="17">
        <f>+[1]GBA!B116</f>
        <v>10675.594877871699</v>
      </c>
      <c r="C115" s="17">
        <f>+[1]GBA!C116</f>
        <v>11595.75979275861</v>
      </c>
      <c r="D115" s="17">
        <f>+[1]GBA!D116</f>
        <v>7621.5930829956087</v>
      </c>
      <c r="E115" s="17">
        <f>+[1]GBA!E116</f>
        <v>8360.2676470433707</v>
      </c>
      <c r="F115" s="17">
        <f>+[1]GBA!F116</f>
        <v>10710.920400000001</v>
      </c>
      <c r="G115" s="17">
        <f>+[1]GBA!G116</f>
        <v>8790.2908259521828</v>
      </c>
      <c r="H115" s="17">
        <f>+[1]GBA!H116</f>
        <v>11268.0882</v>
      </c>
      <c r="I115" s="17">
        <f>+[1]GBA!I116</f>
        <v>10611.040999999999</v>
      </c>
      <c r="J115" s="17">
        <f>+[1]GBA!J116</f>
        <v>9946.3382823917036</v>
      </c>
      <c r="K115" s="17">
        <f>+[1]GBA!K116</f>
        <v>9682.7232999999997</v>
      </c>
      <c r="L115" s="17">
        <f>+[1]GBA!L116</f>
        <v>10285.549894322759</v>
      </c>
      <c r="M115" s="17">
        <f>+[1]GBA!M116</f>
        <v>13082.0121</v>
      </c>
      <c r="N115" s="17">
        <f>+[1]GBA!N116</f>
        <v>10565.46650451234</v>
      </c>
      <c r="O115" s="17">
        <f>+[1]GBA!P116</f>
        <v>9176.3219000000008</v>
      </c>
      <c r="P115" s="17">
        <f>+[1]GBA!Q116</f>
        <v>10991.169099999999</v>
      </c>
      <c r="Q115" s="17">
        <f>+[1]GBA!R116</f>
        <v>10387.9828</v>
      </c>
      <c r="R115" s="18">
        <f t="shared" ref="R115" si="477">+SUMPRODUCT($C$3:$N$3,C115:N115)</f>
        <v>10675.594877871703</v>
      </c>
      <c r="S115" s="19">
        <f t="shared" si="41"/>
        <v>10650.198164857782</v>
      </c>
      <c r="T115" s="19">
        <f t="shared" si="42"/>
        <v>10315.305350317871</v>
      </c>
      <c r="U115" s="19">
        <f t="shared" si="43"/>
        <v>9151.5063139750582</v>
      </c>
      <c r="V115" s="19"/>
      <c r="W115" s="20">
        <f t="shared" si="44"/>
        <v>9943.9705773324204</v>
      </c>
      <c r="X115" s="21"/>
      <c r="Y115" s="41">
        <f t="shared" ref="Y115" si="478">+B115/B114-1</f>
        <v>2.2637757137825343E-2</v>
      </c>
      <c r="Z115" s="24">
        <f t="shared" ref="Z115" si="479">+C115/C114-1</f>
        <v>1.420343729214113E-2</v>
      </c>
      <c r="AA115" s="24">
        <f t="shared" ref="AA115" si="480">+D115/D114-1</f>
        <v>2.8475029902701454E-3</v>
      </c>
      <c r="AB115" s="24">
        <f t="shared" ref="AB115" si="481">+E115/E114-1</f>
        <v>8.0181350144059582E-3</v>
      </c>
      <c r="AC115" s="24">
        <f t="shared" ref="AC115" si="482">+F115/F114-1</f>
        <v>5.9636217485504739E-2</v>
      </c>
      <c r="AD115" s="24">
        <f t="shared" ref="AD115" si="483">+G115/G114-1</f>
        <v>3.4313468934583424E-2</v>
      </c>
      <c r="AE115" s="24">
        <f t="shared" ref="AE115" si="484">+H115/H114-1</f>
        <v>2.2575380040595672E-2</v>
      </c>
      <c r="AF115" s="24">
        <f t="shared" ref="AF115" si="485">+I115/I114-1</f>
        <v>1.954641937709134E-2</v>
      </c>
      <c r="AG115" s="24">
        <f t="shared" ref="AG115" si="486">+J115/J114-1</f>
        <v>-4.121175840276603E-3</v>
      </c>
      <c r="AH115" s="24">
        <f t="shared" ref="AH115" si="487">+K115/K114-1</f>
        <v>1.34107175762046E-2</v>
      </c>
      <c r="AI115" s="24">
        <f t="shared" ref="AI115" si="488">+L115/L114-1</f>
        <v>2.7289071609972737E-2</v>
      </c>
      <c r="AJ115" s="24">
        <f t="shared" ref="AJ115" si="489">+M115/M114-1</f>
        <v>2.6371533786798462E-2</v>
      </c>
      <c r="AK115" s="24">
        <f t="shared" ref="AK115" si="490">+N115/N114-1</f>
        <v>3.3067656816524682E-2</v>
      </c>
      <c r="AL115" s="24">
        <f t="shared" ref="AL115" si="491">+O115/O114-1</f>
        <v>-2.7242828393675422E-2</v>
      </c>
      <c r="AM115" s="24">
        <f t="shared" ref="AM115" si="492">+P115/P114-1</f>
        <v>2.8819196386909107E-2</v>
      </c>
      <c r="AN115" s="24">
        <f t="shared" ref="AN115" si="493">+Q115/Q114-1</f>
        <v>4.0512368049506309E-2</v>
      </c>
      <c r="AO115" s="24">
        <f t="shared" ref="AO115" si="494">+R115/R114-1</f>
        <v>2.2637757137826009E-2</v>
      </c>
      <c r="AP115" s="24">
        <f t="shared" ref="AP115" si="495">+S115/S114-1</f>
        <v>1.8224959953840214E-2</v>
      </c>
      <c r="AQ115" s="24">
        <f t="shared" ref="AQ115" si="496">+T115/T114-1</f>
        <v>2.2176557946893993E-2</v>
      </c>
      <c r="AR115" s="24">
        <f t="shared" ref="AR115" si="497">+U115/U114-1</f>
        <v>1.9670555040573579E-2</v>
      </c>
      <c r="AS115" s="24" t="e">
        <f t="shared" ref="AS115" si="498">+V115/V114-1</f>
        <v>#DIV/0!</v>
      </c>
      <c r="AT115" s="24">
        <f t="shared" ref="AT115" si="499">+W115/W114-1</f>
        <v>1.9334103459497598E-2</v>
      </c>
      <c r="AU115" s="21"/>
      <c r="AV115" s="24">
        <f t="shared" ref="AV115" si="500">+B115/B103-1</f>
        <v>0.33123092018360212</v>
      </c>
      <c r="AW115" s="24">
        <f t="shared" ref="AW115" si="501">+C115/C103-1</f>
        <v>0.36741367449999918</v>
      </c>
      <c r="AX115" s="24">
        <f t="shared" ref="AX115" si="502">+D115/D103-1</f>
        <v>0.23618530961723105</v>
      </c>
      <c r="AY115" s="24">
        <f t="shared" ref="AY115" si="503">+E115/E103-1</f>
        <v>0.1499065393293646</v>
      </c>
      <c r="AZ115" s="24">
        <f t="shared" ref="AZ115" si="504">+F115/F103-1</f>
        <v>0.40743799782855317</v>
      </c>
      <c r="BA115" s="24">
        <f t="shared" ref="BA115" si="505">+G115/G103-1</f>
        <v>0.23096220092600617</v>
      </c>
      <c r="BB115" s="24">
        <f t="shared" ref="BB115" si="506">+H115/H103-1</f>
        <v>0.28315379607511515</v>
      </c>
      <c r="BC115" s="24">
        <f t="shared" ref="BC115" si="507">+I115/I103-1</f>
        <v>0.34021814539483053</v>
      </c>
      <c r="BD115" s="24">
        <f t="shared" ref="BD115" si="508">+J115/J103-1</f>
        <v>0.38385094675360132</v>
      </c>
      <c r="BE115" s="24">
        <f t="shared" ref="BE115" si="509">+K115/K103-1</f>
        <v>0.25466618479266656</v>
      </c>
      <c r="BF115" s="24">
        <f t="shared" ref="BF115" si="510">+L115/L103-1</f>
        <v>0.40776712774393542</v>
      </c>
      <c r="BG115" s="24">
        <f t="shared" ref="BG115" si="511">+M115/M103-1</f>
        <v>0.40784106266095455</v>
      </c>
      <c r="BH115" s="24">
        <f t="shared" ref="BH115" si="512">+N115/N103-1</f>
        <v>0.37408601365149607</v>
      </c>
      <c r="BI115" s="24">
        <f t="shared" ref="BI115" si="513">+O115/O103-1</f>
        <v>0.22079098281122489</v>
      </c>
      <c r="BJ115" s="24">
        <f t="shared" ref="BJ115" si="514">+P115/P103-1</f>
        <v>0.34011760225862964</v>
      </c>
      <c r="BK115" s="24">
        <f t="shared" ref="BK115" si="515">+Q115/Q103-1</f>
        <v>0.35522524081706175</v>
      </c>
      <c r="BL115" s="24">
        <f t="shared" ref="BL115" si="516">+R115/R103-1</f>
        <v>0.33123092018360256</v>
      </c>
      <c r="BM115" s="24">
        <f t="shared" ref="BM115" si="517">+S115/S103-1</f>
        <v>0.31963230266128551</v>
      </c>
      <c r="BN115" s="24">
        <f t="shared" ref="BN115" si="518">+T115/T103-1</f>
        <v>0.29287642834825611</v>
      </c>
      <c r="BO115" s="24">
        <f t="shared" ref="BO115" si="519">+U115/U103-1</f>
        <v>0.23236375001019982</v>
      </c>
      <c r="BP115" s="24" t="e">
        <f t="shared" ref="BP115" si="520">+V115/V103-1</f>
        <v>#DIV/0!</v>
      </c>
      <c r="BQ115" s="24">
        <f t="shared" ref="BQ115" si="521">+W115/W103-1</f>
        <v>0.28389920733576957</v>
      </c>
      <c r="BR115" s="21"/>
      <c r="BS115" s="35">
        <f t="shared" ref="BS115" si="522">+A115</f>
        <v>46054</v>
      </c>
      <c r="BT115" s="24">
        <f t="shared" ref="BT115" si="523">(C115-C114)/$B114*C$3</f>
        <v>3.6463213182315684E-3</v>
      </c>
      <c r="BU115" s="24">
        <f t="shared" ref="BU115" si="524">(D115-D114)/$B114*D$3</f>
        <v>6.7787956304839509E-5</v>
      </c>
      <c r="BV115" s="24">
        <f t="shared" ref="BV115" si="525">(E115-E114)/$B114*E$3</f>
        <v>5.4083231086047168E-4</v>
      </c>
      <c r="BW115" s="24">
        <f t="shared" ref="BW115" si="526">(F115-F114)/$B114*F$3</f>
        <v>6.040063595245281E-3</v>
      </c>
      <c r="BX115" s="24">
        <f t="shared" ref="BX115" si="527">(G115-G114)/$B114*G$3</f>
        <v>1.7515114019650683E-3</v>
      </c>
      <c r="BY115" s="24">
        <f t="shared" ref="BY115" si="528">(H115-H114)/$B114*H$3</f>
        <v>2.0970191018431167E-3</v>
      </c>
      <c r="BZ115" s="24">
        <f t="shared" ref="BZ115" si="529">(I115-I114)/$B114*I$3</f>
        <v>2.2585586674955314E-3</v>
      </c>
      <c r="CA115" s="24">
        <f t="shared" ref="CA115" si="530">(J115-J114)/$B114*J$3</f>
        <v>-1.1079341064768909E-4</v>
      </c>
      <c r="CB115" s="24">
        <f t="shared" ref="CB115" si="531">(K115-K114)/$B114*K$3</f>
        <v>9.1565656006835654E-4</v>
      </c>
      <c r="CC115" s="24">
        <f t="shared" ref="CC115" si="532">(L115-L114)/$B114*L$3</f>
        <v>7.9042431199829219E-4</v>
      </c>
      <c r="CD115" s="24">
        <f t="shared" ref="CD115" si="533">(M115-M114)/$B114*M$3</f>
        <v>3.4903128680150441E-3</v>
      </c>
      <c r="CE115" s="24">
        <f t="shared" ref="CE115" si="534">(N115-N114)/$B114*N$3</f>
        <v>1.1500624564461366E-3</v>
      </c>
      <c r="CF115" s="24">
        <f t="shared" ref="CF115" si="535">+SUM(BT115:CE115)</f>
        <v>2.2637757137826023E-2</v>
      </c>
      <c r="CG115" s="21"/>
    </row>
    <row r="116" spans="1:85" x14ac:dyDescent="0.2">
      <c r="A116" s="31">
        <f>+[1]NAC!A117</f>
        <v>46082</v>
      </c>
      <c r="B116" s="17">
        <f>+[1]GBA!B117</f>
        <v>10926.35985321613</v>
      </c>
      <c r="C116" s="17">
        <f>+[1]GBA!C117</f>
        <v>11772.524749959781</v>
      </c>
      <c r="D116" s="17">
        <f>+[1]GBA!D117</f>
        <v>7709.7118860377504</v>
      </c>
      <c r="E116" s="17">
        <f>+[1]GBA!E117</f>
        <v>8338.9810596009665</v>
      </c>
      <c r="F116" s="17">
        <f>+[1]GBA!F117</f>
        <v>11093.279399999999</v>
      </c>
      <c r="G116" s="17">
        <f>+[1]GBA!G117</f>
        <v>8919.5637099291653</v>
      </c>
      <c r="H116" s="17">
        <f>+[1]GBA!H117</f>
        <v>11608.053</v>
      </c>
      <c r="I116" s="17">
        <f>+[1]GBA!I117</f>
        <v>11111.3595</v>
      </c>
      <c r="J116" s="17">
        <f>+[1]GBA!J117</f>
        <v>10229.68728412458</v>
      </c>
      <c r="K116" s="17">
        <f>+[1]GBA!K117</f>
        <v>9992.0797999999995</v>
      </c>
      <c r="L116" s="17">
        <f>+[1]GBA!L117</f>
        <v>9953.5188694453573</v>
      </c>
      <c r="M116" s="17">
        <f>+[1]GBA!M117</f>
        <v>13510.445400000001</v>
      </c>
      <c r="N116" s="17">
        <f>+[1]GBA!N117</f>
        <v>10700.624346712561</v>
      </c>
      <c r="O116" s="17">
        <f>+[1]GBA!P117</f>
        <v>9284.1200000000008</v>
      </c>
      <c r="P116" s="17">
        <f>+[1]GBA!Q117</f>
        <v>11326.0064</v>
      </c>
      <c r="Q116" s="17">
        <f>+[1]GBA!R117</f>
        <v>10952.480799999999</v>
      </c>
      <c r="R116" s="18">
        <f t="shared" ref="R116" si="536">+SUMPRODUCT($C$3:$N$3,C116:N116)</f>
        <v>10926.359853216132</v>
      </c>
      <c r="S116" s="19">
        <f t="shared" si="41"/>
        <v>10847.500182225182</v>
      </c>
      <c r="T116" s="19">
        <f t="shared" si="42"/>
        <v>10535.508700685541</v>
      </c>
      <c r="U116" s="19">
        <f t="shared" si="43"/>
        <v>9284.1189521186516</v>
      </c>
      <c r="V116" s="19"/>
      <c r="W116" s="20">
        <f t="shared" si="44"/>
        <v>10174.808937395896</v>
      </c>
      <c r="X116" s="21"/>
      <c r="Y116" s="41">
        <f t="shared" ref="Y116" si="537">+B116/B115-1</f>
        <v>2.3489555215720603E-2</v>
      </c>
      <c r="Z116" s="24">
        <f t="shared" ref="Z116" si="538">+C116/C115-1</f>
        <v>1.524393057120399E-2</v>
      </c>
      <c r="AA116" s="24">
        <f t="shared" ref="AA116" si="539">+D116/D115-1</f>
        <v>1.1561730216054444E-2</v>
      </c>
      <c r="AB116" s="24">
        <f t="shared" ref="AB116" si="540">+E116/E115-1</f>
        <v>-2.5461610011889846E-3</v>
      </c>
      <c r="AC116" s="24">
        <f t="shared" ref="AC116" si="541">+F116/F115-1</f>
        <v>3.5698052615534159E-2</v>
      </c>
      <c r="AD116" s="24">
        <f t="shared" ref="AD116" si="542">+G116/G115-1</f>
        <v>1.4706326165605521E-2</v>
      </c>
      <c r="AE116" s="24">
        <f t="shared" ref="AE116" si="543">+H116/H115-1</f>
        <v>3.0170583861776956E-2</v>
      </c>
      <c r="AF116" s="24">
        <f t="shared" ref="AF116" si="544">+I116/I115-1</f>
        <v>4.7150746095505625E-2</v>
      </c>
      <c r="AG116" s="24">
        <f t="shared" ref="AG116" si="545">+J116/J115-1</f>
        <v>2.8487770442565674E-2</v>
      </c>
      <c r="AH116" s="24">
        <f t="shared" ref="AH116" si="546">+K116/K115-1</f>
        <v>3.1949327726839005E-2</v>
      </c>
      <c r="AI116" s="24">
        <f t="shared" ref="AI116" si="547">+L116/L115-1</f>
        <v>-3.2281310021224141E-2</v>
      </c>
      <c r="AJ116" s="24">
        <f t="shared" ref="AJ116" si="548">+M116/M115-1</f>
        <v>3.2749801538557E-2</v>
      </c>
      <c r="AK116" s="24">
        <f t="shared" ref="AK116" si="549">+N116/N115-1</f>
        <v>1.2792415947038061E-2</v>
      </c>
      <c r="AL116" s="24">
        <f t="shared" ref="AL116" si="550">+O116/O115-1</f>
        <v>1.1747419191996844E-2</v>
      </c>
      <c r="AM116" s="24">
        <f t="shared" ref="AM116" si="551">+P116/P115-1</f>
        <v>3.0464211491387339E-2</v>
      </c>
      <c r="AN116" s="24">
        <f t="shared" ref="AN116" si="552">+Q116/Q115-1</f>
        <v>5.4341445386297593E-2</v>
      </c>
      <c r="AO116" s="24">
        <f t="shared" ref="AO116" si="553">+R116/R115-1</f>
        <v>2.3489555215720381E-2</v>
      </c>
      <c r="AP116" s="24">
        <f t="shared" ref="AP116" si="554">+S116/S115-1</f>
        <v>1.8525666312804612E-2</v>
      </c>
      <c r="AQ116" s="24">
        <f t="shared" ref="AQ116" si="555">+T116/T115-1</f>
        <v>2.1347244981059665E-2</v>
      </c>
      <c r="AR116" s="24">
        <f t="shared" ref="AR116" si="556">+U116/U115-1</f>
        <v>1.4490798956351414E-2</v>
      </c>
      <c r="AS116" s="24" t="e">
        <f t="shared" ref="AS116" si="557">+V116/V115-1</f>
        <v>#DIV/0!</v>
      </c>
      <c r="AT116" s="24">
        <f t="shared" ref="AT116" si="558">+W116/W115-1</f>
        <v>2.3213902159935795E-2</v>
      </c>
      <c r="AU116" s="21"/>
      <c r="AV116" s="24">
        <f t="shared" ref="AV116" si="559">+B116/B104-1</f>
        <v>0.32604986676816861</v>
      </c>
      <c r="AW116" s="24">
        <f t="shared" ref="AW116" si="560">+C116/C104-1</f>
        <v>0.32359180817488853</v>
      </c>
      <c r="AX116" s="24">
        <f t="shared" ref="AX116" si="561">+D116/D104-1</f>
        <v>0.24930304353363875</v>
      </c>
      <c r="AY116" s="24">
        <f t="shared" ref="AY116" si="562">+E116/E104-1</f>
        <v>0.13503237048703909</v>
      </c>
      <c r="AZ116" s="24">
        <f t="shared" ref="AZ116" si="563">+F116/F104-1</f>
        <v>0.41466164926928295</v>
      </c>
      <c r="BA116" s="24">
        <f t="shared" ref="BA116" si="564">+G116/G104-1</f>
        <v>0.22957712539974406</v>
      </c>
      <c r="BB116" s="24">
        <f t="shared" ref="BB116" si="565">+H116/H104-1</f>
        <v>0.2970363045709361</v>
      </c>
      <c r="BC116" s="24">
        <f t="shared" ref="BC116" si="566">+I116/I104-1</f>
        <v>0.38036193506592997</v>
      </c>
      <c r="BD116" s="24">
        <f t="shared" ref="BD116" si="567">+J116/J104-1</f>
        <v>0.38194657671992838</v>
      </c>
      <c r="BE116" s="24">
        <f t="shared" ref="BE116" si="568">+K116/K104-1</f>
        <v>0.29838909169559313</v>
      </c>
      <c r="BF116" s="24">
        <f t="shared" ref="BF116" si="569">+L116/L104-1</f>
        <v>0.34639050653185111</v>
      </c>
      <c r="BG116" s="24">
        <f t="shared" ref="BG116" si="570">+M116/M104-1</f>
        <v>0.40130818956940195</v>
      </c>
      <c r="BH116" s="24">
        <f t="shared" ref="BH116" si="571">+N116/N104-1</f>
        <v>0.34085542986514072</v>
      </c>
      <c r="BI116" s="24">
        <f t="shared" ref="BI116" si="572">+O116/O104-1</f>
        <v>0.1254737545010034</v>
      </c>
      <c r="BJ116" s="24">
        <f t="shared" ref="BJ116" si="573">+P116/P104-1</f>
        <v>0.33839855728138146</v>
      </c>
      <c r="BK116" s="24">
        <f t="shared" ref="BK116" si="574">+Q116/Q104-1</f>
        <v>0.38216454022230151</v>
      </c>
      <c r="BL116" s="24">
        <f t="shared" ref="BL116" si="575">+R116/R104-1</f>
        <v>0.32604986676816883</v>
      </c>
      <c r="BM116" s="24">
        <f t="shared" ref="BM116" si="576">+S116/S104-1</f>
        <v>0.3039017510299229</v>
      </c>
      <c r="BN116" s="24">
        <f t="shared" ref="BN116" si="577">+T116/T104-1</f>
        <v>0.293827431191934</v>
      </c>
      <c r="BO116" s="24">
        <f t="shared" ref="BO116" si="578">+U116/U104-1</f>
        <v>0.23580564800375581</v>
      </c>
      <c r="BP116" s="24" t="e">
        <f t="shared" ref="BP116" si="579">+V116/V104-1</f>
        <v>#DIV/0!</v>
      </c>
      <c r="BQ116" s="24">
        <f t="shared" ref="BQ116" si="580">+W116/W104-1</f>
        <v>0.29407060399722895</v>
      </c>
      <c r="BR116" s="21"/>
      <c r="BS116" s="35">
        <f t="shared" ref="BS116" si="581">+A116</f>
        <v>46082</v>
      </c>
      <c r="BT116" s="24">
        <f t="shared" ref="BT116" si="582">(C116-C115)/$B115*C$3</f>
        <v>3.8811613256173553E-3</v>
      </c>
      <c r="BU116" s="24">
        <f t="shared" ref="BU116" si="583">(D116-D115)/$B115*D$3</f>
        <v>2.6991328281394012E-4</v>
      </c>
      <c r="BV116" s="24">
        <f t="shared" ref="BV116" si="584">(E116-E115)/$B115*E$3</f>
        <v>-1.6928623599291251E-4</v>
      </c>
      <c r="BW116" s="24">
        <f t="shared" ref="BW116" si="585">(F116-F115)/$B115*F$3</f>
        <v>3.7463721560754147E-3</v>
      </c>
      <c r="BX116" s="24">
        <f t="shared" ref="BX116" si="586">(G116-G115)/$B115*G$3</f>
        <v>7.5924666663378549E-4</v>
      </c>
      <c r="BY116" s="24">
        <f t="shared" ref="BY116" si="587">(H116-H115)/$B115*H$3</f>
        <v>2.8023639658724341E-3</v>
      </c>
      <c r="BZ116" s="24">
        <f t="shared" ref="BZ116" si="588">(I116-I115)/$B115*I$3</f>
        <v>5.4317267387314428E-3</v>
      </c>
      <c r="CA116" s="24">
        <f t="shared" ref="CA116" si="589">(J116-J115)/$B115*J$3</f>
        <v>7.4582325760577878E-4</v>
      </c>
      <c r="CB116" s="24">
        <f t="shared" ref="CB116" si="590">(K116-K115)/$B115*K$3</f>
        <v>2.161752592151647E-3</v>
      </c>
      <c r="CC116" s="24">
        <f t="shared" ref="CC116" si="591">(L116-L115)/$B115*L$3</f>
        <v>-9.3927664603329431E-4</v>
      </c>
      <c r="CD116" s="24">
        <f t="shared" ref="CD116" si="592">(M116-M115)/$B115*M$3</f>
        <v>4.3503121138724621E-3</v>
      </c>
      <c r="CE116" s="24">
        <f t="shared" ref="CE116" si="593">(N116-N115)/$B115*N$3</f>
        <v>4.494459983727274E-4</v>
      </c>
      <c r="CF116" s="24">
        <f t="shared" ref="CF116" si="594">+SUM(BT116:CE116)</f>
        <v>2.3489555215720784E-2</v>
      </c>
      <c r="CG116" s="21"/>
    </row>
    <row r="117" spans="1:85" x14ac:dyDescent="0.2">
      <c r="A117" s="31">
        <f>+[1]NAC!A118</f>
        <v>46113</v>
      </c>
      <c r="B117" s="17">
        <f>+[1]GBA!B118</f>
        <v>11204.212755878791</v>
      </c>
      <c r="C117" s="17">
        <f>+[1]GBA!C118</f>
        <v>11883.997489909611</v>
      </c>
      <c r="D117" s="17">
        <f>+[1]GBA!D118</f>
        <v>7950.2696097570342</v>
      </c>
      <c r="E117" s="17">
        <f>+[1]GBA!E118</f>
        <v>8424.2573596585207</v>
      </c>
      <c r="F117" s="17">
        <f>+[1]GBA!F118</f>
        <v>11607.9584</v>
      </c>
      <c r="G117" s="17">
        <f>+[1]GBA!G118</f>
        <v>9208.5465424332451</v>
      </c>
      <c r="H117" s="17">
        <f>+[1]GBA!H118</f>
        <v>11916.392099999999</v>
      </c>
      <c r="I117" s="17">
        <f>+[1]GBA!I118</f>
        <v>11523.9638</v>
      </c>
      <c r="J117" s="17">
        <f>+[1]GBA!J118</f>
        <v>10577.61450436686</v>
      </c>
      <c r="K117" s="17">
        <f>+[1]GBA!K118</f>
        <v>10142.7575</v>
      </c>
      <c r="L117" s="17">
        <f>+[1]GBA!L118</f>
        <v>10595.553081348529</v>
      </c>
      <c r="M117" s="17">
        <f>+[1]GBA!M118</f>
        <v>13841.407800000001</v>
      </c>
      <c r="N117" s="17">
        <f>+[1]GBA!N118</f>
        <v>11078.796238025659</v>
      </c>
      <c r="O117" s="17">
        <f>+[1]GBA!P118</f>
        <v>9300.4125999999997</v>
      </c>
      <c r="P117" s="17">
        <f>+[1]GBA!Q118</f>
        <v>11587.038200000001</v>
      </c>
      <c r="Q117" s="17">
        <f>+[1]GBA!R118</f>
        <v>11516.8923</v>
      </c>
      <c r="R117" s="18">
        <f t="shared" ref="R117" si="595">+SUMPRODUCT($C$3:$N$3,C117:N117)</f>
        <v>11204.212755878785</v>
      </c>
      <c r="S117" s="19">
        <f t="shared" si="41"/>
        <v>11036.850485453811</v>
      </c>
      <c r="T117" s="19">
        <f t="shared" si="42"/>
        <v>10770.147226210009</v>
      </c>
      <c r="U117" s="19">
        <f t="shared" si="43"/>
        <v>9478.2394023883735</v>
      </c>
      <c r="V117" s="19"/>
      <c r="W117" s="20">
        <f t="shared" si="44"/>
        <v>10471.300007395495</v>
      </c>
      <c r="X117" s="21"/>
      <c r="Y117" s="41">
        <f t="shared" ref="Y117" si="596">+B117/B116-1</f>
        <v>2.5429594704486691E-2</v>
      </c>
      <c r="Z117" s="24">
        <f t="shared" ref="Z117" si="597">+C117/C116-1</f>
        <v>9.4688898360744123E-3</v>
      </c>
      <c r="AA117" s="24">
        <f t="shared" ref="AA117" si="598">+D117/D116-1</f>
        <v>3.1201908355996011E-2</v>
      </c>
      <c r="AB117" s="24">
        <f t="shared" ref="AB117" si="599">+E117/E116-1</f>
        <v>1.0226225416278156E-2</v>
      </c>
      <c r="AC117" s="24">
        <f t="shared" ref="AC117" si="600">+F117/F116-1</f>
        <v>4.6395568113068553E-2</v>
      </c>
      <c r="AD117" s="24">
        <f t="shared" ref="AD117" si="601">+G117/G116-1</f>
        <v>3.2398763202104552E-2</v>
      </c>
      <c r="AE117" s="24">
        <f t="shared" ref="AE117" si="602">+H117/H116-1</f>
        <v>2.6562516556394078E-2</v>
      </c>
      <c r="AF117" s="24">
        <f t="shared" ref="AF117" si="603">+I117/I116-1</f>
        <v>3.7133556879335838E-2</v>
      </c>
      <c r="AG117" s="24">
        <f t="shared" ref="AG117" si="604">+J117/J116-1</f>
        <v>3.4011520643668858E-2</v>
      </c>
      <c r="AH117" s="24">
        <f t="shared" ref="AH117" si="605">+K117/K116-1</f>
        <v>1.5079713434634545E-2</v>
      </c>
      <c r="AI117" s="24">
        <f t="shared" ref="AI117" si="606">+L117/L116-1</f>
        <v>6.4503239540143475E-2</v>
      </c>
      <c r="AJ117" s="24">
        <f t="shared" ref="AJ117" si="607">+M117/M116-1</f>
        <v>2.4496779358584408E-2</v>
      </c>
      <c r="AK117" s="24">
        <f t="shared" ref="AK117" si="608">+N117/N116-1</f>
        <v>3.5341105253291261E-2</v>
      </c>
      <c r="AL117" s="24">
        <f t="shared" ref="AL117" si="609">+O117/O116-1</f>
        <v>1.7548889932486045E-3</v>
      </c>
      <c r="AM117" s="24">
        <f t="shared" ref="AM117" si="610">+P117/P116-1</f>
        <v>2.3047117472933865E-2</v>
      </c>
      <c r="AN117" s="24">
        <f t="shared" ref="AN117" si="611">+Q117/Q116-1</f>
        <v>5.1532754113570389E-2</v>
      </c>
      <c r="AO117" s="24">
        <f t="shared" ref="AO117" si="612">+R117/R116-1</f>
        <v>2.5429594704486025E-2</v>
      </c>
      <c r="AP117" s="24">
        <f t="shared" ref="AP117" si="613">+S117/S116-1</f>
        <v>1.7455662599471733E-2</v>
      </c>
      <c r="AQ117" s="24">
        <f t="shared" ref="AQ117" si="614">+T117/T116-1</f>
        <v>2.2271209885593946E-2</v>
      </c>
      <c r="AR117" s="24">
        <f t="shared" ref="AR117" si="615">+U117/U116-1</f>
        <v>2.0908871511757576E-2</v>
      </c>
      <c r="AS117" s="24" t="e">
        <f t="shared" ref="AS117" si="616">+V117/V116-1</f>
        <v>#DIV/0!</v>
      </c>
      <c r="AT117" s="24">
        <f t="shared" ref="AT117" si="617">+W117/W116-1</f>
        <v>2.913971867421461E-2</v>
      </c>
      <c r="AU117" s="21"/>
      <c r="AV117" s="24">
        <f t="shared" ref="AV117" si="618">+B117/B105-1</f>
        <v>0.32671866000914052</v>
      </c>
      <c r="AW117" s="24">
        <f t="shared" ref="AW117" si="619">+C117/C105-1</f>
        <v>0.30351355589127205</v>
      </c>
      <c r="AX117" s="24">
        <f t="shared" ref="AX117" si="620">+D117/D105-1</f>
        <v>0.23652025444724889</v>
      </c>
      <c r="AY117" s="24">
        <f t="shared" ref="AY117" si="621">+E117/E105-1</f>
        <v>0.1317009696817586</v>
      </c>
      <c r="AZ117" s="24">
        <f t="shared" ref="AZ117" si="622">+F117/F105-1</f>
        <v>0.45506802649160893</v>
      </c>
      <c r="BA117" s="24">
        <f t="shared" ref="BA117" si="623">+G117/G105-1</f>
        <v>0.25367443948959623</v>
      </c>
      <c r="BB117" s="24">
        <f t="shared" ref="BB117" si="624">+H117/H105-1</f>
        <v>0.29370178925034107</v>
      </c>
      <c r="BC117" s="24">
        <f t="shared" ref="BC117" si="625">+I117/I105-1</f>
        <v>0.40780303302856269</v>
      </c>
      <c r="BD117" s="24">
        <f t="shared" ref="BD117" si="626">+J117/J105-1</f>
        <v>0.40458592526713866</v>
      </c>
      <c r="BE117" s="24">
        <f t="shared" ref="BE117" si="627">+K117/K105-1</f>
        <v>0.2838416432391293</v>
      </c>
      <c r="BF117" s="24">
        <f t="shared" ref="BF117" si="628">+L117/L105-1</f>
        <v>0.39534426830677849</v>
      </c>
      <c r="BG117" s="24">
        <f t="shared" ref="BG117" si="629">+M117/M105-1</f>
        <v>0.37796572973465481</v>
      </c>
      <c r="BH117" s="24">
        <f t="shared" ref="BH117" si="630">+N117/N105-1</f>
        <v>0.34528973728403822</v>
      </c>
      <c r="BI117" s="24">
        <f t="shared" ref="BI117" si="631">+O117/O105-1</f>
        <v>0.1087242859500539</v>
      </c>
      <c r="BJ117" s="24">
        <f t="shared" ref="BJ117" si="632">+P117/P105-1</f>
        <v>0.32625345017053209</v>
      </c>
      <c r="BK117" s="24">
        <f t="shared" ref="BK117" si="633">+Q117/Q105-1</f>
        <v>0.4285438759641691</v>
      </c>
      <c r="BL117" s="24">
        <f t="shared" ref="BL117" si="634">+R117/R105-1</f>
        <v>0.32671866000913985</v>
      </c>
      <c r="BM117" s="24">
        <f t="shared" ref="BM117" si="635">+S117/S105-1</f>
        <v>0.29169652547755431</v>
      </c>
      <c r="BN117" s="24">
        <f t="shared" ref="BN117" si="636">+T117/T105-1</f>
        <v>0.28723948349854234</v>
      </c>
      <c r="BO117" s="24">
        <f t="shared" ref="BO117" si="637">+U117/U105-1</f>
        <v>0.23720121009539263</v>
      </c>
      <c r="BP117" s="24" t="e">
        <f t="shared" ref="BP117" si="638">+V117/V105-1</f>
        <v>#DIV/0!</v>
      </c>
      <c r="BQ117" s="24">
        <f t="shared" ref="BQ117" si="639">+W117/W105-1</f>
        <v>0.30411719722202624</v>
      </c>
      <c r="BR117" s="21"/>
      <c r="BS117" s="35">
        <f t="shared" ref="BS117" si="640">+A117</f>
        <v>46113</v>
      </c>
      <c r="BT117" s="24">
        <f t="shared" ref="BT117" si="641">(C117-C116)/$B116*C$3</f>
        <v>2.3913920642609121E-3</v>
      </c>
      <c r="BU117" s="24">
        <f t="shared" ref="BU117" si="642">(D117-D116)/$B116*D$3</f>
        <v>7.1993213396730519E-4</v>
      </c>
      <c r="BV117" s="24">
        <f t="shared" ref="BV117" si="643">(E117-E116)/$B116*E$3</f>
        <v>6.6261389631564231E-4</v>
      </c>
      <c r="BW117" s="24">
        <f t="shared" ref="BW117" si="644">(F117-F116)/$B116*F$3</f>
        <v>4.9271142560945187E-3</v>
      </c>
      <c r="BX117" s="24">
        <f t="shared" ref="BX117" si="645">(G117-G116)/$B116*G$3</f>
        <v>1.6583037572822101E-3</v>
      </c>
      <c r="BY117" s="24">
        <f t="shared" ref="BY117" si="646">(H117-H116)/$B116*H$3</f>
        <v>2.4833376499139546E-3</v>
      </c>
      <c r="BZ117" s="24">
        <f t="shared" ref="BZ117" si="647">(I117-I116)/$B116*I$3</f>
        <v>4.3766486746200312E-3</v>
      </c>
      <c r="CA117" s="24">
        <f t="shared" ref="CA117" si="648">(J117-J116)/$B116*J$3</f>
        <v>8.9478609712184394E-4</v>
      </c>
      <c r="CB117" s="24">
        <f t="shared" ref="CB117" si="649">(K117-K116)/$B116*K$3</f>
        <v>1.0287558318602696E-3</v>
      </c>
      <c r="CC117" s="24">
        <f t="shared" ref="CC117" si="650">(L117-L116)/$B116*L$3</f>
        <v>1.774555612294665E-3</v>
      </c>
      <c r="CD117" s="24">
        <f t="shared" ref="CD117" si="651">(M117-M116)/$B116*M$3</f>
        <v>3.283465366504471E-3</v>
      </c>
      <c r="CE117" s="24">
        <f t="shared" ref="CE117" si="652">(N117-N116)/$B116*N$3</f>
        <v>1.2286893642500147E-3</v>
      </c>
      <c r="CF117" s="24">
        <f t="shared" ref="CF117" si="653">+SUM(BT117:CE117)</f>
        <v>2.5429594704485838E-2</v>
      </c>
      <c r="CG117" s="21"/>
    </row>
    <row r="118" spans="1:85" x14ac:dyDescent="0.2">
      <c r="A118" s="31">
        <f>+[1]NAC!A119</f>
        <v>46143</v>
      </c>
      <c r="B118" s="17">
        <f>+[1]GBA!B119</f>
        <v>11520.130243098511</v>
      </c>
      <c r="C118" s="17">
        <f>+[1]GBA!C119</f>
        <v>12409.868298679699</v>
      </c>
      <c r="D118" s="17">
        <f>+[1]GBA!D119</f>
        <v>8086.3828666812051</v>
      </c>
      <c r="E118" s="17">
        <f>+[1]GBA!E119</f>
        <v>8489.3297602577259</v>
      </c>
      <c r="F118" s="17">
        <f>+[1]GBA!F119</f>
        <v>11811.355600000001</v>
      </c>
      <c r="G118" s="17">
        <f>+[1]GBA!G119</f>
        <v>9335.9231572300287</v>
      </c>
      <c r="H118" s="17">
        <f>+[1]GBA!H119</f>
        <v>12243.5018</v>
      </c>
      <c r="I118" s="17">
        <f>+[1]GBA!I119</f>
        <v>11804.649100000001</v>
      </c>
      <c r="J118" s="17">
        <f>+[1]GBA!J119</f>
        <v>10930.876063230889</v>
      </c>
      <c r="K118" s="17">
        <f>+[1]GBA!K119</f>
        <v>10448.7582</v>
      </c>
      <c r="L118" s="17">
        <f>+[1]GBA!L119</f>
        <v>11150.250076803581</v>
      </c>
      <c r="M118" s="17">
        <f>+[1]GBA!M119</f>
        <v>14129.9031</v>
      </c>
      <c r="N118" s="17">
        <f>+[1]GBA!N119</f>
        <v>11397.66487991682</v>
      </c>
      <c r="O118" s="17">
        <f>+[1]GBA!P119</f>
        <v>9620.9269000000004</v>
      </c>
      <c r="P118" s="17">
        <f>+[1]GBA!Q119</f>
        <v>11831.9766</v>
      </c>
      <c r="Q118" s="17">
        <f>+[1]GBA!R119</f>
        <v>11785.118899999999</v>
      </c>
      <c r="R118" s="18">
        <f t="shared" ref="R118" si="654">+SUMPRODUCT($C$3:$N$3,C118:N118)</f>
        <v>11520.130243098505</v>
      </c>
      <c r="S118" s="19">
        <f t="shared" si="41"/>
        <v>11363.203235237284</v>
      </c>
      <c r="T118" s="19">
        <f t="shared" si="42"/>
        <v>10985.74826441205</v>
      </c>
      <c r="U118" s="19">
        <f t="shared" si="43"/>
        <v>9663.1778950766438</v>
      </c>
      <c r="V118" s="19"/>
      <c r="W118" s="20">
        <f t="shared" si="44"/>
        <v>10732.223701380084</v>
      </c>
      <c r="X118" s="21"/>
      <c r="Y118" s="41">
        <f t="shared" ref="Y118" si="655">+B118/B117-1</f>
        <v>2.819631277119039E-2</v>
      </c>
      <c r="Z118" s="24">
        <f t="shared" ref="Z118" si="656">+C118/C117-1</f>
        <v>4.4250329842007385E-2</v>
      </c>
      <c r="AA118" s="24">
        <f t="shared" ref="AA118" si="657">+D118/D117-1</f>
        <v>1.7120583779589582E-2</v>
      </c>
      <c r="AB118" s="24">
        <f t="shared" ref="AB118" si="658">+E118/E117-1</f>
        <v>7.7244079591893833E-3</v>
      </c>
      <c r="AC118" s="24">
        <f t="shared" ref="AC118" si="659">+F118/F117-1</f>
        <v>1.7522219928010951E-2</v>
      </c>
      <c r="AD118" s="24">
        <f t="shared" ref="AD118" si="660">+G118/G117-1</f>
        <v>1.3832434272860405E-2</v>
      </c>
      <c r="AE118" s="24">
        <f t="shared" ref="AE118" si="661">+H118/H117-1</f>
        <v>2.7450397507480462E-2</v>
      </c>
      <c r="AF118" s="24">
        <f t="shared" ref="AF118" si="662">+I118/I117-1</f>
        <v>2.4356662765636417E-2</v>
      </c>
      <c r="AG118" s="24">
        <f t="shared" ref="AG118" si="663">+J118/J117-1</f>
        <v>3.3397091444218319E-2</v>
      </c>
      <c r="AH118" s="24">
        <f t="shared" ref="AH118" si="664">+K118/K117-1</f>
        <v>3.0169379480875946E-2</v>
      </c>
      <c r="AI118" s="24">
        <f t="shared" ref="AI118" si="665">+L118/L117-1</f>
        <v>5.2351867920089168E-2</v>
      </c>
      <c r="AJ118" s="24">
        <f t="shared" ref="AJ118" si="666">+M118/M117-1</f>
        <v>2.0842915992981492E-2</v>
      </c>
      <c r="AK118" s="24">
        <f t="shared" ref="AK118" si="667">+N118/N117-1</f>
        <v>2.8781885237378901E-2</v>
      </c>
      <c r="AL118" s="24">
        <f t="shared" ref="AL118" si="668">+O118/O117-1</f>
        <v>3.4462374282190567E-2</v>
      </c>
      <c r="AM118" s="24">
        <f t="shared" ref="AM118" si="669">+P118/P117-1</f>
        <v>2.1138999956002547E-2</v>
      </c>
      <c r="AN118" s="24">
        <f t="shared" ref="AN118" si="670">+Q118/Q117-1</f>
        <v>2.3289841826514168E-2</v>
      </c>
      <c r="AO118" s="24">
        <f t="shared" ref="AO118" si="671">+R118/R117-1</f>
        <v>2.819631277119039E-2</v>
      </c>
      <c r="AP118" s="24">
        <f t="shared" ref="AP118" si="672">+S118/S117-1</f>
        <v>2.9569373093673246E-2</v>
      </c>
      <c r="AQ118" s="24">
        <f t="shared" ref="AQ118" si="673">+T118/T117-1</f>
        <v>2.0018392847718891E-2</v>
      </c>
      <c r="AR118" s="24">
        <f t="shared" ref="AR118" si="674">+U118/U117-1</f>
        <v>1.9511903512551942E-2</v>
      </c>
      <c r="AS118" s="24" t="e">
        <f t="shared" ref="AS118" si="675">+V118/V117-1</f>
        <v>#DIV/0!</v>
      </c>
      <c r="AT118" s="24">
        <f t="shared" ref="AT118" si="676">+W118/W117-1</f>
        <v>2.4917984758368927E-2</v>
      </c>
      <c r="AU118" s="21"/>
      <c r="AV118" s="24">
        <f t="shared" ref="AV118" si="677">+B118/B106-1</f>
        <v>0.33643345544990155</v>
      </c>
      <c r="AW118" s="24">
        <f t="shared" ref="AW118" si="678">+C118/C106-1</f>
        <v>0.33464269353320875</v>
      </c>
      <c r="AX118" s="24">
        <f t="shared" ref="AX118" si="679">+D118/D106-1</f>
        <v>0.24361808194792767</v>
      </c>
      <c r="AY118" s="24">
        <f t="shared" ref="AY118" si="680">+E118/E106-1</f>
        <v>0.12595070982421652</v>
      </c>
      <c r="AZ118" s="24">
        <f t="shared" ref="AZ118" si="681">+F118/F106-1</f>
        <v>0.43884340694801938</v>
      </c>
      <c r="BA118" s="24">
        <f t="shared" ref="BA118" si="682">+G118/G106-1</f>
        <v>0.24932061017549723</v>
      </c>
      <c r="BB118" s="24">
        <f t="shared" ref="BB118" si="683">+H118/H106-1</f>
        <v>0.29760463290411576</v>
      </c>
      <c r="BC118" s="24">
        <f t="shared" ref="BC118" si="684">+I118/I106-1</f>
        <v>0.43446058553225786</v>
      </c>
      <c r="BD118" s="24">
        <f t="shared" ref="BD118" si="685">+J118/J106-1</f>
        <v>0.39377501929655456</v>
      </c>
      <c r="BE118" s="24">
        <f t="shared" ref="BE118" si="686">+K118/K106-1</f>
        <v>0.30917895514727278</v>
      </c>
      <c r="BF118" s="24">
        <f t="shared" ref="BF118" si="687">+L118/L106-1</f>
        <v>0.4257005722781726</v>
      </c>
      <c r="BG118" s="24">
        <f t="shared" ref="BG118" si="688">+M118/M106-1</f>
        <v>0.36519752949532869</v>
      </c>
      <c r="BH118" s="24">
        <f t="shared" ref="BH118" si="689">+N118/N106-1</f>
        <v>0.3372014173494311</v>
      </c>
      <c r="BI118" s="24">
        <f t="shared" ref="BI118" si="690">+O118/O106-1</f>
        <v>0.18153498907093324</v>
      </c>
      <c r="BJ118" s="24">
        <f t="shared" ref="BJ118" si="691">+P118/P106-1</f>
        <v>0.32615242195285599</v>
      </c>
      <c r="BK118" s="24">
        <f t="shared" ref="BK118" si="692">+Q118/Q106-1</f>
        <v>0.43882586206073504</v>
      </c>
      <c r="BL118" s="24">
        <f t="shared" ref="BL118" si="693">+R118/R106-1</f>
        <v>0.33643345544990089</v>
      </c>
      <c r="BM118" s="24">
        <f t="shared" ref="BM118" si="694">+S118/S106-1</f>
        <v>0.30330172274054723</v>
      </c>
      <c r="BN118" s="24">
        <f t="shared" ref="BN118" si="695">+T118/T106-1</f>
        <v>0.28552444992128012</v>
      </c>
      <c r="BO118" s="24">
        <f t="shared" ref="BO118" si="696">+U118/U106-1</f>
        <v>0.24097788453525748</v>
      </c>
      <c r="BP118" s="24" t="e">
        <f t="shared" ref="BP118" si="697">+V118/V106-1</f>
        <v>#DIV/0!</v>
      </c>
      <c r="BQ118" s="24">
        <f t="shared" ref="BQ118" si="698">+W118/W106-1</f>
        <v>0.31369706495380689</v>
      </c>
      <c r="BR118" s="21"/>
      <c r="BS118" s="35">
        <f t="shared" ref="BS118" si="699">+A118</f>
        <v>46143</v>
      </c>
      <c r="BT118" s="24">
        <f t="shared" ref="BT118" si="700">(C118-C117)/$B117*C$3</f>
        <v>1.1001586658646124E-2</v>
      </c>
      <c r="BU118" s="24">
        <f t="shared" ref="BU118" si="701">(D118-D117)/$B117*D$3</f>
        <v>3.9725267614942617E-4</v>
      </c>
      <c r="BV118" s="24">
        <f t="shared" ref="BV118" si="702">(E118-E117)/$B117*E$3</f>
        <v>4.9308656763713847E-4</v>
      </c>
      <c r="BW118" s="24">
        <f t="shared" ref="BW118" si="703">(F118-F117)/$B117*F$3</f>
        <v>1.898870325256638E-3</v>
      </c>
      <c r="BX118" s="24">
        <f t="shared" ref="BX118" si="704">(G118-G117)/$B117*G$3</f>
        <v>7.1281346773496845E-4</v>
      </c>
      <c r="BY118" s="24">
        <f t="shared" ref="BY118" si="705">(H118-H117)/$B117*H$3</f>
        <v>2.5691812737933238E-3</v>
      </c>
      <c r="BZ118" s="24">
        <f t="shared" ref="BZ118" si="706">(I118-I117)/$B117*I$3</f>
        <v>2.9034995120858493E-3</v>
      </c>
      <c r="CA118" s="24">
        <f t="shared" ref="CA118" si="707">(J118-J117)/$B117*J$3</f>
        <v>8.8597476863073316E-4</v>
      </c>
      <c r="CB118" s="24">
        <f t="shared" ref="CB118" si="708">(K118-K117)/$B117*K$3</f>
        <v>2.0374168821475198E-3</v>
      </c>
      <c r="CC118" s="24">
        <f t="shared" ref="CC118" si="709">(L118-L117)/$B117*L$3</f>
        <v>1.4951384472731424E-3</v>
      </c>
      <c r="CD118" s="24">
        <f t="shared" ref="CD118" si="710">(M118-M117)/$B117*M$3</f>
        <v>2.7911724992540094E-3</v>
      </c>
      <c r="CE118" s="24">
        <f t="shared" ref="CE118" si="711">(N118-N117)/$B117*N$3</f>
        <v>1.0103196925814112E-3</v>
      </c>
      <c r="CF118" s="24">
        <f t="shared" ref="CF118" si="712">+SUM(BT118:CE118)</f>
        <v>2.8196312771190286E-2</v>
      </c>
      <c r="CG118" s="21"/>
    </row>
    <row r="119" spans="1:85" x14ac:dyDescent="0.2">
      <c r="A119" s="31">
        <f>+[1]NAC!A120</f>
        <v>46174</v>
      </c>
      <c r="B119" s="17">
        <f>+[1]GBA!B120</f>
        <v>11809.617400488791</v>
      </c>
      <c r="C119" s="17">
        <f>+[1]GBA!C120</f>
        <v>12747.348419576099</v>
      </c>
      <c r="D119" s="17">
        <f>+[1]GBA!D120</f>
        <v>8305.1574329525283</v>
      </c>
      <c r="E119" s="17">
        <f>+[1]GBA!E120</f>
        <v>8687.473838074864</v>
      </c>
      <c r="F119" s="17">
        <f>+[1]GBA!F120</f>
        <v>12268.2793</v>
      </c>
      <c r="G119" s="17">
        <f>+[1]GBA!G120</f>
        <v>9532.5230101597608</v>
      </c>
      <c r="H119" s="17">
        <f>+[1]GBA!H120</f>
        <v>12635.616599999999</v>
      </c>
      <c r="I119" s="17">
        <f>+[1]GBA!I120</f>
        <v>11978.5743</v>
      </c>
      <c r="J119" s="17">
        <f>+[1]GBA!J120</f>
        <v>11033.292942804719</v>
      </c>
      <c r="K119" s="17">
        <f>+[1]GBA!K120</f>
        <v>10863.349</v>
      </c>
      <c r="L119" s="17">
        <f>+[1]GBA!L120</f>
        <v>11342.039338766301</v>
      </c>
      <c r="M119" s="17">
        <f>+[1]GBA!M120</f>
        <v>14294.402899999999</v>
      </c>
      <c r="N119" s="17">
        <f>+[1]GBA!N120</f>
        <v>11797.388587590911</v>
      </c>
      <c r="O119" s="17">
        <f>+[1]GBA!P120</f>
        <v>9954.0184000000008</v>
      </c>
      <c r="P119" s="17">
        <f>+[1]GBA!Q120</f>
        <v>12019.0744</v>
      </c>
      <c r="Q119" s="17">
        <f>+[1]GBA!R120</f>
        <v>12035.128699999999</v>
      </c>
      <c r="R119" s="18">
        <f t="shared" ref="R119" si="713">+SUMPRODUCT($C$3:$N$3,C119:N119)</f>
        <v>11809.617400488791</v>
      </c>
      <c r="S119" s="19">
        <f t="shared" si="41"/>
        <v>11644.88193906386</v>
      </c>
      <c r="T119" s="19">
        <f t="shared" si="42"/>
        <v>11237.318017506283</v>
      </c>
      <c r="U119" s="19">
        <f t="shared" si="43"/>
        <v>9951.3731154406305</v>
      </c>
      <c r="V119" s="19"/>
      <c r="W119" s="20">
        <f t="shared" si="44"/>
        <v>10996.89362135527</v>
      </c>
      <c r="X119" s="21"/>
      <c r="Y119" s="41">
        <f t="shared" ref="Y119" si="714">+B119/B118-1</f>
        <v>2.5128809421552045E-2</v>
      </c>
      <c r="Z119" s="24">
        <f t="shared" ref="Z119" si="715">+C119/C118-1</f>
        <v>2.719449657111217E-2</v>
      </c>
      <c r="AA119" s="24">
        <f t="shared" ref="AA119" si="716">+D119/D118-1</f>
        <v>2.7054688094568569E-2</v>
      </c>
      <c r="AB119" s="24">
        <f t="shared" ref="AB119" si="717">+E119/E118-1</f>
        <v>2.334036766303238E-2</v>
      </c>
      <c r="AC119" s="24">
        <f t="shared" ref="AC119" si="718">+F119/F118-1</f>
        <v>3.8685119259299849E-2</v>
      </c>
      <c r="AD119" s="24">
        <f t="shared" ref="AD119" si="719">+G119/G118-1</f>
        <v>2.1058426640699013E-2</v>
      </c>
      <c r="AE119" s="24">
        <f t="shared" ref="AE119" si="720">+H119/H118-1</f>
        <v>3.2026360301592671E-2</v>
      </c>
      <c r="AF119" s="24">
        <f t="shared" ref="AF119" si="721">+I119/I118-1</f>
        <v>1.473361880786439E-2</v>
      </c>
      <c r="AG119" s="24">
        <f t="shared" ref="AG119" si="722">+J119/J118-1</f>
        <v>9.3695033208123224E-3</v>
      </c>
      <c r="AH119" s="24">
        <f t="shared" ref="AH119" si="723">+K119/K118-1</f>
        <v>3.9678475859456608E-2</v>
      </c>
      <c r="AI119" s="24">
        <f t="shared" ref="AI119" si="724">+L119/L118-1</f>
        <v>1.7200444890622668E-2</v>
      </c>
      <c r="AJ119" s="24">
        <f t="shared" ref="AJ119" si="725">+M119/M118-1</f>
        <v>1.1641962357123337E-2</v>
      </c>
      <c r="AK119" s="24">
        <f t="shared" ref="AK119" si="726">+N119/N118-1</f>
        <v>3.5070666832679231E-2</v>
      </c>
      <c r="AL119" s="24">
        <f t="shared" ref="AL119" si="727">+O119/O118-1</f>
        <v>3.4621560215783331E-2</v>
      </c>
      <c r="AM119" s="24">
        <f t="shared" ref="AM119" si="728">+P119/P118-1</f>
        <v>1.5812894694196666E-2</v>
      </c>
      <c r="AN119" s="24">
        <f t="shared" ref="AN119" si="729">+Q119/Q118-1</f>
        <v>2.1214024408357846E-2</v>
      </c>
      <c r="AO119" s="24">
        <f t="shared" ref="AO119" si="730">+R119/R118-1</f>
        <v>2.5128809421552489E-2</v>
      </c>
      <c r="AP119" s="24">
        <f t="shared" ref="AP119" si="731">+S119/S118-1</f>
        <v>2.478867076433966E-2</v>
      </c>
      <c r="AQ119" s="24">
        <f t="shared" ref="AQ119" si="732">+T119/T118-1</f>
        <v>2.2899646618445013E-2</v>
      </c>
      <c r="AR119" s="24">
        <f t="shared" ref="AR119" si="733">+U119/U118-1</f>
        <v>2.9824062383330574E-2</v>
      </c>
      <c r="AS119" s="24" t="e">
        <f t="shared" ref="AS119" si="734">+V119/V118-1</f>
        <v>#DIV/0!</v>
      </c>
      <c r="AT119" s="24">
        <f t="shared" ref="AT119" si="735">+W119/W118-1</f>
        <v>2.4661237721046669E-2</v>
      </c>
      <c r="AU119" s="21"/>
      <c r="AV119" s="24">
        <f t="shared" ref="AV119" si="736">+B119/B107-1</f>
        <v>0.33412714558631196</v>
      </c>
      <c r="AW119" s="24">
        <f t="shared" ref="AW119" si="737">+C119/C107-1</f>
        <v>0.33916708069143864</v>
      </c>
      <c r="AX119" s="24">
        <f t="shared" ref="AX119" si="738">+D119/D107-1</f>
        <v>0.23118786231504629</v>
      </c>
      <c r="AY119" s="24">
        <f t="shared" ref="AY119" si="739">+E119/E107-1</f>
        <v>0.12873702480776972</v>
      </c>
      <c r="AZ119" s="24">
        <f t="shared" ref="AZ119" si="740">+F119/F107-1</f>
        <v>0.43336962747924335</v>
      </c>
      <c r="BA119" s="24">
        <f t="shared" ref="BA119" si="741">+G119/G107-1</f>
        <v>0.24403744576497632</v>
      </c>
      <c r="BB119" s="24">
        <f t="shared" ref="BB119" si="742">+H119/H107-1</f>
        <v>0.31021649081087399</v>
      </c>
      <c r="BC119" s="24">
        <f t="shared" ref="BC119" si="743">+I119/I107-1</f>
        <v>0.42469037751759409</v>
      </c>
      <c r="BD119" s="24">
        <f t="shared" ref="BD119" si="744">+J119/J107-1</f>
        <v>0.37243876654005725</v>
      </c>
      <c r="BE119" s="24">
        <f t="shared" ref="BE119" si="745">+K119/K107-1</f>
        <v>0.30797508423032349</v>
      </c>
      <c r="BF119" s="24">
        <f t="shared" ref="BF119" si="746">+L119/L107-1</f>
        <v>0.39211344418182326</v>
      </c>
      <c r="BG119" s="24">
        <f t="shared" ref="BG119" si="747">+M119/M107-1</f>
        <v>0.35140366126285238</v>
      </c>
      <c r="BH119" s="24">
        <f t="shared" ref="BH119" si="748">+N119/N107-1</f>
        <v>0.35227043079189557</v>
      </c>
      <c r="BI119" s="24">
        <f t="shared" ref="BI119" si="749">+O119/O107-1</f>
        <v>0.22030587178617833</v>
      </c>
      <c r="BJ119" s="24">
        <f t="shared" ref="BJ119" si="750">+P119/P107-1</f>
        <v>0.31961779608042451</v>
      </c>
      <c r="BK119" s="24">
        <f t="shared" ref="BK119" si="751">+Q119/Q107-1</f>
        <v>0.43127206711615451</v>
      </c>
      <c r="BL119" s="24">
        <f t="shared" ref="BL119" si="752">+R119/R107-1</f>
        <v>0.33412714558631196</v>
      </c>
      <c r="BM119" s="24">
        <f t="shared" ref="BM119" si="753">+S119/S107-1</f>
        <v>0.30238149882718224</v>
      </c>
      <c r="BN119" s="24">
        <f t="shared" ref="BN119" si="754">+T119/T107-1</f>
        <v>0.28170321054550951</v>
      </c>
      <c r="BO119" s="24">
        <f t="shared" ref="BO119" si="755">+U119/U107-1</f>
        <v>0.24296779284845482</v>
      </c>
      <c r="BP119" s="24" t="e">
        <f t="shared" ref="BP119" si="756">+V119/V107-1</f>
        <v>#DIV/0!</v>
      </c>
      <c r="BQ119" s="24">
        <f t="shared" ref="BQ119" si="757">+W119/W107-1</f>
        <v>0.31182533997872097</v>
      </c>
      <c r="BR119" s="21"/>
      <c r="BS119" s="35">
        <f t="shared" ref="BS119" si="758">+A119</f>
        <v>46174</v>
      </c>
      <c r="BT119" s="24">
        <f t="shared" ref="BT119" si="759">(C119-C118)/$B118*C$3</f>
        <v>6.8667053816953713E-3</v>
      </c>
      <c r="BU119" s="24">
        <f t="shared" ref="BU119" si="760">(D119-D118)/$B118*D$3</f>
        <v>6.2099370112226389E-4</v>
      </c>
      <c r="BV119" s="24">
        <f t="shared" ref="BV119" si="761">(E119-E118)/$B118*E$3</f>
        <v>1.4602640640068308E-3</v>
      </c>
      <c r="BW119" s="24">
        <f t="shared" ref="BW119" si="762">(F119-F118)/$B118*F$3</f>
        <v>4.1487568292582913E-3</v>
      </c>
      <c r="BX119" s="24">
        <f t="shared" ref="BX119" si="763">(G119-G118)/$B118*G$3</f>
        <v>1.0700235603741514E-3</v>
      </c>
      <c r="BY119" s="24">
        <f t="shared" ref="BY119" si="764">(H119-H118)/$B118*H$3</f>
        <v>2.9952875246937322E-3</v>
      </c>
      <c r="BZ119" s="24">
        <f t="shared" ref="BZ119" si="765">(I119-I118)/$B118*I$3</f>
        <v>1.7498005885893688E-3</v>
      </c>
      <c r="CA119" s="24">
        <f t="shared" ref="CA119" si="766">(J119-J118)/$B118*J$3</f>
        <v>2.49816126666512E-4</v>
      </c>
      <c r="CB119" s="24">
        <f t="shared" ref="CB119" si="767">(K119-K118)/$B118*K$3</f>
        <v>2.6847329871577323E-3</v>
      </c>
      <c r="CC119" s="24">
        <f t="shared" ref="CC119" si="768">(L119-L118)/$B118*L$3</f>
        <v>5.0277519342665795E-4</v>
      </c>
      <c r="CD119" s="24">
        <f t="shared" ref="CD119" si="769">(M119-M118)/$B118*M$3</f>
        <v>1.5478799235523082E-3</v>
      </c>
      <c r="CE119" s="24">
        <f t="shared" ref="CE119" si="770">(N119-N118)/$B118*N$3</f>
        <v>1.2317735410093396E-3</v>
      </c>
      <c r="CF119" s="24">
        <f t="shared" ref="CF119" si="771">+SUM(BT119:CE119)</f>
        <v>2.5128809421552559E-2</v>
      </c>
      <c r="CG119" s="21"/>
    </row>
    <row r="120" spans="1:85" x14ac:dyDescent="0.2">
      <c r="A120" s="31">
        <f>+[1]NAC!A121</f>
        <v>46204</v>
      </c>
      <c r="B120" s="17">
        <f>+[1]GBA!B121</f>
        <v>12138.62645476698</v>
      </c>
      <c r="C120" s="17">
        <f>+[1]GBA!C121</f>
        <v>13160.2342362416</v>
      </c>
      <c r="D120" s="17">
        <f>+[1]GBA!D121</f>
        <v>8481.6610690062498</v>
      </c>
      <c r="E120" s="17">
        <f>+[1]GBA!E121</f>
        <v>8704.469425762878</v>
      </c>
      <c r="F120" s="17">
        <f>+[1]GBA!F121</f>
        <v>12449.235000000001</v>
      </c>
      <c r="G120" s="17">
        <f>+[1]GBA!G121</f>
        <v>9729.1322091530146</v>
      </c>
      <c r="H120" s="17">
        <f>+[1]GBA!H121</f>
        <v>12933.279200000001</v>
      </c>
      <c r="I120" s="17">
        <f>+[1]GBA!I121</f>
        <v>12269.194</v>
      </c>
      <c r="J120" s="17">
        <f>+[1]GBA!J121</f>
        <v>11469.62501622216</v>
      </c>
      <c r="K120" s="17">
        <f>+[1]GBA!K121</f>
        <v>11491.1747</v>
      </c>
      <c r="L120" s="17">
        <f>+[1]GBA!L121</f>
        <v>11780.95835407511</v>
      </c>
      <c r="M120" s="17">
        <f>+[1]GBA!M121</f>
        <v>14759.164699999999</v>
      </c>
      <c r="N120" s="17">
        <f>+[1]GBA!N121</f>
        <v>12111.452465503389</v>
      </c>
      <c r="O120" s="17">
        <f>+[1]GBA!P121</f>
        <v>10428.980299999999</v>
      </c>
      <c r="P120" s="17">
        <f>+[1]GBA!Q121</f>
        <v>12250.518599999999</v>
      </c>
      <c r="Q120" s="17">
        <f>+[1]GBA!R121</f>
        <v>12316.513499999999</v>
      </c>
      <c r="R120" s="18">
        <f t="shared" ref="R120" si="772">+SUMPRODUCT($C$3:$N$3,C120:N120)</f>
        <v>12138.626454766978</v>
      </c>
      <c r="S120" s="19">
        <f t="shared" si="41"/>
        <v>11999.726649270482</v>
      </c>
      <c r="T120" s="19">
        <f t="shared" si="42"/>
        <v>11570.930599253024</v>
      </c>
      <c r="U120" s="19">
        <f t="shared" si="43"/>
        <v>10229.818544456861</v>
      </c>
      <c r="V120" s="19"/>
      <c r="W120" s="20">
        <f t="shared" si="44"/>
        <v>11299.160989335342</v>
      </c>
      <c r="X120" s="21"/>
      <c r="Y120" s="41">
        <f t="shared" ref="Y120" si="773">+B120/B119-1</f>
        <v>2.7859416873621257E-2</v>
      </c>
      <c r="Z120" s="24">
        <f t="shared" ref="Z120" si="774">+C120/C119-1</f>
        <v>3.2389937348180853E-2</v>
      </c>
      <c r="AA120" s="24">
        <f t="shared" ref="AA120" si="775">+D120/D119-1</f>
        <v>2.125229262402728E-2</v>
      </c>
      <c r="AB120" s="24">
        <f t="shared" ref="AB120" si="776">+E120/E119-1</f>
        <v>1.9563325317339952E-3</v>
      </c>
      <c r="AC120" s="24">
        <f t="shared" ref="AC120" si="777">+F120/F119-1</f>
        <v>1.474988428083801E-2</v>
      </c>
      <c r="AD120" s="24">
        <f t="shared" ref="AD120" si="778">+G120/G119-1</f>
        <v>2.0625095662890836E-2</v>
      </c>
      <c r="AE120" s="24">
        <f t="shared" ref="AE120" si="779">+H120/H119-1</f>
        <v>2.355742576108244E-2</v>
      </c>
      <c r="AF120" s="24">
        <f t="shared" ref="AF120" si="780">+I120/I119-1</f>
        <v>2.4261626861553864E-2</v>
      </c>
      <c r="AG120" s="24">
        <f t="shared" ref="AG120" si="781">+J120/J119-1</f>
        <v>3.9546858374860161E-2</v>
      </c>
      <c r="AH120" s="24">
        <f t="shared" ref="AH120" si="782">+K120/K119-1</f>
        <v>5.7793015763370814E-2</v>
      </c>
      <c r="AI120" s="24">
        <f t="shared" ref="AI120" si="783">+L120/L119-1</f>
        <v>3.8698421174454545E-2</v>
      </c>
      <c r="AJ120" s="24">
        <f t="shared" ref="AJ120" si="784">+M120/M119-1</f>
        <v>3.2513551160643361E-2</v>
      </c>
      <c r="AK120" s="24">
        <f t="shared" ref="AK120" si="785">+N120/N119-1</f>
        <v>2.6621474369575848E-2</v>
      </c>
      <c r="AL120" s="24">
        <f t="shared" ref="AL120" si="786">+O120/O119-1</f>
        <v>4.7715593935409917E-2</v>
      </c>
      <c r="AM120" s="24">
        <f t="shared" ref="AM120" si="787">+P120/P119-1</f>
        <v>1.9256407964327149E-2</v>
      </c>
      <c r="AN120" s="24">
        <f t="shared" ref="AN120" si="788">+Q120/Q119-1</f>
        <v>2.3380290067026799E-2</v>
      </c>
      <c r="AO120" s="24">
        <f t="shared" ref="AO120" si="789">+R120/R119-1</f>
        <v>2.7859416873621035E-2</v>
      </c>
      <c r="AP120" s="24">
        <f t="shared" ref="AP120" si="790">+S120/S119-1</f>
        <v>3.0472160393164804E-2</v>
      </c>
      <c r="AQ120" s="24">
        <f t="shared" ref="AQ120" si="791">+T120/T119-1</f>
        <v>2.9687918525311607E-2</v>
      </c>
      <c r="AR120" s="24">
        <f t="shared" ref="AR120" si="792">+U120/U119-1</f>
        <v>2.7980603861008202E-2</v>
      </c>
      <c r="AS120" s="24" t="e">
        <f t="shared" ref="AS120" si="793">+V120/V119-1</f>
        <v>#DIV/0!</v>
      </c>
      <c r="AT120" s="24">
        <f t="shared" ref="AT120" si="794">+W120/W119-1</f>
        <v>2.7486613800927095E-2</v>
      </c>
      <c r="AU120" s="21"/>
      <c r="AV120" s="24">
        <f t="shared" ref="AV120" si="795">+B120/B108-1</f>
        <v>0.33910616102015911</v>
      </c>
      <c r="AW120" s="24">
        <f t="shared" ref="AW120" si="796">+C120/C108-1</f>
        <v>0.34415331689168904</v>
      </c>
      <c r="AX120" s="24">
        <f t="shared" ref="AX120" si="797">+D120/D108-1</f>
        <v>0.24590767988708806</v>
      </c>
      <c r="AY120" s="24">
        <f t="shared" ref="AY120" si="798">+E120/E108-1</f>
        <v>0.1139042581611871</v>
      </c>
      <c r="AZ120" s="24">
        <f t="shared" ref="AZ120" si="799">+F120/F108-1</f>
        <v>0.44908801774193141</v>
      </c>
      <c r="BA120" s="24">
        <f t="shared" ref="BA120" si="800">+G120/G108-1</f>
        <v>0.25058716973329753</v>
      </c>
      <c r="BB120" s="24">
        <f t="shared" ref="BB120" si="801">+H120/H108-1</f>
        <v>0.32457528681203374</v>
      </c>
      <c r="BC120" s="24">
        <f t="shared" ref="BC120" si="802">+I120/I108-1</f>
        <v>0.41523018287474667</v>
      </c>
      <c r="BD120" s="24">
        <f t="shared" ref="BD120" si="803">+J120/J108-1</f>
        <v>0.37539912910426421</v>
      </c>
      <c r="BE120" s="24">
        <f t="shared" ref="BE120" si="804">+K120/K108-1</f>
        <v>0.32493471702794818</v>
      </c>
      <c r="BF120" s="24">
        <f t="shared" ref="BF120" si="805">+L120/L108-1</f>
        <v>0.40150905631169609</v>
      </c>
      <c r="BG120" s="24">
        <f t="shared" ref="BG120" si="806">+M120/M108-1</f>
        <v>0.35691913931521513</v>
      </c>
      <c r="BH120" s="24">
        <f t="shared" ref="BH120" si="807">+N120/N108-1</f>
        <v>0.34767954646782395</v>
      </c>
      <c r="BI120" s="24">
        <f t="shared" ref="BI120" si="808">+O120/O108-1</f>
        <v>0.2297450792239617</v>
      </c>
      <c r="BJ120" s="24">
        <f t="shared" ref="BJ120" si="809">+P120/P108-1</f>
        <v>0.32576375558838522</v>
      </c>
      <c r="BK120" s="24">
        <f t="shared" ref="BK120" si="810">+Q120/Q108-1</f>
        <v>0.43219443273092506</v>
      </c>
      <c r="BL120" s="24">
        <f t="shared" ref="BL120" si="811">+R120/R108-1</f>
        <v>0.33910616102015889</v>
      </c>
      <c r="BM120" s="24">
        <f t="shared" ref="BM120" si="812">+S120/S108-1</f>
        <v>0.306910588115336</v>
      </c>
      <c r="BN120" s="24">
        <f t="shared" ref="BN120" si="813">+T120/T108-1</f>
        <v>0.2851014085730883</v>
      </c>
      <c r="BO120" s="24">
        <f t="shared" ref="BO120" si="814">+U120/U108-1</f>
        <v>0.24510755154126151</v>
      </c>
      <c r="BP120" s="24" t="e">
        <f t="shared" ref="BP120" si="815">+V120/V108-1</f>
        <v>#DIV/0!</v>
      </c>
      <c r="BQ120" s="24">
        <f t="shared" ref="BQ120" si="816">+W120/W108-1</f>
        <v>0.31434455566883446</v>
      </c>
      <c r="BR120" s="21"/>
      <c r="BS120" s="35">
        <f t="shared" ref="BS120" si="817">+A120</f>
        <v>46204</v>
      </c>
      <c r="BT120" s="24">
        <f t="shared" ref="BT120" si="818">(C120-C119)/$B119*C$3</f>
        <v>8.1950525698137981E-3</v>
      </c>
      <c r="BU120" s="24">
        <f t="shared" ref="BU120" si="819">(D120-D119)/$B119*D$3</f>
        <v>4.8872615455923302E-4</v>
      </c>
      <c r="BV120" s="24">
        <f t="shared" ref="BV120" si="820">(E120-E119)/$B119*E$3</f>
        <v>1.2218223044657364E-4</v>
      </c>
      <c r="BW120" s="24">
        <f t="shared" ref="BW120" si="821">(F120-F119)/$B119*F$3</f>
        <v>1.6027586312166752E-3</v>
      </c>
      <c r="BX120" s="24">
        <f t="shared" ref="BX120" si="822">(G120-G119)/$B119*G$3</f>
        <v>1.0438438739231971E-3</v>
      </c>
      <c r="BY120" s="24">
        <f t="shared" ref="BY120" si="823">(H120-H119)/$B119*H$3</f>
        <v>2.2180488928384731E-3</v>
      </c>
      <c r="BZ120" s="24">
        <f t="shared" ref="BZ120" si="824">(I120-I119)/$B119*I$3</f>
        <v>2.8521519442793984E-3</v>
      </c>
      <c r="CA120" s="24">
        <f t="shared" ref="CA120" si="825">(J120-J119)/$B119*J$3</f>
        <v>1.0382157903373423E-3</v>
      </c>
      <c r="CB120" s="24">
        <f t="shared" ref="CB120" si="826">(K120-K119)/$B119*K$3</f>
        <v>3.9659030120706082E-3</v>
      </c>
      <c r="CC120" s="24">
        <f t="shared" ref="CC120" si="827">(L120-L119)/$B119*L$3</f>
        <v>1.1224202963406259E-3</v>
      </c>
      <c r="CD120" s="24">
        <f t="shared" ref="CD120" si="828">(M120-M119)/$B119*M$3</f>
        <v>4.2660297460538248E-3</v>
      </c>
      <c r="CE120" s="24">
        <f t="shared" ref="CE120" si="829">(N120-N119)/$B119*N$3</f>
        <v>9.4408373174151446E-4</v>
      </c>
      <c r="CF120" s="24">
        <f t="shared" ref="CF120" si="830">+SUM(BT120:CE120)</f>
        <v>2.7859416873621264E-2</v>
      </c>
      <c r="CG120" s="21"/>
    </row>
    <row r="121" spans="1:85" x14ac:dyDescent="0.2">
      <c r="A121" s="31">
        <f>+[1]NAC!A122</f>
        <v>46235</v>
      </c>
      <c r="B121" s="17">
        <f>+[1]GBA!B122</f>
        <v>12354.38410346926</v>
      </c>
      <c r="C121" s="17">
        <f>+[1]GBA!C122</f>
        <v>13367.4224517203</v>
      </c>
      <c r="D121" s="17">
        <f>+[1]GBA!D122</f>
        <v>8723.730866573218</v>
      </c>
      <c r="E121" s="17">
        <f>+[1]GBA!E122</f>
        <v>8678.6398958727787</v>
      </c>
      <c r="F121" s="17">
        <f>+[1]GBA!F122</f>
        <v>12768.4324</v>
      </c>
      <c r="G121" s="17">
        <f>+[1]GBA!G122</f>
        <v>9863.0001766289752</v>
      </c>
      <c r="H121" s="17">
        <f>+[1]GBA!H122</f>
        <v>13233.4781</v>
      </c>
      <c r="I121" s="17">
        <f>+[1]GBA!I122</f>
        <v>12494.626099999999</v>
      </c>
      <c r="J121" s="17">
        <f>+[1]GBA!J122</f>
        <v>11939.428665632689</v>
      </c>
      <c r="K121" s="17">
        <f>+[1]GBA!K122</f>
        <v>11528.772499999999</v>
      </c>
      <c r="L121" s="17">
        <f>+[1]GBA!L122</f>
        <v>12079.69496842332</v>
      </c>
      <c r="M121" s="17">
        <f>+[1]GBA!M122</f>
        <v>15047.058199999999</v>
      </c>
      <c r="N121" s="17">
        <f>+[1]GBA!N122</f>
        <v>12418.707195892241</v>
      </c>
      <c r="O121" s="17">
        <f>+[1]GBA!P122</f>
        <v>10171.569299999999</v>
      </c>
      <c r="P121" s="17">
        <f>+[1]GBA!Q122</f>
        <v>12488.4948</v>
      </c>
      <c r="Q121" s="17">
        <f>+[1]GBA!R122</f>
        <v>12602.371499999999</v>
      </c>
      <c r="R121" s="18">
        <f t="shared" ref="R121" si="831">+SUMPRODUCT($C$3:$N$3,C121:N121)</f>
        <v>12354.384103469256</v>
      </c>
      <c r="S121" s="19">
        <f t="shared" si="41"/>
        <v>12169.659038358486</v>
      </c>
      <c r="T121" s="19">
        <f t="shared" si="42"/>
        <v>11710.566187021061</v>
      </c>
      <c r="U121" s="19">
        <f t="shared" si="43"/>
        <v>10307.090307289136</v>
      </c>
      <c r="V121" s="19"/>
      <c r="W121" s="20">
        <f t="shared" si="44"/>
        <v>11481.275521310006</v>
      </c>
      <c r="X121" s="21"/>
      <c r="Y121" s="41">
        <f t="shared" ref="Y121" si="832">+B121/B120-1</f>
        <v>1.7774469747979582E-2</v>
      </c>
      <c r="Z121" s="24">
        <f t="shared" ref="Z121" si="833">+C121/C120-1</f>
        <v>1.5743505150396908E-2</v>
      </c>
      <c r="AA121" s="24">
        <f t="shared" ref="AA121" si="834">+D121/D120-1</f>
        <v>2.8540376183097127E-2</v>
      </c>
      <c r="AB121" s="24">
        <f t="shared" ref="AB121" si="835">+E121/E120-1</f>
        <v>-2.9673870544769665E-3</v>
      </c>
      <c r="AC121" s="24">
        <f t="shared" ref="AC121" si="836">+F121/F120-1</f>
        <v>2.5639920846541875E-2</v>
      </c>
      <c r="AD121" s="24">
        <f t="shared" ref="AD121" si="837">+G121/G120-1</f>
        <v>1.3759497208807536E-2</v>
      </c>
      <c r="AE121" s="24">
        <f t="shared" ref="AE121" si="838">+H121/H120-1</f>
        <v>2.3211352307309641E-2</v>
      </c>
      <c r="AF121" s="24">
        <f t="shared" ref="AF121" si="839">+I121/I120-1</f>
        <v>1.8373831239444138E-2</v>
      </c>
      <c r="AG121" s="24">
        <f t="shared" ref="AG121" si="840">+J121/J120-1</f>
        <v>4.0960680819648321E-2</v>
      </c>
      <c r="AH121" s="24">
        <f t="shared" ref="AH121" si="841">+K121/K120-1</f>
        <v>3.271884814352255E-3</v>
      </c>
      <c r="AI121" s="24">
        <f t="shared" ref="AI121" si="842">+L121/L120-1</f>
        <v>2.5357581732293966E-2</v>
      </c>
      <c r="AJ121" s="24">
        <f t="shared" ref="AJ121" si="843">+M121/M120-1</f>
        <v>1.9506083565826726E-2</v>
      </c>
      <c r="AK121" s="24">
        <f t="shared" ref="AK121" si="844">+N121/N120-1</f>
        <v>2.5368941608282958E-2</v>
      </c>
      <c r="AL121" s="24">
        <f t="shared" ref="AL121" si="845">+O121/O120-1</f>
        <v>-2.4682278860954421E-2</v>
      </c>
      <c r="AM121" s="24">
        <f t="shared" ref="AM121" si="846">+P121/P120-1</f>
        <v>1.9425806185870531E-2</v>
      </c>
      <c r="AN121" s="24">
        <f t="shared" ref="AN121" si="847">+Q121/Q120-1</f>
        <v>2.3209327867013574E-2</v>
      </c>
      <c r="AO121" s="24">
        <f t="shared" ref="AO121" si="848">+R121/R120-1</f>
        <v>1.777446974797936E-2</v>
      </c>
      <c r="AP121" s="24">
        <f t="shared" ref="AP121" si="849">+S121/S120-1</f>
        <v>1.4161355008727172E-2</v>
      </c>
      <c r="AQ121" s="24">
        <f t="shared" ref="AQ121" si="850">+T121/T120-1</f>
        <v>1.2067792349998996E-2</v>
      </c>
      <c r="AR121" s="24">
        <f t="shared" ref="AR121" si="851">+U121/U120-1</f>
        <v>7.5535809844979873E-3</v>
      </c>
      <c r="AS121" s="24" t="e">
        <f t="shared" ref="AS121" si="852">+V121/V120-1</f>
        <v>#DIV/0!</v>
      </c>
      <c r="AT121" s="24">
        <f t="shared" ref="AT121" si="853">+W121/W120-1</f>
        <v>1.6117526969175122E-2</v>
      </c>
      <c r="AU121" s="21"/>
      <c r="AV121" s="24">
        <f t="shared" ref="AV121" si="854">+B121/B109-1</f>
        <v>0.33597456157672623</v>
      </c>
      <c r="AW121" s="24">
        <f t="shared" ref="AW121" si="855">+C121/C109-1</f>
        <v>0.34306883378430197</v>
      </c>
      <c r="AX121" s="24">
        <f t="shared" ref="AX121" si="856">+D121/D109-1</f>
        <v>0.2310565782935452</v>
      </c>
      <c r="AY121" s="24">
        <f t="shared" ref="AY121" si="857">+E121/E109-1</f>
        <v>9.9988956663716877E-2</v>
      </c>
      <c r="AZ121" s="24">
        <f t="shared" ref="AZ121" si="858">+F121/F109-1</f>
        <v>0.45344333459606045</v>
      </c>
      <c r="BA121" s="24">
        <f t="shared" ref="BA121" si="859">+G121/G109-1</f>
        <v>0.25857779624833688</v>
      </c>
      <c r="BB121" s="24">
        <f t="shared" ref="BB121" si="860">+H121/H109-1</f>
        <v>0.33295339205194052</v>
      </c>
      <c r="BC121" s="24">
        <f t="shared" ref="BC121" si="861">+I121/I109-1</f>
        <v>0.38579587812599203</v>
      </c>
      <c r="BD121" s="24">
        <f t="shared" ref="BD121" si="862">+J121/J109-1</f>
        <v>0.38013676898891968</v>
      </c>
      <c r="BE121" s="24">
        <f t="shared" ref="BE121" si="863">+K121/K109-1</f>
        <v>0.3317962137149415</v>
      </c>
      <c r="BF121" s="24">
        <f t="shared" ref="BF121" si="864">+L121/L109-1</f>
        <v>0.41879316422552981</v>
      </c>
      <c r="BG121" s="24">
        <f t="shared" ref="BG121" si="865">+M121/M109-1</f>
        <v>0.34517884162643275</v>
      </c>
      <c r="BH121" s="24">
        <f t="shared" ref="BH121" si="866">+N121/N109-1</f>
        <v>0.35442427012633426</v>
      </c>
      <c r="BI121" s="24">
        <f t="shared" ref="BI121" si="867">+O121/O109-1</f>
        <v>0.2052864666703027</v>
      </c>
      <c r="BJ121" s="24">
        <f t="shared" ref="BJ121" si="868">+P121/P109-1</f>
        <v>0.32455971032492315</v>
      </c>
      <c r="BK121" s="24">
        <f t="shared" ref="BK121" si="869">+Q121/Q109-1</f>
        <v>0.431050825345759</v>
      </c>
      <c r="BL121" s="24">
        <f t="shared" ref="BL121" si="870">+R121/R109-1</f>
        <v>0.33597456157672578</v>
      </c>
      <c r="BM121" s="24">
        <f t="shared" ref="BM121" si="871">+S121/S109-1</f>
        <v>0.30392635570140558</v>
      </c>
      <c r="BN121" s="24">
        <f t="shared" ref="BN121" si="872">+T121/T109-1</f>
        <v>0.28167480543459678</v>
      </c>
      <c r="BO121" s="24">
        <f t="shared" ref="BO121" si="873">+U121/U109-1</f>
        <v>0.24556557107904653</v>
      </c>
      <c r="BP121" s="24" t="e">
        <f t="shared" ref="BP121" si="874">+V121/V109-1</f>
        <v>#DIV/0!</v>
      </c>
      <c r="BQ121" s="24">
        <f t="shared" ref="BQ121" si="875">+W121/W109-1</f>
        <v>0.31151092038877848</v>
      </c>
      <c r="BR121" s="21"/>
      <c r="BS121" s="35">
        <f t="shared" ref="BS121" si="876">+A121</f>
        <v>46235</v>
      </c>
      <c r="BT121" s="24">
        <f t="shared" ref="BT121" si="877">(C121-C120)/$B120*C$3</f>
        <v>4.000857748541661E-3</v>
      </c>
      <c r="BU121" s="24">
        <f t="shared" ref="BU121" si="878">(D121-D120)/$B120*D$3</f>
        <v>6.5210692576599387E-4</v>
      </c>
      <c r="BV121" s="24">
        <f t="shared" ref="BV121" si="879">(E121-E120)/$B120*E$3</f>
        <v>-1.8065693806800095E-4</v>
      </c>
      <c r="BW121" s="24">
        <f t="shared" ref="BW121" si="880">(F121-F120)/$B120*F$3</f>
        <v>2.7505622785589578E-3</v>
      </c>
      <c r="BX121" s="24">
        <f t="shared" ref="BX121" si="881">(G121-G120)/$B120*G$3</f>
        <v>6.9147210287919306E-4</v>
      </c>
      <c r="BY121" s="24">
        <f t="shared" ref="BY121" si="882">(H121-H120)/$B120*H$3</f>
        <v>2.1763173369278108E-3</v>
      </c>
      <c r="BZ121" s="24">
        <f t="shared" ref="BZ121" si="883">(I121-I120)/$B120*I$3</f>
        <v>2.1524330192844343E-3</v>
      </c>
      <c r="CA121" s="24">
        <f t="shared" ref="CA121" si="884">(J121-J120)/$B120*J$3</f>
        <v>1.0875598320476772E-3</v>
      </c>
      <c r="CB121" s="24">
        <f t="shared" ref="CB121" si="885">(K121-K120)/$B120*K$3</f>
        <v>2.3106369492888467E-4</v>
      </c>
      <c r="CC121" s="24">
        <f t="shared" ref="CC121" si="886">(L121-L120)/$B120*L$3</f>
        <v>7.4323448266034849E-4</v>
      </c>
      <c r="CD121" s="24">
        <f t="shared" ref="CD121" si="887">(M121-M120)/$B120*M$3</f>
        <v>2.570937948893254E-3</v>
      </c>
      <c r="CE121" s="24">
        <f t="shared" ref="CE121" si="888">(N121-N120)/$B120*N$3</f>
        <v>8.9858131555903547E-4</v>
      </c>
      <c r="CF121" s="24">
        <f t="shared" ref="CF121" si="889">+SUM(BT121:CE121)</f>
        <v>1.7774469747979249E-2</v>
      </c>
      <c r="CG121" s="21"/>
    </row>
    <row r="122" spans="1:85" x14ac:dyDescent="0.2">
      <c r="A122" s="31">
        <f>+[1]NAC!A123</f>
        <v>46266</v>
      </c>
      <c r="B122" s="17">
        <f>+[1]GBA!B123</f>
        <v>12558.51809727348</v>
      </c>
      <c r="C122" s="17">
        <f>+[1]GBA!C123</f>
        <v>13621.476317445071</v>
      </c>
      <c r="D122" s="17">
        <f>+[1]GBA!D123</f>
        <v>8791.9395208152146</v>
      </c>
      <c r="E122" s="17">
        <f>+[1]GBA!E123</f>
        <v>8433.7651723701492</v>
      </c>
      <c r="F122" s="17">
        <f>+[1]GBA!F123</f>
        <v>13116.3256</v>
      </c>
      <c r="G122" s="17">
        <f>+[1]GBA!G123</f>
        <v>9968.5334531163626</v>
      </c>
      <c r="H122" s="17">
        <f>+[1]GBA!H123</f>
        <v>13556.1289</v>
      </c>
      <c r="I122" s="17">
        <f>+[1]GBA!I123</f>
        <v>12713.1595</v>
      </c>
      <c r="J122" s="17">
        <f>+[1]GBA!J123</f>
        <v>12416.476501044361</v>
      </c>
      <c r="K122" s="17">
        <f>+[1]GBA!K123</f>
        <v>11672.7071</v>
      </c>
      <c r="L122" s="17">
        <f>+[1]GBA!L123</f>
        <v>12483.344921595221</v>
      </c>
      <c r="M122" s="17">
        <f>+[1]GBA!M123</f>
        <v>15237.931200000001</v>
      </c>
      <c r="N122" s="17">
        <f>+[1]GBA!N123</f>
        <v>12683.26846274783</v>
      </c>
      <c r="O122" s="17">
        <f>+[1]GBA!P123</f>
        <v>10526.8356</v>
      </c>
      <c r="P122" s="17">
        <f>+[1]GBA!Q123</f>
        <v>12707.2287</v>
      </c>
      <c r="Q122" s="17">
        <f>+[1]GBA!R123</f>
        <v>12880.939</v>
      </c>
      <c r="R122" s="18">
        <f t="shared" ref="R122" si="890">+SUMPRODUCT($C$3:$N$3,C122:N122)</f>
        <v>12558.518097273476</v>
      </c>
      <c r="S122" s="19">
        <f t="shared" si="41"/>
        <v>12309.311282299357</v>
      </c>
      <c r="T122" s="19">
        <f t="shared" si="42"/>
        <v>11783.352725518082</v>
      </c>
      <c r="U122" s="19">
        <f t="shared" si="43"/>
        <v>10330.204465394529</v>
      </c>
      <c r="V122" s="19"/>
      <c r="W122" s="20">
        <f t="shared" si="44"/>
        <v>11645.293760903425</v>
      </c>
      <c r="X122" s="21"/>
      <c r="Y122" s="41">
        <f t="shared" ref="Y122" si="891">+B122/B121-1</f>
        <v>1.652320278328534E-2</v>
      </c>
      <c r="Z122" s="24">
        <f t="shared" ref="Z122" si="892">+C122/C121-1</f>
        <v>1.9005449004275032E-2</v>
      </c>
      <c r="AA122" s="24">
        <f t="shared" ref="AA122" si="893">+D122/D121-1</f>
        <v>7.8187481119289526E-3</v>
      </c>
      <c r="AB122" s="24">
        <f t="shared" ref="AB122" si="894">+E122/E121-1</f>
        <v>-2.8215794921861215E-2</v>
      </c>
      <c r="AC122" s="24">
        <f t="shared" ref="AC122" si="895">+F122/F121-1</f>
        <v>2.72463517134649E-2</v>
      </c>
      <c r="AD122" s="24">
        <f t="shared" ref="AD122" si="896">+G122/G121-1</f>
        <v>1.0699916313238633E-2</v>
      </c>
      <c r="AE122" s="24">
        <f t="shared" ref="AE122" si="897">+H122/H121-1</f>
        <v>2.4381405822555324E-2</v>
      </c>
      <c r="AF122" s="24">
        <f t="shared" ref="AF122" si="898">+I122/I121-1</f>
        <v>1.7490191243097808E-2</v>
      </c>
      <c r="AG122" s="24">
        <f t="shared" ref="AG122" si="899">+J122/J121-1</f>
        <v>3.9955666956228875E-2</v>
      </c>
      <c r="AH122" s="24">
        <f t="shared" ref="AH122" si="900">+K122/K121-1</f>
        <v>1.248481570783011E-2</v>
      </c>
      <c r="AI122" s="24">
        <f t="shared" ref="AI122" si="901">+L122/L121-1</f>
        <v>3.3415574998131303E-2</v>
      </c>
      <c r="AJ122" s="24">
        <f t="shared" ref="AJ122" si="902">+M122/M121-1</f>
        <v>1.2685070893126538E-2</v>
      </c>
      <c r="AK122" s="24">
        <f t="shared" ref="AK122" si="903">+N122/N121-1</f>
        <v>2.1303446702012563E-2</v>
      </c>
      <c r="AL122" s="24">
        <f t="shared" ref="AL122" si="904">+O122/O121-1</f>
        <v>3.4927383329138806E-2</v>
      </c>
      <c r="AM122" s="24">
        <f t="shared" ref="AM122" si="905">+P122/P121-1</f>
        <v>1.751483293246836E-2</v>
      </c>
      <c r="AN122" s="24">
        <f t="shared" ref="AN122" si="906">+Q122/Q121-1</f>
        <v>2.210437138755994E-2</v>
      </c>
      <c r="AO122" s="24">
        <f t="shared" ref="AO122" si="907">+R122/R121-1</f>
        <v>1.652320278328534E-2</v>
      </c>
      <c r="AP122" s="24">
        <f t="shared" ref="AP122" si="908">+S122/S121-1</f>
        <v>1.1475444258601586E-2</v>
      </c>
      <c r="AQ122" s="24">
        <f t="shared" ref="AQ122" si="909">+T122/T121-1</f>
        <v>6.2154585298950238E-3</v>
      </c>
      <c r="AR122" s="24">
        <f t="shared" ref="AR122" si="910">+U122/U121-1</f>
        <v>2.2425492953181969E-3</v>
      </c>
      <c r="AS122" s="24" t="e">
        <f t="shared" ref="AS122" si="911">+V122/V121-1</f>
        <v>#DIV/0!</v>
      </c>
      <c r="AT122" s="24">
        <f t="shared" ref="AT122" si="912">+W122/W121-1</f>
        <v>1.4285715841326985E-2</v>
      </c>
      <c r="AU122" s="21"/>
      <c r="AV122" s="24">
        <f t="shared" ref="AV122" si="913">+B122/B110-1</f>
        <v>0.33595047908787201</v>
      </c>
      <c r="AW122" s="24">
        <f t="shared" ref="AW122" si="914">+C122/C110-1</f>
        <v>0.34642589668543633</v>
      </c>
      <c r="AX122" s="24">
        <f t="shared" ref="AX122" si="915">+D122/D110-1</f>
        <v>0.22697390257575001</v>
      </c>
      <c r="AY122" s="24">
        <f t="shared" ref="AY122" si="916">+E122/E110-1</f>
        <v>9.4207818903961016E-2</v>
      </c>
      <c r="AZ122" s="24">
        <f t="shared" ref="AZ122" si="917">+F122/F110-1</f>
        <v>0.45196433189158913</v>
      </c>
      <c r="BA122" s="24">
        <f t="shared" ref="BA122" si="918">+G122/G110-1</f>
        <v>0.24853636295660753</v>
      </c>
      <c r="BB122" s="24">
        <f t="shared" ref="BB122" si="919">+H122/H110-1</f>
        <v>0.33874474635822871</v>
      </c>
      <c r="BC122" s="24">
        <f t="shared" ref="BC122" si="920">+I122/I110-1</f>
        <v>0.37044933497928922</v>
      </c>
      <c r="BD122" s="24">
        <f t="shared" ref="BD122" si="921">+J122/J110-1</f>
        <v>0.38910485742796341</v>
      </c>
      <c r="BE122" s="24">
        <f t="shared" ref="BE122" si="922">+K122/K110-1</f>
        <v>0.32121100215956</v>
      </c>
      <c r="BF122" s="24">
        <f t="shared" ref="BF122" si="923">+L122/L110-1</f>
        <v>0.41183781571094391</v>
      </c>
      <c r="BG122" s="24">
        <f t="shared" ref="BG122" si="924">+M122/M110-1</f>
        <v>0.35586108748042244</v>
      </c>
      <c r="BH122" s="24">
        <f t="shared" ref="BH122" si="925">+N122/N110-1</f>
        <v>0.35181708129153111</v>
      </c>
      <c r="BI122" s="24">
        <f t="shared" ref="BI122" si="926">+O122/O110-1</f>
        <v>0.21867671198272998</v>
      </c>
      <c r="BJ122" s="24">
        <f t="shared" ref="BJ122" si="927">+P122/P110-1</f>
        <v>0.32245864229953591</v>
      </c>
      <c r="BK122" s="24">
        <f t="shared" ref="BK122" si="928">+Q122/Q110-1</f>
        <v>0.42622044013763194</v>
      </c>
      <c r="BL122" s="24">
        <f t="shared" ref="BL122" si="929">+R122/R110-1</f>
        <v>0.33595047908787157</v>
      </c>
      <c r="BM122" s="24">
        <f t="shared" ref="BM122" si="930">+S122/S110-1</f>
        <v>0.30533317659757375</v>
      </c>
      <c r="BN122" s="24">
        <f t="shared" ref="BN122" si="931">+T122/T110-1</f>
        <v>0.28183363071080914</v>
      </c>
      <c r="BO122" s="24">
        <f t="shared" ref="BO122" si="932">+U122/U110-1</f>
        <v>0.23983141291639121</v>
      </c>
      <c r="BP122" s="24" t="e">
        <f t="shared" ref="BP122" si="933">+V122/V110-1</f>
        <v>#DIV/0!</v>
      </c>
      <c r="BQ122" s="24">
        <f t="shared" ref="BQ122" si="934">+W122/W110-1</f>
        <v>0.30719474323636642</v>
      </c>
      <c r="BR122" s="21"/>
      <c r="BS122" s="35">
        <f t="shared" ref="BS122" si="935">+A122</f>
        <v>46266</v>
      </c>
      <c r="BT122" s="24">
        <f t="shared" ref="BT122" si="936">(C122-C121)/$B121*C$3</f>
        <v>4.8201695549650141E-3</v>
      </c>
      <c r="BU122" s="24">
        <f t="shared" ref="BU122" si="937">(D122-D121)/$B121*D$3</f>
        <v>1.8053696364248202E-4</v>
      </c>
      <c r="BV122" s="24">
        <f t="shared" ref="BV122" si="938">(E122-E121)/$B121*E$3</f>
        <v>-1.6827924282793827E-3</v>
      </c>
      <c r="BW122" s="24">
        <f t="shared" ref="BW122" si="939">(F122-F121)/$B121*F$3</f>
        <v>2.9454830297676597E-3</v>
      </c>
      <c r="BX122" s="24">
        <f t="shared" ref="BX122" si="940">(G122-G121)/$B121*G$3</f>
        <v>5.3559419719685392E-4</v>
      </c>
      <c r="BY122" s="24">
        <f t="shared" ref="BY122" si="941">(H122-H121)/$B121*H$3</f>
        <v>2.2982343888779352E-3</v>
      </c>
      <c r="BZ122" s="24">
        <f t="shared" ref="BZ122" si="942">(I122-I121)/$B121*I$3</f>
        <v>2.0501241379477279E-3</v>
      </c>
      <c r="CA122" s="24">
        <f t="shared" ref="CA122" si="943">(J122-J121)/$B121*J$3</f>
        <v>1.0850435005743155E-3</v>
      </c>
      <c r="CB122" s="24">
        <f t="shared" ref="CB122" si="944">(K122-K121)/$B121*K$3</f>
        <v>8.6912638218726037E-4</v>
      </c>
      <c r="CC122" s="24">
        <f t="shared" ref="CC122" si="945">(L122-L121)/$B121*L$3</f>
        <v>9.8671277205702383E-4</v>
      </c>
      <c r="CD122" s="24">
        <f t="shared" ref="CD122" si="946">(M122-M121)/$B121*M$3</f>
        <v>1.674760394910336E-3</v>
      </c>
      <c r="CE122" s="24">
        <f t="shared" ref="CE122" si="947">(N122-N121)/$B121*N$3</f>
        <v>7.602098894380386E-4</v>
      </c>
      <c r="CF122" s="24">
        <f t="shared" ref="CF122" si="948">+SUM(BT122:CE122)</f>
        <v>1.6523202783285264E-2</v>
      </c>
      <c r="CG122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22"/>
  <sheetViews>
    <sheetView zoomScale="125" workbookViewId="0">
      <pane xSplit="1" ySplit="4" topLeftCell="B106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  <col min="71" max="71" width="11.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0.28649999999999998</v>
      </c>
      <c r="D3" s="48">
        <v>3.7999999999999999E-2</v>
      </c>
      <c r="E3" s="48">
        <v>0.1043</v>
      </c>
      <c r="F3" s="48">
        <v>8.6699999999999999E-2</v>
      </c>
      <c r="G3" s="48">
        <v>6.3399999999999998E-2</v>
      </c>
      <c r="H3" s="48">
        <v>8.1600000000000006E-2</v>
      </c>
      <c r="I3" s="48">
        <v>0.1041</v>
      </c>
      <c r="J3" s="48">
        <v>2.86E-2</v>
      </c>
      <c r="K3" s="48">
        <v>7.3899999999999993E-2</v>
      </c>
      <c r="L3" s="48">
        <v>1.61E-2</v>
      </c>
      <c r="M3" s="48">
        <v>8.1000000000000003E-2</v>
      </c>
      <c r="N3" s="48"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+[1]PAM!A6</f>
        <v>42705</v>
      </c>
      <c r="B5" s="17">
        <f>+[1]PAM!B6</f>
        <v>100.1298123999906</v>
      </c>
      <c r="C5" s="17">
        <f>+[1]PAM!C6</f>
        <v>100.88183265641401</v>
      </c>
      <c r="D5" s="17">
        <f>+[1]PAM!D6</f>
        <v>99.735902206659006</v>
      </c>
      <c r="E5" s="17">
        <f>+[1]PAM!E6</f>
        <v>98.735762533352201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100.27011608201001</v>
      </c>
      <c r="K5" s="17">
        <f>+[1]PAM!K6</f>
        <v>100</v>
      </c>
      <c r="L5" s="17">
        <f>+[1]PAM!L6</f>
        <v>103.909331802133</v>
      </c>
      <c r="M5" s="17">
        <f>+[1]PAM!M6</f>
        <v>100</v>
      </c>
      <c r="N5" s="17">
        <f>+[1]PAM!N6</f>
        <v>98.558588432582198</v>
      </c>
      <c r="O5" s="17">
        <f>+[1]PAM!P6</f>
        <v>100</v>
      </c>
      <c r="P5" s="17">
        <f>+[1]PAM!Q6</f>
        <v>100</v>
      </c>
      <c r="Q5" s="17">
        <f>+[1]PAM!R6</f>
        <v>100</v>
      </c>
      <c r="R5" s="18">
        <f>+SUMPRODUCT($C$3:$N$3,C5:N5)</f>
        <v>100.12981239999056</v>
      </c>
      <c r="S5" s="19">
        <f>+($C$3*$C5+$D$3*$D5+$E$3*$E5+$G$3*$G5+$K$3*$K5+$M$3*$M5+$N$3*$N5)/SUM($C$3:$E$3,$G$3,$K$3,$M$3:$N$3)</f>
        <v>100.08661127255931</v>
      </c>
      <c r="T5" s="19">
        <f>+($E$3*$E5+$G$3*$G5+$K$3*$K5+$M$3*$M5+$N$3*$N5)/SUM($E$3,$G$3,$K$3,$M$3:$N$3)</f>
        <v>99.488106858580025</v>
      </c>
      <c r="U5" s="19">
        <f>+($E$3*$E5+$G$3*$G5+$K$3*$K5+$N$3*$N5)/SUM($E$3,$G$3,$K$3,$N$3)</f>
        <v>99.338635537545343</v>
      </c>
      <c r="V5" s="19"/>
      <c r="W5" s="20">
        <f>($E$3*$E5+SUMPRODUCT($G$3:$L$3,$G5:$L5)+$N$3*$N5)/SUM($E$3,$G$3:$L$3,$N$3)</f>
        <v>99.777871327441702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+[1]PAM!A7</f>
        <v>42736</v>
      </c>
      <c r="B6" s="17">
        <f>+[1]PAM!B7</f>
        <v>102.0208284978344</v>
      </c>
      <c r="C6" s="17">
        <f>+[1]PAM!C7</f>
        <v>101.773239199736</v>
      </c>
      <c r="D6" s="17">
        <f>+[1]PAM!D7</f>
        <v>100.119257477107</v>
      </c>
      <c r="E6" s="17">
        <f>+[1]PAM!E7</f>
        <v>100.81033329533599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101.300697837797</v>
      </c>
      <c r="K6" s="17">
        <f>+[1]PAM!K7</f>
        <v>103.5814</v>
      </c>
      <c r="L6" s="17">
        <f>+[1]PAM!L7</f>
        <v>105.826744885246</v>
      </c>
      <c r="M6" s="17">
        <f>+[1]PAM!M7</f>
        <v>103.1259</v>
      </c>
      <c r="N6" s="17">
        <f>+[1]PAM!N7</f>
        <v>100.50710277829501</v>
      </c>
      <c r="O6" s="17">
        <f>+[1]PAM!P7</f>
        <v>102.0904</v>
      </c>
      <c r="P6" s="17">
        <f>+[1]PAM!Q7</f>
        <v>101.6093</v>
      </c>
      <c r="Q6" s="17">
        <f>+[1]PAM!R7</f>
        <v>102.23309999999999</v>
      </c>
      <c r="R6" s="18">
        <f t="shared" ref="R6:R69" si="4">+SUMPRODUCT($C$3:$N$3,C6:N6)</f>
        <v>102.02082849783437</v>
      </c>
      <c r="S6" s="19">
        <f t="shared" ref="S6:S69" si="5">+($C$3*$C6+$D$3*$D6+$E$3*$E6+$G$3*$G6+$K$3*$K6+$M$3*$M6+$N$3*$N6)/SUM($C$3:$E$3,$G$3,$K$3,$M$3:$N$3)</f>
        <v>101.73699132672564</v>
      </c>
      <c r="T6" s="19">
        <f t="shared" ref="T6:T69" si="6">+($E$3*$E6+$G$3*$G6+$K$3*$K6+$M$3*$M6+$N$3*$N6)/SUM($E$3,$G$3,$K$3,$M$3:$N$3)</f>
        <v>101.87953839890208</v>
      </c>
      <c r="U6" s="19">
        <f t="shared" ref="U6:U69" si="7">+($E$3*$E6+$G$3*$G6+$K$3*$K6+$N$3*$N6)/SUM($E$3,$G$3,$K$3,$N$3)</f>
        <v>101.51560440579131</v>
      </c>
      <c r="V6" s="19"/>
      <c r="W6" s="20">
        <f t="shared" ref="W6:W69" si="8">($E$3*$E6+SUMPRODUCT($G$3:$L$3,$G6:$L6)+$N$3*$N6)/SUM($E$3,$G$3:$L$3,$N$3)</f>
        <v>102.09168626029923</v>
      </c>
      <c r="X6" s="21"/>
      <c r="Y6" s="41">
        <f t="shared" ref="Y6:AN21" si="9">+B6/B5-1</f>
        <v>1.8885645069319779E-2</v>
      </c>
      <c r="Z6" s="24">
        <f t="shared" si="9"/>
        <v>8.8361454173613296E-3</v>
      </c>
      <c r="AA6" s="24">
        <f t="shared" si="9"/>
        <v>3.843703841508006E-3</v>
      </c>
      <c r="AB6" s="24">
        <f t="shared" si="9"/>
        <v>2.1011340863276606E-2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1.0278054878724685E-2</v>
      </c>
      <c r="AH6" s="24">
        <f t="shared" si="9"/>
        <v>3.5814000000000012E-2</v>
      </c>
      <c r="AI6" s="24">
        <f t="shared" si="9"/>
        <v>1.8452751546552015E-2</v>
      </c>
      <c r="AJ6" s="24">
        <f t="shared" si="9"/>
        <v>3.1258999999999926E-2</v>
      </c>
      <c r="AK6" s="24">
        <f t="shared" si="9"/>
        <v>1.9770112140411467E-2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1.8885645069320001E-2</v>
      </c>
      <c r="AP6" s="24">
        <f t="shared" si="10"/>
        <v>1.6489518759626787E-2</v>
      </c>
      <c r="AQ6" s="24">
        <f t="shared" si="10"/>
        <v>2.4037361005586622E-2</v>
      </c>
      <c r="AR6" s="24">
        <f t="shared" si="10"/>
        <v>2.1914624219125489E-2</v>
      </c>
      <c r="AS6" s="24" t="e">
        <f t="shared" si="10"/>
        <v>#DIV/0!</v>
      </c>
      <c r="AT6" s="24">
        <f>+W6/W5-1</f>
        <v>2.3189660212977081E-2</v>
      </c>
      <c r="AU6" s="21"/>
      <c r="BR6" s="21"/>
      <c r="BS6" s="35">
        <f t="shared" ref="BS6:BS69" si="11">+A6</f>
        <v>42736</v>
      </c>
      <c r="BT6" s="24">
        <f>(C6-C5)/$B5*C$3</f>
        <v>2.5505687920551281E-3</v>
      </c>
      <c r="BU6" s="24">
        <f t="shared" ref="BU6:CE21" si="12">(D6-D5)/$B5*D$3</f>
        <v>1.4548614371542648E-4</v>
      </c>
      <c r="BV6" s="24">
        <f t="shared" si="12"/>
        <v>2.1609720950094371E-3</v>
      </c>
      <c r="BW6" s="24">
        <f t="shared" si="12"/>
        <v>1.9265740679647735E-3</v>
      </c>
      <c r="BX6" s="24">
        <f t="shared" si="12"/>
        <v>5.3022330440324623E-4</v>
      </c>
      <c r="BY6" s="24">
        <f t="shared" si="12"/>
        <v>2.5701644078984062E-3</v>
      </c>
      <c r="BZ6" s="24">
        <f t="shared" si="12"/>
        <v>2.5304051203837389E-3</v>
      </c>
      <c r="CA6" s="24">
        <f t="shared" si="12"/>
        <v>2.9436426084336582E-4</v>
      </c>
      <c r="CB6" s="24">
        <f t="shared" si="12"/>
        <v>2.643223368308488E-3</v>
      </c>
      <c r="CC6" s="24">
        <f t="shared" si="12"/>
        <v>3.0830329048057086E-4</v>
      </c>
      <c r="CD6" s="24">
        <f t="shared" si="12"/>
        <v>2.5286964384647532E-3</v>
      </c>
      <c r="CE6" s="24">
        <f t="shared" si="12"/>
        <v>6.9666377979277141E-4</v>
      </c>
      <c r="CF6" s="24">
        <f>+SUM(BT6:CE6)</f>
        <v>1.8885645069320108E-2</v>
      </c>
      <c r="CG6" s="21"/>
      <c r="CH6" s="24">
        <f>+CH$3*(B$95-B$55)/$B$55</f>
        <v>14.088752959583488</v>
      </c>
      <c r="CI6" s="56">
        <f>+CI$3*(C$95-C$55)/$B$55</f>
        <v>4.5392118237146502</v>
      </c>
      <c r="CJ6" s="56">
        <f t="shared" ref="CJ6:CT6" si="13">+CJ$3*(D$95-D$55)/$B$55</f>
        <v>0.41442336110877176</v>
      </c>
      <c r="CK6" s="56">
        <f t="shared" si="13"/>
        <v>1.3011970744124091</v>
      </c>
      <c r="CL6" s="56">
        <f t="shared" si="13"/>
        <v>0.91475350039485492</v>
      </c>
      <c r="CM6" s="56">
        <f t="shared" si="13"/>
        <v>0.84605133700205326</v>
      </c>
      <c r="CN6" s="56">
        <f t="shared" si="13"/>
        <v>1.3394469875538146</v>
      </c>
      <c r="CO6" s="56">
        <f t="shared" si="13"/>
        <v>1.6583726025572609</v>
      </c>
      <c r="CP6" s="56">
        <f t="shared" si="13"/>
        <v>0.34881368563378973</v>
      </c>
      <c r="CQ6" s="56">
        <f t="shared" si="13"/>
        <v>0.89511366926583236</v>
      </c>
      <c r="CR6" s="56">
        <f t="shared" si="13"/>
        <v>0.12978854809917556</v>
      </c>
      <c r="CS6" s="56">
        <f t="shared" si="13"/>
        <v>1.1928370250085278</v>
      </c>
      <c r="CT6" s="56">
        <f t="shared" si="13"/>
        <v>0.50874334483234596</v>
      </c>
    </row>
    <row r="7" spans="1:99" x14ac:dyDescent="0.2">
      <c r="A7" s="31">
        <f>+[1]PAM!A8</f>
        <v>42767</v>
      </c>
      <c r="B7" s="17">
        <f>+[1]PAM!B8</f>
        <v>103.6956984976204</v>
      </c>
      <c r="C7" s="17">
        <f>+[1]PAM!C8</f>
        <v>102.48587488134601</v>
      </c>
      <c r="D7" s="17">
        <f>+[1]PAM!D8</f>
        <v>103.94851502304699</v>
      </c>
      <c r="E7" s="17">
        <f>+[1]PAM!E8</f>
        <v>103.39303151477699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104.516003160599</v>
      </c>
      <c r="K7" s="17">
        <f>+[1]PAM!K8</f>
        <v>104.51730000000001</v>
      </c>
      <c r="L7" s="17">
        <f>+[1]PAM!L8</f>
        <v>109.707128423863</v>
      </c>
      <c r="M7" s="17">
        <f>+[1]PAM!M8</f>
        <v>104.4851</v>
      </c>
      <c r="N7" s="17">
        <f>+[1]PAM!N8</f>
        <v>102.57983402878099</v>
      </c>
      <c r="O7" s="17">
        <f>+[1]PAM!P8</f>
        <v>102.6254</v>
      </c>
      <c r="P7" s="17">
        <f>+[1]PAM!Q8</f>
        <v>103.1957</v>
      </c>
      <c r="Q7" s="17">
        <f>+[1]PAM!R8</f>
        <v>105.2868</v>
      </c>
      <c r="R7" s="18">
        <f t="shared" si="4"/>
        <v>103.69569849762036</v>
      </c>
      <c r="S7" s="19">
        <f t="shared" si="5"/>
        <v>103.07992517147905</v>
      </c>
      <c r="T7" s="19">
        <f t="shared" si="6"/>
        <v>103.46270696211386</v>
      </c>
      <c r="U7" s="19">
        <f t="shared" si="7"/>
        <v>103.16417114355301</v>
      </c>
      <c r="V7" s="19"/>
      <c r="W7" s="20">
        <f t="shared" si="8"/>
        <v>104.08274923835943</v>
      </c>
      <c r="X7" s="21"/>
      <c r="Y7" s="41">
        <f t="shared" si="9"/>
        <v>1.6416941760295067E-2</v>
      </c>
      <c r="Z7" s="24">
        <f t="shared" si="9"/>
        <v>7.0021912166067235E-3</v>
      </c>
      <c r="AA7" s="24">
        <f t="shared" si="9"/>
        <v>3.8246963096141506E-2</v>
      </c>
      <c r="AB7" s="24">
        <f t="shared" si="9"/>
        <v>2.5619379829592281E-2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3.1740209015641341E-2</v>
      </c>
      <c r="AH7" s="24">
        <f t="shared" si="9"/>
        <v>9.0354059705699541E-3</v>
      </c>
      <c r="AI7" s="24">
        <f t="shared" si="9"/>
        <v>3.6667323962621401E-2</v>
      </c>
      <c r="AJ7" s="24">
        <f t="shared" si="9"/>
        <v>1.3180006186612747E-2</v>
      </c>
      <c r="AK7" s="24">
        <f t="shared" si="9"/>
        <v>2.0622734047544444E-2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1.6416941760294845E-2</v>
      </c>
      <c r="AP7" s="24">
        <f t="shared" si="10"/>
        <v>1.3200054643257575E-2</v>
      </c>
      <c r="AQ7" s="24">
        <f t="shared" si="10"/>
        <v>1.5539612645406597E-2</v>
      </c>
      <c r="AR7" s="24">
        <f t="shared" si="10"/>
        <v>1.6239540191001822E-2</v>
      </c>
      <c r="AS7" s="24" t="e">
        <f t="shared" si="10"/>
        <v>#DIV/0!</v>
      </c>
      <c r="AT7" s="24">
        <f t="shared" si="10"/>
        <v>1.950269459732179E-2</v>
      </c>
      <c r="AU7" s="21"/>
      <c r="BR7" s="21"/>
      <c r="BS7" s="35">
        <f t="shared" si="11"/>
        <v>42767</v>
      </c>
      <c r="BT7" s="24">
        <f>(C7-C6)/$B6*C$3</f>
        <v>2.0012592113540987E-3</v>
      </c>
      <c r="BU7" s="24">
        <f t="shared" si="12"/>
        <v>1.4262948937805245E-3</v>
      </c>
      <c r="BV7" s="24">
        <f t="shared" si="12"/>
        <v>2.6403963607628833E-3</v>
      </c>
      <c r="BW7" s="24">
        <f t="shared" si="12"/>
        <v>1.9998966191921426E-3</v>
      </c>
      <c r="BX7" s="24">
        <f t="shared" si="12"/>
        <v>4.36873535103141E-4</v>
      </c>
      <c r="BY7" s="24">
        <f t="shared" si="12"/>
        <v>1.858420508749586E-3</v>
      </c>
      <c r="BZ7" s="24">
        <f t="shared" si="12"/>
        <v>2.0556572916328735E-3</v>
      </c>
      <c r="CA7" s="24">
        <f t="shared" si="12"/>
        <v>9.0136233537928062E-4</v>
      </c>
      <c r="CB7" s="24">
        <f t="shared" si="12"/>
        <v>6.779302914744355E-4</v>
      </c>
      <c r="CC7" s="24">
        <f t="shared" si="12"/>
        <v>6.123668655862737E-4</v>
      </c>
      <c r="CD7" s="24">
        <f t="shared" si="12"/>
        <v>1.0791443435723236E-3</v>
      </c>
      <c r="CE7" s="24">
        <f t="shared" si="12"/>
        <v>7.273395037070636E-4</v>
      </c>
      <c r="CF7" s="24">
        <f t="shared" ref="CF7:CF70" si="14">+SUM(BT7:CE7)</f>
        <v>1.6416941760294627E-2</v>
      </c>
    </row>
    <row r="8" spans="1:99" x14ac:dyDescent="0.2">
      <c r="A8" s="31">
        <f>+[1]PAM!A9</f>
        <v>42795</v>
      </c>
      <c r="B8" s="17">
        <f>+[1]PAM!B9</f>
        <v>105.1552693033064</v>
      </c>
      <c r="C8" s="17">
        <f>+[1]PAM!C9</f>
        <v>103.179474447525</v>
      </c>
      <c r="D8" s="17">
        <f>+[1]PAM!D9</f>
        <v>105.62964796333701</v>
      </c>
      <c r="E8" s="17">
        <f>+[1]PAM!E9</f>
        <v>104.77875516453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108.154010644344</v>
      </c>
      <c r="K8" s="17">
        <f>+[1]PAM!K9</f>
        <v>106.50449999999999</v>
      </c>
      <c r="L8" s="17">
        <f>+[1]PAM!L9</f>
        <v>109.70145368845201</v>
      </c>
      <c r="M8" s="17">
        <f>+[1]PAM!M9</f>
        <v>105.6069</v>
      </c>
      <c r="N8" s="17">
        <f>+[1]PAM!N9</f>
        <v>105.59157259807</v>
      </c>
      <c r="O8" s="17">
        <f>+[1]PAM!P9</f>
        <v>104.1769</v>
      </c>
      <c r="P8" s="17">
        <f>+[1]PAM!Q9</f>
        <v>105.31229999999999</v>
      </c>
      <c r="Q8" s="17">
        <f>+[1]PAM!R9</f>
        <v>108.6317</v>
      </c>
      <c r="R8" s="18">
        <f t="shared" si="4"/>
        <v>105.15526930330643</v>
      </c>
      <c r="S8" s="19">
        <f t="shared" si="5"/>
        <v>104.23113077243242</v>
      </c>
      <c r="T8" s="19">
        <f t="shared" si="6"/>
        <v>104.92353000187329</v>
      </c>
      <c r="U8" s="19">
        <f t="shared" si="7"/>
        <v>104.72398793320615</v>
      </c>
      <c r="V8" s="19"/>
      <c r="W8" s="20">
        <f t="shared" si="8"/>
        <v>105.71984789579302</v>
      </c>
      <c r="X8" s="21"/>
      <c r="Y8" s="41">
        <f t="shared" si="9"/>
        <v>1.4075519301502082E-2</v>
      </c>
      <c r="Z8" s="24">
        <f t="shared" si="9"/>
        <v>6.7677576737479317E-3</v>
      </c>
      <c r="AA8" s="24">
        <f t="shared" si="9"/>
        <v>1.6172746093749302E-2</v>
      </c>
      <c r="AB8" s="24">
        <f t="shared" si="9"/>
        <v>1.3402485926287566E-2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3.4808138215492779E-2</v>
      </c>
      <c r="AH8" s="24">
        <f t="shared" si="9"/>
        <v>1.9013120315966692E-2</v>
      </c>
      <c r="AI8" s="24">
        <f t="shared" si="9"/>
        <v>-5.1726223195491805E-5</v>
      </c>
      <c r="AJ8" s="24">
        <f t="shared" si="9"/>
        <v>1.0736459074068838E-2</v>
      </c>
      <c r="AK8" s="24">
        <f t="shared" si="9"/>
        <v>2.9359947769500128E-2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1.4075519301502748E-2</v>
      </c>
      <c r="AP8" s="24">
        <f t="shared" si="10"/>
        <v>1.1168087278277339E-2</v>
      </c>
      <c r="AQ8" s="24">
        <f t="shared" si="10"/>
        <v>1.4119319730290458E-2</v>
      </c>
      <c r="AR8" s="24">
        <f t="shared" si="10"/>
        <v>1.5119753034051442E-2</v>
      </c>
      <c r="AS8" s="24" t="e">
        <f t="shared" si="10"/>
        <v>#DIV/0!</v>
      </c>
      <c r="AT8" s="24">
        <f t="shared" si="10"/>
        <v>1.5728818362440444E-2</v>
      </c>
      <c r="AU8" s="21"/>
      <c r="BR8" s="21"/>
      <c r="BS8" s="35">
        <f t="shared" si="11"/>
        <v>42795</v>
      </c>
      <c r="BT8" s="24">
        <f t="shared" ref="BT8:CE42" si="15">(C8-C7)/$B7*C$3</f>
        <v>1.916340586826178E-3</v>
      </c>
      <c r="BU8" s="24">
        <f t="shared" si="12"/>
        <v>6.1606269745592657E-4</v>
      </c>
      <c r="BV8" s="24">
        <f t="shared" si="12"/>
        <v>1.3937991523588127E-3</v>
      </c>
      <c r="BW8" s="24">
        <f t="shared" si="12"/>
        <v>2.6499361495337767E-3</v>
      </c>
      <c r="BX8" s="24">
        <f t="shared" si="12"/>
        <v>3.2294377187466809E-4</v>
      </c>
      <c r="BY8" s="24">
        <f t="shared" si="12"/>
        <v>1.5748587681652733E-3</v>
      </c>
      <c r="BZ8" s="24">
        <f t="shared" si="12"/>
        <v>1.266820050428762E-3</v>
      </c>
      <c r="CA8" s="24">
        <f t="shared" si="12"/>
        <v>1.0033879470660459E-3</v>
      </c>
      <c r="CB8" s="24">
        <f t="shared" si="12"/>
        <v>1.4162022352679272E-3</v>
      </c>
      <c r="CC8" s="24">
        <f t="shared" si="12"/>
        <v>-8.8107068509752715E-7</v>
      </c>
      <c r="CD8" s="24">
        <f t="shared" si="12"/>
        <v>8.7627357080857738E-4</v>
      </c>
      <c r="CE8" s="24">
        <f t="shared" si="12"/>
        <v>1.0397754424019887E-3</v>
      </c>
      <c r="CF8" s="24">
        <f t="shared" si="14"/>
        <v>1.4075519301502838E-2</v>
      </c>
    </row>
    <row r="9" spans="1:99" x14ac:dyDescent="0.2">
      <c r="A9" s="31">
        <f>+[1]PAM!A10</f>
        <v>42826</v>
      </c>
      <c r="B9" s="17">
        <f>+[1]PAM!B10</f>
        <v>107.86205993317721</v>
      </c>
      <c r="C9" s="17">
        <f>+[1]PAM!C10</f>
        <v>105.434528725107</v>
      </c>
      <c r="D9" s="17">
        <f>+[1]PAM!D10</f>
        <v>109.198048537636</v>
      </c>
      <c r="E9" s="17">
        <f>+[1]PAM!E10</f>
        <v>107.224288427205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116.213413684529</v>
      </c>
      <c r="K9" s="17">
        <f>+[1]PAM!K10</f>
        <v>108.16030000000001</v>
      </c>
      <c r="L9" s="17">
        <f>+[1]PAM!L10</f>
        <v>112.673194399241</v>
      </c>
      <c r="M9" s="17">
        <f>+[1]PAM!M10</f>
        <v>107.51430000000001</v>
      </c>
      <c r="N9" s="17">
        <f>+[1]PAM!N10</f>
        <v>107.98478672740499</v>
      </c>
      <c r="O9" s="17">
        <f>+[1]PAM!P10</f>
        <v>108.5973</v>
      </c>
      <c r="P9" s="17">
        <f>+[1]PAM!Q10</f>
        <v>107.3262</v>
      </c>
      <c r="Q9" s="17">
        <f>+[1]PAM!R10</f>
        <v>113.6053</v>
      </c>
      <c r="R9" s="18">
        <f t="shared" si="4"/>
        <v>107.86205993317721</v>
      </c>
      <c r="S9" s="19">
        <f t="shared" si="5"/>
        <v>106.38835413965722</v>
      </c>
      <c r="T9" s="19">
        <f t="shared" si="6"/>
        <v>106.85292610992906</v>
      </c>
      <c r="U9" s="19">
        <f t="shared" si="7"/>
        <v>106.65980684137917</v>
      </c>
      <c r="V9" s="19"/>
      <c r="W9" s="20">
        <f t="shared" si="8"/>
        <v>107.8320743383298</v>
      </c>
      <c r="X9" s="21"/>
      <c r="Y9" s="41">
        <f t="shared" si="9"/>
        <v>2.5740893897227668E-2</v>
      </c>
      <c r="Z9" s="24">
        <f t="shared" si="9"/>
        <v>2.1855648031323227E-2</v>
      </c>
      <c r="AA9" s="24">
        <f t="shared" si="9"/>
        <v>3.3782187511763206E-2</v>
      </c>
      <c r="AB9" s="24">
        <f t="shared" si="9"/>
        <v>2.3339972486167371E-2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7.4517837962456257E-2</v>
      </c>
      <c r="AH9" s="24">
        <f t="shared" si="9"/>
        <v>1.5546760934984194E-2</v>
      </c>
      <c r="AI9" s="24">
        <f t="shared" si="9"/>
        <v>2.7089346684763482E-2</v>
      </c>
      <c r="AJ9" s="24">
        <f t="shared" si="9"/>
        <v>1.806131985694126E-2</v>
      </c>
      <c r="AK9" s="24">
        <f t="shared" si="9"/>
        <v>2.2664821353164832E-2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2.5740893897227446E-2</v>
      </c>
      <c r="AP9" s="24">
        <f t="shared" si="10"/>
        <v>2.069653616187539E-2</v>
      </c>
      <c r="AQ9" s="24">
        <f t="shared" si="10"/>
        <v>1.8388593178492174E-2</v>
      </c>
      <c r="AR9" s="24">
        <f t="shared" si="10"/>
        <v>1.8484961720591553E-2</v>
      </c>
      <c r="AS9" s="24" t="e">
        <f t="shared" si="10"/>
        <v>#DIV/0!</v>
      </c>
      <c r="AT9" s="24">
        <f t="shared" si="10"/>
        <v>1.9979469177999309E-2</v>
      </c>
      <c r="AU9" s="21"/>
      <c r="BR9" s="21"/>
      <c r="BS9" s="35">
        <f t="shared" si="11"/>
        <v>42826</v>
      </c>
      <c r="BT9" s="24">
        <f t="shared" si="15"/>
        <v>6.1439912123065609E-3</v>
      </c>
      <c r="BU9" s="24">
        <f t="shared" si="12"/>
        <v>1.2895142841795565E-3</v>
      </c>
      <c r="BV9" s="24">
        <f t="shared" si="12"/>
        <v>2.4256427755540186E-3</v>
      </c>
      <c r="BW9" s="24">
        <f t="shared" si="12"/>
        <v>6.6380921719350521E-3</v>
      </c>
      <c r="BX9" s="24">
        <f t="shared" si="12"/>
        <v>7.0264058557906455E-4</v>
      </c>
      <c r="BY9" s="24">
        <f t="shared" si="12"/>
        <v>1.6893418767975608E-3</v>
      </c>
      <c r="BZ9" s="24">
        <f t="shared" si="12"/>
        <v>7.5702597242548262E-4</v>
      </c>
      <c r="CA9" s="24">
        <f t="shared" si="12"/>
        <v>2.1919864641727804E-3</v>
      </c>
      <c r="CB9" s="24">
        <f t="shared" si="12"/>
        <v>1.1636470603014614E-3</v>
      </c>
      <c r="CC9" s="24">
        <f t="shared" si="12"/>
        <v>4.5499408408817025E-4</v>
      </c>
      <c r="CD9" s="24">
        <f t="shared" si="12"/>
        <v>1.4692501956736737E-3</v>
      </c>
      <c r="CE9" s="24">
        <f t="shared" si="12"/>
        <v>8.147672142141412E-4</v>
      </c>
      <c r="CF9" s="24">
        <f t="shared" si="14"/>
        <v>2.5740893897227526E-2</v>
      </c>
    </row>
    <row r="10" spans="1:99" x14ac:dyDescent="0.2">
      <c r="A10" s="31">
        <f>+[1]PAM!A11</f>
        <v>42856</v>
      </c>
      <c r="B10" s="17">
        <f>+[1]PAM!B11</f>
        <v>109.84273447824469</v>
      </c>
      <c r="C10" s="17">
        <f>+[1]PAM!C11</f>
        <v>108.226828768747</v>
      </c>
      <c r="D10" s="17">
        <f>+[1]PAM!D11</f>
        <v>111.786657652424</v>
      </c>
      <c r="E10" s="17">
        <f>+[1]PAM!E11</f>
        <v>109.528342156289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118.274223729106</v>
      </c>
      <c r="K10" s="17">
        <f>+[1]PAM!K11</f>
        <v>107.97320000000001</v>
      </c>
      <c r="L10" s="17">
        <f>+[1]PAM!L11</f>
        <v>115.67782012837201</v>
      </c>
      <c r="M10" s="17">
        <f>+[1]PAM!M11</f>
        <v>109.64879999999999</v>
      </c>
      <c r="N10" s="17">
        <f>+[1]PAM!N11</f>
        <v>109.82053088230199</v>
      </c>
      <c r="O10" s="17">
        <f>+[1]PAM!P11</f>
        <v>110.4495</v>
      </c>
      <c r="P10" s="17">
        <f>+[1]PAM!Q11</f>
        <v>109.0797</v>
      </c>
      <c r="Q10" s="17">
        <f>+[1]PAM!R11</f>
        <v>114.551</v>
      </c>
      <c r="R10" s="18">
        <f t="shared" si="4"/>
        <v>109.84273447824468</v>
      </c>
      <c r="S10" s="19">
        <f t="shared" si="5"/>
        <v>108.64061845881606</v>
      </c>
      <c r="T10" s="19">
        <f t="shared" si="6"/>
        <v>108.63783178707408</v>
      </c>
      <c r="U10" s="19">
        <f t="shared" si="7"/>
        <v>108.34263198445332</v>
      </c>
      <c r="V10" s="19"/>
      <c r="W10" s="20">
        <f t="shared" si="8"/>
        <v>109.38739193620829</v>
      </c>
      <c r="X10" s="21"/>
      <c r="Y10" s="41">
        <f t="shared" si="9"/>
        <v>1.8363032805924107E-2</v>
      </c>
      <c r="Z10" s="24">
        <f t="shared" si="9"/>
        <v>2.6483734288984095E-2</v>
      </c>
      <c r="AA10" s="24">
        <f t="shared" si="9"/>
        <v>2.370563530625569E-2</v>
      </c>
      <c r="AB10" s="24">
        <f t="shared" si="9"/>
        <v>2.148816991821989E-2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1.7732979173740171E-2</v>
      </c>
      <c r="AH10" s="24">
        <f t="shared" si="9"/>
        <v>-1.7298398765536183E-3</v>
      </c>
      <c r="AI10" s="24">
        <f t="shared" si="9"/>
        <v>2.6666730673176486E-2</v>
      </c>
      <c r="AJ10" s="24">
        <f t="shared" si="9"/>
        <v>1.985317301977485E-2</v>
      </c>
      <c r="AK10" s="24">
        <f t="shared" si="9"/>
        <v>1.7000025749285719E-2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1.8363032805923885E-2</v>
      </c>
      <c r="AP10" s="24">
        <f t="shared" si="10"/>
        <v>2.1170214892151318E-2</v>
      </c>
      <c r="AQ10" s="24">
        <f t="shared" si="10"/>
        <v>1.6704321932267341E-2</v>
      </c>
      <c r="AR10" s="24">
        <f t="shared" si="10"/>
        <v>1.5777500380971032E-2</v>
      </c>
      <c r="AS10" s="24" t="e">
        <f t="shared" si="10"/>
        <v>#DIV/0!</v>
      </c>
      <c r="AT10" s="24">
        <f t="shared" si="10"/>
        <v>1.4423515520981089E-2</v>
      </c>
      <c r="AU10" s="21"/>
      <c r="BR10" s="21"/>
      <c r="BS10" s="35">
        <f t="shared" si="11"/>
        <v>42856</v>
      </c>
      <c r="BT10" s="24">
        <f t="shared" si="15"/>
        <v>7.4168244422410639E-3</v>
      </c>
      <c r="BU10" s="24">
        <f t="shared" si="12"/>
        <v>9.1197170184664073E-4</v>
      </c>
      <c r="BV10" s="24">
        <f t="shared" si="12"/>
        <v>2.2279641617482583E-3</v>
      </c>
      <c r="BW10" s="24">
        <f t="shared" si="12"/>
        <v>1.1090893320052733E-3</v>
      </c>
      <c r="BX10" s="24">
        <f t="shared" si="12"/>
        <v>1.6188263056368013E-3</v>
      </c>
      <c r="BY10" s="24">
        <f t="shared" si="12"/>
        <v>1.2661148886328037E-3</v>
      </c>
      <c r="BZ10" s="24">
        <f t="shared" si="12"/>
        <v>7.3329936447533964E-4</v>
      </c>
      <c r="CA10" s="24">
        <f t="shared" si="12"/>
        <v>5.4643094440636625E-4</v>
      </c>
      <c r="CB10" s="24">
        <f t="shared" si="12"/>
        <v>-1.2818863285724369E-4</v>
      </c>
      <c r="CC10" s="24">
        <f t="shared" si="12"/>
        <v>4.4848461330126836E-4</v>
      </c>
      <c r="CD10" s="24">
        <f t="shared" si="12"/>
        <v>1.6029222889597215E-3</v>
      </c>
      <c r="CE10" s="24">
        <f t="shared" si="12"/>
        <v>6.0929339552783705E-4</v>
      </c>
      <c r="CF10" s="24">
        <f t="shared" si="14"/>
        <v>1.8363032805924131E-2</v>
      </c>
    </row>
    <row r="11" spans="1:99" x14ac:dyDescent="0.2">
      <c r="A11" s="31">
        <f>+[1]PAM!A12</f>
        <v>42887</v>
      </c>
      <c r="B11" s="17">
        <f>+[1]PAM!B12</f>
        <v>111.3843501925389</v>
      </c>
      <c r="C11" s="17">
        <f>+[1]PAM!C12</f>
        <v>110.231855774015</v>
      </c>
      <c r="D11" s="17">
        <f>+[1]PAM!D12</f>
        <v>113.260884874195</v>
      </c>
      <c r="E11" s="17">
        <f>+[1]PAM!E12</f>
        <v>110.42848339679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119.000559502531</v>
      </c>
      <c r="K11" s="17">
        <f>+[1]PAM!K12</f>
        <v>109.8691</v>
      </c>
      <c r="L11" s="17">
        <f>+[1]PAM!L12</f>
        <v>118.62035567085201</v>
      </c>
      <c r="M11" s="17">
        <f>+[1]PAM!M12</f>
        <v>110.8486</v>
      </c>
      <c r="N11" s="17">
        <f>+[1]PAM!N12</f>
        <v>112.084444461058</v>
      </c>
      <c r="O11" s="17">
        <f>+[1]PAM!P12</f>
        <v>111.2188</v>
      </c>
      <c r="P11" s="17">
        <f>+[1]PAM!Q12</f>
        <v>110.3141</v>
      </c>
      <c r="Q11" s="17">
        <f>+[1]PAM!R12</f>
        <v>115.4054</v>
      </c>
      <c r="R11" s="18">
        <f t="shared" si="4"/>
        <v>111.38435019253888</v>
      </c>
      <c r="S11" s="19">
        <f t="shared" si="5"/>
        <v>110.29227044144939</v>
      </c>
      <c r="T11" s="19">
        <f t="shared" si="6"/>
        <v>110.02581244417152</v>
      </c>
      <c r="U11" s="19">
        <f t="shared" si="7"/>
        <v>109.78556085072485</v>
      </c>
      <c r="V11" s="19"/>
      <c r="W11" s="20">
        <f t="shared" si="8"/>
        <v>110.75380692805076</v>
      </c>
      <c r="X11" s="21"/>
      <c r="Y11" s="41">
        <f t="shared" si="9"/>
        <v>1.4034753610395079E-2</v>
      </c>
      <c r="Z11" s="24">
        <f t="shared" si="9"/>
        <v>1.8526155003139033E-2</v>
      </c>
      <c r="AA11" s="24">
        <f t="shared" si="9"/>
        <v>1.3187863853616477E-2</v>
      </c>
      <c r="AB11" s="24">
        <f t="shared" si="9"/>
        <v>8.2183407762765892E-3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6.141116386344736E-3</v>
      </c>
      <c r="AH11" s="24">
        <f t="shared" si="9"/>
        <v>1.7558986859702141E-2</v>
      </c>
      <c r="AI11" s="24">
        <f t="shared" si="9"/>
        <v>2.5437335689888929E-2</v>
      </c>
      <c r="AJ11" s="24">
        <f t="shared" si="9"/>
        <v>1.0942208213861049E-2</v>
      </c>
      <c r="AK11" s="24">
        <f t="shared" si="9"/>
        <v>2.0614666133623949E-2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1.4034753610394857E-2</v>
      </c>
      <c r="AP11" s="24">
        <f t="shared" si="10"/>
        <v>1.5202895621028167E-2</v>
      </c>
      <c r="AQ11" s="24">
        <f t="shared" si="10"/>
        <v>1.2776218323445887E-2</v>
      </c>
      <c r="AR11" s="24">
        <f t="shared" si="10"/>
        <v>1.3318200230529653E-2</v>
      </c>
      <c r="AS11" s="24" t="e">
        <f t="shared" si="10"/>
        <v>#DIV/0!</v>
      </c>
      <c r="AT11" s="24">
        <f t="shared" si="10"/>
        <v>1.2491521807552752E-2</v>
      </c>
      <c r="AU11" s="21"/>
      <c r="BR11" s="21"/>
      <c r="BS11" s="35">
        <f t="shared" si="11"/>
        <v>42887</v>
      </c>
      <c r="BT11" s="24">
        <f t="shared" si="15"/>
        <v>5.2296607485045471E-3</v>
      </c>
      <c r="BU11" s="24">
        <f t="shared" si="12"/>
        <v>5.1000764587113829E-4</v>
      </c>
      <c r="BV11" s="24">
        <f t="shared" si="12"/>
        <v>8.547195390774708E-4</v>
      </c>
      <c r="BW11" s="24">
        <f t="shared" si="12"/>
        <v>1.0934315371016916E-3</v>
      </c>
      <c r="BX11" s="24">
        <f t="shared" si="12"/>
        <v>7.7591495154265776E-4</v>
      </c>
      <c r="BY11" s="24">
        <f t="shared" si="12"/>
        <v>1.3102179282372492E-3</v>
      </c>
      <c r="BZ11" s="24">
        <f t="shared" si="12"/>
        <v>7.4225318941007216E-4</v>
      </c>
      <c r="CA11" s="24">
        <f t="shared" si="12"/>
        <v>1.8911768009626068E-4</v>
      </c>
      <c r="CB11" s="24">
        <f t="shared" si="12"/>
        <v>1.2755236899874265E-3</v>
      </c>
      <c r="CC11" s="24">
        <f t="shared" si="12"/>
        <v>4.3129682139614811E-4</v>
      </c>
      <c r="CD11" s="24">
        <f t="shared" si="12"/>
        <v>8.8475401182996709E-4</v>
      </c>
      <c r="CE11" s="24">
        <f t="shared" si="12"/>
        <v>7.3785586734020361E-4</v>
      </c>
      <c r="CF11" s="24">
        <f t="shared" si="14"/>
        <v>1.4034753610394836E-2</v>
      </c>
    </row>
    <row r="12" spans="1:99" x14ac:dyDescent="0.2">
      <c r="A12" s="31">
        <f>+[1]PAM!A13</f>
        <v>42917</v>
      </c>
      <c r="B12" s="17">
        <f>+[1]PAM!B13</f>
        <v>114.1809181723192</v>
      </c>
      <c r="C12" s="17">
        <f>+[1]PAM!C13</f>
        <v>112.451707686463</v>
      </c>
      <c r="D12" s="17">
        <f>+[1]PAM!D13</f>
        <v>117.153321709601</v>
      </c>
      <c r="E12" s="17">
        <f>+[1]PAM!E13</f>
        <v>111.700270560993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122.556519495072</v>
      </c>
      <c r="K12" s="17">
        <f>+[1]PAM!K13</f>
        <v>115.29819999999999</v>
      </c>
      <c r="L12" s="17">
        <f>+[1]PAM!L13</f>
        <v>120.909889806275</v>
      </c>
      <c r="M12" s="17">
        <f>+[1]PAM!M13</f>
        <v>114.3545</v>
      </c>
      <c r="N12" s="17">
        <f>+[1]PAM!N13</f>
        <v>113.88620564891301</v>
      </c>
      <c r="O12" s="17">
        <f>+[1]PAM!P13</f>
        <v>112.33159999999999</v>
      </c>
      <c r="P12" s="17">
        <f>+[1]PAM!Q13</f>
        <v>112.4443</v>
      </c>
      <c r="Q12" s="17">
        <f>+[1]PAM!R13</f>
        <v>118.3858</v>
      </c>
      <c r="R12" s="18">
        <f t="shared" si="4"/>
        <v>114.18091817231922</v>
      </c>
      <c r="S12" s="19">
        <f t="shared" si="5"/>
        <v>112.98138784430979</v>
      </c>
      <c r="T12" s="19">
        <f t="shared" si="6"/>
        <v>112.96247009414803</v>
      </c>
      <c r="U12" s="19">
        <f t="shared" si="7"/>
        <v>112.55600137614512</v>
      </c>
      <c r="V12" s="19"/>
      <c r="W12" s="20">
        <f t="shared" si="8"/>
        <v>113.83197334616528</v>
      </c>
      <c r="X12" s="21"/>
      <c r="Y12" s="41">
        <f t="shared" si="9"/>
        <v>2.5107368988068313E-2</v>
      </c>
      <c r="Z12" s="24">
        <f t="shared" si="9"/>
        <v>2.013802540890608E-2</v>
      </c>
      <c r="AA12" s="24">
        <f t="shared" si="9"/>
        <v>3.4367000043567852E-2</v>
      </c>
      <c r="AB12" s="24">
        <f t="shared" si="9"/>
        <v>1.1516839904730292E-2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2.9881876248366357E-2</v>
      </c>
      <c r="AH12" s="24">
        <f t="shared" si="9"/>
        <v>4.9414257511893656E-2</v>
      </c>
      <c r="AI12" s="24">
        <f t="shared" si="9"/>
        <v>1.9301359555656816E-2</v>
      </c>
      <c r="AJ12" s="24">
        <f t="shared" si="9"/>
        <v>3.1627823896738461E-2</v>
      </c>
      <c r="AK12" s="24">
        <f t="shared" si="9"/>
        <v>1.6075033395744676E-2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2.5107368988068757E-2</v>
      </c>
      <c r="AP12" s="24">
        <f t="shared" si="10"/>
        <v>2.4381739464579777E-2</v>
      </c>
      <c r="AQ12" s="24">
        <f t="shared" si="10"/>
        <v>2.6690624542914376E-2</v>
      </c>
      <c r="AR12" s="24">
        <f t="shared" si="10"/>
        <v>2.5235017282347671E-2</v>
      </c>
      <c r="AS12" s="24" t="e">
        <f t="shared" si="10"/>
        <v>#DIV/0!</v>
      </c>
      <c r="AT12" s="24">
        <f t="shared" si="10"/>
        <v>2.7792872348976649E-2</v>
      </c>
      <c r="AU12" s="21"/>
      <c r="BR12" s="21"/>
      <c r="BS12" s="35">
        <f t="shared" si="11"/>
        <v>42917</v>
      </c>
      <c r="BT12" s="24">
        <f t="shared" si="15"/>
        <v>5.7098467766520371E-3</v>
      </c>
      <c r="BU12" s="24">
        <f t="shared" si="12"/>
        <v>1.327947772642624E-3</v>
      </c>
      <c r="BV12" s="24">
        <f t="shared" si="12"/>
        <v>1.1908980121271902E-3</v>
      </c>
      <c r="BW12" s="24">
        <f t="shared" si="12"/>
        <v>1.4867169374669677E-3</v>
      </c>
      <c r="BX12" s="24">
        <f t="shared" si="12"/>
        <v>1.5276765515609908E-3</v>
      </c>
      <c r="BY12" s="24">
        <f t="shared" si="12"/>
        <v>3.0107597649069364E-3</v>
      </c>
      <c r="BZ12" s="24">
        <f t="shared" si="12"/>
        <v>2.878853532347301E-3</v>
      </c>
      <c r="CA12" s="24">
        <f t="shared" si="12"/>
        <v>9.1305875206770988E-4</v>
      </c>
      <c r="CB12" s="24">
        <f t="shared" si="12"/>
        <v>3.6020364558079043E-3</v>
      </c>
      <c r="CC12" s="24">
        <f t="shared" si="12"/>
        <v>3.3093966537122577E-4</v>
      </c>
      <c r="CD12" s="24">
        <f t="shared" si="12"/>
        <v>2.5495314154018569E-3</v>
      </c>
      <c r="CE12" s="24">
        <f t="shared" si="12"/>
        <v>5.7910335171601143E-4</v>
      </c>
      <c r="CF12" s="24">
        <f t="shared" si="14"/>
        <v>2.5107368988068757E-2</v>
      </c>
    </row>
    <row r="13" spans="1:99" x14ac:dyDescent="0.2">
      <c r="A13" s="31">
        <f>+[1]PAM!A14</f>
        <v>42948</v>
      </c>
      <c r="B13" s="17">
        <f>+[1]PAM!B14</f>
        <v>115.77117421237121</v>
      </c>
      <c r="C13" s="17">
        <f>+[1]PAM!C14</f>
        <v>114.72214288500101</v>
      </c>
      <c r="D13" s="17">
        <f>+[1]PAM!D14</f>
        <v>119.075678170659</v>
      </c>
      <c r="E13" s="17">
        <f>+[1]PAM!E14</f>
        <v>112.06208618090299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125.02966564064801</v>
      </c>
      <c r="K13" s="17">
        <f>+[1]PAM!K14</f>
        <v>116.041</v>
      </c>
      <c r="L13" s="17">
        <f>+[1]PAM!L14</f>
        <v>124.351360569194</v>
      </c>
      <c r="M13" s="17">
        <f>+[1]PAM!M14</f>
        <v>114.7535</v>
      </c>
      <c r="N13" s="17">
        <f>+[1]PAM!N14</f>
        <v>114.385314921191</v>
      </c>
      <c r="O13" s="17">
        <f>+[1]PAM!P14</f>
        <v>113.33750000000001</v>
      </c>
      <c r="P13" s="17">
        <f>+[1]PAM!Q14</f>
        <v>114.0026</v>
      </c>
      <c r="Q13" s="17">
        <f>+[1]PAM!R14</f>
        <v>120.0483</v>
      </c>
      <c r="R13" s="18">
        <f t="shared" si="4"/>
        <v>115.77117421237119</v>
      </c>
      <c r="S13" s="19">
        <f t="shared" si="5"/>
        <v>114.36009630968611</v>
      </c>
      <c r="T13" s="19">
        <f t="shared" si="6"/>
        <v>113.57070330035386</v>
      </c>
      <c r="U13" s="19">
        <f t="shared" si="7"/>
        <v>113.22533007515077</v>
      </c>
      <c r="V13" s="19"/>
      <c r="W13" s="20">
        <f t="shared" si="8"/>
        <v>115.12722846658799</v>
      </c>
      <c r="X13" s="21"/>
      <c r="Y13" s="41">
        <f t="shared" si="9"/>
        <v>1.3927511404769444E-2</v>
      </c>
      <c r="Z13" s="24">
        <f t="shared" si="9"/>
        <v>2.0190313204210497E-2</v>
      </c>
      <c r="AA13" s="24">
        <f t="shared" si="9"/>
        <v>1.6408894199544166E-2</v>
      </c>
      <c r="AB13" s="24">
        <f t="shared" si="9"/>
        <v>3.2391651165466495E-3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2.01796375726504E-2</v>
      </c>
      <c r="AH13" s="24">
        <f t="shared" si="9"/>
        <v>6.4424249467902595E-3</v>
      </c>
      <c r="AI13" s="24">
        <f t="shared" si="9"/>
        <v>2.8463103956450686E-2</v>
      </c>
      <c r="AJ13" s="24">
        <f t="shared" si="9"/>
        <v>3.4891499678630922E-3</v>
      </c>
      <c r="AK13" s="24">
        <f t="shared" si="9"/>
        <v>4.3825261315373343E-3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1.3927511404769E-2</v>
      </c>
      <c r="AP13" s="24">
        <f t="shared" si="10"/>
        <v>1.2202969813720044E-2</v>
      </c>
      <c r="AQ13" s="24">
        <f t="shared" si="10"/>
        <v>5.3843830229534095E-3</v>
      </c>
      <c r="AR13" s="24">
        <f t="shared" si="10"/>
        <v>5.9466282634619283E-3</v>
      </c>
      <c r="AS13" s="24" t="e">
        <f t="shared" si="10"/>
        <v>#DIV/0!</v>
      </c>
      <c r="AT13" s="24">
        <f t="shared" si="10"/>
        <v>1.1378658230617011E-2</v>
      </c>
      <c r="AU13" s="21"/>
      <c r="BR13" s="21"/>
      <c r="BS13" s="35">
        <f t="shared" si="11"/>
        <v>42948</v>
      </c>
      <c r="BT13" s="24">
        <f t="shared" si="15"/>
        <v>5.6969211212634582E-3</v>
      </c>
      <c r="BU13" s="24">
        <f t="shared" si="12"/>
        <v>6.3977017079122948E-4</v>
      </c>
      <c r="BV13" s="24">
        <f t="shared" si="12"/>
        <v>3.3050504200412536E-4</v>
      </c>
      <c r="BW13" s="24">
        <f t="shared" si="12"/>
        <v>1.5473448876401846E-3</v>
      </c>
      <c r="BX13" s="24">
        <f t="shared" si="12"/>
        <v>6.5837077861425058E-4</v>
      </c>
      <c r="BY13" s="24">
        <f t="shared" si="12"/>
        <v>1.8984103777556485E-3</v>
      </c>
      <c r="BZ13" s="24">
        <f t="shared" si="12"/>
        <v>1.1311598476120139E-3</v>
      </c>
      <c r="CA13" s="24">
        <f t="shared" si="12"/>
        <v>6.1947285847471301E-4</v>
      </c>
      <c r="CB13" s="24">
        <f t="shared" si="12"/>
        <v>4.8075388496313424E-4</v>
      </c>
      <c r="CC13" s="24">
        <f t="shared" si="12"/>
        <v>4.8526216262664704E-4</v>
      </c>
      <c r="CD13" s="24">
        <f t="shared" si="12"/>
        <v>2.8305079795579321E-4</v>
      </c>
      <c r="CE13" s="24">
        <f t="shared" si="12"/>
        <v>1.5648947506785625E-4</v>
      </c>
      <c r="CF13" s="24">
        <f t="shared" si="14"/>
        <v>1.3927511404769055E-2</v>
      </c>
    </row>
    <row r="14" spans="1:99" x14ac:dyDescent="0.2">
      <c r="A14" s="31">
        <f>+[1]PAM!A15</f>
        <v>42979</v>
      </c>
      <c r="B14" s="17">
        <f>+[1]PAM!B15</f>
        <v>117.5505656301272</v>
      </c>
      <c r="C14" s="17">
        <f>+[1]PAM!C15</f>
        <v>115.854364195423</v>
      </c>
      <c r="D14" s="17">
        <f>+[1]PAM!D15</f>
        <v>119.371316143751</v>
      </c>
      <c r="E14" s="17">
        <f>+[1]PAM!E15</f>
        <v>112.651950919268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127.251466322618</v>
      </c>
      <c r="K14" s="17">
        <f>+[1]PAM!K15</f>
        <v>118.8879</v>
      </c>
      <c r="L14" s="17">
        <f>+[1]PAM!L15</f>
        <v>128.97077580918</v>
      </c>
      <c r="M14" s="17">
        <f>+[1]PAM!M15</f>
        <v>116.7469</v>
      </c>
      <c r="N14" s="17">
        <f>+[1]PAM!N15</f>
        <v>115.446378392225</v>
      </c>
      <c r="O14" s="17">
        <f>+[1]PAM!P15</f>
        <v>116.7187</v>
      </c>
      <c r="P14" s="17">
        <f>+[1]PAM!Q15</f>
        <v>115.76049999999999</v>
      </c>
      <c r="Q14" s="17">
        <f>+[1]PAM!R15</f>
        <v>123.1099</v>
      </c>
      <c r="R14" s="18">
        <f t="shared" si="4"/>
        <v>117.55056563012721</v>
      </c>
      <c r="S14" s="19">
        <f t="shared" si="5"/>
        <v>115.66057401196744</v>
      </c>
      <c r="T14" s="19">
        <f t="shared" si="6"/>
        <v>115.1122227603831</v>
      </c>
      <c r="U14" s="19">
        <f t="shared" si="7"/>
        <v>114.63490172069686</v>
      </c>
      <c r="V14" s="19"/>
      <c r="W14" s="20">
        <f t="shared" si="8"/>
        <v>116.76556485757382</v>
      </c>
      <c r="X14" s="21"/>
      <c r="Y14" s="41">
        <f t="shared" si="9"/>
        <v>1.5369900407953496E-2</v>
      </c>
      <c r="Z14" s="24">
        <f t="shared" si="9"/>
        <v>9.8692482719482388E-3</v>
      </c>
      <c r="AA14" s="24">
        <f t="shared" si="9"/>
        <v>2.4827737925481319E-3</v>
      </c>
      <c r="AB14" s="24">
        <f t="shared" si="9"/>
        <v>5.2637315479990843E-3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1.7770188143634291E-2</v>
      </c>
      <c r="AH14" s="24">
        <f t="shared" si="9"/>
        <v>2.4533570031282093E-2</v>
      </c>
      <c r="AI14" s="24">
        <f t="shared" si="9"/>
        <v>3.7148087635241911E-2</v>
      </c>
      <c r="AJ14" s="24">
        <f t="shared" si="9"/>
        <v>1.7371147720984581E-2</v>
      </c>
      <c r="AK14" s="24">
        <f t="shared" si="9"/>
        <v>9.2762210932850753E-3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1.5369900407953718E-2</v>
      </c>
      <c r="AP14" s="24">
        <f t="shared" si="10"/>
        <v>1.1371778655726583E-2</v>
      </c>
      <c r="AQ14" s="24">
        <f t="shared" si="10"/>
        <v>1.3573214000026868E-2</v>
      </c>
      <c r="AR14" s="24">
        <f t="shared" si="10"/>
        <v>1.2449260643448978E-2</v>
      </c>
      <c r="AS14" s="24" t="e">
        <f t="shared" si="10"/>
        <v>#DIV/0!</v>
      </c>
      <c r="AT14" s="24">
        <f t="shared" si="10"/>
        <v>1.4230659530393375E-2</v>
      </c>
      <c r="AU14" s="21"/>
      <c r="BR14" s="21"/>
      <c r="BS14" s="35">
        <f t="shared" si="11"/>
        <v>42979</v>
      </c>
      <c r="BT14" s="24">
        <f t="shared" si="15"/>
        <v>2.8019185919359794E-3</v>
      </c>
      <c r="BU14" s="24">
        <f t="shared" si="12"/>
        <v>9.7038343559406389E-5</v>
      </c>
      <c r="BV14" s="24">
        <f t="shared" si="12"/>
        <v>5.3141805488309641E-4</v>
      </c>
      <c r="BW14" s="24">
        <f t="shared" si="12"/>
        <v>3.8901147290244359E-3</v>
      </c>
      <c r="BX14" s="24">
        <f t="shared" si="12"/>
        <v>7.0069514757786289E-4</v>
      </c>
      <c r="BY14" s="24">
        <f t="shared" si="12"/>
        <v>2.0293010034521681E-3</v>
      </c>
      <c r="BZ14" s="24">
        <f t="shared" si="12"/>
        <v>5.8806866616996356E-4</v>
      </c>
      <c r="CA14" s="24">
        <f t="shared" si="12"/>
        <v>5.4887151259066743E-4</v>
      </c>
      <c r="CB14" s="24">
        <f t="shared" si="12"/>
        <v>1.8172564235555513E-3</v>
      </c>
      <c r="CC14" s="24">
        <f t="shared" si="12"/>
        <v>6.4241021886281573E-4</v>
      </c>
      <c r="CD14" s="24">
        <f t="shared" si="12"/>
        <v>1.3946943278281571E-3</v>
      </c>
      <c r="CE14" s="24">
        <f t="shared" si="12"/>
        <v>3.2811338851358192E-4</v>
      </c>
      <c r="CF14" s="24">
        <f t="shared" si="14"/>
        <v>1.5369900407953687E-2</v>
      </c>
    </row>
    <row r="15" spans="1:99" x14ac:dyDescent="0.2">
      <c r="A15" s="31">
        <f>+[1]PAM!A16</f>
        <v>43009</v>
      </c>
      <c r="B15" s="17">
        <f>+[1]PAM!B16</f>
        <v>119.2420525881047</v>
      </c>
      <c r="C15" s="17">
        <f>+[1]PAM!C16</f>
        <v>117.05610479222</v>
      </c>
      <c r="D15" s="17">
        <f>+[1]PAM!D16</f>
        <v>122.909775156967</v>
      </c>
      <c r="E15" s="17">
        <f>+[1]PAM!E16</f>
        <v>113.864402749958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135.35386873442701</v>
      </c>
      <c r="K15" s="17">
        <f>+[1]PAM!K16</f>
        <v>121.2011</v>
      </c>
      <c r="L15" s="17">
        <f>+[1]PAM!L16</f>
        <v>131.47890339020799</v>
      </c>
      <c r="M15" s="17">
        <f>+[1]PAM!M16</f>
        <v>118.1844</v>
      </c>
      <c r="N15" s="17">
        <f>+[1]PAM!N16</f>
        <v>116.446196144171</v>
      </c>
      <c r="O15" s="17">
        <f>+[1]PAM!P16</f>
        <v>119.65730000000001</v>
      </c>
      <c r="P15" s="17">
        <f>+[1]PAM!Q16</f>
        <v>117.4736</v>
      </c>
      <c r="Q15" s="17">
        <f>+[1]PAM!R16</f>
        <v>125.4312</v>
      </c>
      <c r="R15" s="18">
        <f t="shared" si="4"/>
        <v>119.24205258810467</v>
      </c>
      <c r="S15" s="19">
        <f t="shared" si="5"/>
        <v>117.0850323879305</v>
      </c>
      <c r="T15" s="19">
        <f t="shared" si="6"/>
        <v>116.49057795419068</v>
      </c>
      <c r="U15" s="19">
        <f t="shared" si="7"/>
        <v>115.99598680166525</v>
      </c>
      <c r="V15" s="19"/>
      <c r="W15" s="20">
        <f t="shared" si="8"/>
        <v>118.68003830084463</v>
      </c>
      <c r="X15" s="21"/>
      <c r="Y15" s="41">
        <f t="shared" si="9"/>
        <v>1.4389441249476942E-2</v>
      </c>
      <c r="Z15" s="24">
        <f t="shared" si="9"/>
        <v>1.037285565496604E-2</v>
      </c>
      <c r="AA15" s="24">
        <f t="shared" si="9"/>
        <v>2.96424562241977E-2</v>
      </c>
      <c r="AB15" s="24">
        <f t="shared" si="9"/>
        <v>1.0762812546041944E-2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6.3672369725525702E-2</v>
      </c>
      <c r="AH15" s="24">
        <f t="shared" si="9"/>
        <v>1.9456984268373834E-2</v>
      </c>
      <c r="AI15" s="24">
        <f t="shared" si="9"/>
        <v>1.9447255126532781E-2</v>
      </c>
      <c r="AJ15" s="24">
        <f t="shared" si="9"/>
        <v>1.2312960772405956E-2</v>
      </c>
      <c r="AK15" s="24">
        <f t="shared" si="9"/>
        <v>8.6604514222972107E-3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1.438944124947672E-2</v>
      </c>
      <c r="AP15" s="24">
        <f t="shared" si="10"/>
        <v>1.2315850825845409E-2</v>
      </c>
      <c r="AQ15" s="24">
        <f t="shared" si="10"/>
        <v>1.1974012496281494E-2</v>
      </c>
      <c r="AR15" s="24">
        <f t="shared" si="10"/>
        <v>1.1873217148862913E-2</v>
      </c>
      <c r="AS15" s="24" t="e">
        <f t="shared" si="10"/>
        <v>#DIV/0!</v>
      </c>
      <c r="AT15" s="24">
        <f t="shared" si="10"/>
        <v>1.6395873608850531E-2</v>
      </c>
      <c r="AU15" s="21"/>
      <c r="BR15" s="21"/>
      <c r="BS15" s="35">
        <f t="shared" si="11"/>
        <v>43009</v>
      </c>
      <c r="BT15" s="24">
        <f t="shared" si="15"/>
        <v>2.9289410828160084E-3</v>
      </c>
      <c r="BU15" s="24">
        <f t="shared" si="12"/>
        <v>1.1438604466208254E-3</v>
      </c>
      <c r="BV15" s="24">
        <f t="shared" si="12"/>
        <v>1.0757815180478954E-3</v>
      </c>
      <c r="BW15" s="24">
        <f t="shared" si="12"/>
        <v>1.0558836474725516E-3</v>
      </c>
      <c r="BX15" s="24">
        <f t="shared" si="12"/>
        <v>3.7743178658622119E-4</v>
      </c>
      <c r="BY15" s="24">
        <f t="shared" si="12"/>
        <v>1.0600660178198445E-3</v>
      </c>
      <c r="BZ15" s="24">
        <f t="shared" si="12"/>
        <v>1.6833920699509154E-3</v>
      </c>
      <c r="CA15" s="24">
        <f t="shared" si="12"/>
        <v>1.9713108800077745E-3</v>
      </c>
      <c r="CB15" s="24">
        <f t="shared" si="12"/>
        <v>1.4542293274698438E-3</v>
      </c>
      <c r="CC15" s="24">
        <f t="shared" si="12"/>
        <v>3.4351901105783708E-4</v>
      </c>
      <c r="CD15" s="24">
        <f t="shared" si="12"/>
        <v>9.9053117588877079E-4</v>
      </c>
      <c r="CE15" s="24">
        <f t="shared" si="12"/>
        <v>3.0449428573819758E-4</v>
      </c>
      <c r="CF15" s="24">
        <f t="shared" si="14"/>
        <v>1.4389441249476687E-2</v>
      </c>
    </row>
    <row r="16" spans="1:99" x14ac:dyDescent="0.2">
      <c r="A16" s="31">
        <f>+[1]PAM!A17</f>
        <v>43040</v>
      </c>
      <c r="B16" s="17">
        <f>+[1]PAM!B17</f>
        <v>121.2673728640511</v>
      </c>
      <c r="C16" s="17">
        <f>+[1]PAM!C17</f>
        <v>119.187593035793</v>
      </c>
      <c r="D16" s="17">
        <f>+[1]PAM!D17</f>
        <v>123.507327532057</v>
      </c>
      <c r="E16" s="17">
        <f>+[1]PAM!E17</f>
        <v>115.4715436433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136.89997085772501</v>
      </c>
      <c r="K16" s="17">
        <f>+[1]PAM!K17</f>
        <v>122.7223</v>
      </c>
      <c r="L16" s="17">
        <f>+[1]PAM!L17</f>
        <v>133.842992485303</v>
      </c>
      <c r="M16" s="17">
        <f>+[1]PAM!M17</f>
        <v>120.6172</v>
      </c>
      <c r="N16" s="17">
        <f>+[1]PAM!N17</f>
        <v>117.297805741278</v>
      </c>
      <c r="O16" s="17">
        <f>+[1]PAM!P17</f>
        <v>122.82559999999999</v>
      </c>
      <c r="P16" s="17">
        <f>+[1]PAM!Q17</f>
        <v>119.0116</v>
      </c>
      <c r="Q16" s="17">
        <f>+[1]PAM!R17</f>
        <v>127.9791</v>
      </c>
      <c r="R16" s="18">
        <f t="shared" si="4"/>
        <v>121.26737286405113</v>
      </c>
      <c r="S16" s="19">
        <f t="shared" si="5"/>
        <v>118.87867788623053</v>
      </c>
      <c r="T16" s="19">
        <f t="shared" si="6"/>
        <v>118.14097454669069</v>
      </c>
      <c r="U16" s="19">
        <f t="shared" si="7"/>
        <v>117.41792385556575</v>
      </c>
      <c r="V16" s="19"/>
      <c r="W16" s="20">
        <f t="shared" si="8"/>
        <v>120.73429476777915</v>
      </c>
      <c r="X16" s="21"/>
      <c r="Y16" s="41">
        <f t="shared" si="9"/>
        <v>1.6984949789001114E-2</v>
      </c>
      <c r="Z16" s="24">
        <f t="shared" si="9"/>
        <v>1.8209116451948448E-2</v>
      </c>
      <c r="AA16" s="24">
        <f t="shared" si="9"/>
        <v>4.8617156310544196E-3</v>
      </c>
      <c r="AB16" s="24">
        <f t="shared" si="9"/>
        <v>1.4114515639020331E-2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1.1422666657068703E-2</v>
      </c>
      <c r="AH16" s="24">
        <f t="shared" si="9"/>
        <v>1.2551041203421542E-2</v>
      </c>
      <c r="AI16" s="24">
        <f t="shared" si="9"/>
        <v>1.7980748501368105E-2</v>
      </c>
      <c r="AJ16" s="24">
        <f t="shared" si="9"/>
        <v>2.0584781070936531E-2</v>
      </c>
      <c r="AK16" s="24">
        <f t="shared" si="9"/>
        <v>7.3133311804589596E-3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1.698494978900178E-2</v>
      </c>
      <c r="AP16" s="24">
        <f t="shared" si="10"/>
        <v>1.5319169852191283E-2</v>
      </c>
      <c r="AQ16" s="24">
        <f t="shared" si="10"/>
        <v>1.4167640177294105E-2</v>
      </c>
      <c r="AR16" s="24">
        <f t="shared" si="10"/>
        <v>1.2258502152594053E-2</v>
      </c>
      <c r="AS16" s="24" t="e">
        <f t="shared" si="10"/>
        <v>#DIV/0!</v>
      </c>
      <c r="AT16" s="24">
        <f t="shared" si="10"/>
        <v>1.7309199561657884E-2</v>
      </c>
      <c r="AU16" s="21"/>
      <c r="BR16" s="21"/>
      <c r="BS16" s="35">
        <f t="shared" si="11"/>
        <v>43040</v>
      </c>
      <c r="BT16" s="24">
        <f t="shared" si="15"/>
        <v>5.1212753263573428E-3</v>
      </c>
      <c r="BU16" s="24">
        <f t="shared" si="12"/>
        <v>1.9042770365465295E-4</v>
      </c>
      <c r="BV16" s="24">
        <f t="shared" si="12"/>
        <v>1.4057523460669745E-3</v>
      </c>
      <c r="BW16" s="24">
        <f t="shared" si="12"/>
        <v>1.2724845531142499E-3</v>
      </c>
      <c r="BX16" s="24">
        <f t="shared" si="12"/>
        <v>7.0374702698108469E-4</v>
      </c>
      <c r="BY16" s="24">
        <f t="shared" si="12"/>
        <v>1.2750978090356056E-3</v>
      </c>
      <c r="BZ16" s="24">
        <f t="shared" si="12"/>
        <v>3.4751201527147908E-3</v>
      </c>
      <c r="CA16" s="24">
        <f t="shared" si="12"/>
        <v>3.7082991919860578E-4</v>
      </c>
      <c r="CB16" s="24">
        <f t="shared" si="12"/>
        <v>9.4276035643498272E-4</v>
      </c>
      <c r="CC16" s="24">
        <f t="shared" si="12"/>
        <v>3.1919808159044244E-4</v>
      </c>
      <c r="CD16" s="24">
        <f t="shared" si="12"/>
        <v>1.6525780605327984E-3</v>
      </c>
      <c r="CE16" s="24">
        <f t="shared" si="12"/>
        <v>2.5567845332001587E-4</v>
      </c>
      <c r="CF16" s="24">
        <f t="shared" si="14"/>
        <v>1.6984949789001547E-2</v>
      </c>
    </row>
    <row r="17" spans="1:84" x14ac:dyDescent="0.2">
      <c r="A17" s="31">
        <f>+[1]PAM!A18</f>
        <v>43070</v>
      </c>
      <c r="B17" s="17">
        <f>+[1]PAM!B18</f>
        <v>125.1414928619115</v>
      </c>
      <c r="C17" s="17">
        <f>+[1]PAM!C18</f>
        <v>120.1089011424</v>
      </c>
      <c r="D17" s="17">
        <f>+[1]PAM!D18</f>
        <v>123.328330137742</v>
      </c>
      <c r="E17" s="17">
        <f>+[1]PAM!E18</f>
        <v>117.604047587799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136.01096413882999</v>
      </c>
      <c r="K17" s="17">
        <f>+[1]PAM!K18</f>
        <v>123.56229999999999</v>
      </c>
      <c r="L17" s="17">
        <f>+[1]PAM!L18</f>
        <v>137.06118803185399</v>
      </c>
      <c r="M17" s="17">
        <f>+[1]PAM!M18</f>
        <v>122.86060000000001</v>
      </c>
      <c r="N17" s="17">
        <f>+[1]PAM!N18</f>
        <v>118.566584477342</v>
      </c>
      <c r="O17" s="17">
        <f>+[1]PAM!P18</f>
        <v>123.1002</v>
      </c>
      <c r="P17" s="17">
        <f>+[1]PAM!Q18</f>
        <v>120.7731</v>
      </c>
      <c r="Q17" s="17">
        <f>+[1]PAM!R18</f>
        <v>141.0616</v>
      </c>
      <c r="R17" s="18">
        <f t="shared" si="4"/>
        <v>125.14149286191146</v>
      </c>
      <c r="S17" s="19">
        <f t="shared" si="5"/>
        <v>120.3280278228556</v>
      </c>
      <c r="T17" s="19">
        <f t="shared" si="6"/>
        <v>120.18508224803649</v>
      </c>
      <c r="U17" s="19">
        <f t="shared" si="7"/>
        <v>119.40383878044803</v>
      </c>
      <c r="V17" s="19"/>
      <c r="W17" s="20">
        <f t="shared" si="8"/>
        <v>123.14447632804188</v>
      </c>
      <c r="X17" s="21"/>
      <c r="Y17" s="41">
        <f t="shared" si="9"/>
        <v>3.1946927737962483E-2</v>
      </c>
      <c r="Z17" s="24">
        <f t="shared" si="9"/>
        <v>7.7298994227554818E-3</v>
      </c>
      <c r="AA17" s="24">
        <f t="shared" si="9"/>
        <v>-1.449285624519292E-3</v>
      </c>
      <c r="AB17" s="24">
        <f t="shared" si="9"/>
        <v>1.8467787622952869E-2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-6.493841549600643E-3</v>
      </c>
      <c r="AH17" s="24">
        <f t="shared" si="9"/>
        <v>6.8447217824305628E-3</v>
      </c>
      <c r="AI17" s="24">
        <f t="shared" si="9"/>
        <v>2.404455763273794E-2</v>
      </c>
      <c r="AJ17" s="24">
        <f t="shared" si="9"/>
        <v>1.8599337407931849E-2</v>
      </c>
      <c r="AK17" s="24">
        <f t="shared" si="9"/>
        <v>1.0816730356086435E-2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3.1946927737962039E-2</v>
      </c>
      <c r="AP17" s="24">
        <f t="shared" si="10"/>
        <v>1.2191840979356439E-2</v>
      </c>
      <c r="AQ17" s="24">
        <f t="shared" si="10"/>
        <v>1.7302275600731276E-2</v>
      </c>
      <c r="AR17" s="24">
        <f t="shared" si="10"/>
        <v>1.691321784334332E-2</v>
      </c>
      <c r="AS17" s="24" t="e">
        <f t="shared" si="10"/>
        <v>#DIV/0!</v>
      </c>
      <c r="AT17" s="24">
        <f t="shared" si="10"/>
        <v>1.9962692165456986E-2</v>
      </c>
      <c r="AU17" s="21"/>
      <c r="AV17" s="24">
        <f t="shared" ref="AV17:BQ28" si="16">+B17/B5-1</f>
        <v>0.24979254292424158</v>
      </c>
      <c r="AW17" s="24">
        <f t="shared" si="16"/>
        <v>0.19059000000000048</v>
      </c>
      <c r="AX17" s="24">
        <f t="shared" si="16"/>
        <v>0.23654900000000012</v>
      </c>
      <c r="AY17" s="24">
        <f t="shared" si="16"/>
        <v>0.19109879308495992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0.35644566350743889</v>
      </c>
      <c r="BE17" s="24">
        <f t="shared" si="16"/>
        <v>0.23562299999999992</v>
      </c>
      <c r="BF17" s="24">
        <f t="shared" si="16"/>
        <v>0.31904599572297965</v>
      </c>
      <c r="BG17" s="24">
        <f t="shared" si="16"/>
        <v>0.22860600000000009</v>
      </c>
      <c r="BH17" s="24">
        <f t="shared" si="16"/>
        <v>0.20300611405819824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0.24979254292424158</v>
      </c>
      <c r="BM17" s="24">
        <f t="shared" si="16"/>
        <v>0.20223900372822268</v>
      </c>
      <c r="BN17" s="24">
        <f t="shared" si="16"/>
        <v>0.20803466909745039</v>
      </c>
      <c r="BO17" s="24">
        <f t="shared" si="16"/>
        <v>0.20198790867546168</v>
      </c>
      <c r="BP17" s="24" t="e">
        <f t="shared" si="16"/>
        <v>#DIV/0!</v>
      </c>
      <c r="BQ17" s="24">
        <f t="shared" si="16"/>
        <v>0.23418624480289663</v>
      </c>
      <c r="BR17" s="21"/>
      <c r="BS17" s="35">
        <f t="shared" si="11"/>
        <v>43070</v>
      </c>
      <c r="BT17" s="24">
        <f t="shared" si="15"/>
        <v>2.1766347065077158E-3</v>
      </c>
      <c r="BU17" s="24">
        <f t="shared" si="12"/>
        <v>-5.6090115777436364E-5</v>
      </c>
      <c r="BV17" s="24">
        <f t="shared" si="12"/>
        <v>1.8341302871349775E-3</v>
      </c>
      <c r="BW17" s="24">
        <f t="shared" si="12"/>
        <v>1.8235420441400054E-2</v>
      </c>
      <c r="BX17" s="24">
        <f t="shared" si="12"/>
        <v>1.8222078600459751E-3</v>
      </c>
      <c r="BY17" s="24">
        <f t="shared" si="12"/>
        <v>1.9083253354505623E-3</v>
      </c>
      <c r="BZ17" s="24">
        <f t="shared" si="12"/>
        <v>3.4237769829932622E-3</v>
      </c>
      <c r="CA17" s="24">
        <f t="shared" si="12"/>
        <v>-2.0966556428085012E-4</v>
      </c>
      <c r="CB17" s="24">
        <f t="shared" si="12"/>
        <v>5.1189366549228847E-4</v>
      </c>
      <c r="CC17" s="24">
        <f t="shared" si="12"/>
        <v>4.2726206625715149E-4</v>
      </c>
      <c r="CD17" s="24">
        <f t="shared" si="12"/>
        <v>1.4984690086732224E-3</v>
      </c>
      <c r="CE17" s="24">
        <f t="shared" si="12"/>
        <v>3.7456306406516199E-4</v>
      </c>
      <c r="CF17" s="24">
        <f t="shared" si="14"/>
        <v>3.1946927737962087E-2</v>
      </c>
    </row>
    <row r="18" spans="1:84" x14ac:dyDescent="0.2">
      <c r="A18" s="31">
        <f>+[1]PAM!A19</f>
        <v>43101</v>
      </c>
      <c r="B18" s="17">
        <f>+[1]PAM!B19</f>
        <v>127.6062579639335</v>
      </c>
      <c r="C18" s="17">
        <f>+[1]PAM!C19</f>
        <v>121.877066332426</v>
      </c>
      <c r="D18" s="17">
        <f>+[1]PAM!D19</f>
        <v>125.36769172507</v>
      </c>
      <c r="E18" s="17">
        <f>+[1]PAM!E19</f>
        <v>120.77675066066701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136.92093611360201</v>
      </c>
      <c r="K18" s="17">
        <f>+[1]PAM!K19</f>
        <v>127.6349</v>
      </c>
      <c r="L18" s="17">
        <f>+[1]PAM!L19</f>
        <v>140.95817642663499</v>
      </c>
      <c r="M18" s="17">
        <f>+[1]PAM!M19</f>
        <v>126.16370000000001</v>
      </c>
      <c r="N18" s="17">
        <f>+[1]PAM!N19</f>
        <v>121.234989019982</v>
      </c>
      <c r="O18" s="17">
        <f>+[1]PAM!P19</f>
        <v>126.4568</v>
      </c>
      <c r="P18" s="17">
        <f>+[1]PAM!Q19</f>
        <v>122.6614</v>
      </c>
      <c r="Q18" s="17">
        <f>+[1]PAM!R19</f>
        <v>144.3725</v>
      </c>
      <c r="R18" s="18">
        <f t="shared" si="4"/>
        <v>127.60625796393347</v>
      </c>
      <c r="S18" s="19">
        <f t="shared" si="5"/>
        <v>122.74068007119</v>
      </c>
      <c r="T18" s="19">
        <f t="shared" si="6"/>
        <v>123.15250734046576</v>
      </c>
      <c r="U18" s="19">
        <f t="shared" si="7"/>
        <v>122.27324776792692</v>
      </c>
      <c r="V18" s="19"/>
      <c r="W18" s="20">
        <f t="shared" si="8"/>
        <v>125.69816274939102</v>
      </c>
      <c r="X18" s="21"/>
      <c r="Y18" s="41">
        <f t="shared" si="9"/>
        <v>1.9695826265567762E-2</v>
      </c>
      <c r="Z18" s="24">
        <f t="shared" si="9"/>
        <v>1.4721350151473578E-2</v>
      </c>
      <c r="AA18" s="24">
        <f t="shared" si="9"/>
        <v>1.6536035029828922E-2</v>
      </c>
      <c r="AB18" s="24">
        <f t="shared" si="9"/>
        <v>2.6977839096051337E-2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6.6904310290984981E-3</v>
      </c>
      <c r="AH18" s="24">
        <f t="shared" si="9"/>
        <v>3.2959891487937654E-2</v>
      </c>
      <c r="AI18" s="24">
        <f t="shared" si="9"/>
        <v>2.84324720275686E-2</v>
      </c>
      <c r="AJ18" s="24">
        <f t="shared" si="9"/>
        <v>2.6884941144679431E-2</v>
      </c>
      <c r="AK18" s="24">
        <f t="shared" si="9"/>
        <v>2.2505536061468767E-2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1.9695826265567984E-2</v>
      </c>
      <c r="AP18" s="24">
        <f t="shared" si="10"/>
        <v>2.005062571029792E-2</v>
      </c>
      <c r="AQ18" s="24">
        <f t="shared" si="10"/>
        <v>2.4690461053270552E-2</v>
      </c>
      <c r="AR18" s="24">
        <f t="shared" si="10"/>
        <v>2.4031128452703943E-2</v>
      </c>
      <c r="AS18" s="24" t="e">
        <f t="shared" si="10"/>
        <v>#DIV/0!</v>
      </c>
      <c r="AT18" s="24">
        <f t="shared" si="10"/>
        <v>2.0737320077162336E-2</v>
      </c>
      <c r="AU18" s="21"/>
      <c r="AV18" s="24">
        <f t="shared" si="16"/>
        <v>0.25078633297554731</v>
      </c>
      <c r="AW18" s="24">
        <f t="shared" si="16"/>
        <v>0.1975354945049459</v>
      </c>
      <c r="AX18" s="24">
        <f t="shared" si="16"/>
        <v>0.25218359468692864</v>
      </c>
      <c r="AY18" s="24">
        <f t="shared" si="16"/>
        <v>0.19805923373784506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0.35162875514283476</v>
      </c>
      <c r="BE18" s="24">
        <f t="shared" si="16"/>
        <v>0.23221833263500979</v>
      </c>
      <c r="BF18" s="24">
        <f t="shared" si="16"/>
        <v>0.33197120047001372</v>
      </c>
      <c r="BG18" s="24">
        <f t="shared" si="16"/>
        <v>0.22339489885664032</v>
      </c>
      <c r="BH18" s="24">
        <f t="shared" si="16"/>
        <v>0.20623304889615501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0.25078633297554731</v>
      </c>
      <c r="BM18" s="24">
        <f t="shared" si="16"/>
        <v>0.20645085401642715</v>
      </c>
      <c r="BN18" s="24">
        <f t="shared" si="16"/>
        <v>0.20880511706159166</v>
      </c>
      <c r="BO18" s="24">
        <f t="shared" si="16"/>
        <v>0.20447736565858854</v>
      </c>
      <c r="BP18" s="24" t="e">
        <f t="shared" si="16"/>
        <v>#DIV/0!</v>
      </c>
      <c r="BQ18" s="24">
        <f t="shared" si="16"/>
        <v>0.23122819647530624</v>
      </c>
      <c r="BR18" s="21"/>
      <c r="BS18" s="35">
        <f t="shared" si="11"/>
        <v>43101</v>
      </c>
      <c r="BT18" s="24">
        <f t="shared" si="15"/>
        <v>4.0480524513275334E-3</v>
      </c>
      <c r="BU18" s="24">
        <f t="shared" si="12"/>
        <v>6.1926494998727137E-4</v>
      </c>
      <c r="BV18" s="24">
        <f t="shared" si="12"/>
        <v>2.6443102358166817E-3</v>
      </c>
      <c r="BW18" s="24">
        <f t="shared" si="12"/>
        <v>2.5281540340030095E-3</v>
      </c>
      <c r="BX18" s="24">
        <f t="shared" si="12"/>
        <v>5.4791658970906171E-4</v>
      </c>
      <c r="BY18" s="24">
        <f t="shared" si="12"/>
        <v>1.437731290280634E-3</v>
      </c>
      <c r="BZ18" s="24">
        <f t="shared" si="12"/>
        <v>1.854711452548475E-3</v>
      </c>
      <c r="CA18" s="24">
        <f t="shared" si="12"/>
        <v>2.079661819856785E-4</v>
      </c>
      <c r="CB18" s="24">
        <f t="shared" si="12"/>
        <v>2.4049987986966346E-3</v>
      </c>
      <c r="CC18" s="24">
        <f t="shared" si="12"/>
        <v>5.0136458916313919E-4</v>
      </c>
      <c r="CD18" s="24">
        <f t="shared" si="12"/>
        <v>2.1379887188594728E-3</v>
      </c>
      <c r="CE18" s="24">
        <f t="shared" si="12"/>
        <v>7.6336697319028999E-4</v>
      </c>
      <c r="CF18" s="24">
        <f t="shared" si="14"/>
        <v>1.969582626556788E-2</v>
      </c>
    </row>
    <row r="19" spans="1:84" x14ac:dyDescent="0.2">
      <c r="A19" s="31">
        <f>+[1]PAM!A20</f>
        <v>43132</v>
      </c>
      <c r="B19" s="17">
        <f>+[1]PAM!B20</f>
        <v>130.49040650545811</v>
      </c>
      <c r="C19" s="17">
        <f>+[1]PAM!C20</f>
        <v>122.969728448529</v>
      </c>
      <c r="D19" s="17">
        <f>+[1]PAM!D20</f>
        <v>127.40686430801701</v>
      </c>
      <c r="E19" s="17">
        <f>+[1]PAM!E20</f>
        <v>122.09224902659101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149.75468993912199</v>
      </c>
      <c r="K19" s="17">
        <f>+[1]PAM!K20</f>
        <v>129.78440000000001</v>
      </c>
      <c r="L19" s="17">
        <f>+[1]PAM!L20</f>
        <v>148.07556023906301</v>
      </c>
      <c r="M19" s="17">
        <f>+[1]PAM!M20</f>
        <v>128.54900000000001</v>
      </c>
      <c r="N19" s="17">
        <f>+[1]PAM!N20</f>
        <v>124.074926415326</v>
      </c>
      <c r="O19" s="17">
        <f>+[1]PAM!P20</f>
        <v>125.3417</v>
      </c>
      <c r="P19" s="17">
        <f>+[1]PAM!Q20</f>
        <v>125.18040000000001</v>
      </c>
      <c r="Q19" s="17">
        <f>+[1]PAM!R20</f>
        <v>151.5573</v>
      </c>
      <c r="R19" s="18">
        <f t="shared" si="4"/>
        <v>130.49040650545811</v>
      </c>
      <c r="S19" s="19">
        <f t="shared" si="5"/>
        <v>124.37222015426904</v>
      </c>
      <c r="T19" s="19">
        <f t="shared" si="6"/>
        <v>125.17159904894562</v>
      </c>
      <c r="U19" s="19">
        <f t="shared" si="7"/>
        <v>124.18540771139911</v>
      </c>
      <c r="V19" s="19"/>
      <c r="W19" s="20">
        <f t="shared" si="8"/>
        <v>129.334680782296</v>
      </c>
      <c r="X19" s="21"/>
      <c r="Y19" s="41">
        <f t="shared" si="9"/>
        <v>2.2601936515838972E-2</v>
      </c>
      <c r="Z19" s="24">
        <f t="shared" si="9"/>
        <v>8.965280745457882E-3</v>
      </c>
      <c r="AA19" s="24">
        <f t="shared" si="9"/>
        <v>1.626553504246453E-2</v>
      </c>
      <c r="AB19" s="24">
        <f t="shared" si="9"/>
        <v>1.089198342171005E-2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9.3731128268593977E-2</v>
      </c>
      <c r="AH19" s="24">
        <f t="shared" si="9"/>
        <v>1.6841005085599603E-2</v>
      </c>
      <c r="AI19" s="24">
        <f t="shared" si="9"/>
        <v>5.0492876630909178E-2</v>
      </c>
      <c r="AJ19" s="24">
        <f t="shared" si="9"/>
        <v>1.8906389080218799E-2</v>
      </c>
      <c r="AK19" s="24">
        <f t="shared" si="9"/>
        <v>2.3425064152692077E-2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2.2601936515839416E-2</v>
      </c>
      <c r="AP19" s="24">
        <f t="shared" si="10"/>
        <v>1.3292578158543344E-2</v>
      </c>
      <c r="AQ19" s="24">
        <f t="shared" si="10"/>
        <v>1.6395051567223984E-2</v>
      </c>
      <c r="AR19" s="24">
        <f t="shared" si="10"/>
        <v>1.5638416238860753E-2</v>
      </c>
      <c r="AS19" s="24" t="e">
        <f t="shared" si="10"/>
        <v>#DIV/0!</v>
      </c>
      <c r="AT19" s="24">
        <f t="shared" si="10"/>
        <v>2.8930558357923131E-2</v>
      </c>
      <c r="AU19" s="21"/>
      <c r="AV19" s="24">
        <f t="shared" si="16"/>
        <v>0.25839748799659801</v>
      </c>
      <c r="AW19" s="24">
        <f t="shared" si="16"/>
        <v>0.19987001712088004</v>
      </c>
      <c r="AX19" s="24">
        <f t="shared" si="16"/>
        <v>0.22567276963763194</v>
      </c>
      <c r="AY19" s="24">
        <f t="shared" si="16"/>
        <v>0.18085568473869063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0.43283980835938918</v>
      </c>
      <c r="BE19" s="24">
        <f t="shared" si="16"/>
        <v>0.24175040878400034</v>
      </c>
      <c r="BF19" s="24">
        <f t="shared" si="16"/>
        <v>0.34973508436899614</v>
      </c>
      <c r="BG19" s="24">
        <f t="shared" si="16"/>
        <v>0.23030939339676193</v>
      </c>
      <c r="BH19" s="24">
        <f t="shared" si="16"/>
        <v>0.20954501038200246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0.25839748799659845</v>
      </c>
      <c r="BM19" s="24">
        <f t="shared" si="16"/>
        <v>0.20656102482970473</v>
      </c>
      <c r="BN19" s="24">
        <f t="shared" si="16"/>
        <v>0.20982335301531552</v>
      </c>
      <c r="BO19" s="24">
        <f t="shared" si="16"/>
        <v>0.20376489564962474</v>
      </c>
      <c r="BP19" s="24" t="e">
        <f t="shared" si="16"/>
        <v>#DIV/0!</v>
      </c>
      <c r="BQ19" s="24">
        <f t="shared" si="16"/>
        <v>0.24261399442963638</v>
      </c>
      <c r="BR19" s="21"/>
      <c r="BS19" s="35">
        <f t="shared" si="11"/>
        <v>43132</v>
      </c>
      <c r="BT19" s="24">
        <f t="shared" si="15"/>
        <v>2.453231536277703E-3</v>
      </c>
      <c r="BU19" s="24">
        <f t="shared" si="12"/>
        <v>6.0724731990720565E-4</v>
      </c>
      <c r="BV19" s="24">
        <f t="shared" si="12"/>
        <v>1.0752331567050037E-3</v>
      </c>
      <c r="BW19" s="24">
        <f t="shared" si="12"/>
        <v>3.5560883709030646E-3</v>
      </c>
      <c r="BX19" s="24">
        <f t="shared" si="12"/>
        <v>1.039987239791244E-3</v>
      </c>
      <c r="BY19" s="24">
        <f t="shared" si="12"/>
        <v>1.8273411016088651E-3</v>
      </c>
      <c r="BZ19" s="24">
        <f t="shared" si="12"/>
        <v>4.7127413623395363E-3</v>
      </c>
      <c r="CA19" s="24">
        <f t="shared" si="12"/>
        <v>2.8763899613262907E-3</v>
      </c>
      <c r="CB19" s="24">
        <f t="shared" si="12"/>
        <v>1.244829623049497E-3</v>
      </c>
      <c r="CC19" s="24">
        <f t="shared" si="12"/>
        <v>8.9799576610481453E-4</v>
      </c>
      <c r="CD19" s="24">
        <f t="shared" si="12"/>
        <v>1.5141052099075622E-3</v>
      </c>
      <c r="CE19" s="24">
        <f t="shared" si="12"/>
        <v>7.9674586791857302E-4</v>
      </c>
      <c r="CF19" s="24">
        <f t="shared" si="14"/>
        <v>2.2601936515839357E-2</v>
      </c>
    </row>
    <row r="20" spans="1:84" x14ac:dyDescent="0.2">
      <c r="A20" s="31">
        <f>+[1]PAM!A21</f>
        <v>43160</v>
      </c>
      <c r="B20" s="17">
        <f>+[1]PAM!B21</f>
        <v>131.9873901272251</v>
      </c>
      <c r="C20" s="17">
        <f>+[1]PAM!C21</f>
        <v>124.118100706432</v>
      </c>
      <c r="D20" s="17">
        <f>+[1]PAM!D21</f>
        <v>127.372660264917</v>
      </c>
      <c r="E20" s="17">
        <f>+[1]PAM!E21</f>
        <v>124.117171224209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153.70037947558399</v>
      </c>
      <c r="K20" s="17">
        <f>+[1]PAM!K21</f>
        <v>130.47649999999999</v>
      </c>
      <c r="L20" s="17">
        <f>+[1]PAM!L21</f>
        <v>145.56751792229201</v>
      </c>
      <c r="M20" s="17">
        <f>+[1]PAM!M21</f>
        <v>130.4066</v>
      </c>
      <c r="N20" s="17">
        <f>+[1]PAM!N21</f>
        <v>126.726421634912</v>
      </c>
      <c r="O20" s="17">
        <f>+[1]PAM!P21</f>
        <v>126.3991</v>
      </c>
      <c r="P20" s="17">
        <f>+[1]PAM!Q21</f>
        <v>128.387</v>
      </c>
      <c r="Q20" s="17">
        <f>+[1]PAM!R21</f>
        <v>152.6046</v>
      </c>
      <c r="R20" s="18">
        <f t="shared" si="4"/>
        <v>131.98739012722507</v>
      </c>
      <c r="S20" s="19">
        <f t="shared" si="5"/>
        <v>126.09735596086466</v>
      </c>
      <c r="T20" s="19">
        <f t="shared" si="6"/>
        <v>127.54432880361286</v>
      </c>
      <c r="U20" s="19">
        <f t="shared" si="7"/>
        <v>126.70855386883508</v>
      </c>
      <c r="V20" s="19"/>
      <c r="W20" s="20">
        <f t="shared" si="8"/>
        <v>131.64147962734432</v>
      </c>
      <c r="X20" s="21"/>
      <c r="Y20" s="41">
        <f t="shared" si="9"/>
        <v>1.1471982208166143E-2</v>
      </c>
      <c r="Z20" s="24">
        <f t="shared" si="9"/>
        <v>9.338658159139257E-3</v>
      </c>
      <c r="AA20" s="24">
        <f t="shared" si="9"/>
        <v>-2.6846311056927252E-4</v>
      </c>
      <c r="AB20" s="24">
        <f t="shared" si="9"/>
        <v>1.6585182218872729E-2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2.6347685926003228E-2</v>
      </c>
      <c r="AH20" s="24">
        <f t="shared" si="9"/>
        <v>5.332690215464897E-3</v>
      </c>
      <c r="AI20" s="24">
        <f t="shared" si="9"/>
        <v>-1.6937584519159277E-2</v>
      </c>
      <c r="AJ20" s="24">
        <f t="shared" si="9"/>
        <v>1.4450520813075185E-2</v>
      </c>
      <c r="AK20" s="24">
        <f t="shared" si="9"/>
        <v>2.1370113174280059E-2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1.1471982208165921E-2</v>
      </c>
      <c r="AP20" s="24">
        <f t="shared" si="10"/>
        <v>1.3870748664418731E-2</v>
      </c>
      <c r="AQ20" s="24">
        <f t="shared" si="10"/>
        <v>1.8955815637854201E-2</v>
      </c>
      <c r="AR20" s="24">
        <f t="shared" si="10"/>
        <v>2.031757356951025E-2</v>
      </c>
      <c r="AS20" s="24" t="e">
        <f t="shared" si="10"/>
        <v>#DIV/0!</v>
      </c>
      <c r="AT20" s="24">
        <f t="shared" si="10"/>
        <v>1.7835887722422061E-2</v>
      </c>
      <c r="AU20" s="21"/>
      <c r="AV20" s="24">
        <f t="shared" si="16"/>
        <v>0.25516667877598231</v>
      </c>
      <c r="AW20" s="24">
        <f t="shared" si="16"/>
        <v>0.20293402705356844</v>
      </c>
      <c r="AX20" s="24">
        <f t="shared" si="16"/>
        <v>0.20584194609004824</v>
      </c>
      <c r="AY20" s="24">
        <f t="shared" si="16"/>
        <v>0.18456428528199864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0.42112510261885405</v>
      </c>
      <c r="BE20" s="24">
        <f t="shared" si="16"/>
        <v>0.22507969146843565</v>
      </c>
      <c r="BF20" s="24">
        <f t="shared" si="16"/>
        <v>0.32694247002139343</v>
      </c>
      <c r="BG20" s="24">
        <f t="shared" si="16"/>
        <v>0.23483029991411541</v>
      </c>
      <c r="BH20" s="24">
        <f t="shared" si="16"/>
        <v>0.2001565893642947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0.25516667877598165</v>
      </c>
      <c r="BM20" s="24">
        <f t="shared" si="16"/>
        <v>0.20978593464722861</v>
      </c>
      <c r="BN20" s="24">
        <f t="shared" si="16"/>
        <v>0.21559319250253695</v>
      </c>
      <c r="BO20" s="24">
        <f t="shared" si="16"/>
        <v>0.20992865502458602</v>
      </c>
      <c r="BP20" s="24" t="e">
        <f t="shared" si="16"/>
        <v>#DIV/0!</v>
      </c>
      <c r="BQ20" s="24">
        <f t="shared" si="16"/>
        <v>0.2451917236685961</v>
      </c>
      <c r="BR20" s="21"/>
      <c r="BS20" s="35">
        <f t="shared" si="11"/>
        <v>43160</v>
      </c>
      <c r="BT20" s="24">
        <f t="shared" si="15"/>
        <v>2.5213244459886749E-3</v>
      </c>
      <c r="BU20" s="24">
        <f t="shared" si="12"/>
        <v>-9.9605302229309853E-6</v>
      </c>
      <c r="BV20" s="24">
        <f t="shared" si="12"/>
        <v>1.6185050753345846E-3</v>
      </c>
      <c r="BW20" s="24">
        <f t="shared" si="12"/>
        <v>-1.1693068792273183E-3</v>
      </c>
      <c r="BX20" s="24">
        <f t="shared" si="12"/>
        <v>2.6258761021306716E-3</v>
      </c>
      <c r="BY20" s="24">
        <f t="shared" si="12"/>
        <v>1.1176582547767679E-3</v>
      </c>
      <c r="BZ20" s="24">
        <f t="shared" si="12"/>
        <v>1.9400720465179348E-3</v>
      </c>
      <c r="CA20" s="24">
        <f t="shared" si="12"/>
        <v>8.6478940302858992E-4</v>
      </c>
      <c r="CB20" s="24">
        <f t="shared" si="12"/>
        <v>3.9195364141853109E-4</v>
      </c>
      <c r="CC20" s="24">
        <f t="shared" si="12"/>
        <v>-3.0944406091894629E-4</v>
      </c>
      <c r="CD20" s="24">
        <f t="shared" si="12"/>
        <v>1.1530778700862246E-3</v>
      </c>
      <c r="CE20" s="24">
        <f t="shared" si="12"/>
        <v>7.2743683925306974E-4</v>
      </c>
      <c r="CF20" s="24">
        <f t="shared" si="14"/>
        <v>1.1471982208165853E-2</v>
      </c>
    </row>
    <row r="21" spans="1:84" x14ac:dyDescent="0.2">
      <c r="A21" s="31">
        <f>+[1]PAM!A22</f>
        <v>43191</v>
      </c>
      <c r="B21" s="17">
        <f>+[1]PAM!B22</f>
        <v>135.61348228126641</v>
      </c>
      <c r="C21" s="17">
        <f>+[1]PAM!C22</f>
        <v>125.916036505478</v>
      </c>
      <c r="D21" s="17">
        <f>+[1]PAM!D22</f>
        <v>130.48513908589999</v>
      </c>
      <c r="E21" s="17">
        <f>+[1]PAM!E22</f>
        <v>127.28832374453199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157.00060624139499</v>
      </c>
      <c r="K21" s="17">
        <f>+[1]PAM!K22</f>
        <v>132.59520000000001</v>
      </c>
      <c r="L21" s="17">
        <f>+[1]PAM!L22</f>
        <v>146.17484236881899</v>
      </c>
      <c r="M21" s="17">
        <f>+[1]PAM!M22</f>
        <v>134.0968</v>
      </c>
      <c r="N21" s="17">
        <f>+[1]PAM!N22</f>
        <v>130.14322485994799</v>
      </c>
      <c r="O21" s="17">
        <f>+[1]PAM!P22</f>
        <v>129.1695</v>
      </c>
      <c r="P21" s="17">
        <f>+[1]PAM!Q22</f>
        <v>131.1335</v>
      </c>
      <c r="Q21" s="17">
        <f>+[1]PAM!R22</f>
        <v>160.80879999999999</v>
      </c>
      <c r="R21" s="18">
        <f t="shared" si="4"/>
        <v>135.61348228126636</v>
      </c>
      <c r="S21" s="19">
        <f t="shared" si="5"/>
        <v>128.50477537066115</v>
      </c>
      <c r="T21" s="19">
        <f t="shared" si="6"/>
        <v>130.36420579391972</v>
      </c>
      <c r="U21" s="19">
        <f t="shared" si="7"/>
        <v>129.27429905025534</v>
      </c>
      <c r="V21" s="19"/>
      <c r="W21" s="20">
        <f t="shared" si="8"/>
        <v>134.54205286959967</v>
      </c>
      <c r="X21" s="21"/>
      <c r="Y21" s="41">
        <f t="shared" si="9"/>
        <v>2.7473019585780634E-2</v>
      </c>
      <c r="Z21" s="24">
        <f t="shared" si="9"/>
        <v>1.4485685720397434E-2</v>
      </c>
      <c r="AA21" s="24">
        <f t="shared" si="9"/>
        <v>2.4436003884267476E-2</v>
      </c>
      <c r="AB21" s="24">
        <f t="shared" si="9"/>
        <v>2.5549668019701599E-2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2.1471819243850776E-2</v>
      </c>
      <c r="AH21" s="24">
        <f t="shared" si="9"/>
        <v>1.6238173157618663E-2</v>
      </c>
      <c r="AI21" s="24">
        <f t="shared" si="9"/>
        <v>4.1721151476332707E-3</v>
      </c>
      <c r="AJ21" s="24">
        <f t="shared" si="9"/>
        <v>2.8297647511705826E-2</v>
      </c>
      <c r="AK21" s="24">
        <f t="shared" si="9"/>
        <v>2.6962042965905875E-2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2.7473019585780412E-2</v>
      </c>
      <c r="AP21" s="24">
        <f t="shared" si="10"/>
        <v>1.9091751698137482E-2</v>
      </c>
      <c r="AQ21" s="24">
        <f t="shared" si="10"/>
        <v>2.2108995490099703E-2</v>
      </c>
      <c r="AR21" s="24">
        <f t="shared" si="10"/>
        <v>2.0249186839242483E-2</v>
      </c>
      <c r="AS21" s="24" t="e">
        <f t="shared" si="10"/>
        <v>#DIV/0!</v>
      </c>
      <c r="AT21" s="24">
        <f t="shared" si="10"/>
        <v>2.2033885143697862E-2</v>
      </c>
      <c r="AU21" s="21"/>
      <c r="AV21" s="24">
        <f t="shared" si="16"/>
        <v>0.25728622617889729</v>
      </c>
      <c r="AW21" s="24">
        <f t="shared" si="16"/>
        <v>0.19425806733362649</v>
      </c>
      <c r="AX21" s="24">
        <f t="shared" si="16"/>
        <v>0.19494021031820208</v>
      </c>
      <c r="AY21" s="24">
        <f t="shared" si="16"/>
        <v>0.18712211208516027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0.35096802738783861</v>
      </c>
      <c r="BE21" s="24">
        <f t="shared" si="16"/>
        <v>0.22591375948476466</v>
      </c>
      <c r="BF21" s="24">
        <f t="shared" si="16"/>
        <v>0.297334677943627</v>
      </c>
      <c r="BG21" s="24">
        <f t="shared" si="16"/>
        <v>0.2472461802755539</v>
      </c>
      <c r="BH21" s="24">
        <f t="shared" si="16"/>
        <v>0.20519962861508811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0.25728622617889685</v>
      </c>
      <c r="BM21" s="24">
        <f t="shared" si="16"/>
        <v>0.20788385542623811</v>
      </c>
      <c r="BN21" s="24">
        <f t="shared" si="16"/>
        <v>0.22003402751743573</v>
      </c>
      <c r="BO21" s="24">
        <f t="shared" si="16"/>
        <v>0.21202449993658501</v>
      </c>
      <c r="BP21" s="24" t="e">
        <f t="shared" si="16"/>
        <v>#DIV/0!</v>
      </c>
      <c r="BQ21" s="24">
        <f t="shared" si="16"/>
        <v>0.24769975626607765</v>
      </c>
      <c r="BR21" s="21"/>
      <c r="BS21" s="35">
        <f t="shared" si="11"/>
        <v>43191</v>
      </c>
      <c r="BT21" s="24">
        <f t="shared" si="15"/>
        <v>3.9027107508539769E-3</v>
      </c>
      <c r="BU21" s="24">
        <f t="shared" si="12"/>
        <v>8.9610223433728609E-4</v>
      </c>
      <c r="BV21" s="24">
        <f t="shared" si="12"/>
        <v>2.5059303585810034E-3</v>
      </c>
      <c r="BW21" s="24">
        <f t="shared" si="12"/>
        <v>9.2500659254127291E-3</v>
      </c>
      <c r="BX21" s="24">
        <f t="shared" si="12"/>
        <v>7.7350586220086047E-4</v>
      </c>
      <c r="BY21" s="24">
        <f t="shared" si="12"/>
        <v>1.6815533649545147E-3</v>
      </c>
      <c r="BZ21" s="24">
        <f t="shared" si="12"/>
        <v>3.296262844356827E-3</v>
      </c>
      <c r="CA21" s="24">
        <f t="shared" si="12"/>
        <v>7.1511744728957694E-4</v>
      </c>
      <c r="CB21" s="24">
        <f t="shared" si="12"/>
        <v>1.1862643078939493E-3</v>
      </c>
      <c r="CC21" s="24">
        <f t="shared" si="12"/>
        <v>7.4082255734120932E-5</v>
      </c>
      <c r="CD21" s="24">
        <f t="shared" si="12"/>
        <v>2.2646572503015562E-3</v>
      </c>
      <c r="CE21" s="24">
        <f t="shared" si="12"/>
        <v>9.2676698386399232E-4</v>
      </c>
      <c r="CF21" s="24">
        <f t="shared" si="14"/>
        <v>2.7473019585780398E-2</v>
      </c>
    </row>
    <row r="22" spans="1:84" x14ac:dyDescent="0.2">
      <c r="A22" s="31">
        <f>+[1]PAM!A23</f>
        <v>43221</v>
      </c>
      <c r="B22" s="17">
        <f>+[1]PAM!B23</f>
        <v>139.10686328606999</v>
      </c>
      <c r="C22" s="17">
        <f>+[1]PAM!C23</f>
        <v>131.127874112397</v>
      </c>
      <c r="D22" s="17">
        <f>+[1]PAM!D23</f>
        <v>133.741672984633</v>
      </c>
      <c r="E22" s="17">
        <f>+[1]PAM!E23</f>
        <v>129.50200532296401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166.114362525339</v>
      </c>
      <c r="K22" s="17">
        <f>+[1]PAM!K23</f>
        <v>137.27930000000001</v>
      </c>
      <c r="L22" s="17">
        <f>+[1]PAM!L23</f>
        <v>150.99260060553701</v>
      </c>
      <c r="M22" s="17">
        <f>+[1]PAM!M23</f>
        <v>138.4391</v>
      </c>
      <c r="N22" s="17">
        <f>+[1]PAM!N23</f>
        <v>134.05358509198999</v>
      </c>
      <c r="O22" s="17">
        <f>+[1]PAM!P23</f>
        <v>132.0247</v>
      </c>
      <c r="P22" s="17">
        <f>+[1]PAM!Q23</f>
        <v>134.87180000000001</v>
      </c>
      <c r="Q22" s="17">
        <f>+[1]PAM!R23</f>
        <v>161.4068</v>
      </c>
      <c r="R22" s="18">
        <f t="shared" si="4"/>
        <v>139.10686328606999</v>
      </c>
      <c r="S22" s="19">
        <f t="shared" si="5"/>
        <v>132.68136590730151</v>
      </c>
      <c r="T22" s="19">
        <f t="shared" si="6"/>
        <v>133.81078479765173</v>
      </c>
      <c r="U22" s="19">
        <f t="shared" si="7"/>
        <v>132.45933010626672</v>
      </c>
      <c r="V22" s="19"/>
      <c r="W22" s="20">
        <f t="shared" si="8"/>
        <v>137.82589661176095</v>
      </c>
      <c r="X22" s="21"/>
      <c r="Y22" s="41">
        <f t="shared" ref="Y22:AN49" si="18">+B22/B21-1</f>
        <v>2.5759835571202316E-2</v>
      </c>
      <c r="Z22" s="24">
        <f t="shared" si="18"/>
        <v>4.1391372787470626E-2</v>
      </c>
      <c r="AA22" s="24">
        <f t="shared" si="18"/>
        <v>2.4957124784832363E-2</v>
      </c>
      <c r="AB22" s="24">
        <f t="shared" ref="AB22:AB35" si="19">+E22/E21-1</f>
        <v>1.7391081234402028E-2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5.8049178930756673E-2</v>
      </c>
      <c r="AH22" s="24">
        <f t="shared" ref="AH22:AH35" si="25">+K22/K21-1</f>
        <v>3.5326316488077936E-2</v>
      </c>
      <c r="AI22" s="24">
        <f t="shared" ref="AI22:AI35" si="26">+L22/L21-1</f>
        <v>3.2958874171809649E-2</v>
      </c>
      <c r="AJ22" s="24">
        <f t="shared" ref="AJ22:AJ35" si="27">+M22/M21-1</f>
        <v>3.2381831632074753E-2</v>
      </c>
      <c r="AK22" s="24">
        <f t="shared" ref="AK22:AK35" si="28">+N22/N21-1</f>
        <v>3.0046590871327217E-2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2.575983557120276E-2</v>
      </c>
      <c r="AP22" s="24">
        <f>+S22/S21-1</f>
        <v>3.2501442258416668E-2</v>
      </c>
      <c r="AQ22" s="24">
        <f>+T22/T21-1</f>
        <v>2.6438077712684249E-2</v>
      </c>
      <c r="AR22" s="24">
        <f t="shared" ref="AP22:AT37" si="32">+U22/U21-1</f>
        <v>2.46377747116866E-2</v>
      </c>
      <c r="AS22" s="24" t="e">
        <f t="shared" si="32"/>
        <v>#DIV/0!</v>
      </c>
      <c r="AT22" s="24">
        <f t="shared" si="32"/>
        <v>2.4407563822026912E-2</v>
      </c>
      <c r="AU22" s="21"/>
      <c r="AV22" s="24">
        <f t="shared" si="16"/>
        <v>0.26641842946491212</v>
      </c>
      <c r="AW22" s="24">
        <f t="shared" si="16"/>
        <v>0.21160229495944738</v>
      </c>
      <c r="AX22" s="24">
        <f t="shared" si="16"/>
        <v>0.19640103562692857</v>
      </c>
      <c r="AY22" s="24">
        <f t="shared" si="16"/>
        <v>0.18236068193357702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0.40448491047217128</v>
      </c>
      <c r="BE22" s="24">
        <f t="shared" si="16"/>
        <v>0.27142013018045219</v>
      </c>
      <c r="BF22" s="24">
        <f t="shared" si="16"/>
        <v>0.30528566701874982</v>
      </c>
      <c r="BG22" s="24">
        <f t="shared" si="16"/>
        <v>0.26256830900110173</v>
      </c>
      <c r="BH22" s="24">
        <f t="shared" si="16"/>
        <v>0.22066050869540321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0.26641842946491234</v>
      </c>
      <c r="BM22" s="24">
        <f t="shared" si="16"/>
        <v>0.22128691634426678</v>
      </c>
      <c r="BN22" s="24">
        <f t="shared" si="16"/>
        <v>0.23171442762145378</v>
      </c>
      <c r="BO22" s="24">
        <f t="shared" si="16"/>
        <v>0.22259656868289879</v>
      </c>
      <c r="BP22" s="24" t="e">
        <f t="shared" si="16"/>
        <v>#DIV/0!</v>
      </c>
      <c r="BQ22" s="24">
        <f t="shared" si="16"/>
        <v>0.25997973049889711</v>
      </c>
      <c r="BR22" s="21"/>
      <c r="BS22" s="35">
        <f t="shared" si="11"/>
        <v>43221</v>
      </c>
      <c r="BT22" s="24">
        <f t="shared" si="15"/>
        <v>1.1010641783280565E-2</v>
      </c>
      <c r="BU22" s="24">
        <f t="shared" si="15"/>
        <v>9.1250726749422123E-4</v>
      </c>
      <c r="BV22" s="24">
        <f t="shared" si="15"/>
        <v>1.702537127920606E-3</v>
      </c>
      <c r="BW22" s="24">
        <f t="shared" si="15"/>
        <v>-1.0531468375967611E-3</v>
      </c>
      <c r="BX22" s="24">
        <f t="shared" si="15"/>
        <v>1.2277152477707595E-3</v>
      </c>
      <c r="BY22" s="24">
        <f t="shared" si="15"/>
        <v>1.6124025157504994E-3</v>
      </c>
      <c r="BZ22" s="24">
        <f t="shared" si="15"/>
        <v>1.6747994091688703E-3</v>
      </c>
      <c r="CA22" s="24">
        <f t="shared" si="15"/>
        <v>1.9220318314678757E-3</v>
      </c>
      <c r="CB22" s="24">
        <f t="shared" si="15"/>
        <v>2.5525116247812609E-3</v>
      </c>
      <c r="CC22" s="24">
        <f t="shared" si="15"/>
        <v>5.7196309914294601E-4</v>
      </c>
      <c r="CD22" s="24">
        <f t="shared" si="15"/>
        <v>2.5935938970323663E-3</v>
      </c>
      <c r="CE22" s="24">
        <f t="shared" si="15"/>
        <v>1.0322786049897171E-3</v>
      </c>
      <c r="CF22" s="24">
        <f t="shared" si="14"/>
        <v>2.5759835571202927E-2</v>
      </c>
    </row>
    <row r="23" spans="1:84" x14ac:dyDescent="0.2">
      <c r="A23" s="31">
        <f>+[1]PAM!A24</f>
        <v>43252</v>
      </c>
      <c r="B23" s="17">
        <f>+[1]PAM!B24</f>
        <v>144.81026292703041</v>
      </c>
      <c r="C23" s="17">
        <f>+[1]PAM!C24</f>
        <v>140.64469998355199</v>
      </c>
      <c r="D23" s="17">
        <f>+[1]PAM!D24</f>
        <v>135.42431521961799</v>
      </c>
      <c r="E23" s="17">
        <f>+[1]PAM!E24</f>
        <v>131.643474779722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166.47625967676899</v>
      </c>
      <c r="K23" s="17">
        <f>+[1]PAM!K24</f>
        <v>141.45590000000001</v>
      </c>
      <c r="L23" s="17">
        <f>+[1]PAM!L24</f>
        <v>154.06899766382199</v>
      </c>
      <c r="M23" s="17">
        <f>+[1]PAM!M24</f>
        <v>141.33709999999999</v>
      </c>
      <c r="N23" s="17">
        <f>+[1]PAM!N24</f>
        <v>139.005021919809</v>
      </c>
      <c r="O23" s="17">
        <f>+[1]PAM!P24</f>
        <v>136.84540000000001</v>
      </c>
      <c r="P23" s="17">
        <f>+[1]PAM!Q24</f>
        <v>140.33320000000001</v>
      </c>
      <c r="Q23" s="17">
        <f>+[1]PAM!R24</f>
        <v>165.83600000000001</v>
      </c>
      <c r="R23" s="18">
        <f t="shared" si="4"/>
        <v>144.81026292703044</v>
      </c>
      <c r="S23" s="19">
        <f t="shared" si="5"/>
        <v>138.66064275572896</v>
      </c>
      <c r="T23" s="19">
        <f t="shared" si="6"/>
        <v>137.41775227191451</v>
      </c>
      <c r="U23" s="19">
        <f t="shared" si="7"/>
        <v>136.27331403840725</v>
      </c>
      <c r="V23" s="19"/>
      <c r="W23" s="20">
        <f t="shared" si="8"/>
        <v>142.58764522134163</v>
      </c>
      <c r="X23" s="21"/>
      <c r="Y23" s="41">
        <f t="shared" si="18"/>
        <v>4.1000131167011622E-2</v>
      </c>
      <c r="Z23" s="24">
        <f t="shared" si="18"/>
        <v>7.2576680858850828E-2</v>
      </c>
      <c r="AA23" s="24">
        <f t="shared" si="18"/>
        <v>1.2581285977919077E-2</v>
      </c>
      <c r="AB23" s="24">
        <f t="shared" si="19"/>
        <v>1.6536187616688958E-2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2.1786024153978012E-3</v>
      </c>
      <c r="AH23" s="24">
        <f t="shared" si="25"/>
        <v>3.042410618352509E-2</v>
      </c>
      <c r="AI23" s="24">
        <f t="shared" si="26"/>
        <v>2.0374488855397388E-2</v>
      </c>
      <c r="AJ23" s="24">
        <f t="shared" si="27"/>
        <v>2.0933392372530557E-2</v>
      </c>
      <c r="AK23" s="24">
        <f t="shared" si="28"/>
        <v>3.6936250712140462E-2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4.1000131167011844E-2</v>
      </c>
      <c r="AP23" s="24">
        <f t="shared" si="32"/>
        <v>4.506493287538893E-2</v>
      </c>
      <c r="AQ23" s="24">
        <f t="shared" si="32"/>
        <v>2.6955730658909216E-2</v>
      </c>
      <c r="AR23" s="24">
        <f t="shared" si="32"/>
        <v>2.8793622382664363E-2</v>
      </c>
      <c r="AS23" s="24" t="e">
        <f t="shared" si="32"/>
        <v>#DIV/0!</v>
      </c>
      <c r="AT23" s="24">
        <f t="shared" si="32"/>
        <v>3.4549012389115452E-2</v>
      </c>
      <c r="AU23" s="21"/>
      <c r="AV23" s="24">
        <f t="shared" si="16"/>
        <v>0.30009523489351508</v>
      </c>
      <c r="AW23" s="24">
        <f t="shared" si="16"/>
        <v>0.27589886785437034</v>
      </c>
      <c r="AX23" s="24">
        <f t="shared" si="16"/>
        <v>0.19568477122566286</v>
      </c>
      <c r="AY23" s="24">
        <f t="shared" si="16"/>
        <v>0.19211521095243711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0.39895358788820001</v>
      </c>
      <c r="BE23" s="24">
        <f t="shared" si="16"/>
        <v>0.28749484613963361</v>
      </c>
      <c r="BF23" s="24">
        <f t="shared" si="16"/>
        <v>0.29884113727776151</v>
      </c>
      <c r="BG23" s="24">
        <f t="shared" si="16"/>
        <v>0.2750463244461363</v>
      </c>
      <c r="BH23" s="24">
        <f t="shared" si="16"/>
        <v>0.24018120969591039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0.30009523489351575</v>
      </c>
      <c r="BM23" s="24">
        <f t="shared" si="16"/>
        <v>0.25721088341670706</v>
      </c>
      <c r="BN23" s="24">
        <f t="shared" si="16"/>
        <v>0.24895921438109814</v>
      </c>
      <c r="BO23" s="24">
        <f t="shared" si="16"/>
        <v>0.24126809557130868</v>
      </c>
      <c r="BP23" s="24" t="e">
        <f t="shared" si="16"/>
        <v>#DIV/0!</v>
      </c>
      <c r="BQ23" s="24">
        <f t="shared" si="16"/>
        <v>0.28742884038262595</v>
      </c>
      <c r="BR23" s="21"/>
      <c r="BS23" s="35">
        <f t="shared" si="11"/>
        <v>43252</v>
      </c>
      <c r="BT23" s="24">
        <f t="shared" si="15"/>
        <v>1.9600547001615419E-2</v>
      </c>
      <c r="BU23" s="24">
        <f t="shared" si="15"/>
        <v>4.5964953431476579E-4</v>
      </c>
      <c r="BV23" s="24">
        <f t="shared" si="15"/>
        <v>1.6056379898419057E-3</v>
      </c>
      <c r="BW23" s="24">
        <f t="shared" si="15"/>
        <v>1.8700348340472449E-3</v>
      </c>
      <c r="BX23" s="24">
        <f t="shared" si="15"/>
        <v>2.5069338188069175E-3</v>
      </c>
      <c r="BY23" s="24">
        <f t="shared" si="15"/>
        <v>3.1854106226861792E-3</v>
      </c>
      <c r="BZ23" s="24">
        <f t="shared" si="15"/>
        <v>6.1609042843382179E-3</v>
      </c>
      <c r="CA23" s="24">
        <f t="shared" si="15"/>
        <v>7.4405088910764456E-5</v>
      </c>
      <c r="CB23" s="24">
        <f t="shared" si="15"/>
        <v>2.2188031036633146E-3</v>
      </c>
      <c r="CC23" s="24">
        <f t="shared" si="15"/>
        <v>3.5605714533675414E-4</v>
      </c>
      <c r="CD23" s="24">
        <f t="shared" si="15"/>
        <v>1.687465265586979E-3</v>
      </c>
      <c r="CE23" s="24">
        <f t="shared" si="15"/>
        <v>1.2742824778629832E-3</v>
      </c>
      <c r="CF23" s="24">
        <f t="shared" si="14"/>
        <v>4.1000131167011448E-2</v>
      </c>
    </row>
    <row r="24" spans="1:84" x14ac:dyDescent="0.2">
      <c r="A24" s="31">
        <f>+[1]PAM!A25</f>
        <v>43282</v>
      </c>
      <c r="B24" s="17">
        <f>+[1]PAM!B25</f>
        <v>150.38431742110151</v>
      </c>
      <c r="C24" s="17">
        <f>+[1]PAM!C25</f>
        <v>147.44329473960599</v>
      </c>
      <c r="D24" s="17">
        <f>+[1]PAM!D25</f>
        <v>139.56549960918201</v>
      </c>
      <c r="E24" s="17">
        <f>+[1]PAM!E25</f>
        <v>134.06249529783901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169.66931775825901</v>
      </c>
      <c r="K24" s="17">
        <f>+[1]PAM!K25</f>
        <v>149.83000000000001</v>
      </c>
      <c r="L24" s="17">
        <f>+[1]PAM!L25</f>
        <v>157.76319206545301</v>
      </c>
      <c r="M24" s="17">
        <f>+[1]PAM!M25</f>
        <v>144.73429999999999</v>
      </c>
      <c r="N24" s="17">
        <f>+[1]PAM!N25</f>
        <v>144.47851713270501</v>
      </c>
      <c r="O24" s="17">
        <f>+[1]PAM!P25</f>
        <v>141.1157</v>
      </c>
      <c r="P24" s="17">
        <f>+[1]PAM!Q25</f>
        <v>145.11080000000001</v>
      </c>
      <c r="Q24" s="17">
        <f>+[1]PAM!R25</f>
        <v>170.96109999999999</v>
      </c>
      <c r="R24" s="18">
        <f t="shared" si="4"/>
        <v>150.38431742110149</v>
      </c>
      <c r="S24" s="19">
        <f t="shared" si="5"/>
        <v>144.23077894415212</v>
      </c>
      <c r="T24" s="19">
        <f t="shared" si="6"/>
        <v>142.1573828485364</v>
      </c>
      <c r="U24" s="19">
        <f t="shared" si="7"/>
        <v>141.40493047193746</v>
      </c>
      <c r="V24" s="19"/>
      <c r="W24" s="20">
        <f t="shared" si="8"/>
        <v>148.21635583508359</v>
      </c>
      <c r="X24" s="21"/>
      <c r="Y24" s="41">
        <f t="shared" si="18"/>
        <v>3.8492123288802027E-2</v>
      </c>
      <c r="Z24" s="24">
        <f t="shared" si="18"/>
        <v>4.8338790987851432E-2</v>
      </c>
      <c r="AA24" s="24">
        <f t="shared" si="18"/>
        <v>3.0579326783733318E-2</v>
      </c>
      <c r="AB24" s="24">
        <f t="shared" si="19"/>
        <v>1.8375544417714051E-2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1.9180260823313144E-2</v>
      </c>
      <c r="AH24" s="24">
        <f t="shared" si="25"/>
        <v>5.9199368849231382E-2</v>
      </c>
      <c r="AI24" s="24">
        <f t="shared" si="26"/>
        <v>2.3977532518850708E-2</v>
      </c>
      <c r="AJ24" s="24">
        <f t="shared" si="27"/>
        <v>2.4036151866707378E-2</v>
      </c>
      <c r="AK24" s="24">
        <f t="shared" si="28"/>
        <v>3.9376240781096694E-2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3.8492123288801805E-2</v>
      </c>
      <c r="AP24" s="24">
        <f t="shared" si="32"/>
        <v>4.0170996453808172E-2</v>
      </c>
      <c r="AQ24" s="24">
        <f t="shared" si="32"/>
        <v>3.4490671680056151E-2</v>
      </c>
      <c r="AR24" s="24">
        <f t="shared" si="32"/>
        <v>3.765679634153396E-2</v>
      </c>
      <c r="AS24" s="24" t="e">
        <f t="shared" si="32"/>
        <v>#DIV/0!</v>
      </c>
      <c r="AT24" s="24">
        <f t="shared" si="32"/>
        <v>3.9475444068133747E-2</v>
      </c>
      <c r="AU24" s="21"/>
      <c r="AV24" s="24">
        <f t="shared" si="16"/>
        <v>0.31707048627989654</v>
      </c>
      <c r="AW24" s="24">
        <f t="shared" si="16"/>
        <v>0.31116990371285658</v>
      </c>
      <c r="AX24" s="24">
        <f t="shared" si="16"/>
        <v>0.19130638015656265</v>
      </c>
      <c r="AY24" s="24">
        <f t="shared" si="16"/>
        <v>0.20019848317766864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0.38441690786658977</v>
      </c>
      <c r="BE24" s="24">
        <f t="shared" si="16"/>
        <v>0.29949990546253114</v>
      </c>
      <c r="BF24" s="24">
        <f t="shared" si="16"/>
        <v>0.30479973406828287</v>
      </c>
      <c r="BG24" s="24">
        <f t="shared" si="16"/>
        <v>0.26566335386888995</v>
      </c>
      <c r="BH24" s="24">
        <f t="shared" si="16"/>
        <v>0.26862174667669247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0.31707048627989587</v>
      </c>
      <c r="BM24" s="24">
        <f t="shared" si="16"/>
        <v>0.27658884083548796</v>
      </c>
      <c r="BN24" s="24">
        <f t="shared" si="16"/>
        <v>0.2584478962796759</v>
      </c>
      <c r="BO24" s="24">
        <f t="shared" si="16"/>
        <v>0.25630733806350836</v>
      </c>
      <c r="BP24" s="24" t="e">
        <f t="shared" si="16"/>
        <v>#DIV/0!</v>
      </c>
      <c r="BQ24" s="24">
        <f t="shared" si="16"/>
        <v>0.30206260577030242</v>
      </c>
      <c r="BR24" s="21"/>
      <c r="BS24" s="35">
        <f t="shared" si="11"/>
        <v>43282</v>
      </c>
      <c r="BT24" s="24">
        <f t="shared" si="15"/>
        <v>1.3450686147783339E-2</v>
      </c>
      <c r="BU24" s="24">
        <f t="shared" si="15"/>
        <v>1.08669788744689E-3</v>
      </c>
      <c r="BV24" s="24">
        <f t="shared" si="15"/>
        <v>1.7423063458336472E-3</v>
      </c>
      <c r="BW24" s="24">
        <f t="shared" si="15"/>
        <v>2.3165460321623609E-3</v>
      </c>
      <c r="BX24" s="24">
        <f t="shared" si="15"/>
        <v>2.4612167176272168E-3</v>
      </c>
      <c r="BY24" s="24">
        <f t="shared" si="15"/>
        <v>2.6612787810087095E-3</v>
      </c>
      <c r="BZ24" s="24">
        <f t="shared" si="15"/>
        <v>6.2051567467478986E-3</v>
      </c>
      <c r="CA24" s="24">
        <f t="shared" si="15"/>
        <v>6.3062837733145573E-4</v>
      </c>
      <c r="CB24" s="24">
        <f t="shared" si="15"/>
        <v>4.2734953827950374E-3</v>
      </c>
      <c r="CC24" s="24">
        <f t="shared" si="15"/>
        <v>4.1072040519828053E-4</v>
      </c>
      <c r="CD24" s="24">
        <f t="shared" si="15"/>
        <v>1.9002327213414358E-3</v>
      </c>
      <c r="CE24" s="24">
        <f t="shared" si="15"/>
        <v>1.3531577435255163E-3</v>
      </c>
      <c r="CF24" s="24">
        <f t="shared" si="14"/>
        <v>3.8492123288801784E-2</v>
      </c>
    </row>
    <row r="25" spans="1:84" x14ac:dyDescent="0.2">
      <c r="A25" s="31">
        <f>+[1]PAM!A26</f>
        <v>43313</v>
      </c>
      <c r="B25" s="17">
        <f>+[1]PAM!B26</f>
        <v>156.07491121907941</v>
      </c>
      <c r="C25" s="17">
        <f>+[1]PAM!C26</f>
        <v>153.452747274708</v>
      </c>
      <c r="D25" s="17">
        <f>+[1]PAM!D26</f>
        <v>142.64853809204499</v>
      </c>
      <c r="E25" s="17">
        <f>+[1]PAM!E26</f>
        <v>134.796248439398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190.43800634232301</v>
      </c>
      <c r="K25" s="17">
        <f>+[1]PAM!K26</f>
        <v>159.1987</v>
      </c>
      <c r="L25" s="17">
        <f>+[1]PAM!L26</f>
        <v>160.857091857189</v>
      </c>
      <c r="M25" s="17">
        <f>+[1]PAM!M26</f>
        <v>148.16200000000001</v>
      </c>
      <c r="N25" s="17">
        <f>+[1]PAM!N26</f>
        <v>149.892280582609</v>
      </c>
      <c r="O25" s="17">
        <f>+[1]PAM!P26</f>
        <v>143.44409999999999</v>
      </c>
      <c r="P25" s="17">
        <f>+[1]PAM!Q26</f>
        <v>150.32849999999999</v>
      </c>
      <c r="Q25" s="17">
        <f>+[1]PAM!R26</f>
        <v>179.90889999999999</v>
      </c>
      <c r="R25" s="18">
        <f t="shared" si="4"/>
        <v>156.07491121907935</v>
      </c>
      <c r="S25" s="19">
        <f t="shared" si="5"/>
        <v>149.12306819269025</v>
      </c>
      <c r="T25" s="19">
        <f t="shared" si="6"/>
        <v>146.34845626977292</v>
      </c>
      <c r="U25" s="19">
        <f t="shared" si="7"/>
        <v>145.81890673066553</v>
      </c>
      <c r="V25" s="19"/>
      <c r="W25" s="20">
        <f t="shared" si="8"/>
        <v>154.25453861240209</v>
      </c>
      <c r="X25" s="21"/>
      <c r="Y25" s="41">
        <f t="shared" si="18"/>
        <v>3.7840340638999326E-2</v>
      </c>
      <c r="Z25" s="24">
        <f t="shared" si="18"/>
        <v>4.0757720082931437E-2</v>
      </c>
      <c r="AA25" s="24">
        <f t="shared" si="18"/>
        <v>2.2090262217354883E-2</v>
      </c>
      <c r="AB25" s="24">
        <f t="shared" si="19"/>
        <v>5.47321709870352E-3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0.1224068609367237</v>
      </c>
      <c r="AH25" s="24">
        <f t="shared" si="25"/>
        <v>6.252886604818797E-2</v>
      </c>
      <c r="AI25" s="24">
        <f t="shared" si="26"/>
        <v>1.9611036967687623E-2</v>
      </c>
      <c r="AJ25" s="24">
        <f t="shared" si="27"/>
        <v>2.3682706863542569E-2</v>
      </c>
      <c r="AK25" s="24">
        <f t="shared" si="28"/>
        <v>3.7471061839120301E-2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3.7840340638999326E-2</v>
      </c>
      <c r="AP25" s="24">
        <f t="shared" si="32"/>
        <v>3.3919869838826111E-2</v>
      </c>
      <c r="AQ25" s="24">
        <f t="shared" si="32"/>
        <v>2.9481925857498092E-2</v>
      </c>
      <c r="AR25" s="24">
        <f t="shared" si="32"/>
        <v>3.121515101345107E-2</v>
      </c>
      <c r="AS25" s="24" t="e">
        <f t="shared" si="32"/>
        <v>#DIV/0!</v>
      </c>
      <c r="AT25" s="24">
        <f t="shared" si="32"/>
        <v>4.073897744481747E-2</v>
      </c>
      <c r="AU25" s="21"/>
      <c r="AV25" s="24">
        <f t="shared" si="16"/>
        <v>0.34813274790471449</v>
      </c>
      <c r="AW25" s="24">
        <f t="shared" si="16"/>
        <v>0.33760356471488739</v>
      </c>
      <c r="AX25" s="24">
        <f t="shared" si="16"/>
        <v>0.19796536356989214</v>
      </c>
      <c r="AY25" s="24">
        <f t="shared" si="16"/>
        <v>0.20287113182771743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0.52314257073731074</v>
      </c>
      <c r="BE25" s="24">
        <f t="shared" si="16"/>
        <v>0.37191768426676775</v>
      </c>
      <c r="BF25" s="24">
        <f t="shared" si="16"/>
        <v>0.29356921485134668</v>
      </c>
      <c r="BG25" s="24">
        <f t="shared" si="16"/>
        <v>0.29113273233496151</v>
      </c>
      <c r="BH25" s="24">
        <f t="shared" si="16"/>
        <v>0.31041542077216411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0.34813274790471405</v>
      </c>
      <c r="BM25" s="24">
        <f t="shared" si="16"/>
        <v>0.30397816200562056</v>
      </c>
      <c r="BN25" s="24">
        <f t="shared" si="16"/>
        <v>0.28861098872244928</v>
      </c>
      <c r="BO25" s="24">
        <f t="shared" si="16"/>
        <v>0.28786470866440861</v>
      </c>
      <c r="BP25" s="24" t="e">
        <f t="shared" si="16"/>
        <v>#DIV/0!</v>
      </c>
      <c r="BQ25" s="24">
        <f t="shared" si="16"/>
        <v>0.33986147905201713</v>
      </c>
      <c r="BR25" s="21"/>
      <c r="BS25" s="35">
        <f t="shared" si="11"/>
        <v>43313</v>
      </c>
      <c r="BT25" s="24">
        <f t="shared" si="15"/>
        <v>1.1448721388186062E-2</v>
      </c>
      <c r="BU25" s="24">
        <f t="shared" si="15"/>
        <v>7.7904042361503644E-4</v>
      </c>
      <c r="BV25" s="24">
        <f t="shared" si="15"/>
        <v>5.0889915901473079E-4</v>
      </c>
      <c r="BW25" s="24">
        <f t="shared" si="15"/>
        <v>3.3773286916467652E-3</v>
      </c>
      <c r="BX25" s="24">
        <f t="shared" si="15"/>
        <v>1.7405199191552971E-3</v>
      </c>
      <c r="BY25" s="24">
        <f t="shared" si="15"/>
        <v>2.8141370540317981E-3</v>
      </c>
      <c r="BZ25" s="24">
        <f t="shared" si="15"/>
        <v>5.1518260233915239E-3</v>
      </c>
      <c r="CA25" s="24">
        <f t="shared" si="15"/>
        <v>3.9497768363769828E-3</v>
      </c>
      <c r="CB25" s="24">
        <f t="shared" si="15"/>
        <v>4.603850600068295E-3</v>
      </c>
      <c r="CC25" s="24">
        <f t="shared" si="15"/>
        <v>3.3122992810126641E-4</v>
      </c>
      <c r="CD25" s="24">
        <f t="shared" si="15"/>
        <v>1.8462277500821576E-3</v>
      </c>
      <c r="CE25" s="24">
        <f t="shared" si="15"/>
        <v>1.2887828653293325E-3</v>
      </c>
      <c r="CF25" s="24">
        <f t="shared" si="14"/>
        <v>3.7840340638999242E-2</v>
      </c>
    </row>
    <row r="26" spans="1:84" x14ac:dyDescent="0.2">
      <c r="A26" s="31">
        <f>+[1]PAM!A27</f>
        <v>43344</v>
      </c>
      <c r="B26" s="17">
        <f>+[1]PAM!B27</f>
        <v>165.4368202118483</v>
      </c>
      <c r="C26" s="17">
        <f>+[1]PAM!C27</f>
        <v>162.91428959565101</v>
      </c>
      <c r="D26" s="17">
        <f>+[1]PAM!D27</f>
        <v>148.37808064077601</v>
      </c>
      <c r="E26" s="17">
        <f>+[1]PAM!E27</f>
        <v>141.84648953379099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197.202691553492</v>
      </c>
      <c r="K26" s="17">
        <f>+[1]PAM!K27</f>
        <v>167.697</v>
      </c>
      <c r="L26" s="17">
        <f>+[1]PAM!L27</f>
        <v>164.16414070555001</v>
      </c>
      <c r="M26" s="17">
        <f>+[1]PAM!M27</f>
        <v>155.0753</v>
      </c>
      <c r="N26" s="17">
        <f>+[1]PAM!N27</f>
        <v>161.291667770424</v>
      </c>
      <c r="O26" s="17">
        <f>+[1]PAM!P27</f>
        <v>147.10409999999999</v>
      </c>
      <c r="P26" s="17">
        <f>+[1]PAM!Q27</f>
        <v>161.446</v>
      </c>
      <c r="Q26" s="17">
        <f>+[1]PAM!R27</f>
        <v>189.0718</v>
      </c>
      <c r="R26" s="18">
        <f t="shared" si="4"/>
        <v>165.43682021184833</v>
      </c>
      <c r="S26" s="19">
        <f t="shared" si="5"/>
        <v>158.1360093689546</v>
      </c>
      <c r="T26" s="19">
        <f t="shared" si="6"/>
        <v>155.35092010199659</v>
      </c>
      <c r="U26" s="19">
        <f t="shared" si="7"/>
        <v>155.43140037691268</v>
      </c>
      <c r="V26" s="19"/>
      <c r="W26" s="20">
        <f t="shared" si="8"/>
        <v>164.71529741698461</v>
      </c>
      <c r="X26" s="21"/>
      <c r="Y26" s="41">
        <f t="shared" si="18"/>
        <v>5.9983433081232107E-2</v>
      </c>
      <c r="Z26" s="24">
        <f t="shared" si="18"/>
        <v>6.1657692605562531E-2</v>
      </c>
      <c r="AA26" s="24">
        <f t="shared" si="18"/>
        <v>4.0165448769155843E-2</v>
      </c>
      <c r="AB26" s="24">
        <f t="shared" si="19"/>
        <v>5.2302947418916057E-2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3.5521718280378867E-2</v>
      </c>
      <c r="AH26" s="24">
        <f t="shared" si="25"/>
        <v>5.3381717313018218E-2</v>
      </c>
      <c r="AI26" s="24">
        <f t="shared" si="26"/>
        <v>2.0558924758487196E-2</v>
      </c>
      <c r="AJ26" s="24">
        <f t="shared" si="27"/>
        <v>4.6660412251454453E-2</v>
      </c>
      <c r="AK26" s="24">
        <f t="shared" si="28"/>
        <v>7.6050528709732612E-2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5.9983433081232551E-2</v>
      </c>
      <c r="AP26" s="24">
        <f t="shared" si="32"/>
        <v>6.0439617327469497E-2</v>
      </c>
      <c r="AQ26" s="24">
        <f t="shared" si="32"/>
        <v>6.1513896775438948E-2</v>
      </c>
      <c r="AR26" s="24">
        <f t="shared" si="32"/>
        <v>6.5920763375368674E-2</v>
      </c>
      <c r="AS26" s="24" t="e">
        <f t="shared" si="32"/>
        <v>#DIV/0!</v>
      </c>
      <c r="AT26" s="24">
        <f t="shared" si="32"/>
        <v>6.7814917464875668E-2</v>
      </c>
      <c r="AU26" s="21"/>
      <c r="AV26" s="24">
        <f t="shared" si="16"/>
        <v>0.4073672833901556</v>
      </c>
      <c r="AW26" s="24">
        <f t="shared" si="16"/>
        <v>0.40619898721162873</v>
      </c>
      <c r="AX26" s="24">
        <f t="shared" si="16"/>
        <v>0.24299610186164045</v>
      </c>
      <c r="AY26" s="24">
        <f t="shared" si="16"/>
        <v>0.25915697310422292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0.54970859866972477</v>
      </c>
      <c r="BE26" s="24">
        <f t="shared" si="16"/>
        <v>0.41054724660793918</v>
      </c>
      <c r="BF26" s="24">
        <f t="shared" si="16"/>
        <v>0.27287860118357909</v>
      </c>
      <c r="BG26" s="24">
        <f t="shared" si="16"/>
        <v>0.32830336394371074</v>
      </c>
      <c r="BH26" s="24">
        <f t="shared" si="16"/>
        <v>0.39711327472258362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0.4073672833901556</v>
      </c>
      <c r="BM26" s="24">
        <f t="shared" si="16"/>
        <v>0.36724212826915603</v>
      </c>
      <c r="BN26" s="24">
        <f t="shared" si="16"/>
        <v>0.34956059727361977</v>
      </c>
      <c r="BO26" s="24">
        <f t="shared" si="16"/>
        <v>0.35588200490296384</v>
      </c>
      <c r="BP26" s="24" t="e">
        <f t="shared" si="16"/>
        <v>#DIV/0!</v>
      </c>
      <c r="BQ26" s="24">
        <f t="shared" si="16"/>
        <v>0.41064960048707899</v>
      </c>
      <c r="BR26" s="21"/>
      <c r="BS26" s="35">
        <f t="shared" si="11"/>
        <v>43344</v>
      </c>
      <c r="BT26" s="24">
        <f t="shared" si="15"/>
        <v>1.7368146191960147E-2</v>
      </c>
      <c r="BU26" s="24">
        <f t="shared" si="15"/>
        <v>1.3949879269587765E-3</v>
      </c>
      <c r="BV26" s="24">
        <f t="shared" si="15"/>
        <v>4.7114564435856415E-3</v>
      </c>
      <c r="BW26" s="24">
        <f t="shared" si="15"/>
        <v>3.5976562511820121E-3</v>
      </c>
      <c r="BX26" s="24">
        <f t="shared" si="15"/>
        <v>5.7347023490767523E-3</v>
      </c>
      <c r="BY26" s="24">
        <f t="shared" si="15"/>
        <v>3.7571312097489443E-3</v>
      </c>
      <c r="BZ26" s="24">
        <f t="shared" si="15"/>
        <v>1.1612117321380521E-2</v>
      </c>
      <c r="CA26" s="24">
        <f t="shared" si="15"/>
        <v>1.2395970340669492E-3</v>
      </c>
      <c r="CB26" s="24">
        <f t="shared" si="15"/>
        <v>4.0238649831327083E-3</v>
      </c>
      <c r="CC26" s="24">
        <f t="shared" si="15"/>
        <v>3.4114058462525937E-4</v>
      </c>
      <c r="CD26" s="24">
        <f t="shared" si="15"/>
        <v>3.5878751788233909E-3</v>
      </c>
      <c r="CE26" s="24">
        <f t="shared" si="15"/>
        <v>2.6147576066914251E-3</v>
      </c>
      <c r="CF26" s="24">
        <f t="shared" si="14"/>
        <v>5.9983433081232537E-2</v>
      </c>
    </row>
    <row r="27" spans="1:84" x14ac:dyDescent="0.2">
      <c r="A27" s="31">
        <f>+[1]PAM!A28</f>
        <v>43374</v>
      </c>
      <c r="B27" s="17">
        <f>+[1]PAM!B28</f>
        <v>174.62148168686389</v>
      </c>
      <c r="C27" s="17">
        <f>+[1]PAM!C28</f>
        <v>171.76761725395201</v>
      </c>
      <c r="D27" s="17">
        <f>+[1]PAM!D28</f>
        <v>151.786199203629</v>
      </c>
      <c r="E27" s="17">
        <f>+[1]PAM!E28</f>
        <v>146.83046242538799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200.33955770552299</v>
      </c>
      <c r="K27" s="17">
        <f>+[1]PAM!K28</f>
        <v>172.05629999999999</v>
      </c>
      <c r="L27" s="17">
        <f>+[1]PAM!L28</f>
        <v>168.385652002814</v>
      </c>
      <c r="M27" s="17">
        <f>+[1]PAM!M28</f>
        <v>161.05430000000001</v>
      </c>
      <c r="N27" s="17">
        <f>+[1]PAM!N28</f>
        <v>171.159741767529</v>
      </c>
      <c r="O27" s="17">
        <f>+[1]PAM!P28</f>
        <v>156.7182</v>
      </c>
      <c r="P27" s="17">
        <f>+[1]PAM!Q28</f>
        <v>168.904</v>
      </c>
      <c r="Q27" s="17">
        <f>+[1]PAM!R28</f>
        <v>206.04409999999999</v>
      </c>
      <c r="R27" s="18">
        <f t="shared" si="4"/>
        <v>174.62148168686389</v>
      </c>
      <c r="S27" s="19">
        <f t="shared" si="5"/>
        <v>165.13419371685558</v>
      </c>
      <c r="T27" s="19">
        <f t="shared" si="6"/>
        <v>161.24677169711356</v>
      </c>
      <c r="U27" s="19">
        <f t="shared" si="7"/>
        <v>161.30297287759734</v>
      </c>
      <c r="V27" s="19"/>
      <c r="W27" s="20">
        <f t="shared" si="8"/>
        <v>172.69167031088767</v>
      </c>
      <c r="X27" s="21"/>
      <c r="Y27" s="41">
        <f t="shared" si="18"/>
        <v>5.5517637870785119E-2</v>
      </c>
      <c r="Z27" s="24">
        <f t="shared" si="18"/>
        <v>5.4343469073675044E-2</v>
      </c>
      <c r="AA27" s="24">
        <f t="shared" si="18"/>
        <v>2.2969151158546586E-2</v>
      </c>
      <c r="AB27" s="24">
        <f t="shared" si="19"/>
        <v>3.5136385172293672E-2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1.5906812058800401E-2</v>
      </c>
      <c r="AH27" s="24">
        <f t="shared" si="25"/>
        <v>2.5995098302295183E-2</v>
      </c>
      <c r="AI27" s="24">
        <f t="shared" si="26"/>
        <v>2.5715185296378618E-2</v>
      </c>
      <c r="AJ27" s="24">
        <f t="shared" si="27"/>
        <v>3.8555463055689909E-2</v>
      </c>
      <c r="AK27" s="24">
        <f t="shared" si="28"/>
        <v>6.1181548517129869E-2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5.5517637870784897E-2</v>
      </c>
      <c r="AP27" s="24">
        <f t="shared" si="32"/>
        <v>4.4254211142847222E-2</v>
      </c>
      <c r="AQ27" s="24">
        <f t="shared" si="32"/>
        <v>3.7951829260142178E-2</v>
      </c>
      <c r="AR27" s="24">
        <f t="shared" si="32"/>
        <v>3.7775973750776348E-2</v>
      </c>
      <c r="AS27" s="24" t="e">
        <f t="shared" si="32"/>
        <v>#DIV/0!</v>
      </c>
      <c r="AT27" s="24">
        <f t="shared" si="32"/>
        <v>4.8425210159506182E-2</v>
      </c>
      <c r="AU27" s="21"/>
      <c r="AV27" s="24">
        <f t="shared" si="16"/>
        <v>0.46442868012390881</v>
      </c>
      <c r="AW27" s="24">
        <f t="shared" si="16"/>
        <v>0.46739563527120165</v>
      </c>
      <c r="AX27" s="24">
        <f t="shared" si="16"/>
        <v>0.23494001197044057</v>
      </c>
      <c r="AY27" s="24">
        <f t="shared" si="16"/>
        <v>0.28952033189707427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0.48011696731478049</v>
      </c>
      <c r="BE27" s="24">
        <f t="shared" si="16"/>
        <v>0.41959355154367417</v>
      </c>
      <c r="BF27" s="24">
        <f t="shared" si="16"/>
        <v>0.28070471886332049</v>
      </c>
      <c r="BG27" s="24">
        <f t="shared" si="16"/>
        <v>0.3627373832756271</v>
      </c>
      <c r="BH27" s="24">
        <f t="shared" si="16"/>
        <v>0.46986116708885572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0.46442868012390925</v>
      </c>
      <c r="BM27" s="24">
        <f t="shared" si="16"/>
        <v>0.41037834084314739</v>
      </c>
      <c r="BN27" s="24">
        <f t="shared" si="16"/>
        <v>0.38420440973795333</v>
      </c>
      <c r="BO27" s="24">
        <f t="shared" si="16"/>
        <v>0.3905909792672384</v>
      </c>
      <c r="BP27" s="24" t="e">
        <f t="shared" si="16"/>
        <v>#DIV/0!</v>
      </c>
      <c r="BQ27" s="24">
        <f t="shared" si="16"/>
        <v>0.45510292028325594</v>
      </c>
      <c r="BR27" s="21"/>
      <c r="BS27" s="35">
        <f t="shared" si="11"/>
        <v>43374</v>
      </c>
      <c r="BT27" s="24">
        <f t="shared" si="15"/>
        <v>1.5332006326373876E-2</v>
      </c>
      <c r="BU27" s="24">
        <f t="shared" si="15"/>
        <v>7.828275786646102E-4</v>
      </c>
      <c r="BV27" s="24">
        <f t="shared" si="15"/>
        <v>3.1421564554245372E-3</v>
      </c>
      <c r="BW27" s="24">
        <f t="shared" si="15"/>
        <v>1.1992333009419827E-2</v>
      </c>
      <c r="BX27" s="24">
        <f t="shared" si="15"/>
        <v>2.6204355200061535E-3</v>
      </c>
      <c r="BY27" s="24">
        <f t="shared" si="15"/>
        <v>4.406849690815005E-3</v>
      </c>
      <c r="BZ27" s="24">
        <f t="shared" si="15"/>
        <v>9.2778139596403769E-3</v>
      </c>
      <c r="CA27" s="24">
        <f t="shared" si="15"/>
        <v>5.4228781617782283E-4</v>
      </c>
      <c r="CB27" s="24">
        <f t="shared" si="15"/>
        <v>1.9472827728885911E-3</v>
      </c>
      <c r="CC27" s="24">
        <f t="shared" si="15"/>
        <v>4.1082953479713071E-4</v>
      </c>
      <c r="CD27" s="24">
        <f t="shared" si="15"/>
        <v>2.9273954817303511E-3</v>
      </c>
      <c r="CE27" s="24">
        <f t="shared" si="15"/>
        <v>2.1354197248470682E-3</v>
      </c>
      <c r="CF27" s="24">
        <f t="shared" si="14"/>
        <v>5.5517637870785355E-2</v>
      </c>
    </row>
    <row r="28" spans="1:84" x14ac:dyDescent="0.2">
      <c r="A28" s="31">
        <f>+[1]PAM!A29</f>
        <v>43405</v>
      </c>
      <c r="B28" s="17">
        <f>+[1]PAM!B29</f>
        <v>180.50534229664481</v>
      </c>
      <c r="C28" s="17">
        <f>+[1]PAM!C29</f>
        <v>178.92181290470799</v>
      </c>
      <c r="D28" s="17">
        <f>+[1]PAM!D29</f>
        <v>157.03328364670099</v>
      </c>
      <c r="E28" s="17">
        <f>+[1]PAM!E29</f>
        <v>150.38797845913899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203.63969461894001</v>
      </c>
      <c r="K28" s="17">
        <f>+[1]PAM!K29</f>
        <v>173.78309999999999</v>
      </c>
      <c r="L28" s="17">
        <f>+[1]PAM!L29</f>
        <v>172.478115158886</v>
      </c>
      <c r="M28" s="17">
        <f>+[1]PAM!M29</f>
        <v>165.15600000000001</v>
      </c>
      <c r="N28" s="17">
        <f>+[1]PAM!N29</f>
        <v>178.03919378277701</v>
      </c>
      <c r="O28" s="17">
        <f>+[1]PAM!P29</f>
        <v>164.1653</v>
      </c>
      <c r="P28" s="17">
        <f>+[1]PAM!Q29</f>
        <v>174.34</v>
      </c>
      <c r="Q28" s="17">
        <f>+[1]PAM!R29</f>
        <v>211.77160000000001</v>
      </c>
      <c r="R28" s="18">
        <f t="shared" si="4"/>
        <v>180.50534229664484</v>
      </c>
      <c r="S28" s="19">
        <f t="shared" si="5"/>
        <v>170.50976692998256</v>
      </c>
      <c r="T28" s="19">
        <f t="shared" si="6"/>
        <v>165.2141619997534</v>
      </c>
      <c r="U28" s="19">
        <f t="shared" si="7"/>
        <v>165.23114513594669</v>
      </c>
      <c r="V28" s="19"/>
      <c r="W28" s="20">
        <f t="shared" si="8"/>
        <v>178.01968617737566</v>
      </c>
      <c r="X28" s="21"/>
      <c r="Y28" s="41">
        <f t="shared" si="18"/>
        <v>3.3694941498274789E-2</v>
      </c>
      <c r="Z28" s="24">
        <f t="shared" si="18"/>
        <v>4.1650433097518924E-2</v>
      </c>
      <c r="AA28" s="24">
        <f t="shared" si="18"/>
        <v>3.4568916479901901E-2</v>
      </c>
      <c r="AB28" s="24">
        <f t="shared" si="19"/>
        <v>2.4228732750595006E-2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1.6472717376504686E-2</v>
      </c>
      <c r="AH28" s="24">
        <f t="shared" si="25"/>
        <v>1.0036249762432448E-2</v>
      </c>
      <c r="AI28" s="24">
        <f t="shared" si="26"/>
        <v>2.4304108499717092E-2</v>
      </c>
      <c r="AJ28" s="24">
        <f t="shared" si="27"/>
        <v>2.5467808062249686E-2</v>
      </c>
      <c r="AK28" s="24">
        <f t="shared" si="28"/>
        <v>4.0193166595166696E-2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3.3694941498274789E-2</v>
      </c>
      <c r="AP28" s="24">
        <f t="shared" si="32"/>
        <v>3.255275659227852E-2</v>
      </c>
      <c r="AQ28" s="24">
        <f t="shared" si="32"/>
        <v>2.4604463462327253E-2</v>
      </c>
      <c r="AR28" s="24">
        <f t="shared" si="32"/>
        <v>2.4352757970122374E-2</v>
      </c>
      <c r="AS28" s="24" t="e">
        <f t="shared" si="32"/>
        <v>#DIV/0!</v>
      </c>
      <c r="AT28" s="24">
        <f t="shared" si="32"/>
        <v>3.0852766997367276E-2</v>
      </c>
      <c r="AU28" s="21"/>
      <c r="AV28" s="24">
        <f t="shared" si="16"/>
        <v>0.48849058104856846</v>
      </c>
      <c r="AW28" s="24">
        <f t="shared" si="16"/>
        <v>0.50117817087703354</v>
      </c>
      <c r="AX28" s="24">
        <f t="shared" si="16"/>
        <v>0.27144912601191318</v>
      </c>
      <c r="AY28" s="24">
        <f t="shared" si="16"/>
        <v>0.30238129424941618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0.4875072167150063</v>
      </c>
      <c r="BE28" s="24">
        <f t="shared" si="16"/>
        <v>0.41606782141468979</v>
      </c>
      <c r="BF28" s="24">
        <f t="shared" si="16"/>
        <v>0.28866003334336265</v>
      </c>
      <c r="BG28" s="24">
        <f t="shared" si="16"/>
        <v>0.3692574525026282</v>
      </c>
      <c r="BH28" s="24">
        <f t="shared" si="16"/>
        <v>0.51783908196437523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0.48849058104856824</v>
      </c>
      <c r="BM28" s="24">
        <f t="shared" si="33"/>
        <v>0.43431749041795453</v>
      </c>
      <c r="BN28" s="24">
        <f t="shared" si="33"/>
        <v>0.39844929021182951</v>
      </c>
      <c r="BO28" s="24">
        <f t="shared" si="33"/>
        <v>0.40720547349479075</v>
      </c>
      <c r="BP28" s="24" t="e">
        <f t="shared" si="33"/>
        <v>#DIV/0!</v>
      </c>
      <c r="BQ28" s="24">
        <f t="shared" si="33"/>
        <v>0.47447489149441324</v>
      </c>
      <c r="BR28" s="21"/>
      <c r="BS28" s="35">
        <f t="shared" si="11"/>
        <v>43405</v>
      </c>
      <c r="BT28" s="24">
        <f t="shared" si="15"/>
        <v>1.1737828783386034E-2</v>
      </c>
      <c r="BU28" s="24">
        <f t="shared" si="15"/>
        <v>1.141836656696604E-3</v>
      </c>
      <c r="BV28" s="24">
        <f t="shared" si="15"/>
        <v>2.1248755808039961E-3</v>
      </c>
      <c r="BW28" s="24">
        <f t="shared" si="15"/>
        <v>3.4187671770563614E-3</v>
      </c>
      <c r="BX28" s="24">
        <f t="shared" si="15"/>
        <v>1.9741623806524633E-3</v>
      </c>
      <c r="BY28" s="24">
        <f t="shared" si="15"/>
        <v>5.5696130315973811E-3</v>
      </c>
      <c r="BZ28" s="24">
        <f t="shared" si="15"/>
        <v>2.7662393843743047E-3</v>
      </c>
      <c r="CA28" s="24">
        <f t="shared" si="15"/>
        <v>5.405057545725024E-4</v>
      </c>
      <c r="CB28" s="24">
        <f t="shared" si="15"/>
        <v>7.3078362849328306E-4</v>
      </c>
      <c r="CC28" s="24">
        <f t="shared" si="15"/>
        <v>3.773227450383944E-4</v>
      </c>
      <c r="CD28" s="24">
        <f t="shared" si="15"/>
        <v>1.9026164294939235E-3</v>
      </c>
      <c r="CE28" s="24">
        <f t="shared" si="15"/>
        <v>1.4103899461093946E-3</v>
      </c>
      <c r="CF28" s="24">
        <f t="shared" si="14"/>
        <v>3.3694941498274643E-2</v>
      </c>
    </row>
    <row r="29" spans="1:84" x14ac:dyDescent="0.2">
      <c r="A29" s="31">
        <f>+[1]PAM!A30</f>
        <v>43435</v>
      </c>
      <c r="B29" s="17">
        <f>+[1]PAM!B30</f>
        <v>184.81838888387139</v>
      </c>
      <c r="C29" s="17">
        <f>+[1]PAM!C30</f>
        <v>182.29105044615599</v>
      </c>
      <c r="D29" s="17">
        <f>+[1]PAM!D30</f>
        <v>158.01926953047999</v>
      </c>
      <c r="E29" s="17">
        <f>+[1]PAM!E30</f>
        <v>154.552640946151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217.50282888435501</v>
      </c>
      <c r="K29" s="17">
        <f>+[1]PAM!K30</f>
        <v>178.15539999999999</v>
      </c>
      <c r="L29" s="17">
        <f>+[1]PAM!L30</f>
        <v>176.614514018579</v>
      </c>
      <c r="M29" s="17">
        <f>+[1]PAM!M30</f>
        <v>170.08240000000001</v>
      </c>
      <c r="N29" s="17">
        <f>+[1]PAM!N30</f>
        <v>183.42368369872199</v>
      </c>
      <c r="O29" s="17">
        <f>+[1]PAM!P30</f>
        <v>165.3655</v>
      </c>
      <c r="P29" s="17">
        <f>+[1]PAM!Q30</f>
        <v>178.78800000000001</v>
      </c>
      <c r="Q29" s="17">
        <f>+[1]PAM!R30</f>
        <v>216.7304</v>
      </c>
      <c r="R29" s="18">
        <f t="shared" si="4"/>
        <v>184.81838888387136</v>
      </c>
      <c r="S29" s="19">
        <f t="shared" si="5"/>
        <v>174.30485365658188</v>
      </c>
      <c r="T29" s="19">
        <f t="shared" si="6"/>
        <v>169.64750660462556</v>
      </c>
      <c r="U29" s="19">
        <f t="shared" si="7"/>
        <v>169.52051898737491</v>
      </c>
      <c r="V29" s="19"/>
      <c r="W29" s="20">
        <f t="shared" si="8"/>
        <v>183.10267932038101</v>
      </c>
      <c r="X29" s="21"/>
      <c r="Y29" s="41">
        <f t="shared" si="18"/>
        <v>2.3894287738799758E-2</v>
      </c>
      <c r="Z29" s="24">
        <f t="shared" si="18"/>
        <v>1.883078137176275E-2</v>
      </c>
      <c r="AA29" s="24">
        <f t="shared" si="18"/>
        <v>6.2788337662051941E-3</v>
      </c>
      <c r="AB29" s="24">
        <f t="shared" si="19"/>
        <v>2.7692788543890012E-2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6.8076777915800468E-2</v>
      </c>
      <c r="AH29" s="24">
        <f t="shared" si="25"/>
        <v>2.5159523567021225E-2</v>
      </c>
      <c r="AI29" s="24">
        <f t="shared" si="26"/>
        <v>2.3982166409243222E-2</v>
      </c>
      <c r="AJ29" s="24">
        <f t="shared" si="27"/>
        <v>2.98287679527236E-2</v>
      </c>
      <c r="AK29" s="24">
        <f t="shared" si="28"/>
        <v>3.0243284085607058E-2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2.3894287738799536E-2</v>
      </c>
      <c r="AP29" s="24">
        <f t="shared" si="32"/>
        <v>2.2257298188424146E-2</v>
      </c>
      <c r="AQ29" s="24">
        <f t="shared" si="32"/>
        <v>2.6833926046114565E-2</v>
      </c>
      <c r="AR29" s="24">
        <f t="shared" si="32"/>
        <v>2.595983855161843E-2</v>
      </c>
      <c r="AS29" s="24" t="e">
        <f t="shared" si="32"/>
        <v>#DIV/0!</v>
      </c>
      <c r="AT29" s="24">
        <f t="shared" si="32"/>
        <v>2.8552983392750919E-2</v>
      </c>
      <c r="AU29" s="21"/>
      <c r="AV29" s="24">
        <f t="shared" ref="AV29:BH48" si="34">+B29/B17-1</f>
        <v>0.4768753724858541</v>
      </c>
      <c r="AW29" s="24">
        <f t="shared" si="34"/>
        <v>0.51771474647023386</v>
      </c>
      <c r="AX29" s="24">
        <f t="shared" si="34"/>
        <v>0.28128929787659196</v>
      </c>
      <c r="AY29" s="24">
        <f t="shared" si="34"/>
        <v>0.31417790557563507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0.59915658462904586</v>
      </c>
      <c r="BE29" s="24">
        <f t="shared" si="34"/>
        <v>0.44182651180821342</v>
      </c>
      <c r="BF29" s="24">
        <f t="shared" si="34"/>
        <v>0.28858152008380777</v>
      </c>
      <c r="BG29" s="24">
        <f t="shared" si="34"/>
        <v>0.38435267286664732</v>
      </c>
      <c r="BH29" s="24">
        <f t="shared" si="34"/>
        <v>0.54700993123213504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0.47687537248585432</v>
      </c>
      <c r="BM29" s="24">
        <f t="shared" si="33"/>
        <v>0.4485806574773239</v>
      </c>
      <c r="BN29" s="24">
        <f t="shared" si="33"/>
        <v>0.41155211138857584</v>
      </c>
      <c r="BO29" s="24">
        <f t="shared" si="33"/>
        <v>0.41972419579472775</v>
      </c>
      <c r="BP29" s="24" t="e">
        <f t="shared" si="33"/>
        <v>#DIV/0!</v>
      </c>
      <c r="BQ29" s="24">
        <f t="shared" si="33"/>
        <v>0.48689315818451973</v>
      </c>
      <c r="BR29" s="21"/>
      <c r="BS29" s="35">
        <f t="shared" si="11"/>
        <v>43435</v>
      </c>
      <c r="BT29" s="24">
        <f t="shared" si="15"/>
        <v>5.3476896768988027E-3</v>
      </c>
      <c r="BU29" s="24">
        <f t="shared" si="15"/>
        <v>2.0756983204423541E-4</v>
      </c>
      <c r="BV29" s="24">
        <f t="shared" si="15"/>
        <v>2.4064345789915529E-3</v>
      </c>
      <c r="BW29" s="24">
        <f t="shared" si="15"/>
        <v>1.8288115232483976E-3</v>
      </c>
      <c r="BX29" s="24">
        <f t="shared" si="15"/>
        <v>1.3274969978794627E-3</v>
      </c>
      <c r="BY29" s="24">
        <f t="shared" si="15"/>
        <v>3.9701180634437077E-3</v>
      </c>
      <c r="BZ29" s="24">
        <f t="shared" si="15"/>
        <v>1.1720563353316976E-3</v>
      </c>
      <c r="CA29" s="24">
        <f t="shared" si="15"/>
        <v>2.1965313322376873E-3</v>
      </c>
      <c r="CB29" s="24">
        <f t="shared" si="15"/>
        <v>1.790046576399892E-3</v>
      </c>
      <c r="CC29" s="24">
        <f t="shared" si="15"/>
        <v>3.6894210882474927E-4</v>
      </c>
      <c r="CD29" s="24">
        <f t="shared" si="15"/>
        <v>2.2106736283971874E-3</v>
      </c>
      <c r="CE29" s="24">
        <f t="shared" si="15"/>
        <v>1.0679170851023252E-3</v>
      </c>
      <c r="CF29" s="24">
        <f t="shared" si="14"/>
        <v>2.3894287738799699E-2</v>
      </c>
    </row>
    <row r="30" spans="1:84" x14ac:dyDescent="0.2">
      <c r="A30" s="31">
        <f>+[1]PAM!A31</f>
        <v>43466</v>
      </c>
      <c r="B30" s="17">
        <f>+[1]PAM!B31</f>
        <v>190.24489976292301</v>
      </c>
      <c r="C30" s="17">
        <f>+[1]PAM!C31</f>
        <v>186.97754574377899</v>
      </c>
      <c r="D30" s="17">
        <f>+[1]PAM!D31</f>
        <v>161.611700352893</v>
      </c>
      <c r="E30" s="17">
        <f>+[1]PAM!E31</f>
        <v>157.09336147392301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228.09716980088501</v>
      </c>
      <c r="K30" s="17">
        <f>+[1]PAM!K31</f>
        <v>184.94069999999999</v>
      </c>
      <c r="L30" s="17">
        <f>+[1]PAM!L31</f>
        <v>180.37836115512499</v>
      </c>
      <c r="M30" s="17">
        <f>+[1]PAM!M31</f>
        <v>176.22239999999999</v>
      </c>
      <c r="N30" s="17">
        <f>+[1]PAM!N31</f>
        <v>189.62952545495401</v>
      </c>
      <c r="O30" s="17">
        <f>+[1]PAM!P31</f>
        <v>166.8588</v>
      </c>
      <c r="P30" s="17">
        <f>+[1]PAM!Q31</f>
        <v>184.06870000000001</v>
      </c>
      <c r="Q30" s="17">
        <f>+[1]PAM!R31</f>
        <v>224.4453</v>
      </c>
      <c r="R30" s="18">
        <f t="shared" si="4"/>
        <v>190.24489976292298</v>
      </c>
      <c r="S30" s="19">
        <f t="shared" si="5"/>
        <v>179.086328001201</v>
      </c>
      <c r="T30" s="19">
        <f t="shared" si="6"/>
        <v>174.63097634770514</v>
      </c>
      <c r="U30" s="19">
        <f t="shared" si="7"/>
        <v>174.16628523077694</v>
      </c>
      <c r="V30" s="19"/>
      <c r="W30" s="20">
        <f t="shared" si="8"/>
        <v>188.25616099629843</v>
      </c>
      <c r="X30" s="21"/>
      <c r="Y30" s="41">
        <f t="shared" si="18"/>
        <v>2.9361314703707952E-2</v>
      </c>
      <c r="Z30" s="24">
        <f t="shared" si="18"/>
        <v>2.570886111058579E-2</v>
      </c>
      <c r="AA30" s="24">
        <f t="shared" si="18"/>
        <v>2.2734131306182626E-2</v>
      </c>
      <c r="AB30" s="24">
        <f t="shared" si="19"/>
        <v>1.643919192980503E-2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4.8708979882569503E-2</v>
      </c>
      <c r="AH30" s="24">
        <f t="shared" si="25"/>
        <v>3.8086412199686448E-2</v>
      </c>
      <c r="AI30" s="24">
        <f t="shared" si="26"/>
        <v>2.1311086223355646E-2</v>
      </c>
      <c r="AJ30" s="24">
        <f t="shared" si="27"/>
        <v>3.6100149104198787E-2</v>
      </c>
      <c r="AK30" s="24">
        <f t="shared" si="28"/>
        <v>3.3833372174692844E-2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2.9361314703707952E-2</v>
      </c>
      <c r="AP30" s="24">
        <f t="shared" si="32"/>
        <v>2.7431676423880003E-2</v>
      </c>
      <c r="AQ30" s="24">
        <f t="shared" si="32"/>
        <v>2.9375437593043285E-2</v>
      </c>
      <c r="AR30" s="24">
        <f t="shared" si="32"/>
        <v>2.7405332824329109E-2</v>
      </c>
      <c r="AS30" s="24" t="e">
        <f t="shared" si="32"/>
        <v>#DIV/0!</v>
      </c>
      <c r="AT30" s="24">
        <f t="shared" si="32"/>
        <v>2.814531002520293E-2</v>
      </c>
      <c r="AU30" s="21"/>
      <c r="AV30" s="24">
        <f t="shared" si="34"/>
        <v>0.49087437245196575</v>
      </c>
      <c r="AW30" s="24">
        <f t="shared" si="34"/>
        <v>0.53414872354892484</v>
      </c>
      <c r="AX30" s="24">
        <f t="shared" si="34"/>
        <v>0.28910166669819293</v>
      </c>
      <c r="AY30" s="24">
        <f t="shared" si="34"/>
        <v>0.3006920670956843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0.66590425303282275</v>
      </c>
      <c r="BE30" s="24">
        <f t="shared" si="34"/>
        <v>0.44898221411228434</v>
      </c>
      <c r="BF30" s="24">
        <f t="shared" si="34"/>
        <v>0.27965873089318216</v>
      </c>
      <c r="BG30" s="24">
        <f t="shared" si="34"/>
        <v>0.39677577623357574</v>
      </c>
      <c r="BH30" s="24">
        <f t="shared" si="34"/>
        <v>0.56414849366381503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0.49087437245196575</v>
      </c>
      <c r="BM30" s="24">
        <f t="shared" si="33"/>
        <v>0.45906253653907036</v>
      </c>
      <c r="BN30" s="24">
        <f t="shared" si="33"/>
        <v>0.41800585403367152</v>
      </c>
      <c r="BO30" s="24">
        <f t="shared" si="33"/>
        <v>0.42440221724822713</v>
      </c>
      <c r="BP30" s="24" t="e">
        <f t="shared" si="33"/>
        <v>#DIV/0!</v>
      </c>
      <c r="BQ30" s="24">
        <f t="shared" si="33"/>
        <v>0.49768426903447716</v>
      </c>
      <c r="BR30" s="21"/>
      <c r="BS30" s="35">
        <f t="shared" si="11"/>
        <v>43466</v>
      </c>
      <c r="BT30" s="24">
        <f t="shared" si="15"/>
        <v>7.2648663960199729E-3</v>
      </c>
      <c r="BU30" s="24">
        <f t="shared" si="15"/>
        <v>7.3862980884153431E-4</v>
      </c>
      <c r="BV30" s="24">
        <f t="shared" si="15"/>
        <v>1.4338245920600934E-3</v>
      </c>
      <c r="BW30" s="24">
        <f t="shared" si="15"/>
        <v>4.50734158560073E-3</v>
      </c>
      <c r="BX30" s="24">
        <f t="shared" si="15"/>
        <v>1.6239487954230977E-3</v>
      </c>
      <c r="BY30" s="24">
        <f t="shared" si="15"/>
        <v>2.6961083418657883E-3</v>
      </c>
      <c r="BZ30" s="24">
        <f t="shared" si="15"/>
        <v>2.5231036414509853E-3</v>
      </c>
      <c r="CA30" s="24">
        <f t="shared" si="15"/>
        <v>1.6394372445435806E-3</v>
      </c>
      <c r="CB30" s="24">
        <f t="shared" si="15"/>
        <v>2.7131156863133936E-3</v>
      </c>
      <c r="CC30" s="24">
        <f t="shared" si="15"/>
        <v>3.2787829860624149E-4</v>
      </c>
      <c r="CD30" s="24">
        <f t="shared" si="15"/>
        <v>2.6909659964220174E-3</v>
      </c>
      <c r="CE30" s="24">
        <f t="shared" si="15"/>
        <v>1.2020943165601547E-3</v>
      </c>
      <c r="CF30" s="24">
        <f t="shared" si="14"/>
        <v>2.9361314703707585E-2</v>
      </c>
    </row>
    <row r="31" spans="1:84" x14ac:dyDescent="0.2">
      <c r="A31" s="31">
        <f>+[1]PAM!A32</f>
        <v>43497</v>
      </c>
      <c r="B31" s="17">
        <f>+[1]PAM!B32</f>
        <v>196.80435849855701</v>
      </c>
      <c r="C31" s="17">
        <f>+[1]PAM!C32</f>
        <v>196.246922705678</v>
      </c>
      <c r="D31" s="17">
        <f>+[1]PAM!D32</f>
        <v>165.28227675920601</v>
      </c>
      <c r="E31" s="17">
        <f>+[1]PAM!E32</f>
        <v>161.28211355374799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226.68149478197</v>
      </c>
      <c r="K31" s="17">
        <f>+[1]PAM!K32</f>
        <v>188.1233</v>
      </c>
      <c r="L31" s="17">
        <f>+[1]PAM!L32</f>
        <v>187.28064182425399</v>
      </c>
      <c r="M31" s="17">
        <f>+[1]PAM!M32</f>
        <v>183.19990000000001</v>
      </c>
      <c r="N31" s="17">
        <f>+[1]PAM!N32</f>
        <v>196.950701361445</v>
      </c>
      <c r="O31" s="17">
        <f>+[1]PAM!P32</f>
        <v>169.42230000000001</v>
      </c>
      <c r="P31" s="17">
        <f>+[1]PAM!Q32</f>
        <v>191.6009</v>
      </c>
      <c r="Q31" s="17">
        <f>+[1]PAM!R32</f>
        <v>231.4024</v>
      </c>
      <c r="R31" s="18">
        <f t="shared" si="4"/>
        <v>196.80435849855704</v>
      </c>
      <c r="S31" s="19">
        <f t="shared" si="5"/>
        <v>185.88313752294954</v>
      </c>
      <c r="T31" s="19">
        <f t="shared" si="6"/>
        <v>179.78271412498788</v>
      </c>
      <c r="U31" s="19">
        <f t="shared" si="7"/>
        <v>178.78490570438231</v>
      </c>
      <c r="V31" s="19"/>
      <c r="W31" s="20">
        <f t="shared" si="8"/>
        <v>192.58586200577091</v>
      </c>
      <c r="X31" s="21"/>
      <c r="Y31" s="41">
        <f t="shared" si="18"/>
        <v>3.447902542358916E-2</v>
      </c>
      <c r="Z31" s="24">
        <f t="shared" si="18"/>
        <v>4.9574813515849137E-2</v>
      </c>
      <c r="AA31" s="24">
        <f t="shared" si="18"/>
        <v>2.2712318466410641E-2</v>
      </c>
      <c r="AB31" s="24">
        <f t="shared" si="19"/>
        <v>2.6664093507988929E-2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-6.2064558720776875E-3</v>
      </c>
      <c r="AH31" s="24">
        <f t="shared" si="25"/>
        <v>1.7208759348266822E-2</v>
      </c>
      <c r="AI31" s="24">
        <f t="shared" si="26"/>
        <v>3.8265569245265807E-2</v>
      </c>
      <c r="AJ31" s="24">
        <f t="shared" si="27"/>
        <v>3.9594852867739894E-2</v>
      </c>
      <c r="AK31" s="24">
        <f t="shared" si="28"/>
        <v>3.8607784778906362E-2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3.4479025423589382E-2</v>
      </c>
      <c r="AP31" s="24">
        <f t="shared" si="32"/>
        <v>3.795269911225696E-2</v>
      </c>
      <c r="AQ31" s="24">
        <f t="shared" si="32"/>
        <v>2.950070992574183E-2</v>
      </c>
      <c r="AR31" s="24">
        <f t="shared" si="32"/>
        <v>2.6518453140833342E-2</v>
      </c>
      <c r="AS31" s="24" t="e">
        <f t="shared" si="32"/>
        <v>#DIV/0!</v>
      </c>
      <c r="AT31" s="24">
        <f t="shared" si="32"/>
        <v>2.2998987053377773E-2</v>
      </c>
      <c r="AU31" s="21"/>
      <c r="AV31" s="24">
        <f t="shared" si="34"/>
        <v>0.50819024761276332</v>
      </c>
      <c r="AW31" s="24">
        <f t="shared" si="34"/>
        <v>0.59589620292461154</v>
      </c>
      <c r="AX31" s="24">
        <f t="shared" si="34"/>
        <v>0.29727921377628408</v>
      </c>
      <c r="AY31" s="24">
        <f t="shared" si="34"/>
        <v>0.32098568778613989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0.51368544700750385</v>
      </c>
      <c r="BE31" s="24">
        <f t="shared" si="34"/>
        <v>0.4495062580710778</v>
      </c>
      <c r="BF31" s="24">
        <f t="shared" si="34"/>
        <v>0.26476402670295962</v>
      </c>
      <c r="BG31" s="24">
        <f t="shared" si="34"/>
        <v>0.42513671829419142</v>
      </c>
      <c r="BH31" s="24">
        <f t="shared" si="34"/>
        <v>0.58735295721374059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0.50819024761276355</v>
      </c>
      <c r="BM31" s="24">
        <f t="shared" si="33"/>
        <v>0.49457119357026413</v>
      </c>
      <c r="BN31" s="24">
        <f t="shared" si="33"/>
        <v>0.43628998503636418</v>
      </c>
      <c r="BO31" s="24">
        <f t="shared" si="33"/>
        <v>0.4396611405413251</v>
      </c>
      <c r="BP31" s="24" t="e">
        <f t="shared" si="33"/>
        <v>#DIV/0!</v>
      </c>
      <c r="BQ31" s="24">
        <f t="shared" si="33"/>
        <v>0.48905042979108693</v>
      </c>
      <c r="BR31" s="21"/>
      <c r="BS31" s="35">
        <f t="shared" si="11"/>
        <v>43497</v>
      </c>
      <c r="BT31" s="24">
        <f t="shared" si="15"/>
        <v>1.3959252010926361E-2</v>
      </c>
      <c r="BU31" s="24">
        <f t="shared" si="15"/>
        <v>7.3317026429466677E-4</v>
      </c>
      <c r="BV31" s="24">
        <f t="shared" si="15"/>
        <v>2.2964444380384414E-3</v>
      </c>
      <c r="BW31" s="24">
        <f t="shared" si="15"/>
        <v>5.2590143612091045E-3</v>
      </c>
      <c r="BX31" s="24">
        <f t="shared" si="15"/>
        <v>1.8241027246062903E-3</v>
      </c>
      <c r="BY31" s="24">
        <f t="shared" si="15"/>
        <v>2.5631879782725977E-3</v>
      </c>
      <c r="BZ31" s="24">
        <f t="shared" si="15"/>
        <v>1.8878035650235754E-3</v>
      </c>
      <c r="CA31" s="24">
        <f t="shared" si="15"/>
        <v>-2.128220288240289E-4</v>
      </c>
      <c r="CB31" s="24">
        <f t="shared" si="15"/>
        <v>1.2362704087893648E-3</v>
      </c>
      <c r="CC31" s="24">
        <f t="shared" si="15"/>
        <v>5.8412456213785167E-4</v>
      </c>
      <c r="CD31" s="24">
        <f t="shared" si="15"/>
        <v>2.97078923379448E-3</v>
      </c>
      <c r="CE31" s="24">
        <f t="shared" si="15"/>
        <v>1.3776879053209606E-3</v>
      </c>
      <c r="CF31" s="24">
        <f t="shared" si="14"/>
        <v>3.447902542358966E-2</v>
      </c>
    </row>
    <row r="32" spans="1:84" x14ac:dyDescent="0.2">
      <c r="A32" s="31">
        <f>+[1]PAM!A33</f>
        <v>43525</v>
      </c>
      <c r="B32" s="17">
        <f>+[1]PAM!B33</f>
        <v>204.06334953910931</v>
      </c>
      <c r="C32" s="17">
        <f>+[1]PAM!C33</f>
        <v>204.43865694961201</v>
      </c>
      <c r="D32" s="17">
        <f>+[1]PAM!D33</f>
        <v>170.631889764363</v>
      </c>
      <c r="E32" s="17">
        <f>+[1]PAM!E33</f>
        <v>168.16973695535799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235.65030178999299</v>
      </c>
      <c r="K32" s="17">
        <f>+[1]PAM!K33</f>
        <v>194.71180000000001</v>
      </c>
      <c r="L32" s="17">
        <f>+[1]PAM!L33</f>
        <v>190.93617148481999</v>
      </c>
      <c r="M32" s="17">
        <f>+[1]PAM!M33</f>
        <v>190.97190000000001</v>
      </c>
      <c r="N32" s="17">
        <f>+[1]PAM!N33</f>
        <v>203.61909288984501</v>
      </c>
      <c r="O32" s="17">
        <f>+[1]PAM!P33</f>
        <v>176.5273</v>
      </c>
      <c r="P32" s="17">
        <f>+[1]PAM!Q33</f>
        <v>200.69929999999999</v>
      </c>
      <c r="Q32" s="17">
        <f>+[1]PAM!R33</f>
        <v>240.61799999999999</v>
      </c>
      <c r="R32" s="18">
        <f t="shared" si="4"/>
        <v>204.06334953910931</v>
      </c>
      <c r="S32" s="19">
        <f t="shared" si="5"/>
        <v>193.28845628497575</v>
      </c>
      <c r="T32" s="19">
        <f t="shared" si="6"/>
        <v>186.77734310798073</v>
      </c>
      <c r="U32" s="19">
        <f t="shared" si="7"/>
        <v>185.55254459228655</v>
      </c>
      <c r="V32" s="19"/>
      <c r="W32" s="20">
        <f t="shared" si="8"/>
        <v>199.68892416699424</v>
      </c>
      <c r="X32" s="21"/>
      <c r="Y32" s="41">
        <f t="shared" si="18"/>
        <v>3.6884300205198617E-2</v>
      </c>
      <c r="Z32" s="24">
        <f t="shared" si="18"/>
        <v>4.174197552243708E-2</v>
      </c>
      <c r="AA32" s="24">
        <f t="shared" si="18"/>
        <v>3.2366525377373945E-2</v>
      </c>
      <c r="AB32" s="24">
        <f t="shared" si="19"/>
        <v>4.2705438624566883E-2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3.9565677898186991E-2</v>
      </c>
      <c r="AH32" s="24">
        <f t="shared" si="25"/>
        <v>3.5022243390372187E-2</v>
      </c>
      <c r="AI32" s="24">
        <f t="shared" si="26"/>
        <v>1.9518993660841755E-2</v>
      </c>
      <c r="AJ32" s="24">
        <f t="shared" si="27"/>
        <v>4.2423603943015253E-2</v>
      </c>
      <c r="AK32" s="24">
        <f t="shared" si="28"/>
        <v>3.3858176093326753E-2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3.6884300205198395E-2</v>
      </c>
      <c r="AP32" s="24">
        <f t="shared" si="32"/>
        <v>3.9838572022768526E-2</v>
      </c>
      <c r="AQ32" s="24">
        <f t="shared" si="32"/>
        <v>3.8906015058433718E-2</v>
      </c>
      <c r="AR32" s="24">
        <f t="shared" si="32"/>
        <v>3.7853524945189898E-2</v>
      </c>
      <c r="AS32" s="24" t="e">
        <f t="shared" si="32"/>
        <v>#DIV/0!</v>
      </c>
      <c r="AT32" s="24">
        <f t="shared" si="32"/>
        <v>3.6882573244190198E-2</v>
      </c>
      <c r="AU32" s="21"/>
      <c r="AV32" s="24">
        <f t="shared" si="34"/>
        <v>0.54608216241270369</v>
      </c>
      <c r="AW32" s="24">
        <f t="shared" si="34"/>
        <v>0.64713007841746384</v>
      </c>
      <c r="AX32" s="24">
        <f t="shared" si="34"/>
        <v>0.33962727487573052</v>
      </c>
      <c r="AY32" s="24">
        <f t="shared" si="34"/>
        <v>0.35492724573597556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0.53317970062284159</v>
      </c>
      <c r="BE32" s="24">
        <f t="shared" si="34"/>
        <v>0.49231317516947515</v>
      </c>
      <c r="BF32" s="24">
        <f t="shared" si="34"/>
        <v>0.31166742560484573</v>
      </c>
      <c r="BG32" s="24">
        <f t="shared" si="34"/>
        <v>0.46443431544108971</v>
      </c>
      <c r="BH32" s="24">
        <f t="shared" si="34"/>
        <v>0.60676116521662893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0.54608216241270391</v>
      </c>
      <c r="BM32" s="24">
        <f t="shared" si="33"/>
        <v>0.53285098495613492</v>
      </c>
      <c r="BN32" s="24">
        <f t="shared" si="33"/>
        <v>0.46441119616986071</v>
      </c>
      <c r="BO32" s="24">
        <f t="shared" si="33"/>
        <v>0.46440424838535388</v>
      </c>
      <c r="BP32" s="24" t="e">
        <f t="shared" si="33"/>
        <v>#DIV/0!</v>
      </c>
      <c r="BQ32" s="24">
        <f t="shared" si="33"/>
        <v>0.51691491718477489</v>
      </c>
      <c r="BR32" s="21"/>
      <c r="BS32" s="35">
        <f t="shared" si="11"/>
        <v>43525</v>
      </c>
      <c r="BT32" s="24">
        <f t="shared" si="15"/>
        <v>1.1925202667217865E-2</v>
      </c>
      <c r="BU32" s="24">
        <f t="shared" si="15"/>
        <v>1.0329308545138538E-3</v>
      </c>
      <c r="BV32" s="24">
        <f t="shared" si="15"/>
        <v>3.6502195696707109E-3</v>
      </c>
      <c r="BW32" s="24">
        <f t="shared" si="15"/>
        <v>2.3998803868129906E-3</v>
      </c>
      <c r="BX32" s="24">
        <f t="shared" si="15"/>
        <v>2.2019092631181641E-3</v>
      </c>
      <c r="BY32" s="24">
        <f t="shared" si="15"/>
        <v>2.7489635093826768E-3</v>
      </c>
      <c r="BZ32" s="24">
        <f t="shared" si="15"/>
        <v>4.4370055453136934E-3</v>
      </c>
      <c r="CA32" s="24">
        <f t="shared" si="15"/>
        <v>1.3033648359537643E-3</v>
      </c>
      <c r="CB32" s="24">
        <f t="shared" si="15"/>
        <v>2.4739805241842275E-3</v>
      </c>
      <c r="CC32" s="24">
        <f t="shared" si="15"/>
        <v>2.9904839498533855E-4</v>
      </c>
      <c r="CD32" s="24">
        <f t="shared" si="15"/>
        <v>3.1987706207462631E-3</v>
      </c>
      <c r="CE32" s="24">
        <f t="shared" si="15"/>
        <v>1.21302403329889E-3</v>
      </c>
      <c r="CF32" s="24">
        <f t="shared" si="14"/>
        <v>3.6884300205198443E-2</v>
      </c>
    </row>
    <row r="33" spans="1:84" x14ac:dyDescent="0.2">
      <c r="A33" s="31">
        <f>+[1]PAM!A34</f>
        <v>43556</v>
      </c>
      <c r="B33" s="17">
        <f>+[1]PAM!B34</f>
        <v>211.42419896909419</v>
      </c>
      <c r="C33" s="17">
        <f>+[1]PAM!C34</f>
        <v>210.67155562214501</v>
      </c>
      <c r="D33" s="17">
        <f>+[1]PAM!D34</f>
        <v>174.11701952297801</v>
      </c>
      <c r="E33" s="17">
        <f>+[1]PAM!E34</f>
        <v>175.63557231578201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245.052320392811</v>
      </c>
      <c r="K33" s="17">
        <f>+[1]PAM!K34</f>
        <v>199.39789999999999</v>
      </c>
      <c r="L33" s="17">
        <f>+[1]PAM!L34</f>
        <v>195.89131648906201</v>
      </c>
      <c r="M33" s="17">
        <f>+[1]PAM!M34</f>
        <v>199.0967</v>
      </c>
      <c r="N33" s="17">
        <f>+[1]PAM!N34</f>
        <v>211.44266201765799</v>
      </c>
      <c r="O33" s="17">
        <f>+[1]PAM!P34</f>
        <v>181.3588</v>
      </c>
      <c r="P33" s="17">
        <f>+[1]PAM!Q34</f>
        <v>208.4341</v>
      </c>
      <c r="Q33" s="17">
        <f>+[1]PAM!R34</f>
        <v>249.1233</v>
      </c>
      <c r="R33" s="18">
        <f t="shared" si="4"/>
        <v>211.42419896909419</v>
      </c>
      <c r="S33" s="19">
        <f t="shared" si="5"/>
        <v>199.94611531759548</v>
      </c>
      <c r="T33" s="19">
        <f t="shared" si="6"/>
        <v>194.11092277558097</v>
      </c>
      <c r="U33" s="19">
        <f t="shared" si="7"/>
        <v>192.6550902046439</v>
      </c>
      <c r="V33" s="19"/>
      <c r="W33" s="20">
        <f t="shared" si="8"/>
        <v>207.81310852988676</v>
      </c>
      <c r="X33" s="21"/>
      <c r="Y33" s="41">
        <f t="shared" si="18"/>
        <v>3.6071393744196767E-2</v>
      </c>
      <c r="Z33" s="24">
        <f t="shared" si="18"/>
        <v>3.0487867439225047E-2</v>
      </c>
      <c r="AA33" s="24">
        <f t="shared" si="18"/>
        <v>2.0424844168507317E-2</v>
      </c>
      <c r="AB33" s="24">
        <f t="shared" si="19"/>
        <v>4.4394642553350128E-2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3.9898181888164519E-2</v>
      </c>
      <c r="AH33" s="24">
        <f t="shared" si="25"/>
        <v>2.4066851623784302E-2</v>
      </c>
      <c r="AI33" s="24">
        <f t="shared" si="26"/>
        <v>2.5951840165790552E-2</v>
      </c>
      <c r="AJ33" s="24">
        <f t="shared" si="27"/>
        <v>4.2544479056866535E-2</v>
      </c>
      <c r="AK33" s="24">
        <f t="shared" si="28"/>
        <v>3.8422571364883806E-2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3.6071393744196767E-2</v>
      </c>
      <c r="AP33" s="24">
        <f t="shared" si="32"/>
        <v>3.4444162680900003E-2</v>
      </c>
      <c r="AQ33" s="24">
        <f t="shared" si="32"/>
        <v>3.9263754080496316E-2</v>
      </c>
      <c r="AR33" s="24">
        <f t="shared" si="32"/>
        <v>3.8277813047316256E-2</v>
      </c>
      <c r="AS33" s="24" t="e">
        <f t="shared" si="32"/>
        <v>#DIV/0!</v>
      </c>
      <c r="AT33" s="24">
        <f t="shared" si="32"/>
        <v>4.0684201173313506E-2</v>
      </c>
      <c r="AU33" s="21"/>
      <c r="AV33" s="24">
        <f t="shared" si="34"/>
        <v>0.55902050011955362</v>
      </c>
      <c r="AW33" s="24">
        <f t="shared" si="34"/>
        <v>0.6731113960450914</v>
      </c>
      <c r="AX33" s="24">
        <f t="shared" si="34"/>
        <v>0.33438198972493427</v>
      </c>
      <c r="AY33" s="24">
        <f t="shared" si="34"/>
        <v>0.37982469364812332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0.5608367780187602</v>
      </c>
      <c r="BE33" s="24">
        <f t="shared" si="34"/>
        <v>0.50380933849792431</v>
      </c>
      <c r="BF33" s="24">
        <f t="shared" si="34"/>
        <v>0.34011648868278987</v>
      </c>
      <c r="BG33" s="24">
        <f t="shared" si="34"/>
        <v>0.48472372196801117</v>
      </c>
      <c r="BH33" s="24">
        <f t="shared" si="34"/>
        <v>0.62469204405530432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0.55902050011955429</v>
      </c>
      <c r="BM33" s="24">
        <f t="shared" si="33"/>
        <v>0.55594307480689209</v>
      </c>
      <c r="BN33" s="24">
        <f t="shared" si="33"/>
        <v>0.48898941694495757</v>
      </c>
      <c r="BO33" s="24">
        <f t="shared" si="33"/>
        <v>0.49028145284894786</v>
      </c>
      <c r="BP33" s="24" t="e">
        <f t="shared" si="33"/>
        <v>#DIV/0!</v>
      </c>
      <c r="BQ33" s="24">
        <f t="shared" si="33"/>
        <v>0.54459593931796602</v>
      </c>
      <c r="BR33" s="21"/>
      <c r="BS33" s="35">
        <f t="shared" si="11"/>
        <v>43556</v>
      </c>
      <c r="BT33" s="24">
        <f t="shared" si="15"/>
        <v>8.7508387650888E-3</v>
      </c>
      <c r="BU33" s="24">
        <f t="shared" si="15"/>
        <v>6.4898930222641045E-4</v>
      </c>
      <c r="BV33" s="24">
        <f t="shared" si="15"/>
        <v>3.8159063342385656E-3</v>
      </c>
      <c r="BW33" s="24">
        <f t="shared" si="15"/>
        <v>3.2299744735576666E-3</v>
      </c>
      <c r="BX33" s="24">
        <f t="shared" si="15"/>
        <v>2.7695956244787752E-3</v>
      </c>
      <c r="BY33" s="24">
        <f t="shared" si="15"/>
        <v>3.2508304969916372E-3</v>
      </c>
      <c r="BZ33" s="24">
        <f t="shared" si="15"/>
        <v>5.6020041941971079E-3</v>
      </c>
      <c r="CA33" s="24">
        <f t="shared" si="15"/>
        <v>1.3177169376466591E-3</v>
      </c>
      <c r="CB33" s="24">
        <f t="shared" si="15"/>
        <v>1.6970357037760411E-3</v>
      </c>
      <c r="CC33" s="24">
        <f t="shared" si="15"/>
        <v>3.9094641320197853E-4</v>
      </c>
      <c r="CD33" s="24">
        <f t="shared" si="15"/>
        <v>3.2250220408828047E-3</v>
      </c>
      <c r="CE33" s="24">
        <f t="shared" si="15"/>
        <v>1.3725334579104617E-3</v>
      </c>
      <c r="CF33" s="24">
        <f t="shared" si="14"/>
        <v>3.6071393744196906E-2</v>
      </c>
    </row>
    <row r="34" spans="1:84" x14ac:dyDescent="0.2">
      <c r="A34" s="31">
        <f>+[1]PAM!A35</f>
        <v>43586</v>
      </c>
      <c r="B34" s="17">
        <f>+[1]PAM!B35</f>
        <v>218.50254727141419</v>
      </c>
      <c r="C34" s="17">
        <f>+[1]PAM!C35</f>
        <v>217.783961006016</v>
      </c>
      <c r="D34" s="17">
        <f>+[1]PAM!D35</f>
        <v>179.67996292588299</v>
      </c>
      <c r="E34" s="17">
        <f>+[1]PAM!E35</f>
        <v>182.30533513045401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253.02882566128201</v>
      </c>
      <c r="K34" s="17">
        <f>+[1]PAM!K35</f>
        <v>203.06559999999999</v>
      </c>
      <c r="L34" s="17">
        <f>+[1]PAM!L35</f>
        <v>202.71345723923</v>
      </c>
      <c r="M34" s="17">
        <f>+[1]PAM!M35</f>
        <v>203.5625</v>
      </c>
      <c r="N34" s="17">
        <f>+[1]PAM!N35</f>
        <v>218.63133330828001</v>
      </c>
      <c r="O34" s="17">
        <f>+[1]PAM!P35</f>
        <v>182.22790000000001</v>
      </c>
      <c r="P34" s="17">
        <f>+[1]PAM!Q35</f>
        <v>215.07429999999999</v>
      </c>
      <c r="Q34" s="17">
        <f>+[1]PAM!R35</f>
        <v>257.52420000000001</v>
      </c>
      <c r="R34" s="18">
        <f t="shared" si="4"/>
        <v>218.50254727141419</v>
      </c>
      <c r="S34" s="19">
        <f t="shared" si="5"/>
        <v>206.13506183328445</v>
      </c>
      <c r="T34" s="19">
        <f t="shared" si="6"/>
        <v>199.62804214995197</v>
      </c>
      <c r="U34" s="19">
        <f t="shared" si="7"/>
        <v>198.479191804408</v>
      </c>
      <c r="V34" s="19"/>
      <c r="W34" s="20">
        <f t="shared" si="8"/>
        <v>215.34774795590201</v>
      </c>
      <c r="X34" s="21"/>
      <c r="Y34" s="41">
        <f t="shared" si="18"/>
        <v>3.3479366774636254E-2</v>
      </c>
      <c r="Z34" s="24">
        <f t="shared" si="18"/>
        <v>3.3760634476101892E-2</v>
      </c>
      <c r="AA34" s="24">
        <f t="shared" si="18"/>
        <v>3.1949452260012112E-2</v>
      </c>
      <c r="AB34" s="24">
        <f t="shared" si="19"/>
        <v>3.7975011136583303E-2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3.2550213177679588E-2</v>
      </c>
      <c r="AH34" s="24">
        <f t="shared" si="25"/>
        <v>1.839387475996479E-2</v>
      </c>
      <c r="AI34" s="24">
        <f t="shared" si="26"/>
        <v>3.4826151931797833E-2</v>
      </c>
      <c r="AJ34" s="24">
        <f t="shared" si="27"/>
        <v>2.2430306479213291E-2</v>
      </c>
      <c r="AK34" s="24">
        <f t="shared" si="28"/>
        <v>3.3998206520979624E-2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3.3479366774636254E-2</v>
      </c>
      <c r="AP34" s="24">
        <f t="shared" ref="AP34" si="35">+S34/S33-1</f>
        <v>3.0953072060732056E-2</v>
      </c>
      <c r="AQ34" s="24">
        <f t="shared" si="32"/>
        <v>2.8422508612508945E-2</v>
      </c>
      <c r="AR34" s="24">
        <f t="shared" si="32"/>
        <v>3.0230717462889523E-2</v>
      </c>
      <c r="AS34" s="24" t="e">
        <f t="shared" si="32"/>
        <v>#DIV/0!</v>
      </c>
      <c r="AT34" s="24">
        <f t="shared" si="32"/>
        <v>3.6256805354180299E-2</v>
      </c>
      <c r="AU34" s="21"/>
      <c r="AV34" s="24">
        <f t="shared" si="34"/>
        <v>0.57075317572267315</v>
      </c>
      <c r="AW34" s="24">
        <f t="shared" si="34"/>
        <v>0.66085176382361888</v>
      </c>
      <c r="AX34" s="24">
        <f t="shared" si="34"/>
        <v>0.34348523475198589</v>
      </c>
      <c r="AY34" s="24">
        <f t="shared" si="34"/>
        <v>0.40774140659678748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0.5232206403747004</v>
      </c>
      <c r="BE34" s="24">
        <f t="shared" si="34"/>
        <v>0.47921500182474697</v>
      </c>
      <c r="BF34" s="24">
        <f t="shared" si="34"/>
        <v>0.34253901466875147</v>
      </c>
      <c r="BG34" s="24">
        <f t="shared" si="34"/>
        <v>0.4704118995283848</v>
      </c>
      <c r="BH34" s="24">
        <f t="shared" si="34"/>
        <v>0.63092492571721404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0.57075317572267315</v>
      </c>
      <c r="BM34" s="24">
        <f t="shared" si="33"/>
        <v>0.55360973580345663</v>
      </c>
      <c r="BN34" s="24">
        <f t="shared" si="33"/>
        <v>0.49186810653437907</v>
      </c>
      <c r="BO34" s="24">
        <f t="shared" si="33"/>
        <v>0.49841609228414674</v>
      </c>
      <c r="BP34" s="24" t="e">
        <f t="shared" si="33"/>
        <v>#DIV/0!</v>
      </c>
      <c r="BQ34" s="24">
        <f t="shared" si="33"/>
        <v>0.56246215878073214</v>
      </c>
      <c r="BR34" s="21"/>
      <c r="BS34" s="35">
        <f t="shared" si="11"/>
        <v>43586</v>
      </c>
      <c r="BT34" s="24">
        <f t="shared" si="15"/>
        <v>9.6379891820089578E-3</v>
      </c>
      <c r="BU34" s="24">
        <f t="shared" si="15"/>
        <v>9.9984699169318003E-4</v>
      </c>
      <c r="BV34" s="24">
        <f t="shared" si="15"/>
        <v>3.2903341479467063E-3</v>
      </c>
      <c r="BW34" s="24">
        <f t="shared" si="15"/>
        <v>3.0338656271497312E-3</v>
      </c>
      <c r="BX34" s="24">
        <f t="shared" si="15"/>
        <v>1.8519737187569411E-3</v>
      </c>
      <c r="BY34" s="24">
        <f t="shared" si="15"/>
        <v>4.1799196322327451E-3</v>
      </c>
      <c r="BZ34" s="24">
        <f t="shared" si="15"/>
        <v>4.6767751507221737E-3</v>
      </c>
      <c r="CA34" s="24">
        <f t="shared" si="15"/>
        <v>1.0790063379245373E-3</v>
      </c>
      <c r="CB34" s="24">
        <f t="shared" si="15"/>
        <v>1.2819867892209468E-3</v>
      </c>
      <c r="CC34" s="24">
        <f t="shared" si="15"/>
        <v>5.1950754271870472E-4</v>
      </c>
      <c r="CD34" s="24">
        <f t="shared" si="15"/>
        <v>1.7109195719496495E-3</v>
      </c>
      <c r="CE34" s="24">
        <f t="shared" si="15"/>
        <v>1.2172420823119109E-3</v>
      </c>
      <c r="CF34" s="24">
        <f t="shared" si="14"/>
        <v>3.3479366774636185E-2</v>
      </c>
    </row>
    <row r="35" spans="1:84" x14ac:dyDescent="0.2">
      <c r="A35" s="31">
        <f>+[1]PAM!A36</f>
        <v>43617</v>
      </c>
      <c r="B35" s="17">
        <f>+[1]PAM!B36</f>
        <v>225.49382054867169</v>
      </c>
      <c r="C35" s="17">
        <f>+[1]PAM!C36</f>
        <v>226.070553238397</v>
      </c>
      <c r="D35" s="17">
        <f>+[1]PAM!D36</f>
        <v>185.40052612924299</v>
      </c>
      <c r="E35" s="17">
        <f>+[1]PAM!E36</f>
        <v>185.64391600522799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269.44519727002398</v>
      </c>
      <c r="K35" s="17">
        <f>+[1]PAM!K36</f>
        <v>211.93039999999999</v>
      </c>
      <c r="L35" s="17">
        <f>+[1]PAM!L36</f>
        <v>208.27612465940999</v>
      </c>
      <c r="M35" s="17">
        <f>+[1]PAM!M36</f>
        <v>209.18899999999999</v>
      </c>
      <c r="N35" s="17">
        <f>+[1]PAM!N36</f>
        <v>225.12276689037</v>
      </c>
      <c r="O35" s="17">
        <f>+[1]PAM!P36</f>
        <v>186.554</v>
      </c>
      <c r="P35" s="17">
        <f>+[1]PAM!Q36</f>
        <v>221.14529999999999</v>
      </c>
      <c r="Q35" s="17">
        <f>+[1]PAM!R36</f>
        <v>265.15629999999999</v>
      </c>
      <c r="R35" s="18">
        <f t="shared" si="4"/>
        <v>225.49382054867166</v>
      </c>
      <c r="S35" s="19">
        <f t="shared" si="5"/>
        <v>213.11586301029797</v>
      </c>
      <c r="T35" s="19">
        <f t="shared" si="6"/>
        <v>205.69863101010193</v>
      </c>
      <c r="U35" s="19">
        <f t="shared" si="7"/>
        <v>204.67945333100408</v>
      </c>
      <c r="V35" s="19"/>
      <c r="W35" s="20">
        <f t="shared" si="8"/>
        <v>221.91489210901875</v>
      </c>
      <c r="X35" s="21"/>
      <c r="Y35" s="41">
        <f t="shared" si="18"/>
        <v>3.1996301025146723E-2</v>
      </c>
      <c r="Z35" s="24">
        <f t="shared" si="18"/>
        <v>3.8049598299629173E-2</v>
      </c>
      <c r="AA35" s="24">
        <f t="shared" si="18"/>
        <v>3.1837513266405271E-2</v>
      </c>
      <c r="AB35" s="24">
        <f t="shared" si="19"/>
        <v>1.8313127656878203E-2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6.4879452235682367E-2</v>
      </c>
      <c r="AH35" s="24">
        <f t="shared" si="25"/>
        <v>4.365485833149485E-2</v>
      </c>
      <c r="AI35" s="24">
        <f t="shared" si="26"/>
        <v>2.7441036702438915E-2</v>
      </c>
      <c r="AJ35" s="24">
        <f t="shared" si="27"/>
        <v>2.7640159656125318E-2</v>
      </c>
      <c r="AK35" s="24">
        <f t="shared" si="28"/>
        <v>2.9691231736380441E-2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3.1996301025146501E-2</v>
      </c>
      <c r="AP35" s="24">
        <f t="shared" si="32"/>
        <v>3.386518098827529E-2</v>
      </c>
      <c r="AQ35" s="24">
        <f t="shared" si="32"/>
        <v>3.0409499561138809E-2</v>
      </c>
      <c r="AR35" s="24">
        <f t="shared" si="32"/>
        <v>3.1238849121806966E-2</v>
      </c>
      <c r="AS35" s="24" t="e">
        <f t="shared" si="32"/>
        <v>#DIV/0!</v>
      </c>
      <c r="AT35" s="24">
        <f t="shared" si="32"/>
        <v>3.0495532065937914E-2</v>
      </c>
      <c r="AU35" s="21"/>
      <c r="AV35" s="24">
        <f t="shared" si="34"/>
        <v>0.55716739953919947</v>
      </c>
      <c r="AW35" s="24">
        <f t="shared" si="34"/>
        <v>0.60738764606725559</v>
      </c>
      <c r="AX35" s="24">
        <f t="shared" si="34"/>
        <v>0.36903425229493259</v>
      </c>
      <c r="AY35" s="24">
        <f t="shared" si="34"/>
        <v>0.41020218674616804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0.61852024903238401</v>
      </c>
      <c r="BE35" s="24">
        <f t="shared" si="34"/>
        <v>0.49820827551201452</v>
      </c>
      <c r="BF35" s="24">
        <f t="shared" si="34"/>
        <v>0.35183669536078743</v>
      </c>
      <c r="BG35" s="24">
        <f t="shared" si="34"/>
        <v>0.48007140375739987</v>
      </c>
      <c r="BH35" s="24">
        <f t="shared" si="34"/>
        <v>0.61952973915030007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0.55716739953919903</v>
      </c>
      <c r="BM35" s="24">
        <f t="shared" si="33"/>
        <v>0.53696001096528012</v>
      </c>
      <c r="BN35" s="24">
        <f t="shared" si="33"/>
        <v>0.4968854286240767</v>
      </c>
      <c r="BO35" s="24">
        <f t="shared" si="33"/>
        <v>0.5019775131711941</v>
      </c>
      <c r="BP35" s="24" t="e">
        <f t="shared" si="33"/>
        <v>#DIV/0!</v>
      </c>
      <c r="BQ35" s="24">
        <f t="shared" si="33"/>
        <v>0.55634025489751138</v>
      </c>
      <c r="BR35" s="21"/>
      <c r="BS35" s="35">
        <f t="shared" si="11"/>
        <v>43617</v>
      </c>
      <c r="BT35" s="24">
        <f t="shared" si="15"/>
        <v>1.0865359256558885E-2</v>
      </c>
      <c r="BU35" s="24">
        <f t="shared" si="15"/>
        <v>9.9486895893098441E-4</v>
      </c>
      <c r="BV35" s="24">
        <f t="shared" si="15"/>
        <v>1.5936381043942262E-3</v>
      </c>
      <c r="BW35" s="24">
        <f t="shared" si="15"/>
        <v>2.7882553663927394E-3</v>
      </c>
      <c r="BX35" s="24">
        <f t="shared" si="15"/>
        <v>2.2161596102516037E-3</v>
      </c>
      <c r="BY35" s="24">
        <f t="shared" si="15"/>
        <v>3.3595280657674757E-3</v>
      </c>
      <c r="BZ35" s="24">
        <f t="shared" si="15"/>
        <v>1.4723427439057911E-3</v>
      </c>
      <c r="CA35" s="24">
        <f t="shared" si="15"/>
        <v>2.1487540254019003E-3</v>
      </c>
      <c r="CB35" s="24">
        <f t="shared" si="15"/>
        <v>2.9981742921571211E-3</v>
      </c>
      <c r="CC35" s="24">
        <f t="shared" si="15"/>
        <v>4.0987597894523263E-4</v>
      </c>
      <c r="CD35" s="24">
        <f t="shared" si="15"/>
        <v>2.085772022757663E-3</v>
      </c>
      <c r="CE35" s="24">
        <f t="shared" si="15"/>
        <v>1.0635725996830288E-3</v>
      </c>
      <c r="CF35" s="24">
        <f t="shared" si="14"/>
        <v>3.1996301025146653E-2</v>
      </c>
    </row>
    <row r="36" spans="1:84" x14ac:dyDescent="0.2">
      <c r="A36" s="31">
        <f>+[1]PAM!A37</f>
        <v>43647</v>
      </c>
      <c r="B36" s="17">
        <f>+[1]PAM!B37</f>
        <v>231.6610556145838</v>
      </c>
      <c r="C36" s="17">
        <f>+[1]PAM!C37</f>
        <v>232.998274621673</v>
      </c>
      <c r="D36" s="17">
        <f>+[1]PAM!D37</f>
        <v>187.62059252991</v>
      </c>
      <c r="E36" s="17">
        <f>+[1]PAM!E37</f>
        <v>189.85840683588199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273.11511012707098</v>
      </c>
      <c r="K36" s="17">
        <f>+[1]PAM!K37</f>
        <v>220.01410000000001</v>
      </c>
      <c r="L36" s="17">
        <f>+[1]PAM!L37</f>
        <v>213.91667353538199</v>
      </c>
      <c r="M36" s="17">
        <f>+[1]PAM!M37</f>
        <v>214.5196</v>
      </c>
      <c r="N36" s="17">
        <f>+[1]PAM!N37</f>
        <v>230.596420469317</v>
      </c>
      <c r="O36" s="17">
        <f>+[1]PAM!P37</f>
        <v>193.62289999999999</v>
      </c>
      <c r="P36" s="17">
        <f>+[1]PAM!Q37</f>
        <v>225.80779999999999</v>
      </c>
      <c r="Q36" s="17">
        <f>+[1]PAM!R37</f>
        <v>270.08690000000001</v>
      </c>
      <c r="R36" s="18">
        <f t="shared" si="4"/>
        <v>231.66105561458383</v>
      </c>
      <c r="S36" s="19">
        <f t="shared" si="5"/>
        <v>219.13616923565669</v>
      </c>
      <c r="T36" s="19">
        <f t="shared" si="6"/>
        <v>211.39648932975459</v>
      </c>
      <c r="U36" s="19">
        <f t="shared" si="7"/>
        <v>210.48455002085089</v>
      </c>
      <c r="V36" s="19"/>
      <c r="W36" s="20">
        <f t="shared" si="8"/>
        <v>228.16825639885374</v>
      </c>
      <c r="X36" s="21"/>
      <c r="Y36" s="41">
        <f t="shared" si="18"/>
        <v>2.7349907198813694E-2</v>
      </c>
      <c r="Z36" s="24">
        <f t="shared" si="18"/>
        <v>3.0644067898442984E-2</v>
      </c>
      <c r="AA36" s="24">
        <f t="shared" si="18"/>
        <v>1.1974434199390593E-2</v>
      </c>
      <c r="AB36" s="24">
        <f t="shared" si="18"/>
        <v>2.2702014271964055E-2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1.362025708466863E-2</v>
      </c>
      <c r="AH36" s="24">
        <f t="shared" si="18"/>
        <v>3.8143182856258617E-2</v>
      </c>
      <c r="AI36" s="24">
        <f t="shared" si="18"/>
        <v>2.7082071385742701E-2</v>
      </c>
      <c r="AJ36" s="24">
        <f t="shared" si="18"/>
        <v>2.5482219428363928E-2</v>
      </c>
      <c r="AK36" s="24">
        <f t="shared" si="18"/>
        <v>2.4314082731634823E-2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2.7349907198813916E-2</v>
      </c>
      <c r="AP36" s="24">
        <f t="shared" si="32"/>
        <v>2.8248982221787067E-2</v>
      </c>
      <c r="AQ36" s="24">
        <f t="shared" si="32"/>
        <v>2.7700030338912773E-2</v>
      </c>
      <c r="AR36" s="24">
        <f t="shared" si="32"/>
        <v>2.8361892683282264E-2</v>
      </c>
      <c r="AS36" s="24" t="e">
        <f t="shared" si="32"/>
        <v>#DIV/0!</v>
      </c>
      <c r="AT36" s="24">
        <f t="shared" si="32"/>
        <v>2.8179110605893731E-2</v>
      </c>
      <c r="AU36" s="21"/>
      <c r="AV36" s="24">
        <f t="shared" si="34"/>
        <v>0.54046019948937674</v>
      </c>
      <c r="AW36" s="24">
        <f t="shared" si="34"/>
        <v>0.58025683726860833</v>
      </c>
      <c r="AX36" s="24">
        <f t="shared" si="34"/>
        <v>0.34431928417333912</v>
      </c>
      <c r="AY36" s="24">
        <f t="shared" si="34"/>
        <v>0.41619329413557749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0.60969062489070169</v>
      </c>
      <c r="BE36" s="24">
        <f t="shared" si="34"/>
        <v>0.46842488153240325</v>
      </c>
      <c r="BF36" s="24">
        <f t="shared" si="34"/>
        <v>0.3559352516563683</v>
      </c>
      <c r="BG36" s="24">
        <f t="shared" si="34"/>
        <v>0.4821614503265641</v>
      </c>
      <c r="BH36" s="24">
        <f t="shared" si="34"/>
        <v>0.59606026588376326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0.54046019948937718</v>
      </c>
      <c r="BM36" s="24">
        <f t="shared" si="33"/>
        <v>0.51934400437862727</v>
      </c>
      <c r="BN36" s="24">
        <f t="shared" si="33"/>
        <v>0.48705951877990028</v>
      </c>
      <c r="BO36" s="24">
        <f t="shared" si="33"/>
        <v>0.48852341511969155</v>
      </c>
      <c r="BP36" s="24" t="e">
        <f t="shared" si="33"/>
        <v>#DIV/0!</v>
      </c>
      <c r="BQ36" s="24">
        <f t="shared" si="33"/>
        <v>0.53942697560808006</v>
      </c>
      <c r="BR36" s="21"/>
      <c r="BS36" s="35">
        <f t="shared" si="11"/>
        <v>43647</v>
      </c>
      <c r="BT36" s="24">
        <f t="shared" si="15"/>
        <v>8.801980344646158E-3</v>
      </c>
      <c r="BU36" s="24">
        <f t="shared" si="15"/>
        <v>3.7412343726349296E-4</v>
      </c>
      <c r="BV36" s="24">
        <f t="shared" si="15"/>
        <v>1.9493722380846043E-3</v>
      </c>
      <c r="BW36" s="24">
        <f t="shared" si="15"/>
        <v>2.1767486967300301E-3</v>
      </c>
      <c r="BX36" s="24">
        <f t="shared" si="15"/>
        <v>1.6737496357179958E-3</v>
      </c>
      <c r="BY36" s="24">
        <f t="shared" si="15"/>
        <v>3.9931176730656657E-3</v>
      </c>
      <c r="BZ36" s="24">
        <f t="shared" si="15"/>
        <v>2.0795641266754144E-3</v>
      </c>
      <c r="CA36" s="24">
        <f t="shared" si="15"/>
        <v>4.6546511765225554E-4</v>
      </c>
      <c r="CB36" s="24">
        <f t="shared" si="15"/>
        <v>2.6492319325932879E-3</v>
      </c>
      <c r="CC36" s="24">
        <f t="shared" si="15"/>
        <v>4.0272871638869471E-4</v>
      </c>
      <c r="CD36" s="24">
        <f t="shared" si="15"/>
        <v>1.9148134478780678E-3</v>
      </c>
      <c r="CE36" s="24">
        <f t="shared" si="15"/>
        <v>8.6901183211806059E-4</v>
      </c>
      <c r="CF36" s="24">
        <f t="shared" si="14"/>
        <v>2.7349907198813733E-2</v>
      </c>
    </row>
    <row r="37" spans="1:84" x14ac:dyDescent="0.2">
      <c r="A37" s="31">
        <f>+[1]PAM!A38</f>
        <v>43678</v>
      </c>
      <c r="B37" s="17">
        <f>+[1]PAM!B38</f>
        <v>240.65690944156</v>
      </c>
      <c r="C37" s="17">
        <f>+[1]PAM!C38</f>
        <v>242.82176338645101</v>
      </c>
      <c r="D37" s="17">
        <f>+[1]PAM!D38</f>
        <v>196.73842484531701</v>
      </c>
      <c r="E37" s="17">
        <f>+[1]PAM!E38</f>
        <v>196.818288879264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279.24556851027597</v>
      </c>
      <c r="K37" s="17">
        <f>+[1]PAM!K38</f>
        <v>225.81950000000001</v>
      </c>
      <c r="L37" s="17">
        <f>+[1]PAM!L38</f>
        <v>219.72286632078701</v>
      </c>
      <c r="M37" s="17">
        <f>+[1]PAM!M38</f>
        <v>222.85650000000001</v>
      </c>
      <c r="N37" s="17">
        <f>+[1]PAM!N38</f>
        <v>239.04594944005501</v>
      </c>
      <c r="O37" s="17">
        <f>+[1]PAM!P38</f>
        <v>200.90309999999999</v>
      </c>
      <c r="P37" s="17">
        <f>+[1]PAM!Q38</f>
        <v>235.75909999999999</v>
      </c>
      <c r="Q37" s="17">
        <f>+[1]PAM!R38</f>
        <v>276.21719999999999</v>
      </c>
      <c r="R37" s="18">
        <f t="shared" si="4"/>
        <v>240.65690944156003</v>
      </c>
      <c r="S37" s="19">
        <f t="shared" si="5"/>
        <v>228.04431448879993</v>
      </c>
      <c r="T37" s="19">
        <f t="shared" si="6"/>
        <v>219.55068920217968</v>
      </c>
      <c r="U37" s="19">
        <f t="shared" si="7"/>
        <v>218.58540198291709</v>
      </c>
      <c r="V37" s="19"/>
      <c r="W37" s="20">
        <f t="shared" si="8"/>
        <v>237.13078329503691</v>
      </c>
      <c r="X37" s="21"/>
      <c r="Y37" s="41">
        <f t="shared" si="18"/>
        <v>3.8831964238057681E-2</v>
      </c>
      <c r="Z37" s="24">
        <f t="shared" si="18"/>
        <v>4.2161208192329935E-2</v>
      </c>
      <c r="AA37" s="24">
        <f t="shared" si="18"/>
        <v>4.859718324337714E-2</v>
      </c>
      <c r="AB37" s="24">
        <f t="shared" si="18"/>
        <v>3.6658276867340911E-2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2.244642700417665E-2</v>
      </c>
      <c r="AH37" s="24">
        <f t="shared" si="18"/>
        <v>2.6386490684006114E-2</v>
      </c>
      <c r="AI37" s="24">
        <f t="shared" si="18"/>
        <v>2.7142310552265903E-2</v>
      </c>
      <c r="AJ37" s="24">
        <f t="shared" si="18"/>
        <v>3.8863115538160686E-2</v>
      </c>
      <c r="AK37" s="24">
        <f t="shared" si="18"/>
        <v>3.664206475339582E-2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3.8831964238057681E-2</v>
      </c>
      <c r="AP37" s="24">
        <f t="shared" si="32"/>
        <v>4.0651186356933655E-2</v>
      </c>
      <c r="AQ37" s="24">
        <f t="shared" si="32"/>
        <v>3.8573014614757817E-2</v>
      </c>
      <c r="AR37" s="24">
        <f t="shared" si="32"/>
        <v>3.8486682092646385E-2</v>
      </c>
      <c r="AS37" s="24" t="e">
        <f t="shared" si="32"/>
        <v>#DIV/0!</v>
      </c>
      <c r="AT37" s="24">
        <f t="shared" si="32"/>
        <v>3.9280340909982003E-2</v>
      </c>
      <c r="AU37" s="21"/>
      <c r="AV37" s="24">
        <f t="shared" si="34"/>
        <v>0.54193206045624098</v>
      </c>
      <c r="AW37" s="24">
        <f t="shared" si="34"/>
        <v>0.58238785358307332</v>
      </c>
      <c r="AX37" s="24">
        <f t="shared" si="34"/>
        <v>0.37918290279547162</v>
      </c>
      <c r="AY37" s="24">
        <f t="shared" si="34"/>
        <v>0.46011696288231652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0.46633318565789006</v>
      </c>
      <c r="BE37" s="24">
        <f t="shared" si="34"/>
        <v>0.41847577901075828</v>
      </c>
      <c r="BF37" s="24">
        <f t="shared" si="34"/>
        <v>0.36595075656260034</v>
      </c>
      <c r="BG37" s="24">
        <f t="shared" si="34"/>
        <v>0.50414073784101188</v>
      </c>
      <c r="BH37" s="24">
        <f t="shared" si="34"/>
        <v>0.59478492495356639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0.54193206045624187</v>
      </c>
      <c r="BM37" s="24">
        <f t="shared" si="33"/>
        <v>0.52923566590067139</v>
      </c>
      <c r="BN37" s="24">
        <f t="shared" si="33"/>
        <v>0.5001913569724894</v>
      </c>
      <c r="BO37" s="24">
        <f t="shared" si="33"/>
        <v>0.49901961881153545</v>
      </c>
      <c r="BP37" s="24" t="e">
        <f t="shared" si="33"/>
        <v>#DIV/0!</v>
      </c>
      <c r="BQ37" s="24">
        <f t="shared" si="33"/>
        <v>0.53726940826603053</v>
      </c>
      <c r="BR37" s="21"/>
      <c r="BS37" s="35">
        <f t="shared" si="11"/>
        <v>43678</v>
      </c>
      <c r="BT37" s="24">
        <f t="shared" si="15"/>
        <v>1.2148910932147722E-2</v>
      </c>
      <c r="BU37" s="24">
        <f t="shared" si="15"/>
        <v>1.495623107933618E-3</v>
      </c>
      <c r="BV37" s="24">
        <f t="shared" si="15"/>
        <v>3.1335249474665904E-3</v>
      </c>
      <c r="BW37" s="24">
        <f t="shared" si="15"/>
        <v>2.6266245242892467E-3</v>
      </c>
      <c r="BX37" s="24">
        <f t="shared" si="15"/>
        <v>3.4090686408418634E-3</v>
      </c>
      <c r="BY37" s="24">
        <f t="shared" si="15"/>
        <v>4.425950306061955E-3</v>
      </c>
      <c r="BZ37" s="24">
        <f t="shared" si="15"/>
        <v>4.3592294238705082E-3</v>
      </c>
      <c r="CA37" s="24">
        <f t="shared" si="15"/>
        <v>7.5684326523730661E-4</v>
      </c>
      <c r="CB37" s="24">
        <f t="shared" si="15"/>
        <v>1.8519256888553659E-3</v>
      </c>
      <c r="CC37" s="24">
        <f t="shared" si="15"/>
        <v>4.0351928638598467E-4</v>
      </c>
      <c r="CD37" s="24">
        <f t="shared" si="15"/>
        <v>2.9149867171609726E-3</v>
      </c>
      <c r="CE37" s="24">
        <f t="shared" si="15"/>
        <v>1.3057573978065651E-3</v>
      </c>
      <c r="CF37" s="24">
        <f t="shared" si="14"/>
        <v>3.8831964238057688E-2</v>
      </c>
    </row>
    <row r="38" spans="1:84" x14ac:dyDescent="0.2">
      <c r="A38" s="31">
        <f>+[1]PAM!A39</f>
        <v>43709</v>
      </c>
      <c r="B38" s="17">
        <f>+[1]PAM!B39</f>
        <v>254.45675718240301</v>
      </c>
      <c r="C38" s="17">
        <f>+[1]PAM!C39</f>
        <v>255.92365379371401</v>
      </c>
      <c r="D38" s="17">
        <f>+[1]PAM!D39</f>
        <v>206.36369614853999</v>
      </c>
      <c r="E38" s="17">
        <f>+[1]PAM!E39</f>
        <v>208.30721665776801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299.630233007328</v>
      </c>
      <c r="K38" s="17">
        <f>+[1]PAM!K39</f>
        <v>243.11529999999999</v>
      </c>
      <c r="L38" s="17">
        <f>+[1]PAM!L39</f>
        <v>224.25999717871099</v>
      </c>
      <c r="M38" s="17">
        <f>+[1]PAM!M39</f>
        <v>234.221</v>
      </c>
      <c r="N38" s="17">
        <f>+[1]PAM!N39</f>
        <v>256.50881566668602</v>
      </c>
      <c r="O38" s="17">
        <f>+[1]PAM!P39</f>
        <v>214.8382</v>
      </c>
      <c r="P38" s="17">
        <f>+[1]PAM!Q39</f>
        <v>251.4376</v>
      </c>
      <c r="Q38" s="17">
        <f>+[1]PAM!R39</f>
        <v>286.83269999999999</v>
      </c>
      <c r="R38" s="18">
        <f t="shared" si="4"/>
        <v>254.45675718240298</v>
      </c>
      <c r="S38" s="19">
        <f t="shared" si="5"/>
        <v>241.58882834062987</v>
      </c>
      <c r="T38" s="19">
        <f t="shared" si="6"/>
        <v>233.86457479986765</v>
      </c>
      <c r="U38" s="19">
        <f t="shared" si="7"/>
        <v>233.76049966933152</v>
      </c>
      <c r="V38" s="19"/>
      <c r="W38" s="20">
        <f t="shared" si="8"/>
        <v>253.19839987565854</v>
      </c>
      <c r="X38" s="21"/>
      <c r="Y38" s="41">
        <f t="shared" si="18"/>
        <v>5.73424123698143E-2</v>
      </c>
      <c r="Z38" s="24">
        <f t="shared" si="18"/>
        <v>5.3956820939527361E-2</v>
      </c>
      <c r="AA38" s="24">
        <f t="shared" si="18"/>
        <v>4.892420639633932E-2</v>
      </c>
      <c r="AB38" s="24">
        <f t="shared" si="18"/>
        <v>5.8373273357496647E-2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7.2999061742682114E-2</v>
      </c>
      <c r="AH38" s="24">
        <f t="shared" si="18"/>
        <v>7.6591259833628023E-2</v>
      </c>
      <c r="AI38" s="24">
        <f t="shared" si="18"/>
        <v>2.0649334017425192E-2</v>
      </c>
      <c r="AJ38" s="24">
        <f t="shared" si="18"/>
        <v>5.0994698382142767E-2</v>
      </c>
      <c r="AK38" s="24">
        <f t="shared" si="18"/>
        <v>7.3052341056337955E-2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5.7342412369814078E-2</v>
      </c>
      <c r="AP38" s="24">
        <f t="shared" ref="AP38:AP52" si="37">+S38/S37-1</f>
        <v>5.9394218541217736E-2</v>
      </c>
      <c r="AQ38" s="24">
        <f t="shared" ref="AQ38:AQ52" si="38">+T38/T37-1</f>
        <v>6.5196268113313138E-2</v>
      </c>
      <c r="AR38" s="24">
        <f t="shared" ref="AR38:AT95" si="39">+U38/U37-1</f>
        <v>6.9424113178429003E-2</v>
      </c>
      <c r="AS38" s="24" t="e">
        <f t="shared" si="39"/>
        <v>#DIV/0!</v>
      </c>
      <c r="AT38" s="24">
        <f t="shared" si="39"/>
        <v>6.7758459519067893E-2</v>
      </c>
      <c r="AU38" s="21"/>
      <c r="AV38" s="24">
        <f t="shared" si="34"/>
        <v>0.5380902320085772</v>
      </c>
      <c r="AW38" s="24">
        <f t="shared" si="34"/>
        <v>0.57090979820683496</v>
      </c>
      <c r="AX38" s="24">
        <f t="shared" si="34"/>
        <v>0.39079637138687229</v>
      </c>
      <c r="AY38" s="24">
        <f t="shared" si="34"/>
        <v>0.46853980907398207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0.51940235017559133</v>
      </c>
      <c r="BE38" s="24">
        <f t="shared" si="34"/>
        <v>0.4497295717872114</v>
      </c>
      <c r="BF38" s="24">
        <f t="shared" si="34"/>
        <v>0.36607176338802772</v>
      </c>
      <c r="BG38" s="24">
        <f t="shared" si="34"/>
        <v>0.51036947856944348</v>
      </c>
      <c r="BH38" s="24">
        <f t="shared" si="34"/>
        <v>0.59034139340533232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0.53809023200857675</v>
      </c>
      <c r="BM38" s="24">
        <f t="shared" si="33"/>
        <v>0.52772812027251526</v>
      </c>
      <c r="BN38" s="24">
        <f t="shared" si="33"/>
        <v>0.50539549200173672</v>
      </c>
      <c r="BO38" s="24">
        <f t="shared" si="33"/>
        <v>0.503946429759206</v>
      </c>
      <c r="BP38" s="24" t="e">
        <f t="shared" si="33"/>
        <v>#DIV/0!</v>
      </c>
      <c r="BQ38" s="24">
        <f t="shared" si="33"/>
        <v>0.53718812913092551</v>
      </c>
      <c r="BR38" s="21"/>
      <c r="BS38" s="35">
        <f t="shared" si="11"/>
        <v>43709</v>
      </c>
      <c r="BT38" s="24">
        <f t="shared" si="15"/>
        <v>1.5597688885771958E-2</v>
      </c>
      <c r="BU38" s="24">
        <f t="shared" si="15"/>
        <v>1.5198412976016901E-3</v>
      </c>
      <c r="BV38" s="24">
        <f t="shared" si="15"/>
        <v>4.9792676639893287E-3</v>
      </c>
      <c r="BW38" s="24">
        <f t="shared" si="15"/>
        <v>2.4962326300707344E-3</v>
      </c>
      <c r="BX38" s="24">
        <f t="shared" si="15"/>
        <v>4.6038432994546926E-3</v>
      </c>
      <c r="BY38" s="24">
        <f t="shared" si="15"/>
        <v>8.2123896820005086E-3</v>
      </c>
      <c r="BZ38" s="24">
        <f t="shared" si="15"/>
        <v>5.4731280022519094E-3</v>
      </c>
      <c r="CA38" s="24">
        <f t="shared" si="15"/>
        <v>2.4225417253488889E-3</v>
      </c>
      <c r="CB38" s="24">
        <f t="shared" si="15"/>
        <v>5.3111278748071067E-3</v>
      </c>
      <c r="CC38" s="24">
        <f t="shared" si="15"/>
        <v>3.0353504905420022E-4</v>
      </c>
      <c r="CD38" s="24">
        <f t="shared" si="15"/>
        <v>3.8250491213240451E-3</v>
      </c>
      <c r="CE38" s="24">
        <f t="shared" si="15"/>
        <v>2.5977671381390509E-3</v>
      </c>
      <c r="CF38" s="24">
        <f t="shared" si="14"/>
        <v>5.7342412369814105E-2</v>
      </c>
    </row>
    <row r="39" spans="1:84" x14ac:dyDescent="0.2">
      <c r="A39" s="31">
        <f>+[1]PAM!A40</f>
        <v>43739</v>
      </c>
      <c r="B39" s="17">
        <f>+[1]PAM!B40</f>
        <v>262.71143119911608</v>
      </c>
      <c r="C39" s="17">
        <f>+[1]PAM!C40</f>
        <v>261.69224100993603</v>
      </c>
      <c r="D39" s="17">
        <f>+[1]PAM!D40</f>
        <v>218.657465362203</v>
      </c>
      <c r="E39" s="17">
        <f>+[1]PAM!E40</f>
        <v>214.83229603659299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302.726324227693</v>
      </c>
      <c r="K39" s="17">
        <f>+[1]PAM!K40</f>
        <v>245.90029999999999</v>
      </c>
      <c r="L39" s="17">
        <f>+[1]PAM!L40</f>
        <v>231.33891967343499</v>
      </c>
      <c r="M39" s="17">
        <f>+[1]PAM!M40</f>
        <v>239.62110000000001</v>
      </c>
      <c r="N39" s="17">
        <f>+[1]PAM!N40</f>
        <v>264.98181647303699</v>
      </c>
      <c r="O39" s="17">
        <f>+[1]PAM!P40</f>
        <v>220.95490000000001</v>
      </c>
      <c r="P39" s="17">
        <f>+[1]PAM!Q40</f>
        <v>261.12779999999998</v>
      </c>
      <c r="Q39" s="17">
        <f>+[1]PAM!R40</f>
        <v>293.91109999999998</v>
      </c>
      <c r="R39" s="18">
        <f t="shared" si="4"/>
        <v>262.71143119911608</v>
      </c>
      <c r="S39" s="19">
        <f t="shared" si="5"/>
        <v>248.8925442516647</v>
      </c>
      <c r="T39" s="19">
        <f t="shared" si="6"/>
        <v>241.8663720322304</v>
      </c>
      <c r="U39" s="19">
        <f t="shared" si="7"/>
        <v>242.52198499045198</v>
      </c>
      <c r="V39" s="19"/>
      <c r="W39" s="20">
        <f t="shared" si="8"/>
        <v>263.28535658921953</v>
      </c>
      <c r="X39" s="21"/>
      <c r="Y39" s="41">
        <f t="shared" si="18"/>
        <v>3.2440380472175345E-2</v>
      </c>
      <c r="Z39" s="24">
        <f t="shared" si="18"/>
        <v>2.2540265937558646E-2</v>
      </c>
      <c r="AA39" s="24">
        <f t="shared" si="18"/>
        <v>5.9573313732537603E-2</v>
      </c>
      <c r="AB39" s="24">
        <f t="shared" si="18"/>
        <v>3.1324307834928122E-2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1.0333040125124038E-2</v>
      </c>
      <c r="AH39" s="24">
        <f t="shared" si="18"/>
        <v>1.1455469894325887E-2</v>
      </c>
      <c r="AI39" s="24">
        <f t="shared" si="18"/>
        <v>3.1565694211094009E-2</v>
      </c>
      <c r="AJ39" s="24">
        <f t="shared" si="18"/>
        <v>2.3055575716951049E-2</v>
      </c>
      <c r="AK39" s="24">
        <f t="shared" si="18"/>
        <v>3.3032006265862668E-2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3.2440380472175345E-2</v>
      </c>
      <c r="AP39" s="24">
        <f t="shared" si="37"/>
        <v>3.023201015212873E-2</v>
      </c>
      <c r="AQ39" s="24">
        <f t="shared" si="38"/>
        <v>3.421551656214028E-2</v>
      </c>
      <c r="AR39" s="24">
        <f t="shared" si="39"/>
        <v>3.7480606576021591E-2</v>
      </c>
      <c r="AS39" s="24" t="e">
        <f t="shared" si="39"/>
        <v>#DIV/0!</v>
      </c>
      <c r="AT39" s="24">
        <f t="shared" si="39"/>
        <v>3.983815347377595E-2</v>
      </c>
      <c r="AU39" s="21"/>
      <c r="AV39" s="24">
        <f t="shared" si="34"/>
        <v>0.50446227269000921</v>
      </c>
      <c r="AW39" s="24">
        <f t="shared" si="34"/>
        <v>0.52352489481782705</v>
      </c>
      <c r="AX39" s="24">
        <f t="shared" si="34"/>
        <v>0.44056222838061032</v>
      </c>
      <c r="AY39" s="24">
        <f t="shared" si="34"/>
        <v>0.46313164508189297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0.51106615036390979</v>
      </c>
      <c r="BE39" s="24">
        <f t="shared" si="34"/>
        <v>0.42918509813357608</v>
      </c>
      <c r="BF39" s="24">
        <f t="shared" si="34"/>
        <v>0.37386360964750698</v>
      </c>
      <c r="BG39" s="24">
        <f t="shared" si="34"/>
        <v>0.48782801825222921</v>
      </c>
      <c r="BH39" s="24">
        <f t="shared" si="34"/>
        <v>0.54815503772457275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0.50446227269000921</v>
      </c>
      <c r="BM39" s="24">
        <f t="shared" si="33"/>
        <v>0.50721385225899307</v>
      </c>
      <c r="BN39" s="24">
        <f t="shared" si="33"/>
        <v>0.49997652347764809</v>
      </c>
      <c r="BO39" s="24">
        <f t="shared" si="33"/>
        <v>0.50351838322587295</v>
      </c>
      <c r="BP39" s="24" t="e">
        <f t="shared" si="33"/>
        <v>#DIV/0!</v>
      </c>
      <c r="BQ39" s="24">
        <f t="shared" si="33"/>
        <v>0.52459789238960308</v>
      </c>
      <c r="BR39" s="21"/>
      <c r="BS39" s="35">
        <f t="shared" si="11"/>
        <v>43739</v>
      </c>
      <c r="BT39" s="24">
        <f t="shared" si="15"/>
        <v>6.4950141460102685E-3</v>
      </c>
      <c r="BU39" s="24">
        <f t="shared" si="15"/>
        <v>1.8359238532003944E-3</v>
      </c>
      <c r="BV39" s="24">
        <f t="shared" si="15"/>
        <v>2.6745832445062316E-3</v>
      </c>
      <c r="BW39" s="24">
        <f t="shared" si="15"/>
        <v>2.2606820756881931E-3</v>
      </c>
      <c r="BX39" s="24">
        <f t="shared" si="15"/>
        <v>4.8759770962207467E-3</v>
      </c>
      <c r="BY39" s="24">
        <f t="shared" si="15"/>
        <v>4.4936050143103675E-3</v>
      </c>
      <c r="BZ39" s="24">
        <f t="shared" si="15"/>
        <v>5.2888105032137412E-3</v>
      </c>
      <c r="CA39" s="24">
        <f t="shared" si="15"/>
        <v>3.4798922175591755E-4</v>
      </c>
      <c r="CB39" s="24">
        <f t="shared" si="15"/>
        <v>8.0882701752135928E-4</v>
      </c>
      <c r="CC39" s="24">
        <f t="shared" si="15"/>
        <v>4.4789791957994035E-4</v>
      </c>
      <c r="CD39" s="24">
        <f t="shared" si="15"/>
        <v>1.7189879523869438E-3</v>
      </c>
      <c r="CE39" s="24">
        <f t="shared" si="15"/>
        <v>1.192082427781335E-3</v>
      </c>
      <c r="CF39" s="24">
        <f t="shared" si="14"/>
        <v>3.2440380472175442E-2</v>
      </c>
    </row>
    <row r="40" spans="1:84" x14ac:dyDescent="0.2">
      <c r="A40" s="31">
        <f>+[1]PAM!A41</f>
        <v>43770</v>
      </c>
      <c r="B40" s="17">
        <f>+[1]PAM!B41</f>
        <v>274.73678787782222</v>
      </c>
      <c r="C40" s="17">
        <f>+[1]PAM!C41</f>
        <v>276.47856877338302</v>
      </c>
      <c r="D40" s="17">
        <f>+[1]PAM!D41</f>
        <v>229.28876549056699</v>
      </c>
      <c r="E40" s="17">
        <f>+[1]PAM!E41</f>
        <v>224.38790294646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326.97609049987</v>
      </c>
      <c r="K40" s="17">
        <f>+[1]PAM!K41</f>
        <v>255.07900000000001</v>
      </c>
      <c r="L40" s="17">
        <f>+[1]PAM!L41</f>
        <v>240.19471189614401</v>
      </c>
      <c r="M40" s="17">
        <f>+[1]PAM!M41</f>
        <v>248.0136</v>
      </c>
      <c r="N40" s="17">
        <f>+[1]PAM!N41</f>
        <v>277.068061409677</v>
      </c>
      <c r="O40" s="17">
        <f>+[1]PAM!P41</f>
        <v>237.1687</v>
      </c>
      <c r="P40" s="17">
        <f>+[1]PAM!Q41</f>
        <v>272.11450000000002</v>
      </c>
      <c r="Q40" s="17">
        <f>+[1]PAM!R41</f>
        <v>305.87490000000003</v>
      </c>
      <c r="R40" s="18">
        <f t="shared" si="4"/>
        <v>274.73678787782222</v>
      </c>
      <c r="S40" s="19">
        <f t="shared" si="5"/>
        <v>259.98191626592183</v>
      </c>
      <c r="T40" s="19">
        <f t="shared" si="6"/>
        <v>250.04901667349949</v>
      </c>
      <c r="U40" s="19">
        <f t="shared" si="7"/>
        <v>250.64335247217815</v>
      </c>
      <c r="V40" s="19"/>
      <c r="W40" s="20">
        <f t="shared" si="8"/>
        <v>275.72453691533366</v>
      </c>
      <c r="X40" s="21"/>
      <c r="Y40" s="41">
        <f t="shared" si="18"/>
        <v>4.5774013806014313E-2</v>
      </c>
      <c r="Z40" s="24">
        <f t="shared" si="18"/>
        <v>5.6502736597702885E-2</v>
      </c>
      <c r="AA40" s="24">
        <f t="shared" si="18"/>
        <v>4.8620796508152209E-2</v>
      </c>
      <c r="AB40" s="24">
        <f t="shared" si="18"/>
        <v>4.4479378036528461E-2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8.0104584013439561E-2</v>
      </c>
      <c r="AH40" s="24">
        <f t="shared" si="18"/>
        <v>3.7326916640606056E-2</v>
      </c>
      <c r="AI40" s="24">
        <f t="shared" si="18"/>
        <v>3.8280598159661672E-2</v>
      </c>
      <c r="AJ40" s="24">
        <f t="shared" si="18"/>
        <v>3.5024044209796212E-2</v>
      </c>
      <c r="AK40" s="24">
        <f t="shared" si="18"/>
        <v>4.5611601194038398E-2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4.5774013806014313E-2</v>
      </c>
      <c r="AP40" s="24">
        <f t="shared" si="37"/>
        <v>4.4554858192313862E-2</v>
      </c>
      <c r="AQ40" s="24">
        <f t="shared" si="38"/>
        <v>3.383126216561716E-2</v>
      </c>
      <c r="AR40" s="24">
        <f t="shared" si="39"/>
        <v>3.3487139246554998E-2</v>
      </c>
      <c r="AS40" s="24" t="e">
        <f t="shared" si="39"/>
        <v>#DIV/0!</v>
      </c>
      <c r="AT40" s="24">
        <f t="shared" si="39"/>
        <v>4.7246001400381266E-2</v>
      </c>
      <c r="AU40" s="21"/>
      <c r="AV40" s="24">
        <f t="shared" si="34"/>
        <v>0.52204241925602535</v>
      </c>
      <c r="AW40" s="24">
        <f t="shared" si="34"/>
        <v>0.54524797331800334</v>
      </c>
      <c r="AX40" s="24">
        <f t="shared" si="34"/>
        <v>0.46012845280895309</v>
      </c>
      <c r="AY40" s="24">
        <f t="shared" si="34"/>
        <v>0.49206010510625409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0.60565989411702237</v>
      </c>
      <c r="BE40" s="24">
        <f t="shared" si="34"/>
        <v>0.46780095417793799</v>
      </c>
      <c r="BF40" s="24">
        <f t="shared" si="34"/>
        <v>0.39260979095740822</v>
      </c>
      <c r="BG40" s="24">
        <f t="shared" si="34"/>
        <v>0.50169294485213967</v>
      </c>
      <c r="BH40" s="24">
        <f t="shared" si="34"/>
        <v>0.55621947910932268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0.52204241925602513</v>
      </c>
      <c r="BM40" s="24">
        <f t="shared" si="33"/>
        <v>0.52473328036792011</v>
      </c>
      <c r="BN40" s="24">
        <f t="shared" si="33"/>
        <v>0.51348415684772064</v>
      </c>
      <c r="BO40" s="24">
        <f t="shared" si="33"/>
        <v>0.51692559091058254</v>
      </c>
      <c r="BP40" s="24" t="e">
        <f t="shared" si="33"/>
        <v>#DIV/0!</v>
      </c>
      <c r="BQ40" s="24">
        <f t="shared" si="33"/>
        <v>0.54884295572011399</v>
      </c>
      <c r="BR40" s="21"/>
      <c r="BS40" s="35">
        <f t="shared" si="11"/>
        <v>43770</v>
      </c>
      <c r="BT40" s="24">
        <f t="shared" si="15"/>
        <v>1.6125232483761888E-2</v>
      </c>
      <c r="BU40" s="24">
        <f t="shared" si="15"/>
        <v>1.5377686575489635E-3</v>
      </c>
      <c r="BV40" s="24">
        <f t="shared" si="15"/>
        <v>3.7937054971305811E-3</v>
      </c>
      <c r="BW40" s="24">
        <f t="shared" si="15"/>
        <v>1.4794792073794926E-3</v>
      </c>
      <c r="BX40" s="24">
        <f t="shared" si="15"/>
        <v>5.5278919283085831E-4</v>
      </c>
      <c r="BY40" s="24">
        <f t="shared" si="15"/>
        <v>6.2146862530795439E-3</v>
      </c>
      <c r="BZ40" s="24">
        <f t="shared" si="15"/>
        <v>6.071139473147389E-3</v>
      </c>
      <c r="CA40" s="24">
        <f t="shared" si="15"/>
        <v>2.6399434246871692E-3</v>
      </c>
      <c r="CB40" s="24">
        <f t="shared" si="15"/>
        <v>2.5819429588729813E-3</v>
      </c>
      <c r="CC40" s="24">
        <f t="shared" si="15"/>
        <v>5.4271812282713895E-4</v>
      </c>
      <c r="CD40" s="24">
        <f t="shared" si="15"/>
        <v>2.5876015249780495E-3</v>
      </c>
      <c r="CE40" s="24">
        <f t="shared" si="15"/>
        <v>1.6470070097702255E-3</v>
      </c>
      <c r="CF40" s="24">
        <f t="shared" si="14"/>
        <v>4.5774013806014278E-2</v>
      </c>
    </row>
    <row r="41" spans="1:84" x14ac:dyDescent="0.2">
      <c r="A41" s="31">
        <f>+[1]PAM!A42</f>
        <v>43800</v>
      </c>
      <c r="B41" s="17">
        <f>+[1]PAM!B42</f>
        <v>284.97248077587568</v>
      </c>
      <c r="C41" s="17">
        <f>+[1]PAM!C42</f>
        <v>286.18440757103002</v>
      </c>
      <c r="D41" s="17">
        <f>+[1]PAM!D42</f>
        <v>234.83217118166701</v>
      </c>
      <c r="E41" s="17">
        <f>+[1]PAM!E42</f>
        <v>232.9418361951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352.08209096935298</v>
      </c>
      <c r="K41" s="17">
        <f>+[1]PAM!K42</f>
        <v>258.95339999999999</v>
      </c>
      <c r="L41" s="17">
        <f>+[1]PAM!L42</f>
        <v>247.179574049921</v>
      </c>
      <c r="M41" s="17">
        <f>+[1]PAM!M42</f>
        <v>255.8099</v>
      </c>
      <c r="N41" s="17">
        <f>+[1]PAM!N42</f>
        <v>287.44387661441499</v>
      </c>
      <c r="O41" s="17">
        <f>+[1]PAM!P42</f>
        <v>242.29589999999999</v>
      </c>
      <c r="P41" s="17">
        <f>+[1]PAM!Q42</f>
        <v>281.60939999999999</v>
      </c>
      <c r="Q41" s="17">
        <f>+[1]PAM!R42</f>
        <v>320.43979999999999</v>
      </c>
      <c r="R41" s="18">
        <f t="shared" si="4"/>
        <v>284.97248077587568</v>
      </c>
      <c r="S41" s="19">
        <f t="shared" si="5"/>
        <v>268.90067089170958</v>
      </c>
      <c r="T41" s="19">
        <f t="shared" si="6"/>
        <v>258.6964645031947</v>
      </c>
      <c r="U41" s="19">
        <f t="shared" si="7"/>
        <v>259.53933301350031</v>
      </c>
      <c r="V41" s="19"/>
      <c r="W41" s="20">
        <f t="shared" si="8"/>
        <v>287.92102064173338</v>
      </c>
      <c r="X41" s="21"/>
      <c r="Y41" s="41">
        <f t="shared" si="18"/>
        <v>3.7256360813992417E-2</v>
      </c>
      <c r="Z41" s="24">
        <f t="shared" si="18"/>
        <v>3.5105212099106442E-2</v>
      </c>
      <c r="AA41" s="24">
        <f t="shared" si="18"/>
        <v>2.4176525523349701E-2</v>
      </c>
      <c r="AB41" s="24">
        <f t="shared" si="18"/>
        <v>3.8121187177728499E-2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7.6782373998972808E-2</v>
      </c>
      <c r="AH41" s="24">
        <f t="shared" si="18"/>
        <v>1.5189019872274834E-2</v>
      </c>
      <c r="AI41" s="24">
        <f t="shared" si="18"/>
        <v>2.907999971621833E-2</v>
      </c>
      <c r="AJ41" s="24">
        <f t="shared" si="18"/>
        <v>3.1434969695210313E-2</v>
      </c>
      <c r="AK41" s="24">
        <f t="shared" si="18"/>
        <v>3.7448615159565879E-2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3.7256360813992417E-2</v>
      </c>
      <c r="AP41" s="24">
        <f t="shared" si="37"/>
        <v>3.4305288436543568E-2</v>
      </c>
      <c r="AQ41" s="24">
        <f t="shared" si="38"/>
        <v>3.4583010742196052E-2</v>
      </c>
      <c r="AR41" s="24">
        <f t="shared" si="39"/>
        <v>3.5492585195570303E-2</v>
      </c>
      <c r="AS41" s="24" t="e">
        <f t="shared" si="39"/>
        <v>#DIV/0!</v>
      </c>
      <c r="AT41" s="24">
        <f t="shared" si="39"/>
        <v>4.4234306684663549E-2</v>
      </c>
      <c r="AU41" s="21"/>
      <c r="AV41" s="24">
        <f t="shared" si="34"/>
        <v>0.54190544835305876</v>
      </c>
      <c r="AW41" s="24">
        <f t="shared" si="34"/>
        <v>0.56993119997167052</v>
      </c>
      <c r="AX41" s="24">
        <f t="shared" si="34"/>
        <v>0.48609832129600328</v>
      </c>
      <c r="AY41" s="24">
        <f t="shared" si="34"/>
        <v>0.50720061960158436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0.61874718032542453</v>
      </c>
      <c r="BE41" s="24">
        <f t="shared" si="34"/>
        <v>0.45352540534836439</v>
      </c>
      <c r="BF41" s="24">
        <f t="shared" si="34"/>
        <v>0.39954281460649876</v>
      </c>
      <c r="BG41" s="24">
        <f t="shared" si="34"/>
        <v>0.50403510298537646</v>
      </c>
      <c r="BH41" s="24">
        <f t="shared" si="34"/>
        <v>0.56710339045719294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0.54190544835305898</v>
      </c>
      <c r="BM41" s="24">
        <f t="shared" si="33"/>
        <v>0.54270328823718139</v>
      </c>
      <c r="BN41" s="24">
        <f t="shared" si="33"/>
        <v>0.52490578659728526</v>
      </c>
      <c r="BO41" s="24">
        <f t="shared" si="33"/>
        <v>0.53102016536906405</v>
      </c>
      <c r="BP41" s="24" t="e">
        <f t="shared" si="33"/>
        <v>#DIV/0!</v>
      </c>
      <c r="BQ41" s="24">
        <f t="shared" si="33"/>
        <v>0.57245662221003402</v>
      </c>
      <c r="BR41" s="21"/>
      <c r="BS41" s="35">
        <f t="shared" si="11"/>
        <v>43800</v>
      </c>
      <c r="BT41" s="24">
        <f t="shared" si="15"/>
        <v>1.0121406881856964E-2</v>
      </c>
      <c r="BU41" s="24">
        <f t="shared" si="15"/>
        <v>7.6673174309469742E-4</v>
      </c>
      <c r="BV41" s="24">
        <f t="shared" si="15"/>
        <v>3.2473817748422868E-3</v>
      </c>
      <c r="BW41" s="24">
        <f t="shared" si="15"/>
        <v>1.526719203642034E-3</v>
      </c>
      <c r="BX41" s="24">
        <f t="shared" si="15"/>
        <v>3.3406426095661823E-3</v>
      </c>
      <c r="BY41" s="24">
        <f t="shared" si="15"/>
        <v>4.8896417927016267E-3</v>
      </c>
      <c r="BZ41" s="24">
        <f t="shared" si="15"/>
        <v>5.6482317930064948E-3</v>
      </c>
      <c r="CA41" s="24">
        <f t="shared" si="15"/>
        <v>2.6135255455724698E-3</v>
      </c>
      <c r="CB41" s="24">
        <f t="shared" si="15"/>
        <v>1.0421544279222142E-3</v>
      </c>
      <c r="CC41" s="24">
        <f t="shared" si="15"/>
        <v>4.0932370777305496E-4</v>
      </c>
      <c r="CD41" s="24">
        <f t="shared" si="15"/>
        <v>2.2985647640345629E-3</v>
      </c>
      <c r="CE41" s="24">
        <f t="shared" si="15"/>
        <v>1.3520365699798778E-3</v>
      </c>
      <c r="CF41" s="24">
        <f t="shared" si="14"/>
        <v>3.7256360813992459E-2</v>
      </c>
    </row>
    <row r="42" spans="1:84" x14ac:dyDescent="0.2">
      <c r="A42" s="31">
        <f>+[1]PAM!A43</f>
        <v>43831</v>
      </c>
      <c r="B42" s="17">
        <f>+[1]PAM!B43</f>
        <v>292.26848868853432</v>
      </c>
      <c r="C42" s="17">
        <f>+[1]PAM!C43</f>
        <v>298.39316866465202</v>
      </c>
      <c r="D42" s="17">
        <f>+[1]PAM!D43</f>
        <v>242.57136761202699</v>
      </c>
      <c r="E42" s="17">
        <f>+[1]PAM!E43</f>
        <v>242.46278500477999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346.28792990001602</v>
      </c>
      <c r="K42" s="17">
        <f>+[1]PAM!K43</f>
        <v>273.10989999999998</v>
      </c>
      <c r="L42" s="17">
        <f>+[1]PAM!L43</f>
        <v>252.83215354494899</v>
      </c>
      <c r="M42" s="17">
        <f>+[1]PAM!M43</f>
        <v>265.5847</v>
      </c>
      <c r="N42" s="17">
        <f>+[1]PAM!N43</f>
        <v>296.40771937546901</v>
      </c>
      <c r="O42" s="17">
        <f>+[1]PAM!P43</f>
        <v>252.17179999999999</v>
      </c>
      <c r="P42" s="17">
        <f>+[1]PAM!Q43</f>
        <v>288.94310000000002</v>
      </c>
      <c r="Q42" s="17">
        <f>+[1]PAM!R43</f>
        <v>325.1413</v>
      </c>
      <c r="R42" s="18">
        <f t="shared" si="4"/>
        <v>292.26848868853432</v>
      </c>
      <c r="S42" s="19">
        <f t="shared" si="5"/>
        <v>278.7998994161959</v>
      </c>
      <c r="T42" s="19">
        <f t="shared" si="6"/>
        <v>266.97850591417512</v>
      </c>
      <c r="U42" s="19">
        <f t="shared" si="7"/>
        <v>267.38549322148646</v>
      </c>
      <c r="V42" s="19"/>
      <c r="W42" s="20">
        <f t="shared" si="8"/>
        <v>292.26855424744866</v>
      </c>
      <c r="X42" s="21"/>
      <c r="Y42" s="41">
        <f t="shared" si="18"/>
        <v>2.5602499907339427E-2</v>
      </c>
      <c r="Z42" s="24">
        <f t="shared" si="18"/>
        <v>4.2660469161276193E-2</v>
      </c>
      <c r="AA42" s="24">
        <f t="shared" si="18"/>
        <v>3.2956287000271756E-2</v>
      </c>
      <c r="AB42" s="24">
        <f t="shared" si="18"/>
        <v>4.0872644284068116E-2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-1.6456846905744227E-2</v>
      </c>
      <c r="AH42" s="24">
        <f t="shared" si="18"/>
        <v>5.466813720151964E-2</v>
      </c>
      <c r="AI42" s="24">
        <f t="shared" si="18"/>
        <v>2.2868311496832661E-2</v>
      </c>
      <c r="AJ42" s="24">
        <f t="shared" si="18"/>
        <v>3.8211187291813165E-2</v>
      </c>
      <c r="AK42" s="24">
        <f t="shared" si="18"/>
        <v>3.1184671131743613E-2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2.5602499907339427E-2</v>
      </c>
      <c r="AP42" s="24">
        <f t="shared" si="37"/>
        <v>3.6813699615025897E-2</v>
      </c>
      <c r="AQ42" s="24">
        <f t="shared" si="38"/>
        <v>3.2014513328913807E-2</v>
      </c>
      <c r="AR42" s="24">
        <f t="shared" si="39"/>
        <v>3.0231102611248506E-2</v>
      </c>
      <c r="AS42" s="24" t="e">
        <f t="shared" si="39"/>
        <v>#DIV/0!</v>
      </c>
      <c r="AT42" s="24">
        <f t="shared" si="39"/>
        <v>1.5099743658956388E-2</v>
      </c>
      <c r="AU42" s="21"/>
      <c r="AV42" s="24">
        <f t="shared" si="34"/>
        <v>0.53627502788642301</v>
      </c>
      <c r="AW42" s="24">
        <f t="shared" si="34"/>
        <v>0.59587702083516092</v>
      </c>
      <c r="AX42" s="24">
        <f t="shared" si="34"/>
        <v>0.50095176947183662</v>
      </c>
      <c r="AY42" s="24">
        <f t="shared" si="34"/>
        <v>0.54343113375308372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0.51815969572224141</v>
      </c>
      <c r="BE42" s="24">
        <f t="shared" si="34"/>
        <v>0.47674308575667768</v>
      </c>
      <c r="BF42" s="24">
        <f t="shared" si="34"/>
        <v>0.40167674174350609</v>
      </c>
      <c r="BG42" s="24">
        <f t="shared" si="34"/>
        <v>0.50709955147586228</v>
      </c>
      <c r="BH42" s="24">
        <f t="shared" si="34"/>
        <v>0.56308844134021685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0.53627502788642323</v>
      </c>
      <c r="BM42" s="24">
        <f t="shared" si="33"/>
        <v>0.55679052961723685</v>
      </c>
      <c r="BN42" s="24">
        <f t="shared" si="33"/>
        <v>0.52881528522521792</v>
      </c>
      <c r="BO42" s="24">
        <f t="shared" si="33"/>
        <v>0.53523107452852048</v>
      </c>
      <c r="BP42" s="24" t="e">
        <f t="shared" si="33"/>
        <v>#DIV/0!</v>
      </c>
      <c r="BQ42" s="24">
        <f t="shared" si="33"/>
        <v>0.55250459108849759</v>
      </c>
      <c r="BR42" s="21"/>
      <c r="BS42" s="35">
        <f t="shared" si="11"/>
        <v>43831</v>
      </c>
      <c r="BT42" s="24">
        <f t="shared" si="15"/>
        <v>1.2274202911802036E-2</v>
      </c>
      <c r="BU42" s="24">
        <f t="shared" ref="BU42:CE65" si="40">(D42-D41)/$B41*D$3</f>
        <v>1.0319925052165789E-3</v>
      </c>
      <c r="BV42" s="24">
        <f t="shared" si="40"/>
        <v>3.4846696710712304E-3</v>
      </c>
      <c r="BW42" s="24">
        <f t="shared" si="40"/>
        <v>1.7709500532330786E-3</v>
      </c>
      <c r="BX42" s="24">
        <f t="shared" si="40"/>
        <v>-6.4420620370141059E-4</v>
      </c>
      <c r="BY42" s="24">
        <f t="shared" si="40"/>
        <v>-1.8115517631543294E-3</v>
      </c>
      <c r="BZ42" s="24">
        <f t="shared" si="40"/>
        <v>2.1830234214414144E-3</v>
      </c>
      <c r="CA42" s="24">
        <f t="shared" si="40"/>
        <v>-5.8150529528978021E-4</v>
      </c>
      <c r="CB42" s="24">
        <f t="shared" si="40"/>
        <v>3.6711100915838416E-3</v>
      </c>
      <c r="CC42" s="24">
        <f t="shared" si="40"/>
        <v>3.1935199364574869E-4</v>
      </c>
      <c r="CD42" s="24">
        <f t="shared" si="40"/>
        <v>2.7783693283096344E-3</v>
      </c>
      <c r="CE42" s="24">
        <f t="shared" si="40"/>
        <v>1.1260931931814109E-3</v>
      </c>
      <c r="CF42" s="24">
        <f t="shared" si="14"/>
        <v>2.5602499907339454E-2</v>
      </c>
    </row>
    <row r="43" spans="1:84" x14ac:dyDescent="0.2">
      <c r="A43" s="31">
        <f>+[1]PAM!A44</f>
        <v>43862</v>
      </c>
      <c r="B43" s="17">
        <f>+[1]PAM!B44</f>
        <v>298.33958295829677</v>
      </c>
      <c r="C43" s="17">
        <f>+[1]PAM!C44</f>
        <v>303.03183500887098</v>
      </c>
      <c r="D43" s="17">
        <f>+[1]PAM!D44</f>
        <v>245.60471493441199</v>
      </c>
      <c r="E43" s="17">
        <f>+[1]PAM!E44</f>
        <v>253.177754731015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350.612325078624</v>
      </c>
      <c r="K43" s="17">
        <f>+[1]PAM!K44</f>
        <v>281.25139999999999</v>
      </c>
      <c r="L43" s="17">
        <f>+[1]PAM!L44</f>
        <v>261.77181762276598</v>
      </c>
      <c r="M43" s="17">
        <f>+[1]PAM!M44</f>
        <v>276.05810000000002</v>
      </c>
      <c r="N43" s="17">
        <f>+[1]PAM!N44</f>
        <v>303.028416517528</v>
      </c>
      <c r="O43" s="17">
        <f>+[1]PAM!P44</f>
        <v>257.83519999999999</v>
      </c>
      <c r="P43" s="17">
        <f>+[1]PAM!Q44</f>
        <v>296.52159999999998</v>
      </c>
      <c r="Q43" s="17">
        <f>+[1]PAM!R44</f>
        <v>328.63709999999998</v>
      </c>
      <c r="R43" s="18">
        <f t="shared" si="4"/>
        <v>298.33958295829677</v>
      </c>
      <c r="S43" s="19">
        <f t="shared" si="5"/>
        <v>285.64656079560933</v>
      </c>
      <c r="T43" s="19">
        <f t="shared" si="6"/>
        <v>275.99452140003456</v>
      </c>
      <c r="U43" s="19">
        <f t="shared" si="7"/>
        <v>275.97595663220034</v>
      </c>
      <c r="V43" s="19"/>
      <c r="W43" s="20">
        <f t="shared" si="8"/>
        <v>299.25226798099158</v>
      </c>
      <c r="X43" s="21"/>
      <c r="Y43" s="41">
        <f t="shared" si="18"/>
        <v>2.0772318962624547E-2</v>
      </c>
      <c r="Z43" s="24">
        <f t="shared" si="18"/>
        <v>1.5545484385509178E-2</v>
      </c>
      <c r="AA43" s="24">
        <f t="shared" si="18"/>
        <v>1.2504968546974471E-2</v>
      </c>
      <c r="AB43" s="24">
        <f t="shared" si="18"/>
        <v>4.4192224081001763E-2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1.2487859972065918E-2</v>
      </c>
      <c r="AH43" s="24">
        <f t="shared" si="18"/>
        <v>2.9810343748066348E-2</v>
      </c>
      <c r="AI43" s="24">
        <f t="shared" si="18"/>
        <v>3.5358098060212395E-2</v>
      </c>
      <c r="AJ43" s="24">
        <f t="shared" si="18"/>
        <v>3.9435253612124521E-2</v>
      </c>
      <c r="AK43" s="24">
        <f t="shared" si="18"/>
        <v>2.2336453166634129E-2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2.0772318962624547E-2</v>
      </c>
      <c r="AP43" s="24">
        <f t="shared" si="37"/>
        <v>2.4557617824648714E-2</v>
      </c>
      <c r="AQ43" s="24">
        <f t="shared" si="38"/>
        <v>3.3770566866374585E-2</v>
      </c>
      <c r="AR43" s="24">
        <f t="shared" si="39"/>
        <v>3.2127634551953888E-2</v>
      </c>
      <c r="AS43" s="24" t="e">
        <f t="shared" si="39"/>
        <v>#DIV/0!</v>
      </c>
      <c r="AT43" s="24">
        <f t="shared" si="39"/>
        <v>2.3894851608394996E-2</v>
      </c>
      <c r="AU43" s="21"/>
      <c r="AV43" s="24">
        <f t="shared" si="34"/>
        <v>0.51591959260640174</v>
      </c>
      <c r="AW43" s="24">
        <f t="shared" si="34"/>
        <v>0.54413547397807616</v>
      </c>
      <c r="AX43" s="24">
        <f t="shared" si="34"/>
        <v>0.48597127139181984</v>
      </c>
      <c r="AY43" s="24">
        <f t="shared" si="34"/>
        <v>0.56978197490351201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0.54671789779688407</v>
      </c>
      <c r="BE43" s="24">
        <f t="shared" si="34"/>
        <v>0.49503756313013847</v>
      </c>
      <c r="BF43" s="24">
        <f t="shared" si="34"/>
        <v>0.39775160461279957</v>
      </c>
      <c r="BG43" s="24">
        <f t="shared" si="34"/>
        <v>0.50686818060490202</v>
      </c>
      <c r="BH43" s="24">
        <f t="shared" si="34"/>
        <v>0.53860034223187969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0.51591959260640152</v>
      </c>
      <c r="BM43" s="24">
        <f t="shared" si="33"/>
        <v>0.53669969531444339</v>
      </c>
      <c r="BN43" s="24">
        <f t="shared" si="33"/>
        <v>0.53515605069883776</v>
      </c>
      <c r="BO43" s="24">
        <f t="shared" si="33"/>
        <v>0.54362000273402122</v>
      </c>
      <c r="BP43" s="24" t="e">
        <f t="shared" si="33"/>
        <v>#DIV/0!</v>
      </c>
      <c r="BQ43" s="24">
        <f t="shared" si="33"/>
        <v>0.55386415630044739</v>
      </c>
      <c r="BR43" s="21"/>
      <c r="BS43" s="35">
        <f t="shared" si="11"/>
        <v>43862</v>
      </c>
      <c r="BT43" s="24">
        <f t="shared" ref="BT43:BT74" si="41">(C43-C42)/$B42*C$3</f>
        <v>4.5471132162831348E-3</v>
      </c>
      <c r="BU43" s="24">
        <f t="shared" si="40"/>
        <v>3.943880463058344E-4</v>
      </c>
      <c r="BV43" s="24">
        <f t="shared" si="40"/>
        <v>3.8237832188515162E-3</v>
      </c>
      <c r="BW43" s="24">
        <f t="shared" si="40"/>
        <v>7.9438577535953883E-4</v>
      </c>
      <c r="BX43" s="24">
        <f t="shared" si="40"/>
        <v>1.4601143007749121E-3</v>
      </c>
      <c r="BY43" s="24">
        <f t="shared" si="40"/>
        <v>5.9019102871478001E-4</v>
      </c>
      <c r="BZ43" s="24">
        <f t="shared" si="40"/>
        <v>2.474556026362268E-3</v>
      </c>
      <c r="CA43" s="24">
        <f t="shared" si="40"/>
        <v>4.2316468211524945E-4</v>
      </c>
      <c r="CB43" s="24">
        <f t="shared" si="40"/>
        <v>2.0585758413428422E-3</v>
      </c>
      <c r="CC43" s="24">
        <f t="shared" si="40"/>
        <v>4.9245333391461082E-4</v>
      </c>
      <c r="CD43" s="24">
        <f t="shared" si="40"/>
        <v>2.9026235561920937E-3</v>
      </c>
      <c r="CE43" s="24">
        <f t="shared" si="40"/>
        <v>8.1096993640768786E-4</v>
      </c>
      <c r="CF43" s="24">
        <f t="shared" si="14"/>
        <v>2.0772318962624468E-2</v>
      </c>
    </row>
    <row r="44" spans="1:84" x14ac:dyDescent="0.2">
      <c r="A44" s="31">
        <f>+[1]PAM!A45</f>
        <v>43891</v>
      </c>
      <c r="B44" s="17">
        <f>+[1]PAM!B45</f>
        <v>304.85979820127739</v>
      </c>
      <c r="C44" s="17">
        <f>+[1]PAM!C45</f>
        <v>310.61766439162898</v>
      </c>
      <c r="D44" s="17">
        <f>+[1]PAM!D45</f>
        <v>249.750827577867</v>
      </c>
      <c r="E44" s="17">
        <f>+[1]PAM!E45</f>
        <v>260.37156855951702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376.18458181948898</v>
      </c>
      <c r="K44" s="17">
        <f>+[1]PAM!K45</f>
        <v>284.88139999999999</v>
      </c>
      <c r="L44" s="17">
        <f>+[1]PAM!L45</f>
        <v>260.34370711115298</v>
      </c>
      <c r="M44" s="17">
        <f>+[1]PAM!M45</f>
        <v>281.33890000000002</v>
      </c>
      <c r="N44" s="17">
        <f>+[1]PAM!N45</f>
        <v>310.03128491151398</v>
      </c>
      <c r="O44" s="17">
        <f>+[1]PAM!P45</f>
        <v>271.34859999999998</v>
      </c>
      <c r="P44" s="17">
        <f>+[1]PAM!Q45</f>
        <v>305.31619999999998</v>
      </c>
      <c r="Q44" s="17">
        <f>+[1]PAM!R45</f>
        <v>335.88740000000001</v>
      </c>
      <c r="R44" s="18">
        <f t="shared" si="4"/>
        <v>304.85979820127744</v>
      </c>
      <c r="S44" s="19">
        <f t="shared" si="5"/>
        <v>292.31561411151051</v>
      </c>
      <c r="T44" s="19">
        <f t="shared" si="6"/>
        <v>282.19821590566357</v>
      </c>
      <c r="U44" s="19">
        <f t="shared" si="7"/>
        <v>282.4491336719172</v>
      </c>
      <c r="V44" s="19"/>
      <c r="W44" s="20">
        <f t="shared" si="8"/>
        <v>306.21830678439693</v>
      </c>
      <c r="X44" s="21"/>
      <c r="Y44" s="41">
        <f t="shared" si="18"/>
        <v>2.1855012259275108E-2</v>
      </c>
      <c r="Z44" s="24">
        <f t="shared" si="18"/>
        <v>2.5033110407478798E-2</v>
      </c>
      <c r="AA44" s="24">
        <f t="shared" si="18"/>
        <v>1.6881242058248924E-2</v>
      </c>
      <c r="AB44" s="24">
        <f t="shared" si="18"/>
        <v>2.8414083362675369E-2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7.2935989158767978E-2</v>
      </c>
      <c r="AH44" s="24">
        <f t="shared" si="18"/>
        <v>1.2906602420468039E-2</v>
      </c>
      <c r="AI44" s="24">
        <f t="shared" si="18"/>
        <v>-5.4555548591217473E-3</v>
      </c>
      <c r="AJ44" s="24">
        <f t="shared" si="18"/>
        <v>1.9129306475702101E-2</v>
      </c>
      <c r="AK44" s="24">
        <f t="shared" si="18"/>
        <v>2.3109609568846778E-2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2.185501225927533E-2</v>
      </c>
      <c r="AP44" s="24">
        <f t="shared" si="37"/>
        <v>2.334722076585094E-2</v>
      </c>
      <c r="AQ44" s="24">
        <f t="shared" si="38"/>
        <v>2.2477600186263214E-2</v>
      </c>
      <c r="AR44" s="24">
        <f t="shared" si="39"/>
        <v>2.3455583300482363E-2</v>
      </c>
      <c r="AS44" s="24" t="e">
        <f t="shared" si="39"/>
        <v>#DIV/0!</v>
      </c>
      <c r="AT44" s="24">
        <f t="shared" si="39"/>
        <v>2.3278148735192961E-2</v>
      </c>
      <c r="AU44" s="21"/>
      <c r="AV44" s="24">
        <f t="shared" si="34"/>
        <v>0.49394684978867387</v>
      </c>
      <c r="AW44" s="24">
        <f t="shared" si="34"/>
        <v>0.51936854324075754</v>
      </c>
      <c r="AX44" s="24">
        <f t="shared" si="34"/>
        <v>0.46368201115726171</v>
      </c>
      <c r="AY44" s="24">
        <f t="shared" si="34"/>
        <v>0.54826649118583526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0.59636791874231254</v>
      </c>
      <c r="BE44" s="24">
        <f t="shared" si="34"/>
        <v>0.4630926322903901</v>
      </c>
      <c r="BF44" s="24">
        <f t="shared" si="34"/>
        <v>0.36351171748434852</v>
      </c>
      <c r="BG44" s="24">
        <f t="shared" si="34"/>
        <v>0.47319527113674842</v>
      </c>
      <c r="BH44" s="24">
        <f t="shared" si="34"/>
        <v>0.52260419448600737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0.49394684978867409</v>
      </c>
      <c r="BM44" s="24">
        <f t="shared" si="33"/>
        <v>0.51232836005753812</v>
      </c>
      <c r="BN44" s="24">
        <f t="shared" si="33"/>
        <v>0.51088034131911608</v>
      </c>
      <c r="BO44" s="24">
        <f t="shared" si="33"/>
        <v>0.52220566035642846</v>
      </c>
      <c r="BP44" s="24" t="e">
        <f t="shared" si="33"/>
        <v>#DIV/0!</v>
      </c>
      <c r="BQ44" s="24">
        <f t="shared" si="33"/>
        <v>0.53347667158702872</v>
      </c>
      <c r="BR44" s="21"/>
      <c r="BS44" s="35">
        <f t="shared" si="11"/>
        <v>43891</v>
      </c>
      <c r="BT44" s="24">
        <f t="shared" si="41"/>
        <v>7.2847863384724373E-3</v>
      </c>
      <c r="BU44" s="24">
        <f t="shared" si="40"/>
        <v>5.2809713980633203E-4</v>
      </c>
      <c r="BV44" s="24">
        <f t="shared" si="40"/>
        <v>2.5149689319557793E-3</v>
      </c>
      <c r="BW44" s="24">
        <f t="shared" si="40"/>
        <v>7.5157154064715479E-4</v>
      </c>
      <c r="BX44" s="24">
        <f t="shared" si="40"/>
        <v>1.764381497019063E-3</v>
      </c>
      <c r="BY44" s="24">
        <f t="shared" si="40"/>
        <v>2.4158381963708432E-3</v>
      </c>
      <c r="BZ44" s="24">
        <f t="shared" si="40"/>
        <v>1.0477358280804746E-3</v>
      </c>
      <c r="CA44" s="24">
        <f t="shared" si="40"/>
        <v>2.4514566104055064E-3</v>
      </c>
      <c r="CB44" s="24">
        <f t="shared" si="40"/>
        <v>8.9916663870076466E-4</v>
      </c>
      <c r="CC44" s="24">
        <f t="shared" si="40"/>
        <v>-7.7068483534695073E-5</v>
      </c>
      <c r="CD44" s="24">
        <f t="shared" si="40"/>
        <v>1.4337514176246335E-3</v>
      </c>
      <c r="CE44" s="24">
        <f t="shared" si="40"/>
        <v>8.4032660372707676E-4</v>
      </c>
      <c r="CF44" s="24">
        <f t="shared" si="14"/>
        <v>2.1855012259275372E-2</v>
      </c>
    </row>
    <row r="45" spans="1:84" x14ac:dyDescent="0.2">
      <c r="A45" s="31">
        <f>+[1]PAM!A46</f>
        <v>43922</v>
      </c>
      <c r="B45" s="17">
        <f>+[1]PAM!B46</f>
        <v>309.1473574495796</v>
      </c>
      <c r="C45" s="17">
        <f>+[1]PAM!C46</f>
        <v>320.73493547544001</v>
      </c>
      <c r="D45" s="17">
        <f>+[1]PAM!D46</f>
        <v>256.66510513499202</v>
      </c>
      <c r="E45" s="17">
        <f>+[1]PAM!E46</f>
        <v>258.598180203781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357.737431650931</v>
      </c>
      <c r="K45" s="17">
        <f>+[1]PAM!K46</f>
        <v>292.42110000000002</v>
      </c>
      <c r="L45" s="17">
        <f>+[1]PAM!L46</f>
        <v>258.69182955486298</v>
      </c>
      <c r="M45" s="17">
        <f>+[1]PAM!M46</f>
        <v>285.46850000000001</v>
      </c>
      <c r="N45" s="17">
        <f>+[1]PAM!N46</f>
        <v>313.77359509586802</v>
      </c>
      <c r="O45" s="17">
        <f>+[1]PAM!P46</f>
        <v>283.77330000000001</v>
      </c>
      <c r="P45" s="17">
        <f>+[1]PAM!Q46</f>
        <v>310.60840000000002</v>
      </c>
      <c r="Q45" s="17">
        <f>+[1]PAM!R46</f>
        <v>332.69760000000002</v>
      </c>
      <c r="R45" s="18">
        <f t="shared" si="4"/>
        <v>309.1473574495796</v>
      </c>
      <c r="S45" s="19">
        <f t="shared" si="5"/>
        <v>298.59942216800368</v>
      </c>
      <c r="T45" s="19">
        <f t="shared" si="6"/>
        <v>285.35076001586617</v>
      </c>
      <c r="U45" s="19">
        <f t="shared" si="7"/>
        <v>285.31638028005204</v>
      </c>
      <c r="V45" s="19"/>
      <c r="W45" s="20">
        <f t="shared" si="8"/>
        <v>307.96236817789747</v>
      </c>
      <c r="X45" s="21"/>
      <c r="Y45" s="41">
        <f t="shared" si="18"/>
        <v>1.4064036234359367E-2</v>
      </c>
      <c r="Z45" s="24">
        <f t="shared" si="18"/>
        <v>3.2571460813816122E-2</v>
      </c>
      <c r="AA45" s="24">
        <f t="shared" si="18"/>
        <v>2.7684703286796175E-2</v>
      </c>
      <c r="AB45" s="24">
        <f t="shared" si="18"/>
        <v>-6.8109907911494405E-3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-4.9037496644160128E-2</v>
      </c>
      <c r="AH45" s="24">
        <f t="shared" si="18"/>
        <v>2.6466101331993119E-2</v>
      </c>
      <c r="AI45" s="24">
        <f t="shared" si="18"/>
        <v>-6.3449874576179122E-3</v>
      </c>
      <c r="AJ45" s="24">
        <f t="shared" si="18"/>
        <v>1.4678382548591662E-2</v>
      </c>
      <c r="AK45" s="24">
        <f t="shared" si="18"/>
        <v>1.2070750167751942E-2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1.4064036234359145E-2</v>
      </c>
      <c r="AP45" s="24">
        <f t="shared" si="37"/>
        <v>2.1496655509124052E-2</v>
      </c>
      <c r="AQ45" s="24">
        <f t="shared" si="38"/>
        <v>1.1171382143877473E-2</v>
      </c>
      <c r="AR45" s="24">
        <f t="shared" si="39"/>
        <v>1.0151373349458925E-2</v>
      </c>
      <c r="AS45" s="24" t="e">
        <f t="shared" si="39"/>
        <v>#DIV/0!</v>
      </c>
      <c r="AT45" s="24">
        <f t="shared" si="39"/>
        <v>5.6954837606377762E-3</v>
      </c>
      <c r="AU45" s="21"/>
      <c r="AV45" s="24">
        <f t="shared" si="34"/>
        <v>0.46221368678223307</v>
      </c>
      <c r="AW45" s="24">
        <f t="shared" si="34"/>
        <v>0.52244062815343617</v>
      </c>
      <c r="AX45" s="24">
        <f t="shared" si="34"/>
        <v>0.47409544361698797</v>
      </c>
      <c r="AY45" s="24">
        <f t="shared" si="34"/>
        <v>0.47235652091500735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0.45984102936666504</v>
      </c>
      <c r="BE45" s="24">
        <f t="shared" si="34"/>
        <v>0.46652045984436152</v>
      </c>
      <c r="BF45" s="24">
        <f t="shared" si="34"/>
        <v>0.32058854977018636</v>
      </c>
      <c r="BG45" s="24">
        <f t="shared" si="34"/>
        <v>0.43381834053502644</v>
      </c>
      <c r="BH45" s="24">
        <f t="shared" si="34"/>
        <v>0.48396540273251087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0.46221368678223307</v>
      </c>
      <c r="BM45" s="24">
        <f t="shared" si="33"/>
        <v>0.49339946762009723</v>
      </c>
      <c r="BN45" s="24">
        <f t="shared" si="33"/>
        <v>0.47003968625594061</v>
      </c>
      <c r="BO45" s="24">
        <f t="shared" si="33"/>
        <v>0.48096985123507818</v>
      </c>
      <c r="BP45" s="24" t="e">
        <f t="shared" si="33"/>
        <v>#DIV/0!</v>
      </c>
      <c r="BQ45" s="24">
        <f t="shared" si="33"/>
        <v>0.48191983824546702</v>
      </c>
      <c r="BR45" s="21"/>
      <c r="BS45" s="35">
        <f t="shared" si="11"/>
        <v>43922</v>
      </c>
      <c r="BT45" s="24">
        <f t="shared" si="41"/>
        <v>9.5079711480951686E-3</v>
      </c>
      <c r="BU45" s="24">
        <f t="shared" si="40"/>
        <v>8.618471465275993E-4</v>
      </c>
      <c r="BV45" s="24">
        <f t="shared" si="40"/>
        <v>-6.06719569436793E-4</v>
      </c>
      <c r="BW45" s="24">
        <f t="shared" si="40"/>
        <v>-3.0805452392904087E-4</v>
      </c>
      <c r="BX45" s="24">
        <f t="shared" si="40"/>
        <v>9.4856744544937963E-4</v>
      </c>
      <c r="BY45" s="24">
        <f t="shared" si="40"/>
        <v>9.0684570950699957E-4</v>
      </c>
      <c r="BZ45" s="24">
        <f t="shared" si="40"/>
        <v>1.2070567919127597E-3</v>
      </c>
      <c r="CA45" s="24">
        <f t="shared" si="40"/>
        <v>-1.7305938596483257E-3</v>
      </c>
      <c r="CB45" s="24">
        <f t="shared" si="40"/>
        <v>1.8276723703403285E-3</v>
      </c>
      <c r="CC45" s="24">
        <f t="shared" si="40"/>
        <v>-8.7237572199369177E-5</v>
      </c>
      <c r="CD45" s="24">
        <f t="shared" si="40"/>
        <v>1.09721780954258E-3</v>
      </c>
      <c r="CE45" s="24">
        <f t="shared" si="40"/>
        <v>4.3946333819791012E-4</v>
      </c>
      <c r="CF45" s="24">
        <f t="shared" si="14"/>
        <v>1.4064036234359195E-2</v>
      </c>
    </row>
    <row r="46" spans="1:84" x14ac:dyDescent="0.2">
      <c r="A46" s="31">
        <f>+[1]PAM!A47</f>
        <v>43952</v>
      </c>
      <c r="B46" s="17">
        <f>+[1]PAM!B47</f>
        <v>315.30770666870268</v>
      </c>
      <c r="C46" s="17">
        <f>+[1]PAM!C47</f>
        <v>328.31542653628799</v>
      </c>
      <c r="D46" s="17">
        <f>+[1]PAM!D47</f>
        <v>259.44770809082502</v>
      </c>
      <c r="E46" s="17">
        <f>+[1]PAM!E47</f>
        <v>273.46058451045002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361.18969816857799</v>
      </c>
      <c r="K46" s="17">
        <f>+[1]PAM!K47</f>
        <v>293.39080000000001</v>
      </c>
      <c r="L46" s="17">
        <f>+[1]PAM!L47</f>
        <v>265.38185737136399</v>
      </c>
      <c r="M46" s="17">
        <f>+[1]PAM!M47</f>
        <v>289.92559999999997</v>
      </c>
      <c r="N46" s="17">
        <f>+[1]PAM!N47</f>
        <v>319.87219337610702</v>
      </c>
      <c r="O46" s="17">
        <f>+[1]PAM!P47</f>
        <v>293.0881</v>
      </c>
      <c r="P46" s="17">
        <f>+[1]PAM!Q47</f>
        <v>316.29259999999999</v>
      </c>
      <c r="Q46" s="17">
        <f>+[1]PAM!R47</f>
        <v>331.89350000000002</v>
      </c>
      <c r="R46" s="18">
        <f t="shared" si="4"/>
        <v>315.30770666870268</v>
      </c>
      <c r="S46" s="19">
        <f t="shared" si="5"/>
        <v>305.96654845131422</v>
      </c>
      <c r="T46" s="19">
        <f t="shared" si="6"/>
        <v>293.03340772127387</v>
      </c>
      <c r="U46" s="19">
        <f t="shared" si="7"/>
        <v>293.94087861321043</v>
      </c>
      <c r="V46" s="19"/>
      <c r="W46" s="20">
        <f t="shared" si="8"/>
        <v>314.98189873691388</v>
      </c>
      <c r="X46" s="21"/>
      <c r="Y46" s="41">
        <f t="shared" si="18"/>
        <v>1.9926902400023927E-2</v>
      </c>
      <c r="Z46" s="24">
        <f t="shared" si="18"/>
        <v>2.3634753256956742E-2</v>
      </c>
      <c r="AA46" s="24">
        <f t="shared" si="18"/>
        <v>1.0841376175267481E-2</v>
      </c>
      <c r="AB46" s="24">
        <f t="shared" si="18"/>
        <v>5.7472965567495926E-2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9.6502803794253911E-3</v>
      </c>
      <c r="AH46" s="24">
        <f t="shared" si="18"/>
        <v>3.3161081741364118E-3</v>
      </c>
      <c r="AI46" s="24">
        <f t="shared" si="18"/>
        <v>2.5860993862901305E-2</v>
      </c>
      <c r="AJ46" s="24">
        <f t="shared" si="18"/>
        <v>1.5613281325259853E-2</v>
      </c>
      <c r="AK46" s="24">
        <f t="shared" si="18"/>
        <v>1.9436301765212827E-2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1.9926902400023927E-2</v>
      </c>
      <c r="AP46" s="24">
        <f t="shared" si="37"/>
        <v>2.4672272403680306E-2</v>
      </c>
      <c r="AQ46" s="24">
        <f t="shared" si="38"/>
        <v>2.6923522842485337E-2</v>
      </c>
      <c r="AR46" s="24">
        <f t="shared" si="39"/>
        <v>3.0227841544509415E-2</v>
      </c>
      <c r="AS46" s="24" t="e">
        <f t="shared" si="39"/>
        <v>#DIV/0!</v>
      </c>
      <c r="AT46" s="24">
        <f t="shared" si="39"/>
        <v>2.2793468567437136E-2</v>
      </c>
      <c r="AU46" s="21"/>
      <c r="AV46" s="24">
        <f t="shared" si="34"/>
        <v>0.44303904282196505</v>
      </c>
      <c r="AW46" s="24">
        <f t="shared" si="34"/>
        <v>0.50752803383541489</v>
      </c>
      <c r="AX46" s="24">
        <f t="shared" si="34"/>
        <v>0.44394346406808749</v>
      </c>
      <c r="AY46" s="24">
        <f t="shared" si="34"/>
        <v>0.50001416203627369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0.42746462670654739</v>
      </c>
      <c r="BE46" s="24">
        <f t="shared" si="34"/>
        <v>0.44480798323300474</v>
      </c>
      <c r="BF46" s="24">
        <f t="shared" si="34"/>
        <v>0.30914770526643731</v>
      </c>
      <c r="BG46" s="24">
        <f t="shared" si="34"/>
        <v>0.42425839729812709</v>
      </c>
      <c r="BH46" s="24">
        <f t="shared" si="34"/>
        <v>0.46306656294810611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0.44303904282196505</v>
      </c>
      <c r="BM46" s="24">
        <f t="shared" si="33"/>
        <v>0.48430133976320011</v>
      </c>
      <c r="BN46" s="24">
        <f t="shared" si="33"/>
        <v>0.46789701770034808</v>
      </c>
      <c r="BO46" s="24">
        <f t="shared" si="33"/>
        <v>0.48096571706557256</v>
      </c>
      <c r="BP46" s="24" t="e">
        <f t="shared" si="33"/>
        <v>#DIV/0!</v>
      </c>
      <c r="BQ46" s="24">
        <f t="shared" si="33"/>
        <v>0.46266632331541513</v>
      </c>
      <c r="BR46" s="21"/>
      <c r="BS46" s="35">
        <f t="shared" si="11"/>
        <v>43952</v>
      </c>
      <c r="BT46" s="24">
        <f t="shared" si="41"/>
        <v>7.0251633617381196E-3</v>
      </c>
      <c r="BU46" s="24">
        <f t="shared" si="40"/>
        <v>3.4203401637971129E-4</v>
      </c>
      <c r="BV46" s="24">
        <f t="shared" si="40"/>
        <v>5.0142714528569124E-3</v>
      </c>
      <c r="BW46" s="24">
        <f t="shared" si="40"/>
        <v>-1.3826124975682753E-4</v>
      </c>
      <c r="BX46" s="24">
        <f t="shared" si="40"/>
        <v>1.7865150928552784E-3</v>
      </c>
      <c r="BY46" s="24">
        <f t="shared" si="40"/>
        <v>9.3428377451716552E-4</v>
      </c>
      <c r="BZ46" s="24">
        <f t="shared" si="40"/>
        <v>2.1892671364993959E-3</v>
      </c>
      <c r="CA46" s="24">
        <f t="shared" si="40"/>
        <v>3.1937786309820578E-4</v>
      </c>
      <c r="CB46" s="24">
        <f t="shared" si="40"/>
        <v>2.3180152853703983E-4</v>
      </c>
      <c r="CC46" s="24">
        <f t="shared" si="40"/>
        <v>3.4840811428651214E-4</v>
      </c>
      <c r="CD46" s="24">
        <f t="shared" si="40"/>
        <v>1.1678091088288822E-3</v>
      </c>
      <c r="CE46" s="24">
        <f t="shared" si="40"/>
        <v>7.062322001835801E-4</v>
      </c>
      <c r="CF46" s="24">
        <f t="shared" si="14"/>
        <v>1.9926902400023976E-2</v>
      </c>
    </row>
    <row r="47" spans="1:84" x14ac:dyDescent="0.2">
      <c r="A47" s="31">
        <f>+[1]PAM!A48</f>
        <v>43983</v>
      </c>
      <c r="B47" s="17">
        <f>+[1]PAM!B48</f>
        <v>324.51614164066268</v>
      </c>
      <c r="C47" s="17">
        <f>+[1]PAM!C48</f>
        <v>335.243083306485</v>
      </c>
      <c r="D47" s="17">
        <f>+[1]PAM!D48</f>
        <v>270.45051445226301</v>
      </c>
      <c r="E47" s="17">
        <f>+[1]PAM!E48</f>
        <v>294.52056099276399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363.043871263065</v>
      </c>
      <c r="K47" s="17">
        <f>+[1]PAM!K48</f>
        <v>306.71510000000001</v>
      </c>
      <c r="L47" s="17">
        <f>+[1]PAM!L48</f>
        <v>270.788093297226</v>
      </c>
      <c r="M47" s="17">
        <f>+[1]PAM!M48</f>
        <v>297.25130000000001</v>
      </c>
      <c r="N47" s="17">
        <f>+[1]PAM!N48</f>
        <v>325.071071017164</v>
      </c>
      <c r="O47" s="17">
        <f>+[1]PAM!P48</f>
        <v>309.67950000000002</v>
      </c>
      <c r="P47" s="17">
        <f>+[1]PAM!Q48</f>
        <v>324.24759999999998</v>
      </c>
      <c r="Q47" s="17">
        <f>+[1]PAM!R48</f>
        <v>334.71319999999997</v>
      </c>
      <c r="R47" s="18">
        <f t="shared" si="4"/>
        <v>324.51614164066274</v>
      </c>
      <c r="S47" s="19">
        <f t="shared" si="5"/>
        <v>316.32224905616306</v>
      </c>
      <c r="T47" s="19">
        <f t="shared" si="6"/>
        <v>306.06082858247703</v>
      </c>
      <c r="U47" s="19">
        <f t="shared" si="7"/>
        <v>308.63318552256584</v>
      </c>
      <c r="V47" s="19"/>
      <c r="W47" s="20">
        <f t="shared" si="8"/>
        <v>326.56322269430626</v>
      </c>
      <c r="X47" s="21"/>
      <c r="Y47" s="41">
        <f t="shared" si="18"/>
        <v>2.92045984833329E-2</v>
      </c>
      <c r="Z47" s="24">
        <f t="shared" si="18"/>
        <v>2.1100613039367166E-2</v>
      </c>
      <c r="AA47" s="24">
        <f t="shared" si="18"/>
        <v>4.2408570275696E-2</v>
      </c>
      <c r="AB47" s="24">
        <f t="shared" si="18"/>
        <v>7.7012840881678146E-2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5.1335159997327739E-3</v>
      </c>
      <c r="AH47" s="24">
        <f t="shared" si="18"/>
        <v>4.5414852817470708E-2</v>
      </c>
      <c r="AI47" s="24">
        <f t="shared" si="18"/>
        <v>2.0371535490072201E-2</v>
      </c>
      <c r="AJ47" s="24">
        <f t="shared" si="18"/>
        <v>2.5267516907786058E-2</v>
      </c>
      <c r="AK47" s="24">
        <f t="shared" si="18"/>
        <v>1.6252984000219461E-2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2.9204598483333122E-2</v>
      </c>
      <c r="AP47" s="24">
        <f t="shared" si="37"/>
        <v>3.3845858827592279E-2</v>
      </c>
      <c r="AQ47" s="24">
        <f t="shared" si="38"/>
        <v>4.4457118260026185E-2</v>
      </c>
      <c r="AR47" s="24">
        <f t="shared" si="39"/>
        <v>4.9983884441907378E-2</v>
      </c>
      <c r="AS47" s="24" t="e">
        <f t="shared" si="39"/>
        <v>#DIV/0!</v>
      </c>
      <c r="AT47" s="24">
        <f t="shared" si="39"/>
        <v>3.6768220662310558E-2</v>
      </c>
      <c r="AU47" s="21"/>
      <c r="AV47" s="24">
        <f t="shared" si="34"/>
        <v>0.43913540890411018</v>
      </c>
      <c r="AW47" s="24">
        <f t="shared" si="34"/>
        <v>0.48291353519608049</v>
      </c>
      <c r="AX47" s="24">
        <f t="shared" si="34"/>
        <v>0.45873649928982152</v>
      </c>
      <c r="AY47" s="24">
        <f t="shared" si="34"/>
        <v>0.58648108341169602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0.34737555147157173</v>
      </c>
      <c r="BE47" s="24">
        <f t="shared" si="34"/>
        <v>0.44724447271368351</v>
      </c>
      <c r="BF47" s="24">
        <f t="shared" si="34"/>
        <v>0.30013986836004669</v>
      </c>
      <c r="BG47" s="24">
        <f t="shared" si="34"/>
        <v>0.42097003188504178</v>
      </c>
      <c r="BH47" s="24">
        <f t="shared" si="34"/>
        <v>0.44397244004853009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0.43913540890411062</v>
      </c>
      <c r="BM47" s="24">
        <f t="shared" si="33"/>
        <v>0.48427359929034486</v>
      </c>
      <c r="BN47" s="24">
        <f t="shared" si="33"/>
        <v>0.4879089232608762</v>
      </c>
      <c r="BO47" s="24">
        <f t="shared" si="33"/>
        <v>0.5078855278328771</v>
      </c>
      <c r="BP47" s="24" t="e">
        <f t="shared" si="33"/>
        <v>#DIV/0!</v>
      </c>
      <c r="BQ47" s="24">
        <f t="shared" si="33"/>
        <v>0.47156966164252534</v>
      </c>
      <c r="BR47" s="21"/>
      <c r="BS47" s="35">
        <f t="shared" si="11"/>
        <v>43983</v>
      </c>
      <c r="BT47" s="24">
        <f t="shared" si="41"/>
        <v>6.2947198012729489E-3</v>
      </c>
      <c r="BU47" s="24">
        <f t="shared" si="40"/>
        <v>1.3260273469114822E-3</v>
      </c>
      <c r="BV47" s="24">
        <f t="shared" si="40"/>
        <v>6.9663871216864761E-3</v>
      </c>
      <c r="BW47" s="24">
        <f t="shared" si="40"/>
        <v>1.050328466433489E-3</v>
      </c>
      <c r="BX47" s="24">
        <f t="shared" si="40"/>
        <v>2.2463922860731893E-3</v>
      </c>
      <c r="BY47" s="24">
        <f t="shared" si="40"/>
        <v>2.8183014281147672E-3</v>
      </c>
      <c r="BZ47" s="24">
        <f t="shared" si="40"/>
        <v>2.4631445523658991E-3</v>
      </c>
      <c r="CA47" s="24">
        <f t="shared" si="40"/>
        <v>1.6818285560665666E-4</v>
      </c>
      <c r="CB47" s="24">
        <f t="shared" si="40"/>
        <v>3.1228725120715137E-3</v>
      </c>
      <c r="CC47" s="24">
        <f t="shared" si="40"/>
        <v>2.7604906751560189E-4</v>
      </c>
      <c r="CD47" s="24">
        <f t="shared" si="40"/>
        <v>1.8819130882312244E-3</v>
      </c>
      <c r="CE47" s="24">
        <f t="shared" si="40"/>
        <v>5.9027995704969587E-4</v>
      </c>
      <c r="CF47" s="24">
        <f t="shared" si="14"/>
        <v>2.9204598483332945E-2</v>
      </c>
    </row>
    <row r="48" spans="1:84" x14ac:dyDescent="0.2">
      <c r="A48" s="31">
        <f>+[1]PAM!A49</f>
        <v>44013</v>
      </c>
      <c r="B48" s="17">
        <f>+[1]PAM!B49</f>
        <v>333.16329719766418</v>
      </c>
      <c r="C48" s="17">
        <f>+[1]PAM!C49</f>
        <v>342.35798756756202</v>
      </c>
      <c r="D48" s="17">
        <f>+[1]PAM!D49</f>
        <v>275.26545094672298</v>
      </c>
      <c r="E48" s="17">
        <f>+[1]PAM!E49</f>
        <v>314.46674368435799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365.09572177924201</v>
      </c>
      <c r="K48" s="17">
        <f>+[1]PAM!K49</f>
        <v>319.91989999999998</v>
      </c>
      <c r="L48" s="17">
        <f>+[1]PAM!L49</f>
        <v>275.21989470159798</v>
      </c>
      <c r="M48" s="17">
        <f>+[1]PAM!M49</f>
        <v>303.58909999999997</v>
      </c>
      <c r="N48" s="17">
        <f>+[1]PAM!N49</f>
        <v>331.09631954529601</v>
      </c>
      <c r="O48" s="17">
        <f>+[1]PAM!P49</f>
        <v>313.30930000000001</v>
      </c>
      <c r="P48" s="17">
        <f>+[1]PAM!Q49</f>
        <v>333.214</v>
      </c>
      <c r="Q48" s="17">
        <f>+[1]PAM!R49</f>
        <v>336.39060000000001</v>
      </c>
      <c r="R48" s="18">
        <f t="shared" si="4"/>
        <v>333.16329719766418</v>
      </c>
      <c r="S48" s="19">
        <f t="shared" si="5"/>
        <v>326.07229513850075</v>
      </c>
      <c r="T48" s="19">
        <f t="shared" si="6"/>
        <v>318.44062437500037</v>
      </c>
      <c r="U48" s="19">
        <f t="shared" si="7"/>
        <v>322.77722666186065</v>
      </c>
      <c r="V48" s="19"/>
      <c r="W48" s="20">
        <f t="shared" si="8"/>
        <v>337.25766973923237</v>
      </c>
      <c r="X48" s="21"/>
      <c r="Y48" s="41">
        <f t="shared" si="18"/>
        <v>2.6646303365015722E-2</v>
      </c>
      <c r="Z48" s="24">
        <f t="shared" si="18"/>
        <v>2.122312022340056E-2</v>
      </c>
      <c r="AA48" s="24">
        <f t="shared" si="18"/>
        <v>1.7803391885615527E-2</v>
      </c>
      <c r="AB48" s="24">
        <f t="shared" si="18"/>
        <v>6.7724245208415468E-2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5.6517976988246232E-3</v>
      </c>
      <c r="AH48" s="24">
        <f t="shared" si="18"/>
        <v>4.3052330974249209E-2</v>
      </c>
      <c r="AI48" s="24">
        <f t="shared" si="18"/>
        <v>1.6366308246454242E-2</v>
      </c>
      <c r="AJ48" s="24">
        <f t="shared" si="18"/>
        <v>2.1321353346478E-2</v>
      </c>
      <c r="AK48" s="24">
        <f t="shared" si="18"/>
        <v>1.8535172967802716E-2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2.66463033650155E-2</v>
      </c>
      <c r="AP48" s="24">
        <f t="shared" si="37"/>
        <v>3.0823143523510232E-2</v>
      </c>
      <c r="AQ48" s="24">
        <f t="shared" si="38"/>
        <v>4.0448808329574426E-2</v>
      </c>
      <c r="AR48" s="24">
        <f t="shared" si="39"/>
        <v>4.582799842261509E-2</v>
      </c>
      <c r="AS48" s="24" t="e">
        <f t="shared" si="39"/>
        <v>#DIV/0!</v>
      </c>
      <c r="AT48" s="24">
        <f t="shared" si="39"/>
        <v>3.274847350136878E-2</v>
      </c>
      <c r="AU48" s="21"/>
      <c r="AV48" s="24">
        <f t="shared" si="34"/>
        <v>0.43814978445039299</v>
      </c>
      <c r="AW48" s="24">
        <f t="shared" si="34"/>
        <v>0.46935846681036586</v>
      </c>
      <c r="AX48" s="24">
        <f t="shared" si="34"/>
        <v>0.46713879982465611</v>
      </c>
      <c r="AY48" s="24">
        <f t="shared" si="34"/>
        <v>0.65632246117070991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0.3367833131216198</v>
      </c>
      <c r="BE48" s="24">
        <f t="shared" si="42"/>
        <v>0.45408816980366251</v>
      </c>
      <c r="BF48" s="24">
        <f t="shared" si="42"/>
        <v>0.28657523582927436</v>
      </c>
      <c r="BG48" s="24">
        <f t="shared" si="42"/>
        <v>0.41520448481164407</v>
      </c>
      <c r="BH48" s="24">
        <f t="shared" si="42"/>
        <v>0.43582592857009006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0.43814978445039277</v>
      </c>
      <c r="BM48" s="24">
        <f t="shared" si="33"/>
        <v>0.48798939159991472</v>
      </c>
      <c r="BN48" s="24">
        <f t="shared" si="33"/>
        <v>0.50636666382036766</v>
      </c>
      <c r="BO48" s="24">
        <f t="shared" si="33"/>
        <v>0.53349605294016067</v>
      </c>
      <c r="BP48" s="24" t="e">
        <f t="shared" si="33"/>
        <v>#DIV/0!</v>
      </c>
      <c r="BQ48" s="24">
        <f t="shared" si="33"/>
        <v>0.47810951033294868</v>
      </c>
      <c r="BR48" s="21"/>
      <c r="BS48" s="35">
        <f t="shared" si="11"/>
        <v>44013</v>
      </c>
      <c r="BT48" s="24">
        <f t="shared" si="41"/>
        <v>6.2814134930018707E-3</v>
      </c>
      <c r="BU48" s="24">
        <f t="shared" si="40"/>
        <v>5.6381659742546562E-4</v>
      </c>
      <c r="BV48" s="24">
        <f t="shared" si="40"/>
        <v>6.4107345915534481E-3</v>
      </c>
      <c r="BW48" s="24">
        <f t="shared" si="40"/>
        <v>1.4845668001730969E-3</v>
      </c>
      <c r="BX48" s="24">
        <f t="shared" si="40"/>
        <v>2.0080096376886929E-3</v>
      </c>
      <c r="BY48" s="24">
        <f t="shared" si="40"/>
        <v>2.2413361514861049E-3</v>
      </c>
      <c r="BZ48" s="24">
        <f t="shared" si="40"/>
        <v>2.0020529848386219E-3</v>
      </c>
      <c r="CA48" s="24">
        <f t="shared" si="40"/>
        <v>1.8083206729248698E-4</v>
      </c>
      <c r="CB48" s="24">
        <f t="shared" si="40"/>
        <v>3.0070452430084101E-3</v>
      </c>
      <c r="CC48" s="24">
        <f t="shared" si="40"/>
        <v>2.1987196769212517E-4</v>
      </c>
      <c r="CD48" s="24">
        <f t="shared" si="40"/>
        <v>1.5819299385373662E-3</v>
      </c>
      <c r="CE48" s="24">
        <f t="shared" si="40"/>
        <v>6.6469389231792143E-4</v>
      </c>
      <c r="CF48" s="24">
        <f t="shared" si="14"/>
        <v>2.6646303365015608E-2</v>
      </c>
    </row>
    <row r="49" spans="1:84" x14ac:dyDescent="0.2">
      <c r="A49" s="31">
        <f>+[1]PAM!A50</f>
        <v>44044</v>
      </c>
      <c r="B49" s="17">
        <f>+[1]PAM!B50</f>
        <v>341.96380358868407</v>
      </c>
      <c r="C49" s="17">
        <f>+[1]PAM!C50</f>
        <v>353.34934029199701</v>
      </c>
      <c r="D49" s="17">
        <f>+[1]PAM!D50</f>
        <v>279.88839230920598</v>
      </c>
      <c r="E49" s="17">
        <f>+[1]PAM!E50</f>
        <v>321.44133846089602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370.21689486431302</v>
      </c>
      <c r="K49" s="17">
        <f>+[1]PAM!K50</f>
        <v>331.19299999999998</v>
      </c>
      <c r="L49" s="17">
        <f>+[1]PAM!L50</f>
        <v>275.63748968299302</v>
      </c>
      <c r="M49" s="17">
        <f>+[1]PAM!M50</f>
        <v>310.81610000000001</v>
      </c>
      <c r="N49" s="17">
        <f>+[1]PAM!N50</f>
        <v>336.09711784330102</v>
      </c>
      <c r="O49" s="17">
        <f>+[1]PAM!P50</f>
        <v>324.66669999999999</v>
      </c>
      <c r="P49" s="17">
        <f>+[1]PAM!Q50</f>
        <v>342.9248</v>
      </c>
      <c r="Q49" s="17">
        <f>+[1]PAM!R50</f>
        <v>339.9298</v>
      </c>
      <c r="R49" s="18">
        <f t="shared" si="4"/>
        <v>341.96380358868413</v>
      </c>
      <c r="S49" s="19">
        <f t="shared" si="5"/>
        <v>335.38755308488595</v>
      </c>
      <c r="T49" s="19">
        <f t="shared" si="6"/>
        <v>326.91354659671219</v>
      </c>
      <c r="U49" s="19">
        <f t="shared" si="7"/>
        <v>331.61395457916956</v>
      </c>
      <c r="V49" s="19"/>
      <c r="W49" s="20">
        <f t="shared" si="8"/>
        <v>345.69908544166441</v>
      </c>
      <c r="X49" s="21"/>
      <c r="Y49" s="41">
        <f t="shared" si="18"/>
        <v>2.6414993683408605E-2</v>
      </c>
      <c r="Z49" s="24">
        <f t="shared" si="18"/>
        <v>3.2104852591662958E-2</v>
      </c>
      <c r="AA49" s="24">
        <f t="shared" si="18"/>
        <v>1.6794484547854704E-2</v>
      </c>
      <c r="AB49" s="24">
        <f t="shared" si="18"/>
        <v>2.2179117240895607E-2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1.4026932608560028E-2</v>
      </c>
      <c r="AH49" s="24">
        <f t="shared" si="43"/>
        <v>3.5237257826099544E-2</v>
      </c>
      <c r="AI49" s="24">
        <f t="shared" si="43"/>
        <v>1.5173139349093923E-3</v>
      </c>
      <c r="AJ49" s="24">
        <f t="shared" si="43"/>
        <v>2.3805202492447997E-2</v>
      </c>
      <c r="AK49" s="24">
        <f t="shared" si="43"/>
        <v>1.5103756830860515E-2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2.6414993683408827E-2</v>
      </c>
      <c r="AP49" s="24">
        <f t="shared" si="37"/>
        <v>2.8568075501258061E-2</v>
      </c>
      <c r="AQ49" s="24">
        <f t="shared" si="38"/>
        <v>2.6607541793204126E-2</v>
      </c>
      <c r="AR49" s="24">
        <f t="shared" si="39"/>
        <v>2.7377172821942075E-2</v>
      </c>
      <c r="AS49" s="24" t="e">
        <f t="shared" si="39"/>
        <v>#DIV/0!</v>
      </c>
      <c r="AT49" s="24">
        <f t="shared" si="39"/>
        <v>2.5029573705348085E-2</v>
      </c>
      <c r="AU49" s="21"/>
      <c r="AV49" s="24">
        <f t="shared" ref="AV49:BC80" si="44">+B49/B37-1</f>
        <v>0.42095984022318289</v>
      </c>
      <c r="AW49" s="24">
        <f t="shared" si="44"/>
        <v>0.45517986264534804</v>
      </c>
      <c r="AX49" s="24">
        <f t="shared" si="44"/>
        <v>0.42264223437421822</v>
      </c>
      <c r="AY49" s="24">
        <f t="shared" si="44"/>
        <v>0.63318836014309943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0.32577536266502793</v>
      </c>
      <c r="BE49" s="24">
        <f t="shared" si="42"/>
        <v>0.46662710704788557</v>
      </c>
      <c r="BF49" s="24">
        <f t="shared" si="42"/>
        <v>0.25447794441463722</v>
      </c>
      <c r="BG49" s="24">
        <f t="shared" si="42"/>
        <v>0.39469165135412254</v>
      </c>
      <c r="BH49" s="24">
        <f t="shared" si="42"/>
        <v>0.40599377914823576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0.42095984022318289</v>
      </c>
      <c r="BM49" s="24">
        <f t="shared" si="33"/>
        <v>0.4707121895878621</v>
      </c>
      <c r="BN49" s="24">
        <f t="shared" si="33"/>
        <v>0.48901170743155475</v>
      </c>
      <c r="BO49" s="24">
        <f t="shared" si="33"/>
        <v>0.51709103888413321</v>
      </c>
      <c r="BP49" s="24" t="e">
        <f t="shared" si="33"/>
        <v>#DIV/0!</v>
      </c>
      <c r="BQ49" s="24">
        <f t="shared" si="33"/>
        <v>0.45784145203766058</v>
      </c>
      <c r="BR49" s="21"/>
      <c r="BS49" s="35">
        <f t="shared" si="11"/>
        <v>44044</v>
      </c>
      <c r="BT49" s="24">
        <f t="shared" si="41"/>
        <v>9.4518891547718253E-3</v>
      </c>
      <c r="BU49" s="24">
        <f t="shared" si="40"/>
        <v>5.2728428747098434E-4</v>
      </c>
      <c r="BV49" s="24">
        <f t="shared" si="40"/>
        <v>2.1834645091812844E-3</v>
      </c>
      <c r="BW49" s="24">
        <f t="shared" si="40"/>
        <v>1.8125471055166229E-3</v>
      </c>
      <c r="BX49" s="24">
        <f t="shared" si="40"/>
        <v>2.1363320209240289E-3</v>
      </c>
      <c r="BY49" s="24">
        <f t="shared" si="40"/>
        <v>2.0916834653204575E-3</v>
      </c>
      <c r="BZ49" s="24">
        <f t="shared" si="40"/>
        <v>2.9570531576756957E-3</v>
      </c>
      <c r="CA49" s="24">
        <f t="shared" si="40"/>
        <v>4.3962090501863864E-4</v>
      </c>
      <c r="CB49" s="24">
        <f t="shared" si="40"/>
        <v>2.5005218071957559E-3</v>
      </c>
      <c r="CC49" s="24">
        <f t="shared" si="40"/>
        <v>2.0180131656192824E-5</v>
      </c>
      <c r="CD49" s="24">
        <f t="shared" si="40"/>
        <v>1.7570572896950752E-3</v>
      </c>
      <c r="CE49" s="24">
        <f t="shared" si="40"/>
        <v>5.3735984898229197E-4</v>
      </c>
      <c r="CF49" s="24">
        <f t="shared" si="14"/>
        <v>2.6414993683408855E-2</v>
      </c>
    </row>
    <row r="50" spans="1:84" x14ac:dyDescent="0.2">
      <c r="A50" s="31">
        <f>+[1]PAM!A51</f>
        <v>44075</v>
      </c>
      <c r="B50" s="17">
        <f>+[1]PAM!B51</f>
        <v>350.80022069109958</v>
      </c>
      <c r="C50" s="17">
        <f>+[1]PAM!C51</f>
        <v>362.207452323891</v>
      </c>
      <c r="D50" s="17">
        <f>+[1]PAM!D51</f>
        <v>290.01141345439601</v>
      </c>
      <c r="E50" s="17">
        <f>+[1]PAM!E51</f>
        <v>329.425739883863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377.84348221768101</v>
      </c>
      <c r="K50" s="17">
        <f>+[1]PAM!K51</f>
        <v>334.29739999999998</v>
      </c>
      <c r="L50" s="17">
        <f>+[1]PAM!L51</f>
        <v>279.43729714536198</v>
      </c>
      <c r="M50" s="17">
        <f>+[1]PAM!M51</f>
        <v>319.02850000000001</v>
      </c>
      <c r="N50" s="17">
        <f>+[1]PAM!N51</f>
        <v>337.66094004706599</v>
      </c>
      <c r="O50" s="17">
        <f>+[1]PAM!P51</f>
        <v>345.8734</v>
      </c>
      <c r="P50" s="17">
        <f>+[1]PAM!Q51</f>
        <v>351.23540000000003</v>
      </c>
      <c r="Q50" s="17">
        <f>+[1]PAM!R51</f>
        <v>348.35629999999998</v>
      </c>
      <c r="R50" s="18">
        <f t="shared" si="4"/>
        <v>350.80022069109964</v>
      </c>
      <c r="S50" s="19">
        <f t="shared" si="5"/>
        <v>343.01489835354181</v>
      </c>
      <c r="T50" s="19">
        <f t="shared" si="6"/>
        <v>333.29242545639471</v>
      </c>
      <c r="U50" s="19">
        <f t="shared" si="7"/>
        <v>337.45745055361164</v>
      </c>
      <c r="V50" s="19"/>
      <c r="W50" s="20">
        <f t="shared" si="8"/>
        <v>354.84948843843614</v>
      </c>
      <c r="X50" s="21"/>
      <c r="Y50" s="41">
        <f t="shared" si="43"/>
        <v>2.5840211770026933E-2</v>
      </c>
      <c r="Z50" s="24">
        <f t="shared" si="43"/>
        <v>2.506899269876639E-2</v>
      </c>
      <c r="AA50" s="24">
        <f t="shared" si="43"/>
        <v>3.6168063497276526E-2</v>
      </c>
      <c r="AB50" s="24">
        <f t="shared" si="43"/>
        <v>2.483937337119535E-2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2.0600322295294404E-2</v>
      </c>
      <c r="AH50" s="24">
        <f t="shared" si="43"/>
        <v>9.3733865148115658E-3</v>
      </c>
      <c r="AI50" s="24">
        <f t="shared" si="43"/>
        <v>1.3785524845473907E-2</v>
      </c>
      <c r="AJ50" s="24">
        <f t="shared" si="43"/>
        <v>2.6422054713381993E-2</v>
      </c>
      <c r="AK50" s="24">
        <f t="shared" si="43"/>
        <v>4.652887873004774E-3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2.5840211770026933E-2</v>
      </c>
      <c r="AP50" s="24">
        <f t="shared" si="37"/>
        <v>2.2741885315956889E-2</v>
      </c>
      <c r="AQ50" s="24">
        <f t="shared" si="38"/>
        <v>1.951243356565957E-2</v>
      </c>
      <c r="AR50" s="24">
        <f t="shared" si="39"/>
        <v>1.7621381409771208E-2</v>
      </c>
      <c r="AS50" s="24" t="e">
        <f t="shared" si="39"/>
        <v>#DIV/0!</v>
      </c>
      <c r="AT50" s="24">
        <f t="shared" si="39"/>
        <v>2.6469271635709335E-2</v>
      </c>
      <c r="AU50" s="21"/>
      <c r="AV50" s="24">
        <f t="shared" si="44"/>
        <v>0.378624111127984</v>
      </c>
      <c r="AW50" s="24">
        <f t="shared" si="44"/>
        <v>0.41529494032562742</v>
      </c>
      <c r="AX50" s="24">
        <f t="shared" si="44"/>
        <v>0.40534124396398985</v>
      </c>
      <c r="AY50" s="24">
        <f t="shared" si="44"/>
        <v>0.58144180105427168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0.26103256812686237</v>
      </c>
      <c r="BE50" s="24">
        <f t="shared" si="42"/>
        <v>0.37505702026980603</v>
      </c>
      <c r="BF50" s="24">
        <f t="shared" si="42"/>
        <v>0.24604165103364672</v>
      </c>
      <c r="BG50" s="24">
        <f t="shared" si="42"/>
        <v>0.3620832461649468</v>
      </c>
      <c r="BH50" s="24">
        <f t="shared" si="42"/>
        <v>0.31637167778994035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0.37862411112798422</v>
      </c>
      <c r="BM50" s="24">
        <f t="shared" si="33"/>
        <v>0.41982930547560549</v>
      </c>
      <c r="BN50" s="24">
        <f t="shared" si="33"/>
        <v>0.42515139687835846</v>
      </c>
      <c r="BO50" s="24">
        <f t="shared" si="33"/>
        <v>0.44360339334902932</v>
      </c>
      <c r="BP50" s="24" t="e">
        <f t="shared" si="33"/>
        <v>#DIV/0!</v>
      </c>
      <c r="BQ50" s="24">
        <f t="shared" si="33"/>
        <v>0.40146813176029839</v>
      </c>
      <c r="BR50" s="21"/>
      <c r="BS50" s="35">
        <f t="shared" si="11"/>
        <v>44075</v>
      </c>
      <c r="BT50" s="24">
        <f t="shared" si="41"/>
        <v>7.4213968569321687E-3</v>
      </c>
      <c r="BU50" s="24">
        <f t="shared" si="40"/>
        <v>1.124899183715683E-3</v>
      </c>
      <c r="BV50" s="24">
        <f t="shared" si="40"/>
        <v>2.435266714418466E-3</v>
      </c>
      <c r="BW50" s="24">
        <f t="shared" si="40"/>
        <v>1.7607540730370105E-3</v>
      </c>
      <c r="BX50" s="24">
        <f t="shared" si="40"/>
        <v>1.4703682516199416E-3</v>
      </c>
      <c r="BY50" s="24">
        <f t="shared" si="40"/>
        <v>3.574625346810975E-3</v>
      </c>
      <c r="BZ50" s="24">
        <f t="shared" si="40"/>
        <v>4.456316908420385E-3</v>
      </c>
      <c r="CA50" s="24">
        <f t="shared" si="40"/>
        <v>6.3784645046433355E-4</v>
      </c>
      <c r="CB50" s="24">
        <f t="shared" si="40"/>
        <v>6.7087556516929388E-4</v>
      </c>
      <c r="CC50" s="24">
        <f t="shared" si="40"/>
        <v>1.7889875917313216E-4</v>
      </c>
      <c r="CD50" s="24">
        <f t="shared" si="40"/>
        <v>1.9452479853689769E-3</v>
      </c>
      <c r="CE50" s="24">
        <f t="shared" si="40"/>
        <v>1.637156748967643E-4</v>
      </c>
      <c r="CF50" s="24">
        <f t="shared" si="14"/>
        <v>2.5840211770027131E-2</v>
      </c>
    </row>
    <row r="51" spans="1:84" x14ac:dyDescent="0.2">
      <c r="A51" s="31">
        <f>+[1]PAM!A52</f>
        <v>44105</v>
      </c>
      <c r="B51" s="17">
        <f>+[1]PAM!B52</f>
        <v>364.12490797614601</v>
      </c>
      <c r="C51" s="17">
        <f>+[1]PAM!C52</f>
        <v>378.01503813313099</v>
      </c>
      <c r="D51" s="17">
        <f>+[1]PAM!D52</f>
        <v>296.16164098219298</v>
      </c>
      <c r="E51" s="17">
        <f>+[1]PAM!E52</f>
        <v>348.37906652298801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381.45833337140698</v>
      </c>
      <c r="K51" s="17">
        <f>+[1]PAM!K52</f>
        <v>344.25409999999999</v>
      </c>
      <c r="L51" s="17">
        <f>+[1]PAM!L52</f>
        <v>283.48591596439201</v>
      </c>
      <c r="M51" s="17">
        <f>+[1]PAM!M52</f>
        <v>330.42570000000001</v>
      </c>
      <c r="N51" s="17">
        <f>+[1]PAM!N52</f>
        <v>343.24316351631398</v>
      </c>
      <c r="O51" s="17">
        <f>+[1]PAM!P52</f>
        <v>381.03980000000001</v>
      </c>
      <c r="P51" s="17">
        <f>+[1]PAM!Q52</f>
        <v>363.74680000000001</v>
      </c>
      <c r="Q51" s="17">
        <f>+[1]PAM!R52</f>
        <v>354.79719999999998</v>
      </c>
      <c r="R51" s="18">
        <f t="shared" si="4"/>
        <v>364.12490797614601</v>
      </c>
      <c r="S51" s="19">
        <f t="shared" si="5"/>
        <v>357.01986306149814</v>
      </c>
      <c r="T51" s="19">
        <f t="shared" si="6"/>
        <v>346.68921233881611</v>
      </c>
      <c r="U51" s="19">
        <f t="shared" si="7"/>
        <v>351.43811103904721</v>
      </c>
      <c r="V51" s="19"/>
      <c r="W51" s="20">
        <f t="shared" si="8"/>
        <v>368.38210467444003</v>
      </c>
      <c r="X51" s="21"/>
      <c r="Y51" s="41">
        <f t="shared" si="43"/>
        <v>3.7983691283876464E-2</v>
      </c>
      <c r="Z51" s="24">
        <f t="shared" si="43"/>
        <v>4.3642353871572448E-2</v>
      </c>
      <c r="AA51" s="24">
        <f t="shared" si="43"/>
        <v>2.1206846498005527E-2</v>
      </c>
      <c r="AB51" s="24">
        <f t="shared" si="43"/>
        <v>5.7534443561717108E-2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9.5670597055406148E-3</v>
      </c>
      <c r="AH51" s="24">
        <f t="shared" si="43"/>
        <v>2.9783958834259661E-2</v>
      </c>
      <c r="AI51" s="24">
        <f t="shared" si="43"/>
        <v>1.4488469722507835E-2</v>
      </c>
      <c r="AJ51" s="24">
        <f t="shared" si="43"/>
        <v>3.5724707980634873E-2</v>
      </c>
      <c r="AK51" s="24">
        <f t="shared" si="43"/>
        <v>1.6532037932696309E-2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3.7983691283876242E-2</v>
      </c>
      <c r="AP51" s="24">
        <f t="shared" si="37"/>
        <v>4.0829027471341872E-2</v>
      </c>
      <c r="AQ51" s="24">
        <f t="shared" si="38"/>
        <v>4.0195293559631473E-2</v>
      </c>
      <c r="AR51" s="24">
        <f t="shared" si="39"/>
        <v>4.1429402321684572E-2</v>
      </c>
      <c r="AS51" s="24" t="e">
        <f t="shared" si="39"/>
        <v>#DIV/0!</v>
      </c>
      <c r="AT51" s="24">
        <f t="shared" si="39"/>
        <v>3.8136214583698536E-2</v>
      </c>
      <c r="AU51" s="21"/>
      <c r="AV51" s="24">
        <f t="shared" si="44"/>
        <v>0.38602612879896325</v>
      </c>
      <c r="AW51" s="24">
        <f t="shared" si="44"/>
        <v>0.44450227746254956</v>
      </c>
      <c r="AX51" s="24">
        <f t="shared" si="44"/>
        <v>0.35445474267985966</v>
      </c>
      <c r="AY51" s="24">
        <f t="shared" si="44"/>
        <v>0.62163265463423434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0.26007652074715626</v>
      </c>
      <c r="BE51" s="24">
        <f t="shared" si="42"/>
        <v>0.39997429852667943</v>
      </c>
      <c r="BF51" s="24">
        <f t="shared" si="42"/>
        <v>0.22541384893025906</v>
      </c>
      <c r="BG51" s="24">
        <f t="shared" si="42"/>
        <v>0.37895076852581</v>
      </c>
      <c r="BH51" s="24">
        <f t="shared" si="42"/>
        <v>0.29534610368723335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0.38602612879896325</v>
      </c>
      <c r="BM51" s="24">
        <f t="shared" si="33"/>
        <v>0.434433739809023</v>
      </c>
      <c r="BN51" s="24">
        <f t="shared" si="33"/>
        <v>0.43339154354462028</v>
      </c>
      <c r="BO51" s="24">
        <f t="shared" si="33"/>
        <v>0.44909794900814126</v>
      </c>
      <c r="BP51" s="24" t="e">
        <f t="shared" si="33"/>
        <v>#DIV/0!</v>
      </c>
      <c r="BQ51" s="24">
        <f t="shared" si="33"/>
        <v>0.39917430063987003</v>
      </c>
      <c r="BR51" s="21"/>
      <c r="BS51" s="35">
        <f t="shared" si="11"/>
        <v>44105</v>
      </c>
      <c r="BT51" s="24">
        <f t="shared" si="41"/>
        <v>1.291012110945961E-2</v>
      </c>
      <c r="BU51" s="24">
        <f t="shared" si="40"/>
        <v>6.6621578970464581E-4</v>
      </c>
      <c r="BV51" s="24">
        <f t="shared" si="40"/>
        <v>5.6352073113473226E-3</v>
      </c>
      <c r="BW51" s="24">
        <f t="shared" si="40"/>
        <v>2.1866279858342784E-3</v>
      </c>
      <c r="BX51" s="24">
        <f t="shared" si="40"/>
        <v>2.7530185645191154E-3</v>
      </c>
      <c r="BY51" s="24">
        <f t="shared" si="40"/>
        <v>3.1937261549973262E-3</v>
      </c>
      <c r="BZ51" s="24">
        <f t="shared" si="40"/>
        <v>4.8594609109470647E-3</v>
      </c>
      <c r="CA51" s="24">
        <f t="shared" si="40"/>
        <v>2.9471116863292681E-4</v>
      </c>
      <c r="CB51" s="24">
        <f t="shared" si="40"/>
        <v>2.0974904991519845E-3</v>
      </c>
      <c r="CC51" s="24">
        <f t="shared" si="40"/>
        <v>1.8581163620128022E-4</v>
      </c>
      <c r="CD51" s="24">
        <f t="shared" si="40"/>
        <v>2.631620921393059E-3</v>
      </c>
      <c r="CE51" s="24">
        <f t="shared" si="40"/>
        <v>5.6967923168740604E-4</v>
      </c>
      <c r="CF51" s="24">
        <f t="shared" si="14"/>
        <v>3.7983691283876027E-2</v>
      </c>
    </row>
    <row r="52" spans="1:84" x14ac:dyDescent="0.2">
      <c r="A52" s="31">
        <f>+[1]PAM!A53</f>
        <v>44136</v>
      </c>
      <c r="B52" s="17">
        <f>+[1]PAM!B53</f>
        <v>376.75572087363912</v>
      </c>
      <c r="C52" s="17">
        <f>+[1]PAM!C53</f>
        <v>392.76703408871703</v>
      </c>
      <c r="D52" s="17">
        <f>+[1]PAM!D53</f>
        <v>304.10775878219999</v>
      </c>
      <c r="E52" s="17">
        <f>+[1]PAM!E53</f>
        <v>360.98469554880802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382.53569744721398</v>
      </c>
      <c r="K52" s="17">
        <f>+[1]PAM!K53</f>
        <v>362.49149999999997</v>
      </c>
      <c r="L52" s="17">
        <f>+[1]PAM!L53</f>
        <v>288.612917919697</v>
      </c>
      <c r="M52" s="17">
        <f>+[1]PAM!M53</f>
        <v>340.56529999999998</v>
      </c>
      <c r="N52" s="17">
        <f>+[1]PAM!N53</f>
        <v>349.57364866648197</v>
      </c>
      <c r="O52" s="17">
        <f>+[1]PAM!P53</f>
        <v>394.48660000000001</v>
      </c>
      <c r="P52" s="17">
        <f>+[1]PAM!Q53</f>
        <v>377.86959999999999</v>
      </c>
      <c r="Q52" s="17">
        <f>+[1]PAM!R53</f>
        <v>359.85829999999999</v>
      </c>
      <c r="R52" s="18">
        <f t="shared" si="4"/>
        <v>376.75572087363912</v>
      </c>
      <c r="S52" s="19">
        <f t="shared" si="5"/>
        <v>370.35190209128973</v>
      </c>
      <c r="T52" s="19">
        <f t="shared" si="6"/>
        <v>359.45720936942166</v>
      </c>
      <c r="U52" s="19">
        <f t="shared" si="7"/>
        <v>364.97359242249723</v>
      </c>
      <c r="V52" s="19"/>
      <c r="W52" s="20">
        <f t="shared" si="8"/>
        <v>380.90545034166632</v>
      </c>
      <c r="X52" s="21"/>
      <c r="Y52" s="41">
        <f t="shared" si="43"/>
        <v>3.4688132069011335E-2</v>
      </c>
      <c r="Z52" s="24">
        <f t="shared" si="43"/>
        <v>3.9024891783248528E-2</v>
      </c>
      <c r="AA52" s="24">
        <f t="shared" si="43"/>
        <v>2.683034093697767E-2</v>
      </c>
      <c r="AB52" s="24">
        <f t="shared" si="43"/>
        <v>3.6183658081500258E-2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2.8243296359133918E-3</v>
      </c>
      <c r="AH52" s="24">
        <f t="shared" si="43"/>
        <v>5.2976565856441393E-2</v>
      </c>
      <c r="AI52" s="24">
        <f t="shared" si="43"/>
        <v>1.8085561456777866E-2</v>
      </c>
      <c r="AJ52" s="24">
        <f t="shared" si="43"/>
        <v>3.0686475053241846E-2</v>
      </c>
      <c r="AK52" s="24">
        <f t="shared" si="43"/>
        <v>1.844314999697616E-2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3.4688132069011335E-2</v>
      </c>
      <c r="AP52" s="24">
        <f t="shared" si="37"/>
        <v>3.7342569445485196E-2</v>
      </c>
      <c r="AQ52" s="24">
        <f t="shared" si="38"/>
        <v>3.6828365510627847E-2</v>
      </c>
      <c r="AR52" s="24">
        <f t="shared" si="39"/>
        <v>3.8514551946092546E-2</v>
      </c>
      <c r="AS52" s="24" t="e">
        <f t="shared" si="39"/>
        <v>#DIV/0!</v>
      </c>
      <c r="AT52" s="24">
        <f t="shared" si="39"/>
        <v>3.3995532107331528E-2</v>
      </c>
      <c r="AU52" s="21"/>
      <c r="AV52" s="24">
        <f t="shared" si="44"/>
        <v>0.37133335431287628</v>
      </c>
      <c r="AW52" s="24">
        <f t="shared" si="44"/>
        <v>0.42060571215793008</v>
      </c>
      <c r="AX52" s="24">
        <f t="shared" si="44"/>
        <v>0.32630902404466511</v>
      </c>
      <c r="AY52" s="24">
        <f t="shared" si="44"/>
        <v>0.6087529265556737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0.16991947901268967</v>
      </c>
      <c r="BE52" s="24">
        <f t="shared" si="42"/>
        <v>0.42109503330340781</v>
      </c>
      <c r="BF52" s="24">
        <f t="shared" si="42"/>
        <v>0.201578984155522</v>
      </c>
      <c r="BG52" s="24">
        <f t="shared" si="42"/>
        <v>0.37317187444559496</v>
      </c>
      <c r="BH52" s="24">
        <f t="shared" si="42"/>
        <v>0.26168872329747561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0.37133335431287628</v>
      </c>
      <c r="BM52" s="24">
        <f t="shared" si="33"/>
        <v>0.42452947270561792</v>
      </c>
      <c r="BN52" s="24">
        <f t="shared" si="33"/>
        <v>0.43754698239338197</v>
      </c>
      <c r="BO52" s="24">
        <f t="shared" si="33"/>
        <v>0.4561471063271465</v>
      </c>
      <c r="BP52" s="24" t="e">
        <f t="shared" si="33"/>
        <v>#DIV/0!</v>
      </c>
      <c r="BQ52" s="24">
        <f t="shared" si="33"/>
        <v>0.38147099493952696</v>
      </c>
      <c r="BR52" s="21"/>
      <c r="BS52" s="35">
        <f t="shared" si="11"/>
        <v>44136</v>
      </c>
      <c r="BT52" s="24">
        <f t="shared" si="41"/>
        <v>1.1607134663669525E-2</v>
      </c>
      <c r="BU52" s="24">
        <f t="shared" si="40"/>
        <v>8.2925520827058523E-4</v>
      </c>
      <c r="BV52" s="24">
        <f t="shared" si="40"/>
        <v>3.6107585023520501E-3</v>
      </c>
      <c r="BW52" s="24">
        <f t="shared" si="40"/>
        <v>2.5314144399602042E-3</v>
      </c>
      <c r="BX52" s="24">
        <f t="shared" si="40"/>
        <v>2.3772067799786639E-3</v>
      </c>
      <c r="BY52" s="24">
        <f t="shared" si="40"/>
        <v>3.3895410420010453E-3</v>
      </c>
      <c r="BZ52" s="24">
        <f t="shared" si="40"/>
        <v>3.4522184625786325E-3</v>
      </c>
      <c r="CA52" s="24">
        <f t="shared" si="40"/>
        <v>8.4620996512819365E-5</v>
      </c>
      <c r="CB52" s="24">
        <f t="shared" si="40"/>
        <v>3.7013228990319161E-3</v>
      </c>
      <c r="CC52" s="24">
        <f t="shared" si="40"/>
        <v>2.2669344961651978E-4</v>
      </c>
      <c r="CD52" s="24">
        <f t="shared" si="40"/>
        <v>2.2555655545920578E-3</v>
      </c>
      <c r="CE52" s="24">
        <f t="shared" si="40"/>
        <v>6.2240007044742096E-4</v>
      </c>
      <c r="CF52" s="24">
        <f t="shared" si="14"/>
        <v>3.4688132069011439E-2</v>
      </c>
    </row>
    <row r="53" spans="1:84" x14ac:dyDescent="0.2">
      <c r="A53" s="31">
        <f>+[1]PAM!A54</f>
        <v>44166</v>
      </c>
      <c r="B53" s="17">
        <f>+[1]PAM!B54</f>
        <v>393.04453986382322</v>
      </c>
      <c r="C53" s="17">
        <f>+[1]PAM!C54</f>
        <v>414.01994915841698</v>
      </c>
      <c r="D53" s="17">
        <f>+[1]PAM!D54</f>
        <v>312.76051916313298</v>
      </c>
      <c r="E53" s="17">
        <f>+[1]PAM!E54</f>
        <v>376.26230532332897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377.19610192890502</v>
      </c>
      <c r="K53" s="17">
        <f>+[1]PAM!K54</f>
        <v>388.05029999999999</v>
      </c>
      <c r="L53" s="17">
        <f>+[1]PAM!L54</f>
        <v>296.80333235758098</v>
      </c>
      <c r="M53" s="17">
        <f>+[1]PAM!M54</f>
        <v>352.80939999999998</v>
      </c>
      <c r="N53" s="17">
        <f>+[1]PAM!N54</f>
        <v>356.077327943878</v>
      </c>
      <c r="O53" s="17">
        <f>+[1]PAM!P54</f>
        <v>397.61290000000002</v>
      </c>
      <c r="P53" s="17">
        <f>+[1]PAM!Q54</f>
        <v>397.22160000000002</v>
      </c>
      <c r="Q53" s="17">
        <f>+[1]PAM!R54</f>
        <v>370.76650000000001</v>
      </c>
      <c r="R53" s="18">
        <f t="shared" si="4"/>
        <v>393.04453986382322</v>
      </c>
      <c r="S53" s="19">
        <f t="shared" si="5"/>
        <v>387.65875360623755</v>
      </c>
      <c r="T53" s="19">
        <f t="shared" si="6"/>
        <v>374.52719775561957</v>
      </c>
      <c r="U53" s="19">
        <f t="shared" si="7"/>
        <v>380.8687320678228</v>
      </c>
      <c r="V53" s="19"/>
      <c r="W53" s="20">
        <f t="shared" si="8"/>
        <v>397.01953862098816</v>
      </c>
      <c r="X53" s="21"/>
      <c r="Y53" s="41">
        <f t="shared" si="43"/>
        <v>4.3234430395410639E-2</v>
      </c>
      <c r="Z53" s="24">
        <f t="shared" si="43"/>
        <v>5.4110740528441115E-2</v>
      </c>
      <c r="AA53" s="24">
        <f t="shared" si="43"/>
        <v>2.8452941863709613E-2</v>
      </c>
      <c r="AB53" s="24">
        <f t="shared" si="43"/>
        <v>4.2322042909033186E-2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-1.3958424152155757E-2</v>
      </c>
      <c r="AH53" s="24">
        <f t="shared" si="43"/>
        <v>7.0508687789920588E-2</v>
      </c>
      <c r="AI53" s="24">
        <f t="shared" si="43"/>
        <v>2.8378544165382324E-2</v>
      </c>
      <c r="AJ53" s="24">
        <f t="shared" si="43"/>
        <v>3.5952282866164031E-2</v>
      </c>
      <c r="AK53" s="24">
        <f t="shared" si="43"/>
        <v>1.8604603928830565E-2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4.3234430395410639E-2</v>
      </c>
      <c r="AP53" s="24">
        <f t="shared" si="45"/>
        <v>4.6730829292951137E-2</v>
      </c>
      <c r="AQ53" s="24">
        <f t="shared" si="45"/>
        <v>4.1924290272643105E-2</v>
      </c>
      <c r="AR53" s="24">
        <f t="shared" si="39"/>
        <v>4.3551478724316084E-2</v>
      </c>
      <c r="AS53" s="24" t="e">
        <f t="shared" si="39"/>
        <v>#DIV/0!</v>
      </c>
      <c r="AT53" s="24">
        <f t="shared" si="39"/>
        <v>4.230469336909648E-2</v>
      </c>
      <c r="AU53" s="21"/>
      <c r="AV53" s="24">
        <f t="shared" si="44"/>
        <v>0.37923682593388275</v>
      </c>
      <c r="AW53" s="24">
        <f t="shared" si="44"/>
        <v>0.4466894009788378</v>
      </c>
      <c r="AX53" s="24">
        <f t="shared" si="44"/>
        <v>0.33184698497370846</v>
      </c>
      <c r="AY53" s="24">
        <f t="shared" si="44"/>
        <v>0.61526289767970743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7.1329986965278813E-2</v>
      </c>
      <c r="BE53" s="24">
        <f t="shared" si="42"/>
        <v>0.49853332684567953</v>
      </c>
      <c r="BF53" s="24">
        <f t="shared" si="42"/>
        <v>0.20075994749322557</v>
      </c>
      <c r="BG53" s="24">
        <f t="shared" si="42"/>
        <v>0.37918587200886278</v>
      </c>
      <c r="BH53" s="24">
        <f t="shared" si="42"/>
        <v>0.23877165914210718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0.37923682593388275</v>
      </c>
      <c r="BM53" s="24">
        <f t="shared" si="33"/>
        <v>0.44164293945682886</v>
      </c>
      <c r="BN53" s="24">
        <f t="shared" si="33"/>
        <v>0.44774764693776659</v>
      </c>
      <c r="BO53" s="24">
        <f t="shared" si="33"/>
        <v>0.46747981373602188</v>
      </c>
      <c r="BP53" s="24" t="e">
        <f t="shared" si="33"/>
        <v>#DIV/0!</v>
      </c>
      <c r="BQ53" s="24">
        <f t="shared" si="33"/>
        <v>0.37891821075130361</v>
      </c>
      <c r="BR53" s="21"/>
      <c r="BS53" s="35">
        <f t="shared" si="11"/>
        <v>44166</v>
      </c>
      <c r="BT53" s="24">
        <f t="shared" si="41"/>
        <v>1.6161559944862059E-2</v>
      </c>
      <c r="BU53" s="24">
        <f t="shared" si="40"/>
        <v>8.7272701185002607E-4</v>
      </c>
      <c r="BV53" s="24">
        <f t="shared" si="40"/>
        <v>4.229410759278073E-3</v>
      </c>
      <c r="BW53" s="24">
        <f t="shared" si="40"/>
        <v>1.8488048393394425E-3</v>
      </c>
      <c r="BX53" s="24">
        <f t="shared" si="40"/>
        <v>1.8426528425107538E-3</v>
      </c>
      <c r="BY53" s="24">
        <f t="shared" si="40"/>
        <v>4.686876886448756E-3</v>
      </c>
      <c r="BZ53" s="24">
        <f t="shared" si="40"/>
        <v>5.3840227436926721E-3</v>
      </c>
      <c r="CA53" s="24">
        <f t="shared" si="40"/>
        <v>-4.0533540265697682E-4</v>
      </c>
      <c r="CB53" s="24">
        <f t="shared" si="40"/>
        <v>5.0133155659061335E-3</v>
      </c>
      <c r="CC53" s="24">
        <f t="shared" si="40"/>
        <v>3.5000310584310646E-4</v>
      </c>
      <c r="CD53" s="24">
        <f t="shared" si="40"/>
        <v>2.6324009034295005E-3</v>
      </c>
      <c r="CE53" s="24">
        <f t="shared" si="40"/>
        <v>6.1799119490707824E-4</v>
      </c>
      <c r="CF53" s="24">
        <f t="shared" si="14"/>
        <v>4.3234430395410618E-2</v>
      </c>
    </row>
    <row r="54" spans="1:84" x14ac:dyDescent="0.2">
      <c r="A54" s="31">
        <f>+[1]PAM!A55</f>
        <v>44197</v>
      </c>
      <c r="B54" s="17">
        <f>+[1]PAM!B55</f>
        <v>411.46848982161993</v>
      </c>
      <c r="C54" s="17">
        <f>+[1]PAM!C55</f>
        <v>436.05164889230099</v>
      </c>
      <c r="D54" s="17">
        <f>+[1]PAM!D55</f>
        <v>325.38721621655799</v>
      </c>
      <c r="E54" s="17">
        <f>+[1]PAM!E55</f>
        <v>393.96623266402003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419.572328045451</v>
      </c>
      <c r="K54" s="17">
        <f>+[1]PAM!K55</f>
        <v>410.11270000000002</v>
      </c>
      <c r="L54" s="17">
        <f>+[1]PAM!L55</f>
        <v>305.44805643199999</v>
      </c>
      <c r="M54" s="17">
        <f>+[1]PAM!M55</f>
        <v>368.9803</v>
      </c>
      <c r="N54" s="17">
        <f>+[1]PAM!N55</f>
        <v>363.83125922441502</v>
      </c>
      <c r="O54" s="17">
        <f>+[1]PAM!P55</f>
        <v>412.40600000000001</v>
      </c>
      <c r="P54" s="17">
        <f>+[1]PAM!Q55</f>
        <v>415.3082</v>
      </c>
      <c r="Q54" s="17">
        <f>+[1]PAM!R55</f>
        <v>391.11810000000003</v>
      </c>
      <c r="R54" s="18">
        <f t="shared" si="4"/>
        <v>411.46848982161993</v>
      </c>
      <c r="S54" s="19">
        <f t="shared" si="5"/>
        <v>406.09837507829093</v>
      </c>
      <c r="T54" s="19">
        <f t="shared" si="6"/>
        <v>390.71168726867</v>
      </c>
      <c r="U54" s="19">
        <f t="shared" si="7"/>
        <v>397.05718967949298</v>
      </c>
      <c r="V54" s="19"/>
      <c r="W54" s="20">
        <f t="shared" si="8"/>
        <v>415.70249036578662</v>
      </c>
      <c r="X54" s="21"/>
      <c r="Y54" s="41">
        <f t="shared" si="43"/>
        <v>4.6874967310778448E-2</v>
      </c>
      <c r="Z54" s="24">
        <f t="shared" si="43"/>
        <v>5.3214101829315519E-2</v>
      </c>
      <c r="AA54" s="24">
        <f t="shared" si="43"/>
        <v>4.037177418432103E-2</v>
      </c>
      <c r="AB54" s="24">
        <f t="shared" si="43"/>
        <v>4.7052088636616807E-2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0.11234534476852343</v>
      </c>
      <c r="AH54" s="24">
        <f t="shared" si="43"/>
        <v>5.6854485101544894E-2</v>
      </c>
      <c r="AI54" s="24">
        <f t="shared" si="43"/>
        <v>2.9126101805366789E-2</v>
      </c>
      <c r="AJ54" s="24">
        <f t="shared" si="43"/>
        <v>4.583466313539275E-2</v>
      </c>
      <c r="AK54" s="24">
        <f t="shared" si="43"/>
        <v>2.1775975812083015E-2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4.6874967310778448E-2</v>
      </c>
      <c r="AP54" s="24">
        <f t="shared" si="45"/>
        <v>4.7566632509950635E-2</v>
      </c>
      <c r="AQ54" s="24">
        <f t="shared" si="45"/>
        <v>4.3213122064397869E-2</v>
      </c>
      <c r="AR54" s="24">
        <f t="shared" si="39"/>
        <v>4.2504034195139484E-2</v>
      </c>
      <c r="AS54" s="24" t="e">
        <f t="shared" si="39"/>
        <v>#DIV/0!</v>
      </c>
      <c r="AT54" s="24">
        <f t="shared" si="39"/>
        <v>4.7058015859098523E-2</v>
      </c>
      <c r="AU54" s="21"/>
      <c r="AV54" s="24">
        <f t="shared" si="44"/>
        <v>0.40784417666084782</v>
      </c>
      <c r="AW54" s="24">
        <f t="shared" si="44"/>
        <v>0.46133254606225882</v>
      </c>
      <c r="AX54" s="24">
        <f t="shared" si="44"/>
        <v>0.34140817780682253</v>
      </c>
      <c r="AY54" s="24">
        <f t="shared" si="44"/>
        <v>0.62485237747414835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0.21162850858415538</v>
      </c>
      <c r="BE54" s="24">
        <f t="shared" si="42"/>
        <v>0.501639816059396</v>
      </c>
      <c r="BF54" s="24">
        <f t="shared" si="42"/>
        <v>0.20810605830518636</v>
      </c>
      <c r="BG54" s="24">
        <f t="shared" si="42"/>
        <v>0.38931308919527363</v>
      </c>
      <c r="BH54" s="24">
        <f t="shared" si="42"/>
        <v>0.22746890664995978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0.40784417666084782</v>
      </c>
      <c r="BM54" s="24">
        <f t="shared" si="33"/>
        <v>0.45659441028729475</v>
      </c>
      <c r="BN54" s="24">
        <f t="shared" si="33"/>
        <v>0.46345746422849143</v>
      </c>
      <c r="BO54" s="24">
        <f t="shared" si="33"/>
        <v>0.48496159943349704</v>
      </c>
      <c r="BP54" s="24" t="e">
        <f t="shared" si="33"/>
        <v>#DIV/0!</v>
      </c>
      <c r="BQ54" s="24">
        <f t="shared" si="33"/>
        <v>0.42233053924040287</v>
      </c>
      <c r="BR54" s="21"/>
      <c r="BS54" s="35">
        <f t="shared" si="11"/>
        <v>44197</v>
      </c>
      <c r="BT54" s="24">
        <f t="shared" si="41"/>
        <v>1.6059457220661794E-2</v>
      </c>
      <c r="BU54" s="24">
        <f t="shared" si="40"/>
        <v>1.2207636523748422E-3</v>
      </c>
      <c r="BV54" s="24">
        <f t="shared" si="40"/>
        <v>4.6979907729384407E-3</v>
      </c>
      <c r="BW54" s="24">
        <f t="shared" si="40"/>
        <v>2.1244607552347626E-3</v>
      </c>
      <c r="BX54" s="24">
        <f t="shared" si="40"/>
        <v>1.8729592840929818E-3</v>
      </c>
      <c r="BY54" s="24">
        <f t="shared" si="40"/>
        <v>3.0004428516131883E-3</v>
      </c>
      <c r="BZ54" s="24">
        <f t="shared" si="40"/>
        <v>6.2742938773667082E-3</v>
      </c>
      <c r="CA54" s="24">
        <f t="shared" si="40"/>
        <v>3.0835183904427692E-3</v>
      </c>
      <c r="CB54" s="24">
        <f t="shared" si="40"/>
        <v>4.1481592914759348E-3</v>
      </c>
      <c r="CC54" s="24">
        <f t="shared" si="40"/>
        <v>3.5410759718572144E-4</v>
      </c>
      <c r="CD54" s="24">
        <f t="shared" si="40"/>
        <v>3.3325558992724287E-3</v>
      </c>
      <c r="CE54" s="24">
        <f t="shared" si="40"/>
        <v>7.0625771811866692E-4</v>
      </c>
      <c r="CF54" s="24">
        <f t="shared" si="14"/>
        <v>4.6874967310778233E-2</v>
      </c>
    </row>
    <row r="55" spans="1:84" x14ac:dyDescent="0.2">
      <c r="A55" s="31">
        <f>+[1]PAM!A56</f>
        <v>44228</v>
      </c>
      <c r="B55" s="17">
        <f>+[1]PAM!B56</f>
        <v>424.92140055459492</v>
      </c>
      <c r="C55" s="17">
        <f>+[1]PAM!C56</f>
        <v>446.93874258751998</v>
      </c>
      <c r="D55" s="17">
        <f>+[1]PAM!D56</f>
        <v>336.35826656029099</v>
      </c>
      <c r="E55" s="17">
        <f>+[1]PAM!E56</f>
        <v>412.933670639561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425.15019342790703</v>
      </c>
      <c r="K55" s="17">
        <f>+[1]PAM!K56</f>
        <v>416.85</v>
      </c>
      <c r="L55" s="17">
        <f>+[1]PAM!L56</f>
        <v>311.19737882710501</v>
      </c>
      <c r="M55" s="17">
        <f>+[1]PAM!M56</f>
        <v>388.2627</v>
      </c>
      <c r="N55" s="17">
        <f>+[1]PAM!N56</f>
        <v>375.69706550610999</v>
      </c>
      <c r="O55" s="17">
        <f>+[1]PAM!P56</f>
        <v>423.25959999999998</v>
      </c>
      <c r="P55" s="17">
        <f>+[1]PAM!Q56</f>
        <v>431.28800000000001</v>
      </c>
      <c r="Q55" s="17">
        <f>+[1]PAM!R56</f>
        <v>400.79649999999998</v>
      </c>
      <c r="R55" s="18">
        <f t="shared" si="4"/>
        <v>424.92140055459492</v>
      </c>
      <c r="S55" s="19">
        <f t="shared" si="5"/>
        <v>419.33706532939016</v>
      </c>
      <c r="T55" s="19">
        <f t="shared" si="6"/>
        <v>406.07064183265896</v>
      </c>
      <c r="U55" s="19">
        <f t="shared" si="7"/>
        <v>411.27050949107775</v>
      </c>
      <c r="V55" s="19"/>
      <c r="W55" s="20">
        <f t="shared" si="8"/>
        <v>431.11074305628097</v>
      </c>
      <c r="X55" s="21"/>
      <c r="Y55" s="41">
        <f t="shared" si="43"/>
        <v>3.2694874737084101E-2</v>
      </c>
      <c r="Z55" s="24">
        <f t="shared" si="43"/>
        <v>2.4967440721472833E-2</v>
      </c>
      <c r="AA55" s="24">
        <f t="shared" si="43"/>
        <v>3.3716906494664967E-2</v>
      </c>
      <c r="AB55" s="24">
        <f t="shared" si="43"/>
        <v>4.8144831721445236E-2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1.3294168870573886E-2</v>
      </c>
      <c r="AH55" s="24">
        <f t="shared" si="43"/>
        <v>1.6427923348874662E-2</v>
      </c>
      <c r="AI55" s="24">
        <f t="shared" si="43"/>
        <v>1.8822586276252773E-2</v>
      </c>
      <c r="AJ55" s="24">
        <f t="shared" si="43"/>
        <v>5.2258616516925205E-2</v>
      </c>
      <c r="AK55" s="24">
        <f t="shared" si="43"/>
        <v>3.2613487656309337E-2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3.2694874737084101E-2</v>
      </c>
      <c r="AP55" s="24">
        <f t="shared" si="45"/>
        <v>3.259971244294424E-2</v>
      </c>
      <c r="AQ55" s="24">
        <f t="shared" si="45"/>
        <v>3.9310199987510286E-2</v>
      </c>
      <c r="AR55" s="24">
        <f t="shared" si="39"/>
        <v>3.5796656454093689E-2</v>
      </c>
      <c r="AS55" s="24" t="e">
        <f t="shared" si="39"/>
        <v>#DIV/0!</v>
      </c>
      <c r="AT55" s="24">
        <f t="shared" si="39"/>
        <v>3.7065577059536725E-2</v>
      </c>
      <c r="AU55" s="21"/>
      <c r="AV55" s="24">
        <f t="shared" si="44"/>
        <v>0.42428770711928054</v>
      </c>
      <c r="AW55" s="24">
        <f t="shared" si="44"/>
        <v>0.47489039418725176</v>
      </c>
      <c r="AX55" s="24">
        <f t="shared" si="44"/>
        <v>0.36951062462345008</v>
      </c>
      <c r="AY55" s="24">
        <f t="shared" si="44"/>
        <v>0.63100297290445728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0.21259340592937814</v>
      </c>
      <c r="BE55" s="24">
        <f t="shared" si="42"/>
        <v>0.48212595563968752</v>
      </c>
      <c r="BF55" s="24">
        <f t="shared" si="42"/>
        <v>0.18881162094983495</v>
      </c>
      <c r="BG55" s="24">
        <f t="shared" si="42"/>
        <v>0.40645284452801778</v>
      </c>
      <c r="BH55" s="24">
        <f t="shared" si="42"/>
        <v>0.23980803458535926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0.42428770711928054</v>
      </c>
      <c r="BM55" s="24">
        <f t="shared" si="33"/>
        <v>0.46802770585234299</v>
      </c>
      <c r="BN55" s="24">
        <f t="shared" si="33"/>
        <v>0.47129964672048064</v>
      </c>
      <c r="BO55" s="24">
        <f t="shared" si="33"/>
        <v>0.49024036191380116</v>
      </c>
      <c r="BP55" s="24" t="e">
        <f t="shared" si="33"/>
        <v>#DIV/0!</v>
      </c>
      <c r="BQ55" s="24">
        <f t="shared" si="33"/>
        <v>0.44062648535604421</v>
      </c>
      <c r="BR55" s="21"/>
      <c r="BS55" s="35">
        <f t="shared" si="11"/>
        <v>44228</v>
      </c>
      <c r="BT55" s="24">
        <f t="shared" si="41"/>
        <v>7.5805375644498515E-3</v>
      </c>
      <c r="BU55" s="24">
        <f t="shared" si="40"/>
        <v>1.0132000952067766E-3</v>
      </c>
      <c r="BV55" s="24">
        <f t="shared" si="40"/>
        <v>4.8079107630004895E-3</v>
      </c>
      <c r="BW55" s="24">
        <f t="shared" si="40"/>
        <v>1.289705951068223E-3</v>
      </c>
      <c r="BX55" s="24">
        <f t="shared" si="40"/>
        <v>2.5318799027639711E-3</v>
      </c>
      <c r="BY55" s="24">
        <f t="shared" si="40"/>
        <v>3.3087318073619985E-3</v>
      </c>
      <c r="BZ55" s="24">
        <f t="shared" si="40"/>
        <v>5.5119794980734108E-3</v>
      </c>
      <c r="CA55" s="24">
        <f t="shared" si="40"/>
        <v>3.877014981327016E-4</v>
      </c>
      <c r="CB55" s="24">
        <f t="shared" si="40"/>
        <v>1.210023324546296E-3</v>
      </c>
      <c r="CC55" s="24">
        <f t="shared" si="40"/>
        <v>2.2496033803540909E-4</v>
      </c>
      <c r="CD55" s="24">
        <f t="shared" si="40"/>
        <v>3.7958542115268763E-3</v>
      </c>
      <c r="CE55" s="24">
        <f t="shared" si="40"/>
        <v>1.0323897829183414E-3</v>
      </c>
      <c r="CF55" s="24">
        <f t="shared" si="14"/>
        <v>3.2694874737084351E-2</v>
      </c>
    </row>
    <row r="56" spans="1:84" x14ac:dyDescent="0.2">
      <c r="A56" s="31">
        <f>+[1]PAM!A57</f>
        <v>44256</v>
      </c>
      <c r="B56" s="17">
        <f>+[1]PAM!B57</f>
        <v>441.50186527825258</v>
      </c>
      <c r="C56" s="17">
        <f>+[1]PAM!C57</f>
        <v>460.70201323663002</v>
      </c>
      <c r="D56" s="17">
        <f>+[1]PAM!D57</f>
        <v>356.57504741692901</v>
      </c>
      <c r="E56" s="17">
        <f>+[1]PAM!E57</f>
        <v>433.55365295632299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420.57899451583199</v>
      </c>
      <c r="K56" s="17">
        <f>+[1]PAM!K57</f>
        <v>453.57780000000002</v>
      </c>
      <c r="L56" s="17">
        <f>+[1]PAM!L57</f>
        <v>347.86821192280303</v>
      </c>
      <c r="M56" s="17">
        <f>+[1]PAM!M57</f>
        <v>400.2079</v>
      </c>
      <c r="N56" s="17">
        <f>+[1]PAM!N57</f>
        <v>385.35396803520501</v>
      </c>
      <c r="O56" s="17">
        <f>+[1]PAM!P57</f>
        <v>446.92680000000001</v>
      </c>
      <c r="P56" s="17">
        <f>+[1]PAM!Q57</f>
        <v>452.63529999999997</v>
      </c>
      <c r="Q56" s="17">
        <f>+[1]PAM!R57</f>
        <v>416.1918</v>
      </c>
      <c r="R56" s="18">
        <f t="shared" si="4"/>
        <v>441.50186527825258</v>
      </c>
      <c r="S56" s="19">
        <f t="shared" si="5"/>
        <v>436.617611382549</v>
      </c>
      <c r="T56" s="19">
        <f t="shared" si="6"/>
        <v>425.85152962891965</v>
      </c>
      <c r="U56" s="19">
        <f t="shared" si="7"/>
        <v>433.33939552633319</v>
      </c>
      <c r="V56" s="19"/>
      <c r="W56" s="20">
        <f t="shared" si="8"/>
        <v>451.65460489191554</v>
      </c>
      <c r="X56" s="21"/>
      <c r="Y56" s="41">
        <f t="shared" si="43"/>
        <v>3.9020074540885297E-2</v>
      </c>
      <c r="Z56" s="24">
        <f t="shared" si="43"/>
        <v>3.0794534770981263E-2</v>
      </c>
      <c r="AA56" s="24">
        <f t="shared" si="43"/>
        <v>6.0104902618810074E-2</v>
      </c>
      <c r="AB56" s="24">
        <f t="shared" si="43"/>
        <v>4.9935337762176957E-2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-1.0751962442303808E-2</v>
      </c>
      <c r="AH56" s="24">
        <f t="shared" si="43"/>
        <v>8.8107952500899644E-2</v>
      </c>
      <c r="AI56" s="24">
        <f t="shared" si="43"/>
        <v>0.11783785979788597</v>
      </c>
      <c r="AJ56" s="24">
        <f t="shared" si="43"/>
        <v>3.0765767610434924E-2</v>
      </c>
      <c r="AK56" s="24">
        <f t="shared" si="43"/>
        <v>2.5703960492973188E-2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3.9020074540885297E-2</v>
      </c>
      <c r="AP56" s="24">
        <f t="shared" si="45"/>
        <v>4.1209202529199018E-2</v>
      </c>
      <c r="AQ56" s="24">
        <f t="shared" si="45"/>
        <v>4.8712922724446495E-2</v>
      </c>
      <c r="AR56" s="24">
        <f t="shared" si="39"/>
        <v>5.3660268669796896E-2</v>
      </c>
      <c r="AS56" s="24" t="e">
        <f t="shared" si="39"/>
        <v>#DIV/0!</v>
      </c>
      <c r="AT56" s="24">
        <f t="shared" si="39"/>
        <v>4.7653328446404686E-2</v>
      </c>
      <c r="AU56" s="21"/>
      <c r="AV56" s="24">
        <f t="shared" si="44"/>
        <v>0.44821281088285736</v>
      </c>
      <c r="AW56" s="24">
        <f t="shared" si="44"/>
        <v>0.48318034049658443</v>
      </c>
      <c r="AX56" s="24">
        <f t="shared" si="44"/>
        <v>0.42772318664592412</v>
      </c>
      <c r="AY56" s="24">
        <f t="shared" si="44"/>
        <v>0.66513438988335305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0.11801231321502037</v>
      </c>
      <c r="BE56" s="24">
        <f t="shared" si="42"/>
        <v>0.59216361615746083</v>
      </c>
      <c r="BF56" s="24">
        <f t="shared" si="42"/>
        <v>0.33618828656488975</v>
      </c>
      <c r="BG56" s="24">
        <f t="shared" si="42"/>
        <v>0.42251178205360151</v>
      </c>
      <c r="BH56" s="24">
        <f t="shared" si="42"/>
        <v>0.2429518786956899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0.44821281088285714</v>
      </c>
      <c r="BM56" s="24">
        <f t="shared" si="46"/>
        <v>0.49365134910648734</v>
      </c>
      <c r="BN56" s="24">
        <f t="shared" si="46"/>
        <v>0.50905110530988673</v>
      </c>
      <c r="BO56" s="24">
        <f t="shared" si="46"/>
        <v>0.53422101138283096</v>
      </c>
      <c r="BP56" s="24" t="e">
        <f t="shared" si="46"/>
        <v>#DIV/0!</v>
      </c>
      <c r="BQ56" s="24">
        <f t="shared" si="46"/>
        <v>0.4749431855813826</v>
      </c>
      <c r="BR56" s="21"/>
      <c r="BS56" s="35">
        <f t="shared" si="11"/>
        <v>44256</v>
      </c>
      <c r="BT56" s="24">
        <f t="shared" si="41"/>
        <v>9.2797798271009833E-3</v>
      </c>
      <c r="BU56" s="24">
        <f t="shared" si="40"/>
        <v>1.8079524155515908E-3</v>
      </c>
      <c r="BV56" s="24">
        <f t="shared" si="40"/>
        <v>5.0613222888545792E-3</v>
      </c>
      <c r="BW56" s="24">
        <f t="shared" si="40"/>
        <v>1.1044766617719572E-3</v>
      </c>
      <c r="BX56" s="24">
        <f t="shared" si="40"/>
        <v>2.144733823268347E-3</v>
      </c>
      <c r="BY56" s="24">
        <f t="shared" si="40"/>
        <v>3.9052150299659799E-3</v>
      </c>
      <c r="BZ56" s="24">
        <f t="shared" si="40"/>
        <v>5.1566960081090834E-3</v>
      </c>
      <c r="CA56" s="24">
        <f t="shared" si="40"/>
        <v>-3.0767169814161578E-4</v>
      </c>
      <c r="CB56" s="24">
        <f t="shared" si="40"/>
        <v>6.3874975853358438E-3</v>
      </c>
      <c r="CC56" s="24">
        <f t="shared" si="40"/>
        <v>1.3894344037983608E-3</v>
      </c>
      <c r="CD56" s="24">
        <f t="shared" si="40"/>
        <v>2.2770357029256883E-3</v>
      </c>
      <c r="CE56" s="24">
        <f t="shared" si="40"/>
        <v>8.1360249234418861E-4</v>
      </c>
      <c r="CF56" s="24">
        <f t="shared" si="14"/>
        <v>3.9020074540884978E-2</v>
      </c>
    </row>
    <row r="57" spans="1:84" x14ac:dyDescent="0.2">
      <c r="A57" s="31">
        <f>+[1]PAM!A58</f>
        <v>44287</v>
      </c>
      <c r="B57" s="17">
        <f>+[1]PAM!B58</f>
        <v>458.52103013546377</v>
      </c>
      <c r="C57" s="17">
        <f>+[1]PAM!C58</f>
        <v>479.803456418336</v>
      </c>
      <c r="D57" s="17">
        <f>+[1]PAM!D58</f>
        <v>372.01583431224401</v>
      </c>
      <c r="E57" s="17">
        <f>+[1]PAM!E58</f>
        <v>455.282873249967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425.267086374732</v>
      </c>
      <c r="K57" s="17">
        <f>+[1]PAM!K58</f>
        <v>450.42880000000002</v>
      </c>
      <c r="L57" s="17">
        <f>+[1]PAM!L58</f>
        <v>357.81383153077599</v>
      </c>
      <c r="M57" s="17">
        <f>+[1]PAM!M58</f>
        <v>418.21120000000002</v>
      </c>
      <c r="N57" s="17">
        <f>+[1]PAM!N58</f>
        <v>399.46940837460699</v>
      </c>
      <c r="O57" s="17">
        <f>+[1]PAM!P58</f>
        <v>461.58730000000003</v>
      </c>
      <c r="P57" s="17">
        <f>+[1]PAM!Q58</f>
        <v>471.6003</v>
      </c>
      <c r="Q57" s="17">
        <f>+[1]PAM!R58</f>
        <v>430.71960000000001</v>
      </c>
      <c r="R57" s="18">
        <f t="shared" si="4"/>
        <v>458.52103013546383</v>
      </c>
      <c r="S57" s="19">
        <f t="shared" si="5"/>
        <v>453.06138598257598</v>
      </c>
      <c r="T57" s="19">
        <f t="shared" si="6"/>
        <v>440.2771443074289</v>
      </c>
      <c r="U57" s="19">
        <f t="shared" si="7"/>
        <v>446.72033640873286</v>
      </c>
      <c r="V57" s="19"/>
      <c r="W57" s="20">
        <f t="shared" si="8"/>
        <v>468.86336196877767</v>
      </c>
      <c r="X57" s="21"/>
      <c r="Y57" s="41">
        <f t="shared" si="43"/>
        <v>3.8548341911273765E-2</v>
      </c>
      <c r="Z57" s="24">
        <f t="shared" si="43"/>
        <v>4.1461601279990212E-2</v>
      </c>
      <c r="AA57" s="24">
        <f t="shared" si="43"/>
        <v>4.3303049406204552E-2</v>
      </c>
      <c r="AB57" s="24">
        <f t="shared" si="43"/>
        <v>5.0118872590454222E-2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1.1146757018373865E-2</v>
      </c>
      <c r="AH57" s="24">
        <f t="shared" si="43"/>
        <v>-6.9425796412434515E-3</v>
      </c>
      <c r="AI57" s="24">
        <f t="shared" si="43"/>
        <v>2.859019383518735E-2</v>
      </c>
      <c r="AJ57" s="24">
        <f t="shared" si="43"/>
        <v>4.4984869114278014E-2</v>
      </c>
      <c r="AK57" s="24">
        <f t="shared" si="43"/>
        <v>3.6629804050992476E-2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3.8548341911273765E-2</v>
      </c>
      <c r="AP57" s="24">
        <f t="shared" si="45"/>
        <v>3.766173001578621E-2</v>
      </c>
      <c r="AQ57" s="24">
        <f t="shared" si="45"/>
        <v>3.387475135073359E-2</v>
      </c>
      <c r="AR57" s="24">
        <f t="shared" si="39"/>
        <v>3.087866236151271E-2</v>
      </c>
      <c r="AS57" s="24" t="e">
        <f t="shared" si="39"/>
        <v>#DIV/0!</v>
      </c>
      <c r="AT57" s="24">
        <f t="shared" si="39"/>
        <v>3.8101586678121802E-2</v>
      </c>
      <c r="AU57" s="21"/>
      <c r="AV57" s="24">
        <f t="shared" si="44"/>
        <v>0.48317952292458544</v>
      </c>
      <c r="AW57" s="24">
        <f t="shared" si="44"/>
        <v>0.49595009258065836</v>
      </c>
      <c r="AX57" s="24">
        <f t="shared" si="44"/>
        <v>0.44942115959465445</v>
      </c>
      <c r="AY57" s="24">
        <f t="shared" si="44"/>
        <v>0.76058034473094205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0.18876876935174725</v>
      </c>
      <c r="BE57" s="24">
        <f t="shared" si="42"/>
        <v>0.54034301902290904</v>
      </c>
      <c r="BF57" s="24">
        <f t="shared" si="42"/>
        <v>0.38316634176840658</v>
      </c>
      <c r="BG57" s="24">
        <f t="shared" si="42"/>
        <v>0.46499946579044638</v>
      </c>
      <c r="BH57" s="24">
        <f t="shared" si="42"/>
        <v>0.27311352713588311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0.48317952292458566</v>
      </c>
      <c r="BM57" s="24">
        <f t="shared" si="46"/>
        <v>0.51728822076442582</v>
      </c>
      <c r="BN57" s="24">
        <f t="shared" si="46"/>
        <v>0.5429331405423572</v>
      </c>
      <c r="BO57" s="24">
        <f t="shared" si="46"/>
        <v>0.56570168165688517</v>
      </c>
      <c r="BP57" s="24" t="e">
        <f t="shared" si="46"/>
        <v>#DIV/0!</v>
      </c>
      <c r="BQ57" s="24">
        <f t="shared" si="46"/>
        <v>0.52246965998759354</v>
      </c>
      <c r="BR57" s="21"/>
      <c r="BS57" s="35">
        <f t="shared" si="11"/>
        <v>44287</v>
      </c>
      <c r="BT57" s="24">
        <f t="shared" si="41"/>
        <v>1.2395334882922243E-2</v>
      </c>
      <c r="BU57" s="24">
        <f t="shared" si="40"/>
        <v>1.3289862357708866E-3</v>
      </c>
      <c r="BV57" s="24">
        <f t="shared" si="40"/>
        <v>5.1332912833759337E-3</v>
      </c>
      <c r="BW57" s="24">
        <f t="shared" si="40"/>
        <v>1.7281406943074568E-3</v>
      </c>
      <c r="BX57" s="24">
        <f t="shared" si="40"/>
        <v>2.6565995576503304E-3</v>
      </c>
      <c r="BY57" s="24">
        <f t="shared" si="40"/>
        <v>3.4157818994706912E-3</v>
      </c>
      <c r="BZ57" s="24">
        <f t="shared" si="40"/>
        <v>7.3033799256268534E-3</v>
      </c>
      <c r="CA57" s="24">
        <f t="shared" si="40"/>
        <v>3.0368937870746686E-4</v>
      </c>
      <c r="CB57" s="24">
        <f t="shared" si="40"/>
        <v>-5.2708973234651222E-4</v>
      </c>
      <c r="CC57" s="24">
        <f t="shared" si="40"/>
        <v>3.6268131186138389E-4</v>
      </c>
      <c r="CD57" s="24">
        <f t="shared" si="40"/>
        <v>3.3029697373553389E-3</v>
      </c>
      <c r="CE57" s="24">
        <f t="shared" si="40"/>
        <v>1.1445767365719035E-3</v>
      </c>
      <c r="CF57" s="24">
        <f t="shared" si="14"/>
        <v>3.8548341911273973E-2</v>
      </c>
    </row>
    <row r="58" spans="1:84" x14ac:dyDescent="0.2">
      <c r="A58" s="31">
        <f>+[1]PAM!A59</f>
        <v>44317</v>
      </c>
      <c r="B58" s="17">
        <f>+[1]PAM!B59</f>
        <v>475.42176610031589</v>
      </c>
      <c r="C58" s="17">
        <f>+[1]PAM!C59</f>
        <v>500.77965577287603</v>
      </c>
      <c r="D58" s="17">
        <f>+[1]PAM!D59</f>
        <v>383.12268756094801</v>
      </c>
      <c r="E58" s="17">
        <f>+[1]PAM!E59</f>
        <v>471.60145151174498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429.25916637647498</v>
      </c>
      <c r="K58" s="17">
        <f>+[1]PAM!K59</f>
        <v>461.18450000000001</v>
      </c>
      <c r="L58" s="17">
        <f>+[1]PAM!L59</f>
        <v>368.93939119945998</v>
      </c>
      <c r="M58" s="17">
        <f>+[1]PAM!M59</f>
        <v>429.33600000000001</v>
      </c>
      <c r="N58" s="17">
        <f>+[1]PAM!N59</f>
        <v>416.24400990830497</v>
      </c>
      <c r="O58" s="17">
        <f>+[1]PAM!P59</f>
        <v>472.60910000000001</v>
      </c>
      <c r="P58" s="17">
        <f>+[1]PAM!Q59</f>
        <v>487.61040000000003</v>
      </c>
      <c r="Q58" s="17">
        <f>+[1]PAM!R59</f>
        <v>444.2808</v>
      </c>
      <c r="R58" s="18">
        <f t="shared" si="4"/>
        <v>475.42176610031589</v>
      </c>
      <c r="S58" s="19">
        <f t="shared" si="5"/>
        <v>469.45072356660916</v>
      </c>
      <c r="T58" s="19">
        <f t="shared" si="6"/>
        <v>453.55989290567055</v>
      </c>
      <c r="U58" s="19">
        <f t="shared" si="7"/>
        <v>460.63319977430541</v>
      </c>
      <c r="V58" s="19"/>
      <c r="W58" s="20">
        <f t="shared" si="8"/>
        <v>486.60760380872551</v>
      </c>
      <c r="X58" s="21"/>
      <c r="Y58" s="41">
        <f t="shared" si="43"/>
        <v>3.6859238408015971E-2</v>
      </c>
      <c r="Z58" s="24">
        <f t="shared" si="43"/>
        <v>4.3718316477176611E-2</v>
      </c>
      <c r="AA58" s="24">
        <f t="shared" si="43"/>
        <v>2.9855861563628183E-2</v>
      </c>
      <c r="AB58" s="24">
        <f t="shared" si="43"/>
        <v>3.5842723767073315E-2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9.3872301187807317E-3</v>
      </c>
      <c r="AH58" s="24">
        <f t="shared" si="43"/>
        <v>2.3878801710725428E-2</v>
      </c>
      <c r="AI58" s="24">
        <f t="shared" si="43"/>
        <v>3.1093151489106408E-2</v>
      </c>
      <c r="AJ58" s="24">
        <f t="shared" si="43"/>
        <v>2.6600913605374421E-2</v>
      </c>
      <c r="AK58" s="24">
        <f t="shared" si="43"/>
        <v>4.199220561582373E-2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3.6859238408015749E-2</v>
      </c>
      <c r="AP58" s="24">
        <f t="shared" si="45"/>
        <v>3.6174651142447001E-2</v>
      </c>
      <c r="AQ58" s="24">
        <f t="shared" si="45"/>
        <v>3.0169062305370975E-2</v>
      </c>
      <c r="AR58" s="24">
        <f t="shared" si="39"/>
        <v>3.1144459366727384E-2</v>
      </c>
      <c r="AS58" s="24" t="e">
        <f t="shared" si="39"/>
        <v>#DIV/0!</v>
      </c>
      <c r="AT58" s="24">
        <f t="shared" si="39"/>
        <v>3.784523014431973E-2</v>
      </c>
      <c r="AU58" s="21"/>
      <c r="AV58" s="24">
        <f t="shared" si="44"/>
        <v>0.50780255618631887</v>
      </c>
      <c r="AW58" s="24">
        <f t="shared" si="44"/>
        <v>0.52530041325221122</v>
      </c>
      <c r="AX58" s="24">
        <f t="shared" si="44"/>
        <v>0.4766855732902755</v>
      </c>
      <c r="AY58" s="24">
        <f t="shared" si="44"/>
        <v>0.72456828597805911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0.18845905227376369</v>
      </c>
      <c r="BE58" s="24">
        <f t="shared" si="42"/>
        <v>0.57191193452555433</v>
      </c>
      <c r="BF58" s="24">
        <f t="shared" si="42"/>
        <v>0.39022084951037939</v>
      </c>
      <c r="BG58" s="24">
        <f t="shared" si="42"/>
        <v>0.48084887985055502</v>
      </c>
      <c r="BH58" s="24">
        <f t="shared" si="42"/>
        <v>0.30128225750115001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0.50780255618631887</v>
      </c>
      <c r="BM58" s="24">
        <f t="shared" si="46"/>
        <v>0.53432042144080572</v>
      </c>
      <c r="BN58" s="24">
        <f t="shared" si="46"/>
        <v>0.54780950210661805</v>
      </c>
      <c r="BO58" s="24">
        <f t="shared" si="46"/>
        <v>0.56709472308695563</v>
      </c>
      <c r="BP58" s="24" t="e">
        <f t="shared" si="46"/>
        <v>#DIV/0!</v>
      </c>
      <c r="BQ58" s="24">
        <f t="shared" si="46"/>
        <v>0.54487481902939638</v>
      </c>
      <c r="BR58" s="21"/>
      <c r="BS58" s="35">
        <f t="shared" si="11"/>
        <v>44317</v>
      </c>
      <c r="BT58" s="24">
        <f t="shared" si="41"/>
        <v>1.3106664078854224E-2</v>
      </c>
      <c r="BU58" s="24">
        <f t="shared" si="40"/>
        <v>9.2048214958877661E-4</v>
      </c>
      <c r="BV58" s="24">
        <f t="shared" si="40"/>
        <v>3.7119948722975763E-3</v>
      </c>
      <c r="BW58" s="24">
        <f t="shared" si="40"/>
        <v>1.215559556418464E-3</v>
      </c>
      <c r="BX58" s="24">
        <f t="shared" si="40"/>
        <v>1.6619164005953438E-3</v>
      </c>
      <c r="BY58" s="24">
        <f t="shared" si="40"/>
        <v>3.9302523582562731E-3</v>
      </c>
      <c r="BZ58" s="24">
        <f t="shared" si="40"/>
        <v>6.6642512538568647E-3</v>
      </c>
      <c r="CA58" s="24">
        <f t="shared" si="40"/>
        <v>2.4900381999080418E-4</v>
      </c>
      <c r="CB58" s="24">
        <f t="shared" si="40"/>
        <v>1.7335000529096185E-3</v>
      </c>
      <c r="CC58" s="24">
        <f t="shared" si="40"/>
        <v>3.9065058938058577E-4</v>
      </c>
      <c r="CD58" s="24">
        <f t="shared" si="40"/>
        <v>1.9652507535669176E-3</v>
      </c>
      <c r="CE58" s="24">
        <f t="shared" si="40"/>
        <v>1.3097125223001645E-3</v>
      </c>
      <c r="CF58" s="24">
        <f t="shared" si="14"/>
        <v>3.6859238408015624E-2</v>
      </c>
    </row>
    <row r="59" spans="1:84" x14ac:dyDescent="0.2">
      <c r="A59" s="31">
        <f>+[1]PAM!A60</f>
        <v>44348</v>
      </c>
      <c r="B59" s="17">
        <f>+[1]PAM!B60</f>
        <v>492.9838417977744</v>
      </c>
      <c r="C59" s="17">
        <f>+[1]PAM!C60</f>
        <v>522.54131113164306</v>
      </c>
      <c r="D59" s="17">
        <f>+[1]PAM!D60</f>
        <v>404.72025313650198</v>
      </c>
      <c r="E59" s="17">
        <f>+[1]PAM!E60</f>
        <v>485.94990184929298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459.62624004812199</v>
      </c>
      <c r="K59" s="17">
        <f>+[1]PAM!K60</f>
        <v>473.14830000000001</v>
      </c>
      <c r="L59" s="17">
        <f>+[1]PAM!L60</f>
        <v>378.83173407311699</v>
      </c>
      <c r="M59" s="17">
        <f>+[1]PAM!M60</f>
        <v>444.55500000000001</v>
      </c>
      <c r="N59" s="17">
        <f>+[1]PAM!N60</f>
        <v>428.473067668628</v>
      </c>
      <c r="O59" s="17">
        <f>+[1]PAM!P60</f>
        <v>472.69560000000001</v>
      </c>
      <c r="P59" s="17">
        <f>+[1]PAM!Q60</f>
        <v>505.70670000000001</v>
      </c>
      <c r="Q59" s="17">
        <f>+[1]PAM!R60</f>
        <v>460.02300000000002</v>
      </c>
      <c r="R59" s="18">
        <f t="shared" si="4"/>
        <v>492.9838417977744</v>
      </c>
      <c r="S59" s="19">
        <f t="shared" si="5"/>
        <v>487.06627068944363</v>
      </c>
      <c r="T59" s="19">
        <f t="shared" si="6"/>
        <v>467.43889786668007</v>
      </c>
      <c r="U59" s="19">
        <f t="shared" si="7"/>
        <v>474.12093004837106</v>
      </c>
      <c r="V59" s="19"/>
      <c r="W59" s="20">
        <f t="shared" si="8"/>
        <v>503.05544925043642</v>
      </c>
      <c r="X59" s="21"/>
      <c r="Y59" s="41">
        <f t="shared" si="43"/>
        <v>3.6939990866452721E-2</v>
      </c>
      <c r="Z59" s="24">
        <f t="shared" si="43"/>
        <v>4.3455549976728403E-2</v>
      </c>
      <c r="AA59" s="24">
        <f t="shared" si="43"/>
        <v>5.6372452681017871E-2</v>
      </c>
      <c r="AB59" s="24">
        <f t="shared" si="43"/>
        <v>3.0424949481290264E-2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7.074298244574706E-2</v>
      </c>
      <c r="AH59" s="24">
        <f t="shared" si="43"/>
        <v>2.5941461605929916E-2</v>
      </c>
      <c r="AI59" s="24">
        <f t="shared" si="43"/>
        <v>2.6812921335116924E-2</v>
      </c>
      <c r="AJ59" s="24">
        <f t="shared" si="43"/>
        <v>3.5447761194029814E-2</v>
      </c>
      <c r="AK59" s="24">
        <f t="shared" si="43"/>
        <v>2.937954053204761E-2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3.6939990866452721E-2</v>
      </c>
      <c r="AP59" s="24">
        <f t="shared" si="45"/>
        <v>3.7523740487610535E-2</v>
      </c>
      <c r="AQ59" s="24">
        <f t="shared" si="45"/>
        <v>3.0600159269144278E-2</v>
      </c>
      <c r="AR59" s="24">
        <f t="shared" si="39"/>
        <v>2.9280847061553983E-2</v>
      </c>
      <c r="AS59" s="24" t="e">
        <f t="shared" si="39"/>
        <v>#DIV/0!</v>
      </c>
      <c r="AT59" s="24">
        <f t="shared" si="39"/>
        <v>3.380104485209845E-2</v>
      </c>
      <c r="AU59" s="21"/>
      <c r="AV59" s="24">
        <f t="shared" si="44"/>
        <v>0.51913503995636767</v>
      </c>
      <c r="AW59" s="24">
        <f t="shared" si="44"/>
        <v>0.55869378714049933</v>
      </c>
      <c r="AX59" s="24">
        <f t="shared" si="44"/>
        <v>0.49646693760657956</v>
      </c>
      <c r="AY59" s="24">
        <f t="shared" si="44"/>
        <v>0.64996936109065806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0.26603497932367648</v>
      </c>
      <c r="BE59" s="24">
        <f t="shared" si="42"/>
        <v>0.54263125617225882</v>
      </c>
      <c r="BF59" s="24">
        <f t="shared" si="42"/>
        <v>0.39899701445624025</v>
      </c>
      <c r="BG59" s="24">
        <f t="shared" si="42"/>
        <v>0.49555275283909594</v>
      </c>
      <c r="BH59" s="24">
        <f t="shared" si="42"/>
        <v>0.31809042966485412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0.51913503995636745</v>
      </c>
      <c r="BM59" s="24">
        <f t="shared" si="46"/>
        <v>0.53977872926341308</v>
      </c>
      <c r="BN59" s="24">
        <f t="shared" si="46"/>
        <v>0.52727449648367863</v>
      </c>
      <c r="BO59" s="24">
        <f t="shared" si="46"/>
        <v>0.53619556252710709</v>
      </c>
      <c r="BP59" s="24" t="e">
        <f t="shared" si="46"/>
        <v>#DIV/0!</v>
      </c>
      <c r="BQ59" s="24">
        <f t="shared" si="46"/>
        <v>0.5404534690097158</v>
      </c>
      <c r="BR59" s="21"/>
      <c r="BS59" s="35">
        <f t="shared" si="11"/>
        <v>44348</v>
      </c>
      <c r="BT59" s="24">
        <f t="shared" si="41"/>
        <v>1.3114069874056217E-2</v>
      </c>
      <c r="BU59" s="24">
        <f t="shared" si="40"/>
        <v>1.7262724393183931E-3</v>
      </c>
      <c r="BV59" s="24">
        <f t="shared" si="40"/>
        <v>3.1478225796891263E-3</v>
      </c>
      <c r="BW59" s="24">
        <f t="shared" si="40"/>
        <v>1.9386975854309488E-3</v>
      </c>
      <c r="BX59" s="24">
        <f t="shared" si="40"/>
        <v>1.9414927666673947E-3</v>
      </c>
      <c r="BY59" s="24">
        <f t="shared" si="40"/>
        <v>3.6431341673879751E-3</v>
      </c>
      <c r="BZ59" s="24">
        <f t="shared" si="40"/>
        <v>3.8932361998955003E-3</v>
      </c>
      <c r="CA59" s="24">
        <f t="shared" si="40"/>
        <v>1.8267954244775737E-3</v>
      </c>
      <c r="CB59" s="24">
        <f t="shared" si="40"/>
        <v>1.8596641614709863E-3</v>
      </c>
      <c r="CC59" s="24">
        <f t="shared" si="40"/>
        <v>3.3500090156215524E-4</v>
      </c>
      <c r="CD59" s="24">
        <f t="shared" si="40"/>
        <v>2.5929376564132458E-3</v>
      </c>
      <c r="CE59" s="24">
        <f t="shared" si="40"/>
        <v>9.2086711008344303E-4</v>
      </c>
      <c r="CF59" s="24">
        <f t="shared" si="14"/>
        <v>3.6939990866452957E-2</v>
      </c>
    </row>
    <row r="60" spans="1:84" x14ac:dyDescent="0.2">
      <c r="A60" s="31">
        <f>+[1]PAM!A61</f>
        <v>44378</v>
      </c>
      <c r="B60" s="17">
        <f>+[1]PAM!B61</f>
        <v>509.84993903459912</v>
      </c>
      <c r="C60" s="17">
        <f>+[1]PAM!C61</f>
        <v>544.32691384260397</v>
      </c>
      <c r="D60" s="17">
        <f>+[1]PAM!D61</f>
        <v>418.75368538029699</v>
      </c>
      <c r="E60" s="17">
        <f>+[1]PAM!E61</f>
        <v>501.238502025407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467.40407887653203</v>
      </c>
      <c r="K60" s="17">
        <f>+[1]PAM!K61</f>
        <v>481.90219999999999</v>
      </c>
      <c r="L60" s="17">
        <f>+[1]PAM!L61</f>
        <v>388.66917239519802</v>
      </c>
      <c r="M60" s="17">
        <f>+[1]PAM!M61</f>
        <v>461.93110000000001</v>
      </c>
      <c r="N60" s="17">
        <f>+[1]PAM!N61</f>
        <v>442.53493859107101</v>
      </c>
      <c r="O60" s="17">
        <f>+[1]PAM!P61</f>
        <v>497.64920000000001</v>
      </c>
      <c r="P60" s="17">
        <f>+[1]PAM!Q61</f>
        <v>519.59900000000005</v>
      </c>
      <c r="Q60" s="17">
        <f>+[1]PAM!R61</f>
        <v>468.2627</v>
      </c>
      <c r="R60" s="18">
        <f t="shared" si="4"/>
        <v>509.84993903459912</v>
      </c>
      <c r="S60" s="19">
        <f t="shared" si="5"/>
        <v>504.29441769390485</v>
      </c>
      <c r="T60" s="19">
        <f t="shared" si="6"/>
        <v>481.36260318864487</v>
      </c>
      <c r="U60" s="19">
        <f t="shared" si="7"/>
        <v>487.03654608078688</v>
      </c>
      <c r="V60" s="19"/>
      <c r="W60" s="20">
        <f t="shared" si="8"/>
        <v>518.37721150894413</v>
      </c>
      <c r="X60" s="21"/>
      <c r="Y60" s="41">
        <f t="shared" si="43"/>
        <v>3.4212271897835045E-2</v>
      </c>
      <c r="Z60" s="24">
        <f t="shared" si="43"/>
        <v>4.1691637095220058E-2</v>
      </c>
      <c r="AA60" s="24">
        <f t="shared" si="43"/>
        <v>3.4674400737394917E-2</v>
      </c>
      <c r="AB60" s="24">
        <f t="shared" si="43"/>
        <v>3.1461268163514244E-2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1.6922094847316993E-2</v>
      </c>
      <c r="AH60" s="24">
        <f t="shared" si="43"/>
        <v>1.8501387408556669E-2</v>
      </c>
      <c r="AI60" s="24">
        <f t="shared" si="43"/>
        <v>2.5967830668014669E-2</v>
      </c>
      <c r="AJ60" s="24">
        <f t="shared" si="43"/>
        <v>3.9086502232569709E-2</v>
      </c>
      <c r="AK60" s="24">
        <f t="shared" si="43"/>
        <v>3.2818564300797881E-2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3.4212271897835045E-2</v>
      </c>
      <c r="AP60" s="24">
        <f t="shared" si="45"/>
        <v>3.5371258576527342E-2</v>
      </c>
      <c r="AQ60" s="24">
        <f t="shared" si="45"/>
        <v>2.9787220074132703E-2</v>
      </c>
      <c r="AR60" s="24">
        <f t="shared" si="39"/>
        <v>2.7241185136243962E-2</v>
      </c>
      <c r="AS60" s="24" t="e">
        <f t="shared" si="39"/>
        <v>#DIV/0!</v>
      </c>
      <c r="AT60" s="24">
        <f t="shared" si="39"/>
        <v>3.0457402422213065E-2</v>
      </c>
      <c r="AU60" s="21"/>
      <c r="AV60" s="24">
        <f t="shared" si="44"/>
        <v>0.5303304515326237</v>
      </c>
      <c r="AW60" s="24">
        <f t="shared" si="44"/>
        <v>0.58993490325732445</v>
      </c>
      <c r="AX60" s="24">
        <f t="shared" si="44"/>
        <v>0.52127222628220737</v>
      </c>
      <c r="AY60" s="24">
        <f t="shared" si="44"/>
        <v>0.59393167033433203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0.28022337977203571</v>
      </c>
      <c r="BE60" s="24">
        <f t="shared" si="42"/>
        <v>0.50632142608196617</v>
      </c>
      <c r="BF60" s="24">
        <f t="shared" si="42"/>
        <v>0.41221321524232568</v>
      </c>
      <c r="BG60" s="24">
        <f t="shared" si="42"/>
        <v>0.52156681514586678</v>
      </c>
      <c r="BH60" s="24">
        <f t="shared" si="42"/>
        <v>0.33657462335678279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0.5303304515326237</v>
      </c>
      <c r="BM60" s="24">
        <f t="shared" si="46"/>
        <v>0.54657241726011541</v>
      </c>
      <c r="BN60" s="24">
        <f t="shared" si="46"/>
        <v>0.51162435425256914</v>
      </c>
      <c r="BO60" s="24">
        <f t="shared" si="46"/>
        <v>0.50889376898638283</v>
      </c>
      <c r="BP60" s="24" t="e">
        <f t="shared" si="46"/>
        <v>#DIV/0!</v>
      </c>
      <c r="BQ60" s="24">
        <f t="shared" si="46"/>
        <v>0.53703609441930089</v>
      </c>
      <c r="BR60" s="21"/>
      <c r="BS60" s="35">
        <f t="shared" si="11"/>
        <v>44378</v>
      </c>
      <c r="BT60" s="24">
        <f t="shared" si="41"/>
        <v>1.2660810857266681E-2</v>
      </c>
      <c r="BU60" s="24">
        <f t="shared" si="40"/>
        <v>1.0817198862330293E-3</v>
      </c>
      <c r="BV60" s="24">
        <f t="shared" si="40"/>
        <v>3.2345907982574591E-3</v>
      </c>
      <c r="BW60" s="24">
        <f t="shared" si="40"/>
        <v>1.8325076471179369E-3</v>
      </c>
      <c r="BX60" s="24">
        <f t="shared" si="40"/>
        <v>1.6995743652460217E-3</v>
      </c>
      <c r="BY60" s="24">
        <f t="shared" si="40"/>
        <v>4.2004687059285966E-3</v>
      </c>
      <c r="BZ60" s="24">
        <f t="shared" si="40"/>
        <v>3.5417121048689857E-3</v>
      </c>
      <c r="CA60" s="24">
        <f t="shared" si="40"/>
        <v>4.5122410033020146E-4</v>
      </c>
      <c r="CB60" s="24">
        <f t="shared" si="40"/>
        <v>1.3122401895382355E-3</v>
      </c>
      <c r="CC60" s="24">
        <f t="shared" si="40"/>
        <v>3.2127372858292247E-4</v>
      </c>
      <c r="CD60" s="24">
        <f t="shared" si="40"/>
        <v>2.8549903276086537E-3</v>
      </c>
      <c r="CE60" s="24">
        <f t="shared" si="40"/>
        <v>1.0211591868561974E-3</v>
      </c>
      <c r="CF60" s="24">
        <f t="shared" si="14"/>
        <v>3.4212271897834927E-2</v>
      </c>
    </row>
    <row r="61" spans="1:84" x14ac:dyDescent="0.2">
      <c r="A61" s="31">
        <f>+[1]PAM!A62</f>
        <v>44409</v>
      </c>
      <c r="B61" s="17">
        <f>+[1]PAM!B62</f>
        <v>521.41677168188221</v>
      </c>
      <c r="C61" s="17">
        <f>+[1]PAM!C62</f>
        <v>550.40041869203799</v>
      </c>
      <c r="D61" s="17">
        <f>+[1]PAM!D62</f>
        <v>430.09506700567403</v>
      </c>
      <c r="E61" s="17">
        <f>+[1]PAM!E62</f>
        <v>516.92801388222301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472.70832695774402</v>
      </c>
      <c r="K61" s="17">
        <f>+[1]PAM!K62</f>
        <v>499.79669999999999</v>
      </c>
      <c r="L61" s="17">
        <f>+[1]PAM!L62</f>
        <v>403.90267876023597</v>
      </c>
      <c r="M61" s="17">
        <f>+[1]PAM!M62</f>
        <v>481.18509999999998</v>
      </c>
      <c r="N61" s="17">
        <f>+[1]PAM!N62</f>
        <v>456.66617132543502</v>
      </c>
      <c r="O61" s="17">
        <f>+[1]PAM!P62</f>
        <v>496.91750000000002</v>
      </c>
      <c r="P61" s="17">
        <f>+[1]PAM!Q62</f>
        <v>536.25120000000004</v>
      </c>
      <c r="Q61" s="17">
        <f>+[1]PAM!R62</f>
        <v>468.90359999999998</v>
      </c>
      <c r="R61" s="18">
        <f t="shared" si="4"/>
        <v>521.41677168188221</v>
      </c>
      <c r="S61" s="19">
        <f t="shared" si="5"/>
        <v>516.41574806392009</v>
      </c>
      <c r="T61" s="19">
        <f t="shared" si="6"/>
        <v>498.40117704064295</v>
      </c>
      <c r="U61" s="19">
        <f t="shared" si="7"/>
        <v>503.42822188668504</v>
      </c>
      <c r="V61" s="19"/>
      <c r="W61" s="20">
        <f t="shared" si="8"/>
        <v>534.60114811027518</v>
      </c>
      <c r="X61" s="21"/>
      <c r="Y61" s="41">
        <f t="shared" si="43"/>
        <v>2.2686739296634784E-2</v>
      </c>
      <c r="Z61" s="24">
        <f t="shared" si="43"/>
        <v>1.1157825738504989E-2</v>
      </c>
      <c r="AA61" s="24">
        <f t="shared" si="43"/>
        <v>2.7083658058023374E-2</v>
      </c>
      <c r="AB61" s="24">
        <f t="shared" si="43"/>
        <v>3.1301489796609294E-2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1.1348313634663709E-2</v>
      </c>
      <c r="AH61" s="24">
        <f t="shared" si="43"/>
        <v>3.7133053138167949E-2</v>
      </c>
      <c r="AI61" s="24">
        <f t="shared" si="43"/>
        <v>3.9194017552667049E-2</v>
      </c>
      <c r="AJ61" s="24">
        <f t="shared" si="43"/>
        <v>4.1681540818533147E-2</v>
      </c>
      <c r="AK61" s="24">
        <f t="shared" si="43"/>
        <v>3.1932467929774333E-2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2.2686739296634784E-2</v>
      </c>
      <c r="AP61" s="24">
        <f t="shared" si="45"/>
        <v>2.4036217623516487E-2</v>
      </c>
      <c r="AQ61" s="24">
        <f t="shared" si="45"/>
        <v>3.5396546676312424E-2</v>
      </c>
      <c r="AR61" s="24">
        <f t="shared" si="39"/>
        <v>3.3655946227861167E-2</v>
      </c>
      <c r="AS61" s="24" t="e">
        <f t="shared" si="39"/>
        <v>#DIV/0!</v>
      </c>
      <c r="AT61" s="24">
        <f t="shared" si="39"/>
        <v>3.1297549817255188E-2</v>
      </c>
      <c r="AU61" s="21"/>
      <c r="AV61" s="24">
        <f t="shared" si="44"/>
        <v>0.52477182149092338</v>
      </c>
      <c r="AW61" s="24">
        <f t="shared" si="44"/>
        <v>0.55766646751683213</v>
      </c>
      <c r="AX61" s="24">
        <f t="shared" si="44"/>
        <v>0.5366663242344385</v>
      </c>
      <c r="AY61" s="24">
        <f t="shared" si="44"/>
        <v>0.60815661220595718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0.27684158533876424</v>
      </c>
      <c r="BE61" s="24">
        <f t="shared" si="42"/>
        <v>0.5090799020510699</v>
      </c>
      <c r="BF61" s="24">
        <f t="shared" si="42"/>
        <v>0.4653401437691187</v>
      </c>
      <c r="BG61" s="24">
        <f t="shared" si="42"/>
        <v>0.54813441131267004</v>
      </c>
      <c r="BH61" s="24">
        <f t="shared" si="42"/>
        <v>0.35873278014346743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0.52477182149092316</v>
      </c>
      <c r="BM61" s="24">
        <f t="shared" si="46"/>
        <v>0.53975823883129093</v>
      </c>
      <c r="BN61" s="24">
        <f t="shared" si="46"/>
        <v>0.52456569092709304</v>
      </c>
      <c r="BO61" s="24">
        <f t="shared" si="46"/>
        <v>0.51811531129790422</v>
      </c>
      <c r="BP61" s="24" t="e">
        <f t="shared" si="46"/>
        <v>#DIV/0!</v>
      </c>
      <c r="BQ61" s="24">
        <f t="shared" si="46"/>
        <v>0.5464349505792585</v>
      </c>
      <c r="BR61" s="21"/>
      <c r="BS61" s="35">
        <f t="shared" si="11"/>
        <v>44409</v>
      </c>
      <c r="BT61" s="24">
        <f t="shared" si="41"/>
        <v>3.4128848630592123E-3</v>
      </c>
      <c r="BU61" s="24">
        <f t="shared" si="40"/>
        <v>8.4529283769332973E-4</v>
      </c>
      <c r="BV61" s="24">
        <f t="shared" si="40"/>
        <v>3.2096033781321303E-3</v>
      </c>
      <c r="BW61" s="24">
        <f t="shared" si="40"/>
        <v>-7.8903216260402254E-4</v>
      </c>
      <c r="BX61" s="24">
        <f t="shared" si="40"/>
        <v>2.1228463850547839E-3</v>
      </c>
      <c r="BY61" s="24">
        <f t="shared" si="40"/>
        <v>3.6623736065079277E-3</v>
      </c>
      <c r="BZ61" s="24">
        <f t="shared" si="40"/>
        <v>2.79933784576395E-3</v>
      </c>
      <c r="CA61" s="24">
        <f t="shared" si="40"/>
        <v>2.9754145976737751E-4</v>
      </c>
      <c r="CB61" s="24">
        <f t="shared" si="40"/>
        <v>2.5937113035729114E-3</v>
      </c>
      <c r="CC61" s="24">
        <f t="shared" si="40"/>
        <v>4.8104242778082866E-4</v>
      </c>
      <c r="CD61" s="24">
        <f t="shared" si="40"/>
        <v>3.0588882739753789E-3</v>
      </c>
      <c r="CE61" s="24">
        <f t="shared" si="40"/>
        <v>9.9224907793094876E-4</v>
      </c>
      <c r="CF61" s="24">
        <f t="shared" si="14"/>
        <v>2.2686739296634756E-2</v>
      </c>
    </row>
    <row r="62" spans="1:84" x14ac:dyDescent="0.2">
      <c r="A62" s="31">
        <f>+[1]PAM!A63</f>
        <v>44440</v>
      </c>
      <c r="B62" s="17">
        <f>+[1]PAM!B63</f>
        <v>537.36447353366975</v>
      </c>
      <c r="C62" s="17">
        <f>+[1]PAM!C63</f>
        <v>562.50094830461899</v>
      </c>
      <c r="D62" s="17">
        <f>+[1]PAM!D63</f>
        <v>452.26977855746202</v>
      </c>
      <c r="E62" s="17">
        <f>+[1]PAM!E63</f>
        <v>535.80368005481898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483.643328052691</v>
      </c>
      <c r="K62" s="17">
        <f>+[1]PAM!K63</f>
        <v>521.68769999999995</v>
      </c>
      <c r="L62" s="17">
        <f>+[1]PAM!L63</f>
        <v>419.43886794435201</v>
      </c>
      <c r="M62" s="17">
        <f>+[1]PAM!M63</f>
        <v>500.18819999999999</v>
      </c>
      <c r="N62" s="17">
        <f>+[1]PAM!N63</f>
        <v>462.75183249397202</v>
      </c>
      <c r="O62" s="17">
        <f>+[1]PAM!P63</f>
        <v>524.06399999999996</v>
      </c>
      <c r="P62" s="17">
        <f>+[1]PAM!Q63</f>
        <v>553.57590000000005</v>
      </c>
      <c r="Q62" s="17">
        <f>+[1]PAM!R63</f>
        <v>481.98610000000002</v>
      </c>
      <c r="R62" s="18">
        <f t="shared" si="4"/>
        <v>537.36447353366975</v>
      </c>
      <c r="S62" s="19">
        <f t="shared" si="5"/>
        <v>532.07026357806228</v>
      </c>
      <c r="T62" s="19">
        <f t="shared" si="6"/>
        <v>516.20538427176848</v>
      </c>
      <c r="U62" s="19">
        <f t="shared" si="7"/>
        <v>520.88235588681255</v>
      </c>
      <c r="V62" s="19"/>
      <c r="W62" s="20">
        <f t="shared" si="8"/>
        <v>552.73907449628371</v>
      </c>
      <c r="X62" s="21"/>
      <c r="Y62" s="41">
        <f t="shared" si="43"/>
        <v>3.0585325823614395E-2</v>
      </c>
      <c r="Z62" s="24">
        <f t="shared" si="43"/>
        <v>2.1984957136000238E-2</v>
      </c>
      <c r="AA62" s="24">
        <f t="shared" si="43"/>
        <v>5.1557697943779068E-2</v>
      </c>
      <c r="AB62" s="24">
        <f t="shared" si="43"/>
        <v>3.6515076888242737E-2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2.3132660186721221E-2</v>
      </c>
      <c r="AH62" s="24">
        <f t="shared" si="43"/>
        <v>4.3799809002340373E-2</v>
      </c>
      <c r="AI62" s="24">
        <f t="shared" si="43"/>
        <v>3.8465179859177523E-2</v>
      </c>
      <c r="AJ62" s="24">
        <f t="shared" si="43"/>
        <v>3.9492286855931313E-2</v>
      </c>
      <c r="AK62" s="24">
        <f t="shared" si="43"/>
        <v>1.3326279787429618E-2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3.0585325823614395E-2</v>
      </c>
      <c r="AP62" s="24">
        <f t="shared" si="45"/>
        <v>3.031378414161856E-2</v>
      </c>
      <c r="AQ62" s="24">
        <f t="shared" si="45"/>
        <v>3.5722642825287032E-2</v>
      </c>
      <c r="AR62" s="24">
        <f t="shared" si="39"/>
        <v>3.467055131457486E-2</v>
      </c>
      <c r="AS62" s="24" t="e">
        <f t="shared" si="39"/>
        <v>#DIV/0!</v>
      </c>
      <c r="AT62" s="24">
        <f t="shared" si="39"/>
        <v>3.3927960031741478E-2</v>
      </c>
      <c r="AU62" s="21"/>
      <c r="AV62" s="24">
        <f t="shared" si="44"/>
        <v>0.53182478755294471</v>
      </c>
      <c r="AW62" s="24">
        <f t="shared" si="44"/>
        <v>0.55298005244139126</v>
      </c>
      <c r="AX62" s="24">
        <f t="shared" si="44"/>
        <v>0.55948958411797456</v>
      </c>
      <c r="AY62" s="24">
        <f t="shared" si="44"/>
        <v>0.6264778831299378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0.28000971517104856</v>
      </c>
      <c r="BE62" s="24">
        <f t="shared" si="42"/>
        <v>0.56054967822065027</v>
      </c>
      <c r="BF62" s="24">
        <f t="shared" si="42"/>
        <v>0.50101247123844694</v>
      </c>
      <c r="BG62" s="24">
        <f t="shared" si="42"/>
        <v>0.56784801357872405</v>
      </c>
      <c r="BH62" s="24">
        <f t="shared" si="42"/>
        <v>0.37046302254998698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0.53182478755294449</v>
      </c>
      <c r="BM62" s="24">
        <f t="shared" si="46"/>
        <v>0.55115788303067559</v>
      </c>
      <c r="BN62" s="24">
        <f t="shared" si="46"/>
        <v>0.54880622793902845</v>
      </c>
      <c r="BO62" s="24">
        <f t="shared" si="46"/>
        <v>0.543549727624284</v>
      </c>
      <c r="BP62" s="24" t="e">
        <f t="shared" si="46"/>
        <v>#DIV/0!</v>
      </c>
      <c r="BQ62" s="24">
        <f t="shared" si="46"/>
        <v>0.55767189331084532</v>
      </c>
      <c r="BR62" s="21"/>
      <c r="BS62" s="35">
        <f t="shared" si="11"/>
        <v>44440</v>
      </c>
      <c r="BT62" s="24">
        <f t="shared" si="41"/>
        <v>6.6488113200155385E-3</v>
      </c>
      <c r="BU62" s="24">
        <f t="shared" si="40"/>
        <v>1.616056645531226E-3</v>
      </c>
      <c r="BV62" s="24">
        <f t="shared" si="40"/>
        <v>3.775735819642734E-3</v>
      </c>
      <c r="BW62" s="24">
        <f t="shared" si="40"/>
        <v>1.704147254668893E-3</v>
      </c>
      <c r="BX62" s="24">
        <f t="shared" si="40"/>
        <v>1.9896429810910329E-3</v>
      </c>
      <c r="BY62" s="24">
        <f t="shared" si="40"/>
        <v>4.0139836569678278E-3</v>
      </c>
      <c r="BZ62" s="24">
        <f t="shared" si="40"/>
        <v>3.2849541154479876E-3</v>
      </c>
      <c r="CA62" s="24">
        <f t="shared" si="40"/>
        <v>5.9979089338976592E-4</v>
      </c>
      <c r="CB62" s="24">
        <f t="shared" si="40"/>
        <v>3.1025946763887135E-3</v>
      </c>
      <c r="CC62" s="24">
        <f t="shared" si="40"/>
        <v>4.7971729995841954E-4</v>
      </c>
      <c r="CD62" s="24">
        <f t="shared" si="40"/>
        <v>2.9520552149386991E-3</v>
      </c>
      <c r="CE62" s="24">
        <f t="shared" si="40"/>
        <v>4.1783594557358365E-4</v>
      </c>
      <c r="CF62" s="24">
        <f t="shared" si="14"/>
        <v>3.0585325823614423E-2</v>
      </c>
    </row>
    <row r="63" spans="1:84" x14ac:dyDescent="0.2">
      <c r="A63" s="31">
        <f>+[1]PAM!A64</f>
        <v>44470</v>
      </c>
      <c r="B63" s="17">
        <f>+[1]PAM!B64</f>
        <v>554.67339768846057</v>
      </c>
      <c r="C63" s="17">
        <f>+[1]PAM!C64</f>
        <v>580.12189357871398</v>
      </c>
      <c r="D63" s="17">
        <f>+[1]PAM!D64</f>
        <v>465.77678463342602</v>
      </c>
      <c r="E63" s="17">
        <f>+[1]PAM!E64</f>
        <v>555.31792735116096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493.793388643345</v>
      </c>
      <c r="K63" s="17">
        <f>+[1]PAM!K64</f>
        <v>538.5068</v>
      </c>
      <c r="L63" s="17">
        <f>+[1]PAM!L64</f>
        <v>432.43089562816101</v>
      </c>
      <c r="M63" s="17">
        <f>+[1]PAM!M64</f>
        <v>523.00630000000001</v>
      </c>
      <c r="N63" s="17">
        <f>+[1]PAM!N64</f>
        <v>473.85899454049598</v>
      </c>
      <c r="O63" s="17">
        <f>+[1]PAM!P64</f>
        <v>562.79380000000003</v>
      </c>
      <c r="P63" s="17">
        <f>+[1]PAM!Q64</f>
        <v>570.78729999999996</v>
      </c>
      <c r="Q63" s="17">
        <f>+[1]PAM!R64</f>
        <v>491.14240000000001</v>
      </c>
      <c r="R63" s="18">
        <f t="shared" si="4"/>
        <v>554.67339768846057</v>
      </c>
      <c r="S63" s="19">
        <f t="shared" si="5"/>
        <v>549.61045742223996</v>
      </c>
      <c r="T63" s="19">
        <f t="shared" si="6"/>
        <v>534.10865247565812</v>
      </c>
      <c r="U63" s="19">
        <f t="shared" si="7"/>
        <v>537.35050738023017</v>
      </c>
      <c r="V63" s="19"/>
      <c r="W63" s="20">
        <f t="shared" si="8"/>
        <v>570.7655741474772</v>
      </c>
      <c r="X63" s="21"/>
      <c r="Y63" s="41">
        <f t="shared" si="43"/>
        <v>3.2210771287071838E-2</v>
      </c>
      <c r="Z63" s="24">
        <f t="shared" si="43"/>
        <v>3.1326072119886472E-2</v>
      </c>
      <c r="AA63" s="24">
        <f t="shared" si="43"/>
        <v>2.9864931764941982E-2</v>
      </c>
      <c r="AB63" s="24">
        <f t="shared" si="43"/>
        <v>3.6420517481972947E-2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2.0986665176425667E-2</v>
      </c>
      <c r="AH63" s="24">
        <f t="shared" si="43"/>
        <v>3.2239786370274803E-2</v>
      </c>
      <c r="AI63" s="24">
        <f t="shared" si="43"/>
        <v>3.0974782445609472E-2</v>
      </c>
      <c r="AJ63" s="24">
        <f t="shared" si="43"/>
        <v>4.5619028997485378E-2</v>
      </c>
      <c r="AK63" s="24">
        <f t="shared" si="43"/>
        <v>2.4002416125858739E-2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3.2210771287071838E-2</v>
      </c>
      <c r="AP63" s="24">
        <f t="shared" si="45"/>
        <v>3.2965935224839482E-2</v>
      </c>
      <c r="AQ63" s="24">
        <f t="shared" si="45"/>
        <v>3.4682451499699951E-2</v>
      </c>
      <c r="AR63" s="24">
        <f t="shared" si="39"/>
        <v>3.161587507678254E-2</v>
      </c>
      <c r="AS63" s="24" t="e">
        <f t="shared" si="39"/>
        <v>#DIV/0!</v>
      </c>
      <c r="AT63" s="24">
        <f t="shared" si="39"/>
        <v>3.2613036571769838E-2</v>
      </c>
      <c r="AU63" s="21"/>
      <c r="AV63" s="24">
        <f t="shared" si="44"/>
        <v>0.52330528765913886</v>
      </c>
      <c r="AW63" s="24">
        <f t="shared" si="44"/>
        <v>0.53465295043210448</v>
      </c>
      <c r="AX63" s="24">
        <f t="shared" si="44"/>
        <v>0.57271138520410658</v>
      </c>
      <c r="AY63" s="24">
        <f t="shared" si="44"/>
        <v>0.59400486628985782</v>
      </c>
      <c r="AZ63" s="24">
        <f t="shared" si="44"/>
        <v>0.25471722591973989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0.29448840264963616</v>
      </c>
      <c r="BE63" s="24">
        <f t="shared" si="42"/>
        <v>0.5642712752004988</v>
      </c>
      <c r="BF63" s="24">
        <f t="shared" si="42"/>
        <v>0.52540521865812062</v>
      </c>
      <c r="BG63" s="24">
        <f t="shared" si="42"/>
        <v>0.58282573056514675</v>
      </c>
      <c r="BH63" s="24">
        <f t="shared" si="42"/>
        <v>0.38053439924659704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0.52330528765913886</v>
      </c>
      <c r="BM63" s="24">
        <f t="shared" si="46"/>
        <v>0.53943943821290219</v>
      </c>
      <c r="BN63" s="24">
        <f t="shared" si="46"/>
        <v>0.54059784229362973</v>
      </c>
      <c r="BO63" s="24">
        <f t="shared" si="46"/>
        <v>0.52900465402435204</v>
      </c>
      <c r="BP63" s="24" t="e">
        <f t="shared" si="46"/>
        <v>#DIV/0!</v>
      </c>
      <c r="BQ63" s="24">
        <f t="shared" si="46"/>
        <v>0.54938463868079257</v>
      </c>
      <c r="BR63" s="21"/>
      <c r="BS63" s="35">
        <f t="shared" si="11"/>
        <v>44470</v>
      </c>
      <c r="BT63" s="24">
        <f t="shared" si="41"/>
        <v>9.3947424321341854E-3</v>
      </c>
      <c r="BU63" s="24">
        <f t="shared" si="40"/>
        <v>9.5515475280944884E-4</v>
      </c>
      <c r="BV63" s="24">
        <f t="shared" si="40"/>
        <v>3.7876266356505605E-3</v>
      </c>
      <c r="BW63" s="24">
        <f t="shared" si="40"/>
        <v>1.3866463391225892E-3</v>
      </c>
      <c r="BX63" s="24">
        <f t="shared" si="40"/>
        <v>1.6606258581478189E-3</v>
      </c>
      <c r="BY63" s="24">
        <f t="shared" si="40"/>
        <v>4.0849164172786839E-3</v>
      </c>
      <c r="BZ63" s="24">
        <f t="shared" si="40"/>
        <v>3.5190993322738087E-3</v>
      </c>
      <c r="CA63" s="24">
        <f t="shared" si="40"/>
        <v>5.4021385333452891E-4</v>
      </c>
      <c r="CB63" s="24">
        <f t="shared" si="40"/>
        <v>2.3130138876256115E-3</v>
      </c>
      <c r="CC63" s="24">
        <f t="shared" si="40"/>
        <v>3.8925469771722597E-4</v>
      </c>
      <c r="CD63" s="24">
        <f t="shared" si="40"/>
        <v>3.4395018484306146E-3</v>
      </c>
      <c r="CE63" s="24">
        <f t="shared" si="40"/>
        <v>7.3997523254697118E-4</v>
      </c>
      <c r="CF63" s="24">
        <f t="shared" si="14"/>
        <v>3.2210771287072046E-2</v>
      </c>
    </row>
    <row r="64" spans="1:84" x14ac:dyDescent="0.2">
      <c r="A64" s="31">
        <f>+[1]PAM!A65</f>
        <v>44501</v>
      </c>
      <c r="B64" s="17">
        <f>+[1]PAM!B65</f>
        <v>570.73819683475654</v>
      </c>
      <c r="C64" s="17">
        <f>+[1]PAM!C65</f>
        <v>596.25326294703302</v>
      </c>
      <c r="D64" s="17">
        <f>+[1]PAM!D65</f>
        <v>467.29642328089398</v>
      </c>
      <c r="E64" s="17">
        <f>+[1]PAM!E65</f>
        <v>585.401346851585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504.40703513938303</v>
      </c>
      <c r="K64" s="17">
        <f>+[1]PAM!K65</f>
        <v>548.93920000000003</v>
      </c>
      <c r="L64" s="17">
        <f>+[1]PAM!L65</f>
        <v>446.374852479656</v>
      </c>
      <c r="M64" s="17">
        <f>+[1]PAM!M65</f>
        <v>546.15430000000003</v>
      </c>
      <c r="N64" s="17">
        <f>+[1]PAM!N65</f>
        <v>481.42652316280402</v>
      </c>
      <c r="O64" s="17">
        <f>+[1]PAM!P65</f>
        <v>575.92269999999996</v>
      </c>
      <c r="P64" s="17">
        <f>+[1]PAM!Q65</f>
        <v>589.49459999999999</v>
      </c>
      <c r="Q64" s="17">
        <f>+[1]PAM!R65</f>
        <v>497.08159999999998</v>
      </c>
      <c r="R64" s="18">
        <f t="shared" si="4"/>
        <v>570.73819683475654</v>
      </c>
      <c r="S64" s="19">
        <f t="shared" si="5"/>
        <v>566.65219104531809</v>
      </c>
      <c r="T64" s="19">
        <f t="shared" si="6"/>
        <v>553.52387652301536</v>
      </c>
      <c r="U64" s="19">
        <f t="shared" si="7"/>
        <v>555.67577161445104</v>
      </c>
      <c r="V64" s="19"/>
      <c r="W64" s="20">
        <f t="shared" si="8"/>
        <v>587.44707974745472</v>
      </c>
      <c r="X64" s="21"/>
      <c r="Y64" s="41">
        <f t="shared" si="43"/>
        <v>2.896262776120917E-2</v>
      </c>
      <c r="Z64" s="24">
        <f t="shared" si="43"/>
        <v>2.7806861880020239E-2</v>
      </c>
      <c r="AA64" s="24">
        <f t="shared" si="43"/>
        <v>3.2625899306337747E-3</v>
      </c>
      <c r="AB64" s="24">
        <f t="shared" si="43"/>
        <v>5.4173326699392677E-2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2.1494104093208177E-2</v>
      </c>
      <c r="AH64" s="24">
        <f t="shared" si="43"/>
        <v>1.9372828718225987E-2</v>
      </c>
      <c r="AI64" s="24">
        <f t="shared" si="43"/>
        <v>3.2245514815123499E-2</v>
      </c>
      <c r="AJ64" s="24">
        <f t="shared" si="43"/>
        <v>4.4259505095827656E-2</v>
      </c>
      <c r="AK64" s="24">
        <f t="shared" si="43"/>
        <v>1.5970001011896606E-2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2.896262776120917E-2</v>
      </c>
      <c r="AP64" s="24">
        <f t="shared" si="45"/>
        <v>3.1006931169043961E-2</v>
      </c>
      <c r="AQ64" s="24">
        <f t="shared" si="45"/>
        <v>3.6350701224114879E-2</v>
      </c>
      <c r="AR64" s="24">
        <f t="shared" si="39"/>
        <v>3.4102999778604204E-2</v>
      </c>
      <c r="AS64" s="24" t="e">
        <f t="shared" si="39"/>
        <v>#DIV/0!</v>
      </c>
      <c r="AT64" s="24">
        <f t="shared" si="39"/>
        <v>2.9226544759455519E-2</v>
      </c>
      <c r="AU64" s="21"/>
      <c r="AV64" s="24">
        <f t="shared" si="44"/>
        <v>0.51487599315360533</v>
      </c>
      <c r="AW64" s="24">
        <f t="shared" si="44"/>
        <v>0.51808377790777915</v>
      </c>
      <c r="AX64" s="24">
        <f t="shared" si="44"/>
        <v>0.53661460382393145</v>
      </c>
      <c r="AY64" s="24">
        <f t="shared" si="44"/>
        <v>0.62167912953094717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0.31858814355223952</v>
      </c>
      <c r="BE64" s="24">
        <f t="shared" si="42"/>
        <v>0.51435054339205211</v>
      </c>
      <c r="BF64" s="24">
        <f t="shared" si="42"/>
        <v>0.54662118278383609</v>
      </c>
      <c r="BG64" s="24">
        <f t="shared" si="42"/>
        <v>0.60366983952857223</v>
      </c>
      <c r="BH64" s="24">
        <f t="shared" si="42"/>
        <v>0.37718196151025962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0.51487599315360533</v>
      </c>
      <c r="BM64" s="24">
        <f t="shared" si="46"/>
        <v>0.53003721013870053</v>
      </c>
      <c r="BN64" s="24">
        <f t="shared" si="46"/>
        <v>0.53988809264400461</v>
      </c>
      <c r="BO64" s="24">
        <f t="shared" si="46"/>
        <v>0.52250952713092458</v>
      </c>
      <c r="BP64" s="24" t="e">
        <f t="shared" si="46"/>
        <v>#DIV/0!</v>
      </c>
      <c r="BQ64" s="24">
        <f t="shared" si="46"/>
        <v>0.54223857710758327</v>
      </c>
      <c r="BR64" s="21"/>
      <c r="BS64" s="35">
        <f t="shared" si="11"/>
        <v>44501</v>
      </c>
      <c r="BT64" s="24">
        <f t="shared" si="41"/>
        <v>8.3321777162625125E-3</v>
      </c>
      <c r="BU64" s="24">
        <f t="shared" si="40"/>
        <v>1.0410859587720177E-4</v>
      </c>
      <c r="BV64" s="24">
        <f t="shared" si="40"/>
        <v>5.65684358934509E-3</v>
      </c>
      <c r="BW64" s="24">
        <f t="shared" si="40"/>
        <v>1.8741822022333237E-3</v>
      </c>
      <c r="BX64" s="24">
        <f t="shared" si="40"/>
        <v>1.6295278694935019E-3</v>
      </c>
      <c r="BY64" s="24">
        <f t="shared" si="40"/>
        <v>2.3923025072590562E-3</v>
      </c>
      <c r="BZ64" s="24">
        <f t="shared" si="40"/>
        <v>2.7627892312598501E-3</v>
      </c>
      <c r="CA64" s="24">
        <f t="shared" si="40"/>
        <v>5.4725950631795135E-4</v>
      </c>
      <c r="CB64" s="24">
        <f t="shared" si="40"/>
        <v>1.389924887713866E-3</v>
      </c>
      <c r="CC64" s="24">
        <f t="shared" si="40"/>
        <v>4.0473854748512985E-4</v>
      </c>
      <c r="CD64" s="24">
        <f t="shared" si="40"/>
        <v>3.3803459978679435E-3</v>
      </c>
      <c r="CE64" s="24">
        <f t="shared" si="40"/>
        <v>4.8842711009333792E-4</v>
      </c>
      <c r="CF64" s="24">
        <f t="shared" si="14"/>
        <v>2.8962627761208764E-2</v>
      </c>
    </row>
    <row r="65" spans="1:84" x14ac:dyDescent="0.2">
      <c r="A65" s="31">
        <f>+[1]PAM!A66</f>
        <v>44531</v>
      </c>
      <c r="B65" s="17">
        <f>+[1]PAM!B66</f>
        <v>591.58465054012424</v>
      </c>
      <c r="C65" s="17">
        <f>+[1]PAM!C66</f>
        <v>624.38449687803302</v>
      </c>
      <c r="D65" s="17">
        <f>+[1]PAM!D66</f>
        <v>490.17672616247103</v>
      </c>
      <c r="E65" s="17">
        <f>+[1]PAM!E66</f>
        <v>612.94752260464497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508.65890634525999</v>
      </c>
      <c r="K65" s="17">
        <f>+[1]PAM!K66</f>
        <v>568.38250000000005</v>
      </c>
      <c r="L65" s="17">
        <f>+[1]PAM!L66</f>
        <v>462.25877874371798</v>
      </c>
      <c r="M65" s="17">
        <f>+[1]PAM!M66</f>
        <v>571.51499999999999</v>
      </c>
      <c r="N65" s="17">
        <f>+[1]PAM!N66</f>
        <v>497.29855763913798</v>
      </c>
      <c r="O65" s="17">
        <f>+[1]PAM!P66</f>
        <v>590.73249999999996</v>
      </c>
      <c r="P65" s="17">
        <f>+[1]PAM!Q66</f>
        <v>613.41399999999999</v>
      </c>
      <c r="Q65" s="17">
        <f>+[1]PAM!R66</f>
        <v>506.74650000000003</v>
      </c>
      <c r="R65" s="18">
        <f t="shared" si="4"/>
        <v>591.58465054012424</v>
      </c>
      <c r="S65" s="19">
        <f t="shared" si="5"/>
        <v>591.61198777401682</v>
      </c>
      <c r="T65" s="19">
        <f t="shared" si="6"/>
        <v>576.16895229114289</v>
      </c>
      <c r="U65" s="19">
        <f t="shared" si="7"/>
        <v>577.52789293852061</v>
      </c>
      <c r="V65" s="19"/>
      <c r="W65" s="20">
        <f t="shared" si="8"/>
        <v>605.380192576593</v>
      </c>
      <c r="X65" s="21"/>
      <c r="Y65" s="41">
        <f t="shared" si="43"/>
        <v>3.6525422375757399E-2</v>
      </c>
      <c r="Z65" s="24">
        <f t="shared" si="43"/>
        <v>4.7180008360807824E-2</v>
      </c>
      <c r="AA65" s="24">
        <f t="shared" si="43"/>
        <v>4.896314575004479E-2</v>
      </c>
      <c r="AB65" s="24">
        <f t="shared" si="43"/>
        <v>4.7055197090353884E-2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8.429444693811794E-3</v>
      </c>
      <c r="AH65" s="24">
        <f t="shared" si="47"/>
        <v>3.5419769621116481E-2</v>
      </c>
      <c r="AI65" s="24">
        <f t="shared" si="47"/>
        <v>3.5584276703369833E-2</v>
      </c>
      <c r="AJ65" s="24">
        <f t="shared" si="47"/>
        <v>4.6435045920173001E-2</v>
      </c>
      <c r="AK65" s="24">
        <f t="shared" si="47"/>
        <v>3.2968757874120014E-2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3.6525422375757399E-2</v>
      </c>
      <c r="AP65" s="24">
        <f t="shared" si="45"/>
        <v>4.4047825320598699E-2</v>
      </c>
      <c r="AQ65" s="24">
        <f t="shared" si="45"/>
        <v>4.0910747898308397E-2</v>
      </c>
      <c r="AR65" s="24">
        <f t="shared" si="39"/>
        <v>3.9325308822770522E-2</v>
      </c>
      <c r="AS65" s="24" t="e">
        <f t="shared" si="39"/>
        <v>#DIV/0!</v>
      </c>
      <c r="AT65" s="24">
        <f t="shared" si="39"/>
        <v>3.0527197167867115E-2</v>
      </c>
      <c r="AU65" s="21"/>
      <c r="AV65" s="24">
        <f t="shared" si="44"/>
        <v>0.50513387298317003</v>
      </c>
      <c r="AW65" s="24">
        <f t="shared" si="44"/>
        <v>0.50810244324512976</v>
      </c>
      <c r="AX65" s="24">
        <f t="shared" si="44"/>
        <v>0.56725896054290481</v>
      </c>
      <c r="AY65" s="24">
        <f t="shared" si="44"/>
        <v>0.62904312744782698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0.34852641303576748</v>
      </c>
      <c r="BE65" s="24">
        <f t="shared" si="42"/>
        <v>0.46471346626970789</v>
      </c>
      <c r="BF65" s="24">
        <f t="shared" si="42"/>
        <v>0.5574581830732297</v>
      </c>
      <c r="BG65" s="24">
        <f t="shared" si="42"/>
        <v>0.61989731566109074</v>
      </c>
      <c r="BH65" s="24">
        <f t="shared" si="42"/>
        <v>0.39660270006721166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0.50513387298317003</v>
      </c>
      <c r="BM65" s="24">
        <f t="shared" si="46"/>
        <v>0.52611538439537919</v>
      </c>
      <c r="BN65" s="24">
        <f t="shared" si="46"/>
        <v>0.53839015095265608</v>
      </c>
      <c r="BO65" s="24">
        <f t="shared" si="46"/>
        <v>0.51634367516333146</v>
      </c>
      <c r="BP65" s="24" t="e">
        <f t="shared" si="46"/>
        <v>#DIV/0!</v>
      </c>
      <c r="BQ65" s="24">
        <f t="shared" si="46"/>
        <v>0.52481209030499332</v>
      </c>
      <c r="BR65" s="21"/>
      <c r="BS65" s="35">
        <f t="shared" si="11"/>
        <v>44531</v>
      </c>
      <c r="BT65" s="24">
        <f t="shared" si="41"/>
        <v>1.4121358209296374E-2</v>
      </c>
      <c r="BU65" s="24">
        <f t="shared" si="40"/>
        <v>1.5233806223620542E-3</v>
      </c>
      <c r="BV65" s="24">
        <f t="shared" si="40"/>
        <v>5.0339475209085788E-3</v>
      </c>
      <c r="BW65" s="24">
        <f t="shared" ref="BW65:CE93" si="48">(F65-F64)/$B64*F$3</f>
        <v>1.3259184056663045E-3</v>
      </c>
      <c r="BX65" s="24">
        <f t="shared" si="48"/>
        <v>2.0738643857451402E-3</v>
      </c>
      <c r="BY65" s="24">
        <f t="shared" si="48"/>
        <v>4.1899589220805079E-4</v>
      </c>
      <c r="BZ65" s="24">
        <f t="shared" si="48"/>
        <v>4.2544630155584729E-3</v>
      </c>
      <c r="CA65" s="24">
        <f t="shared" si="48"/>
        <v>2.1306356778375674E-4</v>
      </c>
      <c r="CB65" s="24">
        <f t="shared" si="48"/>
        <v>2.5175463600800659E-3</v>
      </c>
      <c r="CC65" s="24">
        <f t="shared" si="48"/>
        <v>4.4807096190451525E-4</v>
      </c>
      <c r="CD65" s="24">
        <f t="shared" si="48"/>
        <v>3.5992276518243007E-3</v>
      </c>
      <c r="CE65" s="24">
        <f t="shared" si="48"/>
        <v>9.955857824200786E-4</v>
      </c>
      <c r="CF65" s="24">
        <f t="shared" si="14"/>
        <v>3.6525422375757691E-2</v>
      </c>
    </row>
    <row r="66" spans="1:84" x14ac:dyDescent="0.2">
      <c r="A66" s="31">
        <f>+[1]PAM!A67</f>
        <v>44562</v>
      </c>
      <c r="B66" s="17">
        <f>+[1]PAM!B67</f>
        <v>614.58431841022662</v>
      </c>
      <c r="C66" s="17">
        <f>+[1]PAM!C67</f>
        <v>653.04139396920903</v>
      </c>
      <c r="D66" s="17">
        <f>+[1]PAM!D67</f>
        <v>495.935229549356</v>
      </c>
      <c r="E66" s="17">
        <f>+[1]PAM!E67</f>
        <v>640.94928602690698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529.49487022537596</v>
      </c>
      <c r="K66" s="17">
        <f>+[1]PAM!K67</f>
        <v>586.99180000000001</v>
      </c>
      <c r="L66" s="17">
        <f>+[1]PAM!L67</f>
        <v>482.19018867225702</v>
      </c>
      <c r="M66" s="17">
        <f>+[1]PAM!M67</f>
        <v>599.49180000000001</v>
      </c>
      <c r="N66" s="17">
        <f>+[1]PAM!N67</f>
        <v>515.73649990215904</v>
      </c>
      <c r="O66" s="17">
        <f>+[1]PAM!P67</f>
        <v>648.27959999999996</v>
      </c>
      <c r="P66" s="17">
        <f>+[1]PAM!Q67</f>
        <v>632.70609999999999</v>
      </c>
      <c r="Q66" s="17">
        <f>+[1]PAM!R67</f>
        <v>519.99680000000001</v>
      </c>
      <c r="R66" s="18">
        <f t="shared" si="4"/>
        <v>614.58431841022662</v>
      </c>
      <c r="S66" s="19">
        <f t="shared" si="5"/>
        <v>616.14975991237031</v>
      </c>
      <c r="T66" s="19">
        <f t="shared" si="6"/>
        <v>599.40505845174027</v>
      </c>
      <c r="U66" s="19">
        <f t="shared" si="7"/>
        <v>599.37973016980436</v>
      </c>
      <c r="V66" s="19"/>
      <c r="W66" s="20">
        <f t="shared" si="8"/>
        <v>627.95252897828425</v>
      </c>
      <c r="X66" s="21"/>
      <c r="Y66" s="41">
        <f t="shared" si="47"/>
        <v>3.8878067321563181E-2</v>
      </c>
      <c r="Z66" s="24">
        <f t="shared" si="47"/>
        <v>4.5896234186566964E-2</v>
      </c>
      <c r="AA66" s="24">
        <f t="shared" si="47"/>
        <v>1.1747810696700167E-2</v>
      </c>
      <c r="AB66" s="24">
        <f t="shared" si="47"/>
        <v>4.5683785951645461E-2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4.0962546060234084E-2</v>
      </c>
      <c r="AH66" s="24">
        <f t="shared" si="47"/>
        <v>3.274080394804546E-2</v>
      </c>
      <c r="AI66" s="24">
        <f t="shared" si="47"/>
        <v>4.3117428689416482E-2</v>
      </c>
      <c r="AJ66" s="24">
        <f t="shared" si="47"/>
        <v>4.8951996010603516E-2</v>
      </c>
      <c r="AK66" s="24">
        <f t="shared" si="47"/>
        <v>3.7076202976644268E-2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3.8878067321563181E-2</v>
      </c>
      <c r="AP66" s="24">
        <f t="shared" si="45"/>
        <v>4.1476123955294764E-2</v>
      </c>
      <c r="AQ66" s="24">
        <f t="shared" si="45"/>
        <v>4.0328632891791116E-2</v>
      </c>
      <c r="AR66" s="24">
        <f t="shared" si="39"/>
        <v>3.7836851688841211E-2</v>
      </c>
      <c r="AS66" s="24" t="e">
        <f t="shared" si="39"/>
        <v>#DIV/0!</v>
      </c>
      <c r="AT66" s="24">
        <f t="shared" si="39"/>
        <v>3.7286215635202513E-2</v>
      </c>
      <c r="AU66" s="21"/>
      <c r="AV66" s="24">
        <f t="shared" si="44"/>
        <v>0.49363641108134804</v>
      </c>
      <c r="AW66" s="24">
        <f t="shared" si="44"/>
        <v>0.49762395263984338</v>
      </c>
      <c r="AX66" s="24">
        <f t="shared" si="44"/>
        <v>0.52413864108075958</v>
      </c>
      <c r="AY66" s="24">
        <f t="shared" si="44"/>
        <v>0.62691427052713311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0.2619871112377492</v>
      </c>
      <c r="BE66" s="24">
        <f t="shared" si="42"/>
        <v>0.43129388580260986</v>
      </c>
      <c r="BF66" s="24">
        <f t="shared" si="42"/>
        <v>0.57863236815063535</v>
      </c>
      <c r="BG66" s="24">
        <f t="shared" si="42"/>
        <v>0.62472576449203387</v>
      </c>
      <c r="BH66" s="24">
        <f t="shared" si="42"/>
        <v>0.41751563898484934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0.49363641108134804</v>
      </c>
      <c r="BM66" s="24">
        <f t="shared" si="46"/>
        <v>0.51724261342731048</v>
      </c>
      <c r="BN66" s="24">
        <f t="shared" si="46"/>
        <v>0.5341364949740135</v>
      </c>
      <c r="BO66" s="24">
        <f t="shared" si="46"/>
        <v>0.50955516169755644</v>
      </c>
      <c r="BP66" s="24" t="e">
        <f t="shared" si="46"/>
        <v>#DIV/0!</v>
      </c>
      <c r="BQ66" s="24">
        <f t="shared" si="46"/>
        <v>0.51058159027561678</v>
      </c>
      <c r="BR66" s="21"/>
      <c r="BS66" s="35">
        <f t="shared" si="11"/>
        <v>44562</v>
      </c>
      <c r="BT66" s="24">
        <f t="shared" si="41"/>
        <v>1.3878319880554555E-2</v>
      </c>
      <c r="BU66" s="24">
        <f t="shared" ref="BU66:BU108" si="49">(D66-D65)/$B65*D$3</f>
        <v>3.6989318181572241E-4</v>
      </c>
      <c r="BV66" s="24">
        <f t="shared" ref="BV66:BV108" si="50">(E66-E65)/$B65*E$3</f>
        <v>4.9368825277589555E-3</v>
      </c>
      <c r="BW66" s="24">
        <f t="shared" si="48"/>
        <v>1.4237869411097481E-3</v>
      </c>
      <c r="BX66" s="24">
        <f t="shared" si="48"/>
        <v>1.8692339616830454E-3</v>
      </c>
      <c r="BY66" s="24">
        <f t="shared" si="48"/>
        <v>3.4364201947158501E-3</v>
      </c>
      <c r="BZ66" s="24">
        <f t="shared" si="48"/>
        <v>4.1427631155784555E-3</v>
      </c>
      <c r="CA66" s="24">
        <f t="shared" si="48"/>
        <v>1.0073090409415536E-3</v>
      </c>
      <c r="CB66" s="24">
        <f t="shared" si="48"/>
        <v>2.3246500204905543E-3</v>
      </c>
      <c r="CC66" s="24">
        <f t="shared" si="48"/>
        <v>5.424341208929216E-4</v>
      </c>
      <c r="CD66" s="24">
        <f t="shared" si="48"/>
        <v>3.8305943163518615E-3</v>
      </c>
      <c r="CE66" s="24">
        <f t="shared" si="48"/>
        <v>1.1157800196700404E-3</v>
      </c>
      <c r="CF66" s="24">
        <f t="shared" si="14"/>
        <v>3.8878067321563264E-2</v>
      </c>
    </row>
    <row r="67" spans="1:84" x14ac:dyDescent="0.2">
      <c r="A67" s="31">
        <f>+[1]PAM!A68</f>
        <v>44593</v>
      </c>
      <c r="B67" s="17">
        <f>+[1]PAM!B68</f>
        <v>642.2821498865377</v>
      </c>
      <c r="C67" s="17">
        <f>+[1]PAM!C68</f>
        <v>689.55967741958295</v>
      </c>
      <c r="D67" s="17">
        <f>+[1]PAM!D68</f>
        <v>507.466063355041</v>
      </c>
      <c r="E67" s="17">
        <f>+[1]PAM!E68</f>
        <v>677.21153827517196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527.24101910791205</v>
      </c>
      <c r="K67" s="17">
        <f>+[1]PAM!K68</f>
        <v>601.32280000000003</v>
      </c>
      <c r="L67" s="17">
        <f>+[1]PAM!L68</f>
        <v>503.43551657386598</v>
      </c>
      <c r="M67" s="17">
        <f>+[1]PAM!M68</f>
        <v>617.70780000000002</v>
      </c>
      <c r="N67" s="17">
        <f>+[1]PAM!N68</f>
        <v>537.30158723211503</v>
      </c>
      <c r="O67" s="17">
        <f>+[1]PAM!P68</f>
        <v>704.84649999999999</v>
      </c>
      <c r="P67" s="17">
        <f>+[1]PAM!Q68</f>
        <v>659.11389999999994</v>
      </c>
      <c r="Q67" s="17">
        <f>+[1]PAM!R68</f>
        <v>539.00469999999996</v>
      </c>
      <c r="R67" s="18">
        <f t="shared" si="4"/>
        <v>642.2821498865377</v>
      </c>
      <c r="S67" s="19">
        <f t="shared" si="5"/>
        <v>645.08971781111768</v>
      </c>
      <c r="T67" s="19">
        <f t="shared" si="6"/>
        <v>624.13284125281848</v>
      </c>
      <c r="U67" s="19">
        <f t="shared" si="7"/>
        <v>626.00893476932288</v>
      </c>
      <c r="V67" s="19"/>
      <c r="W67" s="20">
        <f t="shared" si="8"/>
        <v>655.10106746422935</v>
      </c>
      <c r="X67" s="21"/>
      <c r="Y67" s="41">
        <f t="shared" si="47"/>
        <v>4.506758575936054E-2</v>
      </c>
      <c r="Z67" s="24">
        <f t="shared" si="47"/>
        <v>5.5920319580990974E-2</v>
      </c>
      <c r="AA67" s="24">
        <f t="shared" si="47"/>
        <v>2.325068500611005E-2</v>
      </c>
      <c r="AB67" s="24">
        <f t="shared" si="47"/>
        <v>5.6575852471957733E-2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-4.256606143331565E-3</v>
      </c>
      <c r="AH67" s="24">
        <f t="shared" si="47"/>
        <v>2.4414310387300242E-2</v>
      </c>
      <c r="AI67" s="24">
        <f t="shared" si="47"/>
        <v>4.4060058459732154E-2</v>
      </c>
      <c r="AJ67" s="24">
        <f t="shared" si="47"/>
        <v>3.0385736719001022E-2</v>
      </c>
      <c r="AK67" s="24">
        <f t="shared" si="47"/>
        <v>4.1814157683326858E-2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4.506758575936054E-2</v>
      </c>
      <c r="AP67" s="24">
        <f t="shared" si="45"/>
        <v>4.6969032176306102E-2</v>
      </c>
      <c r="AQ67" s="24">
        <f t="shared" si="45"/>
        <v>4.1253877411294937E-2</v>
      </c>
      <c r="AR67" s="24">
        <f t="shared" si="39"/>
        <v>4.4427936513592892E-2</v>
      </c>
      <c r="AS67" s="24" t="e">
        <f t="shared" si="39"/>
        <v>#DIV/0!</v>
      </c>
      <c r="AT67" s="24">
        <f t="shared" si="39"/>
        <v>4.3233424873879267E-2</v>
      </c>
      <c r="AU67" s="21"/>
      <c r="AV67" s="24">
        <f t="shared" si="44"/>
        <v>0.51153165985109217</v>
      </c>
      <c r="AW67" s="24">
        <f t="shared" si="44"/>
        <v>0.54285053344766299</v>
      </c>
      <c r="AX67" s="24">
        <f t="shared" si="44"/>
        <v>0.50870697647646357</v>
      </c>
      <c r="AY67" s="24">
        <f t="shared" si="44"/>
        <v>0.64000077113181741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0.24012884683613955</v>
      </c>
      <c r="BE67" s="24">
        <f t="shared" si="42"/>
        <v>0.44254000239894453</v>
      </c>
      <c r="BF67" s="24">
        <f t="shared" si="42"/>
        <v>0.61773700816922572</v>
      </c>
      <c r="BG67" s="24">
        <f t="shared" si="42"/>
        <v>0.59095323861911031</v>
      </c>
      <c r="BH67" s="24">
        <f t="shared" si="42"/>
        <v>0.43014581843566946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0.51153165985109217</v>
      </c>
      <c r="BM67" s="24">
        <f t="shared" si="46"/>
        <v>0.53835606519637924</v>
      </c>
      <c r="BN67" s="24">
        <f t="shared" si="46"/>
        <v>0.53700557724639109</v>
      </c>
      <c r="BO67" s="24">
        <f t="shared" si="46"/>
        <v>0.5221342652162706</v>
      </c>
      <c r="BP67" s="24" t="e">
        <f t="shared" si="46"/>
        <v>#DIV/0!</v>
      </c>
      <c r="BQ67" s="24">
        <f t="shared" si="46"/>
        <v>0.51956562905394055</v>
      </c>
      <c r="BR67" s="21"/>
      <c r="BS67" s="35">
        <f t="shared" si="11"/>
        <v>44593</v>
      </c>
      <c r="BT67" s="24">
        <f t="shared" si="41"/>
        <v>1.7023682341254533E-2</v>
      </c>
      <c r="BU67" s="24">
        <f t="shared" si="49"/>
        <v>7.1295617458881633E-4</v>
      </c>
      <c r="BV67" s="24">
        <f t="shared" si="50"/>
        <v>6.154001649891599E-3</v>
      </c>
      <c r="BW67" s="24">
        <f t="shared" si="48"/>
        <v>2.4986770635025799E-3</v>
      </c>
      <c r="BX67" s="24">
        <f t="shared" si="48"/>
        <v>2.886011515210975E-3</v>
      </c>
      <c r="BY67" s="24">
        <f t="shared" si="48"/>
        <v>3.5226713327151777E-3</v>
      </c>
      <c r="BZ67" s="24">
        <f t="shared" si="48"/>
        <v>6.4377143566476209E-3</v>
      </c>
      <c r="CA67" s="24">
        <f t="shared" si="48"/>
        <v>-1.0488413066934383E-4</v>
      </c>
      <c r="CB67" s="24">
        <f t="shared" si="48"/>
        <v>1.72321497356054E-3</v>
      </c>
      <c r="CC67" s="24">
        <f t="shared" si="48"/>
        <v>5.5655468089504793E-4</v>
      </c>
      <c r="CD67" s="24">
        <f t="shared" si="48"/>
        <v>2.4008032027513062E-3</v>
      </c>
      <c r="CE67" s="24">
        <f t="shared" si="48"/>
        <v>1.2561825990117514E-3</v>
      </c>
      <c r="CF67" s="24">
        <f t="shared" si="14"/>
        <v>4.5067585759360602E-2</v>
      </c>
    </row>
    <row r="68" spans="1:84" x14ac:dyDescent="0.2">
      <c r="A68" s="31">
        <f>+[1]PAM!A69</f>
        <v>44621</v>
      </c>
      <c r="B68" s="17">
        <f>+[1]PAM!B69</f>
        <v>678.12390467461978</v>
      </c>
      <c r="C68" s="17">
        <f>+[1]PAM!C69</f>
        <v>731.94699212032594</v>
      </c>
      <c r="D68" s="17">
        <f>+[1]PAM!D69</f>
        <v>531.87550409575499</v>
      </c>
      <c r="E68" s="17">
        <f>+[1]PAM!E69</f>
        <v>721.68155150278005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552.84019460674097</v>
      </c>
      <c r="K68" s="17">
        <f>+[1]PAM!K69</f>
        <v>628.41679999999997</v>
      </c>
      <c r="L68" s="17">
        <f>+[1]PAM!L69</f>
        <v>539.70053777450403</v>
      </c>
      <c r="M68" s="17">
        <f>+[1]PAM!M69</f>
        <v>649.96860000000004</v>
      </c>
      <c r="N68" s="17">
        <f>+[1]PAM!N69</f>
        <v>566.22824304037397</v>
      </c>
      <c r="O68" s="17">
        <f>+[1]PAM!P69</f>
        <v>750.16790000000003</v>
      </c>
      <c r="P68" s="17">
        <f>+[1]PAM!Q69</f>
        <v>701.947</v>
      </c>
      <c r="Q68" s="17">
        <f>+[1]PAM!R69</f>
        <v>578.62310000000002</v>
      </c>
      <c r="R68" s="18">
        <f t="shared" si="4"/>
        <v>678.12390467461978</v>
      </c>
      <c r="S68" s="19">
        <f t="shared" si="5"/>
        <v>681.92837469717017</v>
      </c>
      <c r="T68" s="19">
        <f t="shared" si="6"/>
        <v>657.85380770810639</v>
      </c>
      <c r="U68" s="19">
        <f t="shared" si="7"/>
        <v>660.15626561854856</v>
      </c>
      <c r="V68" s="19"/>
      <c r="W68" s="20">
        <f t="shared" si="8"/>
        <v>689.70837933538326</v>
      </c>
      <c r="X68" s="21"/>
      <c r="Y68" s="41">
        <f t="shared" si="47"/>
        <v>5.5803753528591349E-2</v>
      </c>
      <c r="Z68" s="24">
        <f t="shared" si="47"/>
        <v>6.1470117944485203E-2</v>
      </c>
      <c r="AA68" s="24">
        <f t="shared" si="47"/>
        <v>4.8100636679691222E-2</v>
      </c>
      <c r="AB68" s="24">
        <f t="shared" si="47"/>
        <v>6.5666354918983316E-2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4.8553080225325562E-2</v>
      </c>
      <c r="AH68" s="24">
        <f t="shared" si="47"/>
        <v>4.5057330272525675E-2</v>
      </c>
      <c r="AI68" s="24">
        <f t="shared" si="47"/>
        <v>7.2035086931172332E-2</v>
      </c>
      <c r="AJ68" s="24">
        <f t="shared" si="47"/>
        <v>5.2226635312035974E-2</v>
      </c>
      <c r="AK68" s="24">
        <f t="shared" si="47"/>
        <v>5.3836907419673397E-2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5.5803753528591349E-2</v>
      </c>
      <c r="AP68" s="24">
        <f t="shared" si="45"/>
        <v>5.7106253392243511E-2</v>
      </c>
      <c r="AQ68" s="24">
        <f t="shared" si="45"/>
        <v>5.4028508398308306E-2</v>
      </c>
      <c r="AR68" s="24">
        <f t="shared" si="39"/>
        <v>5.45476732880954E-2</v>
      </c>
      <c r="AS68" s="24" t="e">
        <f t="shared" si="39"/>
        <v>#DIV/0!</v>
      </c>
      <c r="AT68" s="24">
        <f t="shared" si="39"/>
        <v>5.2827439291332823E-2</v>
      </c>
      <c r="AU68" s="21"/>
      <c r="AV68" s="24">
        <f t="shared" si="44"/>
        <v>0.53594799480006339</v>
      </c>
      <c r="AW68" s="24">
        <f t="shared" si="44"/>
        <v>0.58876447484586225</v>
      </c>
      <c r="AX68" s="24">
        <f t="shared" si="44"/>
        <v>0.49162289383040902</v>
      </c>
      <c r="AY68" s="24">
        <f t="shared" si="44"/>
        <v>0.66457264650353109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0.31447409836329854</v>
      </c>
      <c r="BE68" s="24">
        <f t="shared" si="42"/>
        <v>0.38546639628306312</v>
      </c>
      <c r="BF68" s="24">
        <f t="shared" si="42"/>
        <v>0.55145115097286146</v>
      </c>
      <c r="BG68" s="24">
        <f t="shared" si="42"/>
        <v>0.62407738577874161</v>
      </c>
      <c r="BH68" s="24">
        <f t="shared" si="42"/>
        <v>0.46937177247035566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0.53594799480006339</v>
      </c>
      <c r="BM68" s="24">
        <f t="shared" si="46"/>
        <v>0.56184349169481518</v>
      </c>
      <c r="BN68" s="24">
        <f t="shared" si="46"/>
        <v>0.54479616001696618</v>
      </c>
      <c r="BO68" s="24">
        <f t="shared" si="46"/>
        <v>0.52341622394318432</v>
      </c>
      <c r="BP68" s="24" t="e">
        <f t="shared" si="46"/>
        <v>#DIV/0!</v>
      </c>
      <c r="BQ68" s="24">
        <f t="shared" si="46"/>
        <v>0.52707040261536986</v>
      </c>
      <c r="BR68" s="21"/>
      <c r="BS68" s="35">
        <f t="shared" si="11"/>
        <v>44621</v>
      </c>
      <c r="BT68" s="24">
        <f t="shared" si="41"/>
        <v>1.890752477537817E-2</v>
      </c>
      <c r="BU68" s="24">
        <f t="shared" si="49"/>
        <v>1.4441608696598362E-3</v>
      </c>
      <c r="BV68" s="24">
        <f t="shared" si="50"/>
        <v>7.2214717168442074E-3</v>
      </c>
      <c r="BW68" s="24">
        <f t="shared" si="48"/>
        <v>4.0223951583527335E-3</v>
      </c>
      <c r="BX68" s="24">
        <f t="shared" si="48"/>
        <v>2.7969426214278972E-3</v>
      </c>
      <c r="BY68" s="24">
        <f t="shared" si="48"/>
        <v>4.0693271025229504E-3</v>
      </c>
      <c r="BZ68" s="24">
        <f t="shared" si="48"/>
        <v>6.4947530781244754E-3</v>
      </c>
      <c r="CA68" s="24">
        <f t="shared" si="48"/>
        <v>1.1398984377751155E-3</v>
      </c>
      <c r="CB68" s="24">
        <f t="shared" si="48"/>
        <v>3.1173941239900594E-3</v>
      </c>
      <c r="CC68" s="24">
        <f t="shared" si="48"/>
        <v>9.0905039387038152E-4</v>
      </c>
      <c r="CD68" s="24">
        <f t="shared" si="48"/>
        <v>4.0684998025581481E-3</v>
      </c>
      <c r="CE68" s="24">
        <f t="shared" si="48"/>
        <v>1.6123354480871209E-3</v>
      </c>
      <c r="CF68" s="24">
        <f t="shared" si="14"/>
        <v>5.5803753528591099E-2</v>
      </c>
    </row>
    <row r="69" spans="1:84" x14ac:dyDescent="0.2">
      <c r="A69" s="31">
        <f>+[1]PAM!A70</f>
        <v>44652</v>
      </c>
      <c r="B69" s="17">
        <f>+[1]PAM!B70</f>
        <v>717.01783442415206</v>
      </c>
      <c r="C69" s="17">
        <f>+[1]PAM!C70</f>
        <v>773.63778079963595</v>
      </c>
      <c r="D69" s="17">
        <f>+[1]PAM!D70</f>
        <v>555.83060990502202</v>
      </c>
      <c r="E69" s="17">
        <f>+[1]PAM!E70</f>
        <v>770.14103176897402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571.07921829800898</v>
      </c>
      <c r="K69" s="17">
        <f>+[1]PAM!K70</f>
        <v>658.55989999999997</v>
      </c>
      <c r="L69" s="17">
        <f>+[1]PAM!L70</f>
        <v>567.34932951718702</v>
      </c>
      <c r="M69" s="17">
        <f>+[1]PAM!M70</f>
        <v>703.83029999999997</v>
      </c>
      <c r="N69" s="17">
        <f>+[1]PAM!N70</f>
        <v>599.471366385804</v>
      </c>
      <c r="O69" s="17">
        <f>+[1]PAM!P70</f>
        <v>781.27869999999996</v>
      </c>
      <c r="P69" s="17">
        <f>+[1]PAM!Q70</f>
        <v>747.64980000000003</v>
      </c>
      <c r="Q69" s="17">
        <f>+[1]PAM!R70</f>
        <v>604.08240000000001</v>
      </c>
      <c r="R69" s="18">
        <f t="shared" si="4"/>
        <v>717.01783442415206</v>
      </c>
      <c r="S69" s="19">
        <f t="shared" si="5"/>
        <v>722.88477893630454</v>
      </c>
      <c r="T69" s="19">
        <f t="shared" si="6"/>
        <v>700.02574821460871</v>
      </c>
      <c r="U69" s="19">
        <f t="shared" si="7"/>
        <v>698.91483006530564</v>
      </c>
      <c r="V69" s="19"/>
      <c r="W69" s="20">
        <f t="shared" si="8"/>
        <v>728.81026029670261</v>
      </c>
      <c r="X69" s="21"/>
      <c r="Y69" s="41">
        <f t="shared" si="47"/>
        <v>5.7355196419737631E-2</v>
      </c>
      <c r="Z69" s="24">
        <f t="shared" si="47"/>
        <v>5.695875401924777E-2</v>
      </c>
      <c r="AA69" s="24">
        <f t="shared" si="47"/>
        <v>4.503893415808502E-2</v>
      </c>
      <c r="AB69" s="24">
        <f t="shared" si="47"/>
        <v>6.7148010317411133E-2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3.2991493507888325E-2</v>
      </c>
      <c r="AH69" s="24">
        <f t="shared" si="47"/>
        <v>4.7966731634163873E-2</v>
      </c>
      <c r="AI69" s="24">
        <f t="shared" si="47"/>
        <v>5.1229876213751524E-2</v>
      </c>
      <c r="AJ69" s="24">
        <f t="shared" si="47"/>
        <v>8.286815701558492E-2</v>
      </c>
      <c r="AK69" s="24">
        <f t="shared" si="47"/>
        <v>5.870975839518433E-2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5.7355196419737631E-2</v>
      </c>
      <c r="AP69" s="24">
        <f t="shared" si="45"/>
        <v>6.0059686264444245E-2</v>
      </c>
      <c r="AQ69" s="24">
        <f t="shared" si="45"/>
        <v>6.410533770933835E-2</v>
      </c>
      <c r="AR69" s="24">
        <f t="shared" si="39"/>
        <v>5.8711196826165546E-2</v>
      </c>
      <c r="AS69" s="24" t="e">
        <f t="shared" si="39"/>
        <v>#DIV/0!</v>
      </c>
      <c r="AT69" s="24">
        <f t="shared" si="39"/>
        <v>5.6693353499632337E-2</v>
      </c>
      <c r="AU69" s="21"/>
      <c r="AV69" s="24">
        <f t="shared" si="44"/>
        <v>0.56376215549441411</v>
      </c>
      <c r="AW69" s="24">
        <f t="shared" si="44"/>
        <v>0.61240560160764801</v>
      </c>
      <c r="AX69" s="24">
        <f t="shared" si="44"/>
        <v>0.4941047090982067</v>
      </c>
      <c r="AY69" s="24">
        <f t="shared" si="44"/>
        <v>0.69156600658276535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0.34287189532178353</v>
      </c>
      <c r="BE69" s="24">
        <f t="shared" si="42"/>
        <v>0.4620732510887402</v>
      </c>
      <c r="BF69" s="24">
        <f t="shared" si="42"/>
        <v>0.58559921255695957</v>
      </c>
      <c r="BG69" s="24">
        <f t="shared" si="42"/>
        <v>0.68295421069545714</v>
      </c>
      <c r="BH69" s="24">
        <f t="shared" si="42"/>
        <v>0.50066902200341445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0.56376215549441389</v>
      </c>
      <c r="BM69" s="24">
        <f t="shared" si="46"/>
        <v>0.5955559253158369</v>
      </c>
      <c r="BN69" s="24">
        <f t="shared" si="46"/>
        <v>0.58996613216380633</v>
      </c>
      <c r="BO69" s="24">
        <f t="shared" si="46"/>
        <v>0.56454670428485709</v>
      </c>
      <c r="BP69" s="24" t="e">
        <f t="shared" si="46"/>
        <v>#DIV/0!</v>
      </c>
      <c r="BQ69" s="24">
        <f t="shared" si="46"/>
        <v>0.55441930296365372</v>
      </c>
      <c r="BR69" s="21"/>
      <c r="BS69" s="35">
        <f t="shared" si="11"/>
        <v>44652</v>
      </c>
      <c r="BT69" s="24">
        <f t="shared" si="41"/>
        <v>1.7613906358829114E-2</v>
      </c>
      <c r="BU69" s="24">
        <f t="shared" si="49"/>
        <v>1.3423712310937158E-3</v>
      </c>
      <c r="BV69" s="24">
        <f t="shared" si="50"/>
        <v>7.4533927456652887E-3</v>
      </c>
      <c r="BW69" s="24">
        <f t="shared" si="48"/>
        <v>2.6846007159613684E-3</v>
      </c>
      <c r="BX69" s="24">
        <f t="shared" si="48"/>
        <v>3.3616615846831354E-3</v>
      </c>
      <c r="BY69" s="24">
        <f t="shared" si="48"/>
        <v>6.222752347927866E-3</v>
      </c>
      <c r="BZ69" s="24">
        <f t="shared" si="48"/>
        <v>5.7773079565449437E-3</v>
      </c>
      <c r="CA69" s="24">
        <f t="shared" si="48"/>
        <v>7.6923416793654969E-4</v>
      </c>
      <c r="CB69" s="24">
        <f t="shared" si="48"/>
        <v>3.2849086643964337E-3</v>
      </c>
      <c r="CC69" s="24">
        <f t="shared" si="48"/>
        <v>6.5643689005593709E-4</v>
      </c>
      <c r="CD69" s="24">
        <f t="shared" si="48"/>
        <v>6.4336291198779814E-3</v>
      </c>
      <c r="CE69" s="24">
        <f t="shared" si="48"/>
        <v>1.7549946367654387E-3</v>
      </c>
      <c r="CF69" s="24">
        <f t="shared" si="14"/>
        <v>5.7355196419737769E-2</v>
      </c>
    </row>
    <row r="70" spans="1:84" x14ac:dyDescent="0.2">
      <c r="A70" s="31">
        <f>+[1]PAM!A71</f>
        <v>44682</v>
      </c>
      <c r="B70" s="17">
        <f>+[1]PAM!B71</f>
        <v>758.39916970542777</v>
      </c>
      <c r="C70" s="17">
        <f>+[1]PAM!C71</f>
        <v>816.95085891657095</v>
      </c>
      <c r="D70" s="17">
        <f>+[1]PAM!D71</f>
        <v>590.302446706811</v>
      </c>
      <c r="E70" s="17">
        <f>+[1]PAM!E71</f>
        <v>823.35236641157996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590.81077234760005</v>
      </c>
      <c r="K70" s="17">
        <f>+[1]PAM!K71</f>
        <v>690.62620000000004</v>
      </c>
      <c r="L70" s="17">
        <f>+[1]PAM!L71</f>
        <v>595.33335459672901</v>
      </c>
      <c r="M70" s="17">
        <f>+[1]PAM!M71</f>
        <v>746.25080000000003</v>
      </c>
      <c r="N70" s="17">
        <f>+[1]PAM!N71</f>
        <v>630.27162586857503</v>
      </c>
      <c r="O70" s="17">
        <f>+[1]PAM!P71</f>
        <v>811.13170000000002</v>
      </c>
      <c r="P70" s="17">
        <f>+[1]PAM!Q71</f>
        <v>787.72260000000006</v>
      </c>
      <c r="Q70" s="17">
        <f>+[1]PAM!R71</f>
        <v>640.82550000000003</v>
      </c>
      <c r="R70" s="18">
        <f t="shared" ref="R70:R95" si="51">+SUMPRODUCT($C$3:$N$3,C70:N70)</f>
        <v>758.39916970542777</v>
      </c>
      <c r="S70" s="19">
        <f t="shared" ref="S70:S122" si="52">+($C$3*$C70+$D$3*$D70+$E$3*$E70+$G$3*$G70+$K$3*$K70+$M$3*$M70+$N$3*$N70)/SUM($C$3:$E$3,$G$3,$K$3,$M$3:$N$3)</f>
        <v>764.75337937806296</v>
      </c>
      <c r="T70" s="19">
        <f t="shared" ref="T70:T122" si="53">+($E$3*$E70+$G$3*$G70+$K$3*$K70+$M$3*$M70+$N$3*$N70)/SUM($E$3,$G$3,$K$3,$M$3:$N$3)</f>
        <v>741.5239082668046</v>
      </c>
      <c r="U70" s="19">
        <f t="shared" ref="U70:U122" si="54">+($E$3*$E70+$G$3*$G70+$K$3*$K70+$N$3*$N70)/SUM($E$3,$G$3,$K$3,$N$3)</f>
        <v>740.14366951269926</v>
      </c>
      <c r="V70" s="19"/>
      <c r="W70" s="20">
        <f t="shared" ref="W70:W122" si="55">($E$3*$E70+SUMPRODUCT($G$3:$L$3,$G70:$L70)+$N$3*$N70)/SUM($E$3,$G$3:$L$3,$N$3)</f>
        <v>773.45109779632025</v>
      </c>
      <c r="X70" s="21"/>
      <c r="Y70" s="41">
        <f t="shared" si="47"/>
        <v>5.7713118550962728E-2</v>
      </c>
      <c r="Z70" s="24">
        <f t="shared" si="47"/>
        <v>5.5986249885788153E-2</v>
      </c>
      <c r="AA70" s="24">
        <f t="shared" si="47"/>
        <v>6.2018600968520632E-2</v>
      </c>
      <c r="AB70" s="24">
        <f t="shared" si="47"/>
        <v>6.9092974465186252E-2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3.4551343171613125E-2</v>
      </c>
      <c r="AH70" s="24">
        <f t="shared" si="47"/>
        <v>4.8691546509284978E-2</v>
      </c>
      <c r="AI70" s="24">
        <f t="shared" si="47"/>
        <v>4.9324152904800966E-2</v>
      </c>
      <c r="AJ70" s="24">
        <f t="shared" si="47"/>
        <v>6.027092041931148E-2</v>
      </c>
      <c r="AK70" s="24">
        <f t="shared" si="47"/>
        <v>5.1379033611671732E-2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5.7713118550962728E-2</v>
      </c>
      <c r="AP70" s="24">
        <f t="shared" si="45"/>
        <v>5.7918774418471486E-2</v>
      </c>
      <c r="AQ70" s="24">
        <f t="shared" si="45"/>
        <v>5.9280905249607496E-2</v>
      </c>
      <c r="AR70" s="24">
        <f t="shared" si="39"/>
        <v>5.8989790563667377E-2</v>
      </c>
      <c r="AS70" s="24" t="e">
        <f t="shared" si="39"/>
        <v>#DIV/0!</v>
      </c>
      <c r="AT70" s="24">
        <f t="shared" si="39"/>
        <v>6.1251658945421728E-2</v>
      </c>
      <c r="AU70" s="21"/>
      <c r="AV70" s="24">
        <f t="shared" si="44"/>
        <v>0.59521339531055983</v>
      </c>
      <c r="AW70" s="24">
        <f t="shared" si="44"/>
        <v>0.63135792258919454</v>
      </c>
      <c r="AX70" s="24">
        <f t="shared" si="44"/>
        <v>0.54076609366263217</v>
      </c>
      <c r="AY70" s="24">
        <f t="shared" si="44"/>
        <v>0.74586478428401271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0.37634981061636497</v>
      </c>
      <c r="BE70" s="24">
        <f t="shared" si="42"/>
        <v>0.49750522838473543</v>
      </c>
      <c r="BF70" s="24">
        <f t="shared" si="42"/>
        <v>0.61363456653744386</v>
      </c>
      <c r="BG70" s="24">
        <f t="shared" si="42"/>
        <v>0.73815100527325916</v>
      </c>
      <c r="BH70" s="24">
        <f t="shared" si="42"/>
        <v>0.51418785824069513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0.59521339531055983</v>
      </c>
      <c r="BM70" s="24">
        <f t="shared" si="46"/>
        <v>0.62903866367042482</v>
      </c>
      <c r="BN70" s="24">
        <f t="shared" si="46"/>
        <v>0.63489744103326951</v>
      </c>
      <c r="BO70" s="24">
        <f t="shared" si="46"/>
        <v>0.60679618810659863</v>
      </c>
      <c r="BP70" s="24" t="e">
        <f t="shared" si="46"/>
        <v>#DIV/0!</v>
      </c>
      <c r="BQ70" s="24">
        <f t="shared" si="46"/>
        <v>0.58947597970611754</v>
      </c>
      <c r="BR70" s="21"/>
      <c r="BS70" s="35">
        <f t="shared" ref="BS70:BS95" si="56">+A70</f>
        <v>44682</v>
      </c>
      <c r="BT70" s="24">
        <f t="shared" si="41"/>
        <v>1.730667813927933E-2</v>
      </c>
      <c r="BU70" s="24">
        <f t="shared" si="49"/>
        <v>1.8269138305604432E-3</v>
      </c>
      <c r="BV70" s="24">
        <f t="shared" si="50"/>
        <v>7.740312634874757E-3</v>
      </c>
      <c r="BW70" s="24">
        <f t="shared" si="48"/>
        <v>2.1722344204323429E-3</v>
      </c>
      <c r="BX70" s="24">
        <f t="shared" si="48"/>
        <v>3.3675438518753101E-3</v>
      </c>
      <c r="BY70" s="24">
        <f t="shared" si="48"/>
        <v>5.8521449795874928E-3</v>
      </c>
      <c r="BZ70" s="24">
        <f t="shared" si="48"/>
        <v>8.3969733539966691E-3</v>
      </c>
      <c r="CA70" s="24">
        <f t="shared" si="48"/>
        <v>7.8704101728727647E-4</v>
      </c>
      <c r="CB70" s="24">
        <f t="shared" si="48"/>
        <v>3.3049381148282687E-3</v>
      </c>
      <c r="CC70" s="24">
        <f t="shared" si="48"/>
        <v>6.2835648173586067E-4</v>
      </c>
      <c r="CD70" s="24">
        <f t="shared" si="48"/>
        <v>4.792154860080374E-3</v>
      </c>
      <c r="CE70" s="24">
        <f t="shared" si="48"/>
        <v>1.5378268664248177E-3</v>
      </c>
      <c r="CF70" s="24">
        <f t="shared" si="14"/>
        <v>5.771311855096295E-2</v>
      </c>
    </row>
    <row r="71" spans="1:84" x14ac:dyDescent="0.2">
      <c r="A71" s="31">
        <f>+[1]PAM!A72</f>
        <v>44713</v>
      </c>
      <c r="B71" s="17">
        <f>+[1]PAM!B72</f>
        <v>801.61968892435402</v>
      </c>
      <c r="C71" s="17">
        <f>+[1]PAM!C72</f>
        <v>863.52986765757805</v>
      </c>
      <c r="D71" s="17">
        <f>+[1]PAM!D72</f>
        <v>634.31305988026702</v>
      </c>
      <c r="E71" s="17">
        <f>+[1]PAM!E72</f>
        <v>877.29515710803901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592.196411716542</v>
      </c>
      <c r="K71" s="17">
        <f>+[1]PAM!K72</f>
        <v>715.92409999999995</v>
      </c>
      <c r="L71" s="17">
        <f>+[1]PAM!L72</f>
        <v>615.306078871154</v>
      </c>
      <c r="M71" s="17">
        <f>+[1]PAM!M72</f>
        <v>787.29740000000004</v>
      </c>
      <c r="N71" s="17">
        <f>+[1]PAM!N72</f>
        <v>663.80305932180102</v>
      </c>
      <c r="O71" s="17">
        <f>+[1]PAM!P72</f>
        <v>862.43949999999995</v>
      </c>
      <c r="P71" s="17">
        <f>+[1]PAM!Q72</f>
        <v>826.38580000000002</v>
      </c>
      <c r="Q71" s="17">
        <f>+[1]PAM!R72</f>
        <v>674.89449999999999</v>
      </c>
      <c r="R71" s="18">
        <f t="shared" si="51"/>
        <v>801.61968892435402</v>
      </c>
      <c r="S71" s="19">
        <f t="shared" si="52"/>
        <v>808.26422811456337</v>
      </c>
      <c r="T71" s="19">
        <f t="shared" si="53"/>
        <v>782.52912393998031</v>
      </c>
      <c r="U71" s="19">
        <f t="shared" si="54"/>
        <v>781.13680108179153</v>
      </c>
      <c r="V71" s="19"/>
      <c r="W71" s="20">
        <f t="shared" si="55"/>
        <v>816.67919788303982</v>
      </c>
      <c r="X71" s="21"/>
      <c r="Y71" s="41">
        <f t="shared" si="47"/>
        <v>5.6989143640167272E-2</v>
      </c>
      <c r="Z71" s="24">
        <f t="shared" si="47"/>
        <v>5.7015679991792245E-2</v>
      </c>
      <c r="AA71" s="24">
        <f t="shared" si="47"/>
        <v>7.4556040583912742E-2</v>
      </c>
      <c r="AB71" s="24">
        <f t="shared" si="47"/>
        <v>6.5516045009450963E-2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2.3453183892299112E-3</v>
      </c>
      <c r="AH71" s="24">
        <f t="shared" si="47"/>
        <v>3.6630379791557255E-2</v>
      </c>
      <c r="AI71" s="24">
        <f t="shared" si="47"/>
        <v>3.3548807773342793E-2</v>
      </c>
      <c r="AJ71" s="24">
        <f t="shared" si="47"/>
        <v>5.5003760129972434E-2</v>
      </c>
      <c r="AK71" s="24">
        <f t="shared" si="47"/>
        <v>5.3201559576819601E-2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5.6989143640167272E-2</v>
      </c>
      <c r="AP71" s="24">
        <f t="shared" si="45"/>
        <v>5.6895268343744698E-2</v>
      </c>
      <c r="AQ71" s="24">
        <f t="shared" si="45"/>
        <v>5.529857529343718E-2</v>
      </c>
      <c r="AR71" s="24">
        <f t="shared" si="39"/>
        <v>5.5385370783596066E-2</v>
      </c>
      <c r="AS71" s="24" t="e">
        <f t="shared" si="39"/>
        <v>#DIV/0!</v>
      </c>
      <c r="AT71" s="24">
        <f t="shared" si="39"/>
        <v>5.5889894280172214E-2</v>
      </c>
      <c r="AU71" s="21"/>
      <c r="AV71" s="24">
        <f t="shared" si="44"/>
        <v>0.62605672023868131</v>
      </c>
      <c r="AW71" s="24">
        <f t="shared" si="44"/>
        <v>0.65255808346994071</v>
      </c>
      <c r="AX71" s="24">
        <f t="shared" si="44"/>
        <v>0.56728766342792625</v>
      </c>
      <c r="AY71" s="24">
        <f t="shared" si="44"/>
        <v>0.80532016524640326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0.28843038129098142</v>
      </c>
      <c r="BE71" s="24">
        <f t="shared" si="42"/>
        <v>0.51310720127283549</v>
      </c>
      <c r="BF71" s="24">
        <f t="shared" si="42"/>
        <v>0.62421999935305283</v>
      </c>
      <c r="BG71" s="24">
        <f t="shared" si="42"/>
        <v>0.77097861906850684</v>
      </c>
      <c r="BH71" s="24">
        <f t="shared" si="42"/>
        <v>0.54922936681558765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0.62605672023868131</v>
      </c>
      <c r="BM71" s="24">
        <f t="shared" si="46"/>
        <v>0.65945432224338418</v>
      </c>
      <c r="BN71" s="24">
        <f t="shared" si="46"/>
        <v>0.67407789020409736</v>
      </c>
      <c r="BO71" s="24">
        <f t="shared" si="46"/>
        <v>0.64754760141489198</v>
      </c>
      <c r="BP71" s="24" t="e">
        <f t="shared" si="46"/>
        <v>#DIV/0!</v>
      </c>
      <c r="BQ71" s="24">
        <f t="shared" si="46"/>
        <v>0.62343773255991874</v>
      </c>
      <c r="BR71" s="21"/>
      <c r="BS71" s="35">
        <f t="shared" si="56"/>
        <v>44713</v>
      </c>
      <c r="BT71" s="24">
        <f t="shared" si="41"/>
        <v>1.7596124227670058E-2</v>
      </c>
      <c r="BU71" s="24">
        <f t="shared" si="49"/>
        <v>2.2051755426379387E-3</v>
      </c>
      <c r="BV71" s="24">
        <f t="shared" si="50"/>
        <v>7.4185643845390567E-3</v>
      </c>
      <c r="BW71" s="24">
        <f t="shared" si="48"/>
        <v>3.8597432683595534E-3</v>
      </c>
      <c r="BX71" s="24">
        <f t="shared" si="48"/>
        <v>3.5275902280314064E-3</v>
      </c>
      <c r="BY71" s="24">
        <f t="shared" si="48"/>
        <v>6.5528508449320851E-3</v>
      </c>
      <c r="BZ71" s="24">
        <f t="shared" si="48"/>
        <v>6.9209829726458215E-3</v>
      </c>
      <c r="CA71" s="24">
        <f t="shared" si="48"/>
        <v>5.2253862523520911E-5</v>
      </c>
      <c r="CB71" s="24">
        <f t="shared" si="48"/>
        <v>2.4650802435953849E-3</v>
      </c>
      <c r="CC71" s="24">
        <f t="shared" si="48"/>
        <v>4.2399948953417344E-4</v>
      </c>
      <c r="CD71" s="24">
        <f t="shared" si="48"/>
        <v>4.3839375526892885E-3</v>
      </c>
      <c r="CE71" s="24">
        <f t="shared" si="48"/>
        <v>1.582841023008703E-3</v>
      </c>
      <c r="CF71" s="24">
        <f t="shared" ref="CF71:CF95" si="57">+SUM(BT71:CE71)</f>
        <v>5.6989143640166988E-2</v>
      </c>
    </row>
    <row r="72" spans="1:84" x14ac:dyDescent="0.2">
      <c r="A72" s="31">
        <f>+[1]PAM!A73</f>
        <v>44743</v>
      </c>
      <c r="B72" s="17">
        <f>+[1]PAM!B73</f>
        <v>866.79211664725199</v>
      </c>
      <c r="C72" s="17">
        <f>+[1]PAM!C73</f>
        <v>923.44138901254905</v>
      </c>
      <c r="D72" s="17">
        <f>+[1]PAM!D73</f>
        <v>681.16469046048701</v>
      </c>
      <c r="E72" s="17">
        <f>+[1]PAM!E73</f>
        <v>976.73225445962998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636.91872960783201</v>
      </c>
      <c r="K72" s="17">
        <f>+[1]PAM!K73</f>
        <v>818.33010000000002</v>
      </c>
      <c r="L72" s="17">
        <f>+[1]PAM!L73</f>
        <v>648.54070312178203</v>
      </c>
      <c r="M72" s="17">
        <f>+[1]PAM!M73</f>
        <v>856.39940000000001</v>
      </c>
      <c r="N72" s="17">
        <f>+[1]PAM!N73</f>
        <v>720.32904777860404</v>
      </c>
      <c r="O72" s="17">
        <f>+[1]PAM!P73</f>
        <v>966.41700000000003</v>
      </c>
      <c r="P72" s="17">
        <f>+[1]PAM!Q73</f>
        <v>886.50120000000004</v>
      </c>
      <c r="Q72" s="17">
        <f>+[1]PAM!R73</f>
        <v>708.52539999999999</v>
      </c>
      <c r="R72" s="18">
        <f t="shared" si="51"/>
        <v>866.79211664725199</v>
      </c>
      <c r="S72" s="19">
        <f t="shared" si="52"/>
        <v>880.67888140314449</v>
      </c>
      <c r="T72" s="19">
        <f t="shared" si="53"/>
        <v>867.64897299278289</v>
      </c>
      <c r="U72" s="19">
        <f t="shared" si="54"/>
        <v>870.93381586378314</v>
      </c>
      <c r="V72" s="19"/>
      <c r="W72" s="20">
        <f t="shared" si="55"/>
        <v>892.64586669487619</v>
      </c>
      <c r="X72" s="21"/>
      <c r="Y72" s="41">
        <f t="shared" si="47"/>
        <v>8.1300931879990435E-2</v>
      </c>
      <c r="Z72" s="24">
        <f t="shared" si="47"/>
        <v>6.9379790553727672E-2</v>
      </c>
      <c r="AA72" s="24">
        <f t="shared" si="47"/>
        <v>7.3861998977387877E-2</v>
      </c>
      <c r="AB72" s="24">
        <f t="shared" si="47"/>
        <v>0.11334508864654014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7.5519400331484299E-2</v>
      </c>
      <c r="AH72" s="24">
        <f t="shared" si="47"/>
        <v>0.14304030273600232</v>
      </c>
      <c r="AI72" s="24">
        <f t="shared" si="47"/>
        <v>5.4013157665532274E-2</v>
      </c>
      <c r="AJ72" s="24">
        <f t="shared" si="47"/>
        <v>8.7771152298991462E-2</v>
      </c>
      <c r="AK72" s="24">
        <f t="shared" si="47"/>
        <v>8.5154757368179235E-2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8.1300931879990435E-2</v>
      </c>
      <c r="AP72" s="24">
        <f t="shared" si="45"/>
        <v>8.9592797466123919E-2</v>
      </c>
      <c r="AQ72" s="24">
        <f t="shared" si="45"/>
        <v>0.10877531129350171</v>
      </c>
      <c r="AR72" s="24">
        <f t="shared" si="39"/>
        <v>0.11495683554741287</v>
      </c>
      <c r="AS72" s="24" t="e">
        <f t="shared" si="39"/>
        <v>#DIV/0!</v>
      </c>
      <c r="AT72" s="24">
        <f t="shared" si="39"/>
        <v>9.3018983474482786E-2</v>
      </c>
      <c r="AU72" s="21"/>
      <c r="AV72" s="24">
        <f t="shared" si="44"/>
        <v>0.70009261605193651</v>
      </c>
      <c r="AW72" s="24">
        <f t="shared" si="44"/>
        <v>0.6964830610590913</v>
      </c>
      <c r="AX72" s="24">
        <f t="shared" si="44"/>
        <v>0.62664763139189517</v>
      </c>
      <c r="AY72" s="24">
        <f t="shared" si="44"/>
        <v>0.94863772537992497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0.36267259613726743</v>
      </c>
      <c r="BE72" s="24">
        <f t="shared" si="42"/>
        <v>0.69812484773881511</v>
      </c>
      <c r="BF72" s="24">
        <f t="shared" si="42"/>
        <v>0.66861883880604545</v>
      </c>
      <c r="BG72" s="24">
        <f t="shared" si="42"/>
        <v>0.85395484304910396</v>
      </c>
      <c r="BH72" s="24">
        <f t="shared" si="42"/>
        <v>0.62773373345834638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0.70009261605193651</v>
      </c>
      <c r="BM72" s="24">
        <f t="shared" si="46"/>
        <v>0.74635857646494186</v>
      </c>
      <c r="BN72" s="24">
        <f t="shared" si="46"/>
        <v>0.80248521020390373</v>
      </c>
      <c r="BO72" s="24">
        <f t="shared" si="46"/>
        <v>0.78823093024998081</v>
      </c>
      <c r="BP72" s="24" t="e">
        <f t="shared" si="46"/>
        <v>#DIV/0!</v>
      </c>
      <c r="BQ72" s="24">
        <f t="shared" si="46"/>
        <v>0.72200059508108683</v>
      </c>
      <c r="BR72" s="21"/>
      <c r="BS72" s="35">
        <f t="shared" si="56"/>
        <v>44743</v>
      </c>
      <c r="BT72" s="24">
        <f t="shared" si="41"/>
        <v>2.1412461676473312E-2</v>
      </c>
      <c r="BU72" s="24">
        <f t="shared" si="49"/>
        <v>2.2209558805090252E-3</v>
      </c>
      <c r="BV72" s="24">
        <f t="shared" si="50"/>
        <v>1.2937917315488542E-2</v>
      </c>
      <c r="BW72" s="24">
        <f t="shared" si="48"/>
        <v>2.5626596980876542E-3</v>
      </c>
      <c r="BX72" s="24">
        <f t="shared" si="48"/>
        <v>6.1712167607036288E-3</v>
      </c>
      <c r="BY72" s="24">
        <f t="shared" si="48"/>
        <v>6.5891908506983321E-3</v>
      </c>
      <c r="BZ72" s="24">
        <f t="shared" si="48"/>
        <v>8.1959334966134959E-3</v>
      </c>
      <c r="CA72" s="24">
        <f t="shared" si="48"/>
        <v>1.595592410419942E-3</v>
      </c>
      <c r="CB72" s="24">
        <f t="shared" si="48"/>
        <v>9.4406406236787806E-3</v>
      </c>
      <c r="CC72" s="24">
        <f t="shared" si="48"/>
        <v>6.6749539442213551E-4</v>
      </c>
      <c r="CD72" s="24">
        <f t="shared" si="48"/>
        <v>6.9824407725197378E-3</v>
      </c>
      <c r="CE72" s="24">
        <f t="shared" si="48"/>
        <v>2.5244270003758739E-3</v>
      </c>
      <c r="CF72" s="24">
        <f t="shared" si="57"/>
        <v>8.1300931879990462E-2</v>
      </c>
    </row>
    <row r="73" spans="1:84" x14ac:dyDescent="0.2">
      <c r="A73" s="31">
        <f>+[1]PAM!A74</f>
        <v>44774</v>
      </c>
      <c r="B73" s="17">
        <f>+[1]PAM!B74</f>
        <v>927.25833259855642</v>
      </c>
      <c r="C73" s="17">
        <f>+[1]PAM!C74</f>
        <v>989.26675472189504</v>
      </c>
      <c r="D73" s="17">
        <f>+[1]PAM!D74</f>
        <v>731.69185492166105</v>
      </c>
      <c r="E73" s="17">
        <f>+[1]PAM!E74</f>
        <v>1080.65385467755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671.86027904197203</v>
      </c>
      <c r="K73" s="17">
        <f>+[1]PAM!K74</f>
        <v>851.01469999999995</v>
      </c>
      <c r="L73" s="17">
        <f>+[1]PAM!L74</f>
        <v>686.93595945786205</v>
      </c>
      <c r="M73" s="17">
        <f>+[1]PAM!M74</f>
        <v>917.23339999999996</v>
      </c>
      <c r="N73" s="17">
        <f>+[1]PAM!N74</f>
        <v>787.63423025055499</v>
      </c>
      <c r="O73" s="17">
        <f>+[1]PAM!P74</f>
        <v>1056.1436000000001</v>
      </c>
      <c r="P73" s="17">
        <f>+[1]PAM!Q74</f>
        <v>945.84720000000004</v>
      </c>
      <c r="Q73" s="17">
        <f>+[1]PAM!R74</f>
        <v>750.74630000000002</v>
      </c>
      <c r="R73" s="18">
        <f t="shared" si="51"/>
        <v>927.25833259855642</v>
      </c>
      <c r="S73" s="19">
        <f t="shared" si="52"/>
        <v>947.83338405430436</v>
      </c>
      <c r="T73" s="19">
        <f t="shared" si="53"/>
        <v>937.62891254419185</v>
      </c>
      <c r="U73" s="19">
        <f t="shared" si="54"/>
        <v>943.58434338802567</v>
      </c>
      <c r="V73" s="19"/>
      <c r="W73" s="20">
        <f t="shared" si="55"/>
        <v>955.88201391041798</v>
      </c>
      <c r="X73" s="21"/>
      <c r="Y73" s="41">
        <f t="shared" si="47"/>
        <v>6.9758613155352034E-2</v>
      </c>
      <c r="Z73" s="24">
        <f t="shared" si="47"/>
        <v>7.128266773891756E-2</v>
      </c>
      <c r="AA73" s="24">
        <f t="shared" si="47"/>
        <v>7.4177603696715666E-2</v>
      </c>
      <c r="AB73" s="24">
        <f t="shared" si="47"/>
        <v>0.1063972237462496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5.486029505782386E-2</v>
      </c>
      <c r="AH73" s="24">
        <f t="shared" si="47"/>
        <v>3.9940605875306234E-2</v>
      </c>
      <c r="AI73" s="24">
        <f t="shared" si="47"/>
        <v>5.920253910242268E-2</v>
      </c>
      <c r="AJ73" s="24">
        <f t="shared" si="47"/>
        <v>7.1034613055543927E-2</v>
      </c>
      <c r="AK73" s="24">
        <f t="shared" si="47"/>
        <v>9.3436718510118366E-2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6.9758613155352034E-2</v>
      </c>
      <c r="AP73" s="24">
        <f t="shared" si="45"/>
        <v>7.6253108901811917E-2</v>
      </c>
      <c r="AQ73" s="24">
        <f t="shared" si="45"/>
        <v>8.0654667647478417E-2</v>
      </c>
      <c r="AR73" s="24">
        <f t="shared" si="39"/>
        <v>8.3416817903882334E-2</v>
      </c>
      <c r="AS73" s="24" t="e">
        <f t="shared" si="39"/>
        <v>#DIV/0!</v>
      </c>
      <c r="AT73" s="24">
        <f t="shared" si="39"/>
        <v>7.0841247996454415E-2</v>
      </c>
      <c r="AU73" s="21"/>
      <c r="AV73" s="24">
        <f t="shared" si="44"/>
        <v>0.77834389486090272</v>
      </c>
      <c r="AW73" s="24">
        <f t="shared" si="44"/>
        <v>0.79735828884863746</v>
      </c>
      <c r="AX73" s="24">
        <f t="shared" si="44"/>
        <v>0.70123284606751413</v>
      </c>
      <c r="AY73" s="24">
        <f t="shared" si="44"/>
        <v>1.0905306457695025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0.42129986024559796</v>
      </c>
      <c r="BE73" s="24">
        <f t="shared" si="42"/>
        <v>0.70272172665405752</v>
      </c>
      <c r="BF73" s="24">
        <f t="shared" si="42"/>
        <v>0.70074623314305828</v>
      </c>
      <c r="BG73" s="24">
        <f t="shared" si="42"/>
        <v>0.90619659669428665</v>
      </c>
      <c r="BH73" s="24">
        <f t="shared" si="42"/>
        <v>0.72474836041503377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0.77834389486090272</v>
      </c>
      <c r="BM73" s="24">
        <f t="shared" si="46"/>
        <v>0.83540759089512684</v>
      </c>
      <c r="BN73" s="24">
        <f t="shared" si="46"/>
        <v>0.88127347152659574</v>
      </c>
      <c r="BO73" s="24">
        <f t="shared" si="46"/>
        <v>0.87431753399080181</v>
      </c>
      <c r="BP73" s="24" t="e">
        <f t="shared" si="46"/>
        <v>#DIV/0!</v>
      </c>
      <c r="BQ73" s="24">
        <f t="shared" si="46"/>
        <v>0.78802835962717177</v>
      </c>
      <c r="BR73" s="21"/>
      <c r="BS73" s="35">
        <f t="shared" si="56"/>
        <v>44774</v>
      </c>
      <c r="BT73" s="24">
        <f t="shared" si="41"/>
        <v>2.1757197502757668E-2</v>
      </c>
      <c r="BU73" s="24">
        <f t="shared" si="49"/>
        <v>2.2151011905268466E-3</v>
      </c>
      <c r="BV73" s="24">
        <f t="shared" si="50"/>
        <v>1.2504754824783542E-2</v>
      </c>
      <c r="BW73" s="24">
        <f t="shared" si="48"/>
        <v>3.0553425892286446E-3</v>
      </c>
      <c r="BX73" s="24">
        <f t="shared" si="48"/>
        <v>5.179230260381985E-3</v>
      </c>
      <c r="BY73" s="24">
        <f t="shared" si="48"/>
        <v>4.9785207746140163E-3</v>
      </c>
      <c r="BZ73" s="24">
        <f t="shared" si="48"/>
        <v>6.9511761866334534E-3</v>
      </c>
      <c r="CA73" s="24">
        <f t="shared" si="48"/>
        <v>1.152904248462483E-3</v>
      </c>
      <c r="CB73" s="24">
        <f t="shared" si="48"/>
        <v>2.7865873415447292E-3</v>
      </c>
      <c r="CC73" s="24">
        <f t="shared" si="48"/>
        <v>7.131624932191845E-4</v>
      </c>
      <c r="CD73" s="24">
        <f t="shared" si="48"/>
        <v>5.6848163537293727E-3</v>
      </c>
      <c r="CE73" s="24">
        <f t="shared" si="48"/>
        <v>2.7798193894700818E-3</v>
      </c>
      <c r="CF73" s="24">
        <f t="shared" si="57"/>
        <v>6.975861315535202E-2</v>
      </c>
    </row>
    <row r="74" spans="1:84" x14ac:dyDescent="0.2">
      <c r="A74" s="31">
        <f>+[1]PAM!A75</f>
        <v>44805</v>
      </c>
      <c r="B74" s="17">
        <f>+[1]PAM!B75</f>
        <v>981.52016443273237</v>
      </c>
      <c r="C74" s="17">
        <f>+[1]PAM!C75</f>
        <v>1049.9639257026499</v>
      </c>
      <c r="D74" s="17">
        <f>+[1]PAM!D75</f>
        <v>791.58055535841504</v>
      </c>
      <c r="E74" s="17">
        <f>+[1]PAM!E75</f>
        <v>1167.32839430795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692.554995511274</v>
      </c>
      <c r="K74" s="17">
        <f>+[1]PAM!K75</f>
        <v>900.5616</v>
      </c>
      <c r="L74" s="17">
        <f>+[1]PAM!L75</f>
        <v>724.26002776196503</v>
      </c>
      <c r="M74" s="17">
        <f>+[1]PAM!M75</f>
        <v>970.00019999999995</v>
      </c>
      <c r="N74" s="17">
        <f>+[1]PAM!N75</f>
        <v>833.98087235738103</v>
      </c>
      <c r="O74" s="17">
        <f>+[1]PAM!P75</f>
        <v>1180.1107999999999</v>
      </c>
      <c r="P74" s="17">
        <f>+[1]PAM!Q75</f>
        <v>998.55070000000001</v>
      </c>
      <c r="Q74" s="17">
        <f>+[1]PAM!R75</f>
        <v>785.19399999999996</v>
      </c>
      <c r="R74" s="18">
        <f t="shared" si="51"/>
        <v>981.52016443273237</v>
      </c>
      <c r="S74" s="19">
        <f t="shared" si="52"/>
        <v>1009.0387125994182</v>
      </c>
      <c r="T74" s="19">
        <f t="shared" si="53"/>
        <v>999.38005306002628</v>
      </c>
      <c r="U74" s="19">
        <f t="shared" si="54"/>
        <v>1007.9588854243455</v>
      </c>
      <c r="V74" s="19"/>
      <c r="W74" s="20">
        <f t="shared" si="55"/>
        <v>1011.9383189746031</v>
      </c>
      <c r="X74" s="21"/>
      <c r="Y74" s="41">
        <f t="shared" si="47"/>
        <v>5.8518570204823206E-2</v>
      </c>
      <c r="Z74" s="24">
        <f t="shared" si="47"/>
        <v>6.1355716939884619E-2</v>
      </c>
      <c r="AA74" s="24">
        <f t="shared" si="47"/>
        <v>8.1849620210909801E-2</v>
      </c>
      <c r="AB74" s="24">
        <f t="shared" si="47"/>
        <v>8.0205645179753038E-2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3.0802113348345594E-2</v>
      </c>
      <c r="AH74" s="24">
        <f t="shared" si="47"/>
        <v>5.8220968450956256E-2</v>
      </c>
      <c r="AI74" s="24">
        <f t="shared" si="47"/>
        <v>5.4334130846141138E-2</v>
      </c>
      <c r="AJ74" s="24">
        <f t="shared" si="47"/>
        <v>5.7528214737928129E-2</v>
      </c>
      <c r="AK74" s="24">
        <f t="shared" si="47"/>
        <v>5.8842849036770062E-2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5.8518570204823206E-2</v>
      </c>
      <c r="AP74" s="24">
        <f t="shared" si="45"/>
        <v>6.4573932058935801E-2</v>
      </c>
      <c r="AQ74" s="24">
        <f t="shared" si="45"/>
        <v>6.5858827185988789E-2</v>
      </c>
      <c r="AR74" s="24">
        <f t="shared" si="39"/>
        <v>6.8223410538136964E-2</v>
      </c>
      <c r="AS74" s="24" t="e">
        <f t="shared" si="39"/>
        <v>#DIV/0!</v>
      </c>
      <c r="AT74" s="24">
        <f t="shared" si="39"/>
        <v>5.8643539943663558E-2</v>
      </c>
      <c r="AU74" s="21"/>
      <c r="AV74" s="24">
        <f t="shared" si="44"/>
        <v>0.82654457593433195</v>
      </c>
      <c r="AW74" s="24">
        <f t="shared" si="44"/>
        <v>0.86659938772947331</v>
      </c>
      <c r="AX74" s="24">
        <f t="shared" si="44"/>
        <v>0.75023977477160297</v>
      </c>
      <c r="AY74" s="24">
        <f t="shared" si="44"/>
        <v>1.1786494527034952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0.4319539944854216</v>
      </c>
      <c r="BE74" s="24">
        <f t="shared" si="42"/>
        <v>0.72624656475512084</v>
      </c>
      <c r="BF74" s="24">
        <f t="shared" si="42"/>
        <v>0.72673560586200714</v>
      </c>
      <c r="BG74" s="24">
        <f t="shared" si="42"/>
        <v>0.93927045859938318</v>
      </c>
      <c r="BH74" s="24">
        <f t="shared" si="42"/>
        <v>0.8022205722291651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0.82654457593433195</v>
      </c>
      <c r="BM74" s="24">
        <f t="shared" si="46"/>
        <v>0.89643883838544536</v>
      </c>
      <c r="BN74" s="24">
        <f t="shared" si="46"/>
        <v>0.93601245455796933</v>
      </c>
      <c r="BO74" s="24">
        <f t="shared" si="46"/>
        <v>0.93509892211318135</v>
      </c>
      <c r="BP74" s="24" t="e">
        <f t="shared" si="46"/>
        <v>#DIV/0!</v>
      </c>
      <c r="BQ74" s="24">
        <f t="shared" si="46"/>
        <v>0.83077036827329787</v>
      </c>
      <c r="BR74" s="21"/>
      <c r="BS74" s="35">
        <f t="shared" si="56"/>
        <v>44805</v>
      </c>
      <c r="BT74" s="24">
        <f t="shared" si="41"/>
        <v>1.8753931751956464E-2</v>
      </c>
      <c r="BU74" s="24">
        <f t="shared" si="49"/>
        <v>2.4543005294101949E-3</v>
      </c>
      <c r="BV74" s="24">
        <f t="shared" si="50"/>
        <v>9.7493375531245031E-3</v>
      </c>
      <c r="BW74" s="24">
        <f t="shared" si="48"/>
        <v>2.0024831858846026E-3</v>
      </c>
      <c r="BX74" s="24">
        <f t="shared" si="48"/>
        <v>3.7709208502888828E-3</v>
      </c>
      <c r="BY74" s="24">
        <f t="shared" si="48"/>
        <v>3.8971404979161171E-3</v>
      </c>
      <c r="BZ74" s="24">
        <f t="shared" si="48"/>
        <v>6.2565642777692564E-3</v>
      </c>
      <c r="CA74" s="24">
        <f t="shared" si="48"/>
        <v>6.382998892696688E-4</v>
      </c>
      <c r="CB74" s="24">
        <f t="shared" si="48"/>
        <v>3.9487549275927679E-3</v>
      </c>
      <c r="CC74" s="24">
        <f t="shared" si="48"/>
        <v>6.4805834422867017E-4</v>
      </c>
      <c r="CD74" s="24">
        <f t="shared" si="48"/>
        <v>4.6094067313713922E-3</v>
      </c>
      <c r="CE74" s="24">
        <f t="shared" si="48"/>
        <v>1.7893716660109043E-3</v>
      </c>
      <c r="CF74" s="24">
        <f t="shared" si="57"/>
        <v>5.8518570204823428E-2</v>
      </c>
    </row>
    <row r="75" spans="1:84" x14ac:dyDescent="0.2">
      <c r="A75" s="31">
        <f>+[1]PAM!A76</f>
        <v>44835</v>
      </c>
      <c r="B75" s="17">
        <f>+[1]PAM!B76</f>
        <v>1039.8479764918991</v>
      </c>
      <c r="C75" s="17">
        <f>+[1]PAM!C76</f>
        <v>1105.1417991444</v>
      </c>
      <c r="D75" s="17">
        <f>+[1]PAM!D76</f>
        <v>838.31151385495002</v>
      </c>
      <c r="E75" s="17">
        <f>+[1]PAM!E76</f>
        <v>1237.18849661593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774.15292250863297</v>
      </c>
      <c r="K75" s="17">
        <f>+[1]PAM!K76</f>
        <v>954.48479999999995</v>
      </c>
      <c r="L75" s="17">
        <f>+[1]PAM!L76</f>
        <v>769.45423347571295</v>
      </c>
      <c r="M75" s="17">
        <f>+[1]PAM!M76</f>
        <v>1039.6890000000001</v>
      </c>
      <c r="N75" s="17">
        <f>+[1]PAM!N76</f>
        <v>876.25728214506103</v>
      </c>
      <c r="O75" s="17">
        <f>+[1]PAM!P76</f>
        <v>1283.4398000000001</v>
      </c>
      <c r="P75" s="17">
        <f>+[1]PAM!Q76</f>
        <v>1052.7184999999999</v>
      </c>
      <c r="Q75" s="17">
        <f>+[1]PAM!R76</f>
        <v>839.649</v>
      </c>
      <c r="R75" s="18">
        <f t="shared" si="51"/>
        <v>1039.8479764918993</v>
      </c>
      <c r="S75" s="19">
        <f t="shared" si="52"/>
        <v>1066.715373318485</v>
      </c>
      <c r="T75" s="19">
        <f t="shared" si="53"/>
        <v>1060.2147473711905</v>
      </c>
      <c r="U75" s="19">
        <f t="shared" si="54"/>
        <v>1066.2082064089209</v>
      </c>
      <c r="V75" s="19"/>
      <c r="W75" s="20">
        <f t="shared" si="55"/>
        <v>1073.3649519703438</v>
      </c>
      <c r="X75" s="21"/>
      <c r="Y75" s="41">
        <f t="shared" si="47"/>
        <v>5.9425994669072502E-2</v>
      </c>
      <c r="Z75" s="24">
        <f t="shared" si="47"/>
        <v>5.2552161165750899E-2</v>
      </c>
      <c r="AA75" s="24">
        <f t="shared" si="47"/>
        <v>5.9035000519152447E-2</v>
      </c>
      <c r="AB75" s="24">
        <f t="shared" si="47"/>
        <v>5.9846143252085149E-2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0.11782158460516179</v>
      </c>
      <c r="AH75" s="24">
        <f t="shared" si="47"/>
        <v>5.9877303229451506E-2</v>
      </c>
      <c r="AI75" s="24">
        <f t="shared" si="47"/>
        <v>6.2400524647760136E-2</v>
      </c>
      <c r="AJ75" s="24">
        <f t="shared" si="47"/>
        <v>7.1844108898122094E-2</v>
      </c>
      <c r="AK75" s="24">
        <f t="shared" si="47"/>
        <v>5.0692301453124422E-2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5.9425994669072724E-2</v>
      </c>
      <c r="AP75" s="24">
        <f t="shared" si="45"/>
        <v>5.7160007836056126E-2</v>
      </c>
      <c r="AQ75" s="24">
        <f t="shared" si="45"/>
        <v>6.0872431989104525E-2</v>
      </c>
      <c r="AR75" s="24">
        <f t="shared" si="39"/>
        <v>5.7789381915168914E-2</v>
      </c>
      <c r="AS75" s="24" t="e">
        <f t="shared" si="39"/>
        <v>#DIV/0!</v>
      </c>
      <c r="AT75" s="24">
        <f t="shared" si="39"/>
        <v>6.0701953709969336E-2</v>
      </c>
      <c r="AU75" s="21"/>
      <c r="AV75" s="24">
        <f t="shared" si="44"/>
        <v>0.87470316915386492</v>
      </c>
      <c r="AW75" s="24">
        <f t="shared" si="44"/>
        <v>0.90501653424402018</v>
      </c>
      <c r="AX75" s="24">
        <f t="shared" si="44"/>
        <v>0.79981386258809573</v>
      </c>
      <c r="AY75" s="24">
        <f t="shared" si="44"/>
        <v>1.2278922319638732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0.56776688451733182</v>
      </c>
      <c r="BE75" s="24">
        <f t="shared" si="42"/>
        <v>0.77246564017390296</v>
      </c>
      <c r="BF75" s="24">
        <f t="shared" si="42"/>
        <v>0.77936923854153051</v>
      </c>
      <c r="BG75" s="24">
        <f t="shared" si="42"/>
        <v>0.9879091322609308</v>
      </c>
      <c r="BH75" s="24">
        <f t="shared" si="42"/>
        <v>0.84919415319904012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0.87470316915386537</v>
      </c>
      <c r="BM75" s="24">
        <f t="shared" si="46"/>
        <v>0.94085712692139989</v>
      </c>
      <c r="BN75" s="24">
        <f t="shared" si="46"/>
        <v>0.985016985695639</v>
      </c>
      <c r="BO75" s="24">
        <f t="shared" si="46"/>
        <v>0.98419503055287905</v>
      </c>
      <c r="BP75" s="24" t="e">
        <f t="shared" si="46"/>
        <v>#DIV/0!</v>
      </c>
      <c r="BQ75" s="24">
        <f t="shared" si="46"/>
        <v>0.88057058902610419</v>
      </c>
      <c r="BR75" s="21"/>
      <c r="BS75" s="35">
        <f t="shared" si="56"/>
        <v>44835</v>
      </c>
      <c r="BT75" s="24">
        <f t="shared" ref="BT75:BT108" si="58">(C75-C74)/$B74*C$3</f>
        <v>1.6106098798487616E-2</v>
      </c>
      <c r="BU75" s="24">
        <f t="shared" si="49"/>
        <v>1.8092103323161328E-3</v>
      </c>
      <c r="BV75" s="24">
        <f t="shared" si="50"/>
        <v>7.4235954947838301E-3</v>
      </c>
      <c r="BW75" s="24">
        <f t="shared" si="48"/>
        <v>3.9798854894210539E-3</v>
      </c>
      <c r="BX75" s="24">
        <f t="shared" si="48"/>
        <v>3.4370491226226865E-3</v>
      </c>
      <c r="BY75" s="24">
        <f t="shared" si="48"/>
        <v>6.586701480286364E-3</v>
      </c>
      <c r="BZ75" s="24">
        <f t="shared" si="48"/>
        <v>5.6114739661851038E-3</v>
      </c>
      <c r="CA75" s="24">
        <f t="shared" si="48"/>
        <v>2.3776390915750817E-3</v>
      </c>
      <c r="CB75" s="24">
        <f t="shared" si="48"/>
        <v>4.0599517202003438E-3</v>
      </c>
      <c r="CC75" s="24">
        <f t="shared" si="48"/>
        <v>7.4132630011923583E-4</v>
      </c>
      <c r="CD75" s="24">
        <f t="shared" si="48"/>
        <v>5.7510716585862584E-3</v>
      </c>
      <c r="CE75" s="24">
        <f t="shared" si="48"/>
        <v>1.5419912144888693E-3</v>
      </c>
      <c r="CF75" s="24">
        <f t="shared" si="57"/>
        <v>5.9425994669072578E-2</v>
      </c>
    </row>
    <row r="76" spans="1:84" x14ac:dyDescent="0.2">
      <c r="A76" s="31">
        <f>+[1]PAM!A77</f>
        <v>44866</v>
      </c>
      <c r="B76" s="17">
        <f>+[1]PAM!B77</f>
        <v>1092.275809946467</v>
      </c>
      <c r="C76" s="17">
        <f>+[1]PAM!C77</f>
        <v>1153.1094150020699</v>
      </c>
      <c r="D76" s="17">
        <f>+[1]PAM!D77</f>
        <v>891.23776935625699</v>
      </c>
      <c r="E76" s="17">
        <f>+[1]PAM!E77</f>
        <v>1296.5584538364301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832.67803514428704</v>
      </c>
      <c r="K76" s="17">
        <f>+[1]PAM!K77</f>
        <v>987.27520000000004</v>
      </c>
      <c r="L76" s="17">
        <f>+[1]PAM!L77</f>
        <v>819.73212426333203</v>
      </c>
      <c r="M76" s="17">
        <f>+[1]PAM!M77</f>
        <v>1101.3733</v>
      </c>
      <c r="N76" s="17">
        <f>+[1]PAM!N77</f>
        <v>923.15830172989604</v>
      </c>
      <c r="O76" s="17">
        <f>+[1]PAM!P77</f>
        <v>1342.2271000000001</v>
      </c>
      <c r="P76" s="17">
        <f>+[1]PAM!Q77</f>
        <v>1102.6577</v>
      </c>
      <c r="Q76" s="17">
        <f>+[1]PAM!R77</f>
        <v>891.07050000000004</v>
      </c>
      <c r="R76" s="18">
        <f t="shared" si="51"/>
        <v>1092.275809946467</v>
      </c>
      <c r="S76" s="19">
        <f t="shared" si="52"/>
        <v>1117.3543632606545</v>
      </c>
      <c r="T76" s="19">
        <f t="shared" si="53"/>
        <v>1112.7466853712888</v>
      </c>
      <c r="U76" s="19">
        <f t="shared" si="54"/>
        <v>1116.0676810997475</v>
      </c>
      <c r="V76" s="19"/>
      <c r="W76" s="20">
        <f t="shared" si="55"/>
        <v>1126.3567537275228</v>
      </c>
      <c r="X76" s="21"/>
      <c r="Y76" s="41">
        <f t="shared" si="47"/>
        <v>5.0418748355352871E-2</v>
      </c>
      <c r="Z76" s="24">
        <f t="shared" si="47"/>
        <v>4.3404037287166686E-2</v>
      </c>
      <c r="AA76" s="24">
        <f t="shared" si="47"/>
        <v>6.3134353550659439E-2</v>
      </c>
      <c r="AB76" s="24">
        <f t="shared" si="47"/>
        <v>4.7987802491612275E-2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7.5598904213917129E-2</v>
      </c>
      <c r="AH76" s="24">
        <f t="shared" si="47"/>
        <v>3.4354030572304683E-2</v>
      </c>
      <c r="AI76" s="24">
        <f t="shared" si="47"/>
        <v>6.5342275862864563E-2</v>
      </c>
      <c r="AJ76" s="24">
        <f t="shared" si="47"/>
        <v>5.9329568746038452E-2</v>
      </c>
      <c r="AK76" s="24">
        <f t="shared" si="47"/>
        <v>5.3524256563120653E-2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5.0418748355352649E-2</v>
      </c>
      <c r="AP76" s="24">
        <f t="shared" si="45"/>
        <v>4.7471885386478174E-2</v>
      </c>
      <c r="AQ76" s="24">
        <f t="shared" si="45"/>
        <v>4.954839397428823E-2</v>
      </c>
      <c r="AR76" s="24">
        <f t="shared" si="39"/>
        <v>4.6763356716937654E-2</v>
      </c>
      <c r="AS76" s="24" t="e">
        <f t="shared" si="39"/>
        <v>#DIV/0!</v>
      </c>
      <c r="AT76" s="24">
        <f t="shared" si="39"/>
        <v>4.9369789520240515E-2</v>
      </c>
      <c r="AU76" s="21"/>
      <c r="AV76" s="24">
        <f t="shared" si="44"/>
        <v>0.91379482923009814</v>
      </c>
      <c r="AW76" s="24">
        <f t="shared" si="44"/>
        <v>0.93392554248295001</v>
      </c>
      <c r="AX76" s="24">
        <f t="shared" si="44"/>
        <v>0.90722146576441909</v>
      </c>
      <c r="AY76" s="24">
        <f t="shared" si="44"/>
        <v>1.2148197314707283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0.65080575237058835</v>
      </c>
      <c r="BE76" s="24">
        <f t="shared" si="42"/>
        <v>0.79851466246170788</v>
      </c>
      <c r="BF76" s="24">
        <f t="shared" si="42"/>
        <v>0.83642093569931153</v>
      </c>
      <c r="BG76" s="24">
        <f t="shared" si="42"/>
        <v>1.016597324236026</v>
      </c>
      <c r="BH76" s="24">
        <f t="shared" si="42"/>
        <v>0.91754765745989353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0.91379482923009814</v>
      </c>
      <c r="BM76" s="24">
        <f t="shared" si="46"/>
        <v>0.97185218890522895</v>
      </c>
      <c r="BN76" s="24">
        <f t="shared" si="46"/>
        <v>1.0102957298988731</v>
      </c>
      <c r="BO76" s="24">
        <f t="shared" si="46"/>
        <v>1.0084872116290824</v>
      </c>
      <c r="BP76" s="24" t="e">
        <f t="shared" si="46"/>
        <v>#DIV/0!</v>
      </c>
      <c r="BQ76" s="24">
        <f t="shared" si="46"/>
        <v>0.91737569656784568</v>
      </c>
      <c r="BR76" s="21"/>
      <c r="BS76" s="35">
        <f t="shared" si="56"/>
        <v>44866</v>
      </c>
      <c r="BT76" s="24">
        <f t="shared" si="58"/>
        <v>1.3216087595405815E-2</v>
      </c>
      <c r="BU76" s="24">
        <f t="shared" si="49"/>
        <v>1.9341266747806506E-3</v>
      </c>
      <c r="BV76" s="24">
        <f t="shared" si="50"/>
        <v>5.9549921508611952E-3</v>
      </c>
      <c r="BW76" s="24">
        <f t="shared" si="48"/>
        <v>4.5855246899517829E-3</v>
      </c>
      <c r="BX76" s="24">
        <f t="shared" si="48"/>
        <v>3.4009439456052573E-3</v>
      </c>
      <c r="BY76" s="24">
        <f t="shared" si="48"/>
        <v>4.1612981299422886E-3</v>
      </c>
      <c r="BZ76" s="24">
        <f t="shared" si="48"/>
        <v>6.0276204711630001E-3</v>
      </c>
      <c r="CA76" s="24">
        <f t="shared" si="48"/>
        <v>1.6096758941885061E-3</v>
      </c>
      <c r="CB76" s="24">
        <f t="shared" si="48"/>
        <v>2.3303507962530372E-3</v>
      </c>
      <c r="CC76" s="24">
        <f t="shared" si="48"/>
        <v>7.7845421636686066E-4</v>
      </c>
      <c r="CD76" s="24">
        <f t="shared" si="48"/>
        <v>4.8049603528164545E-3</v>
      </c>
      <c r="CE76" s="24">
        <f t="shared" si="48"/>
        <v>1.6147134380178063E-3</v>
      </c>
      <c r="CF76" s="24">
        <f t="shared" si="57"/>
        <v>5.0418748355352656E-2</v>
      </c>
    </row>
    <row r="77" spans="1:84" x14ac:dyDescent="0.2">
      <c r="A77" s="31">
        <f>+[1]PAM!A78</f>
        <v>44896</v>
      </c>
      <c r="B77" s="17">
        <f>+[1]PAM!B78</f>
        <v>1148.8762924470379</v>
      </c>
      <c r="C77" s="17">
        <f>+[1]PAM!C78</f>
        <v>1207.05254007965</v>
      </c>
      <c r="D77" s="17">
        <f>+[1]PAM!D78</f>
        <v>951.164045033825</v>
      </c>
      <c r="E77" s="17">
        <f>+[1]PAM!E78</f>
        <v>1353.9073490552601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853.54838715351104</v>
      </c>
      <c r="K77" s="17">
        <f>+[1]PAM!K78</f>
        <v>1033.3182999999999</v>
      </c>
      <c r="L77" s="17">
        <f>+[1]PAM!L78</f>
        <v>871.99280870254597</v>
      </c>
      <c r="M77" s="17">
        <f>+[1]PAM!M78</f>
        <v>1175.0926999999999</v>
      </c>
      <c r="N77" s="17">
        <f>+[1]PAM!N78</f>
        <v>969.94464563598501</v>
      </c>
      <c r="O77" s="17">
        <f>+[1]PAM!P78</f>
        <v>1395.6314</v>
      </c>
      <c r="P77" s="17">
        <f>+[1]PAM!Q78</f>
        <v>1159.0399</v>
      </c>
      <c r="Q77" s="17">
        <f>+[1]PAM!R78</f>
        <v>944.12199999999996</v>
      </c>
      <c r="R77" s="18">
        <f t="shared" si="51"/>
        <v>1148.8762924470384</v>
      </c>
      <c r="S77" s="19">
        <f t="shared" si="52"/>
        <v>1173.7960162752042</v>
      </c>
      <c r="T77" s="19">
        <f t="shared" si="53"/>
        <v>1170.8161637004239</v>
      </c>
      <c r="U77" s="19">
        <f t="shared" si="54"/>
        <v>1169.5674274341454</v>
      </c>
      <c r="V77" s="19"/>
      <c r="W77" s="20">
        <f t="shared" si="55"/>
        <v>1185.3088057954576</v>
      </c>
      <c r="X77" s="21"/>
      <c r="Y77" s="41">
        <f t="shared" si="47"/>
        <v>5.1818855627082883E-2</v>
      </c>
      <c r="Z77" s="24">
        <f t="shared" si="47"/>
        <v>4.6780578127083805E-2</v>
      </c>
      <c r="AA77" s="24">
        <f t="shared" si="47"/>
        <v>6.7239380710775842E-2</v>
      </c>
      <c r="AB77" s="24">
        <f t="shared" si="47"/>
        <v>4.4231631091632195E-2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2.506413178727307E-2</v>
      </c>
      <c r="AH77" s="24">
        <f t="shared" si="47"/>
        <v>4.6636540652494674E-2</v>
      </c>
      <c r="AI77" s="24">
        <f t="shared" si="47"/>
        <v>6.3753368804692068E-2</v>
      </c>
      <c r="AJ77" s="24">
        <f t="shared" si="47"/>
        <v>6.6934072216931373E-2</v>
      </c>
      <c r="AK77" s="24">
        <f t="shared" si="47"/>
        <v>5.0680737873901593E-2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5.1818855627083327E-2</v>
      </c>
      <c r="AP77" s="24">
        <f t="shared" si="45"/>
        <v>5.05136551754648E-2</v>
      </c>
      <c r="AQ77" s="24">
        <f t="shared" si="45"/>
        <v>5.2185712249287919E-2</v>
      </c>
      <c r="AR77" s="24">
        <f t="shared" si="39"/>
        <v>4.7935933671764852E-2</v>
      </c>
      <c r="AS77" s="24" t="e">
        <f t="shared" si="39"/>
        <v>#DIV/0!</v>
      </c>
      <c r="AT77" s="24">
        <f t="shared" si="39"/>
        <v>5.2338703410656606E-2</v>
      </c>
      <c r="AU77" s="21"/>
      <c r="AV77" s="24">
        <f t="shared" si="44"/>
        <v>0.94203194994680706</v>
      </c>
      <c r="AW77" s="24">
        <f t="shared" si="44"/>
        <v>0.93318787720547003</v>
      </c>
      <c r="AX77" s="24">
        <f t="shared" si="44"/>
        <v>0.94045125822346343</v>
      </c>
      <c r="AY77" s="24">
        <f t="shared" si="44"/>
        <v>1.2088470858027089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0.67803684651134777</v>
      </c>
      <c r="BE77" s="24">
        <f t="shared" si="42"/>
        <v>0.81799809107423216</v>
      </c>
      <c r="BF77" s="24">
        <f t="shared" si="42"/>
        <v>0.88637371273372745</v>
      </c>
      <c r="BG77" s="24">
        <f t="shared" si="42"/>
        <v>1.0561012396874974</v>
      </c>
      <c r="BH77" s="24">
        <f t="shared" si="42"/>
        <v>0.95042722472527275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0.94203194994680794</v>
      </c>
      <c r="BM77" s="24">
        <f t="shared" si="46"/>
        <v>0.98406394821662957</v>
      </c>
      <c r="BN77" s="24">
        <f t="shared" si="46"/>
        <v>1.0320709039330547</v>
      </c>
      <c r="BO77" s="24">
        <f t="shared" si="46"/>
        <v>1.0251271700199061</v>
      </c>
      <c r="BP77" s="24" t="e">
        <f t="shared" si="46"/>
        <v>#DIV/0!</v>
      </c>
      <c r="BQ77" s="24">
        <f t="shared" si="46"/>
        <v>0.95795769390900865</v>
      </c>
      <c r="BR77" s="21"/>
      <c r="BS77" s="35">
        <f t="shared" si="56"/>
        <v>44896</v>
      </c>
      <c r="BT77" s="24">
        <f t="shared" si="58"/>
        <v>1.4149086882629169E-2</v>
      </c>
      <c r="BU77" s="24">
        <f t="shared" si="49"/>
        <v>2.0848200198255707E-3</v>
      </c>
      <c r="BV77" s="24">
        <f t="shared" si="50"/>
        <v>5.4761716013990288E-3</v>
      </c>
      <c r="BW77" s="24">
        <f t="shared" si="48"/>
        <v>2.7112705628307789E-3</v>
      </c>
      <c r="BX77" s="24">
        <f t="shared" si="48"/>
        <v>3.4623156766470375E-3</v>
      </c>
      <c r="BY77" s="24">
        <f t="shared" si="48"/>
        <v>5.4314470630735289E-3</v>
      </c>
      <c r="BZ77" s="24">
        <f t="shared" si="48"/>
        <v>7.0715610559741078E-3</v>
      </c>
      <c r="CA77" s="24">
        <f t="shared" si="48"/>
        <v>5.4646643460231953E-4</v>
      </c>
      <c r="CB77" s="24">
        <f t="shared" si="48"/>
        <v>3.1151336127884697E-3</v>
      </c>
      <c r="CC77" s="24">
        <f t="shared" si="48"/>
        <v>7.7031553002403468E-4</v>
      </c>
      <c r="CD77" s="24">
        <f t="shared" si="48"/>
        <v>5.4668164813543307E-3</v>
      </c>
      <c r="CE77" s="24">
        <f t="shared" si="48"/>
        <v>1.533450705934864E-3</v>
      </c>
      <c r="CF77" s="24">
        <f t="shared" si="57"/>
        <v>5.1818855627083243E-2</v>
      </c>
    </row>
    <row r="78" spans="1:84" x14ac:dyDescent="0.2">
      <c r="A78" s="31">
        <f>+[1]PAM!A79</f>
        <v>44927</v>
      </c>
      <c r="B78" s="17">
        <f>+[1]PAM!B79</f>
        <v>1218.6801757950591</v>
      </c>
      <c r="C78" s="17">
        <f>+[1]PAM!C79</f>
        <v>1284.3090995973</v>
      </c>
      <c r="D78" s="17">
        <f>+[1]PAM!D79</f>
        <v>1008.47618174978</v>
      </c>
      <c r="E78" s="17">
        <f>+[1]PAM!E79</f>
        <v>1413.9353000870799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896.79142024632199</v>
      </c>
      <c r="K78" s="17">
        <f>+[1]PAM!K79</f>
        <v>1114.8544999999999</v>
      </c>
      <c r="L78" s="17">
        <f>+[1]PAM!L79</f>
        <v>926.62874177566505</v>
      </c>
      <c r="M78" s="17">
        <f>+[1]PAM!M79</f>
        <v>1249.6818000000001</v>
      </c>
      <c r="N78" s="17">
        <f>+[1]PAM!N79</f>
        <v>1031.0366771850699</v>
      </c>
      <c r="O78" s="17">
        <f>+[1]PAM!P79</f>
        <v>1526.9209000000001</v>
      </c>
      <c r="P78" s="17">
        <f>+[1]PAM!Q79</f>
        <v>1218.4204999999999</v>
      </c>
      <c r="Q78" s="17">
        <f>+[1]PAM!R79</f>
        <v>1011.8095</v>
      </c>
      <c r="R78" s="18">
        <f t="shared" si="51"/>
        <v>1218.6801757950593</v>
      </c>
      <c r="S78" s="19">
        <f t="shared" si="52"/>
        <v>1245.3882201397369</v>
      </c>
      <c r="T78" s="19">
        <f t="shared" si="53"/>
        <v>1239.3944296660377</v>
      </c>
      <c r="U78" s="19">
        <f t="shared" si="54"/>
        <v>1236.3905471964958</v>
      </c>
      <c r="V78" s="19"/>
      <c r="W78" s="20">
        <f t="shared" si="55"/>
        <v>1250.9784334264293</v>
      </c>
      <c r="X78" s="21"/>
      <c r="Y78" s="41">
        <f t="shared" si="47"/>
        <v>6.0758398277453329E-2</v>
      </c>
      <c r="Z78" s="24">
        <f t="shared" si="47"/>
        <v>6.400430548992686E-2</v>
      </c>
      <c r="AA78" s="24">
        <f t="shared" si="47"/>
        <v>6.0254734201939719E-2</v>
      </c>
      <c r="AB78" s="24">
        <f t="shared" si="47"/>
        <v>4.4336823397632452E-2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5.066266159440791E-2</v>
      </c>
      <c r="AH78" s="24">
        <f t="shared" si="47"/>
        <v>7.8907147971733371E-2</v>
      </c>
      <c r="AI78" s="24">
        <f t="shared" si="47"/>
        <v>6.2656403272881134E-2</v>
      </c>
      <c r="AJ78" s="24">
        <f t="shared" si="47"/>
        <v>6.3475077327941998E-2</v>
      </c>
      <c r="AK78" s="24">
        <f t="shared" si="47"/>
        <v>6.2985070152150158E-2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6.0758398277453107E-2</v>
      </c>
      <c r="AP78" s="24">
        <f t="shared" si="45"/>
        <v>6.0992031726019524E-2</v>
      </c>
      <c r="AQ78" s="24">
        <f t="shared" si="45"/>
        <v>5.8573043396384916E-2</v>
      </c>
      <c r="AR78" s="24">
        <f t="shared" si="39"/>
        <v>5.7134901498539836E-2</v>
      </c>
      <c r="AS78" s="24" t="e">
        <f t="shared" si="39"/>
        <v>#DIV/0!</v>
      </c>
      <c r="AT78" s="24">
        <f t="shared" si="39"/>
        <v>5.5402969512996281E-2</v>
      </c>
      <c r="AU78" s="21"/>
      <c r="AV78" s="24">
        <f t="shared" si="44"/>
        <v>0.98293405687192736</v>
      </c>
      <c r="AW78" s="24">
        <f t="shared" si="44"/>
        <v>0.96665802728250227</v>
      </c>
      <c r="AX78" s="24">
        <f t="shared" si="44"/>
        <v>1.0334836520207635</v>
      </c>
      <c r="AY78" s="24">
        <f t="shared" si="44"/>
        <v>1.2060018333926705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0.69367348141561536</v>
      </c>
      <c r="BE78" s="24">
        <f t="shared" si="42"/>
        <v>0.89926758772439386</v>
      </c>
      <c r="BF78" s="24">
        <f t="shared" si="42"/>
        <v>0.92170799726804753</v>
      </c>
      <c r="BG78" s="24">
        <f t="shared" si="42"/>
        <v>1.0845686296292962</v>
      </c>
      <c r="BH78" s="24">
        <f t="shared" si="42"/>
        <v>0.99915398150154022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0.98293405687192781</v>
      </c>
      <c r="BM78" s="24">
        <f t="shared" si="46"/>
        <v>1.0212427256595178</v>
      </c>
      <c r="BN78" s="24">
        <f t="shared" si="46"/>
        <v>1.067707658102496</v>
      </c>
      <c r="BO78" s="24">
        <f t="shared" si="46"/>
        <v>1.0627833824914736</v>
      </c>
      <c r="BP78" s="24" t="e">
        <f t="shared" si="46"/>
        <v>#DIV/0!</v>
      </c>
      <c r="BQ78" s="24">
        <f t="shared" si="46"/>
        <v>0.99215446343029301</v>
      </c>
      <c r="BR78" s="21"/>
      <c r="BS78" s="35">
        <f t="shared" si="56"/>
        <v>44927</v>
      </c>
      <c r="BT78" s="24">
        <f t="shared" si="58"/>
        <v>1.9265785574409066E-2</v>
      </c>
      <c r="BU78" s="24">
        <f t="shared" si="49"/>
        <v>1.8956446481871228E-3</v>
      </c>
      <c r="BV78" s="24">
        <f t="shared" si="50"/>
        <v>5.4495991724952675E-3</v>
      </c>
      <c r="BW78" s="24">
        <f t="shared" si="48"/>
        <v>5.3123768678352713E-3</v>
      </c>
      <c r="BX78" s="24">
        <f t="shared" si="48"/>
        <v>3.53667165621952E-3</v>
      </c>
      <c r="BY78" s="24">
        <f t="shared" si="48"/>
        <v>4.230758587286337E-3</v>
      </c>
      <c r="BZ78" s="24">
        <f t="shared" si="48"/>
        <v>6.8182240607607397E-3</v>
      </c>
      <c r="CA78" s="24">
        <f t="shared" si="48"/>
        <v>1.076487307280219E-3</v>
      </c>
      <c r="CB78" s="24">
        <f t="shared" si="48"/>
        <v>5.2447119151235949E-3</v>
      </c>
      <c r="CC78" s="24">
        <f t="shared" si="48"/>
        <v>7.6565120915119561E-4</v>
      </c>
      <c r="CD78" s="24">
        <f t="shared" si="48"/>
        <v>5.25880561703603E-3</v>
      </c>
      <c r="CE78" s="24">
        <f t="shared" si="48"/>
        <v>1.9036816616686027E-3</v>
      </c>
      <c r="CF78" s="24">
        <f t="shared" si="57"/>
        <v>6.0758398277452969E-2</v>
      </c>
    </row>
    <row r="79" spans="1:84" x14ac:dyDescent="0.2">
      <c r="A79" s="31">
        <f>+[1]PAM!A80</f>
        <v>44958</v>
      </c>
      <c r="B79" s="17">
        <f>+[1]PAM!B80</f>
        <v>1294.3658958891081</v>
      </c>
      <c r="C79" s="17">
        <f>+[1]PAM!C80</f>
        <v>1387.26480001443</v>
      </c>
      <c r="D79" s="17">
        <f>+[1]PAM!D80</f>
        <v>1059.19471933962</v>
      </c>
      <c r="E79" s="17">
        <f>+[1]PAM!E80</f>
        <v>1482.9094760277901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962.27795268451996</v>
      </c>
      <c r="K79" s="17">
        <f>+[1]PAM!K80</f>
        <v>1185.2597000000001</v>
      </c>
      <c r="L79" s="17">
        <f>+[1]PAM!L80</f>
        <v>949.56077968676698</v>
      </c>
      <c r="M79" s="17">
        <f>+[1]PAM!M80</f>
        <v>1333.5694000000001</v>
      </c>
      <c r="N79" s="17">
        <f>+[1]PAM!N80</f>
        <v>1094.67110923563</v>
      </c>
      <c r="O79" s="17">
        <f>+[1]PAM!P80</f>
        <v>1563.7811999999999</v>
      </c>
      <c r="P79" s="17">
        <f>+[1]PAM!Q80</f>
        <v>1309.9952000000001</v>
      </c>
      <c r="Q79" s="17">
        <f>+[1]PAM!R80</f>
        <v>1062.848</v>
      </c>
      <c r="R79" s="18">
        <f t="shared" si="51"/>
        <v>1294.3658958891083</v>
      </c>
      <c r="S79" s="19">
        <f t="shared" si="52"/>
        <v>1327.9984899244018</v>
      </c>
      <c r="T79" s="19">
        <f t="shared" si="53"/>
        <v>1309.1222216248159</v>
      </c>
      <c r="U79" s="19">
        <f t="shared" si="54"/>
        <v>1301.9837160430211</v>
      </c>
      <c r="V79" s="19"/>
      <c r="W79" s="20">
        <f t="shared" si="55"/>
        <v>1316.3142602206938</v>
      </c>
      <c r="X79" s="21"/>
      <c r="Y79" s="41">
        <f t="shared" si="47"/>
        <v>6.2104661745787437E-2</v>
      </c>
      <c r="Z79" s="24">
        <f t="shared" si="47"/>
        <v>8.0164269216353112E-2</v>
      </c>
      <c r="AA79" s="24">
        <f t="shared" si="47"/>
        <v>5.0292251326986781E-2</v>
      </c>
      <c r="AB79" s="24">
        <f t="shared" si="47"/>
        <v>4.8781705878948145E-2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7.3023147813134459E-2</v>
      </c>
      <c r="AH79" s="24">
        <f t="shared" si="47"/>
        <v>6.3151918030559306E-2</v>
      </c>
      <c r="AI79" s="24">
        <f t="shared" si="47"/>
        <v>2.4747816333819062E-2</v>
      </c>
      <c r="AJ79" s="24">
        <f t="shared" si="47"/>
        <v>6.7127167891858575E-2</v>
      </c>
      <c r="AK79" s="24">
        <f t="shared" si="47"/>
        <v>6.1718883002585656E-2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6.2104661745787437E-2</v>
      </c>
      <c r="AP79" s="24">
        <f t="shared" si="45"/>
        <v>6.6332946183958352E-2</v>
      </c>
      <c r="AQ79" s="24">
        <f t="shared" si="45"/>
        <v>5.6259565389177091E-2</v>
      </c>
      <c r="AR79" s="24">
        <f t="shared" si="39"/>
        <v>5.305214359269983E-2</v>
      </c>
      <c r="AS79" s="24" t="e">
        <f t="shared" si="39"/>
        <v>#DIV/0!</v>
      </c>
      <c r="AT79" s="24">
        <f t="shared" si="39"/>
        <v>5.2227780310576399E-2</v>
      </c>
      <c r="AU79" s="21"/>
      <c r="AV79" s="24">
        <f t="shared" si="44"/>
        <v>1.0152605768629321</v>
      </c>
      <c r="AW79" s="24">
        <f t="shared" si="44"/>
        <v>1.011812531158645</v>
      </c>
      <c r="AX79" s="24">
        <f t="shared" si="44"/>
        <v>1.0872227638965688</v>
      </c>
      <c r="AY79" s="24">
        <f t="shared" si="44"/>
        <v>1.1897286035685326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0.82511966597873432</v>
      </c>
      <c r="BE79" s="24">
        <f t="shared" si="42"/>
        <v>0.97108724299161775</v>
      </c>
      <c r="BF79" s="24">
        <f t="shared" si="42"/>
        <v>0.88616167994862516</v>
      </c>
      <c r="BG79" s="24">
        <f t="shared" si="42"/>
        <v>1.1589000495056077</v>
      </c>
      <c r="BH79" s="24">
        <f t="shared" si="42"/>
        <v>1.0373494797861644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1.0152605768629321</v>
      </c>
      <c r="BM79" s="24">
        <f t="shared" si="46"/>
        <v>1.0586260379881609</v>
      </c>
      <c r="BN79" s="24">
        <f t="shared" si="46"/>
        <v>1.0975057473294019</v>
      </c>
      <c r="BO79" s="24">
        <f t="shared" si="46"/>
        <v>1.0798165069685264</v>
      </c>
      <c r="BP79" s="24" t="e">
        <f t="shared" si="46"/>
        <v>#DIV/0!</v>
      </c>
      <c r="BQ79" s="24">
        <f t="shared" si="46"/>
        <v>1.0093300493554285</v>
      </c>
      <c r="BR79" s="21"/>
      <c r="BS79" s="35">
        <f t="shared" si="56"/>
        <v>44958</v>
      </c>
      <c r="BT79" s="24">
        <f t="shared" si="58"/>
        <v>2.4203895948552868E-2</v>
      </c>
      <c r="BU79" s="24">
        <f t="shared" si="49"/>
        <v>1.5814685974985651E-3</v>
      </c>
      <c r="BV79" s="24">
        <f t="shared" si="50"/>
        <v>5.9031128047379224E-3</v>
      </c>
      <c r="BW79" s="24">
        <f t="shared" si="48"/>
        <v>3.5195280395873894E-3</v>
      </c>
      <c r="BX79" s="24">
        <f t="shared" si="48"/>
        <v>2.8887657401198475E-3</v>
      </c>
      <c r="BY79" s="24">
        <f t="shared" si="48"/>
        <v>4.8676360195405227E-3</v>
      </c>
      <c r="BZ79" s="24">
        <f t="shared" si="48"/>
        <v>5.5861872419141123E-3</v>
      </c>
      <c r="CA79" s="24">
        <f t="shared" si="48"/>
        <v>1.5368386759147734E-3</v>
      </c>
      <c r="CB79" s="24">
        <f t="shared" si="48"/>
        <v>4.2693270829696093E-3</v>
      </c>
      <c r="CC79" s="24">
        <f t="shared" si="48"/>
        <v>3.0295545763503831E-4</v>
      </c>
      <c r="CD79" s="24">
        <f t="shared" si="48"/>
        <v>5.5756183902532551E-3</v>
      </c>
      <c r="CE79" s="24">
        <f t="shared" si="48"/>
        <v>1.8693277470635988E-3</v>
      </c>
      <c r="CF79" s="24">
        <f t="shared" si="57"/>
        <v>6.2104661745787507E-2</v>
      </c>
    </row>
    <row r="80" spans="1:84" x14ac:dyDescent="0.2">
      <c r="A80" s="31">
        <f>+[1]PAM!A81</f>
        <v>44986</v>
      </c>
      <c r="B80" s="17">
        <f>+[1]PAM!B81</f>
        <v>1380.9795582920081</v>
      </c>
      <c r="C80" s="17">
        <f>+[1]PAM!C81</f>
        <v>1495.99125669098</v>
      </c>
      <c r="D80" s="17">
        <f>+[1]PAM!D81</f>
        <v>1136.52919417972</v>
      </c>
      <c r="E80" s="17">
        <f>+[1]PAM!E81</f>
        <v>1576.8107331834201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974.37371906876001</v>
      </c>
      <c r="K80" s="17">
        <f>+[1]PAM!K81</f>
        <v>1238.7964999999999</v>
      </c>
      <c r="L80" s="17">
        <f>+[1]PAM!L81</f>
        <v>1057.43072679229</v>
      </c>
      <c r="M80" s="17">
        <f>+[1]PAM!M81</f>
        <v>1444.6695</v>
      </c>
      <c r="N80" s="17">
        <f>+[1]PAM!N81</f>
        <v>1171.7598204876999</v>
      </c>
      <c r="O80" s="17">
        <f>+[1]PAM!P81</f>
        <v>1707.0622000000001</v>
      </c>
      <c r="P80" s="17">
        <f>+[1]PAM!Q81</f>
        <v>1408.7382</v>
      </c>
      <c r="Q80" s="17">
        <f>+[1]PAM!R81</f>
        <v>1146.2019</v>
      </c>
      <c r="R80" s="18">
        <f t="shared" si="51"/>
        <v>1380.9795582920076</v>
      </c>
      <c r="S80" s="19">
        <f t="shared" si="52"/>
        <v>1421.9991195127923</v>
      </c>
      <c r="T80" s="19">
        <f t="shared" si="53"/>
        <v>1393.1182876520379</v>
      </c>
      <c r="U80" s="19">
        <f t="shared" si="54"/>
        <v>1378.0654823161153</v>
      </c>
      <c r="V80" s="19"/>
      <c r="W80" s="20">
        <f t="shared" si="55"/>
        <v>1390.0316940748576</v>
      </c>
      <c r="X80" s="21"/>
      <c r="Y80" s="41">
        <f t="shared" si="47"/>
        <v>6.6915902742790134E-2</v>
      </c>
      <c r="Z80" s="24">
        <f t="shared" si="47"/>
        <v>7.8374695786571635E-2</v>
      </c>
      <c r="AA80" s="24">
        <f t="shared" si="47"/>
        <v>7.3012519254548547E-2</v>
      </c>
      <c r="AB80" s="24">
        <f t="shared" si="47"/>
        <v>6.3322312436197681E-2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1.2569929873687657E-2</v>
      </c>
      <c r="AH80" s="24">
        <f t="shared" si="47"/>
        <v>4.5168835150642295E-2</v>
      </c>
      <c r="AI80" s="24">
        <f t="shared" si="47"/>
        <v>0.11359983416870501</v>
      </c>
      <c r="AJ80" s="24">
        <f t="shared" si="47"/>
        <v>8.3310324906975097E-2</v>
      </c>
      <c r="AK80" s="24">
        <f t="shared" si="47"/>
        <v>7.0421801216530078E-2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6.691590274278969E-2</v>
      </c>
      <c r="AP80" s="24">
        <f t="shared" si="45"/>
        <v>7.0783687106256821E-2</v>
      </c>
      <c r="AQ80" s="24">
        <f t="shared" si="45"/>
        <v>6.4162126835621391E-2</v>
      </c>
      <c r="AR80" s="24">
        <f t="shared" si="39"/>
        <v>5.8435267150898973E-2</v>
      </c>
      <c r="AS80" s="24" t="e">
        <f t="shared" si="39"/>
        <v>#DIV/0!</v>
      </c>
      <c r="AT80" s="24">
        <f t="shared" si="39"/>
        <v>5.6002913652097197E-2</v>
      </c>
      <c r="AU80" s="21"/>
      <c r="AV80" s="24">
        <f t="shared" si="44"/>
        <v>1.0364708407597507</v>
      </c>
      <c r="AW80" s="24">
        <f t="shared" si="44"/>
        <v>1.0438519083975573</v>
      </c>
      <c r="AX80" s="24">
        <f t="shared" si="44"/>
        <v>1.136833122465267</v>
      </c>
      <c r="AY80" s="24">
        <f t="shared" si="44"/>
        <v>1.1849120708434042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0.76248711395139068</v>
      </c>
      <c r="BE80" s="24">
        <f t="shared" si="42"/>
        <v>0.97129755283436081</v>
      </c>
      <c r="BF80" s="24">
        <f t="shared" si="42"/>
        <v>0.95929159372841388</v>
      </c>
      <c r="BG80" s="24">
        <f t="shared" si="42"/>
        <v>1.222675833878744</v>
      </c>
      <c r="BH80" s="24">
        <f t="shared" si="42"/>
        <v>1.0694125291170784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1.0364708407597503</v>
      </c>
      <c r="BM80" s="24">
        <f t="shared" si="46"/>
        <v>1.0852616965004156</v>
      </c>
      <c r="BN80" s="24">
        <f t="shared" si="46"/>
        <v>1.1176715424138317</v>
      </c>
      <c r="BO80" s="24">
        <f t="shared" si="46"/>
        <v>1.0874837581446042</v>
      </c>
      <c r="BP80" s="24" t="e">
        <f t="shared" si="46"/>
        <v>#DIV/0!</v>
      </c>
      <c r="BQ80" s="24">
        <f t="shared" si="46"/>
        <v>1.015390468960693</v>
      </c>
      <c r="BR80" s="21"/>
      <c r="BS80" s="35">
        <f t="shared" si="56"/>
        <v>44986</v>
      </c>
      <c r="BT80" s="24">
        <f t="shared" si="58"/>
        <v>2.4065938338428145E-2</v>
      </c>
      <c r="BU80" s="24">
        <f t="shared" si="49"/>
        <v>2.2703858725396831E-3</v>
      </c>
      <c r="BV80" s="24">
        <f t="shared" si="50"/>
        <v>7.5665630193421591E-3</v>
      </c>
      <c r="BW80" s="24">
        <f t="shared" si="48"/>
        <v>4.706552860630933E-3</v>
      </c>
      <c r="BX80" s="24">
        <f t="shared" si="48"/>
        <v>3.5500282219994941E-3</v>
      </c>
      <c r="BY80" s="24">
        <f t="shared" si="48"/>
        <v>5.2735830739044729E-3</v>
      </c>
      <c r="BZ80" s="24">
        <f t="shared" si="48"/>
        <v>5.7325674475555699E-3</v>
      </c>
      <c r="CA80" s="24">
        <f t="shared" si="48"/>
        <v>2.6726516797758939E-4</v>
      </c>
      <c r="CB80" s="24">
        <f t="shared" si="48"/>
        <v>3.0566082840759136E-3</v>
      </c>
      <c r="CC80" s="24">
        <f t="shared" si="48"/>
        <v>1.3417428208783006E-3</v>
      </c>
      <c r="CD80" s="24">
        <f t="shared" si="48"/>
        <v>6.9525225661314621E-3</v>
      </c>
      <c r="CE80" s="24">
        <f t="shared" si="48"/>
        <v>2.1321450693263188E-3</v>
      </c>
      <c r="CF80" s="24">
        <f t="shared" si="57"/>
        <v>6.6915902742790037E-2</v>
      </c>
    </row>
    <row r="81" spans="1:84" x14ac:dyDescent="0.2">
      <c r="A81" s="31">
        <f>+[1]PAM!A82</f>
        <v>45017</v>
      </c>
      <c r="B81" s="17">
        <f>+[1]PAM!B82</f>
        <v>1496.839720342768</v>
      </c>
      <c r="C81" s="17">
        <f>+[1]PAM!C82</f>
        <v>1660.2645352480099</v>
      </c>
      <c r="D81" s="17">
        <f>+[1]PAM!D82</f>
        <v>1194.6762578931</v>
      </c>
      <c r="E81" s="17">
        <f>+[1]PAM!E82</f>
        <v>1693.72519352412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1033.6460926961199</v>
      </c>
      <c r="K81" s="17">
        <f>+[1]PAM!K82</f>
        <v>1350.9799</v>
      </c>
      <c r="L81" s="17">
        <f>+[1]PAM!L82</f>
        <v>1128.5344335402101</v>
      </c>
      <c r="M81" s="17">
        <f>+[1]PAM!M82</f>
        <v>1601.1621</v>
      </c>
      <c r="N81" s="17">
        <f>+[1]PAM!N82</f>
        <v>1253.2813449330499</v>
      </c>
      <c r="O81" s="17">
        <f>+[1]PAM!P82</f>
        <v>1932.0678</v>
      </c>
      <c r="P81" s="17">
        <f>+[1]PAM!Q82</f>
        <v>1528.8988999999999</v>
      </c>
      <c r="Q81" s="17">
        <f>+[1]PAM!R82</f>
        <v>1195.4755</v>
      </c>
      <c r="R81" s="18">
        <f t="shared" si="51"/>
        <v>1496.839720342768</v>
      </c>
      <c r="S81" s="19">
        <f t="shared" si="52"/>
        <v>1557.4783970298167</v>
      </c>
      <c r="T81" s="19">
        <f t="shared" si="53"/>
        <v>1513.7793252878596</v>
      </c>
      <c r="U81" s="19">
        <f t="shared" si="54"/>
        <v>1488.2638070770327</v>
      </c>
      <c r="V81" s="19"/>
      <c r="W81" s="20">
        <f t="shared" si="55"/>
        <v>1489.378399437328</v>
      </c>
      <c r="X81" s="21"/>
      <c r="Y81" s="41">
        <f t="shared" si="47"/>
        <v>8.3897086930132092E-2</v>
      </c>
      <c r="Z81" s="24">
        <f t="shared" si="47"/>
        <v>0.10980898305541564</v>
      </c>
      <c r="AA81" s="24">
        <f t="shared" si="47"/>
        <v>5.1161962236568215E-2</v>
      </c>
      <c r="AB81" s="24">
        <f t="shared" ref="AB81:AN95" si="60">+E81/E80-1</f>
        <v>7.414615963747373E-2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6.0831252390518564E-2</v>
      </c>
      <c r="AH81" s="24">
        <f t="shared" si="60"/>
        <v>9.0558376617951408E-2</v>
      </c>
      <c r="AI81" s="24">
        <f t="shared" si="60"/>
        <v>6.7241952542473227E-2</v>
      </c>
      <c r="AJ81" s="24">
        <f t="shared" si="60"/>
        <v>0.10832415303292553</v>
      </c>
      <c r="AK81" s="24">
        <f t="shared" si="60"/>
        <v>6.9571872170373528E-2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8.3897086930132314E-2</v>
      </c>
      <c r="AP81" s="24">
        <f t="shared" si="45"/>
        <v>9.5273812520673351E-2</v>
      </c>
      <c r="AQ81" s="24">
        <f t="shared" si="45"/>
        <v>8.6612198479702585E-2</v>
      </c>
      <c r="AR81" s="24">
        <f t="shared" si="39"/>
        <v>7.9965956752437339E-2</v>
      </c>
      <c r="AS81" s="24" t="e">
        <f t="shared" si="39"/>
        <v>#DIV/0!</v>
      </c>
      <c r="AT81" s="24">
        <f t="shared" si="39"/>
        <v>7.1470820259671219E-2</v>
      </c>
      <c r="AU81" s="21"/>
      <c r="AV81" s="24">
        <f t="shared" ref="AV81:BB95" si="61">+B81/B69-1</f>
        <v>1.0875906406775822</v>
      </c>
      <c r="AW81" s="24">
        <f t="shared" si="61"/>
        <v>1.1460489345956604</v>
      </c>
      <c r="AX81" s="24">
        <f t="shared" si="61"/>
        <v>1.1493531241419777</v>
      </c>
      <c r="AY81" s="24">
        <f t="shared" si="61"/>
        <v>1.1992402997068226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0.80998723045237386</v>
      </c>
      <c r="BE81" s="24">
        <f t="shared" si="42"/>
        <v>1.0514153685944136</v>
      </c>
      <c r="BF81" s="24">
        <f t="shared" si="42"/>
        <v>0.9891350440135187</v>
      </c>
      <c r="BG81" s="24">
        <f t="shared" si="42"/>
        <v>1.2749263565379327</v>
      </c>
      <c r="BH81" s="24">
        <f t="shared" si="42"/>
        <v>1.0906442162351273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1.0875906406775822</v>
      </c>
      <c r="BM81" s="24">
        <f t="shared" si="46"/>
        <v>1.1545320117565385</v>
      </c>
      <c r="BN81" s="24">
        <f t="shared" si="46"/>
        <v>1.162462351061659</v>
      </c>
      <c r="BO81" s="24">
        <f t="shared" si="46"/>
        <v>1.1293922278598258</v>
      </c>
      <c r="BP81" s="24" t="e">
        <f t="shared" si="46"/>
        <v>#DIV/0!</v>
      </c>
      <c r="BQ81" s="24">
        <f t="shared" si="46"/>
        <v>1.0435749612402465</v>
      </c>
      <c r="BR81" s="21"/>
      <c r="BS81" s="35">
        <f t="shared" si="56"/>
        <v>45017</v>
      </c>
      <c r="BT81" s="24">
        <f t="shared" si="58"/>
        <v>3.4080369998233766E-2</v>
      </c>
      <c r="BU81" s="24">
        <f t="shared" si="49"/>
        <v>1.6000152991701442E-3</v>
      </c>
      <c r="BV81" s="24">
        <f t="shared" si="50"/>
        <v>8.8300932047225399E-3</v>
      </c>
      <c r="BW81" s="24">
        <f t="shared" si="48"/>
        <v>2.5070043355905577E-3</v>
      </c>
      <c r="BX81" s="24">
        <f t="shared" si="48"/>
        <v>5.1890798795479007E-3</v>
      </c>
      <c r="BY81" s="24">
        <f t="shared" si="48"/>
        <v>5.8127831594612343E-3</v>
      </c>
      <c r="BZ81" s="24">
        <f t="shared" si="48"/>
        <v>6.5257645240932773E-3</v>
      </c>
      <c r="CA81" s="24">
        <f t="shared" si="48"/>
        <v>1.227527138663153E-3</v>
      </c>
      <c r="CB81" s="24">
        <f t="shared" si="48"/>
        <v>6.0032411126008959E-3</v>
      </c>
      <c r="CC81" s="24">
        <f t="shared" si="48"/>
        <v>8.2895483265325225E-4</v>
      </c>
      <c r="CD81" s="24">
        <f t="shared" si="48"/>
        <v>9.1789197920333632E-3</v>
      </c>
      <c r="CE81" s="24">
        <f t="shared" si="48"/>
        <v>2.1133336533620288E-3</v>
      </c>
      <c r="CF81" s="24">
        <f t="shared" si="57"/>
        <v>8.3897086930132106E-2</v>
      </c>
    </row>
    <row r="82" spans="1:84" x14ac:dyDescent="0.2">
      <c r="A82" s="31">
        <f>+[1]PAM!A83</f>
        <v>45047</v>
      </c>
      <c r="B82" s="17">
        <f>+[1]PAM!B83</f>
        <v>1619.551969356706</v>
      </c>
      <c r="C82" s="17">
        <f>+[1]PAM!C83</f>
        <v>1768.8673489339001</v>
      </c>
      <c r="D82" s="17">
        <f>+[1]PAM!D83</f>
        <v>1311.78839704594</v>
      </c>
      <c r="E82" s="17">
        <f>+[1]PAM!E83</f>
        <v>1827.35940445812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1115.57272466108</v>
      </c>
      <c r="K82" s="17">
        <f>+[1]PAM!K83</f>
        <v>1448.3376000000001</v>
      </c>
      <c r="L82" s="17">
        <f>+[1]PAM!L83</f>
        <v>1201.8583361446799</v>
      </c>
      <c r="M82" s="17">
        <f>+[1]PAM!M83</f>
        <v>1768.1877999999999</v>
      </c>
      <c r="N82" s="17">
        <f>+[1]PAM!N83</f>
        <v>1349.0627784128401</v>
      </c>
      <c r="O82" s="17">
        <f>+[1]PAM!P83</f>
        <v>2028.4989</v>
      </c>
      <c r="P82" s="17">
        <f>+[1]PAM!Q83</f>
        <v>1651.7257</v>
      </c>
      <c r="Q82" s="17">
        <f>+[1]PAM!R83</f>
        <v>1300.2003999999999</v>
      </c>
      <c r="R82" s="18">
        <f t="shared" si="51"/>
        <v>1619.551969356706</v>
      </c>
      <c r="S82" s="19">
        <f t="shared" si="52"/>
        <v>1677.374658968326</v>
      </c>
      <c r="T82" s="19">
        <f t="shared" si="53"/>
        <v>1642.9986050562543</v>
      </c>
      <c r="U82" s="19">
        <f t="shared" si="54"/>
        <v>1606.4437211685711</v>
      </c>
      <c r="V82" s="19"/>
      <c r="W82" s="20">
        <f t="shared" si="55"/>
        <v>1612.4572252843593</v>
      </c>
      <c r="X82" s="21"/>
      <c r="Y82" s="41">
        <f t="shared" ref="Y82:AA95" si="62">+B82/B81-1</f>
        <v>8.1980887697072458E-2</v>
      </c>
      <c r="Z82" s="24">
        <f t="shared" si="62"/>
        <v>6.5412957622242418E-2</v>
      </c>
      <c r="AA82" s="24">
        <f t="shared" si="62"/>
        <v>9.8028347327648424E-2</v>
      </c>
      <c r="AB82" s="24">
        <f t="shared" si="60"/>
        <v>7.8899582674299307E-2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7.9259847779491022E-2</v>
      </c>
      <c r="AH82" s="24">
        <f t="shared" si="60"/>
        <v>7.2064506659203387E-2</v>
      </c>
      <c r="AI82" s="24">
        <f t="shared" si="60"/>
        <v>6.4972676442359711E-2</v>
      </c>
      <c r="AJ82" s="24">
        <f t="shared" si="60"/>
        <v>0.10431529699585074</v>
      </c>
      <c r="AK82" s="24">
        <f t="shared" si="60"/>
        <v>7.6424526597343334E-2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8.1980887697072458E-2</v>
      </c>
      <c r="AP82" s="24">
        <f t="shared" si="45"/>
        <v>7.6981011208346217E-2</v>
      </c>
      <c r="AQ82" s="24">
        <f t="shared" si="45"/>
        <v>8.5362032371410823E-2</v>
      </c>
      <c r="AR82" s="24">
        <f t="shared" si="39"/>
        <v>7.9407907072365891E-2</v>
      </c>
      <c r="AS82" s="24" t="e">
        <f t="shared" si="39"/>
        <v>#DIV/0!</v>
      </c>
      <c r="AT82" s="24">
        <f t="shared" si="39"/>
        <v>8.2637713755973063E-2</v>
      </c>
      <c r="AU82" s="21"/>
      <c r="AV82" s="24">
        <f t="shared" si="61"/>
        <v>1.1354875295891493</v>
      </c>
      <c r="AW82" s="24">
        <f t="shared" si="61"/>
        <v>1.1652065477717324</v>
      </c>
      <c r="AX82" s="24">
        <f t="shared" si="61"/>
        <v>1.222231001013407</v>
      </c>
      <c r="AY82" s="24">
        <f t="shared" si="61"/>
        <v>1.219413557311201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0.88820647299358879</v>
      </c>
      <c r="BE82" s="24">
        <f t="shared" si="42"/>
        <v>1.0971367723958343</v>
      </c>
      <c r="BF82" s="24">
        <f t="shared" si="42"/>
        <v>1.0187989247785434</v>
      </c>
      <c r="BG82" s="24">
        <f t="shared" si="42"/>
        <v>1.3694283476815032</v>
      </c>
      <c r="BH82" s="24">
        <f t="shared" si="42"/>
        <v>1.1404466313293122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1.1354875295891493</v>
      </c>
      <c r="BM82" s="24">
        <f t="shared" si="46"/>
        <v>1.1933537061744715</v>
      </c>
      <c r="BN82" s="24">
        <f t="shared" si="46"/>
        <v>1.2157055042183398</v>
      </c>
      <c r="BO82" s="24">
        <f t="shared" si="46"/>
        <v>1.1704485052560569</v>
      </c>
      <c r="BP82" s="24" t="e">
        <f t="shared" si="46"/>
        <v>#DIV/0!</v>
      </c>
      <c r="BQ82" s="24">
        <f t="shared" si="46"/>
        <v>1.0847565280836693</v>
      </c>
      <c r="BR82" s="21"/>
      <c r="BS82" s="35">
        <f t="shared" si="56"/>
        <v>45047</v>
      </c>
      <c r="BT82" s="24">
        <f t="shared" si="58"/>
        <v>2.0786932427128826E-2</v>
      </c>
      <c r="BU82" s="24">
        <f t="shared" si="49"/>
        <v>2.973104753519524E-3</v>
      </c>
      <c r="BV82" s="24">
        <f t="shared" si="50"/>
        <v>9.3116504131948545E-3</v>
      </c>
      <c r="BW82" s="24">
        <f t="shared" si="48"/>
        <v>7.428164812097497E-3</v>
      </c>
      <c r="BX82" s="24">
        <f t="shared" si="48"/>
        <v>5.492472245536984E-3</v>
      </c>
      <c r="BY82" s="24">
        <f t="shared" si="48"/>
        <v>8.0695722834199062E-3</v>
      </c>
      <c r="BZ82" s="24">
        <f t="shared" si="48"/>
        <v>9.429096902083817E-3</v>
      </c>
      <c r="CA82" s="24">
        <f t="shared" si="48"/>
        <v>1.5653657785492893E-3</v>
      </c>
      <c r="CB82" s="24">
        <f t="shared" si="48"/>
        <v>4.8066161875718041E-3</v>
      </c>
      <c r="CC82" s="24">
        <f t="shared" si="48"/>
        <v>7.8867150295933673E-4</v>
      </c>
      <c r="CD82" s="24">
        <f t="shared" si="48"/>
        <v>9.038430445246274E-3</v>
      </c>
      <c r="CE82" s="24">
        <f t="shared" si="48"/>
        <v>2.2908099457644476E-3</v>
      </c>
      <c r="CF82" s="24">
        <f t="shared" si="57"/>
        <v>8.1980887697072555E-2</v>
      </c>
    </row>
    <row r="83" spans="1:84" x14ac:dyDescent="0.2">
      <c r="A83" s="31">
        <f>+[1]PAM!A84</f>
        <v>45078</v>
      </c>
      <c r="B83" s="17">
        <f>+[1]PAM!B84</f>
        <v>1725.146450951722</v>
      </c>
      <c r="C83" s="17">
        <f>+[1]PAM!C84</f>
        <v>1868.38744672352</v>
      </c>
      <c r="D83" s="17">
        <f>+[1]PAM!D84</f>
        <v>1377.8079226945399</v>
      </c>
      <c r="E83" s="17">
        <f>+[1]PAM!E84</f>
        <v>1935.68122852175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1239.3559707433201</v>
      </c>
      <c r="K83" s="17">
        <f>+[1]PAM!K84</f>
        <v>1546.3218999999999</v>
      </c>
      <c r="L83" s="17">
        <f>+[1]PAM!L84</f>
        <v>1286.78370450681</v>
      </c>
      <c r="M83" s="17">
        <f>+[1]PAM!M84</f>
        <v>1891.1036999999999</v>
      </c>
      <c r="N83" s="17">
        <f>+[1]PAM!N84</f>
        <v>1447.9871897319499</v>
      </c>
      <c r="O83" s="17">
        <f>+[1]PAM!P84</f>
        <v>2076.2759000000001</v>
      </c>
      <c r="P83" s="17">
        <f>+[1]PAM!Q84</f>
        <v>1760.7203999999999</v>
      </c>
      <c r="Q83" s="17">
        <f>+[1]PAM!R84</f>
        <v>1379.3122000000001</v>
      </c>
      <c r="R83" s="18">
        <f t="shared" si="51"/>
        <v>1725.1464509517216</v>
      </c>
      <c r="S83" s="19">
        <f t="shared" si="52"/>
        <v>1780.9880096440234</v>
      </c>
      <c r="T83" s="19">
        <f t="shared" si="53"/>
        <v>1753.8699978717141</v>
      </c>
      <c r="U83" s="19">
        <f t="shared" si="54"/>
        <v>1713.798152621566</v>
      </c>
      <c r="V83" s="19"/>
      <c r="W83" s="20">
        <f t="shared" si="55"/>
        <v>1728.7781013057124</v>
      </c>
      <c r="X83" s="21"/>
      <c r="Y83" s="41">
        <f t="shared" si="62"/>
        <v>6.5199810560545801E-2</v>
      </c>
      <c r="Z83" s="24">
        <f t="shared" si="62"/>
        <v>5.6262046924887343E-2</v>
      </c>
      <c r="AA83" s="24">
        <f t="shared" si="62"/>
        <v>5.0327877420833556E-2</v>
      </c>
      <c r="AB83" s="24">
        <f t="shared" si="60"/>
        <v>5.9277788375599494E-2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0.11095936943048379</v>
      </c>
      <c r="AH83" s="24">
        <f t="shared" si="60"/>
        <v>6.7652942242195424E-2</v>
      </c>
      <c r="AI83" s="24">
        <f t="shared" si="60"/>
        <v>7.0661712622931638E-2</v>
      </c>
      <c r="AJ83" s="24">
        <f t="shared" si="60"/>
        <v>6.9515183850946238E-2</v>
      </c>
      <c r="AK83" s="24">
        <f t="shared" si="60"/>
        <v>7.3328248990379485E-2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6.5199810560545579E-2</v>
      </c>
      <c r="AP83" s="24">
        <f t="shared" si="45"/>
        <v>6.1771143448312804E-2</v>
      </c>
      <c r="AQ83" s="24">
        <f t="shared" si="45"/>
        <v>6.7481124131364423E-2</v>
      </c>
      <c r="AR83" s="24">
        <f t="shared" si="39"/>
        <v>6.682738401498578E-2</v>
      </c>
      <c r="AS83" s="24" t="e">
        <f t="shared" si="39"/>
        <v>#DIV/0!</v>
      </c>
      <c r="AT83" s="24">
        <f t="shared" si="39"/>
        <v>7.2138891002730077E-2</v>
      </c>
      <c r="AU83" s="21"/>
      <c r="AV83" s="24">
        <f t="shared" si="61"/>
        <v>1.1520759467205623</v>
      </c>
      <c r="AW83" s="24">
        <f t="shared" si="61"/>
        <v>1.1636627946543774</v>
      </c>
      <c r="AX83" s="24">
        <f t="shared" si="61"/>
        <v>1.172126052322831</v>
      </c>
      <c r="AY83" s="24">
        <f t="shared" si="61"/>
        <v>1.2064195987387292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1.0928123612754082</v>
      </c>
      <c r="BE83" s="24">
        <f t="shared" si="42"/>
        <v>1.159896419187453</v>
      </c>
      <c r="BF83" s="24">
        <f t="shared" ref="BF83:BK95" si="63">+L83/L71-1</f>
        <v>1.0912904141424296</v>
      </c>
      <c r="BG83" s="24">
        <f t="shared" si="63"/>
        <v>1.4020194909826955</v>
      </c>
      <c r="BH83" s="24">
        <f t="shared" si="63"/>
        <v>1.1813505819200949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1.1520759467205619</v>
      </c>
      <c r="BM83" s="24">
        <f t="shared" si="46"/>
        <v>1.2034725126936907</v>
      </c>
      <c r="BN83" s="24">
        <f t="shared" si="46"/>
        <v>1.2412839908642623</v>
      </c>
      <c r="BO83" s="24">
        <f t="shared" si="46"/>
        <v>1.1939795311757653</v>
      </c>
      <c r="BP83" s="24" t="e">
        <f t="shared" si="46"/>
        <v>#DIV/0!</v>
      </c>
      <c r="BQ83" s="24">
        <f t="shared" si="46"/>
        <v>1.1168386629498777</v>
      </c>
      <c r="BR83" s="21"/>
      <c r="BS83" s="35">
        <f t="shared" si="56"/>
        <v>45078</v>
      </c>
      <c r="BT83" s="24">
        <f t="shared" si="58"/>
        <v>1.7605182517268295E-2</v>
      </c>
      <c r="BU83" s="24">
        <f t="shared" si="49"/>
        <v>1.5490345614801618E-3</v>
      </c>
      <c r="BV83" s="24">
        <f t="shared" si="50"/>
        <v>6.9759825331966417E-3</v>
      </c>
      <c r="BW83" s="24">
        <f t="shared" si="48"/>
        <v>3.4264432170115554E-3</v>
      </c>
      <c r="BX83" s="24">
        <f t="shared" si="48"/>
        <v>4.7541662667721215E-3</v>
      </c>
      <c r="BY83" s="24">
        <f t="shared" si="48"/>
        <v>7.4981065811821285E-3</v>
      </c>
      <c r="BZ83" s="24">
        <f t="shared" si="48"/>
        <v>7.5555148840703266E-3</v>
      </c>
      <c r="CA83" s="24">
        <f t="shared" si="48"/>
        <v>2.1859137001687279E-3</v>
      </c>
      <c r="CB83" s="24">
        <f t="shared" si="48"/>
        <v>4.4710141489786E-3</v>
      </c>
      <c r="CC83" s="24">
        <f t="shared" si="48"/>
        <v>8.442448630860491E-4</v>
      </c>
      <c r="CD83" s="24">
        <f t="shared" si="48"/>
        <v>6.1474951643290853E-3</v>
      </c>
      <c r="CE83" s="24">
        <f t="shared" si="48"/>
        <v>2.1867121230020365E-3</v>
      </c>
      <c r="CF83" s="24">
        <f t="shared" si="57"/>
        <v>6.5199810560545732E-2</v>
      </c>
    </row>
    <row r="84" spans="1:84" x14ac:dyDescent="0.2">
      <c r="A84" s="31">
        <f>+[1]PAM!A85</f>
        <v>45108</v>
      </c>
      <c r="B84" s="17">
        <f>+[1]PAM!B85</f>
        <v>1846.9639530603661</v>
      </c>
      <c r="C84" s="17">
        <f>+[1]PAM!C85</f>
        <v>1987.92166064709</v>
      </c>
      <c r="D84" s="17">
        <f>+[1]PAM!D85</f>
        <v>1517.05911753179</v>
      </c>
      <c r="E84" s="17">
        <f>+[1]PAM!E85</f>
        <v>2038.2865653044701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1409.05803711715</v>
      </c>
      <c r="K84" s="17">
        <f>+[1]PAM!K85</f>
        <v>1715.2483</v>
      </c>
      <c r="L84" s="17">
        <f>+[1]PAM!L85</f>
        <v>1370.3043418376201</v>
      </c>
      <c r="M84" s="17">
        <f>+[1]PAM!M85</f>
        <v>2052.8604999999998</v>
      </c>
      <c r="N84" s="17">
        <f>+[1]PAM!N85</f>
        <v>1541.66080844622</v>
      </c>
      <c r="O84" s="17">
        <f>+[1]PAM!P85</f>
        <v>2189.0601999999999</v>
      </c>
      <c r="P84" s="17">
        <f>+[1]PAM!Q85</f>
        <v>1876.0793000000001</v>
      </c>
      <c r="Q84" s="17">
        <f>+[1]PAM!R85</f>
        <v>1473.8833</v>
      </c>
      <c r="R84" s="18">
        <f t="shared" si="51"/>
        <v>1846.9639530603663</v>
      </c>
      <c r="S84" s="19">
        <f t="shared" si="52"/>
        <v>1906.2667662838344</v>
      </c>
      <c r="T84" s="19">
        <f t="shared" si="53"/>
        <v>1882.2594097478541</v>
      </c>
      <c r="U84" s="19">
        <f t="shared" si="54"/>
        <v>1832.4443833944879</v>
      </c>
      <c r="V84" s="19"/>
      <c r="W84" s="20">
        <f t="shared" si="55"/>
        <v>1857.2674105529086</v>
      </c>
      <c r="X84" s="21"/>
      <c r="Y84" s="41">
        <f t="shared" si="62"/>
        <v>7.0612846834794851E-2</v>
      </c>
      <c r="Z84" s="24">
        <f t="shared" si="62"/>
        <v>6.3977208867031399E-2</v>
      </c>
      <c r="AA84" s="24">
        <f t="shared" si="62"/>
        <v>0.10106720432041105</v>
      </c>
      <c r="AB84" s="24">
        <f t="shared" si="60"/>
        <v>5.3007352280353581E-2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0.13692762239411227</v>
      </c>
      <c r="AH84" s="24">
        <f t="shared" si="60"/>
        <v>0.10924400669744116</v>
      </c>
      <c r="AI84" s="24">
        <f t="shared" si="60"/>
        <v>6.4906508404084517E-2</v>
      </c>
      <c r="AJ84" s="24">
        <f t="shared" si="60"/>
        <v>8.5535658356545863E-2</v>
      </c>
      <c r="AK84" s="24">
        <f t="shared" si="60"/>
        <v>6.4692297955764921E-2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7.0612846834795295E-2</v>
      </c>
      <c r="AP84" s="24">
        <f t="shared" si="45"/>
        <v>7.0342279656813167E-2</v>
      </c>
      <c r="AQ84" s="24">
        <f t="shared" si="45"/>
        <v>7.3203494005791736E-2</v>
      </c>
      <c r="AR84" s="24">
        <f t="shared" si="39"/>
        <v>6.9229991053165074E-2</v>
      </c>
      <c r="AS84" s="24" t="e">
        <f t="shared" si="39"/>
        <v>#DIV/0!</v>
      </c>
      <c r="AT84" s="24">
        <f t="shared" si="39"/>
        <v>7.4323771888451517E-2</v>
      </c>
      <c r="AU84" s="21"/>
      <c r="AV84" s="24">
        <f t="shared" si="61"/>
        <v>1.1308038197260197</v>
      </c>
      <c r="AW84" s="24">
        <f t="shared" si="61"/>
        <v>1.1527318184999342</v>
      </c>
      <c r="AX84" s="24">
        <f t="shared" si="61"/>
        <v>1.2271546643238569</v>
      </c>
      <c r="AY84" s="24">
        <f t="shared" si="61"/>
        <v>1.0868426899981278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1.2123042887822515</v>
      </c>
      <c r="BE84" s="24">
        <f t="shared" si="59"/>
        <v>1.0960347175302485</v>
      </c>
      <c r="BF84" s="24">
        <f t="shared" si="63"/>
        <v>1.1129041480998709</v>
      </c>
      <c r="BG84" s="24">
        <f t="shared" si="63"/>
        <v>1.3970830666158802</v>
      </c>
      <c r="BH84" s="24">
        <f t="shared" si="63"/>
        <v>1.1402174647829217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1.1308038197260197</v>
      </c>
      <c r="BM84" s="24">
        <f t="shared" si="46"/>
        <v>1.164542384900463</v>
      </c>
      <c r="BN84" s="24">
        <f t="shared" si="46"/>
        <v>1.1693789404894632</v>
      </c>
      <c r="BO84" s="24">
        <f t="shared" si="46"/>
        <v>1.1039995806995835</v>
      </c>
      <c r="BP84" s="24" t="e">
        <f t="shared" si="46"/>
        <v>#DIV/0!</v>
      </c>
      <c r="BQ84" s="24">
        <f t="shared" si="46"/>
        <v>1.0806318382783249</v>
      </c>
      <c r="BR84" s="21"/>
      <c r="BS84" s="35">
        <f t="shared" si="56"/>
        <v>45108</v>
      </c>
      <c r="BT84" s="24">
        <f t="shared" si="58"/>
        <v>1.985138842572454E-2</v>
      </c>
      <c r="BU84" s="24">
        <f t="shared" si="49"/>
        <v>3.0673021417377544E-3</v>
      </c>
      <c r="BV84" s="24">
        <f t="shared" si="50"/>
        <v>6.2033786294107456E-3</v>
      </c>
      <c r="BW84" s="24">
        <f t="shared" si="48"/>
        <v>2.27820216528967E-3</v>
      </c>
      <c r="BX84" s="24">
        <f t="shared" si="48"/>
        <v>3.694498676610244E-3</v>
      </c>
      <c r="BY84" s="24">
        <f t="shared" si="48"/>
        <v>8.5560908477404912E-3</v>
      </c>
      <c r="BZ84" s="24">
        <f t="shared" si="48"/>
        <v>6.594069560717169E-3</v>
      </c>
      <c r="CA84" s="24">
        <f t="shared" si="48"/>
        <v>2.8133722186971352E-3</v>
      </c>
      <c r="CB84" s="24">
        <f t="shared" si="48"/>
        <v>7.2362905497751024E-3</v>
      </c>
      <c r="CC84" s="24">
        <f t="shared" si="48"/>
        <v>7.7945977298577405E-4</v>
      </c>
      <c r="CD84" s="24">
        <f t="shared" si="48"/>
        <v>7.5948918961469989E-3</v>
      </c>
      <c r="CE84" s="24">
        <f t="shared" si="48"/>
        <v>1.9439019499595616E-3</v>
      </c>
      <c r="CF84" s="24">
        <f t="shared" si="57"/>
        <v>7.0612846834795198E-2</v>
      </c>
    </row>
    <row r="85" spans="1:84" x14ac:dyDescent="0.2">
      <c r="A85" s="31">
        <f>+[1]PAM!A86</f>
        <v>45139</v>
      </c>
      <c r="B85" s="17">
        <f>+[1]PAM!B86</f>
        <v>2075.2923036197399</v>
      </c>
      <c r="C85" s="17">
        <f>+[1]PAM!C86</f>
        <v>2293.6106579126899</v>
      </c>
      <c r="D85" s="17">
        <f>+[1]PAM!D86</f>
        <v>1663.3701898177101</v>
      </c>
      <c r="E85" s="17">
        <f>+[1]PAM!E86</f>
        <v>2262.2121002293902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1484.95311376628</v>
      </c>
      <c r="K85" s="17">
        <f>+[1]PAM!K86</f>
        <v>1899.9518</v>
      </c>
      <c r="L85" s="17">
        <f>+[1]PAM!L86</f>
        <v>1464.9372407918099</v>
      </c>
      <c r="M85" s="17">
        <f>+[1]PAM!M86</f>
        <v>2286.5587</v>
      </c>
      <c r="N85" s="17">
        <f>+[1]PAM!N86</f>
        <v>1681.77559972883</v>
      </c>
      <c r="O85" s="17">
        <f>+[1]PAM!P86</f>
        <v>2420.2181999999998</v>
      </c>
      <c r="P85" s="17">
        <f>+[1]PAM!Q86</f>
        <v>2131.2298000000001</v>
      </c>
      <c r="Q85" s="17">
        <f>+[1]PAM!R86</f>
        <v>1586.4371000000001</v>
      </c>
      <c r="R85" s="18">
        <f t="shared" si="51"/>
        <v>2075.2923036197399</v>
      </c>
      <c r="S85" s="19">
        <f t="shared" si="52"/>
        <v>2154.3023476779558</v>
      </c>
      <c r="T85" s="19">
        <f t="shared" si="53"/>
        <v>2094.9931711055178</v>
      </c>
      <c r="U85" s="19">
        <f t="shared" si="54"/>
        <v>2039.0565891283982</v>
      </c>
      <c r="V85" s="19"/>
      <c r="W85" s="20">
        <f t="shared" si="55"/>
        <v>2070.8481063109125</v>
      </c>
      <c r="X85" s="21"/>
      <c r="Y85" s="41">
        <f t="shared" si="62"/>
        <v>0.12362360953555185</v>
      </c>
      <c r="Z85" s="24">
        <f t="shared" si="62"/>
        <v>0.15377316084281456</v>
      </c>
      <c r="AA85" s="24">
        <f t="shared" si="62"/>
        <v>9.6443883165188593E-2</v>
      </c>
      <c r="AB85" s="24">
        <f t="shared" si="60"/>
        <v>0.10985969232028525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5.3862278664125851E-2</v>
      </c>
      <c r="AH85" s="24">
        <f t="shared" si="60"/>
        <v>0.1076832432948629</v>
      </c>
      <c r="AI85" s="24">
        <f t="shared" si="60"/>
        <v>6.9059767282999562E-2</v>
      </c>
      <c r="AJ85" s="24">
        <f t="shared" si="60"/>
        <v>0.11384027312133504</v>
      </c>
      <c r="AK85" s="24">
        <f t="shared" si="60"/>
        <v>9.088561537983586E-2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0.12362360953555163</v>
      </c>
      <c r="AP85" s="24">
        <f t="shared" si="45"/>
        <v>0.1301158818802961</v>
      </c>
      <c r="AQ85" s="24">
        <f t="shared" si="45"/>
        <v>0.11302042654479894</v>
      </c>
      <c r="AR85" s="24">
        <f t="shared" si="39"/>
        <v>0.11275223827048664</v>
      </c>
      <c r="AS85" s="24" t="e">
        <f t="shared" si="39"/>
        <v>#DIV/0!</v>
      </c>
      <c r="AT85" s="24">
        <f t="shared" si="39"/>
        <v>0.11499727747574107</v>
      </c>
      <c r="AU85" s="21"/>
      <c r="AV85" s="24">
        <f t="shared" si="61"/>
        <v>1.2380950708783858</v>
      </c>
      <c r="AW85" s="24">
        <f t="shared" si="61"/>
        <v>1.3184956402962063</v>
      </c>
      <c r="AX85" s="24">
        <f t="shared" si="61"/>
        <v>1.2733206316691876</v>
      </c>
      <c r="AY85" s="24">
        <f t="shared" si="61"/>
        <v>1.093373461296169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1.2102112002866492</v>
      </c>
      <c r="BE85" s="24">
        <f t="shared" si="59"/>
        <v>1.2325722458143202</v>
      </c>
      <c r="BF85" s="24">
        <f t="shared" si="63"/>
        <v>1.13256741130273</v>
      </c>
      <c r="BG85" s="24">
        <f t="shared" si="63"/>
        <v>1.4928864343579291</v>
      </c>
      <c r="BH85" s="24">
        <f t="shared" si="63"/>
        <v>1.1352241118238844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1.2380950708783858</v>
      </c>
      <c r="BM85" s="24">
        <f t="shared" si="46"/>
        <v>1.2728702996966068</v>
      </c>
      <c r="BN85" s="24">
        <f t="shared" si="46"/>
        <v>1.2343521440917358</v>
      </c>
      <c r="BO85" s="24">
        <f t="shared" si="46"/>
        <v>1.1609690786167346</v>
      </c>
      <c r="BP85" s="24" t="e">
        <f t="shared" si="46"/>
        <v>#DIV/0!</v>
      </c>
      <c r="BQ85" s="24">
        <f t="shared" si="46"/>
        <v>1.1664264796021002</v>
      </c>
      <c r="BR85" s="21"/>
      <c r="BS85" s="35">
        <f t="shared" si="56"/>
        <v>45139</v>
      </c>
      <c r="BT85" s="24">
        <f t="shared" si="58"/>
        <v>4.7418303736506066E-2</v>
      </c>
      <c r="BU85" s="24">
        <f t="shared" si="49"/>
        <v>3.0102486503066294E-3</v>
      </c>
      <c r="BV85" s="24">
        <f t="shared" si="50"/>
        <v>1.2645310837804871E-2</v>
      </c>
      <c r="BW85" s="24">
        <f t="shared" si="48"/>
        <v>4.2246631706433658E-3</v>
      </c>
      <c r="BX85" s="24">
        <f t="shared" si="48"/>
        <v>8.2801260818652009E-3</v>
      </c>
      <c r="BY85" s="24">
        <f t="shared" si="48"/>
        <v>1.3374788197175275E-2</v>
      </c>
      <c r="BZ85" s="24">
        <f t="shared" si="48"/>
        <v>1.2314864538808147E-2</v>
      </c>
      <c r="CA85" s="24">
        <f t="shared" si="48"/>
        <v>1.1752255308331808E-3</v>
      </c>
      <c r="CB85" s="24">
        <f t="shared" si="48"/>
        <v>7.3902842702387502E-3</v>
      </c>
      <c r="CC85" s="24">
        <f t="shared" si="48"/>
        <v>8.249157600709598E-4</v>
      </c>
      <c r="CD85" s="24">
        <f t="shared" si="48"/>
        <v>1.0249011177849085E-2</v>
      </c>
      <c r="CE85" s="24">
        <f t="shared" si="48"/>
        <v>2.7158675834500655E-3</v>
      </c>
      <c r="CF85" s="24">
        <f t="shared" si="57"/>
        <v>0.1236236095355516</v>
      </c>
    </row>
    <row r="86" spans="1:84" x14ac:dyDescent="0.2">
      <c r="A86" s="31">
        <f>+[1]PAM!A87</f>
        <v>45170</v>
      </c>
      <c r="B86" s="17">
        <f>+[1]PAM!B87</f>
        <v>2337.6605109035609</v>
      </c>
      <c r="C86" s="17">
        <f>+[1]PAM!C87</f>
        <v>2629.1754650080302</v>
      </c>
      <c r="D86" s="17">
        <f>+[1]PAM!D87</f>
        <v>1845.9423114860399</v>
      </c>
      <c r="E86" s="17">
        <f>+[1]PAM!E87</f>
        <v>2524.8107910016201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1654.45652468392</v>
      </c>
      <c r="K86" s="17">
        <f>+[1]PAM!K87</f>
        <v>2199.5888</v>
      </c>
      <c r="L86" s="17">
        <f>+[1]PAM!L87</f>
        <v>1572.99775216803</v>
      </c>
      <c r="M86" s="17">
        <f>+[1]PAM!M87</f>
        <v>2585.6390999999999</v>
      </c>
      <c r="N86" s="17">
        <f>+[1]PAM!N87</f>
        <v>1845.9776551663999</v>
      </c>
      <c r="O86" s="17">
        <f>+[1]PAM!P87</f>
        <v>2762.9893999999999</v>
      </c>
      <c r="P86" s="17">
        <f>+[1]PAM!Q87</f>
        <v>2424.6669000000002</v>
      </c>
      <c r="Q86" s="17">
        <f>+[1]PAM!R87</f>
        <v>1724.9404999999999</v>
      </c>
      <c r="R86" s="18">
        <f t="shared" si="51"/>
        <v>2337.6605109035613</v>
      </c>
      <c r="S86" s="19">
        <f t="shared" si="52"/>
        <v>2446.6729760399712</v>
      </c>
      <c r="T86" s="19">
        <f t="shared" si="53"/>
        <v>2364.4765535056531</v>
      </c>
      <c r="U86" s="19">
        <f t="shared" si="54"/>
        <v>2299.8977277448671</v>
      </c>
      <c r="V86" s="19"/>
      <c r="W86" s="20">
        <f t="shared" si="55"/>
        <v>2315.8560547504758</v>
      </c>
      <c r="X86" s="21"/>
      <c r="Y86" s="41">
        <f t="shared" si="62"/>
        <v>0.12642470018618401</v>
      </c>
      <c r="Z86" s="24">
        <f t="shared" si="62"/>
        <v>0.1463041715199922</v>
      </c>
      <c r="AA86" s="24">
        <f t="shared" si="62"/>
        <v>0.10976036650526844</v>
      </c>
      <c r="AB86" s="24">
        <f t="shared" si="60"/>
        <v>0.1160804907486801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0.1141473150540957</v>
      </c>
      <c r="AH86" s="24">
        <f t="shared" si="60"/>
        <v>0.15770768500548282</v>
      </c>
      <c r="AI86" s="24">
        <f t="shared" si="60"/>
        <v>7.3764601217873649E-2</v>
      </c>
      <c r="AJ86" s="24">
        <f t="shared" si="60"/>
        <v>0.13079935363128881</v>
      </c>
      <c r="AK86" s="24">
        <f t="shared" si="60"/>
        <v>9.7636126641417409E-2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0.12642470018618424</v>
      </c>
      <c r="AP86" s="24">
        <f t="shared" si="45"/>
        <v>0.13571476105809888</v>
      </c>
      <c r="AQ86" s="24">
        <f t="shared" si="45"/>
        <v>0.12863210540105485</v>
      </c>
      <c r="AR86" s="24">
        <f t="shared" si="39"/>
        <v>0.12792246179296396</v>
      </c>
      <c r="AS86" s="24" t="e">
        <f t="shared" si="39"/>
        <v>#DIV/0!</v>
      </c>
      <c r="AT86" s="24">
        <f t="shared" si="39"/>
        <v>0.11831285341155695</v>
      </c>
      <c r="AU86" s="21"/>
      <c r="AV86" s="24">
        <f t="shared" si="61"/>
        <v>1.3816734445334671</v>
      </c>
      <c r="AW86" s="24">
        <f t="shared" si="61"/>
        <v>1.5040626641039601</v>
      </c>
      <c r="AX86" s="24">
        <f t="shared" si="61"/>
        <v>1.3319702574682708</v>
      </c>
      <c r="AY86" s="24">
        <f t="shared" si="61"/>
        <v>1.1628967506598284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1.388917176840994</v>
      </c>
      <c r="BE86" s="24">
        <f t="shared" si="59"/>
        <v>1.4424634583575404</v>
      </c>
      <c r="BF86" s="24">
        <f t="shared" si="63"/>
        <v>1.1718687927991116</v>
      </c>
      <c r="BG86" s="24">
        <f t="shared" si="63"/>
        <v>1.6656067699779857</v>
      </c>
      <c r="BH86" s="24">
        <f t="shared" si="63"/>
        <v>1.2134532293869609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1.3816734445334675</v>
      </c>
      <c r="BM86" s="24">
        <f t="shared" si="46"/>
        <v>1.4247563007141872</v>
      </c>
      <c r="BN86" s="24">
        <f t="shared" si="46"/>
        <v>1.3659433128225889</v>
      </c>
      <c r="BO86" s="24">
        <f t="shared" si="46"/>
        <v>1.2817376393052204</v>
      </c>
      <c r="BP86" s="24" t="e">
        <f t="shared" si="46"/>
        <v>#DIV/0!</v>
      </c>
      <c r="BQ86" s="24">
        <f t="shared" si="46"/>
        <v>1.2885347963669687</v>
      </c>
      <c r="BR86" s="21"/>
      <c r="BS86" s="35">
        <f t="shared" si="56"/>
        <v>45170</v>
      </c>
      <c r="BT86" s="24">
        <f t="shared" si="58"/>
        <v>4.6325675214584514E-2</v>
      </c>
      <c r="BU86" s="24">
        <f t="shared" si="49"/>
        <v>3.3430185286649383E-3</v>
      </c>
      <c r="BV86" s="24">
        <f t="shared" si="50"/>
        <v>1.3197679864070912E-2</v>
      </c>
      <c r="BW86" s="24">
        <f t="shared" si="48"/>
        <v>5.1320967130380341E-3</v>
      </c>
      <c r="BX86" s="24">
        <f t="shared" si="48"/>
        <v>8.1659246220117908E-3</v>
      </c>
      <c r="BY86" s="24">
        <f t="shared" si="48"/>
        <v>9.6782921061130036E-3</v>
      </c>
      <c r="BZ86" s="24">
        <f t="shared" si="48"/>
        <v>1.2231938322964693E-2</v>
      </c>
      <c r="CA86" s="24">
        <f t="shared" si="48"/>
        <v>2.3359589122886153E-3</v>
      </c>
      <c r="CB86" s="24">
        <f t="shared" si="48"/>
        <v>1.0669906239895803E-2</v>
      </c>
      <c r="CC86" s="24">
        <f t="shared" si="48"/>
        <v>8.3832731905891865E-4</v>
      </c>
      <c r="CD86" s="24">
        <f t="shared" si="48"/>
        <v>1.167330132615327E-2</v>
      </c>
      <c r="CE86" s="24">
        <f t="shared" si="48"/>
        <v>2.8325810173399652E-3</v>
      </c>
      <c r="CF86" s="24">
        <f t="shared" si="57"/>
        <v>0.12642470018618446</v>
      </c>
    </row>
    <row r="87" spans="1:84" x14ac:dyDescent="0.2">
      <c r="A87" s="31">
        <f>+[1]PAM!A88</f>
        <v>45200</v>
      </c>
      <c r="B87" s="17">
        <f>+[1]PAM!B88</f>
        <v>2527.326572984236</v>
      </c>
      <c r="C87" s="17">
        <f>+[1]PAM!C88</f>
        <v>2806.2267226815402</v>
      </c>
      <c r="D87" s="17">
        <f>+[1]PAM!D88</f>
        <v>2027.3841730706599</v>
      </c>
      <c r="E87" s="17">
        <f>+[1]PAM!E88</f>
        <v>2805.7743152072098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1874.5097562501801</v>
      </c>
      <c r="K87" s="17">
        <f>+[1]PAM!K88</f>
        <v>2374.1024000000002</v>
      </c>
      <c r="L87" s="17">
        <f>+[1]PAM!L88</f>
        <v>1704.8899206497699</v>
      </c>
      <c r="M87" s="17">
        <f>+[1]PAM!M88</f>
        <v>2810.9917</v>
      </c>
      <c r="N87" s="17">
        <f>+[1]PAM!N88</f>
        <v>2001.29170424473</v>
      </c>
      <c r="O87" s="17">
        <f>+[1]PAM!P88</f>
        <v>2967.027</v>
      </c>
      <c r="P87" s="17">
        <f>+[1]PAM!Q88</f>
        <v>2635.5920999999998</v>
      </c>
      <c r="Q87" s="17">
        <f>+[1]PAM!R88</f>
        <v>1850.0447999999999</v>
      </c>
      <c r="R87" s="18">
        <f t="shared" si="51"/>
        <v>2527.326572984236</v>
      </c>
      <c r="S87" s="19">
        <f t="shared" si="52"/>
        <v>2649.2506062864554</v>
      </c>
      <c r="T87" s="19">
        <f t="shared" si="53"/>
        <v>2589.700570335026</v>
      </c>
      <c r="U87" s="19">
        <f t="shared" si="54"/>
        <v>2525.0841986592409</v>
      </c>
      <c r="V87" s="19"/>
      <c r="W87" s="20">
        <f t="shared" si="55"/>
        <v>2520.38290429163</v>
      </c>
      <c r="X87" s="21"/>
      <c r="Y87" s="41">
        <f t="shared" si="62"/>
        <v>8.1134989959412263E-2</v>
      </c>
      <c r="Z87" s="24">
        <f t="shared" si="62"/>
        <v>6.7340982003637029E-2</v>
      </c>
      <c r="AA87" s="24">
        <f t="shared" si="62"/>
        <v>9.8292270812381899E-2</v>
      </c>
      <c r="AB87" s="24">
        <f t="shared" si="60"/>
        <v>0.11128102161434783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0.13300635482597567</v>
      </c>
      <c r="AH87" s="24">
        <f t="shared" si="60"/>
        <v>7.9339192852773355E-2</v>
      </c>
      <c r="AI87" s="24">
        <f t="shared" si="60"/>
        <v>8.3847652229607883E-2</v>
      </c>
      <c r="AJ87" s="24">
        <f t="shared" si="60"/>
        <v>8.715547347655761E-2</v>
      </c>
      <c r="AK87" s="24">
        <f t="shared" si="60"/>
        <v>8.4136472965231857E-2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8.1134989959412041E-2</v>
      </c>
      <c r="AP87" s="24">
        <f t="shared" si="45"/>
        <v>8.2797183044202027E-2</v>
      </c>
      <c r="AQ87" s="24">
        <f t="shared" si="45"/>
        <v>9.5253224860888608E-2</v>
      </c>
      <c r="AR87" s="24">
        <f t="shared" si="39"/>
        <v>9.7911515019921014E-2</v>
      </c>
      <c r="AS87" s="24" t="e">
        <f t="shared" si="39"/>
        <v>#DIV/0!</v>
      </c>
      <c r="AT87" s="24">
        <f t="shared" si="39"/>
        <v>8.8315873139702239E-2</v>
      </c>
      <c r="AU87" s="21"/>
      <c r="AV87" s="24">
        <f t="shared" si="61"/>
        <v>1.4304769832899944</v>
      </c>
      <c r="AW87" s="24">
        <f t="shared" si="61"/>
        <v>1.5392458459666614</v>
      </c>
      <c r="AX87" s="24">
        <f t="shared" si="61"/>
        <v>1.4184138468381464</v>
      </c>
      <c r="AY87" s="24">
        <f t="shared" si="61"/>
        <v>1.2678632422479015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1.4213688300443978</v>
      </c>
      <c r="BE87" s="24">
        <f t="shared" si="59"/>
        <v>1.4873129462093062</v>
      </c>
      <c r="BF87" s="24">
        <f t="shared" si="63"/>
        <v>1.2157132243572004</v>
      </c>
      <c r="BG87" s="24">
        <f t="shared" si="63"/>
        <v>1.703685140460272</v>
      </c>
      <c r="BH87" s="24">
        <f t="shared" si="63"/>
        <v>1.2839087845816315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1.430476983289994</v>
      </c>
      <c r="BM87" s="24">
        <f t="shared" si="46"/>
        <v>1.483559037913555</v>
      </c>
      <c r="BN87" s="24">
        <f t="shared" si="46"/>
        <v>1.442618890895647</v>
      </c>
      <c r="BO87" s="24">
        <f t="shared" si="46"/>
        <v>1.3682843402265092</v>
      </c>
      <c r="BP87" s="24" t="e">
        <f t="shared" si="46"/>
        <v>#DIV/0!</v>
      </c>
      <c r="BQ87" s="24">
        <f t="shared" si="46"/>
        <v>1.3481136585138529</v>
      </c>
      <c r="BR87" s="21"/>
      <c r="BS87" s="35">
        <f t="shared" si="56"/>
        <v>45200</v>
      </c>
      <c r="BT87" s="24">
        <f t="shared" si="58"/>
        <v>2.1699124011747169E-2</v>
      </c>
      <c r="BU87" s="24">
        <f t="shared" si="49"/>
        <v>2.9494405659231341E-3</v>
      </c>
      <c r="BV87" s="24">
        <f t="shared" si="50"/>
        <v>1.253582179189746E-2</v>
      </c>
      <c r="BW87" s="24">
        <f t="shared" si="48"/>
        <v>4.2494584537257482E-3</v>
      </c>
      <c r="BX87" s="24">
        <f t="shared" si="48"/>
        <v>6.2906625625959679E-3</v>
      </c>
      <c r="BY87" s="24">
        <f t="shared" si="48"/>
        <v>4.9642973673343525E-3</v>
      </c>
      <c r="BZ87" s="24">
        <f t="shared" si="48"/>
        <v>9.1416947885815669E-3</v>
      </c>
      <c r="CA87" s="24">
        <f t="shared" si="48"/>
        <v>2.6922311402533148E-3</v>
      </c>
      <c r="CB87" s="24">
        <f t="shared" si="48"/>
        <v>5.5168639671357555E-3</v>
      </c>
      <c r="CC87" s="24">
        <f t="shared" si="48"/>
        <v>9.0837138354843622E-4</v>
      </c>
      <c r="CD87" s="24">
        <f t="shared" si="48"/>
        <v>7.8084736919068641E-3</v>
      </c>
      <c r="CE87" s="24">
        <f t="shared" si="48"/>
        <v>2.378550234762297E-3</v>
      </c>
      <c r="CF87" s="24">
        <f t="shared" si="57"/>
        <v>8.1134989959412068E-2</v>
      </c>
    </row>
    <row r="88" spans="1:84" x14ac:dyDescent="0.2">
      <c r="A88" s="31">
        <f>+[1]PAM!A89</f>
        <v>45231</v>
      </c>
      <c r="B88" s="17">
        <f>+[1]PAM!B89</f>
        <v>2859.1149153344131</v>
      </c>
      <c r="C88" s="17">
        <f>+[1]PAM!C89</f>
        <v>3249.77862852629</v>
      </c>
      <c r="D88" s="17">
        <f>+[1]PAM!D89</f>
        <v>2256.8356570626802</v>
      </c>
      <c r="E88" s="17">
        <f>+[1]PAM!E89</f>
        <v>3116.8836663593102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2162.00072929002</v>
      </c>
      <c r="K88" s="17">
        <f>+[1]PAM!K89</f>
        <v>2707.0311000000002</v>
      </c>
      <c r="L88" s="17">
        <f>+[1]PAM!L89</f>
        <v>1842.15030860704</v>
      </c>
      <c r="M88" s="17">
        <f>+[1]PAM!M89</f>
        <v>3152.5038</v>
      </c>
      <c r="N88" s="17">
        <f>+[1]PAM!N89</f>
        <v>2218.04715239399</v>
      </c>
      <c r="O88" s="17">
        <f>+[1]PAM!P89</f>
        <v>3380.7633000000001</v>
      </c>
      <c r="P88" s="17">
        <f>+[1]PAM!Q89</f>
        <v>2988.1599000000001</v>
      </c>
      <c r="Q88" s="17">
        <f>+[1]PAM!R89</f>
        <v>2039.3589999999999</v>
      </c>
      <c r="R88" s="18">
        <f t="shared" si="51"/>
        <v>2859.1149153344127</v>
      </c>
      <c r="S88" s="19">
        <f t="shared" si="52"/>
        <v>3012.595405224989</v>
      </c>
      <c r="T88" s="19">
        <f t="shared" si="53"/>
        <v>2903.12519583421</v>
      </c>
      <c r="U88" s="19">
        <f t="shared" si="54"/>
        <v>2830.3073626062755</v>
      </c>
      <c r="V88" s="19"/>
      <c r="W88" s="20">
        <f t="shared" si="55"/>
        <v>2830.4162199945822</v>
      </c>
      <c r="X88" s="21"/>
      <c r="Y88" s="41">
        <f t="shared" si="62"/>
        <v>0.13128036000444743</v>
      </c>
      <c r="Z88" s="24">
        <f t="shared" si="62"/>
        <v>0.15805989667894904</v>
      </c>
      <c r="AA88" s="24">
        <f t="shared" si="62"/>
        <v>0.11317612470284555</v>
      </c>
      <c r="AB88" s="24">
        <f t="shared" si="60"/>
        <v>0.11088181592721025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0.15336861922497791</v>
      </c>
      <c r="AH88" s="24">
        <f t="shared" si="60"/>
        <v>0.14023350467107054</v>
      </c>
      <c r="AI88" s="24">
        <f t="shared" si="60"/>
        <v>8.050982429701814E-2</v>
      </c>
      <c r="AJ88" s="24">
        <f t="shared" si="60"/>
        <v>0.12149167854177589</v>
      </c>
      <c r="AK88" s="24">
        <f t="shared" si="60"/>
        <v>0.10830777326939534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0.13128036000444743</v>
      </c>
      <c r="AP88" s="24">
        <f t="shared" si="45"/>
        <v>0.13715002955037403</v>
      </c>
      <c r="AQ88" s="24">
        <f t="shared" si="45"/>
        <v>0.12102736088081278</v>
      </c>
      <c r="AR88" s="24">
        <f t="shared" si="39"/>
        <v>0.12087643022323813</v>
      </c>
      <c r="AS88" s="24" t="e">
        <f t="shared" si="39"/>
        <v>#DIV/0!</v>
      </c>
      <c r="AT88" s="24">
        <f t="shared" si="39"/>
        <v>0.12301040257614715</v>
      </c>
      <c r="AU88" s="21"/>
      <c r="AV88" s="24">
        <f t="shared" si="61"/>
        <v>1.617575972386077</v>
      </c>
      <c r="AW88" s="24">
        <f t="shared" si="61"/>
        <v>1.8182742992523884</v>
      </c>
      <c r="AX88" s="24">
        <f t="shared" si="61"/>
        <v>1.5322486710732619</v>
      </c>
      <c r="AY88" s="24">
        <f t="shared" si="61"/>
        <v>1.4039669458300619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1.5964426081148964</v>
      </c>
      <c r="BE88" s="24">
        <f t="shared" si="59"/>
        <v>1.741921502738041</v>
      </c>
      <c r="BF88" s="24">
        <f t="shared" si="63"/>
        <v>1.2472588960235318</v>
      </c>
      <c r="BG88" s="24">
        <f t="shared" si="63"/>
        <v>1.8623390452628552</v>
      </c>
      <c r="BH88" s="24">
        <f t="shared" si="63"/>
        <v>1.402672594979232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1.6175759723860765</v>
      </c>
      <c r="BM88" s="24">
        <f t="shared" si="46"/>
        <v>1.6961861914904572</v>
      </c>
      <c r="BN88" s="24">
        <f t="shared" si="46"/>
        <v>1.6089722252154162</v>
      </c>
      <c r="BO88" s="24">
        <f t="shared" si="46"/>
        <v>1.5359639119890613</v>
      </c>
      <c r="BP88" s="24" t="e">
        <f t="shared" si="46"/>
        <v>#DIV/0!</v>
      </c>
      <c r="BQ88" s="24">
        <f t="shared" si="46"/>
        <v>1.5128949692250782</v>
      </c>
      <c r="BR88" s="21"/>
      <c r="BS88" s="35">
        <f t="shared" si="56"/>
        <v>45231</v>
      </c>
      <c r="BT88" s="24">
        <f t="shared" si="58"/>
        <v>5.0281440626989943E-2</v>
      </c>
      <c r="BU88" s="24">
        <f t="shared" si="49"/>
        <v>3.449952406190743E-3</v>
      </c>
      <c r="BV88" s="24">
        <f t="shared" si="50"/>
        <v>1.2839142227214837E-2</v>
      </c>
      <c r="BW88" s="24">
        <f t="shared" si="48"/>
        <v>4.3105498262285546E-3</v>
      </c>
      <c r="BX88" s="24">
        <f t="shared" si="48"/>
        <v>7.856889011598216E-3</v>
      </c>
      <c r="BY88" s="24">
        <f t="shared" si="48"/>
        <v>1.2744808978907098E-2</v>
      </c>
      <c r="BZ88" s="24">
        <f t="shared" si="48"/>
        <v>1.1919149619208267E-2</v>
      </c>
      <c r="CA88" s="24">
        <f t="shared" si="48"/>
        <v>3.2533357251218623E-3</v>
      </c>
      <c r="CB88" s="24">
        <f t="shared" si="48"/>
        <v>9.7349631001380898E-3</v>
      </c>
      <c r="CC88" s="24">
        <f t="shared" si="48"/>
        <v>8.743991654005498E-4</v>
      </c>
      <c r="CD88" s="24">
        <f t="shared" si="48"/>
        <v>1.0945352450964212E-2</v>
      </c>
      <c r="CE88" s="24">
        <f t="shared" si="48"/>
        <v>3.0703768664849585E-3</v>
      </c>
      <c r="CF88" s="24">
        <f t="shared" si="57"/>
        <v>0.13128036000444734</v>
      </c>
    </row>
    <row r="89" spans="1:84" x14ac:dyDescent="0.2">
      <c r="A89" s="31">
        <f>+[1]PAM!A90</f>
        <v>45261</v>
      </c>
      <c r="B89" s="17">
        <f>+[1]PAM!B90</f>
        <v>3595.620158297339</v>
      </c>
      <c r="C89" s="17">
        <f>+[1]PAM!C90</f>
        <v>4229.7749928456196</v>
      </c>
      <c r="D89" s="17">
        <f>+[1]PAM!D90</f>
        <v>2693.6080036715398</v>
      </c>
      <c r="E89" s="17">
        <f>+[1]PAM!E90</f>
        <v>3621.0369612590298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2463.1160661679401</v>
      </c>
      <c r="K89" s="17">
        <f>+[1]PAM!K90</f>
        <v>3200.7963</v>
      </c>
      <c r="L89" s="17">
        <f>+[1]PAM!L90</f>
        <v>2003.8501521246801</v>
      </c>
      <c r="M89" s="17">
        <f>+[1]PAM!M90</f>
        <v>3787.8710999999998</v>
      </c>
      <c r="N89" s="17">
        <f>+[1]PAM!N90</f>
        <v>2968.6143353805501</v>
      </c>
      <c r="O89" s="17">
        <f>+[1]PAM!P90</f>
        <v>3917.6709000000001</v>
      </c>
      <c r="P89" s="17">
        <f>+[1]PAM!Q90</f>
        <v>3826.0671000000002</v>
      </c>
      <c r="Q89" s="17">
        <f>+[1]PAM!R90</f>
        <v>2520.2449000000001</v>
      </c>
      <c r="R89" s="18">
        <f t="shared" si="51"/>
        <v>3595.6201582973395</v>
      </c>
      <c r="S89" s="19">
        <f t="shared" si="52"/>
        <v>3776.5929645419965</v>
      </c>
      <c r="T89" s="19">
        <f t="shared" si="53"/>
        <v>3529.1509372096552</v>
      </c>
      <c r="U89" s="19">
        <f t="shared" si="54"/>
        <v>3453.6053958036791</v>
      </c>
      <c r="V89" s="19"/>
      <c r="W89" s="20">
        <f t="shared" si="55"/>
        <v>3553.4808815036445</v>
      </c>
      <c r="X89" s="21"/>
      <c r="Y89" s="41">
        <f t="shared" si="62"/>
        <v>0.25759903493657976</v>
      </c>
      <c r="Z89" s="24">
        <f t="shared" si="62"/>
        <v>0.30155788327149491</v>
      </c>
      <c r="AA89" s="24">
        <f t="shared" si="62"/>
        <v>0.19353307594285707</v>
      </c>
      <c r="AB89" s="24">
        <f t="shared" si="60"/>
        <v>0.16174915359885667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0.1392762420467839</v>
      </c>
      <c r="AH89" s="24">
        <f t="shared" si="60"/>
        <v>0.18240100750966604</v>
      </c>
      <c r="AI89" s="24">
        <f t="shared" si="60"/>
        <v>8.7777768601255524E-2</v>
      </c>
      <c r="AJ89" s="24">
        <f t="shared" si="60"/>
        <v>0.20154370630734841</v>
      </c>
      <c r="AK89" s="24">
        <f t="shared" si="60"/>
        <v>0.33839099505907955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0.25759903493658021</v>
      </c>
      <c r="AP89" s="24">
        <f t="shared" si="45"/>
        <v>0.25360111682834829</v>
      </c>
      <c r="AQ89" s="24">
        <f t="shared" si="45"/>
        <v>0.21563856160035755</v>
      </c>
      <c r="AR89" s="24">
        <f t="shared" si="39"/>
        <v>0.22022273673607051</v>
      </c>
      <c r="AS89" s="24" t="e">
        <f t="shared" si="39"/>
        <v>#DIV/0!</v>
      </c>
      <c r="AT89" s="24">
        <f t="shared" si="39"/>
        <v>0.25546230847647067</v>
      </c>
      <c r="AU89" s="21"/>
      <c r="AV89" s="24">
        <f t="shared" si="61"/>
        <v>2.1296843549960305</v>
      </c>
      <c r="AW89" s="24">
        <f t="shared" si="61"/>
        <v>2.5042177969871209</v>
      </c>
      <c r="AX89" s="24">
        <f t="shared" si="61"/>
        <v>1.831906880558916</v>
      </c>
      <c r="AY89" s="24">
        <f t="shared" si="61"/>
        <v>1.6745086831722604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1.8857368876088656</v>
      </c>
      <c r="BE89" s="24">
        <f t="shared" si="59"/>
        <v>2.0975898713881294</v>
      </c>
      <c r="BF89" s="24">
        <f t="shared" si="63"/>
        <v>1.2980122451998719</v>
      </c>
      <c r="BG89" s="24">
        <f t="shared" si="63"/>
        <v>2.2234657742321096</v>
      </c>
      <c r="BH89" s="24">
        <f t="shared" si="63"/>
        <v>2.0606018072650456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2.1296843549960296</v>
      </c>
      <c r="BM89" s="24">
        <f t="shared" si="46"/>
        <v>2.217418454465558</v>
      </c>
      <c r="BN89" s="24">
        <f t="shared" si="46"/>
        <v>2.0142656435965103</v>
      </c>
      <c r="BO89" s="24">
        <f t="shared" si="46"/>
        <v>1.9528912269559084</v>
      </c>
      <c r="BP89" s="24" t="e">
        <f t="shared" si="46"/>
        <v>#DIV/0!</v>
      </c>
      <c r="BQ89" s="24">
        <f t="shared" si="46"/>
        <v>1.997936794301391</v>
      </c>
      <c r="BR89" s="21"/>
      <c r="BS89" s="35">
        <f t="shared" si="56"/>
        <v>45261</v>
      </c>
      <c r="BT89" s="24">
        <f t="shared" si="58"/>
        <v>9.8201354856927145E-2</v>
      </c>
      <c r="BU89" s="24">
        <f t="shared" si="49"/>
        <v>5.8050654355022218E-3</v>
      </c>
      <c r="BV89" s="24">
        <f t="shared" si="50"/>
        <v>1.8391421896342502E-2</v>
      </c>
      <c r="BW89" s="24">
        <f t="shared" si="48"/>
        <v>7.170732764199517E-3</v>
      </c>
      <c r="BX89" s="24">
        <f t="shared" si="48"/>
        <v>1.9922295537861481E-2</v>
      </c>
      <c r="BY89" s="24">
        <f t="shared" si="48"/>
        <v>3.0740110237828654E-2</v>
      </c>
      <c r="BZ89" s="24">
        <f t="shared" si="48"/>
        <v>3.3284631687799507E-2</v>
      </c>
      <c r="CA89" s="24">
        <f t="shared" si="48"/>
        <v>3.0120855193752271E-3</v>
      </c>
      <c r="CB89" s="24">
        <f t="shared" si="48"/>
        <v>1.2762428010254376E-2</v>
      </c>
      <c r="CC89" s="24">
        <f t="shared" si="48"/>
        <v>9.1055013797145912E-4</v>
      </c>
      <c r="CD89" s="24">
        <f t="shared" si="48"/>
        <v>1.8000238823552315E-2</v>
      </c>
      <c r="CE89" s="24">
        <f t="shared" si="48"/>
        <v>9.3981200289656747E-3</v>
      </c>
      <c r="CF89" s="24">
        <f t="shared" si="57"/>
        <v>0.2575990349365801</v>
      </c>
    </row>
    <row r="90" spans="1:84" x14ac:dyDescent="0.2">
      <c r="A90" s="31">
        <f>+[1]PAM!A91</f>
        <v>45292</v>
      </c>
      <c r="B90" s="17">
        <f>+[1]PAM!B91</f>
        <v>4353.1895759372464</v>
      </c>
      <c r="C90" s="17">
        <f>+[1]PAM!C91</f>
        <v>5083.63841397532</v>
      </c>
      <c r="D90" s="17">
        <f>+[1]PAM!D91</f>
        <v>3252.4223385741202</v>
      </c>
      <c r="E90" s="17">
        <f>+[1]PAM!E91</f>
        <v>4112.51550892467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3002.3918596385902</v>
      </c>
      <c r="K90" s="17">
        <f>+[1]PAM!K91</f>
        <v>4021.0016000000001</v>
      </c>
      <c r="L90" s="17">
        <f>+[1]PAM!L91</f>
        <v>2108.13055518484</v>
      </c>
      <c r="M90" s="17">
        <f>+[1]PAM!M91</f>
        <v>4541.1567999999997</v>
      </c>
      <c r="N90" s="17">
        <f>+[1]PAM!N91</f>
        <v>4220.9814514669797</v>
      </c>
      <c r="O90" s="17">
        <f>+[1]PAM!P91</f>
        <v>4576.9582</v>
      </c>
      <c r="P90" s="17">
        <f>+[1]PAM!Q91</f>
        <v>4618.6466</v>
      </c>
      <c r="Q90" s="17">
        <f>+[1]PAM!R91</f>
        <v>3227.4303</v>
      </c>
      <c r="R90" s="18">
        <f t="shared" si="51"/>
        <v>4353.1895759372464</v>
      </c>
      <c r="S90" s="19">
        <f t="shared" si="52"/>
        <v>4564.0617383703429</v>
      </c>
      <c r="T90" s="19">
        <f t="shared" si="53"/>
        <v>4287.7882440383946</v>
      </c>
      <c r="U90" s="19">
        <f t="shared" si="54"/>
        <v>4213.8053563927933</v>
      </c>
      <c r="V90" s="19"/>
      <c r="W90" s="20">
        <f t="shared" si="55"/>
        <v>4343.9693216177639</v>
      </c>
      <c r="X90" s="21"/>
      <c r="Y90" s="41">
        <f t="shared" si="62"/>
        <v>0.21069228235683402</v>
      </c>
      <c r="Z90" s="24">
        <f t="shared" si="62"/>
        <v>0.20186970289766082</v>
      </c>
      <c r="AA90" s="24">
        <f t="shared" si="62"/>
        <v>0.20745941285476022</v>
      </c>
      <c r="AB90" s="24">
        <f t="shared" si="60"/>
        <v>0.13572867466526883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0.21894047173734821</v>
      </c>
      <c r="AH90" s="24">
        <f t="shared" si="60"/>
        <v>0.25625038994202787</v>
      </c>
      <c r="AI90" s="24">
        <f t="shared" si="60"/>
        <v>5.2040020532269526E-2</v>
      </c>
      <c r="AJ90" s="24">
        <f t="shared" si="60"/>
        <v>0.19886782842214457</v>
      </c>
      <c r="AK90" s="24">
        <f t="shared" si="60"/>
        <v>0.42186925433878808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0.21069228235683402</v>
      </c>
      <c r="AP90" s="24">
        <f t="shared" si="45"/>
        <v>0.20851301191889138</v>
      </c>
      <c r="AQ90" s="24">
        <f t="shared" si="45"/>
        <v>0.21496312295119924</v>
      </c>
      <c r="AR90" s="24">
        <f t="shared" si="39"/>
        <v>0.22011778227842682</v>
      </c>
      <c r="AS90" s="24" t="e">
        <f t="shared" si="39"/>
        <v>#DIV/0!</v>
      </c>
      <c r="AT90" s="24">
        <f t="shared" si="39"/>
        <v>0.2224546765479225</v>
      </c>
      <c r="AU90" s="21"/>
      <c r="AV90" s="24">
        <f t="shared" si="61"/>
        <v>2.5720525059802943</v>
      </c>
      <c r="AW90" s="24">
        <f t="shared" si="61"/>
        <v>2.9582670679272725</v>
      </c>
      <c r="AX90" s="24">
        <f t="shared" si="61"/>
        <v>2.2250859241225998</v>
      </c>
      <c r="AY90" s="24">
        <f t="shared" si="61"/>
        <v>1.9085598956836236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2.3479266101965184</v>
      </c>
      <c r="BE90" s="24">
        <f t="shared" si="59"/>
        <v>2.6067501185132231</v>
      </c>
      <c r="BF90" s="24">
        <f t="shared" si="63"/>
        <v>1.2750541399623607</v>
      </c>
      <c r="BG90" s="24">
        <f t="shared" si="63"/>
        <v>2.6338504729764005</v>
      </c>
      <c r="BH90" s="24">
        <f t="shared" si="63"/>
        <v>3.0939197846880457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2.5720525059802939</v>
      </c>
      <c r="BM90" s="24">
        <f t="shared" si="46"/>
        <v>2.6647702817184502</v>
      </c>
      <c r="BN90" s="24">
        <f t="shared" si="46"/>
        <v>2.4595832782577256</v>
      </c>
      <c r="BO90" s="24">
        <f t="shared" si="46"/>
        <v>2.4081507384115466</v>
      </c>
      <c r="BP90" s="24" t="e">
        <f t="shared" si="46"/>
        <v>#DIV/0!</v>
      </c>
      <c r="BQ90" s="24">
        <f t="shared" si="46"/>
        <v>2.4724574025785833</v>
      </c>
      <c r="BR90" s="21"/>
      <c r="BS90" s="35">
        <f t="shared" si="56"/>
        <v>45292</v>
      </c>
      <c r="BT90" s="24">
        <f t="shared" si="58"/>
        <v>6.8036071493575531E-2</v>
      </c>
      <c r="BU90" s="24">
        <f t="shared" si="49"/>
        <v>5.9057808643373485E-3</v>
      </c>
      <c r="BV90" s="24">
        <f t="shared" si="50"/>
        <v>1.4256570567732158E-2</v>
      </c>
      <c r="BW90" s="24">
        <f t="shared" si="48"/>
        <v>8.1422480354163673E-3</v>
      </c>
      <c r="BX90" s="24">
        <f t="shared" si="48"/>
        <v>1.5065646462959999E-2</v>
      </c>
      <c r="BY90" s="24">
        <f t="shared" si="48"/>
        <v>1.9626326233919265E-2</v>
      </c>
      <c r="BZ90" s="24">
        <f t="shared" si="48"/>
        <v>2.8606899469800471E-2</v>
      </c>
      <c r="CA90" s="24">
        <f t="shared" si="48"/>
        <v>4.289465242225168E-3</v>
      </c>
      <c r="CB90" s="24">
        <f t="shared" si="48"/>
        <v>1.6857501349281181E-2</v>
      </c>
      <c r="CC90" s="24">
        <f t="shared" si="48"/>
        <v>4.6693321745743102E-4</v>
      </c>
      <c r="CD90" s="24">
        <f t="shared" si="48"/>
        <v>1.6969573818635342E-2</v>
      </c>
      <c r="CE90" s="24">
        <f t="shared" si="48"/>
        <v>1.2469265601493655E-2</v>
      </c>
      <c r="CF90" s="24">
        <f t="shared" si="57"/>
        <v>0.21069228235683396</v>
      </c>
    </row>
    <row r="91" spans="1:84" x14ac:dyDescent="0.2">
      <c r="A91" s="31">
        <f>+[1]PAM!A92</f>
        <v>45323</v>
      </c>
      <c r="B91" s="17">
        <f>+[1]PAM!B92</f>
        <v>4860.2640497221882</v>
      </c>
      <c r="C91" s="17">
        <f>+[1]PAM!C92</f>
        <v>5595.0149795868901</v>
      </c>
      <c r="D91" s="17">
        <f>+[1]PAM!D92</f>
        <v>3811.6331660105998</v>
      </c>
      <c r="E91" s="17">
        <f>+[1]PAM!E92</f>
        <v>4489.4044469748596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3710.04393710759</v>
      </c>
      <c r="K91" s="17">
        <f>+[1]PAM!K92</f>
        <v>4344.3017</v>
      </c>
      <c r="L91" s="17">
        <f>+[1]PAM!L92</f>
        <v>2199.02199472339</v>
      </c>
      <c r="M91" s="17">
        <f>+[1]PAM!M92</f>
        <v>5081.1623</v>
      </c>
      <c r="N91" s="17">
        <f>+[1]PAM!N92</f>
        <v>4947.5417641435797</v>
      </c>
      <c r="O91" s="17">
        <f>+[1]PAM!P92</f>
        <v>4926.3977000000004</v>
      </c>
      <c r="P91" s="17">
        <f>+[1]PAM!Q92</f>
        <v>5179.1719000000003</v>
      </c>
      <c r="Q91" s="17">
        <f>+[1]PAM!R92</f>
        <v>3691.3847999999998</v>
      </c>
      <c r="R91" s="18">
        <f t="shared" si="51"/>
        <v>4860.2640497221882</v>
      </c>
      <c r="S91" s="19">
        <f t="shared" si="52"/>
        <v>5051.0187370418298</v>
      </c>
      <c r="T91" s="19">
        <f t="shared" si="53"/>
        <v>4747.5637376278401</v>
      </c>
      <c r="U91" s="19">
        <f t="shared" si="54"/>
        <v>4650.1539194874476</v>
      </c>
      <c r="V91" s="19"/>
      <c r="W91" s="20">
        <f t="shared" si="55"/>
        <v>4867.0808557742057</v>
      </c>
      <c r="X91" s="21"/>
      <c r="Y91" s="41">
        <f t="shared" si="62"/>
        <v>0.11648343471827038</v>
      </c>
      <c r="Z91" s="24">
        <f t="shared" si="62"/>
        <v>0.10059263149120823</v>
      </c>
      <c r="AA91" s="24">
        <f t="shared" si="62"/>
        <v>0.1719367195349053</v>
      </c>
      <c r="AB91" s="24">
        <f t="shared" si="60"/>
        <v>9.1644380971279915E-2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0.23569610848671263</v>
      </c>
      <c r="AH91" s="24">
        <f t="shared" si="60"/>
        <v>8.0402877730762379E-2</v>
      </c>
      <c r="AI91" s="24">
        <f t="shared" si="60"/>
        <v>4.3114710953269464E-2</v>
      </c>
      <c r="AJ91" s="24">
        <f t="shared" si="60"/>
        <v>0.11891364332541876</v>
      </c>
      <c r="AK91" s="24">
        <f t="shared" si="60"/>
        <v>0.17213065753323509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0.11648343471827038</v>
      </c>
      <c r="AP91" s="24">
        <f t="shared" si="45"/>
        <v>0.10669377992361717</v>
      </c>
      <c r="AQ91" s="24">
        <f t="shared" si="45"/>
        <v>0.1072290578315529</v>
      </c>
      <c r="AR91" s="24">
        <f t="shared" si="39"/>
        <v>0.10355214021280479</v>
      </c>
      <c r="AS91" s="24" t="e">
        <f t="shared" si="39"/>
        <v>#DIV/0!</v>
      </c>
      <c r="AT91" s="24">
        <f t="shared" si="39"/>
        <v>0.12042247433773934</v>
      </c>
      <c r="AU91" s="21"/>
      <c r="AV91" s="24">
        <f t="shared" si="61"/>
        <v>2.7549382791669137</v>
      </c>
      <c r="AW91" s="24">
        <f t="shared" si="61"/>
        <v>3.0331268980000736</v>
      </c>
      <c r="AX91" s="24">
        <f t="shared" si="61"/>
        <v>2.5986142079589039</v>
      </c>
      <c r="AY91" s="24">
        <f t="shared" si="61"/>
        <v>2.0274298731979559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2.8554805571066817</v>
      </c>
      <c r="BE91" s="24">
        <f t="shared" si="59"/>
        <v>2.6652741167188929</v>
      </c>
      <c r="BF91" s="24">
        <f t="shared" si="63"/>
        <v>1.3158306890568761</v>
      </c>
      <c r="BG91" s="24">
        <f t="shared" si="63"/>
        <v>2.8101971295982042</v>
      </c>
      <c r="BH91" s="24">
        <f t="shared" si="63"/>
        <v>3.5196604919977039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2.7549382791669133</v>
      </c>
      <c r="BM91" s="24">
        <f t="shared" si="46"/>
        <v>2.8034822895991138</v>
      </c>
      <c r="BN91" s="24">
        <f t="shared" si="46"/>
        <v>2.6265244445514075</v>
      </c>
      <c r="BO91" s="24">
        <f t="shared" si="46"/>
        <v>2.5715914586245052</v>
      </c>
      <c r="BP91" s="24" t="e">
        <f t="shared" si="46"/>
        <v>#DIV/0!</v>
      </c>
      <c r="BQ91" s="24">
        <f t="shared" si="46"/>
        <v>2.6975067450520434</v>
      </c>
      <c r="BR91" s="21"/>
      <c r="BS91" s="35">
        <f t="shared" si="56"/>
        <v>45323</v>
      </c>
      <c r="BT91" s="24">
        <f t="shared" si="58"/>
        <v>3.3655641109121975E-2</v>
      </c>
      <c r="BU91" s="24">
        <f t="shared" si="49"/>
        <v>4.8814808250134782E-3</v>
      </c>
      <c r="BV91" s="24">
        <f t="shared" si="50"/>
        <v>9.0300492438745664E-3</v>
      </c>
      <c r="BW91" s="24">
        <f t="shared" si="48"/>
        <v>6.8773925940393225E-3</v>
      </c>
      <c r="BX91" s="24">
        <f t="shared" si="48"/>
        <v>7.3120726825104607E-3</v>
      </c>
      <c r="BY91" s="24">
        <f t="shared" si="48"/>
        <v>1.2312213953710118E-2</v>
      </c>
      <c r="BZ91" s="24">
        <f t="shared" si="48"/>
        <v>1.591783252285333E-2</v>
      </c>
      <c r="CA91" s="24">
        <f t="shared" si="48"/>
        <v>4.6492001008837181E-3</v>
      </c>
      <c r="CB91" s="24">
        <f t="shared" si="48"/>
        <v>5.4883613436145949E-3</v>
      </c>
      <c r="CC91" s="24">
        <f t="shared" si="48"/>
        <v>3.3615631734935269E-4</v>
      </c>
      <c r="CD91" s="24">
        <f t="shared" si="48"/>
        <v>1.0047907341729461E-2</v>
      </c>
      <c r="CE91" s="24">
        <f t="shared" si="48"/>
        <v>5.9751266835701986E-3</v>
      </c>
      <c r="CF91" s="24">
        <f t="shared" si="57"/>
        <v>0.11648343471827058</v>
      </c>
    </row>
    <row r="92" spans="1:84" x14ac:dyDescent="0.2">
      <c r="A92" s="31">
        <f>+[1]PAM!A93</f>
        <v>45352</v>
      </c>
      <c r="B92" s="17">
        <f>+[1]PAM!B93</f>
        <v>5356.8153907032147</v>
      </c>
      <c r="C92" s="17">
        <f>+[1]PAM!C93</f>
        <v>6062.4889347384496</v>
      </c>
      <c r="D92" s="17">
        <f>+[1]PAM!D93</f>
        <v>4243.9043097523399</v>
      </c>
      <c r="E92" s="17">
        <f>+[1]PAM!E93</f>
        <v>4844.7795210048898</v>
      </c>
      <c r="F92" s="17">
        <f>+[1]PAM!F93</f>
        <v>3067.2615999999998</v>
      </c>
      <c r="G92" s="17">
        <f>+[1]PAM!G93</f>
        <v>5398.2626</v>
      </c>
      <c r="H92" s="17">
        <f>+[1]PAM!H93</f>
        <v>6490.3869999999997</v>
      </c>
      <c r="I92" s="17">
        <f>+[1]PAM!I93</f>
        <v>6209.1850000000004</v>
      </c>
      <c r="J92" s="17">
        <f>+[1]PAM!J93</f>
        <v>4327.23029427458</v>
      </c>
      <c r="K92" s="17">
        <f>+[1]PAM!K93</f>
        <v>4754.0659999999998</v>
      </c>
      <c r="L92" s="17">
        <f>+[1]PAM!L93</f>
        <v>3008.2490006549101</v>
      </c>
      <c r="M92" s="17">
        <f>+[1]PAM!M93</f>
        <v>5543.6469999999999</v>
      </c>
      <c r="N92" s="17">
        <f>+[1]PAM!N93</f>
        <v>5491.8378799567899</v>
      </c>
      <c r="O92" s="17">
        <f>+[1]PAM!P93</f>
        <v>5483.4629999999997</v>
      </c>
      <c r="P92" s="17">
        <f>+[1]PAM!Q93</f>
        <v>5679.69</v>
      </c>
      <c r="Q92" s="17">
        <f>+[1]PAM!R93</f>
        <v>4404.4930000000004</v>
      </c>
      <c r="R92" s="18">
        <f t="shared" si="51"/>
        <v>5356.8153907032147</v>
      </c>
      <c r="S92" s="19">
        <f t="shared" si="52"/>
        <v>5480.598150470667</v>
      </c>
      <c r="T92" s="19">
        <f t="shared" si="53"/>
        <v>5146.5653833238366</v>
      </c>
      <c r="U92" s="19">
        <f t="shared" si="54"/>
        <v>5030.6186964068602</v>
      </c>
      <c r="V92" s="19"/>
      <c r="W92" s="20">
        <f t="shared" si="55"/>
        <v>5403.0660878496656</v>
      </c>
      <c r="X92" s="21"/>
      <c r="Y92" s="41">
        <f t="shared" si="62"/>
        <v>0.10216550703853411</v>
      </c>
      <c r="Z92" s="24">
        <f t="shared" si="62"/>
        <v>8.3551868378746619E-2</v>
      </c>
      <c r="AA92" s="24">
        <f t="shared" si="62"/>
        <v>0.11340838032275058</v>
      </c>
      <c r="AB92" s="24">
        <f t="shared" si="60"/>
        <v>7.9158622981606364E-2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0.12525616905714432</v>
      </c>
      <c r="AF92" s="24">
        <f t="shared" si="60"/>
        <v>0.13523361402453871</v>
      </c>
      <c r="AG92" s="24">
        <f t="shared" si="60"/>
        <v>0.16635553854064566</v>
      </c>
      <c r="AH92" s="24">
        <f t="shared" si="60"/>
        <v>9.4322247462693465E-2</v>
      </c>
      <c r="AI92" s="24">
        <f t="shared" si="60"/>
        <v>0.36799404820564829</v>
      </c>
      <c r="AJ92" s="24">
        <f t="shared" si="60"/>
        <v>9.1019470092502219E-2</v>
      </c>
      <c r="AK92" s="24">
        <f t="shared" si="60"/>
        <v>0.11001344541604441</v>
      </c>
      <c r="AL92" s="24">
        <f t="shared" si="60"/>
        <v>0.11307761450115961</v>
      </c>
      <c r="AM92" s="24">
        <f t="shared" si="60"/>
        <v>9.6640565261021605E-2</v>
      </c>
      <c r="AN92" s="24">
        <f t="shared" si="60"/>
        <v>0.19318175661339909</v>
      </c>
      <c r="AO92" s="24">
        <f t="shared" si="45"/>
        <v>0.10216550703853411</v>
      </c>
      <c r="AP92" s="24">
        <f t="shared" si="45"/>
        <v>8.5048073624930609E-2</v>
      </c>
      <c r="AQ92" s="24">
        <f t="shared" si="45"/>
        <v>8.4043452125481366E-2</v>
      </c>
      <c r="AR92" s="24">
        <f t="shared" si="39"/>
        <v>8.1817673889243769E-2</v>
      </c>
      <c r="AS92" s="24" t="e">
        <f t="shared" si="39"/>
        <v>#DIV/0!</v>
      </c>
      <c r="AT92" s="24">
        <f t="shared" si="39"/>
        <v>0.11012457938511089</v>
      </c>
      <c r="AU92" s="21"/>
      <c r="AV92" s="24">
        <f t="shared" si="61"/>
        <v>2.8789968747462926</v>
      </c>
      <c r="AW92" s="24">
        <f t="shared" si="61"/>
        <v>3.0524895500714484</v>
      </c>
      <c r="AX92" s="24">
        <f t="shared" si="61"/>
        <v>2.7340917694730584</v>
      </c>
      <c r="AY92" s="24">
        <f t="shared" si="61"/>
        <v>2.0725181019181509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3.3060606545127111</v>
      </c>
      <c r="BC92" s="24">
        <f t="shared" si="59"/>
        <v>3.1514751873339986</v>
      </c>
      <c r="BD92" s="24">
        <f t="shared" si="59"/>
        <v>3.4410375706872021</v>
      </c>
      <c r="BE92" s="24">
        <f t="shared" si="59"/>
        <v>2.8376488793760721</v>
      </c>
      <c r="BF92" s="24">
        <f t="shared" si="63"/>
        <v>1.8448662635144113</v>
      </c>
      <c r="BG92" s="24">
        <f t="shared" si="63"/>
        <v>2.8373115788766912</v>
      </c>
      <c r="BH92" s="24">
        <f t="shared" si="63"/>
        <v>3.6868289763264146</v>
      </c>
      <c r="BI92" s="24">
        <f t="shared" si="63"/>
        <v>2.2122221439851457</v>
      </c>
      <c r="BJ92" s="24">
        <f t="shared" si="63"/>
        <v>3.0317569297119933</v>
      </c>
      <c r="BK92" s="24">
        <f t="shared" si="63"/>
        <v>2.8426851325233367</v>
      </c>
      <c r="BL92" s="24">
        <f t="shared" si="46"/>
        <v>2.878996874746294</v>
      </c>
      <c r="BM92" s="24">
        <f t="shared" si="46"/>
        <v>2.8541501715897257</v>
      </c>
      <c r="BN92" s="24">
        <f t="shared" si="46"/>
        <v>2.694277384010126</v>
      </c>
      <c r="BO92" s="24">
        <f t="shared" si="46"/>
        <v>2.6504932174571971</v>
      </c>
      <c r="BP92" s="24" t="e">
        <f t="shared" si="46"/>
        <v>#DIV/0!</v>
      </c>
      <c r="BQ92" s="24">
        <f t="shared" si="46"/>
        <v>2.8870092753141883</v>
      </c>
      <c r="BR92" s="21"/>
      <c r="BS92" s="35">
        <f t="shared" si="56"/>
        <v>45352</v>
      </c>
      <c r="BT92" s="24">
        <f t="shared" si="58"/>
        <v>2.7556381048592878E-2</v>
      </c>
      <c r="BU92" s="24">
        <f t="shared" si="49"/>
        <v>3.3797142077342589E-3</v>
      </c>
      <c r="BV92" s="24">
        <f t="shared" si="50"/>
        <v>7.6262564836268136E-3</v>
      </c>
      <c r="BW92" s="24">
        <f t="shared" si="48"/>
        <v>7.5220579470553044E-3</v>
      </c>
      <c r="BX92" s="24">
        <f t="shared" si="48"/>
        <v>3.8491583972828244E-3</v>
      </c>
      <c r="BY92" s="24">
        <f t="shared" si="48"/>
        <v>1.2129659499337231E-2</v>
      </c>
      <c r="BZ92" s="24">
        <f t="shared" si="48"/>
        <v>1.5842542366479296E-2</v>
      </c>
      <c r="CA92" s="24">
        <f t="shared" si="48"/>
        <v>3.6318046991675023E-3</v>
      </c>
      <c r="CB92" s="24">
        <f t="shared" si="48"/>
        <v>6.2304396345978109E-3</v>
      </c>
      <c r="CC92" s="24">
        <f t="shared" si="48"/>
        <v>2.6806269499374592E-3</v>
      </c>
      <c r="CD92" s="24">
        <f t="shared" si="48"/>
        <v>7.7076595667968451E-3</v>
      </c>
      <c r="CE92" s="24">
        <f t="shared" si="48"/>
        <v>4.0092062379258444E-3</v>
      </c>
      <c r="CF92" s="24">
        <f t="shared" si="57"/>
        <v>0.10216550703853408</v>
      </c>
    </row>
    <row r="93" spans="1:84" x14ac:dyDescent="0.2">
      <c r="A93" s="31">
        <f>+[1]PAM!A94</f>
        <v>45383</v>
      </c>
      <c r="B93" s="17">
        <f>+[1]PAM!B94</f>
        <v>5822.2346006780735</v>
      </c>
      <c r="C93" s="17">
        <f>+[1]PAM!C94</f>
        <v>6458.8760281345003</v>
      </c>
      <c r="D93" s="17">
        <f>+[1]PAM!D94</f>
        <v>4515.2976873544903</v>
      </c>
      <c r="E93" s="17">
        <f>+[1]PAM!E94</f>
        <v>5193.4959408488103</v>
      </c>
      <c r="F93" s="17">
        <f>+[1]PAM!F94</f>
        <v>4107.4030000000002</v>
      </c>
      <c r="G93" s="17">
        <f>+[1]PAM!G94</f>
        <v>5758.3729999999996</v>
      </c>
      <c r="H93" s="17">
        <f>+[1]PAM!H94</f>
        <v>7077.5950000000003</v>
      </c>
      <c r="I93" s="17">
        <f>+[1]PAM!I94</f>
        <v>6750.3959999999997</v>
      </c>
      <c r="J93" s="17">
        <f>+[1]PAM!J94</f>
        <v>4921.0767878422803</v>
      </c>
      <c r="K93" s="17">
        <f>+[1]PAM!K94</f>
        <v>5050.9679999999998</v>
      </c>
      <c r="L93" s="17">
        <f>+[1]PAM!L94</f>
        <v>3253.8486782089999</v>
      </c>
      <c r="M93" s="17">
        <f>+[1]PAM!M94</f>
        <v>5943.991</v>
      </c>
      <c r="N93" s="17">
        <f>+[1]PAM!N94</f>
        <v>5843.67178536551</v>
      </c>
      <c r="O93" s="17">
        <f>+[1]PAM!P94</f>
        <v>6073.03</v>
      </c>
      <c r="P93" s="17">
        <f>+[1]PAM!Q94</f>
        <v>6044.5829999999996</v>
      </c>
      <c r="Q93" s="17">
        <f>+[1]PAM!R94</f>
        <v>5195.4790000000003</v>
      </c>
      <c r="R93" s="18">
        <f t="shared" si="51"/>
        <v>5822.2346006780745</v>
      </c>
      <c r="S93" s="19">
        <f t="shared" si="52"/>
        <v>5846.7491947966346</v>
      </c>
      <c r="T93" s="19">
        <f t="shared" si="53"/>
        <v>5498.5929992930141</v>
      </c>
      <c r="U93" s="19">
        <f t="shared" si="54"/>
        <v>5368.5380675797269</v>
      </c>
      <c r="V93" s="19"/>
      <c r="W93" s="20">
        <f t="shared" si="55"/>
        <v>5834.2067652581136</v>
      </c>
      <c r="X93" s="21"/>
      <c r="Y93" s="41">
        <f t="shared" si="62"/>
        <v>8.688356346619619E-2</v>
      </c>
      <c r="Z93" s="24">
        <f t="shared" si="62"/>
        <v>6.5383557423870364E-2</v>
      </c>
      <c r="AA93" s="24">
        <f t="shared" si="62"/>
        <v>6.3948986073625314E-2</v>
      </c>
      <c r="AB93" s="24">
        <f t="shared" si="60"/>
        <v>7.1977768716209978E-2</v>
      </c>
      <c r="AC93" s="24">
        <f t="shared" si="60"/>
        <v>0.33911075599159868</v>
      </c>
      <c r="AD93" s="24">
        <f t="shared" si="60"/>
        <v>6.670857397711627E-2</v>
      </c>
      <c r="AE93" s="24">
        <f t="shared" si="60"/>
        <v>9.0473495648256463E-2</v>
      </c>
      <c r="AF93" s="24">
        <f t="shared" si="60"/>
        <v>8.7162969053104389E-2</v>
      </c>
      <c r="AG93" s="24">
        <f t="shared" si="60"/>
        <v>0.1372347791041828</v>
      </c>
      <c r="AH93" s="24">
        <f t="shared" si="60"/>
        <v>6.2452225105835701E-2</v>
      </c>
      <c r="AI93" s="24">
        <f t="shared" si="60"/>
        <v>8.1642070686509527E-2</v>
      </c>
      <c r="AJ93" s="24">
        <f t="shared" si="60"/>
        <v>7.2216719426760001E-2</v>
      </c>
      <c r="AK93" s="24">
        <f t="shared" si="60"/>
        <v>6.4064874655675119E-2</v>
      </c>
      <c r="AL93" s="24">
        <f t="shared" si="60"/>
        <v>0.10751727512340281</v>
      </c>
      <c r="AM93" s="24">
        <f t="shared" si="60"/>
        <v>6.4245231693983218E-2</v>
      </c>
      <c r="AN93" s="24">
        <f t="shared" si="60"/>
        <v>0.17958616349259726</v>
      </c>
      <c r="AO93" s="24">
        <f t="shared" si="45"/>
        <v>8.688356346619619E-2</v>
      </c>
      <c r="AP93" s="24">
        <f t="shared" si="45"/>
        <v>6.680859174003162E-2</v>
      </c>
      <c r="AQ93" s="24">
        <f t="shared" si="45"/>
        <v>6.840049426163608E-2</v>
      </c>
      <c r="AR93" s="24">
        <f t="shared" si="39"/>
        <v>6.7172527191183606E-2</v>
      </c>
      <c r="AS93" s="24" t="e">
        <f t="shared" si="39"/>
        <v>#DIV/0!</v>
      </c>
      <c r="AT93" s="24">
        <f t="shared" si="39"/>
        <v>7.979555874357902E-2</v>
      </c>
      <c r="AU93" s="21"/>
      <c r="AV93" s="24">
        <f t="shared" si="61"/>
        <v>2.8896847281316225</v>
      </c>
      <c r="AW93" s="24">
        <f t="shared" si="61"/>
        <v>2.8902692257831522</v>
      </c>
      <c r="AX93" s="24">
        <f t="shared" si="61"/>
        <v>2.7795157119114027</v>
      </c>
      <c r="AY93" s="24">
        <f t="shared" si="61"/>
        <v>2.0663155751038609</v>
      </c>
      <c r="AZ93" s="24">
        <f t="shared" si="61"/>
        <v>2.9666817901490314</v>
      </c>
      <c r="BA93" s="24">
        <f t="shared" si="61"/>
        <v>2.9906543791857398</v>
      </c>
      <c r="BB93" s="24">
        <f t="shared" si="61"/>
        <v>3.4079530550425901</v>
      </c>
      <c r="BC93" s="24">
        <f t="shared" si="59"/>
        <v>3.2663874653684459</v>
      </c>
      <c r="BD93" s="24">
        <f t="shared" si="59"/>
        <v>3.7608913946613454</v>
      </c>
      <c r="BE93" s="24">
        <f t="shared" si="59"/>
        <v>2.7387440035192232</v>
      </c>
      <c r="BF93" s="24">
        <f t="shared" si="63"/>
        <v>1.883251570802039</v>
      </c>
      <c r="BG93" s="24">
        <f t="shared" si="63"/>
        <v>2.7122980864960518</v>
      </c>
      <c r="BH93" s="24">
        <f t="shared" si="63"/>
        <v>3.6626974932573324</v>
      </c>
      <c r="BI93" s="24">
        <f t="shared" si="63"/>
        <v>2.1432799615003155</v>
      </c>
      <c r="BJ93" s="24">
        <f t="shared" si="63"/>
        <v>2.9535531093651777</v>
      </c>
      <c r="BK93" s="24">
        <f t="shared" si="63"/>
        <v>3.3459518827445649</v>
      </c>
      <c r="BL93" s="24">
        <f t="shared" si="46"/>
        <v>2.8896847281316229</v>
      </c>
      <c r="BM93" s="24">
        <f t="shared" si="46"/>
        <v>2.7539841361181354</v>
      </c>
      <c r="BN93" s="24">
        <f t="shared" si="46"/>
        <v>2.632361010246592</v>
      </c>
      <c r="BO93" s="24">
        <f t="shared" si="46"/>
        <v>2.6072489581827551</v>
      </c>
      <c r="BP93" s="24" t="e">
        <f t="shared" si="46"/>
        <v>#DIV/0!</v>
      </c>
      <c r="BQ93" s="24">
        <f t="shared" si="46"/>
        <v>2.9172091977849401</v>
      </c>
      <c r="BR93" s="21"/>
      <c r="BS93" s="35">
        <f t="shared" si="56"/>
        <v>45383</v>
      </c>
      <c r="BT93" s="24">
        <f t="shared" si="58"/>
        <v>2.1200077653424659E-2</v>
      </c>
      <c r="BU93" s="24">
        <f t="shared" si="49"/>
        <v>1.9252013737079494E-3</v>
      </c>
      <c r="BV93" s="24">
        <f t="shared" si="50"/>
        <v>6.7896912506716593E-3</v>
      </c>
      <c r="BW93" s="24">
        <f t="shared" si="48"/>
        <v>1.6834677472086945E-2</v>
      </c>
      <c r="BX93" s="24">
        <f t="shared" si="48"/>
        <v>4.2620470736444097E-3</v>
      </c>
      <c r="BY93" s="24">
        <f t="shared" si="48"/>
        <v>8.9448990314579171E-3</v>
      </c>
      <c r="BZ93" s="24">
        <f t="shared" ref="BZ93:CE95" si="64">(I93-I92)/$B92*I$3</f>
        <v>1.0517455053197924E-2</v>
      </c>
      <c r="CA93" s="24">
        <f t="shared" si="64"/>
        <v>3.1705422862830178E-3</v>
      </c>
      <c r="CB93" s="24">
        <f t="shared" si="64"/>
        <v>4.0959144939134622E-3</v>
      </c>
      <c r="CC93" s="24">
        <f t="shared" si="64"/>
        <v>7.3815401880066749E-4</v>
      </c>
      <c r="CD93" s="24">
        <f t="shared" si="64"/>
        <v>6.0535713170699812E-3</v>
      </c>
      <c r="CE93" s="24">
        <f t="shared" si="64"/>
        <v>2.3513324419377995E-3</v>
      </c>
      <c r="CF93" s="24">
        <f t="shared" si="57"/>
        <v>8.6883563466196398E-2</v>
      </c>
    </row>
    <row r="94" spans="1:84" x14ac:dyDescent="0.2">
      <c r="A94" s="31">
        <f>+[1]PAM!A95</f>
        <v>45413</v>
      </c>
      <c r="B94" s="17">
        <f>+[1]PAM!B95</f>
        <v>6084.9450751384184</v>
      </c>
      <c r="C94" s="17">
        <f>+[1]PAM!C95</f>
        <v>6832.8073720702796</v>
      </c>
      <c r="D94" s="17">
        <f>+[1]PAM!D95</f>
        <v>4847.4997236413801</v>
      </c>
      <c r="E94" s="17">
        <f>+[1]PAM!E95</f>
        <v>5450.4949350376201</v>
      </c>
      <c r="F94" s="17">
        <f>+[1]PAM!F95</f>
        <v>4247.3500000000004</v>
      </c>
      <c r="G94" s="17">
        <f>+[1]PAM!G95</f>
        <v>5955.5540000000001</v>
      </c>
      <c r="H94" s="17">
        <f>+[1]PAM!H95</f>
        <v>7135.1189999999997</v>
      </c>
      <c r="I94" s="17">
        <f>+[1]PAM!I95</f>
        <v>6938.7860000000001</v>
      </c>
      <c r="J94" s="17">
        <f>+[1]PAM!J95</f>
        <v>5324.8498217439601</v>
      </c>
      <c r="K94" s="17">
        <f>+[1]PAM!K95</f>
        <v>5230.0990000000002</v>
      </c>
      <c r="L94" s="17">
        <f>+[1]PAM!L95</f>
        <v>3510.8275746724898</v>
      </c>
      <c r="M94" s="17">
        <f>+[1]PAM!M95</f>
        <v>6283.5739999999996</v>
      </c>
      <c r="N94" s="17">
        <f>+[1]PAM!N95</f>
        <v>6144.8215436699002</v>
      </c>
      <c r="O94" s="17">
        <f>+[1]PAM!P95</f>
        <v>6425.6620000000003</v>
      </c>
      <c r="P94" s="17">
        <f>+[1]PAM!Q95</f>
        <v>6271.7430000000004</v>
      </c>
      <c r="Q94" s="17">
        <f>+[1]PAM!R95</f>
        <v>5392.1019999999999</v>
      </c>
      <c r="R94" s="18">
        <f t="shared" si="51"/>
        <v>6084.9450751384184</v>
      </c>
      <c r="S94" s="19">
        <f t="shared" si="52"/>
        <v>6155.1200297031992</v>
      </c>
      <c r="T94" s="19">
        <f t="shared" si="53"/>
        <v>5752.0289249101734</v>
      </c>
      <c r="U94" s="19">
        <f t="shared" si="54"/>
        <v>5596.8192959185526</v>
      </c>
      <c r="V94" s="19"/>
      <c r="W94" s="20">
        <f t="shared" si="55"/>
        <v>6037.6645028395233</v>
      </c>
      <c r="X94" s="21"/>
      <c r="Y94" s="41">
        <f t="shared" si="62"/>
        <v>4.512193212374993E-2</v>
      </c>
      <c r="Z94" s="24">
        <f t="shared" si="62"/>
        <v>5.7894181945427503E-2</v>
      </c>
      <c r="AA94" s="24">
        <f t="shared" si="62"/>
        <v>7.3572565817144664E-2</v>
      </c>
      <c r="AB94" s="24">
        <f t="shared" si="60"/>
        <v>4.9484778098585869E-2</v>
      </c>
      <c r="AC94" s="24">
        <f t="shared" si="60"/>
        <v>3.4071894089769073E-2</v>
      </c>
      <c r="AD94" s="24">
        <f t="shared" si="60"/>
        <v>3.4242484812984531E-2</v>
      </c>
      <c r="AE94" s="24">
        <f t="shared" si="60"/>
        <v>8.127619622201987E-3</v>
      </c>
      <c r="AF94" s="24">
        <f t="shared" si="60"/>
        <v>2.7907992360744593E-2</v>
      </c>
      <c r="AG94" s="24">
        <f t="shared" si="60"/>
        <v>8.2049732468962411E-2</v>
      </c>
      <c r="AH94" s="24">
        <f t="shared" si="60"/>
        <v>3.5464687164915798E-2</v>
      </c>
      <c r="AI94" s="24">
        <f t="shared" si="60"/>
        <v>7.897690454521622E-2</v>
      </c>
      <c r="AJ94" s="24">
        <f t="shared" si="60"/>
        <v>5.7130470083147866E-2</v>
      </c>
      <c r="AK94" s="24">
        <f t="shared" si="60"/>
        <v>5.153433823209741E-2</v>
      </c>
      <c r="AL94" s="24">
        <f t="shared" si="60"/>
        <v>5.8065249142520425E-2</v>
      </c>
      <c r="AM94" s="24">
        <f t="shared" si="60"/>
        <v>3.7580756191121889E-2</v>
      </c>
      <c r="AN94" s="24">
        <f t="shared" si="60"/>
        <v>3.7845018717234558E-2</v>
      </c>
      <c r="AO94" s="24">
        <f t="shared" si="45"/>
        <v>4.512193212374993E-2</v>
      </c>
      <c r="AP94" s="24">
        <f t="shared" si="45"/>
        <v>5.2742271753507319E-2</v>
      </c>
      <c r="AQ94" s="24">
        <f t="shared" si="45"/>
        <v>4.6091050137688772E-2</v>
      </c>
      <c r="AR94" s="24">
        <f t="shared" si="39"/>
        <v>4.252204705735485E-2</v>
      </c>
      <c r="AS94" s="24" t="e">
        <f t="shared" si="39"/>
        <v>#DIV/0!</v>
      </c>
      <c r="AT94" s="24">
        <f t="shared" si="39"/>
        <v>3.4873247686895814E-2</v>
      </c>
      <c r="AU94" s="21"/>
      <c r="AV94" s="24">
        <f t="shared" si="61"/>
        <v>2.7571780284120111</v>
      </c>
      <c r="AW94" s="24">
        <f t="shared" si="61"/>
        <v>2.8628150246475106</v>
      </c>
      <c r="AX94" s="24">
        <f t="shared" si="61"/>
        <v>2.6953366370350786</v>
      </c>
      <c r="AY94" s="24">
        <f t="shared" si="61"/>
        <v>1.9827164386711842</v>
      </c>
      <c r="AZ94" s="24">
        <f t="shared" si="61"/>
        <v>2.6498040765819959</v>
      </c>
      <c r="BA94" s="24">
        <f t="shared" si="61"/>
        <v>2.7869812326275283</v>
      </c>
      <c r="BB94" s="24">
        <f t="shared" si="61"/>
        <v>3.0686845218588497</v>
      </c>
      <c r="BC94" s="24">
        <f t="shared" si="59"/>
        <v>3.0393273448075346</v>
      </c>
      <c r="BD94" s="24">
        <f t="shared" si="59"/>
        <v>3.773198290018871</v>
      </c>
      <c r="BE94" s="24">
        <f t="shared" si="59"/>
        <v>2.6111048970902915</v>
      </c>
      <c r="BF94" s="24">
        <f t="shared" si="63"/>
        <v>1.9211658887639946</v>
      </c>
      <c r="BG94" s="24">
        <f t="shared" si="63"/>
        <v>2.5536802142849306</v>
      </c>
      <c r="BH94" s="24">
        <f t="shared" si="63"/>
        <v>3.5548818350019458</v>
      </c>
      <c r="BI94" s="24">
        <f t="shared" si="63"/>
        <v>2.1676931153376517</v>
      </c>
      <c r="BJ94" s="24">
        <f t="shared" si="63"/>
        <v>2.7970850729028438</v>
      </c>
      <c r="BK94" s="24">
        <f t="shared" si="63"/>
        <v>3.1471314729637063</v>
      </c>
      <c r="BL94" s="24">
        <f t="shared" si="46"/>
        <v>2.7571780284120111</v>
      </c>
      <c r="BM94" s="24">
        <f t="shared" si="46"/>
        <v>2.6694962552307326</v>
      </c>
      <c r="BN94" s="24">
        <f t="shared" si="46"/>
        <v>2.5009335413971523</v>
      </c>
      <c r="BO94" s="24">
        <f t="shared" si="46"/>
        <v>2.4839809338899674</v>
      </c>
      <c r="BP94" s="24" t="e">
        <f t="shared" si="46"/>
        <v>#DIV/0!</v>
      </c>
      <c r="BQ94" s="24">
        <f t="shared" si="46"/>
        <v>2.7443873909739045</v>
      </c>
      <c r="BR94" s="21"/>
      <c r="BS94" s="35">
        <f t="shared" si="56"/>
        <v>45413</v>
      </c>
      <c r="BT94" s="24">
        <f t="shared" si="58"/>
        <v>1.8400380160758886E-2</v>
      </c>
      <c r="BU94" s="24">
        <f t="shared" si="49"/>
        <v>2.1681842530755497E-3</v>
      </c>
      <c r="BV94" s="24">
        <f t="shared" si="50"/>
        <v>4.6039015828683852E-3</v>
      </c>
      <c r="BW94" s="24">
        <f t="shared" ref="BW94:BW108" si="65">(F94-F93)/$B93*F$3</f>
        <v>2.0839773269505355E-3</v>
      </c>
      <c r="BX94" s="24">
        <f t="shared" ref="BX94:BX108" si="66">(G94-G93)/$B93*G$3</f>
        <v>2.1471610571212811E-3</v>
      </c>
      <c r="BY94" s="24">
        <f t="shared" ref="BY94:BY108" si="67">(H94-H93)/$B93*H$3</f>
        <v>8.0621251494285067E-4</v>
      </c>
      <c r="BZ94" s="24">
        <f t="shared" si="64"/>
        <v>3.3683628958743844E-3</v>
      </c>
      <c r="CA94" s="24">
        <f t="shared" si="64"/>
        <v>1.9834152282773255E-3</v>
      </c>
      <c r="CB94" s="24">
        <f t="shared" si="64"/>
        <v>2.2736598244355033E-3</v>
      </c>
      <c r="CC94" s="24">
        <f t="shared" si="64"/>
        <v>7.106137963901935E-4</v>
      </c>
      <c r="CD94" s="24">
        <f t="shared" si="64"/>
        <v>4.7243412343426563E-3</v>
      </c>
      <c r="CE94" s="24">
        <f t="shared" si="64"/>
        <v>1.8517222487121291E-3</v>
      </c>
      <c r="CF94" s="24">
        <f t="shared" si="57"/>
        <v>4.5121932123749681E-2</v>
      </c>
    </row>
    <row r="95" spans="1:84" x14ac:dyDescent="0.2">
      <c r="A95" s="31">
        <f>+[1]PAM!A96</f>
        <v>45444</v>
      </c>
      <c r="B95" s="17">
        <f>+[1]PAM!B96</f>
        <v>6411.5340402085048</v>
      </c>
      <c r="C95" s="17">
        <f>+[1]PAM!C96</f>
        <v>7179.2537357700903</v>
      </c>
      <c r="D95" s="17">
        <f>+[1]PAM!D96</f>
        <v>4970.4991882677105</v>
      </c>
      <c r="E95" s="17">
        <f>+[1]PAM!E96</f>
        <v>5714.0504803889598</v>
      </c>
      <c r="F95" s="17">
        <f>+[1]PAM!F96</f>
        <v>4872.2359999999999</v>
      </c>
      <c r="G95" s="17">
        <f>+[1]PAM!G96</f>
        <v>6092.549</v>
      </c>
      <c r="H95" s="17">
        <f>+[1]PAM!H96</f>
        <v>7449.8459999999995</v>
      </c>
      <c r="I95" s="17">
        <f>+[1]PAM!I96</f>
        <v>7239.1189999999997</v>
      </c>
      <c r="J95" s="17">
        <f>+[1]PAM!J96</f>
        <v>5607.6117260195197</v>
      </c>
      <c r="K95" s="17">
        <f>+[1]PAM!K96</f>
        <v>5563.71</v>
      </c>
      <c r="L95" s="17">
        <f>+[1]PAM!L96</f>
        <v>3736.6589710164899</v>
      </c>
      <c r="M95" s="17">
        <f>+[1]PAM!M96</f>
        <v>6645.8180000000002</v>
      </c>
      <c r="N95" s="17">
        <f>+[1]PAM!N96</f>
        <v>6414.13099313152</v>
      </c>
      <c r="O95" s="17">
        <f>+[1]PAM!P96</f>
        <v>6826.7150000000001</v>
      </c>
      <c r="P95" s="17">
        <f>+[1]PAM!Q96</f>
        <v>6503.4830000000002</v>
      </c>
      <c r="Q95" s="17">
        <f>+[1]PAM!R96</f>
        <v>5820.2759999999998</v>
      </c>
      <c r="R95" s="18">
        <f t="shared" si="51"/>
        <v>6411.5340402085048</v>
      </c>
      <c r="S95" s="19">
        <f t="shared" si="52"/>
        <v>6453.4683741557801</v>
      </c>
      <c r="T95" s="19">
        <f t="shared" si="53"/>
        <v>6030.5200565253263</v>
      </c>
      <c r="U95" s="19">
        <f t="shared" si="54"/>
        <v>5850.8548315020807</v>
      </c>
      <c r="V95" s="19"/>
      <c r="W95" s="20">
        <f t="shared" si="55"/>
        <v>6311.6675001106751</v>
      </c>
      <c r="X95" s="21"/>
      <c r="Y95" s="41">
        <f t="shared" si="62"/>
        <v>5.3671637301123454E-2</v>
      </c>
      <c r="Z95" s="24">
        <f t="shared" si="62"/>
        <v>5.0703370493941025E-2</v>
      </c>
      <c r="AA95" s="24">
        <f t="shared" si="62"/>
        <v>2.5373795077585859E-2</v>
      </c>
      <c r="AB95" s="24">
        <f t="shared" si="60"/>
        <v>4.8354424413297847E-2</v>
      </c>
      <c r="AC95" s="24">
        <f t="shared" si="60"/>
        <v>0.14712373597655004</v>
      </c>
      <c r="AD95" s="24">
        <f t="shared" si="60"/>
        <v>2.3002897799264233E-2</v>
      </c>
      <c r="AE95" s="24">
        <f t="shared" si="60"/>
        <v>4.410956565685864E-2</v>
      </c>
      <c r="AF95" s="24">
        <f t="shared" si="60"/>
        <v>4.3283219860073441E-2</v>
      </c>
      <c r="AG95" s="24">
        <f t="shared" si="60"/>
        <v>5.310232471175147E-2</v>
      </c>
      <c r="AH95" s="24">
        <f t="shared" si="60"/>
        <v>6.378674667534967E-2</v>
      </c>
      <c r="AI95" s="24">
        <f t="shared" si="60"/>
        <v>6.4324263023673778E-2</v>
      </c>
      <c r="AJ95" s="24">
        <f t="shared" si="60"/>
        <v>5.7649356878744618E-2</v>
      </c>
      <c r="AK95" s="24">
        <f t="shared" si="60"/>
        <v>4.3827057880801989E-2</v>
      </c>
      <c r="AL95" s="24">
        <f t="shared" si="60"/>
        <v>6.2414269533629385E-2</v>
      </c>
      <c r="AM95" s="24">
        <f t="shared" si="60"/>
        <v>3.6949855885357596E-2</v>
      </c>
      <c r="AN95" s="24">
        <f t="shared" si="60"/>
        <v>7.9407622481918905E-2</v>
      </c>
      <c r="AO95" s="24">
        <f t="shared" si="45"/>
        <v>5.3671637301123454E-2</v>
      </c>
      <c r="AP95" s="24">
        <f t="shared" si="45"/>
        <v>4.8471572124153539E-2</v>
      </c>
      <c r="AQ95" s="24">
        <f t="shared" si="45"/>
        <v>4.841615632513574E-2</v>
      </c>
      <c r="AR95" s="24">
        <f t="shared" si="39"/>
        <v>4.5389268824309159E-2</v>
      </c>
      <c r="AS95" s="24" t="e">
        <f t="shared" si="39"/>
        <v>#DIV/0!</v>
      </c>
      <c r="AT95" s="24">
        <f t="shared" si="39"/>
        <v>4.5382282692635112E-2</v>
      </c>
      <c r="AU95" s="21"/>
      <c r="AV95" s="24">
        <f t="shared" si="61"/>
        <v>2.716515798801554</v>
      </c>
      <c r="AW95" s="24">
        <f t="shared" si="61"/>
        <v>2.8424866043496069</v>
      </c>
      <c r="AX95" s="24">
        <f t="shared" si="61"/>
        <v>2.6075414478289876</v>
      </c>
      <c r="AY95" s="24">
        <f t="shared" si="61"/>
        <v>1.9519584093671729</v>
      </c>
      <c r="AZ95" s="24">
        <f t="shared" si="61"/>
        <v>2.9685050196061695</v>
      </c>
      <c r="BA95" s="24">
        <f t="shared" si="61"/>
        <v>2.5963677125809581</v>
      </c>
      <c r="BB95" s="24">
        <f t="shared" si="61"/>
        <v>2.915848824295963</v>
      </c>
      <c r="BC95" s="24">
        <f t="shared" si="59"/>
        <v>2.9442643580249994</v>
      </c>
      <c r="BD95" s="24">
        <f t="shared" si="59"/>
        <v>3.5246175097347381</v>
      </c>
      <c r="BE95" s="24">
        <f t="shared" si="59"/>
        <v>2.5980283277369352</v>
      </c>
      <c r="BF95" s="24">
        <f t="shared" si="63"/>
        <v>1.9038749542205711</v>
      </c>
      <c r="BG95" s="24">
        <f t="shared" si="63"/>
        <v>2.5142536075626105</v>
      </c>
      <c r="BH95" s="24">
        <f t="shared" si="63"/>
        <v>3.4296876647913566</v>
      </c>
      <c r="BI95" s="24">
        <f t="shared" si="63"/>
        <v>2.2879613927994829</v>
      </c>
      <c r="BJ95" s="24">
        <f t="shared" si="63"/>
        <v>2.693648917795239</v>
      </c>
      <c r="BK95" s="24">
        <f t="shared" si="63"/>
        <v>3.2196944245109984</v>
      </c>
      <c r="BL95" s="24">
        <f t="shared" si="46"/>
        <v>2.7165157988015549</v>
      </c>
      <c r="BM95" s="24">
        <f t="shared" si="46"/>
        <v>2.6235327465487392</v>
      </c>
      <c r="BN95" s="24">
        <f t="shared" si="46"/>
        <v>2.438407672087008</v>
      </c>
      <c r="BO95" s="24">
        <f t="shared" si="46"/>
        <v>2.4139696221238971</v>
      </c>
      <c r="BP95" s="24" t="e">
        <f t="shared" si="46"/>
        <v>#DIV/0!</v>
      </c>
      <c r="BQ95" s="24">
        <f t="shared" si="46"/>
        <v>2.6509413760757354</v>
      </c>
      <c r="BR95" s="21"/>
      <c r="BS95" s="35">
        <f t="shared" si="56"/>
        <v>45444</v>
      </c>
      <c r="BT95" s="24">
        <f t="shared" si="58"/>
        <v>1.6311878246121705E-2</v>
      </c>
      <c r="BU95" s="24">
        <f t="shared" si="49"/>
        <v>7.6812191368781256E-4</v>
      </c>
      <c r="BV95" s="24">
        <f t="shared" si="50"/>
        <v>4.5175170918891876E-3</v>
      </c>
      <c r="BW95" s="24">
        <f t="shared" si="65"/>
        <v>8.9035505712872099E-3</v>
      </c>
      <c r="BX95" s="24">
        <f t="shared" si="66"/>
        <v>1.4273724565710098E-3</v>
      </c>
      <c r="BY95" s="24">
        <f t="shared" si="67"/>
        <v>4.2205349239599812E-3</v>
      </c>
      <c r="BZ95" s="24">
        <f t="shared" si="64"/>
        <v>5.1380357446018134E-3</v>
      </c>
      <c r="CA95" s="24">
        <f t="shared" si="64"/>
        <v>1.3290161804947835E-3</v>
      </c>
      <c r="CB95" s="24">
        <f t="shared" si="64"/>
        <v>4.0516146975146149E-3</v>
      </c>
      <c r="CC95" s="24">
        <f t="shared" si="64"/>
        <v>5.9752149546817273E-4</v>
      </c>
      <c r="CD95" s="24">
        <f t="shared" si="64"/>
        <v>4.8220261050314558E-3</v>
      </c>
      <c r="CE95" s="24">
        <f t="shared" si="64"/>
        <v>1.5844478744956743E-3</v>
      </c>
      <c r="CF95" s="24">
        <f t="shared" si="57"/>
        <v>5.3671637301123419E-2</v>
      </c>
    </row>
    <row r="96" spans="1:84" x14ac:dyDescent="0.2">
      <c r="A96" s="31">
        <f>+[1]PAM!A97</f>
        <v>45474</v>
      </c>
      <c r="B96" s="17">
        <f>+[1]PAM!B97</f>
        <v>6701.0687361241908</v>
      </c>
      <c r="C96" s="17">
        <f>+[1]PAM!C97</f>
        <v>7457.6281442229401</v>
      </c>
      <c r="D96" s="17">
        <f>+[1]PAM!D97</f>
        <v>5297.4136716913199</v>
      </c>
      <c r="E96" s="17">
        <f>+[1]PAM!E97</f>
        <v>5957.2617014559901</v>
      </c>
      <c r="F96" s="17">
        <f>+[1]PAM!F97</f>
        <v>5109.8069999999998</v>
      </c>
      <c r="G96" s="17">
        <f>+[1]PAM!G97</f>
        <v>6320.799</v>
      </c>
      <c r="H96" s="17">
        <f>+[1]PAM!H97</f>
        <v>7922.2420000000002</v>
      </c>
      <c r="I96" s="17">
        <f>+[1]PAM!I97</f>
        <v>7480.9989999999998</v>
      </c>
      <c r="J96" s="17">
        <f>+[1]PAM!J97</f>
        <v>5826.5436989924401</v>
      </c>
      <c r="K96" s="17">
        <f>+[1]PAM!K97</f>
        <v>5895.049</v>
      </c>
      <c r="L96" s="17">
        <f>+[1]PAM!L97</f>
        <v>3969.16020716397</v>
      </c>
      <c r="M96" s="17">
        <f>+[1]PAM!M97</f>
        <v>7018.6469999999999</v>
      </c>
      <c r="N96" s="17">
        <f>+[1]PAM!N97</f>
        <v>6651.70765339847</v>
      </c>
      <c r="O96" s="17">
        <f>+[1]PAM!P97</f>
        <v>7165.5190000000002</v>
      </c>
      <c r="P96" s="17">
        <f>+[1]PAM!Q97</f>
        <v>6744.5450000000001</v>
      </c>
      <c r="Q96" s="17">
        <f>+[1]PAM!R97</f>
        <v>6057.7139999999999</v>
      </c>
      <c r="R96" s="18">
        <f t="shared" ref="R96:R108" si="68">+SUMPRODUCT($C$3:$N$3,C96:N96)</f>
        <v>6701.0687361241908</v>
      </c>
      <c r="S96" s="19">
        <f t="shared" si="52"/>
        <v>6739.316000875192</v>
      </c>
      <c r="T96" s="19">
        <f t="shared" si="53"/>
        <v>6317.9874836872914</v>
      </c>
      <c r="U96" s="19">
        <f t="shared" si="54"/>
        <v>6113.3969255714674</v>
      </c>
      <c r="V96" s="19"/>
      <c r="W96" s="20">
        <f t="shared" si="55"/>
        <v>6600.2872772352266</v>
      </c>
      <c r="X96" s="21"/>
      <c r="Y96" s="41">
        <f t="shared" ref="Y96:Y108" si="69">+B96/B95-1</f>
        <v>4.5158412027438866E-2</v>
      </c>
      <c r="Z96" s="24">
        <f t="shared" ref="Z96:Z108" si="70">+C96/C95-1</f>
        <v>3.877483909864754E-2</v>
      </c>
      <c r="AA96" s="24">
        <f t="shared" ref="AA96:AA108" si="71">+D96/D95-1</f>
        <v>6.5770956002820347E-2</v>
      </c>
      <c r="AB96" s="24">
        <f t="shared" ref="AB96:AB108" si="72">+E96/E95-1</f>
        <v>4.2563715861760221E-2</v>
      </c>
      <c r="AC96" s="24">
        <f t="shared" ref="AC96:AC108" si="73">+F96/F95-1</f>
        <v>4.8760158580167356E-2</v>
      </c>
      <c r="AD96" s="24">
        <f t="shared" ref="AD96:AD108" si="74">+G96/G95-1</f>
        <v>3.746379388988097E-2</v>
      </c>
      <c r="AE96" s="24">
        <f t="shared" ref="AE96:AE108" si="75">+H96/H95-1</f>
        <v>6.3410169820960149E-2</v>
      </c>
      <c r="AF96" s="24">
        <f t="shared" ref="AF96:AF108" si="76">+I96/I95-1</f>
        <v>3.3412905631196255E-2</v>
      </c>
      <c r="AG96" s="24">
        <f t="shared" ref="AG96:AG108" si="77">+J96/J95-1</f>
        <v>3.9041927948946231E-2</v>
      </c>
      <c r="AH96" s="24">
        <f t="shared" ref="AH96:AH108" si="78">+K96/K95-1</f>
        <v>5.9553607215329318E-2</v>
      </c>
      <c r="AI96" s="24">
        <f t="shared" ref="AI96:AI108" si="79">+L96/L95-1</f>
        <v>6.2221690004595764E-2</v>
      </c>
      <c r="AJ96" s="24">
        <f t="shared" ref="AJ96:AJ108" si="80">+M96/M95-1</f>
        <v>5.6099790876006583E-2</v>
      </c>
      <c r="AK96" s="24">
        <f t="shared" ref="AK96:AK108" si="81">+N96/N95-1</f>
        <v>3.7039570991199922E-2</v>
      </c>
      <c r="AL96" s="24">
        <f t="shared" ref="AL96:AL108" si="82">+O96/O95-1</f>
        <v>4.9629140809305916E-2</v>
      </c>
      <c r="AM96" s="24">
        <f t="shared" ref="AM96:AM108" si="83">+P96/P95-1</f>
        <v>3.7066599543659873E-2</v>
      </c>
      <c r="AN96" s="24">
        <f t="shared" ref="AN96:AN108" si="84">+Q96/Q95-1</f>
        <v>4.0794972609546454E-2</v>
      </c>
      <c r="AO96" s="24">
        <f t="shared" ref="AO96:AO108" si="85">+R96/R95-1</f>
        <v>4.5158412027438866E-2</v>
      </c>
      <c r="AP96" s="24">
        <f t="shared" ref="AP96:AP108" si="86">+S96/S95-1</f>
        <v>4.4293643378519709E-2</v>
      </c>
      <c r="AQ96" s="24">
        <f t="shared" ref="AQ96:AQ108" si="87">+T96/T95-1</f>
        <v>4.7668762306977364E-2</v>
      </c>
      <c r="AR96" s="24">
        <f t="shared" ref="AR96:AR108" si="88">+U96/U95-1</f>
        <v>4.4872433452939564E-2</v>
      </c>
      <c r="AS96" s="24" t="e">
        <f t="shared" ref="AS96:AS108" si="89">+V96/V95-1</f>
        <v>#DIV/0!</v>
      </c>
      <c r="AT96" s="24">
        <f t="shared" ref="AT96:AT108" si="90">+W96/W95-1</f>
        <v>4.5727975549962219E-2</v>
      </c>
      <c r="AU96" s="21"/>
      <c r="AV96" s="24">
        <f t="shared" ref="AV96:AV108" si="91">+B96/B84-1</f>
        <v>2.6281535029531642</v>
      </c>
      <c r="AW96" s="24">
        <f t="shared" ref="AW96:AW108" si="92">+C96/C84-1</f>
        <v>2.7514698349810232</v>
      </c>
      <c r="AX96" s="24">
        <f t="shared" ref="AX96:AX108" si="93">+D96/D84-1</f>
        <v>2.4918966640601683</v>
      </c>
      <c r="AY96" s="24">
        <f t="shared" ref="AY96:AY108" si="94">+E96/E84-1</f>
        <v>1.9226811395708343</v>
      </c>
      <c r="AZ96" s="24">
        <f t="shared" ref="AZ96:AZ108" si="95">+F96/F84-1</f>
        <v>3.0138078634644225</v>
      </c>
      <c r="BA96" s="24">
        <f t="shared" ref="BA96:BA108" si="96">+G96/G84-1</f>
        <v>2.5220954576729961</v>
      </c>
      <c r="BB96" s="24">
        <f t="shared" ref="BB96:BB108" si="97">+H96/H84-1</f>
        <v>2.8026015681676384</v>
      </c>
      <c r="BC96" s="24">
        <f t="shared" ref="BC96:BC108" si="98">+I96/I84-1</f>
        <v>2.8470030089008174</v>
      </c>
      <c r="BD96" s="24">
        <f t="shared" ref="BD96:BD108" si="99">+J96/J84-1</f>
        <v>3.135062960865123</v>
      </c>
      <c r="BE96" s="24">
        <f t="shared" ref="BE96:BE108" si="100">+K96/K84-1</f>
        <v>2.4368487641118781</v>
      </c>
      <c r="BF96" s="24">
        <f t="shared" ref="BF96:BF108" si="101">+L96/L84-1</f>
        <v>1.89655376982985</v>
      </c>
      <c r="BG96" s="24">
        <f t="shared" ref="BG96:BG108" si="102">+M96/M84-1</f>
        <v>2.4189595444990055</v>
      </c>
      <c r="BH96" s="24">
        <f t="shared" ref="BH96:BH108" si="103">+N96/N84-1</f>
        <v>3.3146375758896456</v>
      </c>
      <c r="BI96" s="24">
        <f t="shared" ref="BI96:BI108" si="104">+O96/O84-1</f>
        <v>2.2733311765478175</v>
      </c>
      <c r="BJ96" s="24">
        <f t="shared" ref="BJ96:BJ108" si="105">+P96/P84-1</f>
        <v>2.5950212765526488</v>
      </c>
      <c r="BK96" s="24">
        <f t="shared" ref="BK96:BK108" si="106">+Q96/Q84-1</f>
        <v>3.110036391619337</v>
      </c>
      <c r="BL96" s="24">
        <f t="shared" ref="BL96:BL108" si="107">+R96/R84-1</f>
        <v>2.6281535029531637</v>
      </c>
      <c r="BM96" s="24">
        <f t="shared" ref="BM96:BM108" si="108">+S96/S84-1</f>
        <v>2.5353477908095359</v>
      </c>
      <c r="BN96" s="24">
        <f t="shared" ref="BN96:BN108" si="109">+T96/T84-1</f>
        <v>2.35659763525031</v>
      </c>
      <c r="BO96" s="24">
        <f t="shared" ref="BO96:BO108" si="110">+U96/U84-1</f>
        <v>2.336197802765934</v>
      </c>
      <c r="BP96" s="24" t="e">
        <f t="shared" ref="BP96:BP108" si="111">+V96/V84-1</f>
        <v>#DIV/0!</v>
      </c>
      <c r="BQ96" s="24">
        <f t="shared" ref="BQ96:BQ108" si="112">+W96/W84-1</f>
        <v>2.5537625006139106</v>
      </c>
      <c r="BR96" s="21"/>
      <c r="BS96" s="35">
        <f t="shared" ref="BS96:BS108" si="113">+A96</f>
        <v>45474</v>
      </c>
      <c r="BT96" s="24">
        <f t="shared" si="58"/>
        <v>1.2439186553729635E-2</v>
      </c>
      <c r="BU96" s="24">
        <f t="shared" si="49"/>
        <v>1.9375628815491977E-3</v>
      </c>
      <c r="BV96" s="24">
        <f t="shared" si="50"/>
        <v>3.9564525740966531E-3</v>
      </c>
      <c r="BW96" s="24">
        <f t="shared" si="65"/>
        <v>3.2125549939886395E-3</v>
      </c>
      <c r="BX96" s="24">
        <f t="shared" si="66"/>
        <v>2.2570339499483338E-3</v>
      </c>
      <c r="BY96" s="24">
        <f t="shared" si="67"/>
        <v>6.0122138256239344E-3</v>
      </c>
      <c r="BZ96" s="24">
        <f t="shared" ref="BZ96:BZ108" si="114">(I96-I95)/$B95*I$3</f>
        <v>3.9272517063921198E-3</v>
      </c>
      <c r="CA96" s="24">
        <f t="shared" ref="CA96:CA108" si="115">(J96-J95)/$B95*J$3</f>
        <v>9.7659224574933416E-4</v>
      </c>
      <c r="CB96" s="24">
        <f t="shared" ref="CB96:CB108" si="116">(K96-K95)/$B95*K$3</f>
        <v>3.8190473522314331E-3</v>
      </c>
      <c r="CC96" s="24">
        <f t="shared" ref="CC96:CC108" si="117">(L96-L95)/$B95*L$3</f>
        <v>5.8383374064605259E-4</v>
      </c>
      <c r="CD96" s="24">
        <f t="shared" ref="CD96:CD108" si="118">(M96-M95)/$B95*M$3</f>
        <v>4.7101284670116005E-3</v>
      </c>
      <c r="CE96" s="24">
        <f t="shared" ref="CE96:CE108" si="119">(N96-N95)/$B95*N$3</f>
        <v>1.3265537364721251E-3</v>
      </c>
      <c r="CF96" s="24">
        <f t="shared" ref="CF96:CF108" si="120">+SUM(BT96:CE96)</f>
        <v>4.515841202743906E-2</v>
      </c>
    </row>
    <row r="97" spans="1:84" x14ac:dyDescent="0.2">
      <c r="A97" s="31">
        <f>+[1]PAM!A98</f>
        <v>45505</v>
      </c>
      <c r="B97" s="17">
        <f>+[1]PAM!B98</f>
        <v>6972.2543279864803</v>
      </c>
      <c r="C97" s="17">
        <f>+[1]PAM!C98</f>
        <v>7726.8815027099699</v>
      </c>
      <c r="D97" s="17">
        <f>+[1]PAM!D98</f>
        <v>5487.21774122645</v>
      </c>
      <c r="E97" s="17">
        <f>+[1]PAM!E98</f>
        <v>6135.4951067858701</v>
      </c>
      <c r="F97" s="17">
        <f>+[1]PAM!F98</f>
        <v>5428.1850000000004</v>
      </c>
      <c r="G97" s="17">
        <f>+[1]PAM!G98</f>
        <v>6594.652</v>
      </c>
      <c r="H97" s="17">
        <f>+[1]PAM!H98</f>
        <v>8239.23</v>
      </c>
      <c r="I97" s="17">
        <f>+[1]PAM!I98</f>
        <v>7773.13</v>
      </c>
      <c r="J97" s="17">
        <f>+[1]PAM!J98</f>
        <v>6227.0472049608798</v>
      </c>
      <c r="K97" s="17">
        <f>+[1]PAM!K98</f>
        <v>6165.424</v>
      </c>
      <c r="L97" s="17">
        <f>+[1]PAM!L98</f>
        <v>4210.2351373376296</v>
      </c>
      <c r="M97" s="17">
        <f>+[1]PAM!M98</f>
        <v>7336.741</v>
      </c>
      <c r="N97" s="17">
        <f>+[1]PAM!N98</f>
        <v>6816.9998877845301</v>
      </c>
      <c r="O97" s="17">
        <f>+[1]PAM!P98</f>
        <v>7322.7749999999996</v>
      </c>
      <c r="P97" s="17">
        <f>+[1]PAM!Q98</f>
        <v>7016.4719999999998</v>
      </c>
      <c r="Q97" s="17">
        <f>+[1]PAM!R98</f>
        <v>6340.5320000000002</v>
      </c>
      <c r="R97" s="18">
        <f t="shared" si="68"/>
        <v>6972.2543279864803</v>
      </c>
      <c r="S97" s="19">
        <f t="shared" si="52"/>
        <v>6991.1383097283133</v>
      </c>
      <c r="T97" s="19">
        <f t="shared" si="53"/>
        <v>6562.4512472668875</v>
      </c>
      <c r="U97" s="19">
        <f t="shared" si="54"/>
        <v>6336.3608724601754</v>
      </c>
      <c r="V97" s="19"/>
      <c r="W97" s="20">
        <f t="shared" si="55"/>
        <v>6863.1131209008845</v>
      </c>
      <c r="X97" s="21"/>
      <c r="Y97" s="41">
        <f t="shared" si="69"/>
        <v>4.0469006145300357E-2</v>
      </c>
      <c r="Z97" s="24">
        <f t="shared" si="70"/>
        <v>3.6104422650196977E-2</v>
      </c>
      <c r="AA97" s="24">
        <f t="shared" si="71"/>
        <v>3.5829572938473442E-2</v>
      </c>
      <c r="AB97" s="24">
        <f t="shared" si="72"/>
        <v>2.9918679799868286E-2</v>
      </c>
      <c r="AC97" s="24">
        <f t="shared" si="73"/>
        <v>6.2307245655266463E-2</v>
      </c>
      <c r="AD97" s="24">
        <f t="shared" si="74"/>
        <v>4.3325693476410132E-2</v>
      </c>
      <c r="AE97" s="24">
        <f t="shared" si="75"/>
        <v>4.0012410628203376E-2</v>
      </c>
      <c r="AF97" s="24">
        <f t="shared" si="76"/>
        <v>3.9049731192318138E-2</v>
      </c>
      <c r="AG97" s="24">
        <f t="shared" si="77"/>
        <v>6.8737750312882318E-2</v>
      </c>
      <c r="AH97" s="24">
        <f t="shared" si="78"/>
        <v>4.5864758715322029E-2</v>
      </c>
      <c r="AI97" s="24">
        <f t="shared" si="79"/>
        <v>6.0737011758442261E-2</v>
      </c>
      <c r="AJ97" s="24">
        <f t="shared" si="80"/>
        <v>4.5321270609563369E-2</v>
      </c>
      <c r="AK97" s="24">
        <f t="shared" si="81"/>
        <v>2.4849593968792272E-2</v>
      </c>
      <c r="AL97" s="24">
        <f t="shared" si="82"/>
        <v>2.1946212130621534E-2</v>
      </c>
      <c r="AM97" s="24">
        <f t="shared" si="83"/>
        <v>4.0318064450604041E-2</v>
      </c>
      <c r="AN97" s="24">
        <f t="shared" si="84"/>
        <v>4.668724868820151E-2</v>
      </c>
      <c r="AO97" s="24">
        <f t="shared" si="85"/>
        <v>4.0469006145300357E-2</v>
      </c>
      <c r="AP97" s="24">
        <f t="shared" si="86"/>
        <v>3.7366152413749187E-2</v>
      </c>
      <c r="AQ97" s="24">
        <f t="shared" si="87"/>
        <v>3.8693296593383275E-2</v>
      </c>
      <c r="AR97" s="24">
        <f t="shared" si="88"/>
        <v>3.6471367654222098E-2</v>
      </c>
      <c r="AS97" s="24" t="e">
        <f t="shared" si="89"/>
        <v>#DIV/0!</v>
      </c>
      <c r="AT97" s="24">
        <f t="shared" si="90"/>
        <v>3.9820364269924857E-2</v>
      </c>
      <c r="AU97" s="21"/>
      <c r="AV97" s="24">
        <f t="shared" si="91"/>
        <v>2.3596492965474907</v>
      </c>
      <c r="AW97" s="24">
        <f t="shared" si="92"/>
        <v>2.368872339362885</v>
      </c>
      <c r="AX97" s="24">
        <f t="shared" si="93"/>
        <v>2.2988554050182888</v>
      </c>
      <c r="AY97" s="24">
        <f t="shared" si="94"/>
        <v>1.7121661607962073</v>
      </c>
      <c r="AZ97" s="24">
        <f t="shared" si="95"/>
        <v>2.9823671078839156</v>
      </c>
      <c r="BA97" s="24">
        <f t="shared" si="96"/>
        <v>2.2392953200592665</v>
      </c>
      <c r="BB97" s="24">
        <f t="shared" si="97"/>
        <v>2.4530054012733729</v>
      </c>
      <c r="BC97" s="24">
        <f t="shared" si="98"/>
        <v>2.593475230931126</v>
      </c>
      <c r="BD97" s="24">
        <f t="shared" si="99"/>
        <v>3.1934301812178081</v>
      </c>
      <c r="BE97" s="24">
        <f t="shared" si="100"/>
        <v>2.2450423215999478</v>
      </c>
      <c r="BF97" s="24">
        <f t="shared" si="101"/>
        <v>1.8740037594115395</v>
      </c>
      <c r="BG97" s="24">
        <f t="shared" si="102"/>
        <v>2.2086388160513875</v>
      </c>
      <c r="BH97" s="24">
        <f t="shared" si="103"/>
        <v>3.0534539143532022</v>
      </c>
      <c r="BI97" s="24">
        <f t="shared" si="104"/>
        <v>2.0256672724798119</v>
      </c>
      <c r="BJ97" s="24">
        <f t="shared" si="105"/>
        <v>2.2922174793164021</v>
      </c>
      <c r="BK97" s="24">
        <f t="shared" si="106"/>
        <v>2.9967118771995436</v>
      </c>
      <c r="BL97" s="24">
        <f t="shared" si="107"/>
        <v>2.3596492965474907</v>
      </c>
      <c r="BM97" s="24">
        <f t="shared" si="108"/>
        <v>2.2451982969167754</v>
      </c>
      <c r="BN97" s="24">
        <f t="shared" si="109"/>
        <v>2.1324451734627439</v>
      </c>
      <c r="BO97" s="24">
        <f t="shared" si="110"/>
        <v>2.1074963324920151</v>
      </c>
      <c r="BP97" s="24" t="e">
        <f t="shared" si="111"/>
        <v>#DIV/0!</v>
      </c>
      <c r="BQ97" s="24">
        <f t="shared" si="112"/>
        <v>2.3141557316471149</v>
      </c>
      <c r="BR97" s="21"/>
      <c r="BS97" s="35">
        <f t="shared" si="113"/>
        <v>45505</v>
      </c>
      <c r="BT97" s="24">
        <f t="shared" si="58"/>
        <v>1.151175883194289E-2</v>
      </c>
      <c r="BU97" s="24">
        <f t="shared" si="49"/>
        <v>1.076329004574066E-3</v>
      </c>
      <c r="BV97" s="24">
        <f t="shared" si="50"/>
        <v>2.7741461709969791E-3</v>
      </c>
      <c r="BW97" s="24">
        <f t="shared" si="65"/>
        <v>4.1192492849977062E-3</v>
      </c>
      <c r="BX97" s="24">
        <f t="shared" si="66"/>
        <v>2.590971811168455E-3</v>
      </c>
      <c r="BY97" s="24">
        <f t="shared" si="67"/>
        <v>3.8600142482586486E-3</v>
      </c>
      <c r="BZ97" s="24">
        <f t="shared" si="114"/>
        <v>4.538207008094243E-3</v>
      </c>
      <c r="CA97" s="24">
        <f t="shared" si="115"/>
        <v>1.7093393191072454E-3</v>
      </c>
      <c r="CB97" s="24">
        <f t="shared" si="116"/>
        <v>2.9817202728107781E-3</v>
      </c>
      <c r="CC97" s="24">
        <f t="shared" si="117"/>
        <v>5.7920706810132133E-4</v>
      </c>
      <c r="CD97" s="24">
        <f t="shared" si="118"/>
        <v>3.8450007028136375E-3</v>
      </c>
      <c r="CE97" s="24">
        <f t="shared" si="119"/>
        <v>8.8306242243435496E-4</v>
      </c>
      <c r="CF97" s="24">
        <f t="shared" si="120"/>
        <v>4.0469006145300329E-2</v>
      </c>
    </row>
    <row r="98" spans="1:84" x14ac:dyDescent="0.2">
      <c r="A98" s="31">
        <f>+[1]PAM!A99</f>
        <v>45536</v>
      </c>
      <c r="B98" s="17">
        <f>+[1]PAM!B99</f>
        <v>7173.2496565629863</v>
      </c>
      <c r="C98" s="17">
        <f>+[1]PAM!C99</f>
        <v>7875.9615004438701</v>
      </c>
      <c r="D98" s="17">
        <f>+[1]PAM!D99</f>
        <v>5571.27295463255</v>
      </c>
      <c r="E98" s="17">
        <f>+[1]PAM!E99</f>
        <v>6329.50141860454</v>
      </c>
      <c r="F98" s="17">
        <f>+[1]PAM!F99</f>
        <v>5819.94</v>
      </c>
      <c r="G98" s="17">
        <f>+[1]PAM!G99</f>
        <v>6762.0990000000002</v>
      </c>
      <c r="H98" s="17">
        <f>+[1]PAM!H99</f>
        <v>8503.7909999999993</v>
      </c>
      <c r="I98" s="17">
        <f>+[1]PAM!I99</f>
        <v>7972.1369999999997</v>
      </c>
      <c r="J98" s="17">
        <f>+[1]PAM!J99</f>
        <v>6474.0318219644796</v>
      </c>
      <c r="K98" s="17">
        <f>+[1]PAM!K99</f>
        <v>6287.2129999999997</v>
      </c>
      <c r="L98" s="17">
        <f>+[1]PAM!L99</f>
        <v>4468.6795552231397</v>
      </c>
      <c r="M98" s="17">
        <f>+[1]PAM!M99</f>
        <v>7607.3289999999997</v>
      </c>
      <c r="N98" s="17">
        <f>+[1]PAM!N99</f>
        <v>6979.7456397221204</v>
      </c>
      <c r="O98" s="17">
        <f>+[1]PAM!P99</f>
        <v>7489.835</v>
      </c>
      <c r="P98" s="17">
        <f>+[1]PAM!Q99</f>
        <v>7238.5780000000004</v>
      </c>
      <c r="Q98" s="17">
        <f>+[1]PAM!R99</f>
        <v>6598.6130000000003</v>
      </c>
      <c r="R98" s="18">
        <f t="shared" si="68"/>
        <v>7173.2496565629863</v>
      </c>
      <c r="S98" s="19">
        <f t="shared" si="52"/>
        <v>7157.342217477978</v>
      </c>
      <c r="T98" s="19">
        <f t="shared" si="53"/>
        <v>6751.0537337123478</v>
      </c>
      <c r="U98" s="19">
        <f t="shared" si="54"/>
        <v>6501.0238253875459</v>
      </c>
      <c r="V98" s="19"/>
      <c r="W98" s="20">
        <f t="shared" si="55"/>
        <v>7058.4794553166239</v>
      </c>
      <c r="X98" s="21"/>
      <c r="Y98" s="41">
        <f t="shared" si="69"/>
        <v>2.8827882507055813E-2</v>
      </c>
      <c r="Z98" s="24">
        <f t="shared" si="70"/>
        <v>1.9293682410117752E-2</v>
      </c>
      <c r="AA98" s="24">
        <f t="shared" si="71"/>
        <v>1.5318366678722883E-2</v>
      </c>
      <c r="AB98" s="24">
        <f t="shared" si="72"/>
        <v>3.1620318889032939E-2</v>
      </c>
      <c r="AC98" s="24">
        <f t="shared" si="73"/>
        <v>7.2170532139195442E-2</v>
      </c>
      <c r="AD98" s="24">
        <f t="shared" si="74"/>
        <v>2.539133224922252E-2</v>
      </c>
      <c r="AE98" s="24">
        <f t="shared" si="75"/>
        <v>3.2109918038457419E-2</v>
      </c>
      <c r="AF98" s="24">
        <f t="shared" si="76"/>
        <v>2.5601913257593756E-2</v>
      </c>
      <c r="AG98" s="24">
        <f t="shared" si="77"/>
        <v>3.9663199727606901E-2</v>
      </c>
      <c r="AH98" s="24">
        <f t="shared" si="78"/>
        <v>1.9753548174464619E-2</v>
      </c>
      <c r="AI98" s="24">
        <f t="shared" si="79"/>
        <v>6.1384794306034607E-2</v>
      </c>
      <c r="AJ98" s="24">
        <f t="shared" si="80"/>
        <v>3.6881225601394396E-2</v>
      </c>
      <c r="AK98" s="24">
        <f t="shared" si="81"/>
        <v>2.3873515419769342E-2</v>
      </c>
      <c r="AL98" s="24">
        <f t="shared" si="82"/>
        <v>2.2813755714193196E-2</v>
      </c>
      <c r="AM98" s="24">
        <f t="shared" si="83"/>
        <v>3.1654939975531926E-2</v>
      </c>
      <c r="AN98" s="24">
        <f t="shared" si="84"/>
        <v>4.0703366846819744E-2</v>
      </c>
      <c r="AO98" s="24">
        <f t="shared" si="85"/>
        <v>2.8827882507055813E-2</v>
      </c>
      <c r="AP98" s="24">
        <f t="shared" si="86"/>
        <v>2.3773511606598907E-2</v>
      </c>
      <c r="AQ98" s="24">
        <f t="shared" si="87"/>
        <v>2.8739640012412915E-2</v>
      </c>
      <c r="AR98" s="24">
        <f t="shared" si="88"/>
        <v>2.5986990994002257E-2</v>
      </c>
      <c r="AS98" s="24" t="e">
        <f t="shared" si="89"/>
        <v>#DIV/0!</v>
      </c>
      <c r="AT98" s="24">
        <f t="shared" si="90"/>
        <v>2.8466139341456032E-2</v>
      </c>
      <c r="AU98" s="21"/>
      <c r="AV98" s="24">
        <f t="shared" si="91"/>
        <v>2.0685591954455167</v>
      </c>
      <c r="AW98" s="24">
        <f t="shared" si="92"/>
        <v>1.9956013226450122</v>
      </c>
      <c r="AX98" s="24">
        <f t="shared" si="93"/>
        <v>2.0181186703215581</v>
      </c>
      <c r="AY98" s="24">
        <f t="shared" si="94"/>
        <v>1.5069210893595546</v>
      </c>
      <c r="AZ98" s="24">
        <f t="shared" si="95"/>
        <v>2.9167798192501881</v>
      </c>
      <c r="BA98" s="24">
        <f t="shared" si="96"/>
        <v>1.9360512902675362</v>
      </c>
      <c r="BB98" s="24">
        <f t="shared" si="97"/>
        <v>2.2306202092265499</v>
      </c>
      <c r="BC98" s="24">
        <f t="shared" si="98"/>
        <v>2.3120994789349396</v>
      </c>
      <c r="BD98" s="24">
        <f t="shared" si="99"/>
        <v>2.9130866996951328</v>
      </c>
      <c r="BE98" s="24">
        <f t="shared" si="100"/>
        <v>1.8583583440686731</v>
      </c>
      <c r="BF98" s="24">
        <f t="shared" si="101"/>
        <v>1.8408683668263683</v>
      </c>
      <c r="BG98" s="24">
        <f t="shared" si="102"/>
        <v>1.9421464890440432</v>
      </c>
      <c r="BH98" s="24">
        <f t="shared" si="103"/>
        <v>2.7810564067163384</v>
      </c>
      <c r="BI98" s="24">
        <f t="shared" si="104"/>
        <v>1.7107722526912337</v>
      </c>
      <c r="BJ98" s="24">
        <f t="shared" si="105"/>
        <v>1.985390694284646</v>
      </c>
      <c r="BK98" s="24">
        <f t="shared" si="106"/>
        <v>2.8254148476425711</v>
      </c>
      <c r="BL98" s="24">
        <f t="shared" si="107"/>
        <v>2.0685591954455163</v>
      </c>
      <c r="BM98" s="24">
        <f t="shared" si="108"/>
        <v>1.9253366868270216</v>
      </c>
      <c r="BN98" s="24">
        <f t="shared" si="109"/>
        <v>1.8552001176340727</v>
      </c>
      <c r="BO98" s="24">
        <f t="shared" si="110"/>
        <v>1.8266577887191682</v>
      </c>
      <c r="BP98" s="24" t="e">
        <f t="shared" si="111"/>
        <v>#DIV/0!</v>
      </c>
      <c r="BQ98" s="24">
        <f t="shared" si="112"/>
        <v>2.0478921351081758</v>
      </c>
      <c r="BR98" s="21"/>
      <c r="BS98" s="35">
        <f t="shared" si="113"/>
        <v>45536</v>
      </c>
      <c r="BT98" s="24">
        <f t="shared" si="58"/>
        <v>6.1259124153460196E-3</v>
      </c>
      <c r="BU98" s="24">
        <f t="shared" si="49"/>
        <v>4.5811554759423443E-4</v>
      </c>
      <c r="BV98" s="24">
        <f t="shared" si="50"/>
        <v>2.9021973913752664E-3</v>
      </c>
      <c r="BW98" s="24">
        <f t="shared" si="65"/>
        <v>4.8714744044353791E-3</v>
      </c>
      <c r="BX98" s="24">
        <f t="shared" si="66"/>
        <v>1.5226265854053902E-3</v>
      </c>
      <c r="BY98" s="24">
        <f t="shared" si="67"/>
        <v>3.0962980672327874E-3</v>
      </c>
      <c r="BZ98" s="24">
        <f t="shared" si="114"/>
        <v>2.9712956133633641E-3</v>
      </c>
      <c r="CA98" s="24">
        <f t="shared" si="115"/>
        <v>1.0131242656982798E-3</v>
      </c>
      <c r="CB98" s="24">
        <f t="shared" si="116"/>
        <v>1.290860412804126E-3</v>
      </c>
      <c r="CC98" s="24">
        <f t="shared" si="117"/>
        <v>5.9678762882396988E-4</v>
      </c>
      <c r="CD98" s="24">
        <f t="shared" si="118"/>
        <v>3.1435496998471622E-3</v>
      </c>
      <c r="CE98" s="24">
        <f t="shared" si="119"/>
        <v>8.3564047512998724E-4</v>
      </c>
      <c r="CF98" s="24">
        <f t="shared" si="120"/>
        <v>2.8827882507055962E-2</v>
      </c>
    </row>
    <row r="99" spans="1:84" x14ac:dyDescent="0.2">
      <c r="A99" s="31">
        <f>+[1]PAM!A100</f>
        <v>45566</v>
      </c>
      <c r="B99" s="17">
        <f>+[1]PAM!B100</f>
        <v>7343.8262986146656</v>
      </c>
      <c r="C99" s="17">
        <f>+[1]PAM!C100</f>
        <v>7968.0162157697696</v>
      </c>
      <c r="D99" s="17">
        <f>+[1]PAM!D100</f>
        <v>5720.9626632030304</v>
      </c>
      <c r="E99" s="17">
        <f>+[1]PAM!E100</f>
        <v>6538.0578439745896</v>
      </c>
      <c r="F99" s="17">
        <f>+[1]PAM!F100</f>
        <v>6154.4489999999996</v>
      </c>
      <c r="G99" s="17">
        <f>+[1]PAM!G100</f>
        <v>6946.8050000000003</v>
      </c>
      <c r="H99" s="17">
        <f>+[1]PAM!H100</f>
        <v>8776.3349999999991</v>
      </c>
      <c r="I99" s="17">
        <f>+[1]PAM!I100</f>
        <v>8039.4889999999996</v>
      </c>
      <c r="J99" s="17">
        <f>+[1]PAM!J100</f>
        <v>6652.3424458611598</v>
      </c>
      <c r="K99" s="17">
        <f>+[1]PAM!K100</f>
        <v>6415.6890000000003</v>
      </c>
      <c r="L99" s="17">
        <f>+[1]PAM!L100</f>
        <v>4660.9334882666499</v>
      </c>
      <c r="M99" s="17">
        <f>+[1]PAM!M100</f>
        <v>7910.5330000000004</v>
      </c>
      <c r="N99" s="17">
        <f>+[1]PAM!N100</f>
        <v>7106.8469009955397</v>
      </c>
      <c r="O99" s="17">
        <f>+[1]PAM!P100</f>
        <v>7636.6660000000002</v>
      </c>
      <c r="P99" s="17">
        <f>+[1]PAM!Q100</f>
        <v>7440.4639999999999</v>
      </c>
      <c r="Q99" s="17">
        <f>+[1]PAM!R100</f>
        <v>6738.4309999999996</v>
      </c>
      <c r="R99" s="18">
        <f t="shared" si="68"/>
        <v>7343.8262986146656</v>
      </c>
      <c r="S99" s="19">
        <f t="shared" si="52"/>
        <v>7309.822530827274</v>
      </c>
      <c r="T99" s="19">
        <f t="shared" si="53"/>
        <v>6952.1333127293246</v>
      </c>
      <c r="U99" s="19">
        <f t="shared" si="54"/>
        <v>6672.2833679963596</v>
      </c>
      <c r="V99" s="19"/>
      <c r="W99" s="20">
        <f t="shared" si="55"/>
        <v>7225.7762313802905</v>
      </c>
      <c r="X99" s="21"/>
      <c r="Y99" s="41">
        <f t="shared" si="69"/>
        <v>2.3779549049378845E-2</v>
      </c>
      <c r="Z99" s="24">
        <f t="shared" si="70"/>
        <v>1.1688060603230577E-2</v>
      </c>
      <c r="AA99" s="24">
        <f t="shared" si="71"/>
        <v>2.6868134049331083E-2</v>
      </c>
      <c r="AB99" s="24">
        <f t="shared" si="72"/>
        <v>3.2949897879323009E-2</v>
      </c>
      <c r="AC99" s="24">
        <f t="shared" si="73"/>
        <v>5.747636573572934E-2</v>
      </c>
      <c r="AD99" s="24">
        <f t="shared" si="74"/>
        <v>2.7314891426463817E-2</v>
      </c>
      <c r="AE99" s="24">
        <f t="shared" si="75"/>
        <v>3.204970583119926E-2</v>
      </c>
      <c r="AF99" s="24">
        <f t="shared" si="76"/>
        <v>8.4484248075515911E-3</v>
      </c>
      <c r="AG99" s="24">
        <f t="shared" si="77"/>
        <v>2.754243859162453E-2</v>
      </c>
      <c r="AH99" s="24">
        <f t="shared" si="78"/>
        <v>2.0434491403424682E-2</v>
      </c>
      <c r="AI99" s="24">
        <f t="shared" si="79"/>
        <v>4.3022537344123757E-2</v>
      </c>
      <c r="AJ99" s="24">
        <f t="shared" si="80"/>
        <v>3.9856827540914797E-2</v>
      </c>
      <c r="AK99" s="24">
        <f t="shared" si="81"/>
        <v>1.8210013349208465E-2</v>
      </c>
      <c r="AL99" s="24">
        <f t="shared" si="82"/>
        <v>1.960403667103483E-2</v>
      </c>
      <c r="AM99" s="24">
        <f t="shared" si="83"/>
        <v>2.789028452825959E-2</v>
      </c>
      <c r="AN99" s="24">
        <f t="shared" si="84"/>
        <v>2.1188998354654043E-2</v>
      </c>
      <c r="AO99" s="24">
        <f t="shared" si="85"/>
        <v>2.3779549049378845E-2</v>
      </c>
      <c r="AP99" s="24">
        <f t="shared" si="86"/>
        <v>2.1304041181228417E-2</v>
      </c>
      <c r="AQ99" s="24">
        <f t="shared" si="87"/>
        <v>2.9784917577067693E-2</v>
      </c>
      <c r="AR99" s="24">
        <f t="shared" si="88"/>
        <v>2.6343472537359025E-2</v>
      </c>
      <c r="AS99" s="24" t="e">
        <f t="shared" si="89"/>
        <v>#DIV/0!</v>
      </c>
      <c r="AT99" s="24">
        <f t="shared" si="90"/>
        <v>2.3701531912465157E-2</v>
      </c>
      <c r="AU99" s="21"/>
      <c r="AV99" s="24">
        <f t="shared" si="91"/>
        <v>1.9057686399202325</v>
      </c>
      <c r="AW99" s="24">
        <f t="shared" si="92"/>
        <v>1.8394057227691811</v>
      </c>
      <c r="AX99" s="24">
        <f t="shared" si="93"/>
        <v>1.8218443939700415</v>
      </c>
      <c r="AY99" s="24">
        <f t="shared" si="94"/>
        <v>1.3302151596935357</v>
      </c>
      <c r="AZ99" s="24">
        <f t="shared" si="95"/>
        <v>2.8453871030102422</v>
      </c>
      <c r="BA99" s="24">
        <f t="shared" si="96"/>
        <v>1.7402771177597627</v>
      </c>
      <c r="BB99" s="24">
        <f t="shared" si="97"/>
        <v>2.1632549198522493</v>
      </c>
      <c r="BC99" s="24">
        <f t="shared" si="98"/>
        <v>2.0776002685798001</v>
      </c>
      <c r="BD99" s="24">
        <f t="shared" si="99"/>
        <v>2.5488438636716864</v>
      </c>
      <c r="BE99" s="24">
        <f t="shared" si="100"/>
        <v>1.7023640597810776</v>
      </c>
      <c r="BF99" s="24">
        <f t="shared" si="101"/>
        <v>1.7338618357778013</v>
      </c>
      <c r="BG99" s="24">
        <f t="shared" si="102"/>
        <v>1.8141431367442316</v>
      </c>
      <c r="BH99" s="24">
        <f t="shared" si="103"/>
        <v>2.5511299456855547</v>
      </c>
      <c r="BI99" s="24">
        <f t="shared" si="104"/>
        <v>1.573844457768669</v>
      </c>
      <c r="BJ99" s="24">
        <f t="shared" si="105"/>
        <v>1.8230711421543568</v>
      </c>
      <c r="BK99" s="24">
        <f t="shared" si="106"/>
        <v>2.642306932242938</v>
      </c>
      <c r="BL99" s="24">
        <f t="shared" si="107"/>
        <v>1.9057686399202325</v>
      </c>
      <c r="BM99" s="24">
        <f t="shared" si="108"/>
        <v>1.759203872023908</v>
      </c>
      <c r="BN99" s="24">
        <f t="shared" si="109"/>
        <v>1.6845317147340846</v>
      </c>
      <c r="BO99" s="24">
        <f t="shared" si="110"/>
        <v>1.6424003490811048</v>
      </c>
      <c r="BP99" s="24" t="e">
        <f t="shared" si="111"/>
        <v>#DIV/0!</v>
      </c>
      <c r="BQ99" s="24">
        <f t="shared" si="112"/>
        <v>1.8669359005238699</v>
      </c>
      <c r="BR99" s="21"/>
      <c r="BS99" s="35">
        <f t="shared" si="113"/>
        <v>45566</v>
      </c>
      <c r="BT99" s="24">
        <f t="shared" si="58"/>
        <v>3.676670575203005E-3</v>
      </c>
      <c r="BU99" s="24">
        <f t="shared" si="49"/>
        <v>7.9297517833831017E-4</v>
      </c>
      <c r="BV99" s="24">
        <f t="shared" si="50"/>
        <v>3.0324380451744511E-3</v>
      </c>
      <c r="BW99" s="24">
        <f t="shared" si="65"/>
        <v>4.0430671855210569E-3</v>
      </c>
      <c r="BX99" s="24">
        <f t="shared" si="66"/>
        <v>1.632504228998346E-3</v>
      </c>
      <c r="BY99" s="24">
        <f t="shared" si="67"/>
        <v>3.1003508123619299E-3</v>
      </c>
      <c r="BZ99" s="24">
        <f t="shared" si="114"/>
        <v>9.7742913403064567E-4</v>
      </c>
      <c r="CA99" s="24">
        <f t="shared" si="115"/>
        <v>7.1093076187292957E-4</v>
      </c>
      <c r="CB99" s="24">
        <f t="shared" si="116"/>
        <v>1.3235809228127724E-3</v>
      </c>
      <c r="CC99" s="24">
        <f t="shared" si="117"/>
        <v>4.315043348823858E-4</v>
      </c>
      <c r="CD99" s="24">
        <f t="shared" si="118"/>
        <v>3.4237654028296542E-3</v>
      </c>
      <c r="CE99" s="24">
        <f t="shared" si="119"/>
        <v>6.3433246735324447E-4</v>
      </c>
      <c r="CF99" s="24">
        <f t="shared" si="120"/>
        <v>2.3779549049378727E-2</v>
      </c>
    </row>
    <row r="100" spans="1:84" x14ac:dyDescent="0.2">
      <c r="A100" s="31">
        <f>+[1]PAM!A101</f>
        <v>45597</v>
      </c>
      <c r="B100" s="17">
        <f>+[1]PAM!B101</f>
        <v>7520.4611557671642</v>
      </c>
      <c r="C100" s="17">
        <f>+[1]PAM!C101</f>
        <v>8075.7076307859297</v>
      </c>
      <c r="D100" s="17">
        <f>+[1]PAM!D101</f>
        <v>5895.8924971951001</v>
      </c>
      <c r="E100" s="17">
        <f>+[1]PAM!E101</f>
        <v>6656.0118470886</v>
      </c>
      <c r="F100" s="17">
        <f>+[1]PAM!F101</f>
        <v>6447.5079999999998</v>
      </c>
      <c r="G100" s="17">
        <f>+[1]PAM!G101</f>
        <v>7080.2349999999997</v>
      </c>
      <c r="H100" s="17">
        <f>+[1]PAM!H101</f>
        <v>9026.8019999999997</v>
      </c>
      <c r="I100" s="17">
        <f>+[1]PAM!I101</f>
        <v>8242.2139999999999</v>
      </c>
      <c r="J100" s="17">
        <f>+[1]PAM!J101</f>
        <v>6738.8514731936502</v>
      </c>
      <c r="K100" s="17">
        <f>+[1]PAM!K101</f>
        <v>6612.4359999999997</v>
      </c>
      <c r="L100" s="17">
        <f>+[1]PAM!L101</f>
        <v>5066.1308023929196</v>
      </c>
      <c r="M100" s="17">
        <f>+[1]PAM!M101</f>
        <v>8205.6880000000001</v>
      </c>
      <c r="N100" s="17">
        <f>+[1]PAM!N101</f>
        <v>7217.9329427479497</v>
      </c>
      <c r="O100" s="17">
        <f>+[1]PAM!P101</f>
        <v>7557.0550000000003</v>
      </c>
      <c r="P100" s="17">
        <f>+[1]PAM!Q101</f>
        <v>7635.6220000000003</v>
      </c>
      <c r="Q100" s="17">
        <f>+[1]PAM!R101</f>
        <v>6971.4750000000004</v>
      </c>
      <c r="R100" s="18">
        <f t="shared" si="68"/>
        <v>7520.4611557671642</v>
      </c>
      <c r="S100" s="19">
        <f t="shared" si="52"/>
        <v>7457.2628986898535</v>
      </c>
      <c r="T100" s="19">
        <f t="shared" si="53"/>
        <v>7128.4338236655067</v>
      </c>
      <c r="U100" s="19">
        <f t="shared" si="54"/>
        <v>6813.8787108929973</v>
      </c>
      <c r="V100" s="19"/>
      <c r="W100" s="20">
        <f t="shared" si="55"/>
        <v>7402.6532750169008</v>
      </c>
      <c r="X100" s="21"/>
      <c r="Y100" s="41">
        <f t="shared" si="69"/>
        <v>2.40521561880922E-2</v>
      </c>
      <c r="Z100" s="24">
        <f t="shared" si="70"/>
        <v>1.3515461326876421E-2</v>
      </c>
      <c r="AA100" s="24">
        <f t="shared" si="71"/>
        <v>3.0576992770326994E-2</v>
      </c>
      <c r="AB100" s="24">
        <f t="shared" si="72"/>
        <v>1.8041137892763626E-2</v>
      </c>
      <c r="AC100" s="24">
        <f t="shared" si="73"/>
        <v>4.7617422778221119E-2</v>
      </c>
      <c r="AD100" s="24">
        <f t="shared" si="74"/>
        <v>1.9207391023643217E-2</v>
      </c>
      <c r="AE100" s="24">
        <f t="shared" si="75"/>
        <v>2.853890604677245E-2</v>
      </c>
      <c r="AF100" s="24">
        <f t="shared" si="76"/>
        <v>2.5216154907357957E-2</v>
      </c>
      <c r="AG100" s="24">
        <f t="shared" si="77"/>
        <v>1.3004295560026913E-2</v>
      </c>
      <c r="AH100" s="24">
        <f t="shared" si="78"/>
        <v>3.0666542595814583E-2</v>
      </c>
      <c r="AI100" s="24">
        <f t="shared" si="79"/>
        <v>8.6934798607683605E-2</v>
      </c>
      <c r="AJ100" s="24">
        <f t="shared" si="80"/>
        <v>3.7311645119235237E-2</v>
      </c>
      <c r="AK100" s="24">
        <f t="shared" si="81"/>
        <v>1.5630847730355502E-2</v>
      </c>
      <c r="AL100" s="24">
        <f t="shared" si="82"/>
        <v>-1.0424837226087891E-2</v>
      </c>
      <c r="AM100" s="24">
        <f t="shared" si="83"/>
        <v>2.6229278174049409E-2</v>
      </c>
      <c r="AN100" s="24">
        <f t="shared" si="84"/>
        <v>3.4584311985980332E-2</v>
      </c>
      <c r="AO100" s="24">
        <f t="shared" si="85"/>
        <v>2.40521561880922E-2</v>
      </c>
      <c r="AP100" s="24">
        <f t="shared" si="86"/>
        <v>2.0170170649258301E-2</v>
      </c>
      <c r="AQ100" s="24">
        <f t="shared" si="87"/>
        <v>2.5359195948296387E-2</v>
      </c>
      <c r="AR100" s="24">
        <f t="shared" si="88"/>
        <v>2.1221422275888413E-2</v>
      </c>
      <c r="AS100" s="24" t="e">
        <f t="shared" si="89"/>
        <v>#DIV/0!</v>
      </c>
      <c r="AT100" s="24">
        <f t="shared" si="90"/>
        <v>2.4478621807919376E-2</v>
      </c>
      <c r="AU100" s="21"/>
      <c r="AV100" s="24">
        <f t="shared" si="91"/>
        <v>1.6303458862154696</v>
      </c>
      <c r="AW100" s="24">
        <f t="shared" si="92"/>
        <v>1.4850023813616198</v>
      </c>
      <c r="AX100" s="24">
        <f t="shared" si="93"/>
        <v>1.6124598300918067</v>
      </c>
      <c r="AY100" s="24">
        <f t="shared" si="94"/>
        <v>1.1354700911449749</v>
      </c>
      <c r="AZ100" s="24">
        <f t="shared" si="95"/>
        <v>2.7352402432865111</v>
      </c>
      <c r="BA100" s="24">
        <f t="shared" si="96"/>
        <v>1.4857978932227951</v>
      </c>
      <c r="BB100" s="24">
        <f t="shared" si="97"/>
        <v>1.8482927570242231</v>
      </c>
      <c r="BC100" s="24">
        <f t="shared" si="98"/>
        <v>1.8405455884012252</v>
      </c>
      <c r="BD100" s="24">
        <f t="shared" si="99"/>
        <v>2.1169515263792826</v>
      </c>
      <c r="BE100" s="24">
        <f t="shared" si="100"/>
        <v>1.4426893359296828</v>
      </c>
      <c r="BF100" s="24">
        <f t="shared" si="101"/>
        <v>1.7501180434205308</v>
      </c>
      <c r="BG100" s="24">
        <f t="shared" si="102"/>
        <v>1.602911374761864</v>
      </c>
      <c r="BH100" s="24">
        <f t="shared" si="103"/>
        <v>2.2541837241636031</v>
      </c>
      <c r="BI100" s="24">
        <f t="shared" si="104"/>
        <v>1.2353102922053134</v>
      </c>
      <c r="BJ100" s="24">
        <f t="shared" si="105"/>
        <v>1.5552923054753531</v>
      </c>
      <c r="BK100" s="24">
        <f t="shared" si="106"/>
        <v>2.4184638408441086</v>
      </c>
      <c r="BL100" s="24">
        <f t="shared" si="107"/>
        <v>1.6303458862154701</v>
      </c>
      <c r="BM100" s="24">
        <f t="shared" si="108"/>
        <v>1.4753615722031963</v>
      </c>
      <c r="BN100" s="24">
        <f t="shared" si="109"/>
        <v>1.4554345206656367</v>
      </c>
      <c r="BO100" s="24">
        <f t="shared" si="110"/>
        <v>1.407469521125956</v>
      </c>
      <c r="BP100" s="24" t="e">
        <f t="shared" si="111"/>
        <v>#DIV/0!</v>
      </c>
      <c r="BQ100" s="24">
        <f t="shared" si="112"/>
        <v>1.6153938854374821</v>
      </c>
      <c r="BR100" s="21"/>
      <c r="BS100" s="35">
        <f t="shared" si="113"/>
        <v>45597</v>
      </c>
      <c r="BT100" s="24">
        <f t="shared" si="58"/>
        <v>4.2012963198693951E-3</v>
      </c>
      <c r="BU100" s="24">
        <f t="shared" si="49"/>
        <v>9.0515943888168989E-4</v>
      </c>
      <c r="BV100" s="24">
        <f t="shared" si="50"/>
        <v>1.6752305984023676E-3</v>
      </c>
      <c r="BW100" s="24">
        <f t="shared" si="65"/>
        <v>3.459806137407281E-3</v>
      </c>
      <c r="BX100" s="24">
        <f t="shared" si="66"/>
        <v>1.1519147724934273E-3</v>
      </c>
      <c r="BY100" s="24">
        <f t="shared" si="67"/>
        <v>2.7830324913669974E-3</v>
      </c>
      <c r="BZ100" s="24">
        <f t="shared" si="114"/>
        <v>2.873661718276346E-3</v>
      </c>
      <c r="CA100" s="24">
        <f t="shared" si="115"/>
        <v>3.3690314573153084E-4</v>
      </c>
      <c r="CB100" s="24">
        <f t="shared" si="116"/>
        <v>1.9798403051475622E-3</v>
      </c>
      <c r="CC100" s="24">
        <f t="shared" si="117"/>
        <v>8.8832122277504903E-4</v>
      </c>
      <c r="CD100" s="24">
        <f t="shared" si="118"/>
        <v>3.2554630281097317E-3</v>
      </c>
      <c r="CE100" s="24">
        <f t="shared" si="119"/>
        <v>5.4152700963072523E-4</v>
      </c>
      <c r="CF100" s="24">
        <f t="shared" si="120"/>
        <v>2.4052156188092109E-2</v>
      </c>
    </row>
    <row r="101" spans="1:84" x14ac:dyDescent="0.2">
      <c r="A101" s="31">
        <f>+[1]PAM!A102</f>
        <v>45627</v>
      </c>
      <c r="B101" s="17">
        <f>+[1]PAM!B102</f>
        <v>7711.0574875173952</v>
      </c>
      <c r="C101" s="17">
        <f>+[1]PAM!C102</f>
        <v>8263.4452867812706</v>
      </c>
      <c r="D101" s="17">
        <f>+[1]PAM!D102</f>
        <v>5989.3826873368198</v>
      </c>
      <c r="E101" s="17">
        <f>+[1]PAM!E102</f>
        <v>6740.2105889059703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7038.3834681192702</v>
      </c>
      <c r="K101" s="17">
        <f>+[1]PAM!K102</f>
        <v>6670.6466</v>
      </c>
      <c r="L101" s="17">
        <f>+[1]PAM!L102</f>
        <v>5337.7880373316502</v>
      </c>
      <c r="M101" s="17">
        <f>+[1]PAM!M102</f>
        <v>8568.0465000000004</v>
      </c>
      <c r="N101" s="17">
        <f>+[1]PAM!N102</f>
        <v>7344.6151227268301</v>
      </c>
      <c r="O101" s="17">
        <f>+[1]PAM!P102</f>
        <v>7447.2066000000004</v>
      </c>
      <c r="P101" s="17">
        <f>+[1]PAM!Q102</f>
        <v>7860.3392000000003</v>
      </c>
      <c r="Q101" s="17">
        <f>+[1]PAM!R102</f>
        <v>7220.5186000000003</v>
      </c>
      <c r="R101" s="18">
        <f t="shared" si="68"/>
        <v>7711.0574875173952</v>
      </c>
      <c r="S101" s="19">
        <f t="shared" si="52"/>
        <v>7618.827123470709</v>
      </c>
      <c r="T101" s="19">
        <f t="shared" si="53"/>
        <v>7276.2930408384846</v>
      </c>
      <c r="U101" s="19">
        <f t="shared" si="54"/>
        <v>6899.1047560797169</v>
      </c>
      <c r="V101" s="19"/>
      <c r="W101" s="20">
        <f t="shared" si="55"/>
        <v>7541.556928073579</v>
      </c>
      <c r="X101" s="21"/>
      <c r="Y101" s="41">
        <f t="shared" si="69"/>
        <v>2.5343702706857263E-2</v>
      </c>
      <c r="Z101" s="24">
        <f t="shared" si="70"/>
        <v>2.3247208118289731E-2</v>
      </c>
      <c r="AA101" s="24">
        <f t="shared" si="71"/>
        <v>1.5856834259816655E-2</v>
      </c>
      <c r="AB101" s="24">
        <f t="shared" si="72"/>
        <v>1.2650028838845806E-2</v>
      </c>
      <c r="AC101" s="24">
        <f t="shared" si="73"/>
        <v>5.9696986804824492E-2</v>
      </c>
      <c r="AD101" s="24">
        <f t="shared" si="74"/>
        <v>1.3417167650508821E-2</v>
      </c>
      <c r="AE101" s="24">
        <f t="shared" si="75"/>
        <v>1.9825515171375319E-2</v>
      </c>
      <c r="AF101" s="24">
        <f t="shared" si="76"/>
        <v>2.2552132230490685E-2</v>
      </c>
      <c r="AG101" s="24">
        <f t="shared" si="77"/>
        <v>4.4448523033505438E-2</v>
      </c>
      <c r="AH101" s="24">
        <f t="shared" si="78"/>
        <v>8.8032005149085713E-3</v>
      </c>
      <c r="AI101" s="24">
        <f t="shared" si="79"/>
        <v>5.3622230758514355E-2</v>
      </c>
      <c r="AJ101" s="24">
        <f t="shared" si="80"/>
        <v>4.4159429410428608E-2</v>
      </c>
      <c r="AK101" s="24">
        <f t="shared" si="81"/>
        <v>1.755103309821715E-2</v>
      </c>
      <c r="AL101" s="24">
        <f t="shared" si="82"/>
        <v>-1.4535874093810297E-2</v>
      </c>
      <c r="AM101" s="24">
        <f t="shared" si="83"/>
        <v>2.943011060526568E-2</v>
      </c>
      <c r="AN101" s="24">
        <f t="shared" si="84"/>
        <v>3.5723229302263793E-2</v>
      </c>
      <c r="AO101" s="24">
        <f t="shared" si="85"/>
        <v>2.5343702706857263E-2</v>
      </c>
      <c r="AP101" s="24">
        <f t="shared" si="86"/>
        <v>2.166535188255736E-2</v>
      </c>
      <c r="AQ101" s="24">
        <f t="shared" si="87"/>
        <v>2.0742174344398512E-2</v>
      </c>
      <c r="AR101" s="24">
        <f t="shared" si="88"/>
        <v>1.2507713859137626E-2</v>
      </c>
      <c r="AS101" s="24" t="e">
        <f t="shared" si="89"/>
        <v>#DIV/0!</v>
      </c>
      <c r="AT101" s="24">
        <f t="shared" si="90"/>
        <v>1.8764036068724455E-2</v>
      </c>
      <c r="AU101" s="21"/>
      <c r="AV101" s="24">
        <f t="shared" si="91"/>
        <v>1.1445695451793414</v>
      </c>
      <c r="AW101" s="24">
        <f t="shared" si="92"/>
        <v>0.95363708489419263</v>
      </c>
      <c r="AX101" s="24">
        <f t="shared" si="93"/>
        <v>1.2235539392416985</v>
      </c>
      <c r="AY101" s="24">
        <f t="shared" si="94"/>
        <v>0.86140342145593785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1.8575118991730775</v>
      </c>
      <c r="BE101" s="24">
        <f t="shared" si="100"/>
        <v>1.0840584575781969</v>
      </c>
      <c r="BF101" s="24">
        <f t="shared" si="101"/>
        <v>1.6637660663757714</v>
      </c>
      <c r="BG101" s="24">
        <f t="shared" si="102"/>
        <v>1.2619688668920124</v>
      </c>
      <c r="BH101" s="24">
        <f t="shared" si="103"/>
        <v>1.4740886800930024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1.144569545179341</v>
      </c>
      <c r="BM101" s="24">
        <f t="shared" si="108"/>
        <v>1.0173810614495693</v>
      </c>
      <c r="BN101" s="24">
        <f t="shared" si="109"/>
        <v>1.061768728597233</v>
      </c>
      <c r="BO101" s="24">
        <f t="shared" si="110"/>
        <v>0.99765287732712871</v>
      </c>
      <c r="BP101" s="24" t="e">
        <f t="shared" si="111"/>
        <v>#DIV/0!</v>
      </c>
      <c r="BQ101" s="24">
        <f t="shared" si="112"/>
        <v>1.1223012532101739</v>
      </c>
      <c r="BR101" s="21"/>
      <c r="BS101" s="35">
        <f t="shared" si="113"/>
        <v>45627</v>
      </c>
      <c r="BT101" s="24">
        <f t="shared" si="58"/>
        <v>7.1520665194072597E-3</v>
      </c>
      <c r="BU101" s="24">
        <f t="shared" si="49"/>
        <v>4.7239486406508072E-4</v>
      </c>
      <c r="BV101" s="24">
        <f t="shared" si="50"/>
        <v>1.1677380668095316E-3</v>
      </c>
      <c r="BW101" s="24">
        <f t="shared" si="65"/>
        <v>4.4373013660750568E-3</v>
      </c>
      <c r="BX101" s="24">
        <f t="shared" si="66"/>
        <v>8.0085391776558567E-4</v>
      </c>
      <c r="BY101" s="24">
        <f t="shared" si="67"/>
        <v>1.9417981553965511E-3</v>
      </c>
      <c r="BZ101" s="24">
        <f t="shared" si="114"/>
        <v>2.5729879523626355E-3</v>
      </c>
      <c r="CA101" s="24">
        <f t="shared" si="115"/>
        <v>1.1391076793612995E-3</v>
      </c>
      <c r="CB101" s="24">
        <f t="shared" si="116"/>
        <v>5.7200791958099027E-4</v>
      </c>
      <c r="CC101" s="24">
        <f t="shared" si="117"/>
        <v>5.8157091592176476E-4</v>
      </c>
      <c r="CD101" s="24">
        <f t="shared" si="118"/>
        <v>3.9028242938921099E-3</v>
      </c>
      <c r="CE101" s="24">
        <f t="shared" si="119"/>
        <v>6.0305105621960748E-4</v>
      </c>
      <c r="CF101" s="24">
        <f t="shared" si="120"/>
        <v>2.5343702706857478E-2</v>
      </c>
    </row>
    <row r="102" spans="1:84" x14ac:dyDescent="0.2">
      <c r="A102" s="31">
        <f>+[1]PAM!A103</f>
        <v>45658</v>
      </c>
      <c r="B102" s="17">
        <f>+[1]PAM!B103</f>
        <v>7882.6688390092886</v>
      </c>
      <c r="C102" s="17">
        <f>+[1]PAM!C103</f>
        <v>8377.6040823111398</v>
      </c>
      <c r="D102" s="17">
        <f>+[1]PAM!D103</f>
        <v>6074.6655833963096</v>
      </c>
      <c r="E102" s="17">
        <f>+[1]PAM!E103</f>
        <v>6840.0753024926098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7010.0772992674101</v>
      </c>
      <c r="K102" s="17">
        <f>+[1]PAM!K103</f>
        <v>6803.4807000000001</v>
      </c>
      <c r="L102" s="17">
        <f>+[1]PAM!L103</f>
        <v>5618.0615117385696</v>
      </c>
      <c r="M102" s="17">
        <f>+[1]PAM!M103</f>
        <v>9022.2062999999998</v>
      </c>
      <c r="N102" s="17">
        <f>+[1]PAM!N103</f>
        <v>7456.2003229069096</v>
      </c>
      <c r="O102" s="17">
        <f>+[1]PAM!P103</f>
        <v>7503.9557000000004</v>
      </c>
      <c r="P102" s="17">
        <f>+[1]PAM!Q103</f>
        <v>8047.6306000000004</v>
      </c>
      <c r="Q102" s="17">
        <f>+[1]PAM!R103</f>
        <v>7453.5936000000002</v>
      </c>
      <c r="R102" s="18">
        <f t="shared" si="68"/>
        <v>7882.6688390092886</v>
      </c>
      <c r="S102" s="19">
        <f t="shared" si="52"/>
        <v>7770.846151370989</v>
      </c>
      <c r="T102" s="19">
        <f t="shared" si="53"/>
        <v>7465.652832087183</v>
      </c>
      <c r="U102" s="19">
        <f t="shared" si="54"/>
        <v>7011.1437084356403</v>
      </c>
      <c r="V102" s="19"/>
      <c r="W102" s="20">
        <f t="shared" si="55"/>
        <v>7661.7040062388442</v>
      </c>
      <c r="X102" s="21"/>
      <c r="Y102" s="41">
        <f t="shared" si="69"/>
        <v>2.2255229165350832E-2</v>
      </c>
      <c r="Z102" s="24">
        <f t="shared" si="70"/>
        <v>1.381491515560529E-2</v>
      </c>
      <c r="AA102" s="24">
        <f t="shared" si="71"/>
        <v>1.4239012684863273E-2</v>
      </c>
      <c r="AB102" s="24">
        <f t="shared" si="72"/>
        <v>1.4816260155285255E-2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-4.0216860846065128E-3</v>
      </c>
      <c r="AH102" s="24">
        <f t="shared" si="78"/>
        <v>1.9913227002611666E-2</v>
      </c>
      <c r="AI102" s="24">
        <f t="shared" si="79"/>
        <v>5.2507419261823562E-2</v>
      </c>
      <c r="AJ102" s="24">
        <f t="shared" si="80"/>
        <v>5.3006224931202217E-2</v>
      </c>
      <c r="AK102" s="24">
        <f t="shared" si="81"/>
        <v>1.5192790679363855E-2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2.2255229165350832E-2</v>
      </c>
      <c r="AP102" s="24">
        <f t="shared" si="86"/>
        <v>1.9953074854785369E-2</v>
      </c>
      <c r="AQ102" s="24">
        <f t="shared" si="87"/>
        <v>2.6024211804817288E-2</v>
      </c>
      <c r="AR102" s="24">
        <f t="shared" si="88"/>
        <v>1.6239636346613073E-2</v>
      </c>
      <c r="AS102" s="24" t="e">
        <f t="shared" si="89"/>
        <v>#DIV/0!</v>
      </c>
      <c r="AT102" s="24">
        <f t="shared" si="90"/>
        <v>1.5931336103559124E-2</v>
      </c>
      <c r="AU102" s="21"/>
      <c r="AV102" s="24">
        <f t="shared" si="91"/>
        <v>0.81078005023756439</v>
      </c>
      <c r="AW102" s="24">
        <f t="shared" si="92"/>
        <v>0.64795435868932971</v>
      </c>
      <c r="AX102" s="24">
        <f t="shared" si="93"/>
        <v>0.86773578306545396</v>
      </c>
      <c r="AY102" s="24">
        <f t="shared" si="94"/>
        <v>0.66323392280194349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1.3348309038218753</v>
      </c>
      <c r="BE102" s="24">
        <f t="shared" si="100"/>
        <v>0.69198656871959474</v>
      </c>
      <c r="BF102" s="24">
        <f t="shared" si="101"/>
        <v>1.6649495202852749</v>
      </c>
      <c r="BG102" s="24">
        <f t="shared" si="102"/>
        <v>0.98676387919483433</v>
      </c>
      <c r="BH102" s="24">
        <f t="shared" si="103"/>
        <v>0.76646128599204033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0.81078005023756439</v>
      </c>
      <c r="BM102" s="24">
        <f t="shared" si="108"/>
        <v>0.70261635289483837</v>
      </c>
      <c r="BN102" s="24">
        <f t="shared" si="109"/>
        <v>0.74114308057707623</v>
      </c>
      <c r="BO102" s="24">
        <f t="shared" si="110"/>
        <v>0.6638508700452872</v>
      </c>
      <c r="BP102" s="24" t="e">
        <f t="shared" si="111"/>
        <v>#DIV/0!</v>
      </c>
      <c r="BQ102" s="24">
        <f t="shared" si="112"/>
        <v>0.76375647224541243</v>
      </c>
      <c r="BR102" s="21"/>
      <c r="BS102" s="35">
        <f t="shared" si="113"/>
        <v>45658</v>
      </c>
      <c r="BT102" s="24">
        <f t="shared" si="58"/>
        <v>4.2415057820866398E-3</v>
      </c>
      <c r="BU102" s="24">
        <f t="shared" si="49"/>
        <v>4.2027310203648644E-4</v>
      </c>
      <c r="BV102" s="24">
        <f t="shared" si="50"/>
        <v>1.3507731778614888E-3</v>
      </c>
      <c r="BW102" s="24">
        <f t="shared" si="65"/>
        <v>4.9106723028972277E-3</v>
      </c>
      <c r="BX102" s="24">
        <f t="shared" si="66"/>
        <v>8.8866223745482492E-4</v>
      </c>
      <c r="BY102" s="24">
        <f t="shared" si="67"/>
        <v>2.0493182972090105E-3</v>
      </c>
      <c r="BZ102" s="24">
        <f t="shared" si="114"/>
        <v>1.3520614023274048E-3</v>
      </c>
      <c r="CA102" s="24">
        <f t="shared" si="115"/>
        <v>-1.0498643415299429E-4</v>
      </c>
      <c r="CB102" s="24">
        <f t="shared" si="116"/>
        <v>1.273034211700637E-3</v>
      </c>
      <c r="CC102" s="24">
        <f t="shared" si="117"/>
        <v>5.8518600662179569E-4</v>
      </c>
      <c r="CD102" s="24">
        <f t="shared" si="118"/>
        <v>4.7706743023963188E-3</v>
      </c>
      <c r="CE102" s="24">
        <f t="shared" si="119"/>
        <v>5.1805477691140521E-4</v>
      </c>
      <c r="CF102" s="24">
        <f t="shared" si="120"/>
        <v>2.2255229165350242E-2</v>
      </c>
    </row>
    <row r="103" spans="1:84" x14ac:dyDescent="0.2">
      <c r="A103" s="31">
        <f>+[1]PAM!A104</f>
        <v>45689</v>
      </c>
      <c r="B103" s="17">
        <f>+[1]PAM!B104</f>
        <v>8065.1187886511307</v>
      </c>
      <c r="C103" s="17">
        <f>+[1]PAM!C104</f>
        <v>8547.6534097154308</v>
      </c>
      <c r="D103" s="17">
        <f>+[1]PAM!D104</f>
        <v>6180.7208836875598</v>
      </c>
      <c r="E103" s="17">
        <f>+[1]PAM!E104</f>
        <v>6991.4567824998003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7017.2267099359497</v>
      </c>
      <c r="K103" s="17">
        <f>+[1]PAM!K104</f>
        <v>7093.415</v>
      </c>
      <c r="L103" s="17">
        <f>+[1]PAM!L104</f>
        <v>5855.2449374570697</v>
      </c>
      <c r="M103" s="17">
        <f>+[1]PAM!M104</f>
        <v>9244.3852999999999</v>
      </c>
      <c r="N103" s="17">
        <f>+[1]PAM!N104</f>
        <v>7651.1337113289601</v>
      </c>
      <c r="O103" s="17">
        <f>+[1]PAM!P104</f>
        <v>7464.5219999999999</v>
      </c>
      <c r="P103" s="17">
        <f>+[1]PAM!Q104</f>
        <v>8295.8935000000001</v>
      </c>
      <c r="Q103" s="17">
        <f>+[1]PAM!R104</f>
        <v>7615.3091999999997</v>
      </c>
      <c r="R103" s="18">
        <f t="shared" si="68"/>
        <v>8065.1187886511307</v>
      </c>
      <c r="S103" s="19">
        <f t="shared" si="52"/>
        <v>7943.1873998007104</v>
      </c>
      <c r="T103" s="19">
        <f t="shared" si="53"/>
        <v>7646.8542964852277</v>
      </c>
      <c r="U103" s="19">
        <f t="shared" si="54"/>
        <v>7180.3798506139365</v>
      </c>
      <c r="V103" s="19"/>
      <c r="W103" s="20">
        <f t="shared" si="55"/>
        <v>7829.6699023385827</v>
      </c>
      <c r="X103" s="21"/>
      <c r="Y103" s="41">
        <f t="shared" si="69"/>
        <v>2.3145707801264459E-2</v>
      </c>
      <c r="Z103" s="24">
        <f t="shared" si="70"/>
        <v>2.0298085912574981E-2</v>
      </c>
      <c r="AA103" s="24">
        <f t="shared" si="71"/>
        <v>1.7458623661708694E-2</v>
      </c>
      <c r="AB103" s="24">
        <f t="shared" si="72"/>
        <v>2.2131551673418626E-2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1.0198761530471057E-3</v>
      </c>
      <c r="AH103" s="24">
        <f t="shared" si="78"/>
        <v>4.2615583520358991E-2</v>
      </c>
      <c r="AI103" s="24">
        <f t="shared" si="79"/>
        <v>4.2218018656954959E-2</v>
      </c>
      <c r="AJ103" s="24">
        <f t="shared" si="80"/>
        <v>2.4625794690595892E-2</v>
      </c>
      <c r="AK103" s="24">
        <f t="shared" si="81"/>
        <v>2.6143797105769417E-2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2.3145707801264459E-2</v>
      </c>
      <c r="AP103" s="24">
        <f t="shared" si="86"/>
        <v>2.217792568178889E-2</v>
      </c>
      <c r="AQ103" s="24">
        <f t="shared" si="87"/>
        <v>2.4271348865734232E-2</v>
      </c>
      <c r="AR103" s="24">
        <f t="shared" si="88"/>
        <v>2.413816478681996E-2</v>
      </c>
      <c r="AS103" s="24" t="e">
        <f t="shared" si="89"/>
        <v>#DIV/0!</v>
      </c>
      <c r="AT103" s="24">
        <f t="shared" si="90"/>
        <v>2.1922785840195136E-2</v>
      </c>
      <c r="AU103" s="21"/>
      <c r="AV103" s="24">
        <f t="shared" si="91"/>
        <v>0.65939930549907699</v>
      </c>
      <c r="AW103" s="24">
        <f t="shared" si="92"/>
        <v>0.52772663538901732</v>
      </c>
      <c r="AX103" s="24">
        <f t="shared" si="93"/>
        <v>0.62154137465346304</v>
      </c>
      <c r="AY103" s="24">
        <f t="shared" si="94"/>
        <v>0.55732388673756583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0.89141337107902086</v>
      </c>
      <c r="BE103" s="24">
        <f t="shared" si="100"/>
        <v>0.63280901968663916</v>
      </c>
      <c r="BF103" s="24">
        <f t="shared" si="101"/>
        <v>1.6626586507578738</v>
      </c>
      <c r="BG103" s="24">
        <f t="shared" si="102"/>
        <v>0.81934462120999352</v>
      </c>
      <c r="BH103" s="24">
        <f t="shared" si="103"/>
        <v>0.54645156646866067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0.65939930549907699</v>
      </c>
      <c r="BM103" s="24">
        <f t="shared" si="108"/>
        <v>0.57259115701730745</v>
      </c>
      <c r="BN103" s="24">
        <f t="shared" si="109"/>
        <v>0.6106901811298362</v>
      </c>
      <c r="BO103" s="24">
        <f t="shared" si="110"/>
        <v>0.54411659805991475</v>
      </c>
      <c r="BP103" s="24" t="e">
        <f t="shared" si="111"/>
        <v>#DIV/0!</v>
      </c>
      <c r="BQ103" s="24">
        <f t="shared" si="112"/>
        <v>0.60869936916080225</v>
      </c>
      <c r="BR103" s="21"/>
      <c r="BS103" s="35">
        <f t="shared" si="113"/>
        <v>45689</v>
      </c>
      <c r="BT103" s="24">
        <f t="shared" si="58"/>
        <v>6.1805377463316734E-3</v>
      </c>
      <c r="BU103" s="24">
        <f t="shared" si="49"/>
        <v>5.1126103270044516E-4</v>
      </c>
      <c r="BV103" s="24">
        <f t="shared" si="50"/>
        <v>2.0030130260723189E-3</v>
      </c>
      <c r="BW103" s="24">
        <f t="shared" si="65"/>
        <v>3.3505320887385385E-3</v>
      </c>
      <c r="BX103" s="24">
        <f t="shared" si="66"/>
        <v>3.4915299072057853E-4</v>
      </c>
      <c r="BY103" s="24">
        <f t="shared" si="67"/>
        <v>2.1931591587923175E-3</v>
      </c>
      <c r="BZ103" s="24">
        <f t="shared" si="114"/>
        <v>2.1611846048502715E-3</v>
      </c>
      <c r="CA103" s="24">
        <f t="shared" si="115"/>
        <v>2.5939583318323091E-5</v>
      </c>
      <c r="CB103" s="24">
        <f t="shared" si="116"/>
        <v>2.7181333134239441E-3</v>
      </c>
      <c r="CC103" s="24">
        <f t="shared" si="117"/>
        <v>4.8443658259120627E-4</v>
      </c>
      <c r="CD103" s="24">
        <f t="shared" si="118"/>
        <v>2.2830464361181827E-3</v>
      </c>
      <c r="CE103" s="24">
        <f t="shared" si="119"/>
        <v>8.8531123760699491E-4</v>
      </c>
      <c r="CF103" s="24">
        <f t="shared" si="120"/>
        <v>2.3145707801264799E-2</v>
      </c>
    </row>
    <row r="104" spans="1:84" x14ac:dyDescent="0.2">
      <c r="A104" s="31">
        <f>+[1]PAM!A105</f>
        <v>45717</v>
      </c>
      <c r="B104" s="17">
        <f>+[1]PAM!B105</f>
        <v>8273.297630263658</v>
      </c>
      <c r="C104" s="17">
        <f>+[1]PAM!C105</f>
        <v>8898.9919700431492</v>
      </c>
      <c r="D104" s="17">
        <f>+[1]PAM!D105</f>
        <v>6177.6968334266803</v>
      </c>
      <c r="E104" s="17">
        <f>+[1]PAM!E105</f>
        <v>7068.3289981628104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7123.8442368396099</v>
      </c>
      <c r="K104" s="17">
        <f>+[1]PAM!K105</f>
        <v>7104.5996999999998</v>
      </c>
      <c r="L104" s="17">
        <f>+[1]PAM!L105</f>
        <v>6192.3340346371397</v>
      </c>
      <c r="M104" s="17">
        <f>+[1]PAM!M105</f>
        <v>9596.1911</v>
      </c>
      <c r="N104" s="17">
        <f>+[1]PAM!N105</f>
        <v>7832.3833253192597</v>
      </c>
      <c r="O104" s="17">
        <f>+[1]PAM!P105</f>
        <v>8016.7165999999997</v>
      </c>
      <c r="P104" s="17">
        <f>+[1]PAM!Q105</f>
        <v>8559.9624000000003</v>
      </c>
      <c r="Q104" s="17">
        <f>+[1]PAM!R105</f>
        <v>7841.4238999999998</v>
      </c>
      <c r="R104" s="18">
        <f t="shared" si="68"/>
        <v>8273.297630263658</v>
      </c>
      <c r="S104" s="19">
        <f t="shared" si="52"/>
        <v>8166.3066918910345</v>
      </c>
      <c r="T104" s="19">
        <f t="shared" si="53"/>
        <v>7791.454131709851</v>
      </c>
      <c r="U104" s="19">
        <f t="shared" si="54"/>
        <v>7264.4761416900174</v>
      </c>
      <c r="V104" s="19"/>
      <c r="W104" s="20">
        <f t="shared" si="55"/>
        <v>7952.1929487713296</v>
      </c>
      <c r="X104" s="21"/>
      <c r="Y104" s="41">
        <f t="shared" si="69"/>
        <v>2.5812247416053813E-2</v>
      </c>
      <c r="Z104" s="24">
        <f t="shared" si="70"/>
        <v>4.1103510342192839E-2</v>
      </c>
      <c r="AA104" s="24">
        <f t="shared" si="71"/>
        <v>-4.892714487173544E-4</v>
      </c>
      <c r="AB104" s="24">
        <f t="shared" si="72"/>
        <v>1.099516424894853E-2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1.51936842446172E-2</v>
      </c>
      <c r="AH104" s="24">
        <f t="shared" si="78"/>
        <v>1.5767722599058231E-3</v>
      </c>
      <c r="AI104" s="24">
        <f t="shared" si="79"/>
        <v>5.7570451924845889E-2</v>
      </c>
      <c r="AJ104" s="24">
        <f t="shared" si="80"/>
        <v>3.8056159342471307E-2</v>
      </c>
      <c r="AK104" s="24">
        <f t="shared" si="81"/>
        <v>2.3689249309801541E-2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2.5812247416053813E-2</v>
      </c>
      <c r="AP104" s="24">
        <f t="shared" si="86"/>
        <v>2.8089390424796301E-2</v>
      </c>
      <c r="AQ104" s="24">
        <f t="shared" si="87"/>
        <v>1.8909714977972891E-2</v>
      </c>
      <c r="AR104" s="24">
        <f t="shared" si="88"/>
        <v>1.171195574965167E-2</v>
      </c>
      <c r="AS104" s="24" t="e">
        <f t="shared" si="89"/>
        <v>#DIV/0!</v>
      </c>
      <c r="AT104" s="24">
        <f t="shared" si="90"/>
        <v>1.5648558363380305E-2</v>
      </c>
      <c r="AU104" s="21"/>
      <c r="AV104" s="24">
        <f t="shared" si="91"/>
        <v>0.5444432982741978</v>
      </c>
      <c r="AW104" s="24">
        <f t="shared" si="92"/>
        <v>0.46787764329784687</v>
      </c>
      <c r="AX104" s="24">
        <f t="shared" si="93"/>
        <v>0.45566355472025011</v>
      </c>
      <c r="AY104" s="24">
        <f t="shared" si="94"/>
        <v>0.45895782615443315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0.50365400399082505</v>
      </c>
      <c r="BC104" s="24">
        <f t="shared" si="98"/>
        <v>0.42820983752295971</v>
      </c>
      <c r="BD104" s="24">
        <f t="shared" si="99"/>
        <v>0.64628266867729911</v>
      </c>
      <c r="BE104" s="24">
        <f t="shared" si="100"/>
        <v>0.49442597136850863</v>
      </c>
      <c r="BF104" s="24">
        <f t="shared" si="101"/>
        <v>1.0584512895338913</v>
      </c>
      <c r="BG104" s="24">
        <f t="shared" si="102"/>
        <v>0.73102491915520607</v>
      </c>
      <c r="BH104" s="24">
        <f t="shared" si="103"/>
        <v>0.42618618694200872</v>
      </c>
      <c r="BI104" s="24">
        <f t="shared" si="104"/>
        <v>0.46198061334598228</v>
      </c>
      <c r="BJ104" s="24">
        <f t="shared" si="105"/>
        <v>0.5071178884763079</v>
      </c>
      <c r="BK104" s="24">
        <f t="shared" si="106"/>
        <v>0.78032384204038907</v>
      </c>
      <c r="BL104" s="24">
        <f t="shared" si="107"/>
        <v>0.5444432982741978</v>
      </c>
      <c r="BM104" s="24">
        <f t="shared" si="108"/>
        <v>0.49003931098099618</v>
      </c>
      <c r="BN104" s="24">
        <f t="shared" si="109"/>
        <v>0.51391336772988794</v>
      </c>
      <c r="BO104" s="24">
        <f t="shared" si="110"/>
        <v>0.44405222897905161</v>
      </c>
      <c r="BP104" s="24" t="e">
        <f t="shared" si="111"/>
        <v>#DIV/0!</v>
      </c>
      <c r="BQ104" s="24">
        <f t="shared" si="112"/>
        <v>0.47179264874329463</v>
      </c>
      <c r="BR104" s="21"/>
      <c r="BS104" s="35">
        <f t="shared" si="113"/>
        <v>45717</v>
      </c>
      <c r="BT104" s="24">
        <f t="shared" si="58"/>
        <v>1.2480721012508009E-2</v>
      </c>
      <c r="BU104" s="24">
        <f t="shared" si="49"/>
        <v>-1.424826005974279E-5</v>
      </c>
      <c r="BV104" s="24">
        <f t="shared" si="50"/>
        <v>9.9412944852519751E-4</v>
      </c>
      <c r="BW104" s="24">
        <f t="shared" si="65"/>
        <v>2.0981445721309864E-3</v>
      </c>
      <c r="BX104" s="24">
        <f t="shared" si="66"/>
        <v>9.9133735652480719E-4</v>
      </c>
      <c r="BY104" s="24">
        <f t="shared" si="67"/>
        <v>1.4975559810719067E-3</v>
      </c>
      <c r="BZ104" s="24">
        <f t="shared" si="114"/>
        <v>2.2733117391649012E-3</v>
      </c>
      <c r="CA104" s="24">
        <f t="shared" si="115"/>
        <v>3.7808014356037343E-4</v>
      </c>
      <c r="CB104" s="24">
        <f t="shared" si="116"/>
        <v>1.024844582776719E-4</v>
      </c>
      <c r="CC104" s="24">
        <f t="shared" si="117"/>
        <v>6.7291438685762985E-4</v>
      </c>
      <c r="CD104" s="24">
        <f t="shared" si="118"/>
        <v>3.5332734144100479E-3</v>
      </c>
      <c r="CE104" s="24">
        <f t="shared" si="119"/>
        <v>8.045431630819104E-4</v>
      </c>
      <c r="CF104" s="24">
        <f t="shared" si="120"/>
        <v>2.5812247416053698E-2</v>
      </c>
    </row>
    <row r="105" spans="1:84" x14ac:dyDescent="0.2">
      <c r="A105" s="31">
        <f>+[1]PAM!A106</f>
        <v>45748</v>
      </c>
      <c r="B105" s="17">
        <f>+[1]PAM!B106</f>
        <v>8500.7034181518065</v>
      </c>
      <c r="C105" s="17">
        <f>+[1]PAM!C106</f>
        <v>9174.7323849889108</v>
      </c>
      <c r="D105" s="17">
        <f>+[1]PAM!D106</f>
        <v>6403.4116355004098</v>
      </c>
      <c r="E105" s="17">
        <f>+[1]PAM!E106</f>
        <v>7139.2178520391399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7340.0781944751998</v>
      </c>
      <c r="K105" s="17">
        <f>+[1]PAM!K106</f>
        <v>7566.9997999999996</v>
      </c>
      <c r="L105" s="17">
        <f>+[1]PAM!L106</f>
        <v>6447.8509964783798</v>
      </c>
      <c r="M105" s="17">
        <f>+[1]PAM!M106</f>
        <v>9971.7782000000007</v>
      </c>
      <c r="N105" s="17">
        <f>+[1]PAM!N106</f>
        <v>8045.0656804607297</v>
      </c>
      <c r="O105" s="17">
        <f>+[1]PAM!P106</f>
        <v>8158.6628000000001</v>
      </c>
      <c r="P105" s="17">
        <f>+[1]PAM!Q106</f>
        <v>8838.5210000000006</v>
      </c>
      <c r="Q105" s="17">
        <f>+[1]PAM!R106</f>
        <v>7979.6814999999997</v>
      </c>
      <c r="R105" s="18">
        <f t="shared" si="68"/>
        <v>8500.7034181518065</v>
      </c>
      <c r="S105" s="19">
        <f t="shared" si="52"/>
        <v>8416.2103264555808</v>
      </c>
      <c r="T105" s="19">
        <f t="shared" si="53"/>
        <v>8023.2688657594217</v>
      </c>
      <c r="U105" s="19">
        <f t="shared" si="54"/>
        <v>7454.30975951037</v>
      </c>
      <c r="V105" s="19"/>
      <c r="W105" s="20">
        <f t="shared" si="55"/>
        <v>8139.3474430552751</v>
      </c>
      <c r="X105" s="21"/>
      <c r="Y105" s="41">
        <f t="shared" si="69"/>
        <v>2.7486716669819833E-2</v>
      </c>
      <c r="Z105" s="24">
        <f t="shared" si="70"/>
        <v>3.0985578577213291E-2</v>
      </c>
      <c r="AA105" s="24">
        <f t="shared" si="71"/>
        <v>3.6537047407768197E-2</v>
      </c>
      <c r="AB105" s="24">
        <f t="shared" si="72"/>
        <v>1.002908238916933E-2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3.0353549354346754E-2</v>
      </c>
      <c r="AH105" s="24">
        <f t="shared" si="78"/>
        <v>6.5084609904200397E-2</v>
      </c>
      <c r="AI105" s="24">
        <f t="shared" si="79"/>
        <v>4.1263433208220457E-2</v>
      </c>
      <c r="AJ105" s="24">
        <f t="shared" si="80"/>
        <v>3.9139185129400067E-2</v>
      </c>
      <c r="AK105" s="24">
        <f t="shared" si="81"/>
        <v>2.7154232154846802E-2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2.7486716669819833E-2</v>
      </c>
      <c r="AP105" s="24">
        <f t="shared" si="86"/>
        <v>3.0601793931238852E-2</v>
      </c>
      <c r="AQ105" s="24">
        <f t="shared" si="87"/>
        <v>2.9752435184868142E-2</v>
      </c>
      <c r="AR105" s="24">
        <f t="shared" si="88"/>
        <v>2.6131769740548538E-2</v>
      </c>
      <c r="AS105" s="24" t="e">
        <f t="shared" si="89"/>
        <v>#DIV/0!</v>
      </c>
      <c r="AT105" s="24">
        <f t="shared" si="90"/>
        <v>2.3534953878711073E-2</v>
      </c>
      <c r="AU105" s="21"/>
      <c r="AV105" s="24">
        <f t="shared" si="91"/>
        <v>0.46004137606577911</v>
      </c>
      <c r="AW105" s="24">
        <f t="shared" si="92"/>
        <v>0.42048436059529437</v>
      </c>
      <c r="AX105" s="24">
        <f t="shared" si="93"/>
        <v>0.41815935047510999</v>
      </c>
      <c r="AY105" s="24">
        <f t="shared" si="94"/>
        <v>0.37464589042738838</v>
      </c>
      <c r="AZ105" s="24">
        <f t="shared" si="95"/>
        <v>0.93180401338753471</v>
      </c>
      <c r="BA105" s="24">
        <f t="shared" si="96"/>
        <v>0.3037946829772924</v>
      </c>
      <c r="BB105" s="24">
        <f t="shared" si="97"/>
        <v>0.40843675005422031</v>
      </c>
      <c r="BC105" s="24">
        <f t="shared" si="98"/>
        <v>0.33507878648897038</v>
      </c>
      <c r="BD105" s="24">
        <f t="shared" si="99"/>
        <v>0.49155937021937168</v>
      </c>
      <c r="BE105" s="24">
        <f t="shared" si="100"/>
        <v>0.49812863593671541</v>
      </c>
      <c r="BF105" s="24">
        <f t="shared" si="101"/>
        <v>0.98160751594245599</v>
      </c>
      <c r="BG105" s="24">
        <f t="shared" si="102"/>
        <v>0.67762336786849109</v>
      </c>
      <c r="BH105" s="24">
        <f t="shared" si="103"/>
        <v>0.37671415780199013</v>
      </c>
      <c r="BI105" s="24">
        <f t="shared" si="104"/>
        <v>0.34342540708674263</v>
      </c>
      <c r="BJ105" s="24">
        <f t="shared" si="105"/>
        <v>0.4622217942908553</v>
      </c>
      <c r="BK105" s="24">
        <f t="shared" si="106"/>
        <v>0.53588947236626283</v>
      </c>
      <c r="BL105" s="24">
        <f t="shared" si="107"/>
        <v>0.46004137606577888</v>
      </c>
      <c r="BM105" s="24">
        <f t="shared" si="108"/>
        <v>0.43946833463382706</v>
      </c>
      <c r="BN105" s="24">
        <f t="shared" si="109"/>
        <v>0.45914943455371571</v>
      </c>
      <c r="BO105" s="24">
        <f t="shared" si="110"/>
        <v>0.38851763099650727</v>
      </c>
      <c r="BP105" s="24" t="e">
        <f t="shared" si="111"/>
        <v>#DIV/0!</v>
      </c>
      <c r="BQ105" s="24">
        <f t="shared" si="112"/>
        <v>0.39510781337472523</v>
      </c>
      <c r="BR105" s="21"/>
      <c r="BS105" s="35">
        <f t="shared" si="113"/>
        <v>45748</v>
      </c>
      <c r="BT105" s="24">
        <f t="shared" si="58"/>
        <v>9.5487473571578829E-3</v>
      </c>
      <c r="BU105" s="24">
        <f t="shared" si="49"/>
        <v>1.0367283835440088E-3</v>
      </c>
      <c r="BV105" s="24">
        <f t="shared" si="50"/>
        <v>8.9368324333637377E-4</v>
      </c>
      <c r="BW105" s="24">
        <f t="shared" si="65"/>
        <v>1.7368393924856464E-3</v>
      </c>
      <c r="BX105" s="24">
        <f t="shared" si="66"/>
        <v>4.2072007747763111E-4</v>
      </c>
      <c r="BY105" s="24">
        <f t="shared" si="67"/>
        <v>2.0618571169977889E-3</v>
      </c>
      <c r="BZ105" s="24">
        <f t="shared" si="114"/>
        <v>1.815568037230315E-3</v>
      </c>
      <c r="CA105" s="24">
        <f t="shared" si="115"/>
        <v>7.4750014622413437E-4</v>
      </c>
      <c r="CB105" s="24">
        <f t="shared" si="116"/>
        <v>4.130320087240835E-3</v>
      </c>
      <c r="CC105" s="24">
        <f t="shared" si="117"/>
        <v>4.9724103610096569E-4</v>
      </c>
      <c r="CD105" s="24">
        <f t="shared" si="118"/>
        <v>3.6771981934645482E-3</v>
      </c>
      <c r="CE105" s="24">
        <f t="shared" si="119"/>
        <v>9.2031359855984987E-4</v>
      </c>
      <c r="CF105" s="24">
        <f t="shared" si="120"/>
        <v>2.7486716669819986E-2</v>
      </c>
    </row>
    <row r="106" spans="1:84" x14ac:dyDescent="0.2">
      <c r="A106" s="31">
        <f>+[1]PAM!A107</f>
        <v>45778</v>
      </c>
      <c r="B106" s="17">
        <f>+[1]PAM!B107</f>
        <v>8674.4766084513376</v>
      </c>
      <c r="C106" s="17">
        <f>+[1]PAM!C107</f>
        <v>9330.22840136386</v>
      </c>
      <c r="D106" s="17">
        <f>+[1]PAM!D107</f>
        <v>6498.0788269489303</v>
      </c>
      <c r="E106" s="17">
        <f>+[1]PAM!E107</f>
        <v>7254.7276760022096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7666.6242246155398</v>
      </c>
      <c r="K106" s="17">
        <f>+[1]PAM!K107</f>
        <v>7763.6677</v>
      </c>
      <c r="L106" s="17">
        <f>+[1]PAM!L107</f>
        <v>6671.7739344176598</v>
      </c>
      <c r="M106" s="17">
        <f>+[1]PAM!M107</f>
        <v>10324.9771</v>
      </c>
      <c r="N106" s="17">
        <f>+[1]PAM!N107</f>
        <v>8290.2964947310902</v>
      </c>
      <c r="O106" s="17">
        <f>+[1]PAM!P107</f>
        <v>7911.5735000000004</v>
      </c>
      <c r="P106" s="17">
        <f>+[1]PAM!Q107</f>
        <v>9054.6661999999997</v>
      </c>
      <c r="Q106" s="17">
        <f>+[1]PAM!R107</f>
        <v>8061.6444000000001</v>
      </c>
      <c r="R106" s="18">
        <f t="shared" si="68"/>
        <v>8674.4766084513376</v>
      </c>
      <c r="S106" s="19">
        <f t="shared" si="52"/>
        <v>8591.0763636597021</v>
      </c>
      <c r="T106" s="19">
        <f t="shared" si="53"/>
        <v>8222.1222553805892</v>
      </c>
      <c r="U106" s="19">
        <f t="shared" si="54"/>
        <v>7608.0947052213533</v>
      </c>
      <c r="V106" s="19"/>
      <c r="W106" s="20">
        <f t="shared" si="55"/>
        <v>8302.663009603255</v>
      </c>
      <c r="X106" s="21"/>
      <c r="Y106" s="41">
        <f t="shared" si="69"/>
        <v>2.0442213044213231E-2</v>
      </c>
      <c r="Z106" s="24">
        <f t="shared" si="70"/>
        <v>1.6948289045396248E-2</v>
      </c>
      <c r="AA106" s="24">
        <f t="shared" si="71"/>
        <v>1.4783867856267063E-2</v>
      </c>
      <c r="AB106" s="24">
        <f t="shared" si="72"/>
        <v>1.6179618882210978E-2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4.4488086024223605E-2</v>
      </c>
      <c r="AH106" s="24">
        <f t="shared" si="78"/>
        <v>2.5990208166782436E-2</v>
      </c>
      <c r="AI106" s="24">
        <f t="shared" si="79"/>
        <v>3.4728305300724127E-2</v>
      </c>
      <c r="AJ106" s="24">
        <f t="shared" si="80"/>
        <v>3.5419851195647167E-2</v>
      </c>
      <c r="AK106" s="24">
        <f t="shared" si="81"/>
        <v>3.0482139489048432E-2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2.0442213044213231E-2</v>
      </c>
      <c r="AP106" s="24">
        <f t="shared" si="86"/>
        <v>2.0777289352482908E-2</v>
      </c>
      <c r="AQ106" s="24">
        <f t="shared" si="87"/>
        <v>2.4784585054828057E-2</v>
      </c>
      <c r="AR106" s="24">
        <f t="shared" si="88"/>
        <v>2.0630340121670088E-2</v>
      </c>
      <c r="AS106" s="24" t="e">
        <f t="shared" si="89"/>
        <v>#DIV/0!</v>
      </c>
      <c r="AT106" s="24">
        <f t="shared" si="90"/>
        <v>2.0064945954276103E-2</v>
      </c>
      <c r="AU106" s="21"/>
      <c r="AV106" s="24">
        <f t="shared" si="91"/>
        <v>0.4255636659553601</v>
      </c>
      <c r="AW106" s="24">
        <f t="shared" si="92"/>
        <v>0.36550438103992455</v>
      </c>
      <c r="AX106" s="24">
        <f t="shared" si="93"/>
        <v>0.34050112375615704</v>
      </c>
      <c r="AY106" s="24">
        <f t="shared" si="94"/>
        <v>0.33102181773738981</v>
      </c>
      <c r="AZ106" s="24">
        <f t="shared" si="95"/>
        <v>0.90640276878524251</v>
      </c>
      <c r="BA106" s="24">
        <f t="shared" si="96"/>
        <v>0.27995921118337619</v>
      </c>
      <c r="BB106" s="24">
        <f t="shared" si="97"/>
        <v>0.43956152658420988</v>
      </c>
      <c r="BC106" s="24">
        <f t="shared" si="98"/>
        <v>0.30242293104298068</v>
      </c>
      <c r="BD106" s="24">
        <f t="shared" si="99"/>
        <v>0.43978224386892051</v>
      </c>
      <c r="BE106" s="24">
        <f t="shared" si="100"/>
        <v>0.48442079203472055</v>
      </c>
      <c r="BF106" s="24">
        <f t="shared" si="101"/>
        <v>0.90034223912008593</v>
      </c>
      <c r="BG106" s="24">
        <f t="shared" si="102"/>
        <v>0.64316949239397836</v>
      </c>
      <c r="BH106" s="24">
        <f t="shared" si="103"/>
        <v>0.34915171023499547</v>
      </c>
      <c r="BI106" s="24">
        <f t="shared" si="104"/>
        <v>0.23124644589148957</v>
      </c>
      <c r="BJ106" s="24">
        <f t="shared" si="105"/>
        <v>0.44372404927944253</v>
      </c>
      <c r="BK106" s="24">
        <f t="shared" si="106"/>
        <v>0.49508380961636123</v>
      </c>
      <c r="BL106" s="24">
        <f t="shared" si="107"/>
        <v>0.4255636659553601</v>
      </c>
      <c r="BM106" s="24">
        <f t="shared" si="108"/>
        <v>0.39576097983485869</v>
      </c>
      <c r="BN106" s="24">
        <f t="shared" si="109"/>
        <v>0.42942992163569316</v>
      </c>
      <c r="BO106" s="24">
        <f t="shared" si="110"/>
        <v>0.35936043366086734</v>
      </c>
      <c r="BP106" s="24" t="e">
        <f t="shared" si="111"/>
        <v>#DIV/0!</v>
      </c>
      <c r="BQ106" s="24">
        <f t="shared" si="112"/>
        <v>0.37514481066288119</v>
      </c>
      <c r="BR106" s="21"/>
      <c r="BS106" s="35">
        <f t="shared" si="113"/>
        <v>45778</v>
      </c>
      <c r="BT106" s="24">
        <f t="shared" si="58"/>
        <v>5.2406967400244605E-3</v>
      </c>
      <c r="BU106" s="24">
        <f t="shared" si="49"/>
        <v>4.2318301181549784E-4</v>
      </c>
      <c r="BV106" s="24">
        <f t="shared" si="50"/>
        <v>1.4172562018364753E-3</v>
      </c>
      <c r="BW106" s="24">
        <f t="shared" si="65"/>
        <v>1.6569773167150925E-3</v>
      </c>
      <c r="BX106" s="24">
        <f t="shared" si="66"/>
        <v>8.5866404001505527E-4</v>
      </c>
      <c r="BY106" s="24">
        <f t="shared" si="67"/>
        <v>2.9094990641818407E-3</v>
      </c>
      <c r="BZ106" s="24">
        <f t="shared" si="114"/>
        <v>3.0521431255440466E-4</v>
      </c>
      <c r="CA106" s="24">
        <f t="shared" si="115"/>
        <v>1.0986404303991381E-3</v>
      </c>
      <c r="CB106" s="24">
        <f t="shared" si="116"/>
        <v>1.7097123726215007E-3</v>
      </c>
      <c r="CC106" s="24">
        <f t="shared" si="117"/>
        <v>4.2410129179712392E-4</v>
      </c>
      <c r="CD106" s="24">
        <f t="shared" si="118"/>
        <v>3.3654992407934218E-3</v>
      </c>
      <c r="CE106" s="24">
        <f t="shared" si="119"/>
        <v>1.0327690214591279E-3</v>
      </c>
      <c r="CF106" s="24">
        <f t="shared" si="120"/>
        <v>2.0442213044213137E-2</v>
      </c>
    </row>
    <row r="107" spans="1:84" x14ac:dyDescent="0.2">
      <c r="A107" s="31">
        <f>+[1]PAM!A108</f>
        <v>45809</v>
      </c>
      <c r="B107" s="17">
        <f>+[1]PAM!B108</f>
        <v>8837.835952505362</v>
      </c>
      <c r="C107" s="17">
        <f>+[1]PAM!C108</f>
        <v>9485.7820113974594</v>
      </c>
      <c r="D107" s="17">
        <f>+[1]PAM!D108</f>
        <v>6704.7044794700396</v>
      </c>
      <c r="E107" s="17">
        <f>+[1]PAM!E108</f>
        <v>7408.4272734749102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7842.9449463301698</v>
      </c>
      <c r="K107" s="17">
        <f>+[1]PAM!K108</f>
        <v>7805.1629999999996</v>
      </c>
      <c r="L107" s="17">
        <f>+[1]PAM!L108</f>
        <v>6959.9110220268403</v>
      </c>
      <c r="M107" s="17">
        <f>+[1]PAM!M108</f>
        <v>10508.2467</v>
      </c>
      <c r="N107" s="17">
        <f>+[1]PAM!N108</f>
        <v>8496.9846543860094</v>
      </c>
      <c r="O107" s="17">
        <f>+[1]PAM!P108</f>
        <v>7904.2893000000004</v>
      </c>
      <c r="P107" s="17">
        <f>+[1]PAM!Q108</f>
        <v>9176.0722999999998</v>
      </c>
      <c r="Q107" s="17">
        <f>+[1]PAM!R108</f>
        <v>8225.5673000000006</v>
      </c>
      <c r="R107" s="18">
        <f t="shared" si="68"/>
        <v>8837.835952505362</v>
      </c>
      <c r="S107" s="19">
        <f t="shared" si="52"/>
        <v>8739.6122042695661</v>
      </c>
      <c r="T107" s="19">
        <f t="shared" si="53"/>
        <v>8358.8891121943434</v>
      </c>
      <c r="U107" s="19">
        <f t="shared" si="54"/>
        <v>7731.282895135012</v>
      </c>
      <c r="V107" s="19"/>
      <c r="W107" s="20">
        <f t="shared" si="55"/>
        <v>8447.0230820995021</v>
      </c>
      <c r="X107" s="21"/>
      <c r="Y107" s="41">
        <f t="shared" si="69"/>
        <v>1.8832184514149031E-2</v>
      </c>
      <c r="Z107" s="24">
        <f t="shared" si="70"/>
        <v>1.6672004515008609E-2</v>
      </c>
      <c r="AA107" s="24">
        <f t="shared" si="71"/>
        <v>3.1797960293154404E-2</v>
      </c>
      <c r="AB107" s="24">
        <f t="shared" si="72"/>
        <v>2.1186129147358734E-2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2.2998482324007696E-2</v>
      </c>
      <c r="AH107" s="24">
        <f t="shared" si="78"/>
        <v>5.3448062956120701E-3</v>
      </c>
      <c r="AI107" s="24">
        <f t="shared" si="79"/>
        <v>4.318747763960773E-2</v>
      </c>
      <c r="AJ107" s="24">
        <f t="shared" si="80"/>
        <v>1.7750121692763798E-2</v>
      </c>
      <c r="AK107" s="24">
        <f t="shared" si="81"/>
        <v>2.493133505976286E-2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1.8832184514149031E-2</v>
      </c>
      <c r="AP107" s="24">
        <f t="shared" si="86"/>
        <v>1.7289549565427054E-2</v>
      </c>
      <c r="AQ107" s="24">
        <f t="shared" si="87"/>
        <v>1.6634009148216444E-2</v>
      </c>
      <c r="AR107" s="24">
        <f t="shared" si="88"/>
        <v>1.6191726665694128E-2</v>
      </c>
      <c r="AS107" s="24" t="e">
        <f t="shared" si="89"/>
        <v>#DIV/0!</v>
      </c>
      <c r="AT107" s="24">
        <f t="shared" si="90"/>
        <v>1.7387201230409266E-2</v>
      </c>
      <c r="AU107" s="21"/>
      <c r="AV107" s="24">
        <f t="shared" si="91"/>
        <v>0.3784276737955139</v>
      </c>
      <c r="AW107" s="24">
        <f t="shared" si="92"/>
        <v>0.3212768848293055</v>
      </c>
      <c r="AX107" s="24">
        <f t="shared" si="93"/>
        <v>0.34889962265675867</v>
      </c>
      <c r="AY107" s="24">
        <f t="shared" si="94"/>
        <v>0.29652814564750107</v>
      </c>
      <c r="AZ107" s="24">
        <f t="shared" si="95"/>
        <v>0.71585015586272926</v>
      </c>
      <c r="BA107" s="24">
        <f t="shared" si="96"/>
        <v>0.27104967067150376</v>
      </c>
      <c r="BB107" s="24">
        <f t="shared" si="97"/>
        <v>0.4082441301471198</v>
      </c>
      <c r="BC107" s="24">
        <f t="shared" si="98"/>
        <v>0.26367479247129388</v>
      </c>
      <c r="BD107" s="24">
        <f t="shared" si="99"/>
        <v>0.39862482096230445</v>
      </c>
      <c r="BE107" s="24">
        <f t="shared" si="100"/>
        <v>0.40287020711000388</v>
      </c>
      <c r="BF107" s="24">
        <f t="shared" si="101"/>
        <v>0.86260268223876024</v>
      </c>
      <c r="BG107" s="24">
        <f t="shared" si="102"/>
        <v>0.58118183495244669</v>
      </c>
      <c r="BH107" s="24">
        <f t="shared" si="103"/>
        <v>0.32472889367006741</v>
      </c>
      <c r="BI107" s="24">
        <f t="shared" si="104"/>
        <v>0.15784668028473425</v>
      </c>
      <c r="BJ107" s="24">
        <f t="shared" si="105"/>
        <v>0.41094738004235576</v>
      </c>
      <c r="BK107" s="24">
        <f t="shared" si="106"/>
        <v>0.41326069416639366</v>
      </c>
      <c r="BL107" s="24">
        <f t="shared" si="107"/>
        <v>0.3784276737955139</v>
      </c>
      <c r="BM107" s="24">
        <f t="shared" si="108"/>
        <v>0.35425041195973184</v>
      </c>
      <c r="BN107" s="24">
        <f t="shared" si="109"/>
        <v>0.38609755607223373</v>
      </c>
      <c r="BO107" s="24">
        <f t="shared" si="110"/>
        <v>0.32139373096532142</v>
      </c>
      <c r="BP107" s="24" t="e">
        <f t="shared" si="111"/>
        <v>#DIV/0!</v>
      </c>
      <c r="BQ107" s="24">
        <f t="shared" si="112"/>
        <v>0.33831876947754047</v>
      </c>
      <c r="BR107" s="21"/>
      <c r="BS107" s="35">
        <f t="shared" si="113"/>
        <v>45809</v>
      </c>
      <c r="BT107" s="24">
        <f t="shared" si="58"/>
        <v>5.1376136320670368E-3</v>
      </c>
      <c r="BU107" s="24">
        <f t="shared" si="49"/>
        <v>9.0515833406621369E-4</v>
      </c>
      <c r="BV107" s="24">
        <f t="shared" si="50"/>
        <v>1.848050175244484E-3</v>
      </c>
      <c r="BW107" s="24">
        <f t="shared" si="65"/>
        <v>2.6273144304517129E-3</v>
      </c>
      <c r="BX107" s="24">
        <f t="shared" si="66"/>
        <v>8.8484843829330327E-4</v>
      </c>
      <c r="BY107" s="24">
        <f t="shared" si="67"/>
        <v>2.0672535496295981E-3</v>
      </c>
      <c r="BZ107" s="24">
        <f t="shared" si="114"/>
        <v>1.3279785213527221E-3</v>
      </c>
      <c r="CA107" s="24">
        <f t="shared" si="115"/>
        <v>5.8133451373024224E-4</v>
      </c>
      <c r="CB107" s="24">
        <f t="shared" si="116"/>
        <v>3.5350866783274835E-4</v>
      </c>
      <c r="CC107" s="24">
        <f t="shared" si="117"/>
        <v>5.3478812842588474E-4</v>
      </c>
      <c r="CD107" s="24">
        <f t="shared" si="118"/>
        <v>1.7113237224637848E-3</v>
      </c>
      <c r="CE107" s="24">
        <f t="shared" si="119"/>
        <v>8.5301240059106422E-4</v>
      </c>
      <c r="CF107" s="24">
        <f t="shared" si="120"/>
        <v>1.8832184514148795E-2</v>
      </c>
    </row>
    <row r="108" spans="1:84" x14ac:dyDescent="0.2">
      <c r="A108" s="31">
        <f>+[1]PAM!A109</f>
        <v>45839</v>
      </c>
      <c r="B108" s="17">
        <f>+[1]PAM!B109</f>
        <v>9063.6153507407453</v>
      </c>
      <c r="C108" s="17">
        <f>+[1]PAM!C109</f>
        <v>9746.7240108327296</v>
      </c>
      <c r="D108" s="17">
        <f>+[1]PAM!D109</f>
        <v>6814.6598074371504</v>
      </c>
      <c r="E108" s="17">
        <f>+[1]PAM!E109</f>
        <v>7538.4508421910996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8102.5830526045602</v>
      </c>
      <c r="K108" s="17">
        <f>+[1]PAM!K109</f>
        <v>8301.6470000000008</v>
      </c>
      <c r="L108" s="17">
        <f>+[1]PAM!L109</f>
        <v>7225.0175134164001</v>
      </c>
      <c r="M108" s="17">
        <f>+[1]PAM!M109</f>
        <v>10772.749100000001</v>
      </c>
      <c r="N108" s="17">
        <f>+[1]PAM!N109</f>
        <v>8710.3064629477904</v>
      </c>
      <c r="O108" s="17">
        <f>+[1]PAM!P109</f>
        <v>8291.1362000000008</v>
      </c>
      <c r="P108" s="17">
        <f>+[1]PAM!Q109</f>
        <v>9309.9392000000007</v>
      </c>
      <c r="Q108" s="17">
        <f>+[1]PAM!R109</f>
        <v>8421.6182000000008</v>
      </c>
      <c r="R108" s="18">
        <f t="shared" si="68"/>
        <v>9063.6153507407453</v>
      </c>
      <c r="S108" s="19">
        <f t="shared" si="52"/>
        <v>8982.981750271274</v>
      </c>
      <c r="T108" s="19">
        <f t="shared" si="53"/>
        <v>8602.356962818254</v>
      </c>
      <c r="U108" s="19">
        <f t="shared" si="54"/>
        <v>7968.6087180031091</v>
      </c>
      <c r="V108" s="19"/>
      <c r="W108" s="20">
        <f t="shared" si="55"/>
        <v>8659.8530242704946</v>
      </c>
      <c r="X108" s="21"/>
      <c r="Y108" s="41">
        <f t="shared" si="69"/>
        <v>2.5546909837286469E-2</v>
      </c>
      <c r="Z108" s="24">
        <f t="shared" si="70"/>
        <v>2.7508749317846526E-2</v>
      </c>
      <c r="AA108" s="24">
        <f t="shared" si="71"/>
        <v>1.6399727729059066E-2</v>
      </c>
      <c r="AB108" s="24">
        <f t="shared" si="72"/>
        <v>1.755076535362976E-2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3.3104670254746393E-2</v>
      </c>
      <c r="AH108" s="24">
        <f t="shared" si="78"/>
        <v>6.3609690149968756E-2</v>
      </c>
      <c r="AI108" s="24">
        <f t="shared" si="79"/>
        <v>3.8090500086933154E-2</v>
      </c>
      <c r="AJ108" s="24">
        <f t="shared" si="80"/>
        <v>2.5170935509156056E-2</v>
      </c>
      <c r="AK108" s="24">
        <f t="shared" si="81"/>
        <v>2.5105589481283497E-2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2.5546909837286469E-2</v>
      </c>
      <c r="AP108" s="24">
        <f t="shared" si="86"/>
        <v>2.7846721377730477E-2</v>
      </c>
      <c r="AQ108" s="24">
        <f t="shared" si="87"/>
        <v>2.9126819049283492E-2</v>
      </c>
      <c r="AR108" s="24">
        <f t="shared" si="88"/>
        <v>3.0696823035338161E-2</v>
      </c>
      <c r="AS108" s="24" t="e">
        <f t="shared" si="89"/>
        <v>#DIV/0!</v>
      </c>
      <c r="AT108" s="24">
        <f t="shared" si="90"/>
        <v>2.5195851852472195E-2</v>
      </c>
      <c r="AU108" s="21"/>
      <c r="AV108" s="24">
        <f t="shared" si="91"/>
        <v>0.35256265942781839</v>
      </c>
      <c r="AW108" s="24">
        <f t="shared" si="92"/>
        <v>0.30694690353836429</v>
      </c>
      <c r="AX108" s="24">
        <f t="shared" si="93"/>
        <v>0.28641262128608047</v>
      </c>
      <c r="AY108" s="24">
        <f t="shared" si="94"/>
        <v>0.26542213855548047</v>
      </c>
      <c r="AZ108" s="24">
        <f t="shared" si="95"/>
        <v>0.67521863350220479</v>
      </c>
      <c r="BA108" s="24">
        <f t="shared" si="96"/>
        <v>0.24497834846512268</v>
      </c>
      <c r="BB108" s="24">
        <f t="shared" si="97"/>
        <v>0.33903602035888336</v>
      </c>
      <c r="BC108" s="24">
        <f t="shared" si="98"/>
        <v>0.2497858106918609</v>
      </c>
      <c r="BD108" s="24">
        <f t="shared" si="99"/>
        <v>0.39063284705231105</v>
      </c>
      <c r="BE108" s="24">
        <f t="shared" si="100"/>
        <v>0.40824054219057393</v>
      </c>
      <c r="BF108" s="24">
        <f t="shared" si="101"/>
        <v>0.82028871003390247</v>
      </c>
      <c r="BG108" s="24">
        <f t="shared" si="102"/>
        <v>0.53487546816359344</v>
      </c>
      <c r="BH108" s="24">
        <f t="shared" si="103"/>
        <v>0.30948425830133219</v>
      </c>
      <c r="BI108" s="24">
        <f t="shared" si="104"/>
        <v>0.15708802111891695</v>
      </c>
      <c r="BJ108" s="24">
        <f t="shared" si="105"/>
        <v>0.38036579191035136</v>
      </c>
      <c r="BK108" s="24">
        <f t="shared" si="106"/>
        <v>0.39023040704793943</v>
      </c>
      <c r="BL108" s="24">
        <f t="shared" si="107"/>
        <v>0.35256265942781839</v>
      </c>
      <c r="BM108" s="24">
        <f t="shared" si="108"/>
        <v>0.33292187947630159</v>
      </c>
      <c r="BN108" s="24">
        <f t="shared" si="109"/>
        <v>0.36156600262806537</v>
      </c>
      <c r="BO108" s="24">
        <f t="shared" si="110"/>
        <v>0.30346660212288112</v>
      </c>
      <c r="BP108" s="24" t="e">
        <f t="shared" si="111"/>
        <v>#DIV/0!</v>
      </c>
      <c r="BQ108" s="24">
        <f t="shared" si="112"/>
        <v>0.31204183401816921</v>
      </c>
      <c r="BR108" s="21"/>
      <c r="BS108" s="35">
        <f t="shared" si="113"/>
        <v>45839</v>
      </c>
      <c r="BT108" s="24">
        <f t="shared" si="58"/>
        <v>8.4590711165001727E-3</v>
      </c>
      <c r="BU108" s="24">
        <f t="shared" si="49"/>
        <v>4.7277438563065222E-4</v>
      </c>
      <c r="BV108" s="24">
        <f t="shared" si="50"/>
        <v>1.5344772509897214E-3</v>
      </c>
      <c r="BW108" s="24">
        <f t="shared" si="65"/>
        <v>1.962185538766874E-3</v>
      </c>
      <c r="BX108" s="24">
        <f t="shared" si="66"/>
        <v>8.9904776946527897E-4</v>
      </c>
      <c r="BY108" s="24">
        <f t="shared" si="67"/>
        <v>1.0799459111134966E-3</v>
      </c>
      <c r="BZ108" s="24">
        <f t="shared" si="114"/>
        <v>2.3764428682392646E-3</v>
      </c>
      <c r="CA108" s="24">
        <f t="shared" si="115"/>
        <v>8.4021132315117595E-4</v>
      </c>
      <c r="CB108" s="24">
        <f t="shared" si="116"/>
        <v>4.1514877394390999E-3</v>
      </c>
      <c r="CC108" s="24">
        <f t="shared" si="117"/>
        <v>4.8294792235444847E-4</v>
      </c>
      <c r="CD108" s="24">
        <f t="shared" si="118"/>
        <v>2.4242014125558189E-3</v>
      </c>
      <c r="CE108" s="24">
        <f t="shared" si="119"/>
        <v>8.6411659908066426E-4</v>
      </c>
      <c r="CF108" s="24">
        <f t="shared" si="120"/>
        <v>2.554690983728667E-2</v>
      </c>
    </row>
    <row r="109" spans="1:84" x14ac:dyDescent="0.2">
      <c r="A109" s="31">
        <f>+[1]PAM!A110</f>
        <v>45870</v>
      </c>
      <c r="B109" s="17">
        <f>+[1]PAM!B110</f>
        <v>9245.8124628020032</v>
      </c>
      <c r="C109" s="17">
        <f>+[1]PAM!C110</f>
        <v>9857.2653375563605</v>
      </c>
      <c r="D109" s="17">
        <f>+[1]PAM!D110</f>
        <v>7091.7863374307799</v>
      </c>
      <c r="E109" s="17">
        <f>+[1]PAM!E110</f>
        <v>7610.5350132043604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8398.8702242223808</v>
      </c>
      <c r="K109" s="17">
        <f>+[1]PAM!K110</f>
        <v>8388.2587999999996</v>
      </c>
      <c r="L109" s="17">
        <f>+[1]PAM!L110</f>
        <v>7439.9327405213699</v>
      </c>
      <c r="M109" s="17">
        <f>+[1]PAM!M110</f>
        <v>11174.3892</v>
      </c>
      <c r="N109" s="17">
        <f>+[1]PAM!N110</f>
        <v>8939.1690655689199</v>
      </c>
      <c r="O109" s="17">
        <f>+[1]PAM!P110</f>
        <v>8149.3939</v>
      </c>
      <c r="P109" s="17">
        <f>+[1]PAM!Q110</f>
        <v>9508.4922000000006</v>
      </c>
      <c r="Q109" s="17">
        <f>+[1]PAM!R110</f>
        <v>8662.8297000000002</v>
      </c>
      <c r="R109" s="18">
        <f t="shared" ref="R109" si="121">+SUMPRODUCT($C$3:$N$3,C109:N109)</f>
        <v>9245.8124628020032</v>
      </c>
      <c r="S109" s="19">
        <f t="shared" si="52"/>
        <v>9132.9066728318212</v>
      </c>
      <c r="T109" s="19">
        <f t="shared" si="53"/>
        <v>8770.2778092761782</v>
      </c>
      <c r="U109" s="19">
        <f t="shared" si="54"/>
        <v>8068.2842164548747</v>
      </c>
      <c r="V109" s="19"/>
      <c r="W109" s="20">
        <f t="shared" si="55"/>
        <v>8828.0605150053871</v>
      </c>
      <c r="X109" s="21"/>
      <c r="Y109" s="41">
        <f t="shared" ref="Y109" si="122">+B109/B108-1</f>
        <v>2.0102034895641108E-2</v>
      </c>
      <c r="Z109" s="24">
        <f t="shared" ref="Z109" si="123">+C109/C108-1</f>
        <v>1.1341382663628607E-2</v>
      </c>
      <c r="AA109" s="24">
        <f t="shared" ref="AA109" si="124">+D109/D108-1</f>
        <v>4.0666231011442289E-2</v>
      </c>
      <c r="AB109" s="24">
        <f t="shared" ref="AB109" si="125">+E109/E108-1</f>
        <v>9.5621995184769215E-3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3.6567002114539227E-2</v>
      </c>
      <c r="AH109" s="24">
        <f t="shared" ref="AH109" si="131">+K109/K108-1</f>
        <v>1.0433086350214449E-2</v>
      </c>
      <c r="AI109" s="24">
        <f t="shared" ref="AI109" si="132">+L109/L108-1</f>
        <v>2.9745980090136293E-2</v>
      </c>
      <c r="AJ109" s="24">
        <f t="shared" ref="AJ109" si="133">+M109/M108-1</f>
        <v>3.7282971716105395E-2</v>
      </c>
      <c r="AK109" s="24">
        <f t="shared" ref="AK109" si="134">+N109/N108-1</f>
        <v>2.6274919670699726E-2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2.0102034895641108E-2</v>
      </c>
      <c r="AP109" s="24">
        <f t="shared" ref="AP109" si="139">+S109/S108-1</f>
        <v>1.6689883908093117E-2</v>
      </c>
      <c r="AQ109" s="24">
        <f t="shared" ref="AQ109" si="140">+T109/T108-1</f>
        <v>1.9520329972788186E-2</v>
      </c>
      <c r="AR109" s="24">
        <f t="shared" ref="AR109" si="141">+U109/U108-1</f>
        <v>1.2508519614794711E-2</v>
      </c>
      <c r="AS109" s="24" t="e">
        <f t="shared" ref="AS109" si="142">+V109/V108-1</f>
        <v>#DIV/0!</v>
      </c>
      <c r="AT109" s="24">
        <f t="shared" ref="AT109" si="143">+W109/W108-1</f>
        <v>1.9423827432574869E-2</v>
      </c>
      <c r="AU109" s="21"/>
      <c r="AV109" s="24">
        <f t="shared" ref="AV109" si="144">+B109/B97-1</f>
        <v>0.32608651776936903</v>
      </c>
      <c r="AW109" s="24">
        <f t="shared" ref="AW109" si="145">+C109/C97-1</f>
        <v>0.27571069054174346</v>
      </c>
      <c r="AX109" s="24">
        <f t="shared" ref="AX109" si="146">+D109/D97-1</f>
        <v>0.29241934107132628</v>
      </c>
      <c r="AY109" s="24">
        <f t="shared" ref="AY109" si="147">+E109/E97-1</f>
        <v>0.24041090095355022</v>
      </c>
      <c r="AZ109" s="24">
        <f t="shared" ref="AZ109" si="148">+F109/F97-1</f>
        <v>0.62381007648044418</v>
      </c>
      <c r="BA109" s="24">
        <f t="shared" ref="BA109" si="149">+G109/G97-1</f>
        <v>0.20652363460573819</v>
      </c>
      <c r="BB109" s="24">
        <f t="shared" ref="BB109" si="150">+H109/H97-1</f>
        <v>0.30939620571339788</v>
      </c>
      <c r="BC109" s="24">
        <f t="shared" ref="BC109" si="151">+I109/I97-1</f>
        <v>0.24127904717919302</v>
      </c>
      <c r="BD109" s="24">
        <f t="shared" ref="BD109" si="152">+J109/J97-1</f>
        <v>0.34877253179183909</v>
      </c>
      <c r="BE109" s="24">
        <f t="shared" ref="BE109" si="153">+K109/K97-1</f>
        <v>0.36053234943776769</v>
      </c>
      <c r="BF109" s="24">
        <f t="shared" ref="BF109" si="154">+L109/L97-1</f>
        <v>0.76710622989718846</v>
      </c>
      <c r="BG109" s="24">
        <f t="shared" ref="BG109" si="155">+M109/M97-1</f>
        <v>0.52307260130894617</v>
      </c>
      <c r="BH109" s="24">
        <f t="shared" ref="BH109" si="156">+N109/N97-1</f>
        <v>0.31130544414224381</v>
      </c>
      <c r="BI109" s="24">
        <f t="shared" ref="BI109" si="157">+O109/O97-1</f>
        <v>0.11288328536654491</v>
      </c>
      <c r="BJ109" s="24">
        <f t="shared" ref="BJ109" si="158">+P109/P97-1</f>
        <v>0.35516712672693651</v>
      </c>
      <c r="BK109" s="24">
        <f t="shared" ref="BK109" si="159">+Q109/Q97-1</f>
        <v>0.36626227893810803</v>
      </c>
      <c r="BL109" s="24">
        <f t="shared" ref="BL109" si="160">+R109/R97-1</f>
        <v>0.32608651776936903</v>
      </c>
      <c r="BM109" s="24">
        <f t="shared" ref="BM109" si="161">+S109/S97-1</f>
        <v>0.30635474056108913</v>
      </c>
      <c r="BN109" s="24">
        <f t="shared" ref="BN109" si="162">+T109/T97-1</f>
        <v>0.33643321356921319</v>
      </c>
      <c r="BO109" s="24">
        <f t="shared" ref="BO109" si="163">+U109/U97-1</f>
        <v>0.27333091956965161</v>
      </c>
      <c r="BP109" s="24" t="e">
        <f t="shared" ref="BP109" si="164">+V109/V97-1</f>
        <v>#DIV/0!</v>
      </c>
      <c r="BQ109" s="24">
        <f t="shared" ref="BQ109" si="165">+W109/W97-1</f>
        <v>0.28630555252258083</v>
      </c>
      <c r="BR109" s="21"/>
      <c r="BS109" s="35">
        <f t="shared" ref="BS109" si="166">+A109</f>
        <v>45870</v>
      </c>
      <c r="BT109" s="24">
        <f t="shared" ref="BT109" si="167">(C109-C108)/$B108*C$3</f>
        <v>3.4942005900252511E-3</v>
      </c>
      <c r="BU109" s="24">
        <f t="shared" ref="BU109" si="168">(D109-D108)/$B108*D$3</f>
        <v>1.1618772125956628E-3</v>
      </c>
      <c r="BV109" s="24">
        <f t="shared" ref="BV109" si="169">(E109-E108)/$B108*E$3</f>
        <v>8.2951214782836632E-4</v>
      </c>
      <c r="BW109" s="24">
        <f t="shared" ref="BW109" si="170">(F109-F108)/$B108*F$3</f>
        <v>2.4325394521732542E-3</v>
      </c>
      <c r="BX109" s="24">
        <f t="shared" ref="BX109" si="171">(G109-G108)/$B108*G$3</f>
        <v>6.1098257435951908E-4</v>
      </c>
      <c r="BY109" s="24">
        <f t="shared" ref="BY109" si="172">(H109-H108)/$B108*H$3</f>
        <v>1.6227880366522674E-3</v>
      </c>
      <c r="BZ109" s="24">
        <f t="shared" ref="BZ109" si="173">(I109-I108)/$B108*I$3</f>
        <v>3.4338952499188345E-3</v>
      </c>
      <c r="CA109" s="24">
        <f t="shared" ref="CA109" si="174">(J109-J108)/$B108*J$3</f>
        <v>9.3492638206200225E-4</v>
      </c>
      <c r="CB109" s="24">
        <f t="shared" ref="CB109" si="175">(K109-K108)/$B108*K$3</f>
        <v>7.0618751704603212E-4</v>
      </c>
      <c r="CC109" s="24">
        <f t="shared" ref="CC109" si="176">(L109-L108)/$B108*L$3</f>
        <v>3.8176103271055355E-4</v>
      </c>
      <c r="CD109" s="24">
        <f t="shared" ref="CD109" si="177">(M109-M108)/$B108*M$3</f>
        <v>3.5893897568524983E-3</v>
      </c>
      <c r="CE109" s="24">
        <f t="shared" ref="CE109" si="178">(N109-N108)/$B108*N$3</f>
        <v>9.0397494341668222E-4</v>
      </c>
      <c r="CF109" s="24">
        <f t="shared" ref="CF109" si="179">+SUM(BT109:CE109)</f>
        <v>2.0102034895640927E-2</v>
      </c>
    </row>
    <row r="110" spans="1:84" x14ac:dyDescent="0.2">
      <c r="A110" s="31">
        <f>+[1]PAM!A111</f>
        <v>45901</v>
      </c>
      <c r="B110" s="17">
        <f>+[1]PAM!B111</f>
        <v>9405.4993849813982</v>
      </c>
      <c r="C110" s="17">
        <f>+[1]PAM!C111</f>
        <v>9977.4840102078306</v>
      </c>
      <c r="D110" s="17">
        <f>+[1]PAM!D111</f>
        <v>7154.0634025695499</v>
      </c>
      <c r="E110" s="17">
        <f>+[1]PAM!E111</f>
        <v>7605.4967387347897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8678.8685577746892</v>
      </c>
      <c r="K110" s="17">
        <f>+[1]PAM!K111</f>
        <v>8408.7468000000008</v>
      </c>
      <c r="L110" s="17">
        <f>+[1]PAM!L111</f>
        <v>7687.2914795583802</v>
      </c>
      <c r="M110" s="17">
        <f>+[1]PAM!M111</f>
        <v>11365.970799999999</v>
      </c>
      <c r="N110" s="17">
        <f>+[1]PAM!N111</f>
        <v>9074.1471747465403</v>
      </c>
      <c r="O110" s="17">
        <f>+[1]PAM!P111</f>
        <v>8264.9812999999995</v>
      </c>
      <c r="P110" s="17">
        <f>+[1]PAM!Q111</f>
        <v>9689.4722000000002</v>
      </c>
      <c r="Q110" s="17">
        <f>+[1]PAM!R111</f>
        <v>8902.1443999999992</v>
      </c>
      <c r="R110" s="18">
        <f t="shared" ref="R110" si="180">+SUMPRODUCT($C$3:$N$3,C110:N110)</f>
        <v>9405.4993849813982</v>
      </c>
      <c r="S110" s="19">
        <f t="shared" si="52"/>
        <v>9232.9008362983641</v>
      </c>
      <c r="T110" s="19">
        <f t="shared" si="53"/>
        <v>8858.1038026952137</v>
      </c>
      <c r="U110" s="19">
        <f t="shared" si="54"/>
        <v>8125.8138719753606</v>
      </c>
      <c r="V110" s="19"/>
      <c r="W110" s="20">
        <f t="shared" si="55"/>
        <v>8983.2456521252661</v>
      </c>
      <c r="X110" s="21"/>
      <c r="Y110" s="41">
        <f t="shared" ref="Y110" si="181">+B110/B109-1</f>
        <v>1.7271269866423467E-2</v>
      </c>
      <c r="Z110" s="24">
        <f t="shared" ref="Z110" si="182">+C110/C109-1</f>
        <v>1.2195945684188469E-2</v>
      </c>
      <c r="AA110" s="24">
        <f t="shared" ref="AA110" si="183">+D110/D109-1</f>
        <v>8.7815766261976069E-3</v>
      </c>
      <c r="AB110" s="24">
        <f t="shared" ref="AB110" si="184">+E110/E109-1</f>
        <v>-6.6201317789471581E-4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3.3337618760293619E-2</v>
      </c>
      <c r="AH110" s="24">
        <f t="shared" ref="AH110" si="190">+K110/K109-1</f>
        <v>2.4424615988245524E-3</v>
      </c>
      <c r="AI110" s="24">
        <f t="shared" ref="AI110" si="191">+L110/L109-1</f>
        <v>3.3247442908963087E-2</v>
      </c>
      <c r="AJ110" s="24">
        <f t="shared" ref="AJ110" si="192">+M110/M109-1</f>
        <v>1.7144704428229574E-2</v>
      </c>
      <c r="AK110" s="24">
        <f t="shared" ref="AK110" si="193">+N110/N109-1</f>
        <v>1.5099625948178597E-2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1.7271269866423467E-2</v>
      </c>
      <c r="AP110" s="24">
        <f t="shared" ref="AP110" si="198">+S110/S109-1</f>
        <v>1.0948777541327726E-2</v>
      </c>
      <c r="AQ110" s="24">
        <f t="shared" ref="AQ110" si="199">+T110/T109-1</f>
        <v>1.0014049193076024E-2</v>
      </c>
      <c r="AR110" s="24">
        <f t="shared" ref="AR110" si="200">+U110/U109-1</f>
        <v>7.1303456815710042E-3</v>
      </c>
      <c r="AS110" s="24" t="e">
        <f t="shared" ref="AS110" si="201">+V110/V109-1</f>
        <v>#DIV/0!</v>
      </c>
      <c r="AT110" s="24">
        <f t="shared" ref="AT110" si="202">+W110/W109-1</f>
        <v>1.7578621811223938E-2</v>
      </c>
      <c r="AU110" s="21"/>
      <c r="AV110" s="24">
        <f t="shared" ref="AV110" si="203">+B110/B98-1</f>
        <v>0.31119085983241512</v>
      </c>
      <c r="AW110" s="24">
        <f t="shared" ref="AW110" si="204">+C110/C98-1</f>
        <v>0.26682742286710304</v>
      </c>
      <c r="AX110" s="24">
        <f t="shared" ref="AX110" si="205">+D110/D98-1</f>
        <v>0.28409852843790384</v>
      </c>
      <c r="AY110" s="24">
        <f t="shared" ref="AY110" si="206">+E110/E98-1</f>
        <v>0.20159491810518748</v>
      </c>
      <c r="AZ110" s="24">
        <f t="shared" ref="AZ110" si="207">+F110/F98-1</f>
        <v>0.5711011281903251</v>
      </c>
      <c r="BA110" s="24">
        <f t="shared" ref="BA110" si="208">+G110/G98-1</f>
        <v>0.20029415422637253</v>
      </c>
      <c r="BB110" s="24">
        <f t="shared" ref="BB110" si="209">+H110/H98-1</f>
        <v>0.30119064544272089</v>
      </c>
      <c r="BC110" s="24">
        <f t="shared" ref="BC110" si="210">+I110/I98-1</f>
        <v>0.24436999765558465</v>
      </c>
      <c r="BD110" s="24">
        <f t="shared" ref="BD110" si="211">+J110/J98-1</f>
        <v>0.34056624935482227</v>
      </c>
      <c r="BE110" s="24">
        <f t="shared" ref="BE110" si="212">+K110/K98-1</f>
        <v>0.33743628536205161</v>
      </c>
      <c r="BF110" s="24">
        <f t="shared" ref="BF110" si="213">+L110/L98-1</f>
        <v>0.72026017631387806</v>
      </c>
      <c r="BG110" s="24">
        <f t="shared" ref="BG110" si="214">+M110/M98-1</f>
        <v>0.49408166782322671</v>
      </c>
      <c r="BH110" s="24">
        <f t="shared" ref="BH110" si="215">+N110/N98-1</f>
        <v>0.30006846139278553</v>
      </c>
      <c r="BI110" s="24">
        <f t="shared" ref="BI110" si="216">+O110/O98-1</f>
        <v>0.10349310765857989</v>
      </c>
      <c r="BJ110" s="24">
        <f t="shared" ref="BJ110" si="217">+P110/P98-1</f>
        <v>0.33858779997949862</v>
      </c>
      <c r="BK110" s="24">
        <f t="shared" ref="BK110" si="218">+Q110/Q98-1</f>
        <v>0.34909327157085879</v>
      </c>
      <c r="BL110" s="24">
        <f t="shared" ref="BL110" si="219">+R110/R98-1</f>
        <v>0.31119085983241512</v>
      </c>
      <c r="BM110" s="24">
        <f t="shared" ref="BM110" si="220">+S110/S98-1</f>
        <v>0.28999013261542039</v>
      </c>
      <c r="BN110" s="24">
        <f t="shared" ref="BN110" si="221">+T110/T98-1</f>
        <v>0.31210684318227422</v>
      </c>
      <c r="BO110" s="24">
        <f t="shared" ref="BO110" si="222">+U110/U98-1</f>
        <v>0.24992833286393257</v>
      </c>
      <c r="BP110" s="24" t="e">
        <f t="shared" ref="BP110" si="223">+V110/V98-1</f>
        <v>#DIV/0!</v>
      </c>
      <c r="BQ110" s="24">
        <f t="shared" ref="BQ110" si="224">+W110/W98-1</f>
        <v>0.27268850309663506</v>
      </c>
      <c r="BR110" s="21"/>
      <c r="BS110" s="35">
        <f t="shared" ref="BS110" si="225">+A110</f>
        <v>45901</v>
      </c>
      <c r="BT110" s="24">
        <f t="shared" ref="BT110" si="226">(C110-C109)/$B109*C$3</f>
        <v>3.7252161292711441E-3</v>
      </c>
      <c r="BU110" s="24">
        <f t="shared" ref="BU110" si="227">(D110-D109)/$B109*D$3</f>
        <v>2.5595678960549329E-4</v>
      </c>
      <c r="BV110" s="24">
        <f t="shared" ref="BV110" si="228">(E110-E109)/$B109*E$3</f>
        <v>-5.6835678777868664E-5</v>
      </c>
      <c r="BW110" s="24">
        <f t="shared" ref="BW110" si="229">(F110-F109)/$B109*F$3</f>
        <v>3.0886005826842892E-3</v>
      </c>
      <c r="BX110" s="24">
        <f t="shared" ref="BX110" si="230">(G110-G109)/$B109*G$3</f>
        <v>1.096489789381646E-3</v>
      </c>
      <c r="BY110" s="24">
        <f t="shared" ref="BY110" si="231">(H110-H109)/$B109*H$3</f>
        <v>2.441490455362206E-3</v>
      </c>
      <c r="BZ110" s="24">
        <f t="shared" ref="BZ110" si="232">(I110-I109)/$B109*I$3</f>
        <v>3.0587139187365051E-3</v>
      </c>
      <c r="CA110" s="24">
        <f t="shared" ref="CA110" si="233">(J110-J109)/$B109*J$3</f>
        <v>8.661166740958488E-4</v>
      </c>
      <c r="CB110" s="24">
        <f t="shared" ref="CB110" si="234">(K110-K109)/$B109*K$3</f>
        <v>1.6375664184099635E-4</v>
      </c>
      <c r="CC110" s="24">
        <f t="shared" ref="CC110" si="235">(L110-L109)/$B109*L$3</f>
        <v>4.3073290903511912E-4</v>
      </c>
      <c r="CD110" s="24">
        <f t="shared" ref="CD110" si="236">(M110-M109)/$B109*M$3</f>
        <v>1.6783932901984365E-3</v>
      </c>
      <c r="CE110" s="24">
        <f t="shared" ref="CE110" si="237">(N110-N109)/$B109*N$3</f>
        <v>5.2263836498954626E-4</v>
      </c>
      <c r="CF110" s="24">
        <f t="shared" ref="CF110" si="238">+SUM(BT110:CE110)</f>
        <v>1.7271269866423362E-2</v>
      </c>
    </row>
    <row r="111" spans="1:84" x14ac:dyDescent="0.2">
      <c r="A111" s="31">
        <f>+[1]PAM!A112</f>
        <v>45931</v>
      </c>
      <c r="B111" s="17">
        <f>+[1]PAM!B112</f>
        <v>9606.9291034202706</v>
      </c>
      <c r="C111" s="17">
        <f>+[1]PAM!C112</f>
        <v>10162.8528098775</v>
      </c>
      <c r="D111" s="17">
        <f>+[1]PAM!D112</f>
        <v>7327.2728955985503</v>
      </c>
      <c r="E111" s="17">
        <f>+[1]PAM!E112</f>
        <v>7635.6118558520602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8901.6622321295799</v>
      </c>
      <c r="K111" s="17">
        <f>+[1]PAM!K112</f>
        <v>8558.7170000000006</v>
      </c>
      <c r="L111" s="17">
        <f>+[1]PAM!L112</f>
        <v>7891.9831074836902</v>
      </c>
      <c r="M111" s="17">
        <f>+[1]PAM!M112</f>
        <v>11600.612999999999</v>
      </c>
      <c r="N111" s="17">
        <f>+[1]PAM!N112</f>
        <v>9244.3733453311997</v>
      </c>
      <c r="O111" s="17">
        <f>+[1]PAM!P112</f>
        <v>8458.8881000000001</v>
      </c>
      <c r="P111" s="17">
        <f>+[1]PAM!Q112</f>
        <v>9898.7806999999993</v>
      </c>
      <c r="Q111" s="17">
        <f>+[1]PAM!R112</f>
        <v>9162.8192999999992</v>
      </c>
      <c r="R111" s="18">
        <f t="shared" ref="R111" si="239">+SUMPRODUCT($C$3:$N$3,C111:N111)</f>
        <v>9606.9291034202706</v>
      </c>
      <c r="S111" s="19">
        <f t="shared" si="52"/>
        <v>9388.2544796469119</v>
      </c>
      <c r="T111" s="19">
        <f t="shared" si="53"/>
        <v>8987.5705471211695</v>
      </c>
      <c r="U111" s="19">
        <f t="shared" si="54"/>
        <v>8224.5696866915168</v>
      </c>
      <c r="V111" s="19"/>
      <c r="W111" s="20">
        <f t="shared" si="55"/>
        <v>9174.4024212438344</v>
      </c>
      <c r="X111" s="21"/>
      <c r="Y111" s="41">
        <f t="shared" ref="Y111" si="240">+B111/B110-1</f>
        <v>2.1416164117825875E-2</v>
      </c>
      <c r="Z111" s="24">
        <f t="shared" ref="Z111" si="241">+C111/C110-1</f>
        <v>1.8578711775435686E-2</v>
      </c>
      <c r="AA111" s="24">
        <f t="shared" ref="AA111" si="242">+D111/D110-1</f>
        <v>2.421134441816486E-2</v>
      </c>
      <c r="AB111" s="24">
        <f t="shared" ref="AB111" si="243">+E111/E110-1</f>
        <v>3.9596515719866332E-3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2.5670820207930101E-2</v>
      </c>
      <c r="AH111" s="24">
        <f t="shared" ref="AH111" si="249">+K111/K110-1</f>
        <v>1.7835023882512457E-2</v>
      </c>
      <c r="AI111" s="24">
        <f t="shared" ref="AI111" si="250">+L111/L110-1</f>
        <v>2.6627275480527235E-2</v>
      </c>
      <c r="AJ111" s="24">
        <f t="shared" ref="AJ111" si="251">+M111/M110-1</f>
        <v>2.0644272638814076E-2</v>
      </c>
      <c r="AK111" s="24">
        <f t="shared" ref="AK111" si="252">+N111/N110-1</f>
        <v>1.8759467672995411E-2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2.1416164117825875E-2</v>
      </c>
      <c r="AP111" s="24">
        <f t="shared" ref="AP111" si="257">+S111/S110-1</f>
        <v>1.6826092481984523E-2</v>
      </c>
      <c r="AQ111" s="24">
        <f t="shared" ref="AQ111" si="258">+T111/T110-1</f>
        <v>1.4615627374626516E-2</v>
      </c>
      <c r="AR111" s="24">
        <f t="shared" ref="AR111" si="259">+U111/U110-1</f>
        <v>1.2153344424581158E-2</v>
      </c>
      <c r="AS111" s="24" t="e">
        <f t="shared" ref="AS111" si="260">+V111/V110-1</f>
        <v>#DIV/0!</v>
      </c>
      <c r="AT111" s="24">
        <f t="shared" ref="AT111" si="261">+W111/W110-1</f>
        <v>2.1279254349829024E-2</v>
      </c>
      <c r="AU111" s="21"/>
      <c r="AV111" s="24">
        <f t="shared" ref="AV111" si="262">+B111/B99-1</f>
        <v>0.30816398874147044</v>
      </c>
      <c r="AW111" s="24">
        <f t="shared" ref="AW111" si="263">+C111/C99-1</f>
        <v>0.27545583927952544</v>
      </c>
      <c r="AX111" s="24">
        <f t="shared" ref="AX111" si="264">+D111/D99-1</f>
        <v>0.28077621319349522</v>
      </c>
      <c r="AY111" s="24">
        <f t="shared" ref="AY111" si="265">+E111/E99-1</f>
        <v>0.16787156646051482</v>
      </c>
      <c r="AZ111" s="24">
        <f t="shared" ref="AZ111" si="266">+F111/F99-1</f>
        <v>0.53380513836413312</v>
      </c>
      <c r="BA111" s="24">
        <f t="shared" ref="BA111" si="267">+G111/G99-1</f>
        <v>0.18444837590806129</v>
      </c>
      <c r="BB111" s="24">
        <f t="shared" ref="BB111" si="268">+H111/H99-1</f>
        <v>0.2895637529788917</v>
      </c>
      <c r="BC111" s="24">
        <f t="shared" ref="BC111" si="269">+I111/I99-1</f>
        <v>0.28101792290529914</v>
      </c>
      <c r="BD111" s="24">
        <f t="shared" ref="BD111" si="270">+J111/J99-1</f>
        <v>0.3381244733827351</v>
      </c>
      <c r="BE111" s="24">
        <f t="shared" ref="BE111" si="271">+K111/K99-1</f>
        <v>0.3340292835266796</v>
      </c>
      <c r="BF111" s="24">
        <f t="shared" ref="BF111" si="272">+L111/L99-1</f>
        <v>0.69321942210735821</v>
      </c>
      <c r="BG111" s="24">
        <f t="shared" ref="BG111" si="273">+M111/M99-1</f>
        <v>0.46647678481336197</v>
      </c>
      <c r="BH111" s="24">
        <f t="shared" ref="BH111" si="274">+N111/N99-1</f>
        <v>0.30077001434155437</v>
      </c>
      <c r="BI111" s="24">
        <f t="shared" ref="BI111" si="275">+O111/O99-1</f>
        <v>0.10766767853929982</v>
      </c>
      <c r="BJ111" s="24">
        <f t="shared" ref="BJ111" si="276">+P111/P99-1</f>
        <v>0.33039830580458407</v>
      </c>
      <c r="BK111" s="24">
        <f t="shared" ref="BK111" si="277">+Q111/Q99-1</f>
        <v>0.35978528236024077</v>
      </c>
      <c r="BL111" s="24">
        <f t="shared" ref="BL111" si="278">+R111/R99-1</f>
        <v>0.30816398874147044</v>
      </c>
      <c r="BM111" s="24">
        <f t="shared" ref="BM111" si="279">+S111/S99-1</f>
        <v>0.28433411892756522</v>
      </c>
      <c r="BN111" s="24">
        <f t="shared" ref="BN111" si="280">+T111/T99-1</f>
        <v>0.29277879793601902</v>
      </c>
      <c r="BO111" s="24">
        <f t="shared" ref="BO111" si="281">+U111/U99-1</f>
        <v>0.23264694154638366</v>
      </c>
      <c r="BP111" s="24" t="e">
        <f t="shared" ref="BP111" si="282">+V111/V99-1</f>
        <v>#DIV/0!</v>
      </c>
      <c r="BQ111" s="24">
        <f t="shared" ref="BQ111" si="283">+W111/W99-1</f>
        <v>0.26967707377942296</v>
      </c>
      <c r="BR111" s="21"/>
      <c r="BS111" s="35">
        <f t="shared" ref="BS111" si="284">+A111</f>
        <v>45931</v>
      </c>
      <c r="BT111" s="24">
        <f t="shared" ref="BT111" si="285">(C111-C110)/$B110*C$3</f>
        <v>5.6465009386065107E-3</v>
      </c>
      <c r="BU111" s="24">
        <f t="shared" ref="BU111" si="286">(D111-D110)/$B110*D$3</f>
        <v>6.9979917766110553E-4</v>
      </c>
      <c r="BV111" s="24">
        <f t="shared" ref="BV111" si="287">(E111-E110)/$B110*E$3</f>
        <v>3.3395427363982848E-4</v>
      </c>
      <c r="BW111" s="24">
        <f t="shared" ref="BW111" si="288">(F111-F110)/$B110*F$3</f>
        <v>2.7286345987093835E-3</v>
      </c>
      <c r="BX111" s="24">
        <f t="shared" ref="BX111" si="289">(G111-G110)/$B110*G$3</f>
        <v>7.5242805409146717E-4</v>
      </c>
      <c r="BY111" s="24">
        <f t="shared" ref="BY111" si="290">(H111-H110)/$B110*H$3</f>
        <v>2.191415838367078E-3</v>
      </c>
      <c r="BZ111" s="24">
        <f t="shared" ref="BZ111" si="291">(I111-I110)/$B110*I$3</f>
        <v>4.1885867116111539E-3</v>
      </c>
      <c r="CA111" s="24">
        <f t="shared" ref="CA111" si="292">(J111-J110)/$B110*J$3</f>
        <v>6.7746526002909074E-4</v>
      </c>
      <c r="CB111" s="24">
        <f t="shared" ref="CB111" si="293">(K111-K110)/$B110*K$3</f>
        <v>1.1783316681405428E-3</v>
      </c>
      <c r="CC111" s="24">
        <f t="shared" ref="CC111" si="294">(L111-L110)/$B110*L$3</f>
        <v>3.5038386317474729E-4</v>
      </c>
      <c r="CD111" s="24">
        <f t="shared" ref="CD111" si="295">(M111-M110)/$B110*M$3</f>
        <v>2.0207346172759978E-3</v>
      </c>
      <c r="CE111" s="24">
        <f t="shared" ref="CE111" si="296">(N111-N110)/$B110*N$3</f>
        <v>6.4792911651898022E-4</v>
      </c>
      <c r="CF111" s="24">
        <f t="shared" ref="CF111" si="297">+SUM(BT111:CE111)</f>
        <v>2.1416164117825886E-2</v>
      </c>
    </row>
    <row r="112" spans="1:84" x14ac:dyDescent="0.2">
      <c r="A112" s="31">
        <f>+[1]PAM!A113</f>
        <v>45962</v>
      </c>
      <c r="B112" s="17">
        <f>+[1]PAM!B113</f>
        <v>9853.5149554452673</v>
      </c>
      <c r="C112" s="17">
        <f>+[1]PAM!C113</f>
        <v>10483.324611255401</v>
      </c>
      <c r="D112" s="17">
        <f>+[1]PAM!D113</f>
        <v>7353.7318936308702</v>
      </c>
      <c r="E112" s="17">
        <f>+[1]PAM!E113</f>
        <v>7693.2471225611198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9124.7205261722393</v>
      </c>
      <c r="K112" s="17">
        <f>+[1]PAM!K113</f>
        <v>8791.6636999999992</v>
      </c>
      <c r="L112" s="17">
        <f>+[1]PAM!L113</f>
        <v>8132.9949606043801</v>
      </c>
      <c r="M112" s="17">
        <f>+[1]PAM!M113</f>
        <v>11920.8827</v>
      </c>
      <c r="N112" s="17">
        <f>+[1]PAM!N113</f>
        <v>9413.3512071296791</v>
      </c>
      <c r="O112" s="17">
        <f>+[1]PAM!P113</f>
        <v>8543.4315000000006</v>
      </c>
      <c r="P112" s="17">
        <f>+[1]PAM!Q113</f>
        <v>10158.513800000001</v>
      </c>
      <c r="Q112" s="17">
        <f>+[1]PAM!R113</f>
        <v>9414.6473000000005</v>
      </c>
      <c r="R112" s="18">
        <f t="shared" ref="R112" si="298">+SUMPRODUCT($C$3:$N$3,C112:N112)</f>
        <v>9853.5149554452673</v>
      </c>
      <c r="S112" s="19">
        <f t="shared" si="52"/>
        <v>9612.7029944223377</v>
      </c>
      <c r="T112" s="19">
        <f t="shared" si="53"/>
        <v>9156.2515675456671</v>
      </c>
      <c r="U112" s="19">
        <f t="shared" si="54"/>
        <v>8348.987249849919</v>
      </c>
      <c r="V112" s="19"/>
      <c r="W112" s="20">
        <f t="shared" si="55"/>
        <v>9369.7501321634973</v>
      </c>
      <c r="X112" s="21"/>
      <c r="Y112" s="41">
        <f t="shared" ref="Y112" si="299">+B112/B111-1</f>
        <v>2.5667499923279991E-2</v>
      </c>
      <c r="Z112" s="24">
        <f t="shared" ref="Z112" si="300">+C112/C111-1</f>
        <v>3.1533645854481485E-2</v>
      </c>
      <c r="AA112" s="24">
        <f t="shared" ref="AA112" si="301">+D112/D111-1</f>
        <v>3.6110294251785469E-3</v>
      </c>
      <c r="AB112" s="24">
        <f t="shared" ref="AB112" si="302">+E112/E111-1</f>
        <v>7.5482185052251349E-3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2.5058049634545165E-2</v>
      </c>
      <c r="AH112" s="24">
        <f t="shared" ref="AH112" si="308">+K112/K111-1</f>
        <v>2.721747897494442E-2</v>
      </c>
      <c r="AI112" s="24">
        <f t="shared" ref="AI112" si="309">+L112/L111-1</f>
        <v>3.0538820197441474E-2</v>
      </c>
      <c r="AJ112" s="24">
        <f t="shared" ref="AJ112" si="310">+M112/M111-1</f>
        <v>2.7607997956659691E-2</v>
      </c>
      <c r="AK112" s="24">
        <f t="shared" ref="AK112" si="311">+N112/N111-1</f>
        <v>1.8278995826560784E-2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2.5667499923279991E-2</v>
      </c>
      <c r="AP112" s="24">
        <f t="shared" ref="AP112" si="316">+S112/S111-1</f>
        <v>2.3907374396594738E-2</v>
      </c>
      <c r="AQ112" s="24">
        <f t="shared" ref="AQ112" si="317">+T112/T111-1</f>
        <v>1.8768255507994658E-2</v>
      </c>
      <c r="AR112" s="24">
        <f t="shared" ref="AR112" si="318">+U112/U111-1</f>
        <v>1.5127546838070716E-2</v>
      </c>
      <c r="AS112" s="24" t="e">
        <f t="shared" ref="AS112" si="319">+V112/V111-1</f>
        <v>#DIV/0!</v>
      </c>
      <c r="AT112" s="24">
        <f t="shared" ref="AT112" si="320">+W112/W111-1</f>
        <v>2.1292690460942065E-2</v>
      </c>
      <c r="AU112" s="21"/>
      <c r="AV112" s="24">
        <f t="shared" ref="AV112" si="321">+B112/B100-1</f>
        <v>0.31022749155335649</v>
      </c>
      <c r="AW112" s="24">
        <f t="shared" ref="AW112" si="322">+C112/C100-1</f>
        <v>0.29813077572189939</v>
      </c>
      <c r="AX112" s="24">
        <f t="shared" ref="AX112" si="323">+D112/D100-1</f>
        <v>0.24726356478333344</v>
      </c>
      <c r="AY112" s="24">
        <f t="shared" ref="AY112" si="324">+E112/E100-1</f>
        <v>0.1558343493523402</v>
      </c>
      <c r="AZ112" s="24">
        <f t="shared" ref="AZ112" si="325">+F112/F100-1</f>
        <v>0.51529808105705355</v>
      </c>
      <c r="BA112" s="24">
        <f t="shared" ref="BA112" si="326">+G112/G100-1</f>
        <v>0.17379560141718464</v>
      </c>
      <c r="BB112" s="24">
        <f t="shared" ref="BB112" si="327">+H112/H100-1</f>
        <v>0.28269027059638629</v>
      </c>
      <c r="BC112" s="24">
        <f t="shared" ref="BC112" si="328">+I112/I100-1</f>
        <v>0.28812371287617622</v>
      </c>
      <c r="BD112" s="24">
        <f t="shared" ref="BD112" si="329">+J112/J100-1</f>
        <v>0.35404683757600131</v>
      </c>
      <c r="BE112" s="24">
        <f t="shared" ref="BE112" si="330">+K112/K100-1</f>
        <v>0.3295650347315271</v>
      </c>
      <c r="BF112" s="24">
        <f t="shared" ref="BF112" si="331">+L112/L100-1</f>
        <v>0.60536616164013535</v>
      </c>
      <c r="BG112" s="24">
        <f t="shared" ref="BG112" si="332">+M112/M100-1</f>
        <v>0.45275846461625147</v>
      </c>
      <c r="BH112" s="24">
        <f t="shared" ref="BH112" si="333">+N112/N100-1</f>
        <v>0.30416163211761682</v>
      </c>
      <c r="BI112" s="24">
        <f t="shared" ref="BI112" si="334">+O112/O100-1</f>
        <v>0.13052392764112475</v>
      </c>
      <c r="BJ112" s="24">
        <f t="shared" ref="BJ112" si="335">+P112/P100-1</f>
        <v>0.33041077727525026</v>
      </c>
      <c r="BK112" s="24">
        <f t="shared" ref="BK112" si="336">+Q112/Q100-1</f>
        <v>0.35045270907519566</v>
      </c>
      <c r="BL112" s="24">
        <f t="shared" ref="BL112" si="337">+R112/R100-1</f>
        <v>0.31022749155335649</v>
      </c>
      <c r="BM112" s="24">
        <f t="shared" ref="BM112" si="338">+S112/S100-1</f>
        <v>0.28903903818533316</v>
      </c>
      <c r="BN112" s="24">
        <f t="shared" ref="BN112" si="339">+T112/T100-1</f>
        <v>0.28446890215183873</v>
      </c>
      <c r="BO112" s="24">
        <f t="shared" ref="BO112" si="340">+U112/U100-1</f>
        <v>0.22529143885446956</v>
      </c>
      <c r="BP112" s="24" t="e">
        <f t="shared" ref="BP112" si="341">+V112/V100-1</f>
        <v>#DIV/0!</v>
      </c>
      <c r="BQ112" s="24">
        <f t="shared" ref="BQ112" si="342">+W112/W100-1</f>
        <v>0.26572862243667705</v>
      </c>
      <c r="BR112" s="21"/>
      <c r="BS112" s="35">
        <f t="shared" ref="BS112" si="343">+A112</f>
        <v>45962</v>
      </c>
      <c r="BT112" s="24">
        <f t="shared" ref="BT112" si="344">(C112-C111)/$B111*C$3</f>
        <v>9.5571821241066772E-3</v>
      </c>
      <c r="BU112" s="24">
        <f t="shared" ref="BU112" si="345">(D112-D111)/$B111*D$3</f>
        <v>1.0465799366315676E-4</v>
      </c>
      <c r="BV112" s="24">
        <f t="shared" ref="BV112" si="346">(E112-E111)/$B111*E$3</f>
        <v>6.2573151660031952E-4</v>
      </c>
      <c r="BW112" s="24">
        <f t="shared" ref="BW112" si="347">(F112-F111)/$B111*F$3</f>
        <v>2.9797061466612282E-3</v>
      </c>
      <c r="BX112" s="24">
        <f t="shared" ref="BX112" si="348">(G112-G111)/$B111*G$3</f>
        <v>5.4522158575472156E-4</v>
      </c>
      <c r="BY112" s="24">
        <f t="shared" ref="BY112" si="349">(H112-H111)/$B111*H$3</f>
        <v>2.2164548036915444E-3</v>
      </c>
      <c r="BZ112" s="24">
        <f t="shared" ref="BZ112" si="350">(I112-I111)/$B111*I$3</f>
        <v>3.4486622127985382E-3</v>
      </c>
      <c r="CA112" s="24">
        <f t="shared" ref="CA112" si="351">(J112-J111)/$B111*J$3</f>
        <v>6.6404853631623359E-4</v>
      </c>
      <c r="CB112" s="24">
        <f t="shared" ref="CB112" si="352">(K112-K111)/$B111*K$3</f>
        <v>1.7919109160357055E-3</v>
      </c>
      <c r="CC112" s="24">
        <f t="shared" ref="CC112" si="353">(L112-L111)/$B111*L$3</f>
        <v>4.0390543049408388E-4</v>
      </c>
      <c r="CD112" s="24">
        <f t="shared" ref="CD112" si="354">(M112-M111)/$B111*M$3</f>
        <v>2.7003265477169199E-3</v>
      </c>
      <c r="CE112" s="24">
        <f t="shared" ref="CE112" si="355">(N112-N111)/$B111*N$3</f>
        <v>6.296921094412827E-4</v>
      </c>
      <c r="CF112" s="24">
        <f t="shared" ref="CF112" si="356">+SUM(BT112:CE112)</f>
        <v>2.5667499923280414E-2</v>
      </c>
    </row>
    <row r="113" spans="1:84" x14ac:dyDescent="0.2">
      <c r="A113" s="31">
        <f>+[1]PAM!A114</f>
        <v>45992</v>
      </c>
      <c r="B113" s="17">
        <f>+[1]PAM!B114</f>
        <v>10140.607735504031</v>
      </c>
      <c r="C113" s="17">
        <f>+[1]PAM!C114</f>
        <v>10865.141647992699</v>
      </c>
      <c r="D113" s="17">
        <f>+[1]PAM!D114</f>
        <v>7498.3578645760299</v>
      </c>
      <c r="E113" s="17">
        <f>+[1]PAM!E114</f>
        <v>7739.3630805746498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9362.4844871306505</v>
      </c>
      <c r="K113" s="17">
        <f>+[1]PAM!K114</f>
        <v>9019.7417999999998</v>
      </c>
      <c r="L113" s="17">
        <f>+[1]PAM!L114</f>
        <v>8446.1684487424609</v>
      </c>
      <c r="M113" s="17">
        <f>+[1]PAM!M114</f>
        <v>12399.0533</v>
      </c>
      <c r="N113" s="17">
        <f>+[1]PAM!N114</f>
        <v>9531.3063508268297</v>
      </c>
      <c r="O113" s="17">
        <f>+[1]PAM!P114</f>
        <v>8600.1759999999995</v>
      </c>
      <c r="P113" s="17">
        <f>+[1]PAM!Q114</f>
        <v>10470.6116</v>
      </c>
      <c r="Q113" s="17">
        <f>+[1]PAM!R114</f>
        <v>9751.2708999999995</v>
      </c>
      <c r="R113" s="18">
        <f t="shared" ref="R113" si="357">+SUMPRODUCT($C$3:$N$3,C113:N113)</f>
        <v>10140.607735504025</v>
      </c>
      <c r="S113" s="19">
        <f t="shared" si="52"/>
        <v>9889.2752684248571</v>
      </c>
      <c r="T113" s="19">
        <f t="shared" si="53"/>
        <v>9362.6824771304036</v>
      </c>
      <c r="U113" s="19">
        <f t="shared" si="54"/>
        <v>8476.0709535095048</v>
      </c>
      <c r="V113" s="19"/>
      <c r="W113" s="20">
        <f t="shared" si="55"/>
        <v>9576.8931043722441</v>
      </c>
      <c r="X113" s="21"/>
      <c r="Y113" s="41">
        <f t="shared" ref="Y113" si="358">+B113/B112-1</f>
        <v>2.9136077973891839E-2</v>
      </c>
      <c r="Z113" s="24">
        <f t="shared" ref="Z113" si="359">+C113/C112-1</f>
        <v>3.6421369259839631E-2</v>
      </c>
      <c r="AA113" s="24">
        <f t="shared" ref="AA113" si="360">+D113/D112-1</f>
        <v>1.966701710602492E-2</v>
      </c>
      <c r="AB113" s="24">
        <f t="shared" ref="AB113" si="361">+E113/E112-1</f>
        <v>5.9943424770914078E-3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2.6057122547089362E-2</v>
      </c>
      <c r="AH113" s="24">
        <f t="shared" ref="AH113" si="367">+K113/K112-1</f>
        <v>2.5942541455492796E-2</v>
      </c>
      <c r="AI113" s="24">
        <f t="shared" ref="AI113" si="368">+L113/L112-1</f>
        <v>3.8506539061571976E-2</v>
      </c>
      <c r="AJ113" s="24">
        <f t="shared" ref="AJ113" si="369">+M113/M112-1</f>
        <v>4.0112012846162726E-2</v>
      </c>
      <c r="AK113" s="24">
        <f t="shared" ref="AK113" si="370">+N113/N112-1</f>
        <v>1.2530621784068829E-2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2.9136077973891394E-2</v>
      </c>
      <c r="AP113" s="24">
        <f t="shared" ref="AP113" si="375">+S113/S112-1</f>
        <v>2.8771540550352803E-2</v>
      </c>
      <c r="AQ113" s="24">
        <f t="shared" ref="AQ113" si="376">+T113/T112-1</f>
        <v>2.2545351453255202E-2</v>
      </c>
      <c r="AR113" s="24">
        <f t="shared" ref="AR113" si="377">+U113/U112-1</f>
        <v>1.5221451399613839E-2</v>
      </c>
      <c r="AS113" s="24" t="e">
        <f t="shared" ref="AS113" si="378">+V113/V112-1</f>
        <v>#DIV/0!</v>
      </c>
      <c r="AT113" s="24">
        <f t="shared" ref="AT113" si="379">+W113/W112-1</f>
        <v>2.2107630330256978E-2</v>
      </c>
      <c r="AU113" s="21"/>
      <c r="AV113" s="24">
        <f t="shared" ref="AV113" si="380">+B113/B101-1</f>
        <v>0.31507354885105898</v>
      </c>
      <c r="AW113" s="24">
        <f t="shared" ref="AW113" si="381">+C113/C101-1</f>
        <v>0.31484402339702866</v>
      </c>
      <c r="AX113" s="24">
        <f t="shared" ref="AX113" si="382">+D113/D101-1</f>
        <v>0.25194168681683893</v>
      </c>
      <c r="AY113" s="24">
        <f t="shared" ref="AY113" si="383">+E113/E101-1</f>
        <v>0.14823757781592639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0.33020380738539168</v>
      </c>
      <c r="BE113" s="24">
        <f t="shared" ref="BE113" si="389">+K113/K101-1</f>
        <v>0.35215404755515012</v>
      </c>
      <c r="BF113" s="24">
        <f t="shared" ref="BF113" si="390">+L113/L101-1</f>
        <v>0.58233492781490881</v>
      </c>
      <c r="BG113" s="24">
        <f t="shared" ref="BG113" si="391">+M113/M101-1</f>
        <v>0.44712721855559479</v>
      </c>
      <c r="BH113" s="24">
        <f t="shared" ref="BH113" si="392">+N113/N101-1</f>
        <v>0.29772713635240122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0.31507354885105809</v>
      </c>
      <c r="BM113" s="24">
        <f t="shared" ref="BM113" si="397">+S113/S101-1</f>
        <v>0.29800494330154326</v>
      </c>
      <c r="BN113" s="24">
        <f t="shared" ref="BN113" si="398">+T113/T101-1</f>
        <v>0.28673796184155531</v>
      </c>
      <c r="BO113" s="24">
        <f t="shared" ref="BO113" si="399">+U113/U101-1</f>
        <v>0.22857548235372338</v>
      </c>
      <c r="BP113" s="24" t="e">
        <f t="shared" ref="BP113" si="400">+V113/V101-1</f>
        <v>#DIV/0!</v>
      </c>
      <c r="BQ113" s="24">
        <f t="shared" ref="BQ113" si="401">+W113/W101-1</f>
        <v>0.26988275706334464</v>
      </c>
      <c r="BR113" s="21"/>
      <c r="BS113" s="35">
        <f t="shared" ref="BS113" si="402">+A113</f>
        <v>45992</v>
      </c>
      <c r="BT113" s="24">
        <f t="shared" ref="BT113" si="403">(C113-C112)/$B112*C$3</f>
        <v>1.1101681127990213E-2</v>
      </c>
      <c r="BU113" s="24">
        <f t="shared" ref="BU113" si="404">(D113-D112)/$B112*D$3</f>
        <v>5.5774887649396383E-4</v>
      </c>
      <c r="BV113" s="24">
        <f t="shared" ref="BV113" si="405">(E113-E112)/$B112*E$3</f>
        <v>4.8813996249664419E-4</v>
      </c>
      <c r="BW113" s="24">
        <f t="shared" ref="BW113" si="406">(F113-F112)/$B112*F$3</f>
        <v>2.8707920349141771E-3</v>
      </c>
      <c r="BX113" s="24">
        <f t="shared" ref="BX113" si="407">(G113-G112)/$B112*G$3</f>
        <v>9.5045872283621054E-4</v>
      </c>
      <c r="BY113" s="24">
        <f t="shared" ref="BY113" si="408">(H113-H112)/$B112*H$3</f>
        <v>1.8262306518402054E-3</v>
      </c>
      <c r="BZ113" s="24">
        <f t="shared" ref="BZ113" si="409">(I113-I112)/$B112*I$3</f>
        <v>4.0693345056366246E-3</v>
      </c>
      <c r="CA113" s="24">
        <f t="shared" ref="CA113" si="410">(J113-J112)/$B112*J$3</f>
        <v>6.9011406733114102E-4</v>
      </c>
      <c r="CB113" s="24">
        <f t="shared" ref="CB113" si="411">(K113-K112)/$B112*K$3</f>
        <v>1.7105542201146832E-3</v>
      </c>
      <c r="CC113" s="24">
        <f t="shared" ref="CC113" si="412">(L113-L112)/$B112*L$3</f>
        <v>5.1170502930395715E-4</v>
      </c>
      <c r="CD113" s="24">
        <f t="shared" ref="CD113" si="413">(M113-M112)/$B112*M$3</f>
        <v>3.9307616393879736E-3</v>
      </c>
      <c r="CE113" s="24">
        <f t="shared" ref="CE113" si="414">(N113-N112)/$B112*N$3</f>
        <v>4.2855713554525854E-4</v>
      </c>
      <c r="CF113" s="24">
        <f t="shared" ref="CF113" si="415">+SUM(BT113:CE113)</f>
        <v>2.9136077973891047E-2</v>
      </c>
    </row>
    <row r="114" spans="1:84" x14ac:dyDescent="0.2">
      <c r="A114" s="31">
        <f>+[1]PAM!A115</f>
        <v>46023</v>
      </c>
      <c r="B114" s="17">
        <f>+[1]PAM!B115</f>
        <v>10422.221551422321</v>
      </c>
      <c r="C114" s="17">
        <f>+[1]PAM!C115</f>
        <v>11307.778171366421</v>
      </c>
      <c r="D114" s="17">
        <f>+[1]PAM!D115</f>
        <v>7550.9511483070646</v>
      </c>
      <c r="E114" s="17">
        <f>+[1]PAM!E115</f>
        <v>7819.4952752153822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9446.5400323614085</v>
      </c>
      <c r="K114" s="17">
        <f>+[1]PAM!K115</f>
        <v>9041.9583000000002</v>
      </c>
      <c r="L114" s="17">
        <f>+[1]PAM!L115</f>
        <v>8913.6497853263627</v>
      </c>
      <c r="M114" s="17">
        <f>+[1]PAM!M115</f>
        <v>12870.3043</v>
      </c>
      <c r="N114" s="17">
        <f>+[1]PAM!N115</f>
        <v>9750.5150761428213</v>
      </c>
      <c r="O114" s="17">
        <f>+[1]PAM!P115</f>
        <v>9145.1546999999991</v>
      </c>
      <c r="P114" s="17">
        <f>+[1]PAM!Q115</f>
        <v>10738.6474</v>
      </c>
      <c r="Q114" s="17">
        <f>+[1]PAM!R115</f>
        <v>9976.2080000000005</v>
      </c>
      <c r="R114" s="18">
        <f t="shared" ref="R114" si="416">+SUMPRODUCT($C$3:$N$3,C114:N114)</f>
        <v>10422.221551422319</v>
      </c>
      <c r="S114" s="19">
        <f t="shared" si="52"/>
        <v>10176.891536818021</v>
      </c>
      <c r="T114" s="19">
        <f t="shared" si="53"/>
        <v>9551.2964306944123</v>
      </c>
      <c r="U114" s="19">
        <f t="shared" si="54"/>
        <v>8582.1557046174385</v>
      </c>
      <c r="V114" s="19"/>
      <c r="W114" s="20">
        <f t="shared" si="55"/>
        <v>9745.583577865631</v>
      </c>
      <c r="X114" s="21"/>
      <c r="Y114" s="41">
        <f t="shared" ref="Y114" si="417">+B114/B113-1</f>
        <v>2.7770901238227674E-2</v>
      </c>
      <c r="Z114" s="24">
        <f t="shared" ref="Z114" si="418">+C114/C113-1</f>
        <v>4.0739139692255844E-2</v>
      </c>
      <c r="AA114" s="24">
        <f t="shared" ref="AA114" si="419">+D114/D113-1</f>
        <v>7.0139735500618361E-3</v>
      </c>
      <c r="AB114" s="24">
        <f t="shared" ref="AB114" si="420">+E114/E113-1</f>
        <v>1.0353848734899085E-2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8.9779102273865874E-3</v>
      </c>
      <c r="AH114" s="24">
        <f t="shared" ref="AH114" si="426">+K114/K113-1</f>
        <v>2.4630971143764224E-3</v>
      </c>
      <c r="AI114" s="24">
        <f t="shared" ref="AI114" si="427">+L114/L113-1</f>
        <v>5.5348332136745837E-2</v>
      </c>
      <c r="AJ114" s="24">
        <f t="shared" ref="AJ114" si="428">+M114/M113-1</f>
        <v>3.8007014616188606E-2</v>
      </c>
      <c r="AK114" s="24">
        <f t="shared" ref="AK114" si="429">+N114/N113-1</f>
        <v>2.299881225588507E-2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2.7770901238228118E-2</v>
      </c>
      <c r="AP114" s="24">
        <f t="shared" ref="AP114" si="434">+S114/S113-1</f>
        <v>2.9083654826707495E-2</v>
      </c>
      <c r="AQ114" s="24">
        <f t="shared" ref="AQ114" si="435">+T114/T113-1</f>
        <v>2.0145289987642201E-2</v>
      </c>
      <c r="AR114" s="24">
        <f t="shared" ref="AR114" si="436">+U114/U113-1</f>
        <v>1.2515793188825342E-2</v>
      </c>
      <c r="AS114" s="24" t="e">
        <f t="shared" ref="AS114" si="437">+V114/V113-1</f>
        <v>#DIV/0!</v>
      </c>
      <c r="AT114" s="24">
        <f t="shared" ref="AT114" si="438">+W114/W113-1</f>
        <v>1.7614321435453162E-2</v>
      </c>
      <c r="AU114" s="21"/>
      <c r="AV114" s="24">
        <f t="shared" ref="AV114" si="439">+B114/B102-1</f>
        <v>0.32216914908887739</v>
      </c>
      <c r="AW114" s="24">
        <f t="shared" ref="AW114" si="440">+C114/C102-1</f>
        <v>0.34976277946127654</v>
      </c>
      <c r="AX114" s="24">
        <f t="shared" ref="AX114" si="441">+D114/D102-1</f>
        <v>0.24302334748201448</v>
      </c>
      <c r="AY114" s="24">
        <f t="shared" ref="AY114" si="442">+E114/E102-1</f>
        <v>0.14318847811015467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0.34756574415358044</v>
      </c>
      <c r="BE114" s="24">
        <f t="shared" ref="BE114" si="448">+K114/K102-1</f>
        <v>0.32901946793205417</v>
      </c>
      <c r="BF114" s="24">
        <f t="shared" ref="BF114" si="449">+L114/L102-1</f>
        <v>0.58660594347389727</v>
      </c>
      <c r="BG114" s="24">
        <f t="shared" ref="BG114" si="450">+M114/M102-1</f>
        <v>0.42651407782595263</v>
      </c>
      <c r="BH114" s="24">
        <f t="shared" ref="BH114" si="451">+N114/N102-1</f>
        <v>0.30770562134540924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0.32216914908887717</v>
      </c>
      <c r="BM114" s="24">
        <f t="shared" ref="BM114" si="456">+S114/S102-1</f>
        <v>0.30962463270779583</v>
      </c>
      <c r="BN114" s="24">
        <f t="shared" ref="BN114" si="457">+T114/T102-1</f>
        <v>0.27936520027333533</v>
      </c>
      <c r="BO114" s="24">
        <f t="shared" ref="BO114" si="458">+U114/U102-1</f>
        <v>0.22407356937949996</v>
      </c>
      <c r="BP114" s="24" t="e">
        <f t="shared" ref="BP114" si="459">+V114/V102-1</f>
        <v>#DIV/0!</v>
      </c>
      <c r="BQ114" s="24">
        <f t="shared" ref="BQ114" si="460">+W114/W102-1</f>
        <v>0.27198643668952838</v>
      </c>
      <c r="BR114" s="21"/>
      <c r="BS114" s="35">
        <f t="shared" ref="BS114" si="461">+A114</f>
        <v>46023</v>
      </c>
      <c r="BT114" s="24">
        <f t="shared" ref="BT114" si="462">(C114-C113)/$B113*C$3</f>
        <v>1.2505696626304611E-2</v>
      </c>
      <c r="BU114" s="24">
        <f t="shared" ref="BU114" si="463">(D114-D113)/$B113*D$3</f>
        <v>1.9708333404733393E-4</v>
      </c>
      <c r="BV114" s="24">
        <f t="shared" ref="BV114" si="464">(E114-E113)/$B113*E$3</f>
        <v>8.2419004057975021E-4</v>
      </c>
      <c r="BW114" s="24">
        <f t="shared" ref="BW114" si="465">(F114-F113)/$B113*F$3</f>
        <v>2.8565895166795079E-3</v>
      </c>
      <c r="BX114" s="24">
        <f t="shared" ref="BX114" si="466">(G114-G113)/$B113*G$3</f>
        <v>1.1420075248009126E-3</v>
      </c>
      <c r="BY114" s="24">
        <f t="shared" ref="BY114" si="467">(H114-H113)/$B113*H$3</f>
        <v>2.3535151800064893E-3</v>
      </c>
      <c r="BZ114" s="24">
        <f t="shared" ref="BZ114" si="468">(I114-I113)/$B113*I$3</f>
        <v>2.2125498505819901E-3</v>
      </c>
      <c r="CA114" s="24">
        <f t="shared" ref="CA114" si="469">(J114-J113)/$B113*J$3</f>
        <v>2.3706553456188814E-4</v>
      </c>
      <c r="CB114" s="24">
        <f t="shared" ref="CB114" si="470">(K114-K113)/$B113*K$3</f>
        <v>1.6190344729062031E-4</v>
      </c>
      <c r="CC114" s="24">
        <f t="shared" ref="CC114" si="471">(L114-L113)/$B113*L$3</f>
        <v>7.4220892034403531E-4</v>
      </c>
      <c r="CD114" s="24">
        <f t="shared" ref="CD114" si="472">(M114-M113)/$B113*M$3</f>
        <v>3.7642054594376581E-3</v>
      </c>
      <c r="CE114" s="24">
        <f t="shared" ref="CE114" si="473">(N114-N113)/$B113*N$3</f>
        <v>7.7388580359305623E-4</v>
      </c>
      <c r="CF114" s="24">
        <f t="shared" ref="CF114" si="474">+SUM(BT114:CE114)</f>
        <v>2.7770901238227851E-2</v>
      </c>
    </row>
    <row r="115" spans="1:84" x14ac:dyDescent="0.2">
      <c r="A115" s="31">
        <f>+[1]PAM!A116</f>
        <v>46054</v>
      </c>
      <c r="B115" s="17">
        <f>+[1]PAM!B116</f>
        <v>10713.268507560049</v>
      </c>
      <c r="C115" s="17">
        <f>+[1]PAM!C116</f>
        <v>11572.665067139789</v>
      </c>
      <c r="D115" s="17">
        <f>+[1]PAM!D116</f>
        <v>7606.4815246370808</v>
      </c>
      <c r="E115" s="17">
        <f>+[1]PAM!E116</f>
        <v>7949.9368847548449</v>
      </c>
      <c r="F115" s="17">
        <f>+[1]PAM!F116</f>
        <v>11121.460999999999</v>
      </c>
      <c r="G115" s="17">
        <f>+[1]PAM!G116</f>
        <v>8815.1128000000008</v>
      </c>
      <c r="H115" s="17">
        <f>+[1]PAM!H116</f>
        <v>12407.521199999999</v>
      </c>
      <c r="I115" s="17">
        <f>+[1]PAM!I116</f>
        <v>11433.1752</v>
      </c>
      <c r="J115" s="17">
        <f>+[1]PAM!J116</f>
        <v>9420.7091451824053</v>
      </c>
      <c r="K115" s="17">
        <f>+[1]PAM!K116</f>
        <v>9432.9786999999997</v>
      </c>
      <c r="L115" s="17">
        <f>+[1]PAM!L116</f>
        <v>9176.6528407153473</v>
      </c>
      <c r="M115" s="17">
        <f>+[1]PAM!M116</f>
        <v>13323.0993</v>
      </c>
      <c r="N115" s="17">
        <f>+[1]PAM!N116</f>
        <v>10063.536336051089</v>
      </c>
      <c r="O115" s="17">
        <f>+[1]PAM!P116</f>
        <v>9067.4285999999993</v>
      </c>
      <c r="P115" s="17">
        <f>+[1]PAM!Q116</f>
        <v>11099.411</v>
      </c>
      <c r="Q115" s="17">
        <f>+[1]PAM!R116</f>
        <v>10365.4964</v>
      </c>
      <c r="R115" s="18">
        <f t="shared" ref="R115" si="475">+SUMPRODUCT($C$3:$N$3,C115:N115)</f>
        <v>10713.268507560053</v>
      </c>
      <c r="S115" s="19">
        <f t="shared" si="52"/>
        <v>10439.616603210306</v>
      </c>
      <c r="T115" s="19">
        <f t="shared" si="53"/>
        <v>9834.2615476020073</v>
      </c>
      <c r="U115" s="19">
        <f t="shared" si="54"/>
        <v>8815.5309854382103</v>
      </c>
      <c r="V115" s="19"/>
      <c r="W115" s="20">
        <f t="shared" si="55"/>
        <v>9974.8955413318072</v>
      </c>
      <c r="X115" s="21"/>
      <c r="Y115" s="41">
        <f t="shared" ref="Y115" si="476">+B115/B114-1</f>
        <v>2.7925615925714853E-2</v>
      </c>
      <c r="Z115" s="24">
        <f t="shared" ref="Z115" si="477">+C115/C114-1</f>
        <v>2.3425193858517268E-2</v>
      </c>
      <c r="AA115" s="24">
        <f t="shared" ref="AA115" si="478">+D115/D114-1</f>
        <v>7.3540902648359108E-3</v>
      </c>
      <c r="AB115" s="24">
        <f t="shared" ref="AB115" si="479">+E115/E114-1</f>
        <v>1.6681589405509234E-2</v>
      </c>
      <c r="AC115" s="24">
        <f t="shared" ref="AC115" si="480">+F115/F114-1</f>
        <v>6.626713107749338E-2</v>
      </c>
      <c r="AD115" s="24">
        <f t="shared" ref="AD115" si="481">+G115/G114-1</f>
        <v>2.0134571792102207E-2</v>
      </c>
      <c r="AE115" s="24">
        <f t="shared" ref="AE115" si="482">+H115/H114-1</f>
        <v>2.6128015451795106E-2</v>
      </c>
      <c r="AF115" s="24">
        <f t="shared" ref="AF115" si="483">+I115/I114-1</f>
        <v>1.9208437251316601E-2</v>
      </c>
      <c r="AG115" s="24">
        <f t="shared" ref="AG115" si="484">+J115/J114-1</f>
        <v>-2.734428382297982E-3</v>
      </c>
      <c r="AH115" s="24">
        <f t="shared" ref="AH115" si="485">+K115/K114-1</f>
        <v>4.3245101008705156E-2</v>
      </c>
      <c r="AI115" s="24">
        <f t="shared" ref="AI115" si="486">+L115/L114-1</f>
        <v>2.9505652759876266E-2</v>
      </c>
      <c r="AJ115" s="24">
        <f t="shared" ref="AJ115" si="487">+M115/M114-1</f>
        <v>3.5181374849077907E-2</v>
      </c>
      <c r="AK115" s="24">
        <f t="shared" ref="AK115" si="488">+N115/N114-1</f>
        <v>3.2103048655773625E-2</v>
      </c>
      <c r="AL115" s="24">
        <f t="shared" ref="AL115" si="489">+O115/O114-1</f>
        <v>-8.4991563893391797E-3</v>
      </c>
      <c r="AM115" s="24">
        <f t="shared" ref="AM115" si="490">+P115/P114-1</f>
        <v>3.359488272238087E-2</v>
      </c>
      <c r="AN115" s="24">
        <f t="shared" ref="AN115" si="491">+Q115/Q114-1</f>
        <v>3.9021680381964741E-2</v>
      </c>
      <c r="AO115" s="24">
        <f t="shared" ref="AO115" si="492">+R115/R114-1</f>
        <v>2.7925615925715519E-2</v>
      </c>
      <c r="AP115" s="24">
        <f t="shared" ref="AP115" si="493">+S115/S114-1</f>
        <v>2.5815846168920853E-2</v>
      </c>
      <c r="AQ115" s="24">
        <f t="shared" ref="AQ115" si="494">+T115/T114-1</f>
        <v>2.9625833410242386E-2</v>
      </c>
      <c r="AR115" s="24">
        <f t="shared" ref="AR115" si="495">+U115/U114-1</f>
        <v>2.7193083981826405E-2</v>
      </c>
      <c r="AS115" s="24" t="e">
        <f t="shared" ref="AS115" si="496">+V115/V114-1</f>
        <v>#DIV/0!</v>
      </c>
      <c r="AT115" s="24">
        <f t="shared" ref="AT115" si="497">+W115/W114-1</f>
        <v>2.3529833963662705E-2</v>
      </c>
      <c r="AU115" s="21"/>
      <c r="AV115" s="24">
        <f t="shared" ref="AV115" si="498">+B115/B103-1</f>
        <v>0.32834602791409284</v>
      </c>
      <c r="AW115" s="24">
        <f t="shared" ref="AW115" si="499">+C115/C103-1</f>
        <v>0.35389966256540895</v>
      </c>
      <c r="AX115" s="24">
        <f t="shared" ref="AX115" si="500">+D115/D103-1</f>
        <v>0.23067869715852307</v>
      </c>
      <c r="AY115" s="24">
        <f t="shared" ref="AY115" si="501">+E115/E103-1</f>
        <v>0.13709304542283673</v>
      </c>
      <c r="AZ115" s="24">
        <f t="shared" ref="AZ115" si="502">+F115/F103-1</f>
        <v>0.46841531427802452</v>
      </c>
      <c r="BA115" s="24">
        <f t="shared" ref="BA115" si="503">+G115/G103-1</f>
        <v>0.20314475494220363</v>
      </c>
      <c r="BB115" s="24">
        <f t="shared" ref="BB115" si="504">+H115/H103-1</f>
        <v>0.29093299633771008</v>
      </c>
      <c r="BC115" s="24">
        <f t="shared" ref="BC115" si="505">+I115/I103-1</f>
        <v>0.31538350745589439</v>
      </c>
      <c r="BD115" s="24">
        <f t="shared" ref="BD115" si="506">+J115/J103-1</f>
        <v>0.34251172644077132</v>
      </c>
      <c r="BE115" s="24">
        <f t="shared" ref="BE115" si="507">+K115/K103-1</f>
        <v>0.3298219122947128</v>
      </c>
      <c r="BF115" s="24">
        <f t="shared" ref="BF115" si="508">+L115/L103-1</f>
        <v>0.56725345203078104</v>
      </c>
      <c r="BG115" s="24">
        <f t="shared" ref="BG115" si="509">+M115/M103-1</f>
        <v>0.44120986605783297</v>
      </c>
      <c r="BH115" s="24">
        <f t="shared" ref="BH115" si="510">+N115/N103-1</f>
        <v>0.31530002163602333</v>
      </c>
      <c r="BI115" s="24">
        <f t="shared" ref="BI115" si="511">+O115/O103-1</f>
        <v>0.21473667034540189</v>
      </c>
      <c r="BJ115" s="24">
        <f t="shared" ref="BJ115" si="512">+P115/P103-1</f>
        <v>0.33794039183362234</v>
      </c>
      <c r="BK115" s="24">
        <f t="shared" ref="BK115" si="513">+Q115/Q103-1</f>
        <v>0.36113926930242046</v>
      </c>
      <c r="BL115" s="24">
        <f t="shared" ref="BL115" si="514">+R115/R103-1</f>
        <v>0.32834602791409329</v>
      </c>
      <c r="BM115" s="24">
        <f t="shared" ref="BM115" si="515">+S115/S103-1</f>
        <v>0.31428557300212123</v>
      </c>
      <c r="BN115" s="24">
        <f t="shared" ref="BN115" si="516">+T115/T103-1</f>
        <v>0.2860532143422938</v>
      </c>
      <c r="BO115" s="24">
        <f t="shared" ref="BO115" si="517">+U115/U103-1</f>
        <v>0.22772487930209784</v>
      </c>
      <c r="BP115" s="24" t="e">
        <f t="shared" ref="BP115" si="518">+V115/V103-1</f>
        <v>#DIV/0!</v>
      </c>
      <c r="BQ115" s="24">
        <f t="shared" ref="BQ115" si="519">+W115/W103-1</f>
        <v>0.2739867281445012</v>
      </c>
      <c r="BR115" s="21"/>
      <c r="BS115" s="35">
        <f t="shared" ref="BS115" si="520">+A115</f>
        <v>46054</v>
      </c>
      <c r="BT115" s="24">
        <f t="shared" ref="BT115" si="521">(C115-C114)/$B114*C$3</f>
        <v>7.2815661483144473E-3</v>
      </c>
      <c r="BU115" s="24">
        <f t="shared" ref="BU115" si="522">(D115-D114)/$B114*D$3</f>
        <v>2.0246684357354153E-4</v>
      </c>
      <c r="BV115" s="24">
        <f t="shared" ref="BV115" si="523">(E115-E114)/$B114*E$3</f>
        <v>1.3053896242600286E-3</v>
      </c>
      <c r="BW115" s="24">
        <f t="shared" ref="BW115" si="524">(F115-F114)/$B114*F$3</f>
        <v>5.7498006403271943E-3</v>
      </c>
      <c r="BX115" s="24">
        <f t="shared" ref="BX115" si="525">(G115-G114)/$B114*G$3</f>
        <v>1.0583803372031303E-3</v>
      </c>
      <c r="BY115" s="24">
        <f t="shared" ref="BY115" si="526">(H115-H114)/$B114*H$3</f>
        <v>2.4735446999283768E-3</v>
      </c>
      <c r="BZ115" s="24">
        <f t="shared" ref="BZ115" si="527">(I115-I114)/$B114*I$3</f>
        <v>2.1522182520615175E-3</v>
      </c>
      <c r="CA115" s="24">
        <f t="shared" ref="CA115" si="528">(J115-J114)/$B114*J$3</f>
        <v>-7.0883483878604752E-5</v>
      </c>
      <c r="CB115" s="24">
        <f t="shared" ref="CB115" si="529">(K115-K114)/$B114*K$3</f>
        <v>2.7725765967867438E-3</v>
      </c>
      <c r="CC115" s="24">
        <f t="shared" ref="CC115" si="530">(L115-L114)/$B114*L$3</f>
        <v>4.0628086544416156E-4</v>
      </c>
      <c r="CD115" s="24">
        <f t="shared" ref="CD115" si="531">(M115-M114)/$B114*M$3</f>
        <v>3.5190573160474386E-3</v>
      </c>
      <c r="CE115" s="24">
        <f t="shared" ref="CE115" si="532">(N115-N114)/$B114*N$3</f>
        <v>1.0752180856476502E-3</v>
      </c>
      <c r="CF115" s="24">
        <f t="shared" ref="CF115" si="533">+SUM(BT115:CE115)</f>
        <v>2.792561592571563E-2</v>
      </c>
    </row>
    <row r="116" spans="1:84" x14ac:dyDescent="0.2">
      <c r="A116" s="31">
        <f>+[1]PAM!A117</f>
        <v>46082</v>
      </c>
      <c r="B116" s="17">
        <f>+[1]PAM!B117</f>
        <v>10955.986071806639</v>
      </c>
      <c r="C116" s="17">
        <f>+[1]PAM!C117</f>
        <v>11789.22571500344</v>
      </c>
      <c r="D116" s="17">
        <f>+[1]PAM!D117</f>
        <v>7714.3537752297952</v>
      </c>
      <c r="E116" s="17">
        <f>+[1]PAM!E117</f>
        <v>7912.4547713234051</v>
      </c>
      <c r="F116" s="17">
        <f>+[1]PAM!F117</f>
        <v>11477.3521</v>
      </c>
      <c r="G116" s="17">
        <f>+[1]PAM!G117</f>
        <v>8946.3282999999992</v>
      </c>
      <c r="H116" s="17">
        <f>+[1]PAM!H117</f>
        <v>12708.777</v>
      </c>
      <c r="I116" s="17">
        <f>+[1]PAM!I117</f>
        <v>11844.578100000001</v>
      </c>
      <c r="J116" s="17">
        <f>+[1]PAM!J117</f>
        <v>9641.8106182654938</v>
      </c>
      <c r="K116" s="17">
        <f>+[1]PAM!K117</f>
        <v>9847.9122000000007</v>
      </c>
      <c r="L116" s="17">
        <f>+[1]PAM!L117</f>
        <v>8561.2542446888256</v>
      </c>
      <c r="M116" s="17">
        <f>+[1]PAM!M117</f>
        <v>13823.483200000001</v>
      </c>
      <c r="N116" s="17">
        <f>+[1]PAM!N117</f>
        <v>10239.194856103461</v>
      </c>
      <c r="O116" s="17">
        <f>+[1]PAM!P117</f>
        <v>9134.1718999999994</v>
      </c>
      <c r="P116" s="17">
        <f>+[1]PAM!Q117</f>
        <v>11471.7251</v>
      </c>
      <c r="Q116" s="17">
        <f>+[1]PAM!R117</f>
        <v>10818.1219</v>
      </c>
      <c r="R116" s="18">
        <f t="shared" ref="R116" si="534">+SUMPRODUCT($C$3:$N$3,C116:N116)</f>
        <v>10955.986071806636</v>
      </c>
      <c r="S116" s="19">
        <f t="shared" si="52"/>
        <v>10656.393153177267</v>
      </c>
      <c r="T116" s="19">
        <f t="shared" si="53"/>
        <v>10062.757459535535</v>
      </c>
      <c r="U116" s="19">
        <f t="shared" si="54"/>
        <v>8964.6363889601125</v>
      </c>
      <c r="V116" s="19"/>
      <c r="W116" s="20">
        <f t="shared" si="55"/>
        <v>10182.037996710158</v>
      </c>
      <c r="X116" s="21"/>
      <c r="Y116" s="41">
        <f t="shared" ref="Y116" si="535">+B116/B115-1</f>
        <v>2.2655790254422437E-2</v>
      </c>
      <c r="Z116" s="24">
        <f t="shared" ref="Z116" si="536">+C116/C115-1</f>
        <v>1.8713118076714164E-2</v>
      </c>
      <c r="AA116" s="24">
        <f t="shared" ref="AA116" si="537">+D116/D115-1</f>
        <v>1.4181622638971936E-2</v>
      </c>
      <c r="AB116" s="24">
        <f t="shared" ref="AB116" si="538">+E116/E115-1</f>
        <v>-4.7147686799019484E-3</v>
      </c>
      <c r="AC116" s="24">
        <f t="shared" ref="AC116" si="539">+F116/F115-1</f>
        <v>3.2000390955828628E-2</v>
      </c>
      <c r="AD116" s="24">
        <f t="shared" ref="AD116" si="540">+G116/G115-1</f>
        <v>1.4885288818992537E-2</v>
      </c>
      <c r="AE116" s="24">
        <f t="shared" ref="AE116" si="541">+H116/H115-1</f>
        <v>2.4280095527864143E-2</v>
      </c>
      <c r="AF116" s="24">
        <f t="shared" ref="AF116" si="542">+I116/I115-1</f>
        <v>3.5983258613932589E-2</v>
      </c>
      <c r="AG116" s="24">
        <f t="shared" ref="AG116" si="543">+J116/J115-1</f>
        <v>2.3469727137914731E-2</v>
      </c>
      <c r="AH116" s="24">
        <f t="shared" ref="AH116" si="544">+K116/K115-1</f>
        <v>4.398753704383962E-2</v>
      </c>
      <c r="AI116" s="24">
        <f t="shared" ref="AI116" si="545">+L116/L115-1</f>
        <v>-6.7061335620771878E-2</v>
      </c>
      <c r="AJ116" s="24">
        <f t="shared" ref="AJ116" si="546">+M116/M115-1</f>
        <v>3.7557619945082887E-2</v>
      </c>
      <c r="AK116" s="24">
        <f t="shared" ref="AK116" si="547">+N116/N115-1</f>
        <v>1.7454949650561824E-2</v>
      </c>
      <c r="AL116" s="24">
        <f t="shared" ref="AL116" si="548">+O116/O115-1</f>
        <v>7.3607748066524259E-3</v>
      </c>
      <c r="AM116" s="24">
        <f t="shared" ref="AM116" si="549">+P116/P115-1</f>
        <v>3.3543590736481388E-2</v>
      </c>
      <c r="AN116" s="24">
        <f t="shared" ref="AN116" si="550">+Q116/Q115-1</f>
        <v>4.3666553200481628E-2</v>
      </c>
      <c r="AO116" s="24">
        <f t="shared" ref="AO116" si="551">+R116/R115-1</f>
        <v>2.265579025442177E-2</v>
      </c>
      <c r="AP116" s="24">
        <f t="shared" ref="AP116" si="552">+S116/S115-1</f>
        <v>2.0764799916148213E-2</v>
      </c>
      <c r="AQ116" s="24">
        <f t="shared" ref="AQ116" si="553">+T116/T115-1</f>
        <v>2.3234679170114569E-2</v>
      </c>
      <c r="AR116" s="24">
        <f t="shared" ref="AR116" si="554">+U116/U115-1</f>
        <v>1.6913944692406924E-2</v>
      </c>
      <c r="AS116" s="24" t="e">
        <f t="shared" ref="AS116" si="555">+V116/V115-1</f>
        <v>#DIV/0!</v>
      </c>
      <c r="AT116" s="24">
        <f t="shared" ref="AT116" si="556">+W116/W115-1</f>
        <v>2.0766378406674946E-2</v>
      </c>
      <c r="AU116" s="21"/>
      <c r="AV116" s="24">
        <f t="shared" ref="AV116" si="557">+B116/B104-1</f>
        <v>0.32425866461394159</v>
      </c>
      <c r="AW116" s="24">
        <f t="shared" ref="AW116" si="558">+C116/C104-1</f>
        <v>0.32478215001089361</v>
      </c>
      <c r="AX116" s="24">
        <f t="shared" ref="AX116" si="559">+D116/D104-1</f>
        <v>0.24874269217752354</v>
      </c>
      <c r="AY116" s="24">
        <f t="shared" ref="AY116" si="560">+E116/E104-1</f>
        <v>0.11942366765610357</v>
      </c>
      <c r="AZ116" s="24">
        <f t="shared" ref="AZ116" si="561">+F116/F104-1</f>
        <v>0.47733429775233649</v>
      </c>
      <c r="BA116" s="24">
        <f t="shared" ref="BA116" si="562">+G116/G104-1</f>
        <v>0.20039267474438049</v>
      </c>
      <c r="BB116" s="24">
        <f t="shared" ref="BB116" si="563">+H116/H104-1</f>
        <v>0.30222266842925283</v>
      </c>
      <c r="BC116" s="24">
        <f t="shared" ref="BC116" si="564">+I116/I104-1</f>
        <v>0.33565094599311385</v>
      </c>
      <c r="BD116" s="24">
        <f t="shared" ref="BD116" si="565">+J116/J104-1</f>
        <v>0.35345612533254145</v>
      </c>
      <c r="BE116" s="24">
        <f t="shared" ref="BE116" si="566">+K116/K104-1</f>
        <v>0.38613188861295034</v>
      </c>
      <c r="BF116" s="24">
        <f t="shared" ref="BF116" si="567">+L116/L104-1</f>
        <v>0.38255691582543982</v>
      </c>
      <c r="BG116" s="24">
        <f t="shared" ref="BG116" si="568">+M116/M104-1</f>
        <v>0.4405177070723405</v>
      </c>
      <c r="BH116" s="24">
        <f t="shared" ref="BH116" si="569">+N116/N104-1</f>
        <v>0.30728980322041322</v>
      </c>
      <c r="BI116" s="24">
        <f t="shared" ref="BI116" si="570">+O116/O104-1</f>
        <v>0.13939064529236322</v>
      </c>
      <c r="BJ116" s="24">
        <f t="shared" ref="BJ116" si="571">+P116/P104-1</f>
        <v>0.34016068808900357</v>
      </c>
      <c r="BK116" s="24">
        <f t="shared" ref="BK116" si="572">+Q116/Q104-1</f>
        <v>0.37961192226835228</v>
      </c>
      <c r="BL116" s="24">
        <f t="shared" ref="BL116" si="573">+R116/R104-1</f>
        <v>0.32425866461394115</v>
      </c>
      <c r="BM116" s="24">
        <f t="shared" ref="BM116" si="574">+S116/S104-1</f>
        <v>0.30492198679714466</v>
      </c>
      <c r="BN116" s="24">
        <f t="shared" ref="BN116" si="575">+T116/T104-1</f>
        <v>0.29151212205458243</v>
      </c>
      <c r="BO116" s="24">
        <f t="shared" ref="BO116" si="576">+U116/U104-1</f>
        <v>0.23403755675004079</v>
      </c>
      <c r="BP116" s="24" t="e">
        <f t="shared" ref="BP116" si="577">+V116/V104-1</f>
        <v>#DIV/0!</v>
      </c>
      <c r="BQ116" s="24">
        <f t="shared" ref="BQ116" si="578">+W116/W104-1</f>
        <v>0.28040630582075554</v>
      </c>
      <c r="BR116" s="21"/>
      <c r="BS116" s="35">
        <f t="shared" ref="BS116" si="579">+A116</f>
        <v>46082</v>
      </c>
      <c r="BT116" s="24">
        <f t="shared" ref="BT116" si="580">(C116-C115)/$B115*C$3</f>
        <v>5.7913815535522951E-3</v>
      </c>
      <c r="BU116" s="24">
        <f t="shared" ref="BU116" si="581">(D116-D115)/$B115*D$3</f>
        <v>3.8262324141605307E-4</v>
      </c>
      <c r="BV116" s="24">
        <f t="shared" ref="BV116" si="582">(E116-E115)/$B115*E$3</f>
        <v>-3.649105245649752E-4</v>
      </c>
      <c r="BW116" s="24">
        <f t="shared" ref="BW116" si="583">(F116-F115)/$B115*F$3</f>
        <v>2.8801442200600152E-3</v>
      </c>
      <c r="BX116" s="24">
        <f t="shared" ref="BX116" si="584">(G116-G115)/$B115*G$3</f>
        <v>7.7651957422045139E-4</v>
      </c>
      <c r="BY116" s="24">
        <f t="shared" ref="BY116" si="585">(H116-H115)/$B115*H$3</f>
        <v>2.2945820187978035E-3</v>
      </c>
      <c r="BZ116" s="24">
        <f t="shared" ref="BZ116" si="586">(I116-I115)/$B115*I$3</f>
        <v>3.9975701028848731E-3</v>
      </c>
      <c r="CA116" s="24">
        <f t="shared" ref="CA116" si="587">(J116-J115)/$B115*J$3</f>
        <v>5.9024957002748631E-4</v>
      </c>
      <c r="CB116" s="24">
        <f t="shared" ref="CB116" si="588">(K116-K115)/$B115*K$3</f>
        <v>2.862206396522373E-3</v>
      </c>
      <c r="CC116" s="24">
        <f t="shared" ref="CC116" si="589">(L116-L115)/$B115*L$3</f>
        <v>-9.2482675936249195E-4</v>
      </c>
      <c r="CD116" s="24">
        <f t="shared" ref="CD116" si="590">(M116-M115)/$B115*M$3</f>
        <v>3.7832614641739276E-3</v>
      </c>
      <c r="CE116" s="24">
        <f t="shared" ref="CE116" si="591">(N116-N115)/$B115*N$3</f>
        <v>5.8698939669413002E-4</v>
      </c>
      <c r="CF116" s="24">
        <f t="shared" ref="CF116" si="592">+SUM(BT116:CE116)</f>
        <v>2.265579025442194E-2</v>
      </c>
    </row>
    <row r="117" spans="1:84" x14ac:dyDescent="0.2">
      <c r="A117" s="31">
        <f>+[1]PAM!A118</f>
        <v>46113</v>
      </c>
      <c r="B117" s="17">
        <f>+[1]PAM!B118</f>
        <v>11214.11985756088</v>
      </c>
      <c r="C117" s="17">
        <f>+[1]PAM!C118</f>
        <v>12025.057410835059</v>
      </c>
      <c r="D117" s="17">
        <f>+[1]PAM!D118</f>
        <v>7910.3675825246337</v>
      </c>
      <c r="E117" s="17">
        <f>+[1]PAM!E118</f>
        <v>7934.7556478865508</v>
      </c>
      <c r="F117" s="17">
        <f>+[1]PAM!F118</f>
        <v>11756.3472</v>
      </c>
      <c r="G117" s="17">
        <f>+[1]PAM!G118</f>
        <v>9207.8323999999993</v>
      </c>
      <c r="H117" s="17">
        <f>+[1]PAM!H118</f>
        <v>13022.2636</v>
      </c>
      <c r="I117" s="17">
        <f>+[1]PAM!I118</f>
        <v>12405.3884</v>
      </c>
      <c r="J117" s="17">
        <f>+[1]PAM!J118</f>
        <v>10027.914981698479</v>
      </c>
      <c r="K117" s="17">
        <f>+[1]PAM!K118</f>
        <v>9861.6617999999999</v>
      </c>
      <c r="L117" s="17">
        <f>+[1]PAM!L118</f>
        <v>8965.2645396877942</v>
      </c>
      <c r="M117" s="17">
        <f>+[1]PAM!M118</f>
        <v>14180.8676</v>
      </c>
      <c r="N117" s="17">
        <f>+[1]PAM!N118</f>
        <v>10478.106099457529</v>
      </c>
      <c r="O117" s="17">
        <f>+[1]PAM!P118</f>
        <v>9090.1983</v>
      </c>
      <c r="P117" s="17">
        <f>+[1]PAM!Q118</f>
        <v>11735.6603</v>
      </c>
      <c r="Q117" s="17">
        <f>+[1]PAM!R118</f>
        <v>11277.595300000001</v>
      </c>
      <c r="R117" s="18">
        <f t="shared" ref="R117" si="593">+SUMPRODUCT($C$3:$N$3,C117:N117)</f>
        <v>11214.119857560878</v>
      </c>
      <c r="S117" s="19">
        <f t="shared" si="52"/>
        <v>10850.326234522372</v>
      </c>
      <c r="T117" s="19">
        <f t="shared" si="53"/>
        <v>10222.97675562262</v>
      </c>
      <c r="U117" s="19">
        <f t="shared" si="54"/>
        <v>9067.2840433134352</v>
      </c>
      <c r="V117" s="19"/>
      <c r="W117" s="20">
        <f t="shared" si="55"/>
        <v>10438.009774282584</v>
      </c>
      <c r="X117" s="21"/>
      <c r="Y117" s="41">
        <f t="shared" ref="Y117" si="594">+B117/B116-1</f>
        <v>2.3560981554960447E-2</v>
      </c>
      <c r="Z117" s="24">
        <f t="shared" ref="Z117" si="595">+C117/C116-1</f>
        <v>2.0004002089084594E-2</v>
      </c>
      <c r="AA117" s="24">
        <f t="shared" ref="AA117" si="596">+D117/D116-1</f>
        <v>2.5408973065796481E-2</v>
      </c>
      <c r="AB117" s="24">
        <f t="shared" ref="AB117" si="597">+E117/E116-1</f>
        <v>2.8184523270793349E-3</v>
      </c>
      <c r="AC117" s="24">
        <f t="shared" ref="AC117" si="598">+F117/F116-1</f>
        <v>2.4308315852747953E-2</v>
      </c>
      <c r="AD117" s="24">
        <f t="shared" ref="AD117" si="599">+G117/G116-1</f>
        <v>2.9230326814633001E-2</v>
      </c>
      <c r="AE117" s="24">
        <f t="shared" ref="AE117" si="600">+H117/H116-1</f>
        <v>2.4666936873626755E-2</v>
      </c>
      <c r="AF117" s="24">
        <f t="shared" ref="AF117" si="601">+I117/I116-1</f>
        <v>4.7347427258721764E-2</v>
      </c>
      <c r="AG117" s="24">
        <f t="shared" ref="AG117" si="602">+J117/J116-1</f>
        <v>4.004479850512177E-2</v>
      </c>
      <c r="AH117" s="24">
        <f t="shared" ref="AH117" si="603">+K117/K116-1</f>
        <v>1.3961944136746673E-3</v>
      </c>
      <c r="AI117" s="24">
        <f t="shared" ref="AI117" si="604">+L117/L116-1</f>
        <v>4.7190549825056882E-2</v>
      </c>
      <c r="AJ117" s="24">
        <f t="shared" ref="AJ117" si="605">+M117/M116-1</f>
        <v>2.5853426001920976E-2</v>
      </c>
      <c r="AK117" s="24">
        <f t="shared" ref="AK117" si="606">+N117/N116-1</f>
        <v>2.3333010721214631E-2</v>
      </c>
      <c r="AL117" s="24">
        <f t="shared" ref="AL117" si="607">+O117/O116-1</f>
        <v>-4.8141857282102407E-3</v>
      </c>
      <c r="AM117" s="24">
        <f t="shared" ref="AM117" si="608">+P117/P116-1</f>
        <v>2.3007455086245132E-2</v>
      </c>
      <c r="AN117" s="24">
        <f t="shared" ref="AN117" si="609">+Q117/Q116-1</f>
        <v>4.2472566333348505E-2</v>
      </c>
      <c r="AO117" s="24">
        <f t="shared" ref="AO117" si="610">+R117/R116-1</f>
        <v>2.3560981554960669E-2</v>
      </c>
      <c r="AP117" s="24">
        <f t="shared" ref="AP117" si="611">+S117/S116-1</f>
        <v>1.8198754358765612E-2</v>
      </c>
      <c r="AQ117" s="24">
        <f t="shared" ref="AQ117" si="612">+T117/T116-1</f>
        <v>1.5922007136847105E-2</v>
      </c>
      <c r="AR117" s="24">
        <f t="shared" ref="AR117" si="613">+U117/U116-1</f>
        <v>1.1450286425418454E-2</v>
      </c>
      <c r="AS117" s="24" t="e">
        <f t="shared" ref="AS117" si="614">+V117/V116-1</f>
        <v>#DIV/0!</v>
      </c>
      <c r="AT117" s="24">
        <f t="shared" ref="AT117" si="615">+W117/W116-1</f>
        <v>2.5139542560647543E-2</v>
      </c>
      <c r="AU117" s="21"/>
      <c r="AV117" s="24">
        <f t="shared" ref="AV117" si="616">+B117/B105-1</f>
        <v>0.31919904811818678</v>
      </c>
      <c r="AW117" s="24">
        <f t="shared" ref="AW117" si="617">+C117/C105-1</f>
        <v>0.31067118976785224</v>
      </c>
      <c r="AX117" s="24">
        <f t="shared" ref="AX117" si="618">+D117/D105-1</f>
        <v>0.23533641639867175</v>
      </c>
      <c r="AY117" s="24">
        <f t="shared" ref="AY117" si="619">+E117/E105-1</f>
        <v>0.11143206613595424</v>
      </c>
      <c r="AZ117" s="24">
        <f t="shared" ref="AZ117" si="620">+F117/F105-1</f>
        <v>0.48163771231811014</v>
      </c>
      <c r="BA117" s="24">
        <f t="shared" ref="BA117" si="621">+G117/G105-1</f>
        <v>0.22644593221650378</v>
      </c>
      <c r="BB117" s="24">
        <f t="shared" ref="BB117" si="622">+H117/H105-1</f>
        <v>0.30636166090119943</v>
      </c>
      <c r="BC117" s="24">
        <f t="shared" ref="BC117" si="623">+I117/I105-1</f>
        <v>0.37649367495716013</v>
      </c>
      <c r="BD117" s="24">
        <f t="shared" ref="BD117" si="624">+J117/J105-1</f>
        <v>0.36618639693053767</v>
      </c>
      <c r="BE117" s="24">
        <f t="shared" ref="BE117" si="625">+K117/K105-1</f>
        <v>0.30324594431732388</v>
      </c>
      <c r="BF117" s="24">
        <f t="shared" ref="BF117" si="626">+L117/L105-1</f>
        <v>0.39042675529945536</v>
      </c>
      <c r="BG117" s="24">
        <f t="shared" ref="BG117" si="627">+M117/M105-1</f>
        <v>0.42210018269359417</v>
      </c>
      <c r="BH117" s="24">
        <f t="shared" ref="BH117" si="628">+N117/N105-1</f>
        <v>0.30242642081916005</v>
      </c>
      <c r="BI117" s="24">
        <f t="shared" ref="BI117" si="629">+O117/O105-1</f>
        <v>0.11417747280841173</v>
      </c>
      <c r="BJ117" s="24">
        <f t="shared" ref="BJ117" si="630">+P117/P105-1</f>
        <v>0.32778553108602648</v>
      </c>
      <c r="BK117" s="24">
        <f t="shared" ref="BK117" si="631">+Q117/Q105-1</f>
        <v>0.41328890131767815</v>
      </c>
      <c r="BL117" s="24">
        <f t="shared" ref="BL117" si="632">+R117/R105-1</f>
        <v>0.31919904811818656</v>
      </c>
      <c r="BM117" s="24">
        <f t="shared" ref="BM117" si="633">+S117/S105-1</f>
        <v>0.28921757105040169</v>
      </c>
      <c r="BN117" s="24">
        <f t="shared" ref="BN117" si="634">+T117/T105-1</f>
        <v>0.27416604462188743</v>
      </c>
      <c r="BO117" s="24">
        <f t="shared" ref="BO117" si="635">+U117/U105-1</f>
        <v>0.21638144051435448</v>
      </c>
      <c r="BP117" s="24" t="e">
        <f t="shared" ref="BP117" si="636">+V117/V105-1</f>
        <v>#DIV/0!</v>
      </c>
      <c r="BQ117" s="24">
        <f t="shared" ref="BQ117" si="637">+W117/W105-1</f>
        <v>0.28241358994799914</v>
      </c>
      <c r="BR117" s="21"/>
      <c r="BS117" s="35">
        <f t="shared" ref="BS117" si="638">+A117</f>
        <v>46113</v>
      </c>
      <c r="BT117" s="24">
        <f t="shared" ref="BT117" si="639">(C117-C116)/$B116*C$3</f>
        <v>6.1670196012413581E-3</v>
      </c>
      <c r="BU117" s="24">
        <f t="shared" ref="BU117" si="640">(D117-D116)/$B116*D$3</f>
        <v>6.7985890346934337E-4</v>
      </c>
      <c r="BV117" s="24">
        <f t="shared" ref="BV117" si="641">(E117-E116)/$B116*E$3</f>
        <v>2.1230233502410296E-4</v>
      </c>
      <c r="BW117" s="24">
        <f t="shared" ref="BW117" si="642">(F117-F116)/$B116*F$3</f>
        <v>2.2078227383152621E-3</v>
      </c>
      <c r="BX117" s="24">
        <f t="shared" ref="BX117" si="643">(G117-G116)/$B116*G$3</f>
        <v>1.5132695342379232E-3</v>
      </c>
      <c r="BY117" s="24">
        <f t="shared" ref="BY117" si="644">(H117-H116)/$B116*H$3</f>
        <v>2.3348429244380918E-3</v>
      </c>
      <c r="BZ117" s="24">
        <f t="shared" ref="BZ117" si="645">(I117-I116)/$B116*I$3</f>
        <v>5.3286259992819619E-3</v>
      </c>
      <c r="CA117" s="24">
        <f t="shared" ref="CA117" si="646">(J117-J116)/$B116*J$3</f>
        <v>1.0079042380858431E-3</v>
      </c>
      <c r="CB117" s="24">
        <f t="shared" ref="CB117" si="647">(K117-K116)/$B116*K$3</f>
        <v>9.2743403774005187E-5</v>
      </c>
      <c r="CC117" s="24">
        <f t="shared" ref="CC117" si="648">(L117-L116)/$B116*L$3</f>
        <v>5.936997096246577E-4</v>
      </c>
      <c r="CD117" s="24">
        <f t="shared" ref="CD117" si="649">(M117-M116)/$B116*M$3</f>
        <v>2.6422209931877341E-3</v>
      </c>
      <c r="CE117" s="24">
        <f t="shared" ref="CE117" si="650">(N117-N116)/$B116*N$3</f>
        <v>7.8067117428027753E-4</v>
      </c>
      <c r="CF117" s="24">
        <f t="shared" ref="CF117" si="651">+SUM(BT117:CE117)</f>
        <v>2.3560981554960562E-2</v>
      </c>
    </row>
    <row r="118" spans="1:84" x14ac:dyDescent="0.2">
      <c r="A118" s="31">
        <f>+[1]PAM!A119</f>
        <v>46143</v>
      </c>
      <c r="B118" s="17">
        <f>+[1]PAM!B119</f>
        <v>11491.56984670235</v>
      </c>
      <c r="C118" s="17">
        <f>+[1]PAM!C119</f>
        <v>12444.4737775946</v>
      </c>
      <c r="D118" s="17">
        <f>+[1]PAM!D119</f>
        <v>8037.4843743668889</v>
      </c>
      <c r="E118" s="17">
        <f>+[1]PAM!E119</f>
        <v>8001.9960412219671</v>
      </c>
      <c r="F118" s="17">
        <f>+[1]PAM!F119</f>
        <v>12040.016799999999</v>
      </c>
      <c r="G118" s="17">
        <f>+[1]PAM!G119</f>
        <v>9358.2749000000003</v>
      </c>
      <c r="H118" s="17">
        <f>+[1]PAM!H119</f>
        <v>13344.228499999999</v>
      </c>
      <c r="I118" s="17">
        <f>+[1]PAM!I119</f>
        <v>12627.4089</v>
      </c>
      <c r="J118" s="17">
        <f>+[1]PAM!J119</f>
        <v>10361.42530389296</v>
      </c>
      <c r="K118" s="17">
        <f>+[1]PAM!K119</f>
        <v>10113.517400000001</v>
      </c>
      <c r="L118" s="17">
        <f>+[1]PAM!L119</f>
        <v>9373.9443910428145</v>
      </c>
      <c r="M118" s="17">
        <f>+[1]PAM!M119</f>
        <v>14370.976199999999</v>
      </c>
      <c r="N118" s="17">
        <f>+[1]PAM!N119</f>
        <v>10807.64922734577</v>
      </c>
      <c r="O118" s="17">
        <f>+[1]PAM!P119</f>
        <v>9404.7086999999992</v>
      </c>
      <c r="P118" s="17">
        <f>+[1]PAM!Q119</f>
        <v>11938.743399999999</v>
      </c>
      <c r="Q118" s="17">
        <f>+[1]PAM!R119</f>
        <v>11533.2464</v>
      </c>
      <c r="R118" s="18">
        <f t="shared" ref="R118" si="652">+SUMPRODUCT($C$3:$N$3,C118:N118)</f>
        <v>11491.569846702352</v>
      </c>
      <c r="S118" s="19">
        <f t="shared" si="52"/>
        <v>11124.675369256447</v>
      </c>
      <c r="T118" s="19">
        <f t="shared" si="53"/>
        <v>10396.971724772404</v>
      </c>
      <c r="U118" s="19">
        <f t="shared" si="54"/>
        <v>9236.573878725414</v>
      </c>
      <c r="V118" s="19"/>
      <c r="W118" s="20">
        <f t="shared" si="55"/>
        <v>10659.482423071202</v>
      </c>
      <c r="X118" s="21"/>
      <c r="Y118" s="41">
        <f t="shared" ref="Y118" si="653">+B118/B117-1</f>
        <v>2.474112927858596E-2</v>
      </c>
      <c r="Z118" s="24">
        <f t="shared" ref="Z118" si="654">+C118/C117-1</f>
        <v>3.4878533418196245E-2</v>
      </c>
      <c r="AA118" s="24">
        <f t="shared" ref="AA118" si="655">+D118/D117-1</f>
        <v>1.6069644111492032E-2</v>
      </c>
      <c r="AB118" s="24">
        <f t="shared" ref="AB118" si="656">+E118/E117-1</f>
        <v>8.4741605563274369E-3</v>
      </c>
      <c r="AC118" s="24">
        <f t="shared" ref="AC118" si="657">+F118/F117-1</f>
        <v>2.4129059407159925E-2</v>
      </c>
      <c r="AD118" s="24">
        <f t="shared" ref="AD118" si="658">+G118/G117-1</f>
        <v>1.6338535875175308E-2</v>
      </c>
      <c r="AE118" s="24">
        <f t="shared" ref="AE118" si="659">+H118/H117-1</f>
        <v>2.4724188504370304E-2</v>
      </c>
      <c r="AF118" s="24">
        <f t="shared" ref="AF118" si="660">+I118/I117-1</f>
        <v>1.7897101875504307E-2</v>
      </c>
      <c r="AG118" s="24">
        <f t="shared" ref="AG118" si="661">+J118/J117-1</f>
        <v>3.3258192037243672E-2</v>
      </c>
      <c r="AH118" s="24">
        <f t="shared" ref="AH118" si="662">+K118/K117-1</f>
        <v>2.5538859992136453E-2</v>
      </c>
      <c r="AI118" s="24">
        <f t="shared" ref="AI118" si="663">+L118/L117-1</f>
        <v>4.5584806733349525E-2</v>
      </c>
      <c r="AJ118" s="24">
        <f t="shared" ref="AJ118" si="664">+M118/M117-1</f>
        <v>1.3405992169336578E-2</v>
      </c>
      <c r="AK118" s="24">
        <f t="shared" ref="AK118" si="665">+N118/N117-1</f>
        <v>3.1450638575353018E-2</v>
      </c>
      <c r="AL118" s="24">
        <f t="shared" ref="AL118" si="666">+O118/O117-1</f>
        <v>3.4598849180220714E-2</v>
      </c>
      <c r="AM118" s="24">
        <f t="shared" ref="AM118" si="667">+P118/P117-1</f>
        <v>1.7304786846974451E-2</v>
      </c>
      <c r="AN118" s="24">
        <f t="shared" ref="AN118" si="668">+Q118/Q117-1</f>
        <v>2.2668937233454312E-2</v>
      </c>
      <c r="AO118" s="24">
        <f t="shared" ref="AO118" si="669">+R118/R117-1</f>
        <v>2.4741129278586182E-2</v>
      </c>
      <c r="AP118" s="24">
        <f t="shared" ref="AP118" si="670">+S118/S117-1</f>
        <v>2.5284874279741132E-2</v>
      </c>
      <c r="AQ118" s="24">
        <f t="shared" ref="AQ118" si="671">+T118/T117-1</f>
        <v>1.7019990684620012E-2</v>
      </c>
      <c r="AR118" s="24">
        <f t="shared" ref="AR118" si="672">+U118/U117-1</f>
        <v>1.8670401699483419E-2</v>
      </c>
      <c r="AS118" s="24" t="e">
        <f t="shared" ref="AS118" si="673">+V118/V117-1</f>
        <v>#DIV/0!</v>
      </c>
      <c r="AT118" s="24">
        <f t="shared" ref="AT118" si="674">+W118/W117-1</f>
        <v>2.1217900114856025E-2</v>
      </c>
      <c r="AU118" s="21"/>
      <c r="AV118" s="24">
        <f t="shared" ref="AV118" si="675">+B118/B106-1</f>
        <v>0.32475656635080274</v>
      </c>
      <c r="AW118" s="24">
        <f t="shared" ref="AW118" si="676">+C118/C106-1</f>
        <v>0.33378018653600261</v>
      </c>
      <c r="AX118" s="24">
        <f t="shared" ref="AX118" si="677">+D118/D106-1</f>
        <v>0.23690164253374602</v>
      </c>
      <c r="AY118" s="24">
        <f t="shared" ref="AY118" si="678">+E118/E106-1</f>
        <v>0.10300433022339806</v>
      </c>
      <c r="AZ118" s="24">
        <f t="shared" ref="AZ118" si="679">+F118/F106-1</f>
        <v>0.48694321186547396</v>
      </c>
      <c r="BA118" s="24">
        <f t="shared" ref="BA118" si="680">+G118/G106-1</f>
        <v>0.22765829210015509</v>
      </c>
      <c r="BB118" s="24">
        <f t="shared" ref="BB118" si="681">+H118/H106-1</f>
        <v>0.29915813774477695</v>
      </c>
      <c r="BC118" s="24">
        <f t="shared" ref="BC118" si="682">+I118/I106-1</f>
        <v>0.39726479363044054</v>
      </c>
      <c r="BD118" s="24">
        <f t="shared" ref="BD118" si="683">+J118/J106-1</f>
        <v>0.3514977388124898</v>
      </c>
      <c r="BE118" s="24">
        <f t="shared" ref="BE118" si="684">+K118/K106-1</f>
        <v>0.30267262726868127</v>
      </c>
      <c r="BF118" s="24">
        <f t="shared" ref="BF118" si="685">+L118/L106-1</f>
        <v>0.40501529026417948</v>
      </c>
      <c r="BG118" s="24">
        <f t="shared" ref="BG118" si="686">+M118/M106-1</f>
        <v>0.39186518873731924</v>
      </c>
      <c r="BH118" s="24">
        <f t="shared" ref="BH118" si="687">+N118/N106-1</f>
        <v>0.30365050685636952</v>
      </c>
      <c r="BI118" s="24">
        <f t="shared" ref="BI118" si="688">+O118/O106-1</f>
        <v>0.18872796922129309</v>
      </c>
      <c r="BJ118" s="24">
        <f t="shared" ref="BJ118" si="689">+P118/P106-1</f>
        <v>0.31851833477859182</v>
      </c>
      <c r="BK118" s="24">
        <f t="shared" ref="BK118" si="690">+Q118/Q106-1</f>
        <v>0.43063199364139648</v>
      </c>
      <c r="BL118" s="24">
        <f t="shared" ref="BL118" si="691">+R118/R106-1</f>
        <v>0.32475656635080297</v>
      </c>
      <c r="BM118" s="24">
        <f t="shared" ref="BM118" si="692">+S118/S106-1</f>
        <v>0.29491054419139862</v>
      </c>
      <c r="BN118" s="24">
        <f t="shared" ref="BN118" si="693">+T118/T106-1</f>
        <v>0.26451193522068883</v>
      </c>
      <c r="BO118" s="24">
        <f t="shared" ref="BO118" si="694">+U118/U106-1</f>
        <v>0.21404559703843495</v>
      </c>
      <c r="BP118" s="24" t="e">
        <f t="shared" ref="BP118" si="695">+V118/V106-1</f>
        <v>#DIV/0!</v>
      </c>
      <c r="BQ118" s="24">
        <f t="shared" ref="BQ118" si="696">+W118/W106-1</f>
        <v>0.28386307028744118</v>
      </c>
      <c r="BR118" s="21"/>
      <c r="BS118" s="35">
        <f t="shared" ref="BS118" si="697">+A118</f>
        <v>46143</v>
      </c>
      <c r="BT118" s="24">
        <f t="shared" ref="BT118" si="698">(C118-C117)/$B117*C$3</f>
        <v>1.0715311643079248E-2</v>
      </c>
      <c r="BU118" s="24">
        <f t="shared" ref="BU118" si="699">(D118-D117)/$B117*D$3</f>
        <v>4.3074607292955581E-4</v>
      </c>
      <c r="BV118" s="24">
        <f t="shared" ref="BV118" si="700">(E118-E117)/$B117*E$3</f>
        <v>6.2538773563717816E-4</v>
      </c>
      <c r="BW118" s="24">
        <f t="shared" ref="BW118" si="701">(F118-F117)/$B117*F$3</f>
        <v>2.1931417384858658E-3</v>
      </c>
      <c r="BX118" s="24">
        <f t="shared" ref="BX118" si="702">(G118-G117)/$B117*G$3</f>
        <v>8.5053973215465817E-4</v>
      </c>
      <c r="BY118" s="24">
        <f t="shared" ref="BY118" si="703">(H118-H117)/$B117*H$3</f>
        <v>2.3427907115052249E-3</v>
      </c>
      <c r="BZ118" s="24">
        <f t="shared" ref="BZ118" si="704">(I118-I117)/$B117*I$3</f>
        <v>2.0610029448202361E-3</v>
      </c>
      <c r="CA118" s="24">
        <f t="shared" ref="CA118" si="705">(J118-J117)/$B117*J$3</f>
        <v>8.5057011481209541E-4</v>
      </c>
      <c r="CB118" s="24">
        <f t="shared" ref="CB118" si="706">(K118-K117)/$B117*K$3</f>
        <v>1.659704825381479E-3</v>
      </c>
      <c r="CC118" s="24">
        <f t="shared" ref="CC118" si="707">(L118-L117)/$B117*L$3</f>
        <v>5.8673758532905046E-4</v>
      </c>
      <c r="CD118" s="24">
        <f t="shared" ref="CD118" si="708">(M118-M117)/$B117*M$3</f>
        <v>1.3731614068328028E-3</v>
      </c>
      <c r="CE118" s="24">
        <f t="shared" ref="CE118" si="709">(N118-N117)/$B117*N$3</f>
        <v>1.052034767618852E-3</v>
      </c>
      <c r="CF118" s="24">
        <f t="shared" ref="CF118" si="710">+SUM(BT118:CE118)</f>
        <v>2.4741129278586241E-2</v>
      </c>
    </row>
    <row r="119" spans="1:84" x14ac:dyDescent="0.2">
      <c r="A119" s="31">
        <f>+[1]PAM!A120</f>
        <v>46174</v>
      </c>
      <c r="B119" s="17">
        <f>+[1]PAM!B120</f>
        <v>11789.05242877373</v>
      </c>
      <c r="C119" s="17">
        <f>+[1]PAM!C120</f>
        <v>12777.424526281509</v>
      </c>
      <c r="D119" s="17">
        <f>+[1]PAM!D120</f>
        <v>8250.130682030067</v>
      </c>
      <c r="E119" s="17">
        <f>+[1]PAM!E120</f>
        <v>8129.1437574564789</v>
      </c>
      <c r="F119" s="17">
        <f>+[1]PAM!F120</f>
        <v>12386.571900000001</v>
      </c>
      <c r="G119" s="17">
        <f>+[1]PAM!G120</f>
        <v>9503.2168000000001</v>
      </c>
      <c r="H119" s="17">
        <f>+[1]PAM!H120</f>
        <v>13681.1338</v>
      </c>
      <c r="I119" s="17">
        <f>+[1]PAM!I120</f>
        <v>12908.6271</v>
      </c>
      <c r="J119" s="17">
        <f>+[1]PAM!J120</f>
        <v>10612.745827896581</v>
      </c>
      <c r="K119" s="17">
        <f>+[1]PAM!K120</f>
        <v>10642.684800000001</v>
      </c>
      <c r="L119" s="17">
        <f>+[1]PAM!L120</f>
        <v>9503.2876273985457</v>
      </c>
      <c r="M119" s="17">
        <f>+[1]PAM!M120</f>
        <v>14700.772300000001</v>
      </c>
      <c r="N119" s="17">
        <f>+[1]PAM!N120</f>
        <v>11077.455017744869</v>
      </c>
      <c r="O119" s="17">
        <f>+[1]PAM!P120</f>
        <v>9728.7687000000005</v>
      </c>
      <c r="P119" s="17">
        <f>+[1]PAM!Q120</f>
        <v>12138.1176</v>
      </c>
      <c r="Q119" s="17">
        <f>+[1]PAM!R120</f>
        <v>11840.563399999999</v>
      </c>
      <c r="R119" s="18">
        <f t="shared" ref="R119" si="711">+SUMPRODUCT($C$3:$N$3,C119:N119)</f>
        <v>11789.05242877373</v>
      </c>
      <c r="S119" s="19">
        <f t="shared" si="52"/>
        <v>11419.593768303961</v>
      </c>
      <c r="T119" s="19">
        <f t="shared" si="53"/>
        <v>10670.210635262212</v>
      </c>
      <c r="U119" s="19">
        <f t="shared" si="54"/>
        <v>9493.2982529847777</v>
      </c>
      <c r="V119" s="19"/>
      <c r="W119" s="20">
        <f t="shared" si="55"/>
        <v>10929.769586543787</v>
      </c>
      <c r="X119" s="21"/>
      <c r="Y119" s="41">
        <f t="shared" ref="Y119" si="712">+B119/B118-1</f>
        <v>2.5887027276499275E-2</v>
      </c>
      <c r="Z119" s="24">
        <f t="shared" ref="Z119" si="713">+C119/C118-1</f>
        <v>2.6754907811880724E-2</v>
      </c>
      <c r="AA119" s="24">
        <f t="shared" ref="AA119" si="714">+D119/D118-1</f>
        <v>2.6456823772043503E-2</v>
      </c>
      <c r="AB119" s="24">
        <f t="shared" ref="AB119" si="715">+E119/E118-1</f>
        <v>1.5889500017185032E-2</v>
      </c>
      <c r="AC119" s="24">
        <f t="shared" ref="AC119" si="716">+F119/F118-1</f>
        <v>2.8783606016230978E-2</v>
      </c>
      <c r="AD119" s="24">
        <f t="shared" ref="AD119" si="717">+G119/G118-1</f>
        <v>1.5488100269420269E-2</v>
      </c>
      <c r="AE119" s="24">
        <f t="shared" ref="AE119" si="718">+H119/H118-1</f>
        <v>2.5247267011352603E-2</v>
      </c>
      <c r="AF119" s="24">
        <f t="shared" ref="AF119" si="719">+I119/I118-1</f>
        <v>2.2270459618995986E-2</v>
      </c>
      <c r="AG119" s="24">
        <f t="shared" ref="AG119" si="720">+J119/J118-1</f>
        <v>2.4255400838453678E-2</v>
      </c>
      <c r="AH119" s="24">
        <f t="shared" ref="AH119" si="721">+K119/K118-1</f>
        <v>5.2322785344691258E-2</v>
      </c>
      <c r="AI119" s="24">
        <f t="shared" ref="AI119" si="722">+L119/L118-1</f>
        <v>1.3798165527771244E-2</v>
      </c>
      <c r="AJ119" s="24">
        <f t="shared" ref="AJ119" si="723">+M119/M118-1</f>
        <v>2.2948761128697814E-2</v>
      </c>
      <c r="AK119" s="24">
        <f t="shared" ref="AK119" si="724">+N119/N118-1</f>
        <v>2.4964336343969329E-2</v>
      </c>
      <c r="AL119" s="24">
        <f t="shared" ref="AL119" si="725">+O119/O118-1</f>
        <v>3.4457207590066208E-2</v>
      </c>
      <c r="AM119" s="24">
        <f t="shared" ref="AM119" si="726">+P119/P118-1</f>
        <v>1.6699764231468572E-2</v>
      </c>
      <c r="AN119" s="24">
        <f t="shared" ref="AN119" si="727">+Q119/Q118-1</f>
        <v>2.6646183506492838E-2</v>
      </c>
      <c r="AO119" s="24">
        <f t="shared" ref="AO119" si="728">+R119/R118-1</f>
        <v>2.5887027276499053E-2</v>
      </c>
      <c r="AP119" s="24">
        <f t="shared" ref="AP119" si="729">+S119/S118-1</f>
        <v>2.651029259357407E-2</v>
      </c>
      <c r="AQ119" s="24">
        <f t="shared" ref="AQ119" si="730">+T119/T118-1</f>
        <v>2.6280624562897925E-2</v>
      </c>
      <c r="AR119" s="24">
        <f t="shared" ref="AR119" si="731">+U119/U118-1</f>
        <v>2.7794329112732719E-2</v>
      </c>
      <c r="AS119" s="24" t="e">
        <f t="shared" ref="AS119" si="732">+V119/V118-1</f>
        <v>#DIV/0!</v>
      </c>
      <c r="AT119" s="24">
        <f t="shared" ref="AT119" si="733">+W119/W118-1</f>
        <v>2.535649975720955E-2</v>
      </c>
      <c r="AU119" s="21"/>
      <c r="AV119" s="24">
        <f t="shared" ref="AV119" si="734">+B119/B107-1</f>
        <v>0.33392976426901799</v>
      </c>
      <c r="AW119" s="24">
        <f t="shared" ref="AW119" si="735">+C119/C107-1</f>
        <v>0.34700802853460466</v>
      </c>
      <c r="AX119" s="24">
        <f t="shared" ref="AX119" si="736">+D119/D107-1</f>
        <v>0.23049877996743295</v>
      </c>
      <c r="AY119" s="24">
        <f t="shared" ref="AY119" si="737">+E119/E107-1</f>
        <v>9.72833311817769E-2</v>
      </c>
      <c r="AZ119" s="24">
        <f t="shared" ref="AZ119" si="738">+F119/F107-1</f>
        <v>0.48164258897300916</v>
      </c>
      <c r="BA119" s="24">
        <f t="shared" ref="BA119" si="739">+G119/G107-1</f>
        <v>0.2271823033992395</v>
      </c>
      <c r="BB119" s="24">
        <f t="shared" ref="BB119" si="740">+H119/H107-1</f>
        <v>0.30405781247999819</v>
      </c>
      <c r="BC119" s="24">
        <f t="shared" ref="BC119" si="741">+I119/I107-1</f>
        <v>0.41110398087113431</v>
      </c>
      <c r="BD119" s="24">
        <f t="shared" ref="BD119" si="742">+J119/J107-1</f>
        <v>0.35315827160847801</v>
      </c>
      <c r="BE119" s="24">
        <f t="shared" ref="BE119" si="743">+K119/K107-1</f>
        <v>0.36354420785318653</v>
      </c>
      <c r="BF119" s="24">
        <f t="shared" ref="BF119" si="744">+L119/L107-1</f>
        <v>0.36543234494268462</v>
      </c>
      <c r="BG119" s="24">
        <f t="shared" ref="BG119" si="745">+M119/M107-1</f>
        <v>0.39897479757493715</v>
      </c>
      <c r="BH119" s="24">
        <f t="shared" ref="BH119" si="746">+N119/N107-1</f>
        <v>0.30369248248869818</v>
      </c>
      <c r="BI119" s="24">
        <f t="shared" ref="BI119" si="747">+O119/O107-1</f>
        <v>0.23082143514155029</v>
      </c>
      <c r="BJ119" s="24">
        <f t="shared" ref="BJ119" si="748">+P119/P107-1</f>
        <v>0.32280099841846277</v>
      </c>
      <c r="BK119" s="24">
        <f t="shared" ref="BK119" si="749">+Q119/Q107-1</f>
        <v>0.43948289135024132</v>
      </c>
      <c r="BL119" s="24">
        <f t="shared" ref="BL119" si="750">+R119/R107-1</f>
        <v>0.33392976426901799</v>
      </c>
      <c r="BM119" s="24">
        <f t="shared" ref="BM119" si="751">+S119/S107-1</f>
        <v>0.30664765225225232</v>
      </c>
      <c r="BN119" s="24">
        <f t="shared" ref="BN119" si="752">+T119/T107-1</f>
        <v>0.27651060948948381</v>
      </c>
      <c r="BO119" s="24">
        <f t="shared" ref="BO119" si="753">+U119/U107-1</f>
        <v>0.22790724149526742</v>
      </c>
      <c r="BP119" s="24" t="e">
        <f t="shared" ref="BP119" si="754">+V119/V107-1</f>
        <v>#DIV/0!</v>
      </c>
      <c r="BQ119" s="24">
        <f t="shared" ref="BQ119" si="755">+W119/W107-1</f>
        <v>0.29391970168823067</v>
      </c>
      <c r="BR119" s="21"/>
      <c r="BS119" s="35">
        <f t="shared" ref="BS119" si="756">+A119</f>
        <v>46174</v>
      </c>
      <c r="BT119" s="24">
        <f t="shared" ref="BT119" si="757">(C119-C118)/$B118*C$3</f>
        <v>8.3009015105253957E-3</v>
      </c>
      <c r="BU119" s="24">
        <f t="shared" ref="BU119" si="758">(D119-D118)/$B118*D$3</f>
        <v>7.031728300828788E-4</v>
      </c>
      <c r="BV119" s="24">
        <f t="shared" ref="BV119" si="759">(E119-E118)/$B118*E$3</f>
        <v>1.1540204671918811E-3</v>
      </c>
      <c r="BW119" s="24">
        <f t="shared" ref="BW119" si="760">(F119-F118)/$B118*F$3</f>
        <v>2.61464078196612E-3</v>
      </c>
      <c r="BX119" s="24">
        <f t="shared" ref="BX119" si="761">(G119-G118)/$B118*G$3</f>
        <v>7.9965719066981756E-4</v>
      </c>
      <c r="BY119" s="24">
        <f t="shared" ref="BY119" si="762">(H119-H118)/$B118*H$3</f>
        <v>2.3923165282669413E-3</v>
      </c>
      <c r="BZ119" s="24">
        <f t="shared" ref="BZ119" si="763">(I119-I118)/$B118*I$3</f>
        <v>2.5475035187120846E-3</v>
      </c>
      <c r="CA119" s="24">
        <f t="shared" ref="CA119" si="764">(J119-J118)/$B118*J$3</f>
        <v>6.2548172985835919E-4</v>
      </c>
      <c r="CB119" s="24">
        <f t="shared" ref="CB119" si="765">(K119-K118)/$B118*K$3</f>
        <v>3.4029702975022008E-3</v>
      </c>
      <c r="CC119" s="24">
        <f t="shared" ref="CC119" si="766">(L119-L118)/$B118*L$3</f>
        <v>1.8121337059312672E-4</v>
      </c>
      <c r="CD119" s="24">
        <f t="shared" ref="CD119" si="767">(M119-M118)/$B118*M$3</f>
        <v>2.3246157362621679E-3</v>
      </c>
      <c r="CE119" s="24">
        <f t="shared" ref="CE119" si="768">(N119-N118)/$B118*N$3</f>
        <v>8.405333148681632E-4</v>
      </c>
      <c r="CF119" s="24">
        <f t="shared" ref="CF119" si="769">+SUM(BT119:CE119)</f>
        <v>2.5887027276499136E-2</v>
      </c>
    </row>
    <row r="120" spans="1:84" x14ac:dyDescent="0.2">
      <c r="A120" s="31">
        <f>+[1]PAM!A121</f>
        <v>46204</v>
      </c>
      <c r="B120" s="17">
        <f>+[1]PAM!B121</f>
        <v>12087.243502503419</v>
      </c>
      <c r="C120" s="17">
        <f>+[1]PAM!C121</f>
        <v>13098.182936979279</v>
      </c>
      <c r="D120" s="17">
        <f>+[1]PAM!D121</f>
        <v>8425.824954519956</v>
      </c>
      <c r="E120" s="17">
        <f>+[1]PAM!E121</f>
        <v>8337.6749775067638</v>
      </c>
      <c r="F120" s="17">
        <f>+[1]PAM!F121</f>
        <v>12708.393400000001</v>
      </c>
      <c r="G120" s="17">
        <f>+[1]PAM!G121</f>
        <v>9723.2507999999998</v>
      </c>
      <c r="H120" s="17">
        <f>+[1]PAM!H121</f>
        <v>14076.5069</v>
      </c>
      <c r="I120" s="17">
        <f>+[1]PAM!I121</f>
        <v>13050.543299999999</v>
      </c>
      <c r="J120" s="17">
        <f>+[1]PAM!J121</f>
        <v>10975.193245584471</v>
      </c>
      <c r="K120" s="17">
        <f>+[1]PAM!K121</f>
        <v>11101.836499999999</v>
      </c>
      <c r="L120" s="17">
        <f>+[1]PAM!L121</f>
        <v>9752.4714560684188</v>
      </c>
      <c r="M120" s="17">
        <f>+[1]PAM!M121</f>
        <v>15046.7253</v>
      </c>
      <c r="N120" s="17">
        <f>+[1]PAM!N121</f>
        <v>11430.757811360991</v>
      </c>
      <c r="O120" s="17">
        <f>+[1]PAM!P121</f>
        <v>10198.6019</v>
      </c>
      <c r="P120" s="17">
        <f>+[1]PAM!Q121</f>
        <v>12346.602199999999</v>
      </c>
      <c r="Q120" s="17">
        <f>+[1]PAM!R121</f>
        <v>12026.928</v>
      </c>
      <c r="R120" s="18">
        <f t="shared" ref="R120" si="770">+SUMPRODUCT($C$3:$N$3,C120:N120)</f>
        <v>12087.243502503416</v>
      </c>
      <c r="S120" s="19">
        <f t="shared" si="52"/>
        <v>11725.459008474156</v>
      </c>
      <c r="T120" s="19">
        <f t="shared" si="53"/>
        <v>10977.972090319974</v>
      </c>
      <c r="U120" s="19">
        <f t="shared" si="54"/>
        <v>9789.9078870608482</v>
      </c>
      <c r="V120" s="19"/>
      <c r="W120" s="20">
        <f t="shared" si="55"/>
        <v>11212.741799344416</v>
      </c>
      <c r="X120" s="21"/>
      <c r="Y120" s="41">
        <f t="shared" ref="Y120" si="771">+B120/B119-1</f>
        <v>2.5293896649563496E-2</v>
      </c>
      <c r="Z120" s="24">
        <f t="shared" ref="Z120" si="772">+C120/C119-1</f>
        <v>2.5103526147856492E-2</v>
      </c>
      <c r="AA120" s="24">
        <f t="shared" ref="AA120" si="773">+D120/D119-1</f>
        <v>2.1295938120419855E-2</v>
      </c>
      <c r="AB120" s="24">
        <f t="shared" ref="AB120" si="774">+E120/E119-1</f>
        <v>2.5652298233625137E-2</v>
      </c>
      <c r="AC120" s="24">
        <f t="shared" ref="AC120" si="775">+F120/F119-1</f>
        <v>2.5981482414839885E-2</v>
      </c>
      <c r="AD120" s="24">
        <f t="shared" ref="AD120" si="776">+G120/G119-1</f>
        <v>2.3153633620144332E-2</v>
      </c>
      <c r="AE120" s="24">
        <f t="shared" ref="AE120" si="777">+H120/H119-1</f>
        <v>2.8899147232958278E-2</v>
      </c>
      <c r="AF120" s="24">
        <f t="shared" ref="AF120" si="778">+I120/I119-1</f>
        <v>1.099390344926765E-2</v>
      </c>
      <c r="AG120" s="24">
        <f t="shared" ref="AG120" si="779">+J120/J119-1</f>
        <v>3.4152086893022959E-2</v>
      </c>
      <c r="AH120" s="24">
        <f t="shared" ref="AH120" si="780">+K120/K119-1</f>
        <v>4.3142469088250923E-2</v>
      </c>
      <c r="AI120" s="24">
        <f t="shared" ref="AI120" si="781">+L120/L119-1</f>
        <v>2.6220802572728852E-2</v>
      </c>
      <c r="AJ120" s="24">
        <f t="shared" ref="AJ120" si="782">+M120/M119-1</f>
        <v>2.3532981325069535E-2</v>
      </c>
      <c r="AK120" s="24">
        <f t="shared" ref="AK120" si="783">+N120/N119-1</f>
        <v>3.1893859469541486E-2</v>
      </c>
      <c r="AL120" s="24">
        <f t="shared" ref="AL120" si="784">+O120/O119-1</f>
        <v>4.8293182260567002E-2</v>
      </c>
      <c r="AM120" s="24">
        <f t="shared" ref="AM120" si="785">+P120/P119-1</f>
        <v>1.717602406488461E-2</v>
      </c>
      <c r="AN120" s="24">
        <f t="shared" ref="AN120" si="786">+Q120/Q119-1</f>
        <v>1.5739504422568329E-2</v>
      </c>
      <c r="AO120" s="24">
        <f t="shared" ref="AO120" si="787">+R120/R119-1</f>
        <v>2.5293896649563274E-2</v>
      </c>
      <c r="AP120" s="24">
        <f t="shared" ref="AP120" si="788">+S120/S119-1</f>
        <v>2.6784248754903039E-2</v>
      </c>
      <c r="AQ120" s="24">
        <f t="shared" ref="AQ120" si="789">+T120/T119-1</f>
        <v>2.8843053392094475E-2</v>
      </c>
      <c r="AR120" s="24">
        <f t="shared" ref="AR120" si="790">+U120/U119-1</f>
        <v>3.1244107808665378E-2</v>
      </c>
      <c r="AS120" s="24" t="e">
        <f t="shared" ref="AS120" si="791">+V120/V119-1</f>
        <v>#DIV/0!</v>
      </c>
      <c r="AT120" s="24">
        <f t="shared" ref="AT120" si="792">+W120/W119-1</f>
        <v>2.5890043752524461E-2</v>
      </c>
      <c r="AU120" s="21"/>
      <c r="AV120" s="24">
        <f t="shared" ref="AV120" si="793">+B120/B108-1</f>
        <v>0.33360066979404213</v>
      </c>
      <c r="AW120" s="24">
        <f t="shared" ref="AW120" si="794">+C120/C108-1</f>
        <v>0.3438549119090335</v>
      </c>
      <c r="AX120" s="24">
        <f t="shared" ref="AX120" si="795">+D120/D108-1</f>
        <v>0.23642635034025727</v>
      </c>
      <c r="AY120" s="24">
        <f t="shared" ref="AY120" si="796">+E120/E108-1</f>
        <v>0.10601967858470029</v>
      </c>
      <c r="AZ120" s="24">
        <f t="shared" ref="AZ120" si="797">+F120/F108-1</f>
        <v>0.48461778332702243</v>
      </c>
      <c r="BA120" s="24">
        <f t="shared" ref="BA120" si="798">+G120/G108-1</f>
        <v>0.2355994584953176</v>
      </c>
      <c r="BB120" s="24">
        <f t="shared" ref="BB120" si="799">+H120/H108-1</f>
        <v>0.32694992162359737</v>
      </c>
      <c r="BC120" s="24">
        <f t="shared" ref="BC120" si="800">+I120/I108-1</f>
        <v>0.39583281994493391</v>
      </c>
      <c r="BD120" s="24">
        <f t="shared" ref="BD120" si="801">+J120/J108-1</f>
        <v>0.3545301756649708</v>
      </c>
      <c r="BE120" s="24">
        <f t="shared" ref="BE120" si="802">+K120/K108-1</f>
        <v>0.3373052961659293</v>
      </c>
      <c r="BF120" s="24">
        <f t="shared" ref="BF120" si="803">+L120/L108-1</f>
        <v>0.34981976693602435</v>
      </c>
      <c r="BG120" s="24">
        <f t="shared" ref="BG120" si="804">+M120/M108-1</f>
        <v>0.39673960289300703</v>
      </c>
      <c r="BH120" s="24">
        <f t="shared" ref="BH120" si="805">+N120/N108-1</f>
        <v>0.31232556052827221</v>
      </c>
      <c r="BI120" s="24">
        <f t="shared" ref="BI120" si="806">+O120/O108-1</f>
        <v>0.23006083291696489</v>
      </c>
      <c r="BJ120" s="24">
        <f t="shared" ref="BJ120" si="807">+P120/P108-1</f>
        <v>0.3261743105690742</v>
      </c>
      <c r="BK120" s="24">
        <f t="shared" ref="BK120" si="808">+Q120/Q108-1</f>
        <v>0.42810178689886458</v>
      </c>
      <c r="BL120" s="24">
        <f t="shared" ref="BL120" si="809">+R120/R108-1</f>
        <v>0.33360066979404168</v>
      </c>
      <c r="BM120" s="24">
        <f t="shared" ref="BM120" si="810">+S120/S108-1</f>
        <v>0.30529698650674231</v>
      </c>
      <c r="BN120" s="24">
        <f t="shared" ref="BN120" si="811">+T120/T108-1</f>
        <v>0.27615863161337995</v>
      </c>
      <c r="BO120" s="24">
        <f t="shared" ref="BO120" si="812">+U120/U108-1</f>
        <v>0.22855924208487766</v>
      </c>
      <c r="BP120" s="24" t="e">
        <f t="shared" ref="BP120" si="813">+V120/V108-1</f>
        <v>#DIV/0!</v>
      </c>
      <c r="BQ120" s="24">
        <f t="shared" ref="BQ120" si="814">+W120/W108-1</f>
        <v>0.29479585483946202</v>
      </c>
      <c r="BR120" s="21"/>
      <c r="BS120" s="35">
        <f t="shared" ref="BS120" si="815">+A120</f>
        <v>46204</v>
      </c>
      <c r="BT120" s="24">
        <f t="shared" ref="BT120" si="816">(C120-C119)/$B119*C$3</f>
        <v>7.7951374989745541E-3</v>
      </c>
      <c r="BU120" s="24">
        <f t="shared" ref="BU120" si="817">(D120-D119)/$B119*D$3</f>
        <v>5.6632052448258099E-4</v>
      </c>
      <c r="BV120" s="24">
        <f t="shared" ref="BV120" si="818">(E120-E119)/$B119*E$3</f>
        <v>1.8449155589604146E-3</v>
      </c>
      <c r="BW120" s="24">
        <f t="shared" ref="BW120" si="819">(F120-F119)/$B119*F$3</f>
        <v>2.3667656258699234E-3</v>
      </c>
      <c r="BX120" s="24">
        <f t="shared" ref="BX120" si="820">(G120-G119)/$B119*G$3</f>
        <v>1.1833144083702272E-3</v>
      </c>
      <c r="BY120" s="24">
        <f t="shared" ref="BY120" si="821">(H120-H119)/$B119*H$3</f>
        <v>2.736644455092641E-3</v>
      </c>
      <c r="BZ120" s="24">
        <f t="shared" ref="BZ120" si="822">(I120-I119)/$B119*I$3</f>
        <v>1.2531521519017171E-3</v>
      </c>
      <c r="CA120" s="24">
        <f t="shared" ref="CA120" si="823">(J120-J119)/$B119*J$3</f>
        <v>8.7929001999967425E-4</v>
      </c>
      <c r="CB120" s="24">
        <f t="shared" ref="CB120" si="824">(K120-K119)/$B119*K$3</f>
        <v>2.8782050834877276E-3</v>
      </c>
      <c r="CC120" s="24">
        <f t="shared" ref="CC120" si="825">(L120-L119)/$B119*L$3</f>
        <v>3.4030382558933623E-4</v>
      </c>
      <c r="CD120" s="24">
        <f t="shared" ref="CD120" si="826">(M120-M119)/$B119*M$3</f>
        <v>2.3769673745453659E-3</v>
      </c>
      <c r="CE120" s="24">
        <f t="shared" ref="CE120" si="827">(N120-N119)/$B119*N$3</f>
        <v>1.072880122289251E-3</v>
      </c>
      <c r="CF120" s="24">
        <f t="shared" ref="CF120" si="828">+SUM(BT120:CE120)</f>
        <v>2.5293896649563417E-2</v>
      </c>
    </row>
    <row r="121" spans="1:84" x14ac:dyDescent="0.2">
      <c r="A121" s="31">
        <f>+[1]PAM!A122</f>
        <v>46235</v>
      </c>
      <c r="B121" s="17">
        <f>+[1]PAM!B122</f>
        <v>12303.51165271639</v>
      </c>
      <c r="C121" s="17">
        <f>+[1]PAM!C122</f>
        <v>13299.032044029191</v>
      </c>
      <c r="D121" s="17">
        <f>+[1]PAM!D122</f>
        <v>8644.0270982473357</v>
      </c>
      <c r="E121" s="17">
        <f>+[1]PAM!E122</f>
        <v>8464.5799126374714</v>
      </c>
      <c r="F121" s="17">
        <f>+[1]PAM!F122</f>
        <v>13155.4822</v>
      </c>
      <c r="G121" s="17">
        <f>+[1]PAM!G122</f>
        <v>9875.4583000000002</v>
      </c>
      <c r="H121" s="17">
        <f>+[1]PAM!H122</f>
        <v>14426.2305</v>
      </c>
      <c r="I121" s="17">
        <f>+[1]PAM!I122</f>
        <v>13232.500400000001</v>
      </c>
      <c r="J121" s="17">
        <f>+[1]PAM!J122</f>
        <v>11408.32291952366</v>
      </c>
      <c r="K121" s="17">
        <f>+[1]PAM!K122</f>
        <v>11028.745199999999</v>
      </c>
      <c r="L121" s="17">
        <f>+[1]PAM!L122</f>
        <v>10111.134273821141</v>
      </c>
      <c r="M121" s="17">
        <f>+[1]PAM!M122</f>
        <v>15258.750099999999</v>
      </c>
      <c r="N121" s="17">
        <f>+[1]PAM!N122</f>
        <v>11748.376212112889</v>
      </c>
      <c r="O121" s="17">
        <f>+[1]PAM!P122</f>
        <v>10111.7999</v>
      </c>
      <c r="P121" s="17">
        <f>+[1]PAM!Q122</f>
        <v>12568.5954</v>
      </c>
      <c r="Q121" s="17">
        <f>+[1]PAM!R122</f>
        <v>12308.2606</v>
      </c>
      <c r="R121" s="18">
        <f t="shared" ref="R121" si="829">+SUMPRODUCT($C$3:$N$3,C121:N121)</f>
        <v>12303.511652716388</v>
      </c>
      <c r="S121" s="19">
        <f t="shared" si="52"/>
        <v>11889.266873963234</v>
      </c>
      <c r="T121" s="19">
        <f t="shared" si="53"/>
        <v>11106.40244944679</v>
      </c>
      <c r="U121" s="19">
        <f t="shared" si="54"/>
        <v>9893.9289105325515</v>
      </c>
      <c r="V121" s="19"/>
      <c r="W121" s="20">
        <f t="shared" si="55"/>
        <v>11398.831976228095</v>
      </c>
      <c r="X121" s="21"/>
      <c r="Y121" s="41">
        <f t="shared" ref="Y121" si="830">+B121/B120-1</f>
        <v>1.78922638704333E-2</v>
      </c>
      <c r="Z121" s="24">
        <f t="shared" ref="Z121" si="831">+C121/C120-1</f>
        <v>1.5334119855882289E-2</v>
      </c>
      <c r="AA121" s="24">
        <f t="shared" ref="AA121" si="832">+D121/D120-1</f>
        <v>2.5896828489218482E-2</v>
      </c>
      <c r="AB121" s="24">
        <f t="shared" ref="AB121" si="833">+E121/E120-1</f>
        <v>1.5220662291714371E-2</v>
      </c>
      <c r="AC121" s="24">
        <f t="shared" ref="AC121" si="834">+F121/F120-1</f>
        <v>3.5180591749701451E-2</v>
      </c>
      <c r="AD121" s="24">
        <f t="shared" ref="AD121" si="835">+G121/G120-1</f>
        <v>1.5653972434815699E-2</v>
      </c>
      <c r="AE121" s="24">
        <f t="shared" ref="AE121" si="836">+H121/H120-1</f>
        <v>2.4844487519840586E-2</v>
      </c>
      <c r="AF121" s="24">
        <f t="shared" ref="AF121" si="837">+I121/I120-1</f>
        <v>1.39424923405298E-2</v>
      </c>
      <c r="AG121" s="24">
        <f t="shared" ref="AG121" si="838">+J121/J120-1</f>
        <v>3.946442347276613E-2</v>
      </c>
      <c r="AH121" s="24">
        <f t="shared" ref="AH121" si="839">+K121/K120-1</f>
        <v>-6.5837125235991278E-3</v>
      </c>
      <c r="AI121" s="24">
        <f t="shared" ref="AI121" si="840">+L121/L120-1</f>
        <v>3.6776607793047811E-2</v>
      </c>
      <c r="AJ121" s="24">
        <f t="shared" ref="AJ121" si="841">+M121/M120-1</f>
        <v>1.4091092631298263E-2</v>
      </c>
      <c r="AK121" s="24">
        <f t="shared" ref="AK121" si="842">+N121/N120-1</f>
        <v>2.7786294311670012E-2</v>
      </c>
      <c r="AL121" s="24">
        <f t="shared" ref="AL121" si="843">+O121/O120-1</f>
        <v>-8.5111666139257025E-3</v>
      </c>
      <c r="AM121" s="24">
        <f t="shared" ref="AM121" si="844">+P121/P120-1</f>
        <v>1.7980104680136222E-2</v>
      </c>
      <c r="AN121" s="24">
        <f t="shared" ref="AN121" si="845">+Q121/Q120-1</f>
        <v>2.3391891927847297E-2</v>
      </c>
      <c r="AO121" s="24">
        <f t="shared" ref="AO121" si="846">+R121/R120-1</f>
        <v>1.78922638704333E-2</v>
      </c>
      <c r="AP121" s="24">
        <f t="shared" ref="AP121" si="847">+S121/S120-1</f>
        <v>1.397027317827737E-2</v>
      </c>
      <c r="AQ121" s="24">
        <f t="shared" ref="AQ121" si="848">+T121/T120-1</f>
        <v>1.1698914705755348E-2</v>
      </c>
      <c r="AR121" s="24">
        <f t="shared" ref="AR121" si="849">+U121/U120-1</f>
        <v>1.0625332196351422E-2</v>
      </c>
      <c r="AS121" s="24" t="e">
        <f t="shared" ref="AS121" si="850">+V121/V120-1</f>
        <v>#DIV/0!</v>
      </c>
      <c r="AT121" s="24">
        <f t="shared" ref="AT121" si="851">+W121/W120-1</f>
        <v>1.6596313391837869E-2</v>
      </c>
      <c r="AU121" s="21"/>
      <c r="AV121" s="24">
        <f t="shared" ref="AV121" si="852">+B121/B109-1</f>
        <v>0.33071179003643025</v>
      </c>
      <c r="AW121" s="24">
        <f t="shared" ref="AW121" si="853">+C121/C109-1</f>
        <v>0.3491603998280981</v>
      </c>
      <c r="AX121" s="24">
        <f t="shared" ref="AX121" si="854">+D121/D109-1</f>
        <v>0.21887866990912519</v>
      </c>
      <c r="AY121" s="24">
        <f t="shared" ref="AY121" si="855">+E121/E109-1</f>
        <v>0.11221877278684533</v>
      </c>
      <c r="AZ121" s="24">
        <f t="shared" ref="AZ121" si="856">+F121/F109-1</f>
        <v>0.4925087937652517</v>
      </c>
      <c r="BA121" s="24">
        <f t="shared" ref="BA121" si="857">+G121/G109-1</f>
        <v>0.24116506496773393</v>
      </c>
      <c r="BB121" s="24">
        <f t="shared" ref="BB121" si="858">+H121/H109-1</f>
        <v>0.33719628825972747</v>
      </c>
      <c r="BC121" s="24">
        <f t="shared" ref="BC121" si="859">+I121/I109-1</f>
        <v>0.37143920447760448</v>
      </c>
      <c r="BD121" s="24">
        <f t="shared" ref="BD121" si="860">+J121/J109-1</f>
        <v>0.35831637053064624</v>
      </c>
      <c r="BE121" s="24">
        <f t="shared" ref="BE121" si="861">+K121/K109-1</f>
        <v>0.31478361158814039</v>
      </c>
      <c r="BF121" s="24">
        <f t="shared" ref="BF121" si="862">+L121/L109-1</f>
        <v>0.35903570992667078</v>
      </c>
      <c r="BG121" s="24">
        <f t="shared" ref="BG121" si="863">+M121/M109-1</f>
        <v>0.36551088626839667</v>
      </c>
      <c r="BH121" s="24">
        <f t="shared" ref="BH121" si="864">+N121/N109-1</f>
        <v>0.31425819625273888</v>
      </c>
      <c r="BI121" s="24">
        <f t="shared" ref="BI121" si="865">+O121/O109-1</f>
        <v>0.24080392039952803</v>
      </c>
      <c r="BJ121" s="24">
        <f t="shared" ref="BJ121" si="866">+P121/P109-1</f>
        <v>0.32182843879285072</v>
      </c>
      <c r="BK121" s="24">
        <f t="shared" ref="BK121" si="867">+Q121/Q109-1</f>
        <v>0.42081294752914267</v>
      </c>
      <c r="BL121" s="24">
        <f t="shared" ref="BL121" si="868">+R121/R109-1</f>
        <v>0.33071179003643003</v>
      </c>
      <c r="BM121" s="24">
        <f t="shared" ref="BM121" si="869">+S121/S109-1</f>
        <v>0.30180536163047789</v>
      </c>
      <c r="BN121" s="24">
        <f t="shared" ref="BN121" si="870">+T121/T109-1</f>
        <v>0.26636837406675218</v>
      </c>
      <c r="BO121" s="24">
        <f t="shared" ref="BO121" si="871">+U121/U109-1</f>
        <v>0.22627421705774364</v>
      </c>
      <c r="BP121" s="24" t="e">
        <f t="shared" ref="BP121" si="872">+V121/V109-1</f>
        <v>#DIV/0!</v>
      </c>
      <c r="BQ121" s="24">
        <f t="shared" ref="BQ121" si="873">+W121/W109-1</f>
        <v>0.29120455810798651</v>
      </c>
      <c r="BR121" s="21"/>
      <c r="BS121" s="35">
        <f t="shared" ref="BS121" si="874">+A121</f>
        <v>46235</v>
      </c>
      <c r="BT121" s="24">
        <f t="shared" ref="BT121" si="875">(C121-C120)/$B120*C$3</f>
        <v>4.7606610355687496E-3</v>
      </c>
      <c r="BU121" s="24">
        <f t="shared" ref="BU121" si="876">(D121-D120)/$B120*D$3</f>
        <v>6.8598613570770861E-4</v>
      </c>
      <c r="BV121" s="24">
        <f t="shared" ref="BV121" si="877">(E121-E120)/$B120*E$3</f>
        <v>1.0950540320786475E-3</v>
      </c>
      <c r="BW121" s="24">
        <f t="shared" ref="BW121" si="878">(F121-F120)/$B120*F$3</f>
        <v>3.2069014702956668E-3</v>
      </c>
      <c r="BX121" s="24">
        <f t="shared" ref="BX121" si="879">(G121-G120)/$B120*G$3</f>
        <v>7.9835865786946386E-4</v>
      </c>
      <c r="BY121" s="24">
        <f t="shared" ref="BY121" si="880">(H121-H120)/$B120*H$3</f>
        <v>2.3609556433681084E-3</v>
      </c>
      <c r="BZ121" s="24">
        <f t="shared" ref="BZ121" si="881">(I121-I120)/$B120*I$3</f>
        <v>1.5670846794868557E-3</v>
      </c>
      <c r="CA121" s="24">
        <f t="shared" ref="CA121" si="882">(J121-J120)/$B120*J$3</f>
        <v>1.0248414927766783E-3</v>
      </c>
      <c r="CB121" s="24">
        <f t="shared" ref="CB121" si="883">(K121-K120)/$B120*K$3</f>
        <v>-4.4687170146620245E-4</v>
      </c>
      <c r="CC121" s="24">
        <f t="shared" ref="CC121" si="884">(L121-L120)/$B120*L$3</f>
        <v>4.777326910492749E-4</v>
      </c>
      <c r="CD121" s="24">
        <f t="shared" ref="CD121" si="885">(M121-M120)/$B120*M$3</f>
        <v>1.420837496691697E-3</v>
      </c>
      <c r="CE121" s="24">
        <f t="shared" ref="CE121" si="886">(N121-N120)/$B120*N$3</f>
        <v>9.4072223700655572E-4</v>
      </c>
      <c r="CF121" s="24">
        <f t="shared" ref="CF121" si="887">+SUM(BT121:CE121)</f>
        <v>1.7892263870433203E-2</v>
      </c>
    </row>
    <row r="122" spans="1:84" x14ac:dyDescent="0.2">
      <c r="A122" s="31">
        <f>+[1]PAM!A123</f>
        <v>46266</v>
      </c>
      <c r="B122" s="17">
        <f>+[1]PAM!B123</f>
        <v>12514.489418888201</v>
      </c>
      <c r="C122" s="17">
        <f>+[1]PAM!C123</f>
        <v>13499.27784099483</v>
      </c>
      <c r="D122" s="17">
        <f>+[1]PAM!D123</f>
        <v>8720.4954350499811</v>
      </c>
      <c r="E122" s="17">
        <f>+[1]PAM!E123</f>
        <v>8418.4599616651303</v>
      </c>
      <c r="F122" s="17">
        <f>+[1]PAM!F123</f>
        <v>13650.977500000001</v>
      </c>
      <c r="G122" s="17">
        <f>+[1]PAM!G123</f>
        <v>10046.2824</v>
      </c>
      <c r="H122" s="17">
        <f>+[1]PAM!H123</f>
        <v>14765.7431</v>
      </c>
      <c r="I122" s="17">
        <f>+[1]PAM!I123</f>
        <v>13427.688200000001</v>
      </c>
      <c r="J122" s="17">
        <f>+[1]PAM!J123</f>
        <v>11840.52258374393</v>
      </c>
      <c r="K122" s="17">
        <f>+[1]PAM!K123</f>
        <v>11285.106900000001</v>
      </c>
      <c r="L122" s="17">
        <f>+[1]PAM!L123</f>
        <v>10533.11498409772</v>
      </c>
      <c r="M122" s="17">
        <f>+[1]PAM!M123</f>
        <v>15383.705099999999</v>
      </c>
      <c r="N122" s="17">
        <f>+[1]PAM!N123</f>
        <v>11901.38197683112</v>
      </c>
      <c r="O122" s="17">
        <f>+[1]PAM!P123</f>
        <v>10366.1379</v>
      </c>
      <c r="P122" s="17">
        <f>+[1]PAM!Q123</f>
        <v>12782.2816</v>
      </c>
      <c r="Q122" s="17">
        <f>+[1]PAM!R123</f>
        <v>12631.883900000001</v>
      </c>
      <c r="R122" s="18">
        <f t="shared" ref="R122" si="888">+SUMPRODUCT($C$3:$N$3,C122:N122)</f>
        <v>12514.489418888195</v>
      </c>
      <c r="S122" s="19">
        <f t="shared" si="52"/>
        <v>12036.931606266138</v>
      </c>
      <c r="T122" s="19">
        <f t="shared" si="53"/>
        <v>11219.583331312018</v>
      </c>
      <c r="U122" s="19">
        <f t="shared" si="54"/>
        <v>10003.671783858066</v>
      </c>
      <c r="V122" s="19"/>
      <c r="W122" s="20">
        <f t="shared" si="55"/>
        <v>11591.074495000543</v>
      </c>
      <c r="X122" s="21"/>
      <c r="Y122" s="41">
        <f t="shared" ref="Y122" si="889">+B122/B121-1</f>
        <v>1.7147768224792248E-2</v>
      </c>
      <c r="Z122" s="24">
        <f t="shared" ref="Z122" si="890">+C122/C121-1</f>
        <v>1.5057170800302222E-2</v>
      </c>
      <c r="AA122" s="24">
        <f t="shared" ref="AA122" si="891">+D122/D121-1</f>
        <v>8.846378653550202E-3</v>
      </c>
      <c r="AB122" s="24">
        <f t="shared" ref="AB122" si="892">+E122/E121-1</f>
        <v>-5.4485811993439937E-3</v>
      </c>
      <c r="AC122" s="24">
        <f t="shared" ref="AC122" si="893">+F122/F121-1</f>
        <v>3.7664548700464984E-2</v>
      </c>
      <c r="AD122" s="24">
        <f t="shared" ref="AD122" si="894">+G122/G121-1</f>
        <v>1.729784024301928E-2</v>
      </c>
      <c r="AE122" s="24">
        <f t="shared" ref="AE122" si="895">+H122/H121-1</f>
        <v>2.3534394518373913E-2</v>
      </c>
      <c r="AF122" s="24">
        <f t="shared" ref="AF122" si="896">+I122/I121-1</f>
        <v>1.4750636244076798E-2</v>
      </c>
      <c r="AG122" s="24">
        <f t="shared" ref="AG122" si="897">+J122/J121-1</f>
        <v>3.7884592439141551E-2</v>
      </c>
      <c r="AH122" s="24">
        <f t="shared" ref="AH122" si="898">+K122/K121-1</f>
        <v>2.3244865608102128E-2</v>
      </c>
      <c r="AI122" s="24">
        <f t="shared" ref="AI122" si="899">+L122/L121-1</f>
        <v>4.1734260355847042E-2</v>
      </c>
      <c r="AJ122" s="24">
        <f t="shared" ref="AJ122" si="900">+M122/M121-1</f>
        <v>8.1890717903558841E-3</v>
      </c>
      <c r="AK122" s="24">
        <f t="shared" ref="AK122" si="901">+N122/N121-1</f>
        <v>1.3023566998176195E-2</v>
      </c>
      <c r="AL122" s="24">
        <f t="shared" ref="AL122" si="902">+O122/O121-1</f>
        <v>2.5152594247835225E-2</v>
      </c>
      <c r="AM122" s="24">
        <f t="shared" ref="AM122" si="903">+P122/P121-1</f>
        <v>1.7001597489565201E-2</v>
      </c>
      <c r="AN122" s="24">
        <f t="shared" ref="AN122" si="904">+Q122/Q121-1</f>
        <v>2.6293179070322914E-2</v>
      </c>
      <c r="AO122" s="24">
        <f t="shared" ref="AO122" si="905">+R122/R121-1</f>
        <v>1.7147768224792026E-2</v>
      </c>
      <c r="AP122" s="24">
        <f t="shared" ref="AP122" si="906">+S122/S121-1</f>
        <v>1.2420003173305938E-2</v>
      </c>
      <c r="AQ122" s="24">
        <f t="shared" ref="AQ122" si="907">+T122/T121-1</f>
        <v>1.0190597934875534E-2</v>
      </c>
      <c r="AR122" s="24">
        <f t="shared" ref="AR122" si="908">+U122/U121-1</f>
        <v>1.1091940756587482E-2</v>
      </c>
      <c r="AS122" s="24" t="e">
        <f t="shared" ref="AS122" si="909">+V122/V121-1</f>
        <v>#DIV/0!</v>
      </c>
      <c r="AT122" s="24">
        <f t="shared" ref="AT122" si="910">+W122/W121-1</f>
        <v>1.6865106808606534E-2</v>
      </c>
      <c r="AU122" s="21"/>
      <c r="AV122" s="24">
        <f t="shared" ref="AV122" si="911">+B122/B110-1</f>
        <v>0.3305502352029499</v>
      </c>
      <c r="AW122" s="24">
        <f t="shared" ref="AW122" si="912">+C122/C110-1</f>
        <v>0.35297413929041621</v>
      </c>
      <c r="AX122" s="24">
        <f t="shared" ref="AX122" si="913">+D122/D110-1</f>
        <v>0.21895696813615184</v>
      </c>
      <c r="AY122" s="24">
        <f t="shared" ref="AY122" si="914">+E122/E110-1</f>
        <v>0.1068915352747335</v>
      </c>
      <c r="AZ122" s="24">
        <f t="shared" ref="AZ122" si="915">+F122/F110-1</f>
        <v>0.49293569900800605</v>
      </c>
      <c r="BA122" s="24">
        <f t="shared" ref="BA122" si="916">+G122/G110-1</f>
        <v>0.23775920922839244</v>
      </c>
      <c r="BB122" s="24">
        <f t="shared" ref="BB122" si="917">+H122/H110-1</f>
        <v>0.33444843867132579</v>
      </c>
      <c r="BC122" s="24">
        <f t="shared" ref="BC122" si="918">+I122/I110-1</f>
        <v>0.35355829030812136</v>
      </c>
      <c r="BD122" s="24">
        <f t="shared" ref="BD122" si="919">+J122/J110-1</f>
        <v>0.36429334134078717</v>
      </c>
      <c r="BE122" s="24">
        <f t="shared" ref="BE122" si="920">+K122/K110-1</f>
        <v>0.34206763129078865</v>
      </c>
      <c r="BF122" s="24">
        <f t="shared" ref="BF122" si="921">+L122/L110-1</f>
        <v>0.37019846484380037</v>
      </c>
      <c r="BG122" s="24">
        <f t="shared" ref="BG122" si="922">+M122/M110-1</f>
        <v>0.35348800121851442</v>
      </c>
      <c r="BH122" s="24">
        <f t="shared" ref="BH122" si="923">+N122/N110-1</f>
        <v>0.31157030491557469</v>
      </c>
      <c r="BI122" s="24">
        <f t="shared" ref="BI122" si="924">+O122/O110-1</f>
        <v>0.25422399927269046</v>
      </c>
      <c r="BJ122" s="24">
        <f t="shared" ref="BJ122" si="925">+P122/P110-1</f>
        <v>0.31919276263571916</v>
      </c>
      <c r="BK122" s="24">
        <f t="shared" ref="BK122" si="926">+Q122/Q110-1</f>
        <v>0.41897090548205451</v>
      </c>
      <c r="BL122" s="24">
        <f t="shared" ref="BL122" si="927">+R122/R110-1</f>
        <v>0.33055023520294946</v>
      </c>
      <c r="BM122" s="24">
        <f t="shared" ref="BM122" si="928">+S122/S110-1</f>
        <v>0.3036998685119594</v>
      </c>
      <c r="BN122" s="24">
        <f t="shared" ref="BN122" si="929">+T122/T110-1</f>
        <v>0.26658973310950462</v>
      </c>
      <c r="BO122" s="24">
        <f t="shared" ref="BO122" si="930">+U122/U110-1</f>
        <v>0.23109782496484921</v>
      </c>
      <c r="BP122" s="24" t="e">
        <f t="shared" ref="BP122" si="931">+V122/V110-1</f>
        <v>#DIV/0!</v>
      </c>
      <c r="BQ122" s="24">
        <f t="shared" ref="BQ122" si="932">+W122/W110-1</f>
        <v>0.29029917959087692</v>
      </c>
      <c r="BR122" s="21"/>
      <c r="BS122" s="35">
        <f t="shared" ref="BS122" si="933">+A122</f>
        <v>46266</v>
      </c>
      <c r="BT122" s="24">
        <f t="shared" ref="BT122" si="934">(C122-C121)/$B121*C$3</f>
        <v>4.6629305884380735E-3</v>
      </c>
      <c r="BU122" s="24">
        <f t="shared" ref="BU122" si="935">(D122-D121)/$B121*D$3</f>
        <v>2.3617621379331784E-4</v>
      </c>
      <c r="BV122" s="24">
        <f t="shared" ref="BV122" si="936">(E122-E121)/$B121*E$3</f>
        <v>-3.9097056370513057E-4</v>
      </c>
      <c r="BW122" s="24">
        <f t="shared" ref="BW122" si="937">(F122-F121)/$B121*F$3</f>
        <v>3.4916407382371509E-3</v>
      </c>
      <c r="BX122" s="24">
        <f t="shared" ref="BX122" si="938">(G122-G121)/$B121*G$3</f>
        <v>8.8025664913389729E-4</v>
      </c>
      <c r="BY122" s="24">
        <f t="shared" ref="BY122" si="939">(H122-H121)/$B121*H$3</f>
        <v>2.2517334027869528E-3</v>
      </c>
      <c r="BZ122" s="24">
        <f t="shared" ref="BZ122" si="940">(I122-I121)/$B121*I$3</f>
        <v>1.65148378394179E-3</v>
      </c>
      <c r="CA122" s="24">
        <f t="shared" ref="CA122" si="941">(J122-J121)/$B121*J$3</f>
        <v>1.0046652326265459E-3</v>
      </c>
      <c r="CB122" s="24">
        <f t="shared" ref="CB122" si="942">(K122-K121)/$B121*K$3</f>
        <v>1.5398148239911128E-3</v>
      </c>
      <c r="CC122" s="24">
        <f t="shared" ref="CC122" si="943">(L122-L121)/$B121*L$3</f>
        <v>5.5219108391326268E-4</v>
      </c>
      <c r="CD122" s="24">
        <f t="shared" ref="CD122" si="944">(M122-M121)/$B121*M$3</f>
        <v>8.2263952647741712E-4</v>
      </c>
      <c r="CE122" s="24">
        <f t="shared" ref="CE122" si="945">(N122-N121)/$B121*N$3</f>
        <v>4.4520674515745426E-4</v>
      </c>
      <c r="CF122" s="24">
        <f t="shared" ref="CF122" si="946">+SUM(BT122:CE122)</f>
        <v>1.7147768224791842E-2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22"/>
  <sheetViews>
    <sheetView workbookViewId="0">
      <pane xSplit="1" ySplit="4" topLeftCell="B116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0.34670000000000001</v>
      </c>
      <c r="D3" s="48">
        <v>3.1300000000000001E-2</v>
      </c>
      <c r="E3" s="48">
        <v>0.1237</v>
      </c>
      <c r="F3" s="48">
        <v>7.0000000000000007E-2</v>
      </c>
      <c r="G3" s="48">
        <v>6.1199999999999997E-2</v>
      </c>
      <c r="H3" s="48">
        <v>6.3299999999999995E-2</v>
      </c>
      <c r="I3" s="48">
        <v>8.4099999999999994E-2</v>
      </c>
      <c r="J3" s="48">
        <v>2.5899999999999999E-2</v>
      </c>
      <c r="K3" s="48">
        <v>5.9499999999999997E-2</v>
      </c>
      <c r="L3" s="48">
        <v>2.0400000000000001E-2</v>
      </c>
      <c r="M3" s="48">
        <v>7.9899999999999999E-2</v>
      </c>
      <c r="N3" s="48"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+[1]NOA!A6</f>
        <v>42705</v>
      </c>
      <c r="B5" s="17">
        <f>+[1]NOA!B6</f>
        <v>100.34323599500109</v>
      </c>
      <c r="C5" s="17">
        <f>+[1]NOA!C6</f>
        <v>101.254370209968</v>
      </c>
      <c r="D5" s="17">
        <f>+[1]NOA!D6</f>
        <v>99.875150039747098</v>
      </c>
      <c r="E5" s="17">
        <f>+[1]NOA!E6</f>
        <v>98.824740523218395</v>
      </c>
      <c r="F5" s="17">
        <f>+[1]NOA!F6</f>
        <v>100</v>
      </c>
      <c r="G5" s="17">
        <f>+[1]NOA!G6</f>
        <v>99.280052447843403</v>
      </c>
      <c r="H5" s="17">
        <f>+[1]NOA!H6</f>
        <v>100</v>
      </c>
      <c r="I5" s="17">
        <f>+[1]NOA!I6</f>
        <v>100</v>
      </c>
      <c r="J5" s="17">
        <f>+[1]NOA!J6</f>
        <v>100.737840257263</v>
      </c>
      <c r="K5" s="17">
        <f>+[1]NOA!K6</f>
        <v>100</v>
      </c>
      <c r="L5" s="17">
        <f>+[1]NOA!L6</f>
        <v>105.562641100549</v>
      </c>
      <c r="M5" s="17">
        <f>+[1]NOA!M6</f>
        <v>100</v>
      </c>
      <c r="N5" s="17">
        <f>+[1]NOA!N6</f>
        <v>99.091355685784904</v>
      </c>
      <c r="O5" s="17">
        <f>+[1]NOA!P6</f>
        <v>100</v>
      </c>
      <c r="P5" s="17">
        <f>+[1]NOA!Q6</f>
        <v>100</v>
      </c>
      <c r="Q5" s="19">
        <f>+[1]NOA!R6</f>
        <v>100</v>
      </c>
      <c r="R5" s="19">
        <f t="shared" ref="R5:R36" si="4">+SUMPRODUCT($C$3:$N$3,C5:N5)</f>
        <v>100.34323599500111</v>
      </c>
      <c r="S5" s="19">
        <f t="shared" ref="S5:S36" si="5">+($C$3*$C5+$D$3*$D5+$E$3*$E5+$G$3*$G5+$K$3*$K5+$M$3*$M5+$N$3*$N5)/SUM($C$3:$E$3,$G$3,$K$3,$M$3:$N$3)</f>
        <v>100.28608998219042</v>
      </c>
      <c r="T5" s="19">
        <f t="shared" ref="T5:T36" si="6">+($E$3*$E5+$G$3*$G5+$K$3*$K5+$M$3*$M5+$N$3*$N5)/SUM($E$3,$G$3,$K$3,$M$3:$N$3)</f>
        <v>99.385056393655617</v>
      </c>
      <c r="U5" s="19">
        <f t="shared" ref="U5:U36" si="7">+($E$3*$E5+$G$3*$G5+$K$3*$K5+$N$3*$N5)/SUM($E$3,$G$3,$K$3,$N$3)</f>
        <v>99.208569345714153</v>
      </c>
      <c r="V5" s="19"/>
      <c r="W5" s="19">
        <f t="shared" ref="W5:W36" si="8">($E$3*$E5+SUMPRODUCT($G$3:$L$3,$G5:$L5)+$N$3*$N5)/SUM($E$3,$G$3:$L$3,$N$3)</f>
        <v>99.814136087610947</v>
      </c>
      <c r="Y5"/>
      <c r="AU5" s="21"/>
      <c r="BR5" s="21"/>
      <c r="BS5" s="35">
        <f>+A5</f>
        <v>42705</v>
      </c>
      <c r="CG5" s="21"/>
    </row>
    <row r="6" spans="1:99" x14ac:dyDescent="0.2">
      <c r="A6" s="31">
        <f>+[1]NOA!A7</f>
        <v>42736</v>
      </c>
      <c r="B6" s="17">
        <f>+[1]NOA!B7</f>
        <v>102.09640708939899</v>
      </c>
      <c r="C6" s="17">
        <f>+[1]NOA!C7</f>
        <v>101.958882911055</v>
      </c>
      <c r="D6" s="17">
        <f>+[1]NOA!D7</f>
        <v>100.26070601319</v>
      </c>
      <c r="E6" s="17">
        <f>+[1]NOA!E7</f>
        <v>101.253190519109</v>
      </c>
      <c r="F6" s="17">
        <f>+[1]NOA!F7</f>
        <v>101.5904</v>
      </c>
      <c r="G6" s="17">
        <f>+[1]NOA!G7</f>
        <v>100.34156146363399</v>
      </c>
      <c r="H6" s="17">
        <f>+[1]NOA!H7</f>
        <v>102.7132</v>
      </c>
      <c r="I6" s="17">
        <f>+[1]NOA!I7</f>
        <v>102.928</v>
      </c>
      <c r="J6" s="17">
        <f>+[1]NOA!J7</f>
        <v>103.36782975107199</v>
      </c>
      <c r="K6" s="17">
        <f>+[1]NOA!K7</f>
        <v>103.41119999999999</v>
      </c>
      <c r="L6" s="17">
        <f>+[1]NOA!L7</f>
        <v>108.970676093348</v>
      </c>
      <c r="M6" s="17">
        <f>+[1]NOA!M7</f>
        <v>102.48</v>
      </c>
      <c r="N6" s="17">
        <f>+[1]NOA!N7</f>
        <v>100.956285714063</v>
      </c>
      <c r="O6" s="17">
        <f>+[1]NOA!P7</f>
        <v>101.5611</v>
      </c>
      <c r="P6" s="17">
        <f>+[1]NOA!Q7</f>
        <v>101.43389999999999</v>
      </c>
      <c r="Q6" s="19">
        <f>+[1]NOA!R7</f>
        <v>102.2777</v>
      </c>
      <c r="R6" s="19">
        <f t="shared" si="4"/>
        <v>102.09640708939901</v>
      </c>
      <c r="S6" s="19">
        <f t="shared" si="5"/>
        <v>101.7613203131087</v>
      </c>
      <c r="T6" s="19">
        <f t="shared" si="6"/>
        <v>101.70124293348123</v>
      </c>
      <c r="U6" s="19">
        <f t="shared" si="7"/>
        <v>101.47774189319802</v>
      </c>
      <c r="V6" s="19"/>
      <c r="W6" s="19">
        <f t="shared" si="8"/>
        <v>102.32921475518619</v>
      </c>
      <c r="Y6" s="24">
        <f t="shared" ref="Y6:Y37" si="9">+B6/B5-1</f>
        <v>1.7471741637724802E-2</v>
      </c>
      <c r="Z6" s="24">
        <f t="shared" ref="Z6:Z37" si="10">+C6/C5-1</f>
        <v>6.9578498155296042E-3</v>
      </c>
      <c r="AA6" s="24">
        <f t="shared" ref="AA6:AA37" si="11">+D6/D5-1</f>
        <v>3.8603794165963379E-3</v>
      </c>
      <c r="AB6" s="24">
        <f t="shared" ref="AB6:AB37" si="12">+E6/E5-1</f>
        <v>2.4573299995865439E-2</v>
      </c>
      <c r="AC6" s="24">
        <f t="shared" ref="AC6:AN21" si="13">+F6/F5-1</f>
        <v>1.5903999999999918E-2</v>
      </c>
      <c r="AD6" s="24">
        <f t="shared" si="13"/>
        <v>1.0692067435684072E-2</v>
      </c>
      <c r="AE6" s="24">
        <f t="shared" si="13"/>
        <v>2.7131999999999934E-2</v>
      </c>
      <c r="AF6" s="24">
        <f t="shared" si="13"/>
        <v>2.9279999999999973E-2</v>
      </c>
      <c r="AG6" s="24">
        <f t="shared" si="13"/>
        <v>2.6107265026652948E-2</v>
      </c>
      <c r="AH6" s="24">
        <f t="shared" si="13"/>
        <v>3.411199999999992E-2</v>
      </c>
      <c r="AI6" s="24">
        <f t="shared" si="13"/>
        <v>3.2284480165220897E-2</v>
      </c>
      <c r="AJ6" s="24">
        <f t="shared" si="13"/>
        <v>2.4799999999999933E-2</v>
      </c>
      <c r="AK6" s="24">
        <f t="shared" si="13"/>
        <v>1.8820309959142412E-2</v>
      </c>
      <c r="AL6" s="24">
        <f t="shared" si="13"/>
        <v>1.5611000000000042E-2</v>
      </c>
      <c r="AM6" s="24">
        <f t="shared" si="13"/>
        <v>1.433899999999988E-2</v>
      </c>
      <c r="AN6" s="24">
        <f t="shared" si="13"/>
        <v>2.2777000000000047E-2</v>
      </c>
      <c r="AO6" s="24">
        <f t="shared" ref="AO6:AT21" si="14">+R6/R5-1</f>
        <v>1.7471741637724802E-2</v>
      </c>
      <c r="AP6" s="24">
        <f t="shared" si="14"/>
        <v>1.4710218846704093E-2</v>
      </c>
      <c r="AQ6" s="24">
        <f t="shared" si="14"/>
        <v>2.3305179107122376E-2</v>
      </c>
      <c r="AR6" s="24">
        <f t="shared" si="14"/>
        <v>2.2872747409313332E-2</v>
      </c>
      <c r="AS6" s="24" t="e">
        <f t="shared" si="14"/>
        <v>#DIV/0!</v>
      </c>
      <c r="AT6" s="24">
        <f>+W6/W5-1</f>
        <v>2.5197619958035267E-2</v>
      </c>
      <c r="AU6" s="21"/>
      <c r="BR6" s="21"/>
      <c r="BS6" s="35">
        <f t="shared" ref="BS6:BS69" si="15">+A6</f>
        <v>42736</v>
      </c>
      <c r="BT6" s="24">
        <f>(C6-C5)/$B5*C$3</f>
        <v>2.434190516628648E-3</v>
      </c>
      <c r="BU6" s="24">
        <f t="shared" ref="BU6:CE21" si="16">(D6-D5)/$B5*D$3</f>
        <v>1.2026622272142118E-4</v>
      </c>
      <c r="BV6" s="24">
        <f t="shared" si="16"/>
        <v>2.9937171301375296E-3</v>
      </c>
      <c r="BW6" s="24">
        <f t="shared" si="16"/>
        <v>1.1094718931084337E-3</v>
      </c>
      <c r="BX6" s="24">
        <f t="shared" si="16"/>
        <v>6.4742133460416384E-4</v>
      </c>
      <c r="BY6" s="24">
        <f t="shared" si="16"/>
        <v>1.7115808384787993E-3</v>
      </c>
      <c r="BZ6" s="24">
        <f t="shared" si="16"/>
        <v>2.4540249032059041E-3</v>
      </c>
      <c r="CA6" s="24">
        <f t="shared" si="16"/>
        <v>6.7883726505537788E-4</v>
      </c>
      <c r="CB6" s="24">
        <f t="shared" si="16"/>
        <v>2.0227212924457711E-3</v>
      </c>
      <c r="CC6" s="24">
        <f t="shared" si="16"/>
        <v>6.9286099021724989E-4</v>
      </c>
      <c r="CD6" s="24">
        <f t="shared" si="16"/>
        <v>1.9747419747343196E-3</v>
      </c>
      <c r="CE6" s="24">
        <f t="shared" si="16"/>
        <v>6.3190727638696151E-4</v>
      </c>
      <c r="CF6" s="24">
        <f>+SUM(BT6:CE6)</f>
        <v>1.747174163772458E-2</v>
      </c>
      <c r="CG6" s="21"/>
      <c r="CH6" s="24">
        <f>+CH$3*(B$95-B$55)/$B$55</f>
        <v>13.809174818413602</v>
      </c>
      <c r="CI6" s="56">
        <f>+CI$3*(C$95-C$55)/$B$55</f>
        <v>5.2231539858703435</v>
      </c>
      <c r="CJ6" s="56">
        <f t="shared" ref="CJ6:CT6" si="17">+CJ$3*(D$95-D$55)/$B$55</f>
        <v>0.32432009886806556</v>
      </c>
      <c r="CK6" s="56">
        <f t="shared" si="17"/>
        <v>1.3643286340734737</v>
      </c>
      <c r="CL6" s="56">
        <f t="shared" si="17"/>
        <v>0.9585704870349715</v>
      </c>
      <c r="CM6" s="56">
        <f t="shared" si="17"/>
        <v>0.79809601534954</v>
      </c>
      <c r="CN6" s="56">
        <f t="shared" si="17"/>
        <v>1.0291908939760692</v>
      </c>
      <c r="CO6" s="56">
        <f t="shared" si="17"/>
        <v>1.2345116838424552</v>
      </c>
      <c r="CP6" s="56">
        <f t="shared" si="17"/>
        <v>0.31795855840761028</v>
      </c>
      <c r="CQ6" s="56">
        <f t="shared" si="17"/>
        <v>0.69293298551670424</v>
      </c>
      <c r="CR6" s="56">
        <f t="shared" si="17"/>
        <v>0.18992412594702915</v>
      </c>
      <c r="CS6" s="56">
        <f t="shared" si="17"/>
        <v>1.1883113117714961</v>
      </c>
      <c r="CT6" s="56">
        <f t="shared" si="17"/>
        <v>0.48787603775584298</v>
      </c>
    </row>
    <row r="7" spans="1:99" x14ac:dyDescent="0.2">
      <c r="A7" s="31">
        <f>+[1]NOA!A8</f>
        <v>42767</v>
      </c>
      <c r="B7" s="17">
        <f>+[1]NOA!B8</f>
        <v>104.1632550414903</v>
      </c>
      <c r="C7" s="17">
        <f>+[1]NOA!C8</f>
        <v>103.65047865315</v>
      </c>
      <c r="D7" s="17">
        <f>+[1]NOA!D8</f>
        <v>104.04385747672301</v>
      </c>
      <c r="E7" s="17">
        <f>+[1]NOA!E8</f>
        <v>103.176263679347</v>
      </c>
      <c r="F7" s="17">
        <f>+[1]NOA!F8</f>
        <v>107.6923</v>
      </c>
      <c r="G7" s="17">
        <f>+[1]NOA!G8</f>
        <v>101.495758527928</v>
      </c>
      <c r="H7" s="17">
        <f>+[1]NOA!H8</f>
        <v>104.0851</v>
      </c>
      <c r="I7" s="17">
        <f>+[1]NOA!I8</f>
        <v>105.5673</v>
      </c>
      <c r="J7" s="17">
        <f>+[1]NOA!J8</f>
        <v>106.68584317545201</v>
      </c>
      <c r="K7" s="17">
        <f>+[1]NOA!K8</f>
        <v>103.4842</v>
      </c>
      <c r="L7" s="17">
        <f>+[1]NOA!L8</f>
        <v>113.740725863374</v>
      </c>
      <c r="M7" s="17">
        <f>+[1]NOA!M8</f>
        <v>103.3877</v>
      </c>
      <c r="N7" s="17">
        <f>+[1]NOA!N8</f>
        <v>102.64406113295099</v>
      </c>
      <c r="O7" s="17">
        <f>+[1]NOA!P8</f>
        <v>103.5611</v>
      </c>
      <c r="P7" s="17">
        <f>+[1]NOA!Q8</f>
        <v>102.9705</v>
      </c>
      <c r="Q7" s="19">
        <f>+[1]NOA!R8</f>
        <v>106.6823</v>
      </c>
      <c r="R7" s="19">
        <f t="shared" si="4"/>
        <v>104.16325504149033</v>
      </c>
      <c r="S7" s="19">
        <f t="shared" si="5"/>
        <v>103.32000969120369</v>
      </c>
      <c r="T7" s="19">
        <f t="shared" si="6"/>
        <v>102.93700655195295</v>
      </c>
      <c r="U7" s="19">
        <f t="shared" si="7"/>
        <v>102.8076588274596</v>
      </c>
      <c r="V7" s="19"/>
      <c r="W7" s="19">
        <f t="shared" si="8"/>
        <v>104.15573633429737</v>
      </c>
      <c r="Y7" s="24">
        <f t="shared" si="9"/>
        <v>2.024408116812082E-2</v>
      </c>
      <c r="Z7" s="24">
        <f t="shared" si="10"/>
        <v>1.6590959941868766E-2</v>
      </c>
      <c r="AA7" s="24">
        <f t="shared" si="11"/>
        <v>3.7733142065001113E-2</v>
      </c>
      <c r="AB7" s="24">
        <f t="shared" si="12"/>
        <v>1.8992716677654453E-2</v>
      </c>
      <c r="AC7" s="24">
        <f t="shared" si="13"/>
        <v>6.0063746180741395E-2</v>
      </c>
      <c r="AD7" s="24">
        <f t="shared" si="13"/>
        <v>1.1502681914236756E-2</v>
      </c>
      <c r="AE7" s="24">
        <f t="shared" si="13"/>
        <v>1.3356608498226175E-2</v>
      </c>
      <c r="AF7" s="24">
        <f t="shared" si="13"/>
        <v>2.5642196486864721E-2</v>
      </c>
      <c r="AG7" s="24">
        <f t="shared" si="13"/>
        <v>3.2099091490750853E-2</v>
      </c>
      <c r="AH7" s="24">
        <f t="shared" si="13"/>
        <v>7.0591966827593389E-4</v>
      </c>
      <c r="AI7" s="24">
        <f t="shared" si="13"/>
        <v>4.3773700788456216E-2</v>
      </c>
      <c r="AJ7" s="24">
        <f t="shared" si="13"/>
        <v>8.8573380171739213E-3</v>
      </c>
      <c r="AK7" s="24">
        <f t="shared" si="13"/>
        <v>1.6717883457680438E-2</v>
      </c>
      <c r="AL7" s="24">
        <f t="shared" si="13"/>
        <v>1.9692579146937117E-2</v>
      </c>
      <c r="AM7" s="24">
        <f t="shared" si="13"/>
        <v>1.5148781620345941E-2</v>
      </c>
      <c r="AN7" s="24">
        <f t="shared" si="13"/>
        <v>4.3065106078842286E-2</v>
      </c>
      <c r="AO7" s="24">
        <f t="shared" si="14"/>
        <v>2.0244081168121042E-2</v>
      </c>
      <c r="AP7" s="24">
        <f t="shared" si="14"/>
        <v>1.5317110404022616E-2</v>
      </c>
      <c r="AQ7" s="24">
        <f t="shared" si="14"/>
        <v>1.2150919524946069E-2</v>
      </c>
      <c r="AR7" s="24">
        <f t="shared" si="14"/>
        <v>1.3105503822318898E-2</v>
      </c>
      <c r="AS7" s="24" t="e">
        <f t="shared" si="14"/>
        <v>#DIV/0!</v>
      </c>
      <c r="AT7" s="24">
        <f t="shared" si="14"/>
        <v>1.7849463454605585E-2</v>
      </c>
      <c r="AU7" s="21"/>
      <c r="BR7" s="21"/>
      <c r="BS7" s="35">
        <f t="shared" si="15"/>
        <v>42767</v>
      </c>
      <c r="BT7" s="24">
        <f>(C7-C6)/$B6*C$3</f>
        <v>5.7443377343416192E-3</v>
      </c>
      <c r="BU7" s="24">
        <f t="shared" si="16"/>
        <v>1.1598120265377894E-3</v>
      </c>
      <c r="BV7" s="24">
        <f t="shared" si="16"/>
        <v>2.3299953123045941E-3</v>
      </c>
      <c r="BW7" s="24">
        <f t="shared" si="16"/>
        <v>4.1836242055608118E-3</v>
      </c>
      <c r="BX7" s="24">
        <f t="shared" si="16"/>
        <v>6.9186431088550878E-4</v>
      </c>
      <c r="BY7" s="24">
        <f t="shared" si="16"/>
        <v>8.5058105839080781E-4</v>
      </c>
      <c r="BZ7" s="24">
        <f t="shared" si="16"/>
        <v>2.174073861440006E-3</v>
      </c>
      <c r="CA7" s="24">
        <f t="shared" si="16"/>
        <v>8.4171960739219188E-4</v>
      </c>
      <c r="CB7" s="24">
        <f t="shared" si="16"/>
        <v>4.2543122954337991E-5</v>
      </c>
      <c r="CC7" s="24">
        <f t="shared" si="16"/>
        <v>9.5310910621294669E-4</v>
      </c>
      <c r="CD7" s="24">
        <f t="shared" si="16"/>
        <v>7.1036025720761962E-4</v>
      </c>
      <c r="CE7" s="24">
        <f t="shared" si="16"/>
        <v>5.6206056489278985E-4</v>
      </c>
      <c r="CF7" s="24">
        <f t="shared" ref="CF7:CF70" si="18">+SUM(BT7:CE7)</f>
        <v>2.0244081168121021E-2</v>
      </c>
    </row>
    <row r="8" spans="1:99" x14ac:dyDescent="0.2">
      <c r="A8" s="31">
        <f>+[1]NOA!A9</f>
        <v>42795</v>
      </c>
      <c r="B8" s="17">
        <f>+[1]NOA!B9</f>
        <v>106.5211964550456</v>
      </c>
      <c r="C8" s="17">
        <f>+[1]NOA!C9</f>
        <v>104.24206780273001</v>
      </c>
      <c r="D8" s="17">
        <f>+[1]NOA!D9</f>
        <v>105.03781757615</v>
      </c>
      <c r="E8" s="17">
        <f>+[1]NOA!E9</f>
        <v>105.206398067029</v>
      </c>
      <c r="F8" s="17">
        <f>+[1]NOA!F9</f>
        <v>121.37269999999999</v>
      </c>
      <c r="G8" s="17">
        <f>+[1]NOA!G9</f>
        <v>102.707637499892</v>
      </c>
      <c r="H8" s="17">
        <f>+[1]NOA!H9</f>
        <v>107.044</v>
      </c>
      <c r="I8" s="17">
        <f>+[1]NOA!I9</f>
        <v>106.4422</v>
      </c>
      <c r="J8" s="17">
        <f>+[1]NOA!J9</f>
        <v>111.02676038603499</v>
      </c>
      <c r="K8" s="17">
        <f>+[1]NOA!K9</f>
        <v>105.1461</v>
      </c>
      <c r="L8" s="17">
        <f>+[1]NOA!L9</f>
        <v>121.103819516743</v>
      </c>
      <c r="M8" s="17">
        <f>+[1]NOA!M9</f>
        <v>105.0341</v>
      </c>
      <c r="N8" s="17">
        <f>+[1]NOA!N9</f>
        <v>105.13991852002501</v>
      </c>
      <c r="O8" s="17">
        <f>+[1]NOA!P9</f>
        <v>104.2786</v>
      </c>
      <c r="P8" s="17">
        <f>+[1]NOA!Q9</f>
        <v>105.264</v>
      </c>
      <c r="Q8" s="19">
        <f>+[1]NOA!R9</f>
        <v>115.9572</v>
      </c>
      <c r="R8" s="19">
        <f t="shared" si="4"/>
        <v>106.5211964550456</v>
      </c>
      <c r="S8" s="19">
        <f t="shared" si="5"/>
        <v>104.51082741125319</v>
      </c>
      <c r="T8" s="19">
        <f t="shared" si="6"/>
        <v>104.72484963875445</v>
      </c>
      <c r="U8" s="19">
        <f t="shared" si="7"/>
        <v>104.63609567372748</v>
      </c>
      <c r="V8" s="19"/>
      <c r="W8" s="19">
        <f t="shared" si="8"/>
        <v>106.34288131265748</v>
      </c>
      <c r="Y8" s="24">
        <f t="shared" si="9"/>
        <v>2.2636978967449428E-2</v>
      </c>
      <c r="Z8" s="24">
        <f t="shared" si="10"/>
        <v>5.7075390028797912E-3</v>
      </c>
      <c r="AA8" s="24">
        <f t="shared" si="11"/>
        <v>9.5532799680113634E-3</v>
      </c>
      <c r="AB8" s="24">
        <f t="shared" si="12"/>
        <v>1.9676370468223903E-2</v>
      </c>
      <c r="AC8" s="24">
        <f t="shared" si="13"/>
        <v>0.12703229478802092</v>
      </c>
      <c r="AD8" s="24">
        <f t="shared" si="13"/>
        <v>1.1940193260692178E-2</v>
      </c>
      <c r="AE8" s="24">
        <f t="shared" si="13"/>
        <v>2.842770002622852E-2</v>
      </c>
      <c r="AF8" s="24">
        <f t="shared" si="13"/>
        <v>8.2876042107735692E-3</v>
      </c>
      <c r="AG8" s="24">
        <f t="shared" si="13"/>
        <v>4.0688783829022634E-2</v>
      </c>
      <c r="AH8" s="24">
        <f t="shared" si="13"/>
        <v>1.6059456419434071E-2</v>
      </c>
      <c r="AI8" s="24">
        <f t="shared" si="13"/>
        <v>6.4735771619864657E-2</v>
      </c>
      <c r="AJ8" s="24">
        <f t="shared" si="13"/>
        <v>1.5924524870946977E-2</v>
      </c>
      <c r="AK8" s="24">
        <f t="shared" si="13"/>
        <v>2.4315653136923521E-2</v>
      </c>
      <c r="AL8" s="24">
        <f t="shared" si="13"/>
        <v>6.9282771233600826E-3</v>
      </c>
      <c r="AM8" s="24">
        <f t="shared" si="13"/>
        <v>2.2273369557300304E-2</v>
      </c>
      <c r="AN8" s="24">
        <f t="shared" si="13"/>
        <v>8.6939445437528073E-2</v>
      </c>
      <c r="AO8" s="24">
        <f t="shared" si="14"/>
        <v>2.2636978967449206E-2</v>
      </c>
      <c r="AP8" s="24">
        <f t="shared" si="14"/>
        <v>1.1525528536132867E-2</v>
      </c>
      <c r="AQ8" s="24">
        <f t="shared" si="14"/>
        <v>1.7368322109689194E-2</v>
      </c>
      <c r="AR8" s="24">
        <f t="shared" si="14"/>
        <v>1.7785025620868478E-2</v>
      </c>
      <c r="AS8" s="24" t="e">
        <f t="shared" si="14"/>
        <v>#DIV/0!</v>
      </c>
      <c r="AT8" s="24">
        <f t="shared" si="14"/>
        <v>2.0998795220843691E-2</v>
      </c>
      <c r="AU8" s="21"/>
      <c r="BR8" s="21"/>
      <c r="BS8" s="35">
        <f t="shared" si="15"/>
        <v>42795</v>
      </c>
      <c r="BT8" s="24">
        <f t="shared" ref="BT8:CE42" si="19">(C8-C7)/$B7*C$3</f>
        <v>1.9690624882804388E-3</v>
      </c>
      <c r="BU8" s="24">
        <f t="shared" si="16"/>
        <v>2.9867491275760319E-4</v>
      </c>
      <c r="BV8" s="24">
        <f t="shared" si="16"/>
        <v>2.4109041490325347E-3</v>
      </c>
      <c r="BW8" s="24">
        <f t="shared" si="16"/>
        <v>9.193529902829527E-3</v>
      </c>
      <c r="BX8" s="24">
        <f t="shared" si="16"/>
        <v>7.120264536150916E-4</v>
      </c>
      <c r="BY8" s="24">
        <f t="shared" si="16"/>
        <v>1.7981232434162633E-3</v>
      </c>
      <c r="BZ8" s="24">
        <f t="shared" si="16"/>
        <v>7.0638239915497738E-4</v>
      </c>
      <c r="CA8" s="24">
        <f t="shared" si="16"/>
        <v>1.0793610060411067E-3</v>
      </c>
      <c r="CB8" s="24">
        <f t="shared" si="16"/>
        <v>9.4930837136966457E-4</v>
      </c>
      <c r="CC8" s="24">
        <f t="shared" si="16"/>
        <v>1.4420354900477835E-3</v>
      </c>
      <c r="CD8" s="24">
        <f t="shared" si="16"/>
        <v>1.2628960178673568E-3</v>
      </c>
      <c r="CE8" s="24">
        <f t="shared" si="16"/>
        <v>8.1467453303677275E-4</v>
      </c>
      <c r="CF8" s="24">
        <f t="shared" si="18"/>
        <v>2.2636978967449119E-2</v>
      </c>
    </row>
    <row r="9" spans="1:99" x14ac:dyDescent="0.2">
      <c r="A9" s="31">
        <f>+[1]NOA!A10</f>
        <v>42826</v>
      </c>
      <c r="B9" s="17">
        <f>+[1]NOA!B10</f>
        <v>109.10426361731921</v>
      </c>
      <c r="C9" s="17">
        <f>+[1]NOA!C10</f>
        <v>106.321056589007</v>
      </c>
      <c r="D9" s="17">
        <f>+[1]NOA!D10</f>
        <v>108.393609765825</v>
      </c>
      <c r="E9" s="17">
        <f>+[1]NOA!E10</f>
        <v>106.460940293905</v>
      </c>
      <c r="F9" s="17">
        <f>+[1]NOA!F10</f>
        <v>131.83949999999999</v>
      </c>
      <c r="G9" s="17">
        <f>+[1]NOA!G10</f>
        <v>104.175041878351</v>
      </c>
      <c r="H9" s="17">
        <f>+[1]NOA!H10</f>
        <v>109.21429999999999</v>
      </c>
      <c r="I9" s="17">
        <f>+[1]NOA!I10</f>
        <v>106.98909999999999</v>
      </c>
      <c r="J9" s="17">
        <f>+[1]NOA!J10</f>
        <v>117.33562473768301</v>
      </c>
      <c r="K9" s="17">
        <f>+[1]NOA!K10</f>
        <v>107.70950000000001</v>
      </c>
      <c r="L9" s="17">
        <f>+[1]NOA!L10</f>
        <v>123.57737060314901</v>
      </c>
      <c r="M9" s="17">
        <f>+[1]NOA!M10</f>
        <v>107.1572</v>
      </c>
      <c r="N9" s="17">
        <f>+[1]NOA!N10</f>
        <v>106.910069527023</v>
      </c>
      <c r="O9" s="17">
        <f>+[1]NOA!P10</f>
        <v>107.76990000000001</v>
      </c>
      <c r="P9" s="17">
        <f>+[1]NOA!Q10</f>
        <v>107.45359999999999</v>
      </c>
      <c r="Q9" s="19">
        <f>+[1]NOA!R10</f>
        <v>121.2229</v>
      </c>
      <c r="R9" s="19">
        <f t="shared" si="4"/>
        <v>109.10426361731921</v>
      </c>
      <c r="S9" s="19">
        <f t="shared" si="5"/>
        <v>106.48442085604911</v>
      </c>
      <c r="T9" s="19">
        <f t="shared" si="6"/>
        <v>106.47571524205947</v>
      </c>
      <c r="U9" s="19">
        <f t="shared" si="7"/>
        <v>106.28013107482009</v>
      </c>
      <c r="V9" s="19"/>
      <c r="W9" s="19">
        <f t="shared" si="8"/>
        <v>108.15379799245953</v>
      </c>
      <c r="Y9" s="24">
        <f t="shared" si="9"/>
        <v>2.4249325469825278E-2</v>
      </c>
      <c r="Z9" s="24">
        <f t="shared" si="10"/>
        <v>1.9943855970042002E-2</v>
      </c>
      <c r="AA9" s="24">
        <f t="shared" si="11"/>
        <v>3.1948418837264292E-2</v>
      </c>
      <c r="AB9" s="24">
        <f t="shared" si="12"/>
        <v>1.1924581108429422E-2</v>
      </c>
      <c r="AC9" s="24">
        <f t="shared" si="13"/>
        <v>8.6236855569662652E-2</v>
      </c>
      <c r="AD9" s="24">
        <f t="shared" si="13"/>
        <v>1.4287198247165733E-2</v>
      </c>
      <c r="AE9" s="24">
        <f t="shared" si="13"/>
        <v>2.0274840252606285E-2</v>
      </c>
      <c r="AF9" s="24">
        <f t="shared" si="13"/>
        <v>5.1379997782834419E-3</v>
      </c>
      <c r="AG9" s="24">
        <f t="shared" si="13"/>
        <v>5.6822916652817579E-2</v>
      </c>
      <c r="AH9" s="24">
        <f t="shared" si="13"/>
        <v>2.437941112414066E-2</v>
      </c>
      <c r="AI9" s="24">
        <f t="shared" si="13"/>
        <v>2.042504601652162E-2</v>
      </c>
      <c r="AJ9" s="24">
        <f t="shared" si="13"/>
        <v>2.0213435446202688E-2</v>
      </c>
      <c r="AK9" s="24">
        <f t="shared" si="13"/>
        <v>1.6836145889354448E-2</v>
      </c>
      <c r="AL9" s="24">
        <f t="shared" si="13"/>
        <v>3.3480503190491673E-2</v>
      </c>
      <c r="AM9" s="24">
        <f t="shared" si="13"/>
        <v>2.0801033591731244E-2</v>
      </c>
      <c r="AN9" s="24">
        <f t="shared" si="13"/>
        <v>4.5410720507221614E-2</v>
      </c>
      <c r="AO9" s="24">
        <f t="shared" si="14"/>
        <v>2.4249325469825278E-2</v>
      </c>
      <c r="AP9" s="24">
        <f t="shared" si="14"/>
        <v>1.8884105060519518E-2</v>
      </c>
      <c r="AQ9" s="24">
        <f t="shared" si="14"/>
        <v>1.6718721577014151E-2</v>
      </c>
      <c r="AR9" s="24">
        <f t="shared" si="14"/>
        <v>1.571193373096591E-2</v>
      </c>
      <c r="AS9" s="24" t="e">
        <f t="shared" si="14"/>
        <v>#DIV/0!</v>
      </c>
      <c r="AT9" s="24">
        <f t="shared" si="14"/>
        <v>1.7029035300236028E-2</v>
      </c>
      <c r="AU9" s="21"/>
      <c r="BR9" s="21"/>
      <c r="BS9" s="35">
        <f t="shared" si="15"/>
        <v>42826</v>
      </c>
      <c r="BT9" s="24">
        <f t="shared" si="19"/>
        <v>6.7665914033027416E-3</v>
      </c>
      <c r="BU9" s="24">
        <f t="shared" si="16"/>
        <v>9.8606004281181028E-4</v>
      </c>
      <c r="BV9" s="24">
        <f t="shared" si="16"/>
        <v>1.4568637851345707E-3</v>
      </c>
      <c r="BW9" s="24">
        <f t="shared" si="16"/>
        <v>6.8782178982490652E-3</v>
      </c>
      <c r="BX9" s="24">
        <f t="shared" si="16"/>
        <v>8.4307303100552644E-4</v>
      </c>
      <c r="BY9" s="24">
        <f t="shared" si="16"/>
        <v>1.2896962724031865E-3</v>
      </c>
      <c r="BZ9" s="24">
        <f t="shared" si="16"/>
        <v>4.317853303441829E-4</v>
      </c>
      <c r="CA9" s="24">
        <f t="shared" si="16"/>
        <v>1.5339631185671285E-3</v>
      </c>
      <c r="CB9" s="24">
        <f t="shared" si="16"/>
        <v>1.4318492945614633E-3</v>
      </c>
      <c r="CC9" s="24">
        <f t="shared" si="16"/>
        <v>4.7371268669497128E-4</v>
      </c>
      <c r="CD9" s="24">
        <f t="shared" si="16"/>
        <v>1.5925064273155326E-3</v>
      </c>
      <c r="CE9" s="24">
        <f t="shared" si="16"/>
        <v>5.6500617943520048E-4</v>
      </c>
      <c r="CF9" s="24">
        <f t="shared" si="18"/>
        <v>2.4249325469825382E-2</v>
      </c>
    </row>
    <row r="10" spans="1:99" x14ac:dyDescent="0.2">
      <c r="A10" s="31">
        <f>+[1]NOA!A11</f>
        <v>42856</v>
      </c>
      <c r="B10" s="17">
        <f>+[1]NOA!B11</f>
        <v>111.1420988502573</v>
      </c>
      <c r="C10" s="17">
        <f>+[1]NOA!C11</f>
        <v>108.523711524512</v>
      </c>
      <c r="D10" s="17">
        <f>+[1]NOA!D11</f>
        <v>110.84312423929801</v>
      </c>
      <c r="E10" s="17">
        <f>+[1]NOA!E11</f>
        <v>107.620565672152</v>
      </c>
      <c r="F10" s="17">
        <f>+[1]NOA!F11</f>
        <v>135.64250000000001</v>
      </c>
      <c r="G10" s="17">
        <f>+[1]NOA!G11</f>
        <v>107.192055668824</v>
      </c>
      <c r="H10" s="17">
        <f>+[1]NOA!H11</f>
        <v>110.9083</v>
      </c>
      <c r="I10" s="17">
        <f>+[1]NOA!I11</f>
        <v>108.233</v>
      </c>
      <c r="J10" s="17">
        <f>+[1]NOA!J11</f>
        <v>119.13353186718599</v>
      </c>
      <c r="K10" s="17">
        <f>+[1]NOA!K11</f>
        <v>108.8826</v>
      </c>
      <c r="L10" s="17">
        <f>+[1]NOA!L11</f>
        <v>127.511133327238</v>
      </c>
      <c r="M10" s="17">
        <f>+[1]NOA!M11</f>
        <v>109.0168</v>
      </c>
      <c r="N10" s="17">
        <f>+[1]NOA!N11</f>
        <v>108.26800559429201</v>
      </c>
      <c r="O10" s="17">
        <f>+[1]NOA!P11</f>
        <v>109.1944</v>
      </c>
      <c r="P10" s="17">
        <f>+[1]NOA!Q11</f>
        <v>109.0912</v>
      </c>
      <c r="Q10" s="19">
        <f>+[1]NOA!R11</f>
        <v>123.2123</v>
      </c>
      <c r="R10" s="19">
        <f t="shared" si="4"/>
        <v>111.14209885025727</v>
      </c>
      <c r="S10" s="19">
        <f t="shared" si="5"/>
        <v>108.43059563360245</v>
      </c>
      <c r="T10" s="19">
        <f t="shared" si="6"/>
        <v>108.12974320620471</v>
      </c>
      <c r="U10" s="19">
        <f t="shared" si="7"/>
        <v>107.87516045539928</v>
      </c>
      <c r="V10" s="19"/>
      <c r="W10" s="19">
        <f t="shared" si="8"/>
        <v>109.81173682698353</v>
      </c>
      <c r="Y10" s="24">
        <f t="shared" si="9"/>
        <v>1.867786982262909E-2</v>
      </c>
      <c r="Z10" s="24">
        <f t="shared" si="10"/>
        <v>2.0717015106608061E-2</v>
      </c>
      <c r="AA10" s="24">
        <f t="shared" si="11"/>
        <v>2.259832917055693E-2</v>
      </c>
      <c r="AB10" s="24">
        <f t="shared" si="12"/>
        <v>1.0892496112148153E-2</v>
      </c>
      <c r="AC10" s="24">
        <f t="shared" si="13"/>
        <v>2.8845679784890166E-2</v>
      </c>
      <c r="AD10" s="24">
        <f t="shared" si="13"/>
        <v>2.8961003864976353E-2</v>
      </c>
      <c r="AE10" s="24">
        <f t="shared" si="13"/>
        <v>1.5510789338026187E-2</v>
      </c>
      <c r="AF10" s="24">
        <f t="shared" si="13"/>
        <v>1.1626418018284124E-2</v>
      </c>
      <c r="AG10" s="24">
        <f t="shared" si="13"/>
        <v>1.5322772887794489E-2</v>
      </c>
      <c r="AH10" s="24">
        <f t="shared" si="13"/>
        <v>1.0891332705100121E-2</v>
      </c>
      <c r="AI10" s="24">
        <f t="shared" si="13"/>
        <v>3.1832387312412669E-2</v>
      </c>
      <c r="AJ10" s="24">
        <f t="shared" si="13"/>
        <v>1.7353943552089746E-2</v>
      </c>
      <c r="AK10" s="24">
        <f t="shared" si="13"/>
        <v>1.2701666674398426E-2</v>
      </c>
      <c r="AL10" s="24">
        <f t="shared" si="13"/>
        <v>1.3217976447969182E-2</v>
      </c>
      <c r="AM10" s="24">
        <f t="shared" si="13"/>
        <v>1.5240066410059816E-2</v>
      </c>
      <c r="AN10" s="24">
        <f t="shared" si="13"/>
        <v>1.6411090643764448E-2</v>
      </c>
      <c r="AO10" s="24">
        <f t="shared" si="14"/>
        <v>1.8677869822628868E-2</v>
      </c>
      <c r="AP10" s="24">
        <f t="shared" si="14"/>
        <v>1.8276615132126084E-2</v>
      </c>
      <c r="AQ10" s="24">
        <f t="shared" si="14"/>
        <v>1.5534321233579007E-2</v>
      </c>
      <c r="AR10" s="24">
        <f t="shared" si="14"/>
        <v>1.5007785222397763E-2</v>
      </c>
      <c r="AS10" s="24" t="e">
        <f t="shared" si="14"/>
        <v>#DIV/0!</v>
      </c>
      <c r="AT10" s="24">
        <f t="shared" si="14"/>
        <v>1.5329455509639933E-2</v>
      </c>
      <c r="AU10" s="21"/>
      <c r="BR10" s="21"/>
      <c r="BS10" s="35">
        <f t="shared" si="15"/>
        <v>42856</v>
      </c>
      <c r="BT10" s="24">
        <f t="shared" si="19"/>
        <v>6.9993641020125851E-3</v>
      </c>
      <c r="BU10" s="24">
        <f t="shared" si="16"/>
        <v>7.0272050310171751E-4</v>
      </c>
      <c r="BV10" s="24">
        <f t="shared" si="16"/>
        <v>1.3147575954711209E-3</v>
      </c>
      <c r="BW10" s="24">
        <f t="shared" si="16"/>
        <v>2.4399596420331244E-3</v>
      </c>
      <c r="BX10" s="24">
        <f t="shared" si="16"/>
        <v>1.692337566427035E-3</v>
      </c>
      <c r="BY10" s="24">
        <f t="shared" si="16"/>
        <v>9.8282318623319539E-4</v>
      </c>
      <c r="BZ10" s="24">
        <f t="shared" si="16"/>
        <v>9.5882586556768432E-4</v>
      </c>
      <c r="CA10" s="24">
        <f t="shared" si="16"/>
        <v>4.2680087019748278E-4</v>
      </c>
      <c r="CB10" s="24">
        <f t="shared" si="16"/>
        <v>6.3974997571881781E-4</v>
      </c>
      <c r="CC10" s="24">
        <f t="shared" si="16"/>
        <v>7.35523589187002E-4</v>
      </c>
      <c r="CD10" s="24">
        <f t="shared" si="16"/>
        <v>1.3618353222303781E-3</v>
      </c>
      <c r="CE10" s="24">
        <f t="shared" si="16"/>
        <v>4.2317160444880456E-4</v>
      </c>
      <c r="CF10" s="24">
        <f t="shared" si="18"/>
        <v>1.8677869822628947E-2</v>
      </c>
    </row>
    <row r="11" spans="1:99" x14ac:dyDescent="0.2">
      <c r="A11" s="31">
        <f>+[1]NOA!A12</f>
        <v>42887</v>
      </c>
      <c r="B11" s="17">
        <f>+[1]NOA!B12</f>
        <v>112.59635827102809</v>
      </c>
      <c r="C11" s="17">
        <f>+[1]NOA!C12</f>
        <v>110.213906580098</v>
      </c>
      <c r="D11" s="17">
        <f>+[1]NOA!D12</f>
        <v>112.094786033593</v>
      </c>
      <c r="E11" s="17">
        <f>+[1]NOA!E12</f>
        <v>109.866995809632</v>
      </c>
      <c r="F11" s="17">
        <f>+[1]NOA!F12</f>
        <v>136.40260000000001</v>
      </c>
      <c r="G11" s="17">
        <f>+[1]NOA!G12</f>
        <v>107.732284807285</v>
      </c>
      <c r="H11" s="17">
        <f>+[1]NOA!H12</f>
        <v>112.6816</v>
      </c>
      <c r="I11" s="17">
        <f>+[1]NOA!I12</f>
        <v>109.1964</v>
      </c>
      <c r="J11" s="17">
        <f>+[1]NOA!J12</f>
        <v>120.73043720478999</v>
      </c>
      <c r="K11" s="17">
        <f>+[1]NOA!K12</f>
        <v>110.3471</v>
      </c>
      <c r="L11" s="17">
        <f>+[1]NOA!L12</f>
        <v>129.93110079709299</v>
      </c>
      <c r="M11" s="17">
        <f>+[1]NOA!M12</f>
        <v>109.398</v>
      </c>
      <c r="N11" s="17">
        <f>+[1]NOA!N12</f>
        <v>110.131085151018</v>
      </c>
      <c r="O11" s="17">
        <f>+[1]NOA!P12</f>
        <v>110.7449</v>
      </c>
      <c r="P11" s="17">
        <f>+[1]NOA!Q12</f>
        <v>110.1614</v>
      </c>
      <c r="Q11" s="19">
        <f>+[1]NOA!R12</f>
        <v>123.8629</v>
      </c>
      <c r="R11" s="19">
        <f t="shared" si="4"/>
        <v>112.59635827102811</v>
      </c>
      <c r="S11" s="19">
        <f t="shared" si="5"/>
        <v>109.94771284960392</v>
      </c>
      <c r="T11" s="19">
        <f t="shared" si="6"/>
        <v>109.50257537536122</v>
      </c>
      <c r="U11" s="19">
        <f t="shared" si="7"/>
        <v>109.53258820758597</v>
      </c>
      <c r="V11" s="19"/>
      <c r="W11" s="19">
        <f t="shared" si="8"/>
        <v>111.39069658304744</v>
      </c>
      <c r="Y11" s="24">
        <f t="shared" si="9"/>
        <v>1.3084685603518498E-2</v>
      </c>
      <c r="Z11" s="24">
        <f t="shared" si="10"/>
        <v>1.5574430986948329E-2</v>
      </c>
      <c r="AA11" s="24">
        <f t="shared" si="11"/>
        <v>1.1292191580533073E-2</v>
      </c>
      <c r="AB11" s="24">
        <f t="shared" si="12"/>
        <v>2.0873613918025447E-2</v>
      </c>
      <c r="AC11" s="24">
        <f t="shared" si="13"/>
        <v>5.6037009049523245E-3</v>
      </c>
      <c r="AD11" s="24">
        <f t="shared" si="13"/>
        <v>5.0398244076041987E-3</v>
      </c>
      <c r="AE11" s="24">
        <f t="shared" si="13"/>
        <v>1.598888451089775E-2</v>
      </c>
      <c r="AF11" s="24">
        <f t="shared" si="13"/>
        <v>8.9011669269076776E-3</v>
      </c>
      <c r="AG11" s="24">
        <f t="shared" si="13"/>
        <v>1.3404331363098265E-2</v>
      </c>
      <c r="AH11" s="24">
        <f t="shared" si="13"/>
        <v>1.3450266617439421E-2</v>
      </c>
      <c r="AI11" s="24">
        <f t="shared" si="13"/>
        <v>1.8978479813558824E-2</v>
      </c>
      <c r="AJ11" s="24">
        <f t="shared" si="13"/>
        <v>3.4967087641537553E-3</v>
      </c>
      <c r="AK11" s="24">
        <f t="shared" si="13"/>
        <v>1.7208034326478883E-2</v>
      </c>
      <c r="AL11" s="24">
        <f t="shared" si="13"/>
        <v>1.4199446125442217E-2</v>
      </c>
      <c r="AM11" s="24">
        <f t="shared" si="13"/>
        <v>9.810140506292031E-3</v>
      </c>
      <c r="AN11" s="24">
        <f t="shared" si="13"/>
        <v>5.2803169813402384E-3</v>
      </c>
      <c r="AO11" s="24">
        <f t="shared" si="14"/>
        <v>1.3084685603518942E-2</v>
      </c>
      <c r="AP11" s="24">
        <f t="shared" si="14"/>
        <v>1.3991597179157322E-2</v>
      </c>
      <c r="AQ11" s="24">
        <f t="shared" si="14"/>
        <v>1.2696156750677812E-2</v>
      </c>
      <c r="AR11" s="24">
        <f t="shared" si="14"/>
        <v>1.5364313204168534E-2</v>
      </c>
      <c r="AS11" s="24" t="e">
        <f t="shared" si="14"/>
        <v>#DIV/0!</v>
      </c>
      <c r="AT11" s="24">
        <f t="shared" si="14"/>
        <v>1.4378788658553576E-2</v>
      </c>
      <c r="AU11" s="21"/>
      <c r="BR11" s="21"/>
      <c r="BS11" s="35">
        <f t="shared" si="15"/>
        <v>42887</v>
      </c>
      <c r="BT11" s="24">
        <f t="shared" si="19"/>
        <v>5.2724452015358936E-3</v>
      </c>
      <c r="BU11" s="24">
        <f t="shared" si="16"/>
        <v>3.5249482029502333E-4</v>
      </c>
      <c r="BV11" s="24">
        <f t="shared" si="16"/>
        <v>2.5002533772614036E-3</v>
      </c>
      <c r="BW11" s="24">
        <f t="shared" si="16"/>
        <v>4.7872948729973014E-4</v>
      </c>
      <c r="BX11" s="24">
        <f t="shared" si="16"/>
        <v>2.9747524669619571E-4</v>
      </c>
      <c r="BY11" s="24">
        <f t="shared" si="16"/>
        <v>1.0099673405595446E-3</v>
      </c>
      <c r="BZ11" s="24">
        <f t="shared" si="16"/>
        <v>7.289941510746612E-4</v>
      </c>
      <c r="CA11" s="24">
        <f t="shared" si="16"/>
        <v>3.7213484963666255E-4</v>
      </c>
      <c r="CB11" s="24">
        <f t="shared" si="16"/>
        <v>7.8402109462951113E-4</v>
      </c>
      <c r="CC11" s="24">
        <f t="shared" si="16"/>
        <v>4.4418214966009372E-4</v>
      </c>
      <c r="CD11" s="24">
        <f t="shared" si="16"/>
        <v>2.7404449182695008E-4</v>
      </c>
      <c r="CE11" s="24">
        <f t="shared" si="16"/>
        <v>5.6994339304342815E-4</v>
      </c>
      <c r="CF11" s="24">
        <f t="shared" si="18"/>
        <v>1.3084685603519098E-2</v>
      </c>
    </row>
    <row r="12" spans="1:99" x14ac:dyDescent="0.2">
      <c r="A12" s="31">
        <f>+[1]NOA!A13</f>
        <v>42917</v>
      </c>
      <c r="B12" s="17">
        <f>+[1]NOA!B13</f>
        <v>114.7265287014388</v>
      </c>
      <c r="C12" s="17">
        <f>+[1]NOA!C13</f>
        <v>112.28275828558</v>
      </c>
      <c r="D12" s="17">
        <f>+[1]NOA!D13</f>
        <v>115.260048173784</v>
      </c>
      <c r="E12" s="17">
        <f>+[1]NOA!E13</f>
        <v>110.96850330565999</v>
      </c>
      <c r="F12" s="17">
        <f>+[1]NOA!F13</f>
        <v>138.6344</v>
      </c>
      <c r="G12" s="17">
        <f>+[1]NOA!G13</f>
        <v>109.246270655126</v>
      </c>
      <c r="H12" s="17">
        <f>+[1]NOA!H13</f>
        <v>116.0536</v>
      </c>
      <c r="I12" s="17">
        <f>+[1]NOA!I13</f>
        <v>112.37779999999999</v>
      </c>
      <c r="J12" s="17">
        <f>+[1]NOA!J13</f>
        <v>123.784820179736</v>
      </c>
      <c r="K12" s="17">
        <f>+[1]NOA!K13</f>
        <v>113.0802</v>
      </c>
      <c r="L12" s="17">
        <f>+[1]NOA!L13</f>
        <v>131.73963848929199</v>
      </c>
      <c r="M12" s="17">
        <f>+[1]NOA!M13</f>
        <v>111.2471</v>
      </c>
      <c r="N12" s="17">
        <f>+[1]NOA!N13</f>
        <v>110.758139857299</v>
      </c>
      <c r="O12" s="17">
        <f>+[1]NOA!P13</f>
        <v>110.0316</v>
      </c>
      <c r="P12" s="17">
        <f>+[1]NOA!Q13</f>
        <v>111.9143</v>
      </c>
      <c r="Q12" s="19">
        <f>+[1]NOA!R13</f>
        <v>126.4854</v>
      </c>
      <c r="R12" s="19">
        <f t="shared" si="4"/>
        <v>114.72652870143877</v>
      </c>
      <c r="S12" s="19">
        <f t="shared" si="5"/>
        <v>111.81779081027032</v>
      </c>
      <c r="T12" s="19">
        <f t="shared" si="6"/>
        <v>111.06717155498747</v>
      </c>
      <c r="U12" s="19">
        <f t="shared" si="7"/>
        <v>111.01553260830468</v>
      </c>
      <c r="V12" s="19"/>
      <c r="W12" s="19">
        <f t="shared" si="8"/>
        <v>113.52977251851037</v>
      </c>
      <c r="Y12" s="24">
        <f t="shared" si="9"/>
        <v>1.8918644111767913E-2</v>
      </c>
      <c r="Z12" s="24">
        <f t="shared" si="10"/>
        <v>1.8771240124570543E-2</v>
      </c>
      <c r="AA12" s="24">
        <f t="shared" si="11"/>
        <v>2.8237371711851367E-2</v>
      </c>
      <c r="AB12" s="24">
        <f t="shared" si="12"/>
        <v>1.0025827027587031E-2</v>
      </c>
      <c r="AC12" s="24">
        <f t="shared" si="13"/>
        <v>1.6361858205048874E-2</v>
      </c>
      <c r="AD12" s="24">
        <f t="shared" si="13"/>
        <v>1.4053223233399859E-2</v>
      </c>
      <c r="AE12" s="24">
        <f t="shared" si="13"/>
        <v>2.9925027688637806E-2</v>
      </c>
      <c r="AF12" s="24">
        <f t="shared" si="13"/>
        <v>2.9134660117000166E-2</v>
      </c>
      <c r="AG12" s="24">
        <f t="shared" si="13"/>
        <v>2.5299195842097166E-2</v>
      </c>
      <c r="AH12" s="24">
        <f t="shared" si="13"/>
        <v>2.476820867970253E-2</v>
      </c>
      <c r="AI12" s="24">
        <f t="shared" si="13"/>
        <v>1.3919205495097842E-2</v>
      </c>
      <c r="AJ12" s="24">
        <f t="shared" si="13"/>
        <v>1.6902502787985219E-2</v>
      </c>
      <c r="AK12" s="24">
        <f t="shared" si="13"/>
        <v>5.6937122286695452E-3</v>
      </c>
      <c r="AL12" s="24">
        <f t="shared" si="13"/>
        <v>-6.4409286567598256E-3</v>
      </c>
      <c r="AM12" s="24">
        <f t="shared" si="13"/>
        <v>1.5912107144607779E-2</v>
      </c>
      <c r="AN12" s="24">
        <f t="shared" si="13"/>
        <v>2.1172602934373508E-2</v>
      </c>
      <c r="AO12" s="24">
        <f t="shared" si="14"/>
        <v>1.8918644111767469E-2</v>
      </c>
      <c r="AP12" s="24">
        <f t="shared" si="14"/>
        <v>1.700879365471164E-2</v>
      </c>
      <c r="AQ12" s="24">
        <f t="shared" si="14"/>
        <v>1.4288213535279981E-2</v>
      </c>
      <c r="AR12" s="24">
        <f t="shared" si="14"/>
        <v>1.3538841955494041E-2</v>
      </c>
      <c r="AS12" s="24" t="e">
        <f t="shared" si="14"/>
        <v>#DIV/0!</v>
      </c>
      <c r="AT12" s="24">
        <f t="shared" si="14"/>
        <v>1.92033625884378E-2</v>
      </c>
      <c r="AU12" s="21"/>
      <c r="BR12" s="21"/>
      <c r="BS12" s="35">
        <f t="shared" si="15"/>
        <v>42917</v>
      </c>
      <c r="BT12" s="24">
        <f t="shared" si="19"/>
        <v>6.370284947973935E-3</v>
      </c>
      <c r="BU12" s="24">
        <f t="shared" si="16"/>
        <v>8.7989262272144544E-4</v>
      </c>
      <c r="BV12" s="24">
        <f t="shared" si="16"/>
        <v>1.2101321867860305E-3</v>
      </c>
      <c r="BW12" s="24">
        <f t="shared" si="16"/>
        <v>1.3874871478876032E-3</v>
      </c>
      <c r="BX12" s="24">
        <f t="shared" si="16"/>
        <v>8.2290346962056427E-4</v>
      </c>
      <c r="BY12" s="24">
        <f t="shared" si="16"/>
        <v>1.8956883089079595E-3</v>
      </c>
      <c r="BZ12" s="24">
        <f t="shared" si="16"/>
        <v>2.3762379539484964E-3</v>
      </c>
      <c r="CA12" s="24">
        <f t="shared" si="16"/>
        <v>7.0258505928478914E-4</v>
      </c>
      <c r="CB12" s="24">
        <f t="shared" si="16"/>
        <v>1.4442691797239384E-3</v>
      </c>
      <c r="CC12" s="24">
        <f t="shared" si="16"/>
        <v>3.2766751507231186E-4</v>
      </c>
      <c r="CD12" s="24">
        <f t="shared" si="16"/>
        <v>1.3121480327487288E-3</v>
      </c>
      <c r="CE12" s="24">
        <f t="shared" si="16"/>
        <v>1.8934768709157976E-4</v>
      </c>
      <c r="CF12" s="24">
        <f t="shared" si="18"/>
        <v>1.8918644111767385E-2</v>
      </c>
    </row>
    <row r="13" spans="1:99" x14ac:dyDescent="0.2">
      <c r="A13" s="31">
        <f>+[1]NOA!A14</f>
        <v>42948</v>
      </c>
      <c r="B13" s="17">
        <f>+[1]NOA!B14</f>
        <v>116.05752981015431</v>
      </c>
      <c r="C13" s="17">
        <f>+[1]NOA!C14</f>
        <v>113.461522369663</v>
      </c>
      <c r="D13" s="17">
        <f>+[1]NOA!D14</f>
        <v>117.831930986778</v>
      </c>
      <c r="E13" s="17">
        <f>+[1]NOA!E14</f>
        <v>110.62434056149399</v>
      </c>
      <c r="F13" s="17">
        <f>+[1]NOA!F14</f>
        <v>139.6986</v>
      </c>
      <c r="G13" s="17">
        <f>+[1]NOA!G14</f>
        <v>110.091791070984</v>
      </c>
      <c r="H13" s="17">
        <f>+[1]NOA!H14</f>
        <v>118.4669</v>
      </c>
      <c r="I13" s="17">
        <f>+[1]NOA!I14</f>
        <v>113.7116</v>
      </c>
      <c r="J13" s="17">
        <f>+[1]NOA!J14</f>
        <v>125.406259152386</v>
      </c>
      <c r="K13" s="17">
        <f>+[1]NOA!K14</f>
        <v>116.6181</v>
      </c>
      <c r="L13" s="17">
        <f>+[1]NOA!L14</f>
        <v>134.29317857109601</v>
      </c>
      <c r="M13" s="17">
        <f>+[1]NOA!M14</f>
        <v>112.9072</v>
      </c>
      <c r="N13" s="17">
        <f>+[1]NOA!N14</f>
        <v>112.404838494347</v>
      </c>
      <c r="O13" s="17">
        <f>+[1]NOA!P14</f>
        <v>111.4599</v>
      </c>
      <c r="P13" s="17">
        <f>+[1]NOA!Q14</f>
        <v>113.3031</v>
      </c>
      <c r="Q13" s="19">
        <f>+[1]NOA!R14</f>
        <v>128.20320000000001</v>
      </c>
      <c r="R13" s="19">
        <f t="shared" si="4"/>
        <v>116.05752981015429</v>
      </c>
      <c r="S13" s="19">
        <f t="shared" si="5"/>
        <v>113.03670314444811</v>
      </c>
      <c r="T13" s="19">
        <f t="shared" si="6"/>
        <v>112.20674094280999</v>
      </c>
      <c r="U13" s="19">
        <f t="shared" si="7"/>
        <v>112.00571120620988</v>
      </c>
      <c r="V13" s="19"/>
      <c r="W13" s="19">
        <f t="shared" si="8"/>
        <v>114.87416497501798</v>
      </c>
      <c r="Y13" s="24">
        <f t="shared" si="9"/>
        <v>1.1601511209140325E-2</v>
      </c>
      <c r="Z13" s="24">
        <f t="shared" si="10"/>
        <v>1.0498175339484828E-2</v>
      </c>
      <c r="AA13" s="24">
        <f t="shared" si="11"/>
        <v>2.2313740569639862E-2</v>
      </c>
      <c r="AB13" s="24">
        <f t="shared" si="12"/>
        <v>-3.1014453102787831E-3</v>
      </c>
      <c r="AC13" s="24">
        <f t="shared" si="13"/>
        <v>7.676305447998466E-3</v>
      </c>
      <c r="AD13" s="24">
        <f t="shared" si="13"/>
        <v>7.7395815050491645E-3</v>
      </c>
      <c r="AE13" s="24">
        <f t="shared" si="13"/>
        <v>2.0794701758497736E-2</v>
      </c>
      <c r="AF13" s="24">
        <f t="shared" si="13"/>
        <v>1.1868892254520036E-2</v>
      </c>
      <c r="AG13" s="24">
        <f t="shared" si="13"/>
        <v>1.3098851460911387E-2</v>
      </c>
      <c r="AH13" s="24">
        <f t="shared" si="13"/>
        <v>3.1286644346224968E-2</v>
      </c>
      <c r="AI13" s="24">
        <f t="shared" si="13"/>
        <v>1.9383232799834671E-2</v>
      </c>
      <c r="AJ13" s="24">
        <f t="shared" si="13"/>
        <v>1.4922636185572546E-2</v>
      </c>
      <c r="AK13" s="24">
        <f t="shared" si="13"/>
        <v>1.4867517991631329E-2</v>
      </c>
      <c r="AL13" s="24">
        <f t="shared" si="13"/>
        <v>1.2980816420010255E-2</v>
      </c>
      <c r="AM13" s="24">
        <f t="shared" si="13"/>
        <v>1.2409495480023569E-2</v>
      </c>
      <c r="AN13" s="24">
        <f t="shared" si="13"/>
        <v>1.3581014093326349E-2</v>
      </c>
      <c r="AO13" s="24">
        <f t="shared" si="14"/>
        <v>1.1601511209140547E-2</v>
      </c>
      <c r="AP13" s="24">
        <f t="shared" si="14"/>
        <v>1.0900880131373691E-2</v>
      </c>
      <c r="AQ13" s="24">
        <f t="shared" si="14"/>
        <v>1.0260181940964674E-2</v>
      </c>
      <c r="AR13" s="24">
        <f t="shared" si="14"/>
        <v>8.9192798038346677E-3</v>
      </c>
      <c r="AS13" s="24" t="e">
        <f t="shared" si="14"/>
        <v>#DIV/0!</v>
      </c>
      <c r="AT13" s="24">
        <f t="shared" si="14"/>
        <v>1.1841761211037527E-2</v>
      </c>
      <c r="AU13" s="21"/>
      <c r="BR13" s="21"/>
      <c r="BS13" s="35">
        <f t="shared" si="15"/>
        <v>42948</v>
      </c>
      <c r="BT13" s="24">
        <f t="shared" si="19"/>
        <v>3.5621883846508346E-3</v>
      </c>
      <c r="BU13" s="24">
        <f t="shared" si="16"/>
        <v>7.0166798348970526E-4</v>
      </c>
      <c r="BV13" s="24">
        <f t="shared" si="16"/>
        <v>-3.7108184074953325E-4</v>
      </c>
      <c r="BW13" s="24">
        <f t="shared" si="16"/>
        <v>6.4931799857608473E-4</v>
      </c>
      <c r="BX13" s="24">
        <f t="shared" si="16"/>
        <v>4.5103647810326302E-4</v>
      </c>
      <c r="BY13" s="24">
        <f t="shared" si="16"/>
        <v>1.3315306558044906E-3</v>
      </c>
      <c r="BZ13" s="24">
        <f t="shared" si="16"/>
        <v>9.7773881306838619E-4</v>
      </c>
      <c r="CA13" s="24">
        <f t="shared" si="16"/>
        <v>3.6604671881010435E-4</v>
      </c>
      <c r="CB13" s="24">
        <f t="shared" si="16"/>
        <v>1.8348419705769379E-3</v>
      </c>
      <c r="CC13" s="24">
        <f t="shared" si="16"/>
        <v>4.5405555505270538E-4</v>
      </c>
      <c r="CD13" s="24">
        <f t="shared" si="16"/>
        <v>1.1561579653925024E-3</v>
      </c>
      <c r="CE13" s="24">
        <f t="shared" si="16"/>
        <v>4.8801052636511966E-4</v>
      </c>
      <c r="CF13" s="24">
        <f t="shared" si="18"/>
        <v>1.1601511209140601E-2</v>
      </c>
    </row>
    <row r="14" spans="1:99" x14ac:dyDescent="0.2">
      <c r="A14" s="31">
        <f>+[1]NOA!A15</f>
        <v>42979</v>
      </c>
      <c r="B14" s="17">
        <f>+[1]NOA!B15</f>
        <v>117.77751246435</v>
      </c>
      <c r="C14" s="17">
        <f>+[1]NOA!C15</f>
        <v>116.01780351658201</v>
      </c>
      <c r="D14" s="17">
        <f>+[1]NOA!D15</f>
        <v>118.049731405945</v>
      </c>
      <c r="E14" s="17">
        <f>+[1]NOA!E15</f>
        <v>111.015785517035</v>
      </c>
      <c r="F14" s="17">
        <f>+[1]NOA!F15</f>
        <v>141.22229999999999</v>
      </c>
      <c r="G14" s="17">
        <f>+[1]NOA!G15</f>
        <v>110.34799638699199</v>
      </c>
      <c r="H14" s="17">
        <f>+[1]NOA!H15</f>
        <v>120.7606</v>
      </c>
      <c r="I14" s="17">
        <f>+[1]NOA!I15</f>
        <v>114.5102</v>
      </c>
      <c r="J14" s="17">
        <f>+[1]NOA!J15</f>
        <v>127.783099707427</v>
      </c>
      <c r="K14" s="17">
        <f>+[1]NOA!K15</f>
        <v>118.2457</v>
      </c>
      <c r="L14" s="17">
        <f>+[1]NOA!L15</f>
        <v>138.41705303533499</v>
      </c>
      <c r="M14" s="17">
        <f>+[1]NOA!M15</f>
        <v>114.7894</v>
      </c>
      <c r="N14" s="17">
        <f>+[1]NOA!N15</f>
        <v>113.901063837077</v>
      </c>
      <c r="O14" s="17">
        <f>+[1]NOA!P15</f>
        <v>115.3391</v>
      </c>
      <c r="P14" s="17">
        <f>+[1]NOA!Q15</f>
        <v>115.2821</v>
      </c>
      <c r="Q14" s="19">
        <f>+[1]NOA!R15</f>
        <v>129.16390000000001</v>
      </c>
      <c r="R14" s="19">
        <f t="shared" si="4"/>
        <v>117.77751246435002</v>
      </c>
      <c r="S14" s="19">
        <f t="shared" si="5"/>
        <v>114.7415557517409</v>
      </c>
      <c r="T14" s="19">
        <f t="shared" si="6"/>
        <v>113.21763446218741</v>
      </c>
      <c r="U14" s="19">
        <f t="shared" si="7"/>
        <v>112.76654226940286</v>
      </c>
      <c r="V14" s="19"/>
      <c r="W14" s="19">
        <f t="shared" si="8"/>
        <v>116.08123137501578</v>
      </c>
      <c r="Y14" s="24">
        <f t="shared" si="9"/>
        <v>1.4820086701907487E-2</v>
      </c>
      <c r="Z14" s="24">
        <f t="shared" si="10"/>
        <v>2.2529938727514409E-2</v>
      </c>
      <c r="AA14" s="24">
        <f t="shared" si="11"/>
        <v>1.8483989640416532E-3</v>
      </c>
      <c r="AB14" s="24">
        <f t="shared" si="12"/>
        <v>3.5385065669468752E-3</v>
      </c>
      <c r="AC14" s="24">
        <f t="shared" si="13"/>
        <v>1.0907052755002589E-2</v>
      </c>
      <c r="AD14" s="24">
        <f t="shared" si="13"/>
        <v>2.327197273435111E-3</v>
      </c>
      <c r="AE14" s="24">
        <f t="shared" si="13"/>
        <v>1.9361526299751297E-2</v>
      </c>
      <c r="AF14" s="24">
        <f t="shared" si="13"/>
        <v>7.0230301921703209E-3</v>
      </c>
      <c r="AG14" s="24">
        <f t="shared" si="13"/>
        <v>1.8953125395063442E-2</v>
      </c>
      <c r="AH14" s="24">
        <f t="shared" si="13"/>
        <v>1.3956667103991682E-2</v>
      </c>
      <c r="AI14" s="24">
        <f t="shared" si="13"/>
        <v>3.0707996549919736E-2</v>
      </c>
      <c r="AJ14" s="24">
        <f t="shared" si="13"/>
        <v>1.6670327490186709E-2</v>
      </c>
      <c r="AK14" s="24">
        <f t="shared" si="13"/>
        <v>1.3311040367761873E-2</v>
      </c>
      <c r="AL14" s="24">
        <f t="shared" si="13"/>
        <v>3.4803548181902233E-2</v>
      </c>
      <c r="AM14" s="24">
        <f t="shared" si="13"/>
        <v>1.7466424131378666E-2</v>
      </c>
      <c r="AN14" s="24">
        <f t="shared" si="13"/>
        <v>7.4935727033333954E-3</v>
      </c>
      <c r="AO14" s="24">
        <f t="shared" si="14"/>
        <v>1.4820086701907709E-2</v>
      </c>
      <c r="AP14" s="24">
        <f t="shared" si="14"/>
        <v>1.5082292387050389E-2</v>
      </c>
      <c r="AQ14" s="24">
        <f t="shared" si="14"/>
        <v>9.0092048916441403E-3</v>
      </c>
      <c r="AR14" s="24">
        <f t="shared" si="14"/>
        <v>6.7927881087441744E-3</v>
      </c>
      <c r="AS14" s="24" t="e">
        <f t="shared" si="14"/>
        <v>#DIV/0!</v>
      </c>
      <c r="AT14" s="24">
        <f t="shared" si="14"/>
        <v>1.0507727305441694E-2</v>
      </c>
      <c r="AU14" s="21"/>
      <c r="BR14" s="21"/>
      <c r="BS14" s="35">
        <f t="shared" si="15"/>
        <v>42979</v>
      </c>
      <c r="BT14" s="24">
        <f t="shared" si="19"/>
        <v>7.6364082113979017E-3</v>
      </c>
      <c r="BU14" s="24">
        <f t="shared" si="16"/>
        <v>5.8739429755899996E-5</v>
      </c>
      <c r="BV14" s="24">
        <f t="shared" si="16"/>
        <v>4.1722188193760477E-4</v>
      </c>
      <c r="BW14" s="24">
        <f t="shared" si="16"/>
        <v>9.1901835386700933E-4</v>
      </c>
      <c r="BX14" s="24">
        <f t="shared" si="16"/>
        <v>1.3510338678875854E-4</v>
      </c>
      <c r="BY14" s="24">
        <f t="shared" si="16"/>
        <v>1.2510279189769274E-3</v>
      </c>
      <c r="BZ14" s="24">
        <f t="shared" si="16"/>
        <v>5.7869799667339776E-4</v>
      </c>
      <c r="CA14" s="24">
        <f t="shared" si="16"/>
        <v>5.3042805991357356E-4</v>
      </c>
      <c r="CB14" s="24">
        <f t="shared" si="16"/>
        <v>8.3443271762214408E-4</v>
      </c>
      <c r="CC14" s="24">
        <f t="shared" si="16"/>
        <v>7.2487359681090344E-4</v>
      </c>
      <c r="CD14" s="24">
        <f t="shared" si="16"/>
        <v>1.2958037298054037E-3</v>
      </c>
      <c r="CE14" s="24">
        <f t="shared" si="16"/>
        <v>4.3833141835807922E-4</v>
      </c>
      <c r="CF14" s="24">
        <f t="shared" si="18"/>
        <v>1.4820086701907603E-2</v>
      </c>
    </row>
    <row r="15" spans="1:99" x14ac:dyDescent="0.2">
      <c r="A15" s="31">
        <f>+[1]NOA!A16</f>
        <v>43009</v>
      </c>
      <c r="B15" s="17">
        <f>+[1]NOA!B16</f>
        <v>119.80710707279781</v>
      </c>
      <c r="C15" s="17">
        <f>+[1]NOA!C16</f>
        <v>118.19623779906399</v>
      </c>
      <c r="D15" s="17">
        <f>+[1]NOA!D16</f>
        <v>121.213167814627</v>
      </c>
      <c r="E15" s="17">
        <f>+[1]NOA!E16</f>
        <v>112.890997712629</v>
      </c>
      <c r="F15" s="17">
        <f>+[1]NOA!F16</f>
        <v>142.48050000000001</v>
      </c>
      <c r="G15" s="17">
        <f>+[1]NOA!G16</f>
        <v>110.838690543455</v>
      </c>
      <c r="H15" s="17">
        <f>+[1]NOA!H16</f>
        <v>122.39319999999999</v>
      </c>
      <c r="I15" s="17">
        <f>+[1]NOA!I16</f>
        <v>115.9691</v>
      </c>
      <c r="J15" s="17">
        <f>+[1]NOA!J16</f>
        <v>135.39926596487601</v>
      </c>
      <c r="K15" s="17">
        <f>+[1]NOA!K16</f>
        <v>120.16079999999999</v>
      </c>
      <c r="L15" s="17">
        <f>+[1]NOA!L16</f>
        <v>141.87892826847201</v>
      </c>
      <c r="M15" s="17">
        <f>+[1]NOA!M16</f>
        <v>117.2603</v>
      </c>
      <c r="N15" s="17">
        <f>+[1]NOA!N16</f>
        <v>114.48801269958</v>
      </c>
      <c r="O15" s="17">
        <f>+[1]NOA!P16</f>
        <v>119.6955</v>
      </c>
      <c r="P15" s="17">
        <f>+[1]NOA!Q16</f>
        <v>117.08029999999999</v>
      </c>
      <c r="Q15" s="19">
        <f>+[1]NOA!R16</f>
        <v>131.46559999999999</v>
      </c>
      <c r="R15" s="19">
        <f t="shared" si="4"/>
        <v>119.80710707279781</v>
      </c>
      <c r="S15" s="19">
        <f t="shared" si="5"/>
        <v>116.70760570097876</v>
      </c>
      <c r="T15" s="19">
        <f t="shared" si="6"/>
        <v>114.87357599803899</v>
      </c>
      <c r="U15" s="19">
        <f t="shared" si="7"/>
        <v>114.1885930678785</v>
      </c>
      <c r="V15" s="19"/>
      <c r="W15" s="19">
        <f t="shared" si="8"/>
        <v>117.96603750320799</v>
      </c>
      <c r="Y15" s="24">
        <f t="shared" si="9"/>
        <v>1.723244587172057E-2</v>
      </c>
      <c r="Z15" s="24">
        <f t="shared" si="10"/>
        <v>1.8776724058309213E-2</v>
      </c>
      <c r="AA15" s="24">
        <f t="shared" si="11"/>
        <v>2.6797489253098661E-2</v>
      </c>
      <c r="AB15" s="24">
        <f t="shared" si="12"/>
        <v>1.6891401406210482E-2</v>
      </c>
      <c r="AC15" s="24">
        <f t="shared" si="13"/>
        <v>8.9093577997243489E-3</v>
      </c>
      <c r="AD15" s="24">
        <f t="shared" si="13"/>
        <v>4.4467880933889425E-3</v>
      </c>
      <c r="AE15" s="24">
        <f t="shared" si="13"/>
        <v>1.3519310106110849E-2</v>
      </c>
      <c r="AF15" s="24">
        <f t="shared" si="13"/>
        <v>1.274034976796834E-2</v>
      </c>
      <c r="AG15" s="24">
        <f t="shared" si="13"/>
        <v>5.9602296977354863E-2</v>
      </c>
      <c r="AH15" s="24">
        <f t="shared" si="13"/>
        <v>1.6195937780401293E-2</v>
      </c>
      <c r="AI15" s="24">
        <f t="shared" si="13"/>
        <v>2.5010467693263649E-2</v>
      </c>
      <c r="AJ15" s="24">
        <f t="shared" si="13"/>
        <v>2.152550671054998E-2</v>
      </c>
      <c r="AK15" s="24">
        <f t="shared" si="13"/>
        <v>5.1531464477150291E-3</v>
      </c>
      <c r="AL15" s="24">
        <f t="shared" si="13"/>
        <v>3.7770365816969242E-2</v>
      </c>
      <c r="AM15" s="24">
        <f t="shared" si="13"/>
        <v>1.5598258532764309E-2</v>
      </c>
      <c r="AN15" s="24">
        <f t="shared" si="13"/>
        <v>1.7819994596013133E-2</v>
      </c>
      <c r="AO15" s="24">
        <f t="shared" si="14"/>
        <v>1.7232445871720348E-2</v>
      </c>
      <c r="AP15" s="24">
        <f t="shared" si="14"/>
        <v>1.7134593795221642E-2</v>
      </c>
      <c r="AQ15" s="24">
        <f t="shared" si="14"/>
        <v>1.46261803094343E-2</v>
      </c>
      <c r="AR15" s="24">
        <f t="shared" si="14"/>
        <v>1.2610573755807097E-2</v>
      </c>
      <c r="AS15" s="24" t="e">
        <f t="shared" si="14"/>
        <v>#DIV/0!</v>
      </c>
      <c r="AT15" s="24">
        <f t="shared" si="14"/>
        <v>1.6236958428732517E-2</v>
      </c>
      <c r="AU15" s="21"/>
      <c r="BR15" s="21"/>
      <c r="BS15" s="35">
        <f t="shared" si="15"/>
        <v>43009</v>
      </c>
      <c r="BT15" s="24">
        <f t="shared" si="19"/>
        <v>6.4126262300293977E-3</v>
      </c>
      <c r="BU15" s="24">
        <f t="shared" si="16"/>
        <v>8.4070004128944105E-4</v>
      </c>
      <c r="BV15" s="24">
        <f t="shared" si="16"/>
        <v>1.9695079624405475E-3</v>
      </c>
      <c r="BW15" s="24">
        <f t="shared" si="16"/>
        <v>7.4779979774713121E-4</v>
      </c>
      <c r="BX15" s="24">
        <f t="shared" si="16"/>
        <v>2.5497636812991747E-4</v>
      </c>
      <c r="BY15" s="24">
        <f t="shared" si="16"/>
        <v>8.7744746715788199E-4</v>
      </c>
      <c r="BZ15" s="24">
        <f t="shared" si="16"/>
        <v>1.0417395259314718E-3</v>
      </c>
      <c r="CA15" s="24">
        <f t="shared" si="16"/>
        <v>1.674841843239281E-3</v>
      </c>
      <c r="CB15" s="24">
        <f t="shared" si="16"/>
        <v>9.6748901904759356E-4</v>
      </c>
      <c r="CC15" s="24">
        <f t="shared" si="16"/>
        <v>5.9962426848989404E-4</v>
      </c>
      <c r="CD15" s="24">
        <f t="shared" si="16"/>
        <v>1.6762530118791432E-3</v>
      </c>
      <c r="CE15" s="24">
        <f t="shared" si="16"/>
        <v>1.6944033633875833E-4</v>
      </c>
      <c r="CF15" s="24">
        <f t="shared" si="18"/>
        <v>1.7232445871720459E-2</v>
      </c>
    </row>
    <row r="16" spans="1:99" x14ac:dyDescent="0.2">
      <c r="A16" s="31">
        <f>+[1]NOA!A17</f>
        <v>43040</v>
      </c>
      <c r="B16" s="17">
        <f>+[1]NOA!B17</f>
        <v>121.62802904188089</v>
      </c>
      <c r="C16" s="17">
        <f>+[1]NOA!C17</f>
        <v>120.323290252498</v>
      </c>
      <c r="D16" s="17">
        <f>+[1]NOA!D17</f>
        <v>121.50908044161</v>
      </c>
      <c r="E16" s="17">
        <f>+[1]NOA!E17</f>
        <v>114.189285326404</v>
      </c>
      <c r="F16" s="17">
        <f>+[1]NOA!F17</f>
        <v>144.0943</v>
      </c>
      <c r="G16" s="17">
        <f>+[1]NOA!G17</f>
        <v>112.15166131366701</v>
      </c>
      <c r="H16" s="17">
        <f>+[1]NOA!H17</f>
        <v>123.92310000000001</v>
      </c>
      <c r="I16" s="17">
        <f>+[1]NOA!I17</f>
        <v>119.1704</v>
      </c>
      <c r="J16" s="17">
        <f>+[1]NOA!J17</f>
        <v>136.614629166132</v>
      </c>
      <c r="K16" s="17">
        <f>+[1]NOA!K17</f>
        <v>123.0569</v>
      </c>
      <c r="L16" s="17">
        <f>+[1]NOA!L17</f>
        <v>144.15014214812101</v>
      </c>
      <c r="M16" s="17">
        <f>+[1]NOA!M17</f>
        <v>118.16330000000001</v>
      </c>
      <c r="N16" s="17">
        <f>+[1]NOA!N17</f>
        <v>115.427498265306</v>
      </c>
      <c r="O16" s="17">
        <f>+[1]NOA!P17</f>
        <v>121.3064</v>
      </c>
      <c r="P16" s="17">
        <f>+[1]NOA!Q17</f>
        <v>118.4813</v>
      </c>
      <c r="Q16" s="19">
        <f>+[1]NOA!R17</f>
        <v>133.33619999999999</v>
      </c>
      <c r="R16" s="19">
        <f t="shared" si="4"/>
        <v>121.62802904188095</v>
      </c>
      <c r="S16" s="19">
        <f t="shared" si="5"/>
        <v>118.42439681740653</v>
      </c>
      <c r="T16" s="19">
        <f t="shared" si="6"/>
        <v>116.31751166143734</v>
      </c>
      <c r="U16" s="19">
        <f t="shared" si="7"/>
        <v>115.78777571225936</v>
      </c>
      <c r="V16" s="19"/>
      <c r="W16" s="19">
        <f t="shared" si="8"/>
        <v>119.84931460181633</v>
      </c>
      <c r="Y16" s="24">
        <f t="shared" si="9"/>
        <v>1.5198780886818808E-2</v>
      </c>
      <c r="Z16" s="24">
        <f t="shared" si="10"/>
        <v>1.7995940421132728E-2</v>
      </c>
      <c r="AA16" s="24">
        <f t="shared" si="11"/>
        <v>2.4412580936383765E-3</v>
      </c>
      <c r="AB16" s="24">
        <f t="shared" si="12"/>
        <v>1.1500364423032927E-2</v>
      </c>
      <c r="AC16" s="24">
        <f t="shared" si="13"/>
        <v>1.1326462217636779E-2</v>
      </c>
      <c r="AD16" s="24">
        <f t="shared" si="13"/>
        <v>1.1845780239502668E-2</v>
      </c>
      <c r="AE16" s="24">
        <f t="shared" si="13"/>
        <v>1.2499877444171803E-2</v>
      </c>
      <c r="AF16" s="24">
        <f t="shared" si="13"/>
        <v>2.7604767131934382E-2</v>
      </c>
      <c r="AG16" s="24">
        <f t="shared" si="13"/>
        <v>8.9761432057635648E-3</v>
      </c>
      <c r="AH16" s="24">
        <f t="shared" si="13"/>
        <v>2.4101870160651462E-2</v>
      </c>
      <c r="AI16" s="24">
        <f t="shared" si="13"/>
        <v>1.6008112743502556E-2</v>
      </c>
      <c r="AJ16" s="24">
        <f t="shared" si="13"/>
        <v>7.7008160477161081E-3</v>
      </c>
      <c r="AK16" s="24">
        <f t="shared" si="13"/>
        <v>8.2059732156523069E-3</v>
      </c>
      <c r="AL16" s="24">
        <f t="shared" si="13"/>
        <v>1.3458317146425758E-2</v>
      </c>
      <c r="AM16" s="24">
        <f t="shared" si="13"/>
        <v>1.1966146311548576E-2</v>
      </c>
      <c r="AN16" s="24">
        <f t="shared" si="13"/>
        <v>1.4228817272351035E-2</v>
      </c>
      <c r="AO16" s="24">
        <f t="shared" si="14"/>
        <v>1.5198780886819252E-2</v>
      </c>
      <c r="AP16" s="24">
        <f t="shared" si="14"/>
        <v>1.4710190532281509E-2</v>
      </c>
      <c r="AQ16" s="24">
        <f t="shared" si="14"/>
        <v>1.2569780742465841E-2</v>
      </c>
      <c r="AR16" s="24">
        <f t="shared" si="14"/>
        <v>1.4004749523713222E-2</v>
      </c>
      <c r="AS16" s="24" t="e">
        <f t="shared" si="14"/>
        <v>#DIV/0!</v>
      </c>
      <c r="AT16" s="24">
        <f t="shared" si="14"/>
        <v>1.5964570298948377E-2</v>
      </c>
      <c r="AU16" s="21"/>
      <c r="BR16" s="21"/>
      <c r="BS16" s="35">
        <f t="shared" si="15"/>
        <v>43040</v>
      </c>
      <c r="BT16" s="24">
        <f t="shared" si="19"/>
        <v>6.1553033340290622E-3</v>
      </c>
      <c r="BU16" s="24">
        <f t="shared" si="16"/>
        <v>7.7308145158199424E-5</v>
      </c>
      <c r="BV16" s="24">
        <f t="shared" si="16"/>
        <v>1.3404728796797033E-3</v>
      </c>
      <c r="BW16" s="24">
        <f t="shared" si="16"/>
        <v>9.4289898788190308E-4</v>
      </c>
      <c r="BX16" s="24">
        <f t="shared" si="16"/>
        <v>6.7069319258455744E-4</v>
      </c>
      <c r="BY16" s="24">
        <f t="shared" si="16"/>
        <v>8.0832157929626588E-4</v>
      </c>
      <c r="BZ16" s="24">
        <f t="shared" si="16"/>
        <v>2.2471899754361799E-3</v>
      </c>
      <c r="CA16" s="24">
        <f t="shared" si="16"/>
        <v>2.6273822715211335E-4</v>
      </c>
      <c r="CB16" s="24">
        <f t="shared" si="16"/>
        <v>1.4382948909307653E-3</v>
      </c>
      <c r="CC16" s="24">
        <f t="shared" si="16"/>
        <v>3.8672800200981888E-4</v>
      </c>
      <c r="CD16" s="24">
        <f t="shared" si="16"/>
        <v>6.0221552596341802E-4</v>
      </c>
      <c r="CE16" s="24">
        <f t="shared" si="16"/>
        <v>2.666161466971656E-4</v>
      </c>
      <c r="CF16" s="24">
        <f t="shared" si="18"/>
        <v>1.5198780886819151E-2</v>
      </c>
    </row>
    <row r="17" spans="1:84" x14ac:dyDescent="0.2">
      <c r="A17" s="31">
        <f>+[1]NOA!A18</f>
        <v>43070</v>
      </c>
      <c r="B17" s="17">
        <f>+[1]NOA!B18</f>
        <v>124.7559916197656</v>
      </c>
      <c r="C17" s="17">
        <f>+[1]NOA!C18</f>
        <v>122.108517789673</v>
      </c>
      <c r="D17" s="17">
        <f>+[1]NOA!D18</f>
        <v>121.303762981375</v>
      </c>
      <c r="E17" s="17">
        <f>+[1]NOA!E18</f>
        <v>116.42759141997099</v>
      </c>
      <c r="F17" s="17">
        <f>+[1]NOA!F18</f>
        <v>163.72989999999999</v>
      </c>
      <c r="G17" s="17">
        <f>+[1]NOA!G18</f>
        <v>115.65008872282</v>
      </c>
      <c r="H17" s="17">
        <f>+[1]NOA!H18</f>
        <v>125.59990000000001</v>
      </c>
      <c r="I17" s="17">
        <f>+[1]NOA!I18</f>
        <v>122.96120000000001</v>
      </c>
      <c r="J17" s="17">
        <f>+[1]NOA!J18</f>
        <v>136.13880956854501</v>
      </c>
      <c r="K17" s="17">
        <f>+[1]NOA!K18</f>
        <v>124.73309999999999</v>
      </c>
      <c r="L17" s="17">
        <f>+[1]NOA!L18</f>
        <v>147.56483244562</v>
      </c>
      <c r="M17" s="17">
        <f>+[1]NOA!M18</f>
        <v>118.61320000000001</v>
      </c>
      <c r="N17" s="17">
        <f>+[1]NOA!N18</f>
        <v>116.36902242841199</v>
      </c>
      <c r="O17" s="17">
        <f>+[1]NOA!P18</f>
        <v>122.2081</v>
      </c>
      <c r="P17" s="17">
        <f>+[1]NOA!Q18</f>
        <v>119.98220000000001</v>
      </c>
      <c r="Q17" s="19">
        <f>+[1]NOA!R18</f>
        <v>142.55000000000001</v>
      </c>
      <c r="R17" s="19">
        <f t="shared" si="4"/>
        <v>124.75599161976561</v>
      </c>
      <c r="S17" s="19">
        <f t="shared" si="5"/>
        <v>120.15084921913576</v>
      </c>
      <c r="T17" s="19">
        <f t="shared" si="6"/>
        <v>118.15584532808538</v>
      </c>
      <c r="U17" s="19">
        <f t="shared" si="7"/>
        <v>118.02458585148349</v>
      </c>
      <c r="V17" s="19"/>
      <c r="W17" s="19">
        <f t="shared" si="8"/>
        <v>122.1899450132789</v>
      </c>
      <c r="Y17" s="24">
        <f t="shared" si="9"/>
        <v>2.5717448539823273E-2</v>
      </c>
      <c r="Z17" s="24">
        <f t="shared" si="10"/>
        <v>1.4836924201696133E-2</v>
      </c>
      <c r="AA17" s="24">
        <f t="shared" si="11"/>
        <v>-1.6897293559361426E-3</v>
      </c>
      <c r="AB17" s="24">
        <f t="shared" si="12"/>
        <v>1.9601717334239543E-2</v>
      </c>
      <c r="AC17" s="24">
        <f t="shared" si="13"/>
        <v>0.13626909600171544</v>
      </c>
      <c r="AD17" s="24">
        <f t="shared" si="13"/>
        <v>3.1193719006698872E-2</v>
      </c>
      <c r="AE17" s="24">
        <f t="shared" si="13"/>
        <v>1.3530972030234789E-2</v>
      </c>
      <c r="AF17" s="24">
        <f t="shared" si="13"/>
        <v>3.1809912528614426E-2</v>
      </c>
      <c r="AG17" s="24">
        <f t="shared" si="13"/>
        <v>-3.4829329808330201E-3</v>
      </c>
      <c r="AH17" s="24">
        <f t="shared" si="13"/>
        <v>1.3621341021917477E-2</v>
      </c>
      <c r="AI17" s="24">
        <f t="shared" si="13"/>
        <v>2.3688428236097403E-2</v>
      </c>
      <c r="AJ17" s="24">
        <f t="shared" si="13"/>
        <v>3.8074427508372199E-3</v>
      </c>
      <c r="AK17" s="24">
        <f t="shared" si="13"/>
        <v>8.1568445756481367E-3</v>
      </c>
      <c r="AL17" s="24">
        <f t="shared" si="13"/>
        <v>7.4332434232653455E-3</v>
      </c>
      <c r="AM17" s="24">
        <f t="shared" si="13"/>
        <v>1.2667821841927829E-2</v>
      </c>
      <c r="AN17" s="24">
        <f t="shared" si="13"/>
        <v>6.9102014306692494E-2</v>
      </c>
      <c r="AO17" s="24">
        <f t="shared" si="14"/>
        <v>2.5717448539822829E-2</v>
      </c>
      <c r="AP17" s="24">
        <f t="shared" si="14"/>
        <v>1.4578519698024595E-2</v>
      </c>
      <c r="AQ17" s="24">
        <f t="shared" si="14"/>
        <v>1.5804444579237797E-2</v>
      </c>
      <c r="AR17" s="24">
        <f t="shared" si="14"/>
        <v>1.9318189035626432E-2</v>
      </c>
      <c r="AS17" s="24" t="e">
        <f t="shared" si="14"/>
        <v>#DIV/0!</v>
      </c>
      <c r="AT17" s="24">
        <f t="shared" si="14"/>
        <v>1.9529777197633713E-2</v>
      </c>
      <c r="AU17" s="21"/>
      <c r="AV17" s="24">
        <f t="shared" ref="AV17:BQ28" si="20">+B17/B5-1</f>
        <v>0.24329248885276833</v>
      </c>
      <c r="AW17" s="24">
        <f t="shared" si="20"/>
        <v>0.20595800000000408</v>
      </c>
      <c r="AX17" s="24">
        <f t="shared" si="20"/>
        <v>0.21455400000000013</v>
      </c>
      <c r="AY17" s="24">
        <f t="shared" si="20"/>
        <v>0.17812190351885504</v>
      </c>
      <c r="AZ17" s="24">
        <f t="shared" si="20"/>
        <v>0.63729899999999984</v>
      </c>
      <c r="BA17" s="24">
        <f t="shared" si="20"/>
        <v>0.16488746602522775</v>
      </c>
      <c r="BB17" s="24">
        <f t="shared" si="20"/>
        <v>0.25599900000000009</v>
      </c>
      <c r="BC17" s="24">
        <f t="shared" si="20"/>
        <v>0.22961200000000015</v>
      </c>
      <c r="BD17" s="24">
        <f t="shared" si="20"/>
        <v>0.35141679850268259</v>
      </c>
      <c r="BE17" s="24">
        <f t="shared" si="20"/>
        <v>0.24733099999999997</v>
      </c>
      <c r="BF17" s="24">
        <f t="shared" si="20"/>
        <v>0.3978887881846731</v>
      </c>
      <c r="BG17" s="24">
        <f t="shared" si="20"/>
        <v>0.18613199999999996</v>
      </c>
      <c r="BH17" s="24">
        <f t="shared" si="20"/>
        <v>0.17436098863571869</v>
      </c>
      <c r="BI17" s="24">
        <f t="shared" si="20"/>
        <v>0.22208099999999997</v>
      </c>
      <c r="BJ17" s="24">
        <f t="shared" si="20"/>
        <v>0.19982200000000017</v>
      </c>
      <c r="BK17" s="24">
        <f t="shared" si="20"/>
        <v>0.42550000000000021</v>
      </c>
      <c r="BL17" s="24">
        <f t="shared" si="20"/>
        <v>0.24329248885276833</v>
      </c>
      <c r="BM17" s="24">
        <f t="shared" si="20"/>
        <v>0.19808090275005319</v>
      </c>
      <c r="BN17" s="24">
        <f t="shared" si="20"/>
        <v>0.18886932920861144</v>
      </c>
      <c r="BO17" s="24">
        <f t="shared" si="20"/>
        <v>0.18966120194920633</v>
      </c>
      <c r="BP17" s="24" t="e">
        <f t="shared" si="20"/>
        <v>#DIV/0!</v>
      </c>
      <c r="BQ17" s="24">
        <f t="shared" si="20"/>
        <v>0.22417474921616098</v>
      </c>
      <c r="BR17" s="21"/>
      <c r="BS17" s="35">
        <f t="shared" si="15"/>
        <v>43070</v>
      </c>
      <c r="BT17" s="24">
        <f t="shared" si="19"/>
        <v>5.0887808674877988E-3</v>
      </c>
      <c r="BU17" s="24">
        <f t="shared" si="16"/>
        <v>-5.2836805430288294E-5</v>
      </c>
      <c r="BV17" s="24">
        <f t="shared" si="16"/>
        <v>2.2764363276732663E-3</v>
      </c>
      <c r="BW17" s="24">
        <f t="shared" si="16"/>
        <v>1.130078330486398E-2</v>
      </c>
      <c r="BX17" s="24">
        <f t="shared" si="16"/>
        <v>1.7603159331508998E-3</v>
      </c>
      <c r="BY17" s="24">
        <f t="shared" si="16"/>
        <v>8.7267253145614722E-4</v>
      </c>
      <c r="BZ17" s="24">
        <f t="shared" si="16"/>
        <v>2.6211579889223063E-3</v>
      </c>
      <c r="CA17" s="24">
        <f t="shared" si="16"/>
        <v>-1.0132308872044261E-4</v>
      </c>
      <c r="CB17" s="24">
        <f t="shared" si="16"/>
        <v>8.1999108910708158E-4</v>
      </c>
      <c r="CC17" s="24">
        <f t="shared" si="16"/>
        <v>5.7272721277916233E-4</v>
      </c>
      <c r="CD17" s="24">
        <f t="shared" si="16"/>
        <v>2.9554873398155714E-4</v>
      </c>
      <c r="CE17" s="24">
        <f t="shared" si="16"/>
        <v>2.6319444455176559E-4</v>
      </c>
      <c r="CF17" s="24">
        <f t="shared" si="18"/>
        <v>2.5717448539823235E-2</v>
      </c>
    </row>
    <row r="18" spans="1:84" x14ac:dyDescent="0.2">
      <c r="A18" s="31">
        <f>+[1]NOA!A19</f>
        <v>43101</v>
      </c>
      <c r="B18" s="17">
        <f>+[1]NOA!B19</f>
        <v>127.26771237187479</v>
      </c>
      <c r="C18" s="17">
        <f>+[1]NOA!C19</f>
        <v>123.56959817136</v>
      </c>
      <c r="D18" s="17">
        <f>+[1]NOA!D19</f>
        <v>123.036131883324</v>
      </c>
      <c r="E18" s="17">
        <f>+[1]NOA!E19</f>
        <v>118.315502293809</v>
      </c>
      <c r="F18" s="17">
        <f>+[1]NOA!F19</f>
        <v>170.93170000000001</v>
      </c>
      <c r="G18" s="17">
        <f>+[1]NOA!G19</f>
        <v>118.17150209829001</v>
      </c>
      <c r="H18" s="17">
        <f>+[1]NOA!H19</f>
        <v>127.55670000000001</v>
      </c>
      <c r="I18" s="17">
        <f>+[1]NOA!I19</f>
        <v>125.4409</v>
      </c>
      <c r="J18" s="17">
        <f>+[1]NOA!J19</f>
        <v>138.16052111834099</v>
      </c>
      <c r="K18" s="17">
        <f>+[1]NOA!K19</f>
        <v>128.46459999999999</v>
      </c>
      <c r="L18" s="17">
        <f>+[1]NOA!L19</f>
        <v>152.27438474554199</v>
      </c>
      <c r="M18" s="17">
        <f>+[1]NOA!M19</f>
        <v>122.26439999999999</v>
      </c>
      <c r="N18" s="17">
        <f>+[1]NOA!N19</f>
        <v>118.262240881841</v>
      </c>
      <c r="O18" s="17">
        <f>+[1]NOA!P19</f>
        <v>123.83</v>
      </c>
      <c r="P18" s="17">
        <f>+[1]NOA!Q19</f>
        <v>121.9401</v>
      </c>
      <c r="Q18" s="19">
        <f>+[1]NOA!R19</f>
        <v>146.85079999999999</v>
      </c>
      <c r="R18" s="19">
        <f t="shared" si="4"/>
        <v>127.26771237187477</v>
      </c>
      <c r="S18" s="19">
        <f t="shared" si="5"/>
        <v>122.22439172361899</v>
      </c>
      <c r="T18" s="19">
        <f t="shared" si="6"/>
        <v>120.85182531996124</v>
      </c>
      <c r="U18" s="19">
        <f t="shared" si="7"/>
        <v>120.44642044591278</v>
      </c>
      <c r="V18" s="19"/>
      <c r="W18" s="19">
        <f t="shared" si="8"/>
        <v>124.63663884328788</v>
      </c>
      <c r="Y18" s="24">
        <f t="shared" si="9"/>
        <v>2.0133067113637937E-2</v>
      </c>
      <c r="Z18" s="24">
        <f t="shared" si="10"/>
        <v>1.1965425575009014E-2</v>
      </c>
      <c r="AA18" s="24">
        <f t="shared" si="11"/>
        <v>1.428124618207427E-2</v>
      </c>
      <c r="AB18" s="24">
        <f t="shared" si="12"/>
        <v>1.6215321907914859E-2</v>
      </c>
      <c r="AC18" s="24">
        <f t="shared" si="13"/>
        <v>4.3985857195295575E-2</v>
      </c>
      <c r="AD18" s="24">
        <f t="shared" si="13"/>
        <v>2.1802087688087335E-2</v>
      </c>
      <c r="AE18" s="24">
        <f t="shared" si="13"/>
        <v>1.5579630238559128E-2</v>
      </c>
      <c r="AF18" s="24">
        <f t="shared" si="13"/>
        <v>2.0166524074260783E-2</v>
      </c>
      <c r="AG18" s="24">
        <f t="shared" si="13"/>
        <v>1.4850368944779646E-2</v>
      </c>
      <c r="AH18" s="24">
        <f t="shared" si="13"/>
        <v>2.9915876379244866E-2</v>
      </c>
      <c r="AI18" s="24">
        <f t="shared" si="13"/>
        <v>3.191514009042451E-2</v>
      </c>
      <c r="AJ18" s="24">
        <f t="shared" si="13"/>
        <v>3.0782408703247111E-2</v>
      </c>
      <c r="AK18" s="24">
        <f t="shared" si="13"/>
        <v>1.6269093044875227E-2</v>
      </c>
      <c r="AL18" s="24">
        <f t="shared" si="13"/>
        <v>1.3271624384963099E-2</v>
      </c>
      <c r="AM18" s="24">
        <f t="shared" si="13"/>
        <v>1.6318253874324729E-2</v>
      </c>
      <c r="AN18" s="24">
        <f t="shared" si="13"/>
        <v>3.0170466502981386E-2</v>
      </c>
      <c r="AO18" s="24">
        <f t="shared" si="14"/>
        <v>2.0133067113637715E-2</v>
      </c>
      <c r="AP18" s="24">
        <f t="shared" si="14"/>
        <v>1.7257826456985148E-2</v>
      </c>
      <c r="AQ18" s="24">
        <f t="shared" si="14"/>
        <v>2.2817152925357798E-2</v>
      </c>
      <c r="AR18" s="24">
        <f t="shared" si="14"/>
        <v>2.0519746601583622E-2</v>
      </c>
      <c r="AS18" s="24" t="e">
        <f t="shared" si="14"/>
        <v>#DIV/0!</v>
      </c>
      <c r="AT18" s="24">
        <f t="shared" si="14"/>
        <v>2.002369204555321E-2</v>
      </c>
      <c r="AU18" s="21"/>
      <c r="AV18" s="24">
        <f t="shared" si="20"/>
        <v>0.24654447693183723</v>
      </c>
      <c r="AW18" s="24">
        <f t="shared" si="20"/>
        <v>0.2119551984416832</v>
      </c>
      <c r="AX18" s="24">
        <f t="shared" si="20"/>
        <v>0.22716203362000797</v>
      </c>
      <c r="AY18" s="24">
        <f t="shared" si="20"/>
        <v>0.16851134949154933</v>
      </c>
      <c r="AZ18" s="24">
        <f t="shared" si="20"/>
        <v>0.68255760386808206</v>
      </c>
      <c r="BA18" s="24">
        <f t="shared" si="20"/>
        <v>0.1776924773202575</v>
      </c>
      <c r="BB18" s="24">
        <f t="shared" si="20"/>
        <v>0.24187251492505357</v>
      </c>
      <c r="BC18" s="24">
        <f t="shared" si="20"/>
        <v>0.21872473962381478</v>
      </c>
      <c r="BD18" s="24">
        <f t="shared" si="20"/>
        <v>0.33659109851736213</v>
      </c>
      <c r="BE18" s="24">
        <f t="shared" si="20"/>
        <v>0.24226969612575822</v>
      </c>
      <c r="BF18" s="24">
        <f t="shared" si="20"/>
        <v>0.39738863889491283</v>
      </c>
      <c r="BG18" s="24">
        <f t="shared" si="20"/>
        <v>0.19305620608899288</v>
      </c>
      <c r="BH18" s="24">
        <f t="shared" si="20"/>
        <v>0.1714202839909682</v>
      </c>
      <c r="BI18" s="24">
        <f t="shared" si="20"/>
        <v>0.21926603788261456</v>
      </c>
      <c r="BJ18" s="24">
        <f t="shared" si="20"/>
        <v>0.2021631821314176</v>
      </c>
      <c r="BK18" s="24">
        <f t="shared" si="20"/>
        <v>0.43580467687482205</v>
      </c>
      <c r="BL18" s="24">
        <f t="shared" si="20"/>
        <v>0.24654447693183679</v>
      </c>
      <c r="BM18" s="24">
        <f t="shared" si="20"/>
        <v>0.20108889455784973</v>
      </c>
      <c r="BN18" s="24">
        <f t="shared" si="20"/>
        <v>0.18830234355154984</v>
      </c>
      <c r="BO18" s="24">
        <f t="shared" si="20"/>
        <v>0.18692452353422162</v>
      </c>
      <c r="BP18" s="24" t="e">
        <f t="shared" si="20"/>
        <v>#DIV/0!</v>
      </c>
      <c r="BQ18" s="24">
        <f t="shared" si="20"/>
        <v>0.21799663118172341</v>
      </c>
      <c r="BR18" s="21"/>
      <c r="BS18" s="35">
        <f t="shared" si="15"/>
        <v>43101</v>
      </c>
      <c r="BT18" s="24">
        <f t="shared" si="19"/>
        <v>4.0603786780419949E-3</v>
      </c>
      <c r="BU18" s="24">
        <f t="shared" si="16"/>
        <v>4.3463360698752179E-4</v>
      </c>
      <c r="BV18" s="24">
        <f t="shared" si="16"/>
        <v>1.8719307350426445E-3</v>
      </c>
      <c r="BW18" s="24">
        <f t="shared" si="16"/>
        <v>4.0408961000966527E-3</v>
      </c>
      <c r="BX18" s="24">
        <f t="shared" si="16"/>
        <v>1.2368984974210748E-3</v>
      </c>
      <c r="BY18" s="24">
        <f t="shared" si="16"/>
        <v>9.9286165250900521E-4</v>
      </c>
      <c r="BZ18" s="24">
        <f t="shared" si="16"/>
        <v>1.6716052455067753E-3</v>
      </c>
      <c r="CA18" s="24">
        <f t="shared" si="16"/>
        <v>4.1971795069616465E-4</v>
      </c>
      <c r="CB18" s="24">
        <f t="shared" si="16"/>
        <v>1.7796680313093964E-3</v>
      </c>
      <c r="CC18" s="24">
        <f t="shared" si="16"/>
        <v>7.7010222652253916E-4</v>
      </c>
      <c r="CD18" s="24">
        <f t="shared" si="16"/>
        <v>2.3384117765593471E-3</v>
      </c>
      <c r="CE18" s="24">
        <f t="shared" si="16"/>
        <v>5.1596261294425646E-4</v>
      </c>
      <c r="CF18" s="24">
        <f t="shared" si="18"/>
        <v>2.0133067113637371E-2</v>
      </c>
    </row>
    <row r="19" spans="1:84" x14ac:dyDescent="0.2">
      <c r="A19" s="31">
        <f>+[1]NOA!A20</f>
        <v>43132</v>
      </c>
      <c r="B19" s="17">
        <f>+[1]NOA!B20</f>
        <v>129.78989870222011</v>
      </c>
      <c r="C19" s="17">
        <f>+[1]NOA!C20</f>
        <v>124.387678727473</v>
      </c>
      <c r="D19" s="17">
        <f>+[1]NOA!D20</f>
        <v>125.239052695544</v>
      </c>
      <c r="E19" s="17">
        <f>+[1]NOA!E20</f>
        <v>119.905615685708</v>
      </c>
      <c r="F19" s="17">
        <f>+[1]NOA!F20</f>
        <v>174.9795</v>
      </c>
      <c r="G19" s="17">
        <f>+[1]NOA!G20</f>
        <v>120.96395835582</v>
      </c>
      <c r="H19" s="17">
        <f>+[1]NOA!H20</f>
        <v>129.6688</v>
      </c>
      <c r="I19" s="17">
        <f>+[1]NOA!I20</f>
        <v>131.4907</v>
      </c>
      <c r="J19" s="17">
        <f>+[1]NOA!J20</f>
        <v>154.136677666498</v>
      </c>
      <c r="K19" s="17">
        <f>+[1]NOA!K20</f>
        <v>129.85059999999999</v>
      </c>
      <c r="L19" s="17">
        <f>+[1]NOA!L20</f>
        <v>156.01954386120599</v>
      </c>
      <c r="M19" s="17">
        <f>+[1]NOA!M20</f>
        <v>125.1444</v>
      </c>
      <c r="N19" s="17">
        <f>+[1]NOA!N20</f>
        <v>120.42160029428</v>
      </c>
      <c r="O19" s="17">
        <f>+[1]NOA!P20</f>
        <v>123.7252</v>
      </c>
      <c r="P19" s="17">
        <f>+[1]NOA!Q20</f>
        <v>124.0185</v>
      </c>
      <c r="Q19" s="19">
        <f>+[1]NOA!R20</f>
        <v>153.3304</v>
      </c>
      <c r="R19" s="19">
        <f t="shared" si="4"/>
        <v>129.78989870222011</v>
      </c>
      <c r="S19" s="19">
        <f t="shared" si="5"/>
        <v>123.72673115019582</v>
      </c>
      <c r="T19" s="19">
        <f t="shared" si="6"/>
        <v>122.95507000196422</v>
      </c>
      <c r="U19" s="19">
        <f t="shared" si="7"/>
        <v>122.32673858370615</v>
      </c>
      <c r="V19" s="19"/>
      <c r="W19" s="19">
        <f t="shared" si="8"/>
        <v>128.14468455419336</v>
      </c>
      <c r="Y19" s="24">
        <f t="shared" si="9"/>
        <v>1.9817959192788281E-2</v>
      </c>
      <c r="Z19" s="24">
        <f t="shared" si="10"/>
        <v>6.6204031430006083E-3</v>
      </c>
      <c r="AA19" s="24">
        <f t="shared" si="11"/>
        <v>1.790466571485716E-2</v>
      </c>
      <c r="AB19" s="24">
        <f t="shared" si="12"/>
        <v>1.3439603104167253E-2</v>
      </c>
      <c r="AC19" s="24">
        <f t="shared" si="13"/>
        <v>2.3680803502217573E-2</v>
      </c>
      <c r="AD19" s="24">
        <f t="shared" si="13"/>
        <v>2.363053873350407E-2</v>
      </c>
      <c r="AE19" s="24">
        <f t="shared" si="13"/>
        <v>1.6558126699734332E-2</v>
      </c>
      <c r="AF19" s="24">
        <f t="shared" si="13"/>
        <v>4.8228289178410044E-2</v>
      </c>
      <c r="AG19" s="24">
        <f t="shared" si="13"/>
        <v>0.11563474441785493</v>
      </c>
      <c r="AH19" s="24">
        <f t="shared" si="13"/>
        <v>1.0788964430668013E-2</v>
      </c>
      <c r="AI19" s="24">
        <f t="shared" si="13"/>
        <v>2.4594807077515712E-2</v>
      </c>
      <c r="AJ19" s="24">
        <f t="shared" si="13"/>
        <v>2.3555507572114331E-2</v>
      </c>
      <c r="AK19" s="24">
        <f t="shared" si="13"/>
        <v>1.825907742266164E-2</v>
      </c>
      <c r="AL19" s="24">
        <f t="shared" si="13"/>
        <v>-8.4632156989417062E-4</v>
      </c>
      <c r="AM19" s="24">
        <f t="shared" si="13"/>
        <v>1.704443411150236E-2</v>
      </c>
      <c r="AN19" s="24">
        <f t="shared" si="13"/>
        <v>4.4123695614868952E-2</v>
      </c>
      <c r="AO19" s="24">
        <f t="shared" si="14"/>
        <v>1.9817959192788503E-2</v>
      </c>
      <c r="AP19" s="24">
        <f t="shared" si="14"/>
        <v>1.2291649853116038E-2</v>
      </c>
      <c r="AQ19" s="24">
        <f t="shared" si="14"/>
        <v>1.74034995039134E-2</v>
      </c>
      <c r="AR19" s="24">
        <f t="shared" si="14"/>
        <v>1.5611241337285975E-2</v>
      </c>
      <c r="AS19" s="24" t="e">
        <f t="shared" si="14"/>
        <v>#DIV/0!</v>
      </c>
      <c r="AT19" s="24">
        <f t="shared" si="14"/>
        <v>2.8146183525667112E-2</v>
      </c>
      <c r="AU19" s="21"/>
      <c r="AV19" s="24">
        <f t="shared" si="20"/>
        <v>0.24602383681771656</v>
      </c>
      <c r="AW19" s="24">
        <f t="shared" si="20"/>
        <v>0.2000685413495944</v>
      </c>
      <c r="AX19" s="24">
        <f t="shared" si="20"/>
        <v>0.20371404648816349</v>
      </c>
      <c r="AY19" s="24">
        <f t="shared" si="20"/>
        <v>0.16214341758248563</v>
      </c>
      <c r="AZ19" s="24">
        <f t="shared" si="20"/>
        <v>0.6248097589149828</v>
      </c>
      <c r="BA19" s="24">
        <f t="shared" si="20"/>
        <v>0.19181293987309855</v>
      </c>
      <c r="BB19" s="24">
        <f t="shared" si="20"/>
        <v>0.24579598809051451</v>
      </c>
      <c r="BC19" s="24">
        <f t="shared" si="20"/>
        <v>0.24556278317244074</v>
      </c>
      <c r="BD19" s="24">
        <f t="shared" si="20"/>
        <v>0.44477161241543484</v>
      </c>
      <c r="BE19" s="24">
        <f t="shared" si="20"/>
        <v>0.25478672106466482</v>
      </c>
      <c r="BF19" s="24">
        <f t="shared" si="20"/>
        <v>0.37171222248588021</v>
      </c>
      <c r="BG19" s="24">
        <f t="shared" si="20"/>
        <v>0.21043799214026437</v>
      </c>
      <c r="BH19" s="24">
        <f t="shared" si="20"/>
        <v>0.17319598391866453</v>
      </c>
      <c r="BI19" s="24">
        <f t="shared" si="20"/>
        <v>0.19470727908452123</v>
      </c>
      <c r="BJ19" s="24">
        <f t="shared" si="20"/>
        <v>0.20440805861873068</v>
      </c>
      <c r="BK19" s="24">
        <f t="shared" si="20"/>
        <v>0.43726185130991735</v>
      </c>
      <c r="BL19" s="24">
        <f t="shared" si="20"/>
        <v>0.24602383681771633</v>
      </c>
      <c r="BM19" s="24">
        <f t="shared" si="20"/>
        <v>0.19750986783666047</v>
      </c>
      <c r="BN19" s="24">
        <f t="shared" si="20"/>
        <v>0.19446906531042396</v>
      </c>
      <c r="BO19" s="24">
        <f t="shared" si="20"/>
        <v>0.18986017169212155</v>
      </c>
      <c r="BP19" s="24" t="e">
        <f t="shared" si="20"/>
        <v>#DIV/0!</v>
      </c>
      <c r="BQ19" s="24">
        <f t="shared" si="20"/>
        <v>0.2303180704603851</v>
      </c>
      <c r="BR19" s="21"/>
      <c r="BS19" s="35">
        <f t="shared" si="15"/>
        <v>43132</v>
      </c>
      <c r="BT19" s="24">
        <f t="shared" si="19"/>
        <v>2.2285976821490969E-3</v>
      </c>
      <c r="BU19" s="24">
        <f t="shared" si="16"/>
        <v>5.4178251606354605E-4</v>
      </c>
      <c r="BV19" s="24">
        <f t="shared" si="16"/>
        <v>1.5455375358925231E-3</v>
      </c>
      <c r="BW19" s="24">
        <f t="shared" si="16"/>
        <v>2.2263777254993467E-3</v>
      </c>
      <c r="BX19" s="24">
        <f t="shared" si="16"/>
        <v>1.3428254486218198E-3</v>
      </c>
      <c r="BY19" s="24">
        <f t="shared" si="16"/>
        <v>1.0505094144329546E-3</v>
      </c>
      <c r="BZ19" s="24">
        <f t="shared" si="16"/>
        <v>3.9977789379393195E-3</v>
      </c>
      <c r="CA19" s="24">
        <f t="shared" si="16"/>
        <v>3.2512759669019501E-3</v>
      </c>
      <c r="CB19" s="24">
        <f t="shared" si="16"/>
        <v>6.4798053224239722E-4</v>
      </c>
      <c r="CC19" s="24">
        <f t="shared" si="16"/>
        <v>6.0031915821902998E-4</v>
      </c>
      <c r="CD19" s="24">
        <f t="shared" si="16"/>
        <v>1.8080941010993909E-3</v>
      </c>
      <c r="CE19" s="24">
        <f t="shared" si="16"/>
        <v>5.7688017372700847E-4</v>
      </c>
      <c r="CF19" s="24">
        <f t="shared" si="18"/>
        <v>1.9817959192788382E-2</v>
      </c>
    </row>
    <row r="20" spans="1:84" x14ac:dyDescent="0.2">
      <c r="A20" s="31">
        <f>+[1]NOA!A21</f>
        <v>43160</v>
      </c>
      <c r="B20" s="17">
        <f>+[1]NOA!B21</f>
        <v>132.5592371299339</v>
      </c>
      <c r="C20" s="17">
        <f>+[1]NOA!C21</f>
        <v>126.358649645505</v>
      </c>
      <c r="D20" s="17">
        <f>+[1]NOA!D21</f>
        <v>125.048289583494</v>
      </c>
      <c r="E20" s="17">
        <f>+[1]NOA!E21</f>
        <v>121.64103445277399</v>
      </c>
      <c r="F20" s="17">
        <f>+[1]NOA!F21</f>
        <v>178.91249999999999</v>
      </c>
      <c r="G20" s="17">
        <f>+[1]NOA!G21</f>
        <v>125.49688633077901</v>
      </c>
      <c r="H20" s="17">
        <f>+[1]NOA!H21</f>
        <v>131.92619999999999</v>
      </c>
      <c r="I20" s="17">
        <f>+[1]NOA!I21</f>
        <v>136.62039999999999</v>
      </c>
      <c r="J20" s="17">
        <f>+[1]NOA!J21</f>
        <v>156.92117011577199</v>
      </c>
      <c r="K20" s="17">
        <f>+[1]NOA!K21</f>
        <v>135.5034</v>
      </c>
      <c r="L20" s="17">
        <f>+[1]NOA!L21</f>
        <v>156.628214782301</v>
      </c>
      <c r="M20" s="17">
        <f>+[1]NOA!M21</f>
        <v>128.42429999999999</v>
      </c>
      <c r="N20" s="17">
        <f>+[1]NOA!N21</f>
        <v>122.40204620778501</v>
      </c>
      <c r="O20" s="17">
        <f>+[1]NOA!P21</f>
        <v>124.50839999999999</v>
      </c>
      <c r="P20" s="17">
        <f>+[1]NOA!Q21</f>
        <v>127.8267</v>
      </c>
      <c r="Q20" s="19">
        <f>+[1]NOA!R21</f>
        <v>160.43430000000001</v>
      </c>
      <c r="R20" s="19">
        <f t="shared" si="4"/>
        <v>132.5592371299339</v>
      </c>
      <c r="S20" s="19">
        <f t="shared" si="5"/>
        <v>126.21918259184632</v>
      </c>
      <c r="T20" s="19">
        <f t="shared" si="6"/>
        <v>126.18651645636758</v>
      </c>
      <c r="U20" s="19">
        <f t="shared" si="7"/>
        <v>125.54427900975759</v>
      </c>
      <c r="V20" s="19"/>
      <c r="W20" s="19">
        <f t="shared" si="8"/>
        <v>131.43763029839855</v>
      </c>
      <c r="Y20" s="24">
        <f t="shared" si="9"/>
        <v>2.1337087519172293E-2</v>
      </c>
      <c r="Z20" s="24">
        <f t="shared" si="10"/>
        <v>1.5845387084924223E-2</v>
      </c>
      <c r="AA20" s="24">
        <f t="shared" si="11"/>
        <v>-1.5231919113422032E-3</v>
      </c>
      <c r="AB20" s="24">
        <f t="shared" si="12"/>
        <v>1.4473206756344226E-2</v>
      </c>
      <c r="AC20" s="24">
        <f t="shared" si="13"/>
        <v>2.2476918724764872E-2</v>
      </c>
      <c r="AD20" s="24">
        <f t="shared" si="13"/>
        <v>3.7473376669976632E-2</v>
      </c>
      <c r="AE20" s="24">
        <f t="shared" si="13"/>
        <v>1.7408968078674203E-2</v>
      </c>
      <c r="AF20" s="24">
        <f t="shared" si="13"/>
        <v>3.9011884490690152E-2</v>
      </c>
      <c r="AG20" s="24">
        <f t="shared" si="13"/>
        <v>1.8065086723217938E-2</v>
      </c>
      <c r="AH20" s="24">
        <f t="shared" si="13"/>
        <v>4.3533106508556907E-2</v>
      </c>
      <c r="AI20" s="24">
        <f t="shared" si="13"/>
        <v>3.9012479208149209E-3</v>
      </c>
      <c r="AJ20" s="24">
        <f t="shared" si="13"/>
        <v>2.6208923451628507E-2</v>
      </c>
      <c r="AK20" s="24">
        <f t="shared" si="13"/>
        <v>1.6445935850921245E-2</v>
      </c>
      <c r="AL20" s="24">
        <f t="shared" si="13"/>
        <v>6.3301574780239012E-3</v>
      </c>
      <c r="AM20" s="24">
        <f t="shared" si="13"/>
        <v>3.070670907969375E-2</v>
      </c>
      <c r="AN20" s="24">
        <f t="shared" si="13"/>
        <v>4.633066893453619E-2</v>
      </c>
      <c r="AO20" s="24">
        <f t="shared" si="14"/>
        <v>2.1337087519172293E-2</v>
      </c>
      <c r="AP20" s="24">
        <f t="shared" si="14"/>
        <v>2.0144809601611691E-2</v>
      </c>
      <c r="AQ20" s="24">
        <f t="shared" si="14"/>
        <v>2.6281522627344733E-2</v>
      </c>
      <c r="AR20" s="24">
        <f t="shared" si="14"/>
        <v>2.6302838310773291E-2</v>
      </c>
      <c r="AS20" s="24" t="e">
        <f t="shared" si="14"/>
        <v>#DIV/0!</v>
      </c>
      <c r="AT20" s="24">
        <f t="shared" si="14"/>
        <v>2.5697091968044594E-2</v>
      </c>
      <c r="AU20" s="21"/>
      <c r="AV20" s="24">
        <f t="shared" si="20"/>
        <v>0.24443999449327403</v>
      </c>
      <c r="AW20" s="24">
        <f t="shared" si="20"/>
        <v>0.21216560942199369</v>
      </c>
      <c r="AX20" s="24">
        <f t="shared" si="20"/>
        <v>0.19050730935871596</v>
      </c>
      <c r="AY20" s="24">
        <f t="shared" si="20"/>
        <v>0.15621327873304991</v>
      </c>
      <c r="AZ20" s="24">
        <f t="shared" si="20"/>
        <v>0.47407530688532096</v>
      </c>
      <c r="BA20" s="24">
        <f t="shared" si="20"/>
        <v>0.22188465615238173</v>
      </c>
      <c r="BB20" s="24">
        <f t="shared" si="20"/>
        <v>0.23244833900078476</v>
      </c>
      <c r="BC20" s="24">
        <f t="shared" si="20"/>
        <v>0.2835172516163702</v>
      </c>
      <c r="BD20" s="24">
        <f t="shared" si="20"/>
        <v>0.4133634951624654</v>
      </c>
      <c r="BE20" s="24">
        <f t="shared" si="20"/>
        <v>0.28871541597833872</v>
      </c>
      <c r="BF20" s="24">
        <f t="shared" si="20"/>
        <v>0.293338355530947</v>
      </c>
      <c r="BG20" s="24">
        <f t="shared" si="20"/>
        <v>0.22269148781205339</v>
      </c>
      <c r="BH20" s="24">
        <f t="shared" si="20"/>
        <v>0.16418243356800999</v>
      </c>
      <c r="BI20" s="24">
        <f t="shared" si="20"/>
        <v>0.19399761791968828</v>
      </c>
      <c r="BJ20" s="24">
        <f t="shared" si="20"/>
        <v>0.21434393524851814</v>
      </c>
      <c r="BK20" s="24">
        <f t="shared" si="20"/>
        <v>0.38356479804617583</v>
      </c>
      <c r="BL20" s="24">
        <f t="shared" si="20"/>
        <v>0.24443999449327403</v>
      </c>
      <c r="BM20" s="24">
        <f t="shared" si="20"/>
        <v>0.20771393470238353</v>
      </c>
      <c r="BN20" s="24">
        <f t="shared" si="20"/>
        <v>0.20493385181878598</v>
      </c>
      <c r="BO20" s="24">
        <f t="shared" si="20"/>
        <v>0.19981807617540759</v>
      </c>
      <c r="BP20" s="24" t="e">
        <f t="shared" si="20"/>
        <v>#DIV/0!</v>
      </c>
      <c r="BQ20" s="24">
        <f t="shared" si="20"/>
        <v>0.23597958486718329</v>
      </c>
      <c r="BR20" s="21"/>
      <c r="BS20" s="35">
        <f t="shared" si="15"/>
        <v>43160</v>
      </c>
      <c r="BT20" s="24">
        <f t="shared" si="19"/>
        <v>5.2649368257038625E-3</v>
      </c>
      <c r="BU20" s="24">
        <f t="shared" si="16"/>
        <v>-4.600423813307967E-5</v>
      </c>
      <c r="BV20" s="24">
        <f t="shared" si="16"/>
        <v>1.6539908238821317E-3</v>
      </c>
      <c r="BW20" s="24">
        <f t="shared" si="16"/>
        <v>2.1211974333353125E-3</v>
      </c>
      <c r="BX20" s="24">
        <f t="shared" si="16"/>
        <v>2.1374174326460587E-3</v>
      </c>
      <c r="BY20" s="24">
        <f t="shared" si="16"/>
        <v>1.1009594847426682E-3</v>
      </c>
      <c r="BZ20" s="24">
        <f t="shared" si="16"/>
        <v>3.3238932637568914E-3</v>
      </c>
      <c r="CA20" s="24">
        <f t="shared" si="16"/>
        <v>5.5565460145445475E-4</v>
      </c>
      <c r="CB20" s="24">
        <f t="shared" si="16"/>
        <v>2.5914312543819521E-3</v>
      </c>
      <c r="CC20" s="24">
        <f t="shared" si="16"/>
        <v>9.5669130760526954E-5</v>
      </c>
      <c r="CD20" s="24">
        <f t="shared" si="16"/>
        <v>2.0191402614563869E-3</v>
      </c>
      <c r="CE20" s="24">
        <f t="shared" si="16"/>
        <v>5.188012451851808E-4</v>
      </c>
      <c r="CF20" s="24">
        <f t="shared" si="18"/>
        <v>2.1337087519172345E-2</v>
      </c>
    </row>
    <row r="21" spans="1:84" x14ac:dyDescent="0.2">
      <c r="A21" s="31">
        <f>+[1]NOA!A22</f>
        <v>43191</v>
      </c>
      <c r="B21" s="17">
        <f>+[1]NOA!B22</f>
        <v>135.96373990638199</v>
      </c>
      <c r="C21" s="17">
        <f>+[1]NOA!C22</f>
        <v>127.41069078667201</v>
      </c>
      <c r="D21" s="17">
        <f>+[1]NOA!D22</f>
        <v>128.04376884275399</v>
      </c>
      <c r="E21" s="17">
        <f>+[1]NOA!E22</f>
        <v>123.92786512513599</v>
      </c>
      <c r="F21" s="17">
        <f>+[1]NOA!F22</f>
        <v>199.30670000000001</v>
      </c>
      <c r="G21" s="17">
        <f>+[1]NOA!G22</f>
        <v>127.394185556035</v>
      </c>
      <c r="H21" s="17">
        <f>+[1]NOA!H22</f>
        <v>134.30240000000001</v>
      </c>
      <c r="I21" s="17">
        <f>+[1]NOA!I22</f>
        <v>140.0829</v>
      </c>
      <c r="J21" s="17">
        <f>+[1]NOA!J22</f>
        <v>159.76973250598601</v>
      </c>
      <c r="K21" s="17">
        <f>+[1]NOA!K22</f>
        <v>139.49619999999999</v>
      </c>
      <c r="L21" s="17">
        <f>+[1]NOA!L22</f>
        <v>160.97081359547801</v>
      </c>
      <c r="M21" s="17">
        <f>+[1]NOA!M22</f>
        <v>130.62610000000001</v>
      </c>
      <c r="N21" s="17">
        <f>+[1]NOA!N22</f>
        <v>125.400282488328</v>
      </c>
      <c r="O21" s="17">
        <f>+[1]NOA!P22</f>
        <v>126.1915</v>
      </c>
      <c r="P21" s="17">
        <f>+[1]NOA!Q22</f>
        <v>130.43049999999999</v>
      </c>
      <c r="Q21" s="19">
        <f>+[1]NOA!R22</f>
        <v>170.21449999999999</v>
      </c>
      <c r="R21" s="19">
        <f t="shared" si="4"/>
        <v>135.96373990638199</v>
      </c>
      <c r="S21" s="19">
        <f t="shared" si="5"/>
        <v>128.08381967557949</v>
      </c>
      <c r="T21" s="19">
        <f t="shared" si="6"/>
        <v>128.73865466539718</v>
      </c>
      <c r="U21" s="19">
        <f t="shared" si="7"/>
        <v>128.19696327805968</v>
      </c>
      <c r="V21" s="19"/>
      <c r="W21" s="19">
        <f t="shared" si="8"/>
        <v>134.28127315370602</v>
      </c>
      <c r="Y21" s="24">
        <f t="shared" si="9"/>
        <v>2.5682878463693992E-2</v>
      </c>
      <c r="Z21" s="24">
        <f t="shared" si="10"/>
        <v>8.3258339980560869E-3</v>
      </c>
      <c r="AA21" s="24">
        <f t="shared" si="11"/>
        <v>2.3954580020544292E-2</v>
      </c>
      <c r="AB21" s="24">
        <f t="shared" si="12"/>
        <v>1.8799829207715613E-2</v>
      </c>
      <c r="AC21" s="24">
        <f t="shared" si="13"/>
        <v>0.11398979948298749</v>
      </c>
      <c r="AD21" s="24">
        <f t="shared" si="13"/>
        <v>1.5118297200260145E-2</v>
      </c>
      <c r="AE21" s="24">
        <f t="shared" si="13"/>
        <v>1.8011585265095276E-2</v>
      </c>
      <c r="AF21" s="24">
        <f t="shared" si="13"/>
        <v>2.5343945706497673E-2</v>
      </c>
      <c r="AG21" s="24">
        <f t="shared" si="13"/>
        <v>1.8152824046063554E-2</v>
      </c>
      <c r="AH21" s="24">
        <f t="shared" si="13"/>
        <v>2.9466419292800028E-2</v>
      </c>
      <c r="AI21" s="24">
        <f t="shared" si="13"/>
        <v>2.7725520712936769E-2</v>
      </c>
      <c r="AJ21" s="24">
        <f t="shared" si="13"/>
        <v>1.7144730397596231E-2</v>
      </c>
      <c r="AK21" s="24">
        <f t="shared" si="13"/>
        <v>2.4494984956814347E-2</v>
      </c>
      <c r="AL21" s="24">
        <f t="shared" si="13"/>
        <v>1.3517963446643133E-2</v>
      </c>
      <c r="AM21" s="24">
        <f t="shared" si="13"/>
        <v>2.0369766253842014E-2</v>
      </c>
      <c r="AN21" s="24">
        <f t="shared" ref="AN21:AN35" si="21">+Q21/Q20-1</f>
        <v>6.096077958391688E-2</v>
      </c>
      <c r="AO21" s="24">
        <f t="shared" si="14"/>
        <v>2.5682878463693992E-2</v>
      </c>
      <c r="AP21" s="24">
        <f t="shared" si="14"/>
        <v>1.477300870948306E-2</v>
      </c>
      <c r="AQ21" s="24">
        <f t="shared" si="14"/>
        <v>2.022512611251992E-2</v>
      </c>
      <c r="AR21" s="24">
        <f t="shared" si="14"/>
        <v>2.1129471523715804E-2</v>
      </c>
      <c r="AS21" s="24" t="e">
        <f t="shared" si="14"/>
        <v>#DIV/0!</v>
      </c>
      <c r="AT21" s="24">
        <f t="shared" si="14"/>
        <v>2.1634921816922947E-2</v>
      </c>
      <c r="AU21" s="21"/>
      <c r="AV21" s="24">
        <f t="shared" si="20"/>
        <v>0.24618172927935977</v>
      </c>
      <c r="AW21" s="24">
        <f t="shared" si="20"/>
        <v>0.19835801932620711</v>
      </c>
      <c r="AX21" s="24">
        <f t="shared" si="20"/>
        <v>0.18128521708412015</v>
      </c>
      <c r="AY21" s="24">
        <f t="shared" si="20"/>
        <v>0.16406885739511923</v>
      </c>
      <c r="AZ21" s="24">
        <f t="shared" si="20"/>
        <v>0.51173737764478799</v>
      </c>
      <c r="BA21" s="24">
        <f t="shared" si="20"/>
        <v>0.22288585882977463</v>
      </c>
      <c r="BB21" s="24">
        <f t="shared" si="20"/>
        <v>0.22971442384376406</v>
      </c>
      <c r="BC21" s="24">
        <f t="shared" si="20"/>
        <v>0.3093193605703759</v>
      </c>
      <c r="BD21" s="24">
        <f t="shared" si="20"/>
        <v>0.36164726495613952</v>
      </c>
      <c r="BE21" s="24">
        <f t="shared" si="20"/>
        <v>0.29511510126776175</v>
      </c>
      <c r="BF21" s="24">
        <f t="shared" si="20"/>
        <v>0.30259134669900578</v>
      </c>
      <c r="BG21" s="24">
        <f t="shared" si="20"/>
        <v>0.21901374802626417</v>
      </c>
      <c r="BH21" s="24">
        <f t="shared" si="20"/>
        <v>0.17295108910794732</v>
      </c>
      <c r="BI21" s="24">
        <f t="shared" si="20"/>
        <v>0.17093455593816076</v>
      </c>
      <c r="BJ21" s="24">
        <f t="shared" si="20"/>
        <v>0.21383090003499183</v>
      </c>
      <c r="BK21" s="24">
        <f t="shared" si="20"/>
        <v>0.4041447614270901</v>
      </c>
      <c r="BL21" s="24">
        <f t="shared" si="20"/>
        <v>0.24618172927935977</v>
      </c>
      <c r="BM21" s="24">
        <f t="shared" si="20"/>
        <v>0.20284092870946369</v>
      </c>
      <c r="BN21" s="24">
        <f t="shared" si="20"/>
        <v>0.20908936251543975</v>
      </c>
      <c r="BO21" s="24">
        <f t="shared" si="20"/>
        <v>0.20621758725354211</v>
      </c>
      <c r="BP21" s="24" t="e">
        <f t="shared" si="20"/>
        <v>#DIV/0!</v>
      </c>
      <c r="BQ21" s="24">
        <f t="shared" si="20"/>
        <v>0.24157704718856099</v>
      </c>
      <c r="BR21" s="21"/>
      <c r="BS21" s="35">
        <f t="shared" si="15"/>
        <v>43191</v>
      </c>
      <c r="BT21" s="24">
        <f t="shared" si="19"/>
        <v>2.7515446794936162E-3</v>
      </c>
      <c r="BU21" s="24">
        <f t="shared" si="16"/>
        <v>7.0729511458289562E-4</v>
      </c>
      <c r="BV21" s="24">
        <f t="shared" si="16"/>
        <v>2.1339965459660952E-3</v>
      </c>
      <c r="BW21" s="24">
        <f t="shared" si="16"/>
        <v>1.0769479599529383E-2</v>
      </c>
      <c r="BX21" s="24">
        <f t="shared" si="16"/>
        <v>8.7594584202269998E-4</v>
      </c>
      <c r="BY21" s="24">
        <f t="shared" si="16"/>
        <v>1.1346886362401602E-3</v>
      </c>
      <c r="BZ21" s="24">
        <f t="shared" si="16"/>
        <v>2.1967254512378592E-3</v>
      </c>
      <c r="CA21" s="24">
        <f t="shared" si="16"/>
        <v>5.5656450281338528E-4</v>
      </c>
      <c r="CB21" s="24">
        <f t="shared" si="16"/>
        <v>1.7921919674834339E-3</v>
      </c>
      <c r="CC21" s="24">
        <f t="shared" si="16"/>
        <v>6.6829756799200953E-4</v>
      </c>
      <c r="CD21" s="24">
        <f t="shared" si="16"/>
        <v>1.3271336182144888E-3</v>
      </c>
      <c r="CE21" s="24">
        <f t="shared" si="16"/>
        <v>7.6901493811812446E-4</v>
      </c>
      <c r="CF21" s="24">
        <f t="shared" si="18"/>
        <v>2.5682878463694148E-2</v>
      </c>
    </row>
    <row r="22" spans="1:84" x14ac:dyDescent="0.2">
      <c r="A22" s="31">
        <f>+[1]NOA!A23</f>
        <v>43221</v>
      </c>
      <c r="B22" s="17">
        <f>+[1]NOA!B23</f>
        <v>139.57043552226389</v>
      </c>
      <c r="C22" s="17">
        <f>+[1]NOA!C23</f>
        <v>132.31708409469201</v>
      </c>
      <c r="D22" s="17">
        <f>+[1]NOA!D23</f>
        <v>130.86436455848599</v>
      </c>
      <c r="E22" s="17">
        <f>+[1]NOA!E23</f>
        <v>126.575438236832</v>
      </c>
      <c r="F22" s="17">
        <f>+[1]NOA!F23</f>
        <v>202.74610000000001</v>
      </c>
      <c r="G22" s="17">
        <f>+[1]NOA!G23</f>
        <v>130.02063663745199</v>
      </c>
      <c r="H22" s="17">
        <f>+[1]NOA!H23</f>
        <v>138.27529999999999</v>
      </c>
      <c r="I22" s="17">
        <f>+[1]NOA!I23</f>
        <v>143.11189999999999</v>
      </c>
      <c r="J22" s="17">
        <f>+[1]NOA!J23</f>
        <v>167.52732502635001</v>
      </c>
      <c r="K22" s="17">
        <f>+[1]NOA!K23</f>
        <v>140.453</v>
      </c>
      <c r="L22" s="17">
        <f>+[1]NOA!L23</f>
        <v>165.26400097377001</v>
      </c>
      <c r="M22" s="17">
        <f>+[1]NOA!M23</f>
        <v>132.4006</v>
      </c>
      <c r="N22" s="17">
        <f>+[1]NOA!N23</f>
        <v>128.19218017052901</v>
      </c>
      <c r="O22" s="17">
        <f>+[1]NOA!P23</f>
        <v>128.91300000000001</v>
      </c>
      <c r="P22" s="17">
        <f>+[1]NOA!Q23</f>
        <v>133.5703</v>
      </c>
      <c r="Q22" s="19">
        <f>+[1]NOA!R23</f>
        <v>173.75129999999999</v>
      </c>
      <c r="R22" s="19">
        <f t="shared" si="4"/>
        <v>139.57043552226386</v>
      </c>
      <c r="S22" s="19">
        <f t="shared" si="5"/>
        <v>131.57589013203381</v>
      </c>
      <c r="T22" s="19">
        <f t="shared" si="6"/>
        <v>130.92084911500461</v>
      </c>
      <c r="U22" s="19">
        <f t="shared" si="7"/>
        <v>130.49616486316873</v>
      </c>
      <c r="V22" s="19"/>
      <c r="W22" s="19">
        <f t="shared" si="8"/>
        <v>137.32051030703988</v>
      </c>
      <c r="Y22" s="24">
        <f t="shared" si="9"/>
        <v>2.6526893261139328E-2</v>
      </c>
      <c r="Z22" s="24">
        <f t="shared" si="10"/>
        <v>3.8508489968356985E-2</v>
      </c>
      <c r="AA22" s="24">
        <f t="shared" si="11"/>
        <v>2.2028371557821558E-2</v>
      </c>
      <c r="AB22" s="24">
        <f t="shared" si="12"/>
        <v>2.1363824100597784E-2</v>
      </c>
      <c r="AC22" s="24">
        <f t="shared" ref="AC22:AC35" si="22">+F22/F21-1</f>
        <v>1.7256820769196546E-2</v>
      </c>
      <c r="AD22" s="24">
        <f t="shared" ref="AD22:AD35" si="23">+G22/G21-1</f>
        <v>2.0616726500926053E-2</v>
      </c>
      <c r="AE22" s="24">
        <f t="shared" ref="AE22:AE35" si="24">+H22/H21-1</f>
        <v>2.958174984214712E-2</v>
      </c>
      <c r="AF22" s="24">
        <f t="shared" ref="AF22:AF35" si="25">+I22/I21-1</f>
        <v>2.1622910433750198E-2</v>
      </c>
      <c r="AG22" s="24">
        <f t="shared" ref="AG22:AG35" si="26">+J22/J21-1</f>
        <v>4.8554831999066739E-2</v>
      </c>
      <c r="AH22" s="24">
        <f t="shared" ref="AH22:AH35" si="27">+K22/K21-1</f>
        <v>6.8589682012845099E-3</v>
      </c>
      <c r="AI22" s="24">
        <f t="shared" ref="AI22:AI35" si="28">+L22/L21-1</f>
        <v>2.6670595012837861E-2</v>
      </c>
      <c r="AJ22" s="24">
        <f t="shared" ref="AJ22:AJ35" si="29">+M22/M21-1</f>
        <v>1.3584574598797472E-2</v>
      </c>
      <c r="AK22" s="24">
        <f t="shared" ref="AK22:AK35" si="30">+N22/N21-1</f>
        <v>2.2263886705844449E-2</v>
      </c>
      <c r="AL22" s="24">
        <f t="shared" ref="AL22:AL35" si="31">+O22/O21-1</f>
        <v>2.1566428800672055E-2</v>
      </c>
      <c r="AM22" s="24">
        <f t="shared" ref="AM22:AM35" si="32">+P22/P21-1</f>
        <v>2.4072590383384274E-2</v>
      </c>
      <c r="AN22" s="24">
        <f t="shared" si="21"/>
        <v>2.077848831915019E-2</v>
      </c>
      <c r="AO22" s="24">
        <f t="shared" ref="AO22:AO35" si="33">+R22/R21-1</f>
        <v>2.6526893261139106E-2</v>
      </c>
      <c r="AP22" s="24">
        <f>+S22/S21-1</f>
        <v>2.7263946884932944E-2</v>
      </c>
      <c r="AQ22" s="24">
        <f>+T22/T21-1</f>
        <v>1.6950576773379744E-2</v>
      </c>
      <c r="AR22" s="24">
        <f t="shared" ref="AP22:AT37" si="34">+U22/U21-1</f>
        <v>1.793491457455243E-2</v>
      </c>
      <c r="AS22" s="24" t="e">
        <f t="shared" si="34"/>
        <v>#DIV/0!</v>
      </c>
      <c r="AT22" s="24">
        <f t="shared" si="34"/>
        <v>2.2633365635839509E-2</v>
      </c>
      <c r="AU22" s="21"/>
      <c r="AV22" s="24">
        <f t="shared" si="20"/>
        <v>0.25578369462239814</v>
      </c>
      <c r="AW22" s="24">
        <f t="shared" si="20"/>
        <v>0.21924584255308899</v>
      </c>
      <c r="AX22" s="24">
        <f t="shared" si="20"/>
        <v>0.18062681340490139</v>
      </c>
      <c r="AY22" s="24">
        <f t="shared" si="20"/>
        <v>0.17612686242909037</v>
      </c>
      <c r="AZ22" s="24">
        <f t="shared" si="20"/>
        <v>0.49470925410546096</v>
      </c>
      <c r="BA22" s="24">
        <f t="shared" si="20"/>
        <v>0.21296896328920312</v>
      </c>
      <c r="BB22" s="24">
        <f t="shared" si="20"/>
        <v>0.2467533989791566</v>
      </c>
      <c r="BC22" s="24">
        <f t="shared" si="20"/>
        <v>0.32225753698040327</v>
      </c>
      <c r="BD22" s="24">
        <f t="shared" si="20"/>
        <v>0.40621471050749181</v>
      </c>
      <c r="BE22" s="24">
        <f t="shared" si="20"/>
        <v>0.28994899093151716</v>
      </c>
      <c r="BF22" s="24">
        <f t="shared" si="20"/>
        <v>0.29607506937958905</v>
      </c>
      <c r="BG22" s="24">
        <f t="shared" si="20"/>
        <v>0.21449721510813013</v>
      </c>
      <c r="BH22" s="24">
        <f t="shared" si="20"/>
        <v>0.18402643021704868</v>
      </c>
      <c r="BI22" s="24">
        <f t="shared" si="20"/>
        <v>0.18058252071534819</v>
      </c>
      <c r="BJ22" s="24">
        <f t="shared" si="20"/>
        <v>0.22439115162359569</v>
      </c>
      <c r="BK22" s="24">
        <f t="shared" si="20"/>
        <v>0.41017820461106558</v>
      </c>
      <c r="BL22" s="24">
        <f t="shared" si="20"/>
        <v>0.25578369462239814</v>
      </c>
      <c r="BM22" s="24">
        <f t="shared" si="20"/>
        <v>0.21345722914445253</v>
      </c>
      <c r="BN22" s="24">
        <f t="shared" si="20"/>
        <v>0.21077554827201417</v>
      </c>
      <c r="BO22" s="24">
        <f t="shared" si="20"/>
        <v>0.20969613683329857</v>
      </c>
      <c r="BP22" s="24" t="e">
        <f t="shared" si="20"/>
        <v>#DIV/0!</v>
      </c>
      <c r="BQ22" s="24">
        <f t="shared" si="20"/>
        <v>0.25050850004675218</v>
      </c>
      <c r="BR22" s="21"/>
      <c r="BS22" s="35">
        <f t="shared" si="15"/>
        <v>43221</v>
      </c>
      <c r="BT22" s="24">
        <f t="shared" si="19"/>
        <v>1.2511030963562726E-2</v>
      </c>
      <c r="BU22" s="24">
        <f t="shared" si="19"/>
        <v>6.4932493003796467E-4</v>
      </c>
      <c r="BV22" s="24">
        <f t="shared" si="19"/>
        <v>2.4087657057852308E-3</v>
      </c>
      <c r="BW22" s="24">
        <f t="shared" si="19"/>
        <v>1.7707515265891825E-3</v>
      </c>
      <c r="BX22" s="24">
        <f t="shared" si="19"/>
        <v>1.1822181876829556E-3</v>
      </c>
      <c r="BY22" s="24">
        <f t="shared" si="19"/>
        <v>1.8496443991108133E-3</v>
      </c>
      <c r="BZ22" s="24">
        <f t="shared" si="19"/>
        <v>1.873579677753793E-3</v>
      </c>
      <c r="CA22" s="24">
        <f t="shared" si="19"/>
        <v>1.4777590438139791E-3</v>
      </c>
      <c r="CB22" s="24">
        <f t="shared" si="19"/>
        <v>4.1871163619947396E-4</v>
      </c>
      <c r="CC22" s="24">
        <f t="shared" si="19"/>
        <v>6.4414984890428075E-4</v>
      </c>
      <c r="CD22" s="24">
        <f t="shared" si="19"/>
        <v>1.0427967787413298E-3</v>
      </c>
      <c r="CE22" s="24">
        <f t="shared" si="19"/>
        <v>6.9816056295740896E-4</v>
      </c>
      <c r="CF22" s="24">
        <f t="shared" si="18"/>
        <v>2.6526893261139141E-2</v>
      </c>
    </row>
    <row r="23" spans="1:84" x14ac:dyDescent="0.2">
      <c r="A23" s="31">
        <f>+[1]NOA!A24</f>
        <v>43252</v>
      </c>
      <c r="B23" s="17">
        <f>+[1]NOA!B24</f>
        <v>144.83120086706481</v>
      </c>
      <c r="C23" s="17">
        <f>+[1]NOA!C24</f>
        <v>140.828736218561</v>
      </c>
      <c r="D23" s="17">
        <f>+[1]NOA!D24</f>
        <v>133.09690807035801</v>
      </c>
      <c r="E23" s="17">
        <f>+[1]NOA!E24</f>
        <v>127.63609058139301</v>
      </c>
      <c r="F23" s="17">
        <f>+[1]NOA!F24</f>
        <v>206.59790000000001</v>
      </c>
      <c r="G23" s="17">
        <f>+[1]NOA!G24</f>
        <v>134.37376988167</v>
      </c>
      <c r="H23" s="17">
        <f>+[1]NOA!H24</f>
        <v>142.52600000000001</v>
      </c>
      <c r="I23" s="17">
        <f>+[1]NOA!I24</f>
        <v>149.8176</v>
      </c>
      <c r="J23" s="17">
        <f>+[1]NOA!J24</f>
        <v>169.27225184724401</v>
      </c>
      <c r="K23" s="17">
        <f>+[1]NOA!K24</f>
        <v>142.8296</v>
      </c>
      <c r="L23" s="17">
        <f>+[1]NOA!L24</f>
        <v>168.78856515482499</v>
      </c>
      <c r="M23" s="17">
        <f>+[1]NOA!M24</f>
        <v>135.75909999999999</v>
      </c>
      <c r="N23" s="17">
        <f>+[1]NOA!N24</f>
        <v>134.45074628849599</v>
      </c>
      <c r="O23" s="17">
        <f>+[1]NOA!P24</f>
        <v>133.45339999999999</v>
      </c>
      <c r="P23" s="17">
        <f>+[1]NOA!Q24</f>
        <v>138.68680000000001</v>
      </c>
      <c r="Q23" s="19">
        <f>+[1]NOA!R24</f>
        <v>177.32579999999999</v>
      </c>
      <c r="R23" s="19">
        <f t="shared" si="4"/>
        <v>144.83120086706475</v>
      </c>
      <c r="S23" s="19">
        <f t="shared" si="5"/>
        <v>137.06417744813618</v>
      </c>
      <c r="T23" s="19">
        <f t="shared" si="6"/>
        <v>133.76806526789107</v>
      </c>
      <c r="U23" s="19">
        <f t="shared" si="7"/>
        <v>133.19664402114003</v>
      </c>
      <c r="V23" s="19"/>
      <c r="W23" s="19">
        <f t="shared" si="8"/>
        <v>140.92552363373741</v>
      </c>
      <c r="Y23" s="24">
        <f t="shared" si="9"/>
        <v>3.7692548032220774E-2</v>
      </c>
      <c r="Z23" s="24">
        <f t="shared" si="10"/>
        <v>6.4327688159887764E-2</v>
      </c>
      <c r="AA23" s="24">
        <f t="shared" si="11"/>
        <v>1.7059980533312036E-2</v>
      </c>
      <c r="AB23" s="24">
        <f t="shared" si="12"/>
        <v>8.3796063386045727E-3</v>
      </c>
      <c r="AC23" s="24">
        <f t="shared" si="22"/>
        <v>1.8998145956938162E-2</v>
      </c>
      <c r="AD23" s="24">
        <f t="shared" si="23"/>
        <v>3.3480325560597324E-2</v>
      </c>
      <c r="AE23" s="24">
        <f t="shared" si="24"/>
        <v>3.0740848148584909E-2</v>
      </c>
      <c r="AF23" s="24">
        <f t="shared" si="25"/>
        <v>4.6856341086939812E-2</v>
      </c>
      <c r="AG23" s="24">
        <f t="shared" si="26"/>
        <v>1.0415774385578835E-2</v>
      </c>
      <c r="AH23" s="24">
        <f t="shared" si="27"/>
        <v>1.6920962884381163E-2</v>
      </c>
      <c r="AI23" s="24">
        <f t="shared" si="28"/>
        <v>2.1326871915768209E-2</v>
      </c>
      <c r="AJ23" s="24">
        <f t="shared" si="29"/>
        <v>2.5366199246831256E-2</v>
      </c>
      <c r="AK23" s="24">
        <f t="shared" si="30"/>
        <v>4.8821746456308546E-2</v>
      </c>
      <c r="AL23" s="24">
        <f t="shared" si="31"/>
        <v>3.5220652688247034E-2</v>
      </c>
      <c r="AM23" s="24">
        <f t="shared" si="32"/>
        <v>3.830567124577855E-2</v>
      </c>
      <c r="AN23" s="24">
        <f t="shared" si="21"/>
        <v>2.0572507946703178E-2</v>
      </c>
      <c r="AO23" s="24">
        <f t="shared" si="33"/>
        <v>3.7692548032220552E-2</v>
      </c>
      <c r="AP23" s="24">
        <f t="shared" si="34"/>
        <v>4.1711952779456718E-2</v>
      </c>
      <c r="AQ23" s="24">
        <f t="shared" si="34"/>
        <v>2.1747614471896659E-2</v>
      </c>
      <c r="AR23" s="24">
        <f t="shared" si="34"/>
        <v>2.0693935034817867E-2</v>
      </c>
      <c r="AS23" s="24" t="e">
        <f t="shared" si="34"/>
        <v>#DIV/0!</v>
      </c>
      <c r="AT23" s="24">
        <f t="shared" si="34"/>
        <v>2.6252548280201848E-2</v>
      </c>
      <c r="AU23" s="21"/>
      <c r="AV23" s="24">
        <f t="shared" si="20"/>
        <v>0.28628672446443582</v>
      </c>
      <c r="AW23" s="24">
        <f t="shared" si="20"/>
        <v>0.27777646749336182</v>
      </c>
      <c r="AX23" s="24">
        <f t="shared" si="20"/>
        <v>0.18736038293940815</v>
      </c>
      <c r="AY23" s="24">
        <f t="shared" si="20"/>
        <v>0.16173278099411892</v>
      </c>
      <c r="AZ23" s="24">
        <f t="shared" si="20"/>
        <v>0.51461848967688306</v>
      </c>
      <c r="BA23" s="24">
        <f t="shared" si="20"/>
        <v>0.24729341925720916</v>
      </c>
      <c r="BB23" s="24">
        <f t="shared" si="20"/>
        <v>0.26485601908386114</v>
      </c>
      <c r="BC23" s="24">
        <f t="shared" si="20"/>
        <v>0.37200127476730005</v>
      </c>
      <c r="BD23" s="24">
        <f t="shared" si="20"/>
        <v>0.40206774502203246</v>
      </c>
      <c r="BE23" s="24">
        <f t="shared" si="20"/>
        <v>0.29436659413795208</v>
      </c>
      <c r="BF23" s="24">
        <f t="shared" si="20"/>
        <v>0.29906207304757459</v>
      </c>
      <c r="BG23" s="24">
        <f t="shared" si="20"/>
        <v>0.2409650999104187</v>
      </c>
      <c r="BH23" s="24">
        <f t="shared" si="20"/>
        <v>0.22082467546859719</v>
      </c>
      <c r="BI23" s="24">
        <f t="shared" si="20"/>
        <v>0.20505233198097605</v>
      </c>
      <c r="BJ23" s="24">
        <f t="shared" si="20"/>
        <v>0.25894187982360428</v>
      </c>
      <c r="BK23" s="24">
        <f t="shared" si="20"/>
        <v>0.4316296485872686</v>
      </c>
      <c r="BL23" s="24">
        <f t="shared" si="20"/>
        <v>0.28628672446443515</v>
      </c>
      <c r="BM23" s="24">
        <f t="shared" si="20"/>
        <v>0.24663054733684664</v>
      </c>
      <c r="BN23" s="24">
        <f t="shared" si="20"/>
        <v>0.22159743557949008</v>
      </c>
      <c r="BO23" s="24">
        <f t="shared" si="20"/>
        <v>0.21604580153539299</v>
      </c>
      <c r="BP23" s="24" t="e">
        <f t="shared" si="20"/>
        <v>#DIV/0!</v>
      </c>
      <c r="BQ23" s="24">
        <f t="shared" si="20"/>
        <v>0.26514626406587061</v>
      </c>
      <c r="BR23" s="21"/>
      <c r="BS23" s="35">
        <f t="shared" si="15"/>
        <v>43252</v>
      </c>
      <c r="BT23" s="24">
        <f t="shared" si="19"/>
        <v>2.1143373095476571E-2</v>
      </c>
      <c r="BU23" s="24">
        <f t="shared" si="19"/>
        <v>5.0066915432421565E-4</v>
      </c>
      <c r="BV23" s="24">
        <f t="shared" si="19"/>
        <v>9.4004646851780739E-4</v>
      </c>
      <c r="BW23" s="24">
        <f t="shared" si="19"/>
        <v>1.9318274603864071E-3</v>
      </c>
      <c r="BX23" s="24">
        <f t="shared" si="19"/>
        <v>1.9087979022867289E-3</v>
      </c>
      <c r="BY23" s="24">
        <f t="shared" si="19"/>
        <v>1.9278388649656413E-3</v>
      </c>
      <c r="BZ23" s="24">
        <f t="shared" si="19"/>
        <v>4.0406076536892432E-3</v>
      </c>
      <c r="CA23" s="24">
        <f t="shared" si="19"/>
        <v>3.2380499847294155E-4</v>
      </c>
      <c r="CB23" s="24">
        <f t="shared" si="19"/>
        <v>1.0131637081367622E-3</v>
      </c>
      <c r="CC23" s="24">
        <f t="shared" si="19"/>
        <v>5.1516002672394193E-4</v>
      </c>
      <c r="CD23" s="24">
        <f t="shared" si="19"/>
        <v>1.9226432087560109E-3</v>
      </c>
      <c r="CE23" s="24">
        <f t="shared" si="19"/>
        <v>1.5246154904842537E-3</v>
      </c>
      <c r="CF23" s="24">
        <f t="shared" si="18"/>
        <v>3.7692548032220524E-2</v>
      </c>
    </row>
    <row r="24" spans="1:84" x14ac:dyDescent="0.2">
      <c r="A24" s="31">
        <f>+[1]NOA!A25</f>
        <v>43282</v>
      </c>
      <c r="B24" s="17">
        <f>+[1]NOA!B25</f>
        <v>150.48786153141219</v>
      </c>
      <c r="C24" s="17">
        <f>+[1]NOA!C25</f>
        <v>148.14711993172901</v>
      </c>
      <c r="D24" s="17">
        <f>+[1]NOA!D25</f>
        <v>137.91743539761401</v>
      </c>
      <c r="E24" s="17">
        <f>+[1]NOA!E25</f>
        <v>131.330811134821</v>
      </c>
      <c r="F24" s="17">
        <f>+[1]NOA!F25</f>
        <v>208.68860000000001</v>
      </c>
      <c r="G24" s="17">
        <f>+[1]NOA!G25</f>
        <v>138.53524061521699</v>
      </c>
      <c r="H24" s="17">
        <f>+[1]NOA!H25</f>
        <v>147.51259999999999</v>
      </c>
      <c r="I24" s="17">
        <f>+[1]NOA!I25</f>
        <v>157.565</v>
      </c>
      <c r="J24" s="17">
        <f>+[1]NOA!J25</f>
        <v>175.14186500865199</v>
      </c>
      <c r="K24" s="17">
        <f>+[1]NOA!K25</f>
        <v>148.01499999999999</v>
      </c>
      <c r="L24" s="17">
        <f>+[1]NOA!L25</f>
        <v>171.733428591511</v>
      </c>
      <c r="M24" s="17">
        <f>+[1]NOA!M25</f>
        <v>141.6122</v>
      </c>
      <c r="N24" s="17">
        <f>+[1]NOA!N25</f>
        <v>139.007401562263</v>
      </c>
      <c r="O24" s="17">
        <f>+[1]NOA!P25</f>
        <v>140.22499999999999</v>
      </c>
      <c r="P24" s="17">
        <f>+[1]NOA!Q25</f>
        <v>143.4915</v>
      </c>
      <c r="Q24" s="19">
        <f>+[1]NOA!R25</f>
        <v>181.60570000000001</v>
      </c>
      <c r="R24" s="19">
        <f t="shared" si="4"/>
        <v>150.48786153141225</v>
      </c>
      <c r="S24" s="19">
        <f t="shared" si="5"/>
        <v>142.94629798237315</v>
      </c>
      <c r="T24" s="19">
        <f t="shared" si="6"/>
        <v>138.35315935290419</v>
      </c>
      <c r="U24" s="19">
        <f t="shared" si="7"/>
        <v>137.41782405224706</v>
      </c>
      <c r="V24" s="19"/>
      <c r="W24" s="19">
        <f t="shared" si="8"/>
        <v>145.91277810450433</v>
      </c>
      <c r="Y24" s="24">
        <f t="shared" si="9"/>
        <v>3.9056920266368644E-2</v>
      </c>
      <c r="Z24" s="24">
        <f t="shared" si="10"/>
        <v>5.1966551072432754E-2</v>
      </c>
      <c r="AA24" s="24">
        <f t="shared" si="11"/>
        <v>3.621817664395155E-2</v>
      </c>
      <c r="AB24" s="24">
        <f t="shared" si="12"/>
        <v>2.8947302730742086E-2</v>
      </c>
      <c r="AC24" s="24">
        <f t="shared" si="22"/>
        <v>1.0119657557022599E-2</v>
      </c>
      <c r="AD24" s="24">
        <f t="shared" si="23"/>
        <v>3.0969368033743505E-2</v>
      </c>
      <c r="AE24" s="24">
        <f t="shared" si="24"/>
        <v>3.498730056270416E-2</v>
      </c>
      <c r="AF24" s="24">
        <f t="shared" si="25"/>
        <v>5.1712215387244242E-2</v>
      </c>
      <c r="AG24" s="24">
        <f t="shared" si="26"/>
        <v>3.4675577936452928E-2</v>
      </c>
      <c r="AH24" s="24">
        <f t="shared" si="27"/>
        <v>3.6304799565356038E-2</v>
      </c>
      <c r="AI24" s="24">
        <f t="shared" si="28"/>
        <v>1.7447055338048356E-2</v>
      </c>
      <c r="AJ24" s="24">
        <f t="shared" si="29"/>
        <v>4.3113868609912842E-2</v>
      </c>
      <c r="AK24" s="24">
        <f t="shared" si="30"/>
        <v>3.3890888667807095E-2</v>
      </c>
      <c r="AL24" s="24">
        <f t="shared" si="31"/>
        <v>5.0741307452639051E-2</v>
      </c>
      <c r="AM24" s="24">
        <f t="shared" si="32"/>
        <v>3.4644248767726982E-2</v>
      </c>
      <c r="AN24" s="24">
        <f t="shared" si="21"/>
        <v>2.4135799753899567E-2</v>
      </c>
      <c r="AO24" s="24">
        <f t="shared" si="33"/>
        <v>3.9056920266369533E-2</v>
      </c>
      <c r="AP24" s="24">
        <f t="shared" si="34"/>
        <v>4.291508287395307E-2</v>
      </c>
      <c r="AQ24" s="24">
        <f t="shared" si="34"/>
        <v>3.4276447639657093E-2</v>
      </c>
      <c r="AR24" s="24">
        <f t="shared" si="34"/>
        <v>3.1691339238525185E-2</v>
      </c>
      <c r="AS24" s="24" t="e">
        <f t="shared" si="34"/>
        <v>#DIV/0!</v>
      </c>
      <c r="AT24" s="24">
        <f t="shared" si="34"/>
        <v>3.5389291749085006E-2</v>
      </c>
      <c r="AU24" s="21"/>
      <c r="AV24" s="24">
        <f t="shared" si="20"/>
        <v>0.31170935994270099</v>
      </c>
      <c r="AW24" s="24">
        <f t="shared" si="20"/>
        <v>0.31941112058301568</v>
      </c>
      <c r="AX24" s="24">
        <f t="shared" si="20"/>
        <v>0.19657624287704789</v>
      </c>
      <c r="AY24" s="24">
        <f t="shared" si="20"/>
        <v>0.18349628248182759</v>
      </c>
      <c r="AZ24" s="24">
        <f t="shared" si="20"/>
        <v>0.50531614087124122</v>
      </c>
      <c r="BA24" s="24">
        <f t="shared" si="20"/>
        <v>0.26810041005932228</v>
      </c>
      <c r="BB24" s="24">
        <f t="shared" si="20"/>
        <v>0.27107302143147649</v>
      </c>
      <c r="BC24" s="24">
        <f t="shared" si="20"/>
        <v>0.40210077079280793</v>
      </c>
      <c r="BD24" s="24">
        <f t="shared" si="20"/>
        <v>0.4148896831965776</v>
      </c>
      <c r="BE24" s="24">
        <f t="shared" si="20"/>
        <v>0.30893825797973462</v>
      </c>
      <c r="BF24" s="24">
        <f t="shared" si="20"/>
        <v>0.30358205442828634</v>
      </c>
      <c r="BG24" s="24">
        <f t="shared" si="20"/>
        <v>0.27295183425006142</v>
      </c>
      <c r="BH24" s="24">
        <f t="shared" si="20"/>
        <v>0.25505359462844357</v>
      </c>
      <c r="BI24" s="24">
        <f t="shared" si="20"/>
        <v>0.2744066250059074</v>
      </c>
      <c r="BJ24" s="24">
        <f t="shared" si="20"/>
        <v>0.28215518481552415</v>
      </c>
      <c r="BK24" s="24">
        <f t="shared" si="20"/>
        <v>0.43578389284454966</v>
      </c>
      <c r="BL24" s="24">
        <f t="shared" si="20"/>
        <v>0.31170935994270188</v>
      </c>
      <c r="BM24" s="24">
        <f t="shared" si="20"/>
        <v>0.27838599695571631</v>
      </c>
      <c r="BN24" s="24">
        <f t="shared" si="20"/>
        <v>0.24567104227019843</v>
      </c>
      <c r="BO24" s="24">
        <f t="shared" si="20"/>
        <v>0.23782520178592836</v>
      </c>
      <c r="BP24" s="24" t="e">
        <f t="shared" si="20"/>
        <v>#DIV/0!</v>
      </c>
      <c r="BQ24" s="24">
        <f t="shared" si="20"/>
        <v>0.28523800292750612</v>
      </c>
      <c r="BR24" s="21"/>
      <c r="BS24" s="35">
        <f t="shared" si="15"/>
        <v>43282</v>
      </c>
      <c r="BT24" s="24">
        <f t="shared" si="19"/>
        <v>1.7518902129964559E-2</v>
      </c>
      <c r="BU24" s="24">
        <f t="shared" si="19"/>
        <v>1.0417817738154526E-3</v>
      </c>
      <c r="BV24" s="24">
        <f t="shared" si="19"/>
        <v>3.1556524403780974E-3</v>
      </c>
      <c r="BW24" s="24">
        <f t="shared" si="19"/>
        <v>1.0104797800739649E-3</v>
      </c>
      <c r="BX24" s="24">
        <f t="shared" si="19"/>
        <v>1.7584747441736609E-3</v>
      </c>
      <c r="BY24" s="24">
        <f t="shared" si="19"/>
        <v>2.1794459902995896E-3</v>
      </c>
      <c r="BZ24" s="24">
        <f t="shared" si="19"/>
        <v>4.498729114302099E-3</v>
      </c>
      <c r="CA24" s="24">
        <f t="shared" si="19"/>
        <v>1.0496562893240319E-3</v>
      </c>
      <c r="CB24" s="24">
        <f t="shared" si="19"/>
        <v>2.1302819983049694E-3</v>
      </c>
      <c r="CC24" s="24">
        <f t="shared" si="19"/>
        <v>4.1479469719743153E-4</v>
      </c>
      <c r="CD24" s="24">
        <f t="shared" si="19"/>
        <v>3.2290189351481748E-3</v>
      </c>
      <c r="CE24" s="24">
        <f t="shared" si="19"/>
        <v>1.0697023733876193E-3</v>
      </c>
      <c r="CF24" s="24">
        <f t="shared" si="18"/>
        <v>3.905692026636965E-2</v>
      </c>
    </row>
    <row r="25" spans="1:84" x14ac:dyDescent="0.2">
      <c r="A25" s="31">
        <f>+[1]NOA!A26</f>
        <v>43313</v>
      </c>
      <c r="B25" s="17">
        <f>+[1]NOA!B26</f>
        <v>156.28328129915951</v>
      </c>
      <c r="C25" s="17">
        <f>+[1]NOA!C26</f>
        <v>155.553005479283</v>
      </c>
      <c r="D25" s="17">
        <f>+[1]NOA!D26</f>
        <v>140.280895180226</v>
      </c>
      <c r="E25" s="17">
        <f>+[1]NOA!E26</f>
        <v>130.975457350554</v>
      </c>
      <c r="F25" s="17">
        <f>+[1]NOA!F26</f>
        <v>221.84719999999999</v>
      </c>
      <c r="G25" s="17">
        <f>+[1]NOA!G26</f>
        <v>142.975503683656</v>
      </c>
      <c r="H25" s="17">
        <f>+[1]NOA!H26</f>
        <v>151.89230000000001</v>
      </c>
      <c r="I25" s="17">
        <f>+[1]NOA!I26</f>
        <v>164.72579999999999</v>
      </c>
      <c r="J25" s="17">
        <f>+[1]NOA!J26</f>
        <v>188.733552237363</v>
      </c>
      <c r="K25" s="17">
        <f>+[1]NOA!K26</f>
        <v>152.72399999999999</v>
      </c>
      <c r="L25" s="17">
        <f>+[1]NOA!L26</f>
        <v>175.533949736332</v>
      </c>
      <c r="M25" s="17">
        <f>+[1]NOA!M26</f>
        <v>145.09229999999999</v>
      </c>
      <c r="N25" s="17">
        <f>+[1]NOA!N26</f>
        <v>143.05666656114201</v>
      </c>
      <c r="O25" s="17">
        <f>+[1]NOA!P26</f>
        <v>147.1876</v>
      </c>
      <c r="P25" s="17">
        <f>+[1]NOA!Q26</f>
        <v>148.04310000000001</v>
      </c>
      <c r="Q25" s="19">
        <f>+[1]NOA!R26</f>
        <v>192.2885</v>
      </c>
      <c r="R25" s="19">
        <f t="shared" si="4"/>
        <v>156.28328129915946</v>
      </c>
      <c r="S25" s="19">
        <f t="shared" si="5"/>
        <v>147.78848750725328</v>
      </c>
      <c r="T25" s="19">
        <f t="shared" si="6"/>
        <v>140.93118708563242</v>
      </c>
      <c r="U25" s="19">
        <f t="shared" si="7"/>
        <v>139.73695963642999</v>
      </c>
      <c r="V25" s="19"/>
      <c r="W25" s="19">
        <f t="shared" si="8"/>
        <v>150.05313177367293</v>
      </c>
      <c r="Y25" s="24">
        <f t="shared" si="9"/>
        <v>3.8510878610216626E-2</v>
      </c>
      <c r="Z25" s="24">
        <f t="shared" si="10"/>
        <v>4.9990074400142692E-2</v>
      </c>
      <c r="AA25" s="24">
        <f t="shared" si="11"/>
        <v>1.7136772996091176E-2</v>
      </c>
      <c r="AB25" s="24">
        <f t="shared" si="12"/>
        <v>-2.7057914376407144E-3</v>
      </c>
      <c r="AC25" s="24">
        <f t="shared" si="22"/>
        <v>6.3053755691494295E-2</v>
      </c>
      <c r="AD25" s="24">
        <f t="shared" si="23"/>
        <v>3.2051505802569658E-2</v>
      </c>
      <c r="AE25" s="24">
        <f t="shared" si="24"/>
        <v>2.9690345095944481E-2</v>
      </c>
      <c r="AF25" s="24">
        <f t="shared" si="25"/>
        <v>4.5446641068765281E-2</v>
      </c>
      <c r="AG25" s="24">
        <f t="shared" si="26"/>
        <v>7.7603874025434116E-2</v>
      </c>
      <c r="AH25" s="24">
        <f t="shared" si="27"/>
        <v>3.1814343140897927E-2</v>
      </c>
      <c r="AI25" s="24">
        <f t="shared" si="28"/>
        <v>2.2130351533719228E-2</v>
      </c>
      <c r="AJ25" s="24">
        <f t="shared" si="29"/>
        <v>2.4574860075614824E-2</v>
      </c>
      <c r="AK25" s="24">
        <f t="shared" si="30"/>
        <v>2.9129851744371216E-2</v>
      </c>
      <c r="AL25" s="24">
        <f t="shared" si="31"/>
        <v>4.9653057586022564E-2</v>
      </c>
      <c r="AM25" s="24">
        <f t="shared" si="32"/>
        <v>3.1720345804455263E-2</v>
      </c>
      <c r="AN25" s="24">
        <f t="shared" si="21"/>
        <v>5.8824144836863601E-2</v>
      </c>
      <c r="AO25" s="24">
        <f t="shared" si="33"/>
        <v>3.8510878610215959E-2</v>
      </c>
      <c r="AP25" s="24">
        <f t="shared" si="34"/>
        <v>3.3874186272926154E-2</v>
      </c>
      <c r="AQ25" s="24">
        <f t="shared" si="34"/>
        <v>1.863367446602604E-2</v>
      </c>
      <c r="AR25" s="24">
        <f t="shared" si="34"/>
        <v>1.6876526754645571E-2</v>
      </c>
      <c r="AS25" s="24" t="e">
        <f t="shared" si="34"/>
        <v>#DIV/0!</v>
      </c>
      <c r="AT25" s="24">
        <f t="shared" si="34"/>
        <v>2.8375538612548601E-2</v>
      </c>
      <c r="AU25" s="21"/>
      <c r="AV25" s="24">
        <f t="shared" si="20"/>
        <v>0.34660182372316606</v>
      </c>
      <c r="AW25" s="24">
        <f t="shared" si="20"/>
        <v>0.37097583595330197</v>
      </c>
      <c r="AX25" s="24">
        <f t="shared" si="20"/>
        <v>0.1905168149706975</v>
      </c>
      <c r="AY25" s="24">
        <f t="shared" si="20"/>
        <v>0.18396599415430814</v>
      </c>
      <c r="AZ25" s="24">
        <f t="shared" si="20"/>
        <v>0.58804168402546608</v>
      </c>
      <c r="BA25" s="24">
        <f t="shared" si="20"/>
        <v>0.29869359279902663</v>
      </c>
      <c r="BB25" s="24">
        <f t="shared" si="20"/>
        <v>0.28214969751044405</v>
      </c>
      <c r="BC25" s="24">
        <f t="shared" si="20"/>
        <v>0.44862793241850429</v>
      </c>
      <c r="BD25" s="24">
        <f t="shared" si="20"/>
        <v>0.50497713202676398</v>
      </c>
      <c r="BE25" s="24">
        <f t="shared" si="20"/>
        <v>0.30960802825633404</v>
      </c>
      <c r="BF25" s="24">
        <f t="shared" si="20"/>
        <v>0.3070950557879808</v>
      </c>
      <c r="BG25" s="24">
        <f t="shared" si="20"/>
        <v>0.28505799453002112</v>
      </c>
      <c r="BH25" s="24">
        <f t="shared" si="20"/>
        <v>0.27269135810676448</v>
      </c>
      <c r="BI25" s="24">
        <f t="shared" si="20"/>
        <v>0.32054308320750335</v>
      </c>
      <c r="BJ25" s="24">
        <f t="shared" si="20"/>
        <v>0.30661120481257798</v>
      </c>
      <c r="BK25" s="24">
        <f t="shared" si="20"/>
        <v>0.49987285808778559</v>
      </c>
      <c r="BL25" s="24">
        <f t="shared" si="20"/>
        <v>0.34660182372316584</v>
      </c>
      <c r="BM25" s="24">
        <f t="shared" si="20"/>
        <v>0.3074380568088253</v>
      </c>
      <c r="BN25" s="24">
        <f t="shared" si="20"/>
        <v>0.25599572629475831</v>
      </c>
      <c r="BO25" s="24">
        <f t="shared" si="20"/>
        <v>0.24758780718926965</v>
      </c>
      <c r="BP25" s="24" t="e">
        <f t="shared" si="20"/>
        <v>#DIV/0!</v>
      </c>
      <c r="BQ25" s="24">
        <f t="shared" si="20"/>
        <v>0.30623915139061442</v>
      </c>
      <c r="BR25" s="21"/>
      <c r="BS25" s="35">
        <f t="shared" si="15"/>
        <v>43313</v>
      </c>
      <c r="BT25" s="24">
        <f t="shared" si="19"/>
        <v>1.70619775788429E-2</v>
      </c>
      <c r="BU25" s="24">
        <f t="shared" si="19"/>
        <v>4.915764663205981E-4</v>
      </c>
      <c r="BV25" s="24">
        <f t="shared" si="19"/>
        <v>-2.9209839695046525E-4</v>
      </c>
      <c r="BW25" s="24">
        <f t="shared" si="19"/>
        <v>6.1207727362630618E-3</v>
      </c>
      <c r="BX25" s="24">
        <f t="shared" si="19"/>
        <v>1.8057542782727672E-3</v>
      </c>
      <c r="BY25" s="24">
        <f t="shared" si="19"/>
        <v>1.8422416743700753E-3</v>
      </c>
      <c r="BZ25" s="24">
        <f t="shared" si="19"/>
        <v>4.0018063508351067E-3</v>
      </c>
      <c r="CA25" s="24">
        <f t="shared" si="19"/>
        <v>2.3392232146918707E-3</v>
      </c>
      <c r="CB25" s="24">
        <f t="shared" si="19"/>
        <v>1.8618478404088124E-3</v>
      </c>
      <c r="CC25" s="24">
        <f t="shared" si="19"/>
        <v>5.1519524940664462E-4</v>
      </c>
      <c r="CD25" s="24">
        <f t="shared" si="19"/>
        <v>1.8477237112041649E-3</v>
      </c>
      <c r="CE25" s="24">
        <f t="shared" si="19"/>
        <v>9.1485790655048067E-4</v>
      </c>
      <c r="CF25" s="24">
        <f t="shared" si="18"/>
        <v>3.8510878610216015E-2</v>
      </c>
    </row>
    <row r="26" spans="1:84" x14ac:dyDescent="0.2">
      <c r="A26" s="31">
        <f>+[1]NOA!A27</f>
        <v>43344</v>
      </c>
      <c r="B26" s="17">
        <f>+[1]NOA!B27</f>
        <v>165.16786985825851</v>
      </c>
      <c r="C26" s="17">
        <f>+[1]NOA!C27</f>
        <v>164.50354627514599</v>
      </c>
      <c r="D26" s="17">
        <f>+[1]NOA!D27</f>
        <v>145.839788720103</v>
      </c>
      <c r="E26" s="17">
        <f>+[1]NOA!E27</f>
        <v>137.320992725319</v>
      </c>
      <c r="F26" s="17">
        <f>+[1]NOA!F27</f>
        <v>227.87090000000001</v>
      </c>
      <c r="G26" s="17">
        <f>+[1]NOA!G27</f>
        <v>155.19463309222701</v>
      </c>
      <c r="H26" s="17">
        <f>+[1]NOA!H27</f>
        <v>158.6412</v>
      </c>
      <c r="I26" s="17">
        <f>+[1]NOA!I27</f>
        <v>177.63329999999999</v>
      </c>
      <c r="J26" s="17">
        <f>+[1]NOA!J27</f>
        <v>195.89523032329001</v>
      </c>
      <c r="K26" s="17">
        <f>+[1]NOA!K27</f>
        <v>163.06620000000001</v>
      </c>
      <c r="L26" s="17">
        <f>+[1]NOA!L27</f>
        <v>180.02658277892201</v>
      </c>
      <c r="M26" s="17">
        <f>+[1]NOA!M27</f>
        <v>155.56039999999999</v>
      </c>
      <c r="N26" s="17">
        <f>+[1]NOA!N27</f>
        <v>155.156809655785</v>
      </c>
      <c r="O26" s="17">
        <f>+[1]NOA!P27</f>
        <v>147.7903</v>
      </c>
      <c r="P26" s="17">
        <f>+[1]NOA!Q27</f>
        <v>159.29</v>
      </c>
      <c r="Q26" s="19">
        <f>+[1]NOA!R27</f>
        <v>200.3383</v>
      </c>
      <c r="R26" s="19">
        <f t="shared" si="4"/>
        <v>165.16786985825854</v>
      </c>
      <c r="S26" s="19">
        <f t="shared" si="5"/>
        <v>156.85145947873866</v>
      </c>
      <c r="T26" s="19">
        <f t="shared" si="6"/>
        <v>150.40905591309777</v>
      </c>
      <c r="U26" s="19">
        <f t="shared" si="7"/>
        <v>148.93063496286979</v>
      </c>
      <c r="V26" s="19"/>
      <c r="W26" s="19">
        <f t="shared" si="8"/>
        <v>159.26597334828674</v>
      </c>
      <c r="Y26" s="24">
        <f t="shared" si="9"/>
        <v>5.6849257868421654E-2</v>
      </c>
      <c r="Z26" s="24">
        <f t="shared" si="10"/>
        <v>5.7540134105959373E-2</v>
      </c>
      <c r="AA26" s="24">
        <f t="shared" si="11"/>
        <v>3.9626875297132935E-2</v>
      </c>
      <c r="AB26" s="24">
        <f t="shared" si="12"/>
        <v>4.8448278044803894E-2</v>
      </c>
      <c r="AC26" s="24">
        <f t="shared" si="22"/>
        <v>2.7152472512612436E-2</v>
      </c>
      <c r="AD26" s="24">
        <f t="shared" si="23"/>
        <v>8.5463097480018346E-2</v>
      </c>
      <c r="AE26" s="24">
        <f t="shared" si="24"/>
        <v>4.4432140404747189E-2</v>
      </c>
      <c r="AF26" s="24">
        <f t="shared" si="25"/>
        <v>7.8357488626553895E-2</v>
      </c>
      <c r="AG26" s="24">
        <f t="shared" si="26"/>
        <v>3.7945971985521965E-2</v>
      </c>
      <c r="AH26" s="24">
        <f t="shared" si="27"/>
        <v>6.7718236819360511E-2</v>
      </c>
      <c r="AI26" s="24">
        <f t="shared" si="28"/>
        <v>2.5594097605268651E-2</v>
      </c>
      <c r="AJ26" s="24">
        <f t="shared" si="29"/>
        <v>7.2147867254154674E-2</v>
      </c>
      <c r="AK26" s="24">
        <f t="shared" si="30"/>
        <v>8.4582867653157701E-2</v>
      </c>
      <c r="AL26" s="24">
        <f t="shared" si="31"/>
        <v>4.0947742880514948E-3</v>
      </c>
      <c r="AM26" s="24">
        <f t="shared" si="32"/>
        <v>7.5970443742396476E-2</v>
      </c>
      <c r="AN26" s="24">
        <f t="shared" si="21"/>
        <v>4.1863137941166473E-2</v>
      </c>
      <c r="AO26" s="24">
        <f t="shared" si="33"/>
        <v>5.684925786842232E-2</v>
      </c>
      <c r="AP26" s="24">
        <f t="shared" si="34"/>
        <v>6.132393750251075E-2</v>
      </c>
      <c r="AQ26" s="24">
        <f t="shared" si="34"/>
        <v>6.7251749051871812E-2</v>
      </c>
      <c r="AR26" s="24">
        <f t="shared" si="34"/>
        <v>6.5792724776323031E-2</v>
      </c>
      <c r="AS26" s="24" t="e">
        <f t="shared" si="34"/>
        <v>#DIV/0!</v>
      </c>
      <c r="AT26" s="24">
        <f t="shared" si="34"/>
        <v>6.13971962178681E-2</v>
      </c>
      <c r="AU26" s="21"/>
      <c r="AV26" s="24">
        <f t="shared" si="20"/>
        <v>0.40237186541236447</v>
      </c>
      <c r="AW26" s="24">
        <f t="shared" si="20"/>
        <v>0.41791639980181228</v>
      </c>
      <c r="AX26" s="24">
        <f t="shared" si="20"/>
        <v>0.23540974624156141</v>
      </c>
      <c r="AY26" s="24">
        <f t="shared" si="20"/>
        <v>0.23695015160026545</v>
      </c>
      <c r="AZ26" s="24">
        <f t="shared" si="20"/>
        <v>0.61356173918708312</v>
      </c>
      <c r="BA26" s="24">
        <f t="shared" si="20"/>
        <v>0.40641097413275373</v>
      </c>
      <c r="BB26" s="24">
        <f t="shared" si="20"/>
        <v>0.31368343648507868</v>
      </c>
      <c r="BC26" s="24">
        <f t="shared" si="20"/>
        <v>0.55124434329867555</v>
      </c>
      <c r="BD26" s="24">
        <f t="shared" si="20"/>
        <v>0.5330292563869008</v>
      </c>
      <c r="BE26" s="24">
        <f t="shared" si="20"/>
        <v>0.37904549594615289</v>
      </c>
      <c r="BF26" s="24">
        <f t="shared" si="20"/>
        <v>0.30060985139573071</v>
      </c>
      <c r="BG26" s="24">
        <f t="shared" si="20"/>
        <v>0.35518087907071538</v>
      </c>
      <c r="BH26" s="24">
        <f t="shared" si="20"/>
        <v>0.36220685241114015</v>
      </c>
      <c r="BI26" s="24">
        <f t="shared" si="20"/>
        <v>0.28135471839124815</v>
      </c>
      <c r="BJ26" s="24">
        <f t="shared" si="20"/>
        <v>0.38174096412192338</v>
      </c>
      <c r="BK26" s="24">
        <f t="shared" si="20"/>
        <v>0.55103941581200311</v>
      </c>
      <c r="BL26" s="24">
        <f t="shared" si="20"/>
        <v>0.40237186541236447</v>
      </c>
      <c r="BM26" s="24">
        <f t="shared" si="20"/>
        <v>0.36699784529772561</v>
      </c>
      <c r="BN26" s="24">
        <f t="shared" si="20"/>
        <v>0.32849495246548033</v>
      </c>
      <c r="BO26" s="24">
        <f t="shared" si="20"/>
        <v>0.32069878144414288</v>
      </c>
      <c r="BP26" s="24" t="e">
        <f t="shared" si="20"/>
        <v>#DIV/0!</v>
      </c>
      <c r="BQ26" s="24">
        <f t="shared" si="20"/>
        <v>0.37202174254817244</v>
      </c>
      <c r="BR26" s="21"/>
      <c r="BS26" s="35">
        <f t="shared" si="15"/>
        <v>43344</v>
      </c>
      <c r="BT26" s="24">
        <f t="shared" si="19"/>
        <v>1.9855946638243433E-2</v>
      </c>
      <c r="BU26" s="24">
        <f t="shared" si="19"/>
        <v>1.113320416309214E-3</v>
      </c>
      <c r="BV26" s="24">
        <f t="shared" si="19"/>
        <v>5.0225636378588932E-3</v>
      </c>
      <c r="BW26" s="24">
        <f t="shared" si="19"/>
        <v>2.6980429160100381E-3</v>
      </c>
      <c r="BX26" s="24">
        <f t="shared" si="19"/>
        <v>4.7849694067600007E-3</v>
      </c>
      <c r="BY26" s="24">
        <f t="shared" si="19"/>
        <v>2.733532124797388E-3</v>
      </c>
      <c r="BZ26" s="24">
        <f t="shared" si="19"/>
        <v>6.9458533310551738E-3</v>
      </c>
      <c r="CA26" s="24">
        <f t="shared" si="19"/>
        <v>1.1868669564881157E-3</v>
      </c>
      <c r="CB26" s="24">
        <f t="shared" si="19"/>
        <v>3.9374710774217059E-3</v>
      </c>
      <c r="CC26" s="24">
        <f t="shared" si="19"/>
        <v>5.8643325957175756E-4</v>
      </c>
      <c r="CD26" s="24">
        <f t="shared" si="19"/>
        <v>5.3518276750214207E-3</v>
      </c>
      <c r="CE26" s="24">
        <f t="shared" si="19"/>
        <v>2.6324304288847444E-3</v>
      </c>
      <c r="CF26" s="24">
        <f t="shared" si="18"/>
        <v>5.6849257868421869E-2</v>
      </c>
    </row>
    <row r="27" spans="1:84" x14ac:dyDescent="0.2">
      <c r="A27" s="31">
        <f>+[1]NOA!A28</f>
        <v>43374</v>
      </c>
      <c r="B27" s="17">
        <f>+[1]NOA!B28</f>
        <v>173.7351543214657</v>
      </c>
      <c r="C27" s="17">
        <f>+[1]NOA!C28</f>
        <v>173.49289194706901</v>
      </c>
      <c r="D27" s="17">
        <f>+[1]NOA!D28</f>
        <v>149.35530102477401</v>
      </c>
      <c r="E27" s="17">
        <f>+[1]NOA!E28</f>
        <v>143.51224434955799</v>
      </c>
      <c r="F27" s="17">
        <f>+[1]NOA!F28</f>
        <v>244.41929999999999</v>
      </c>
      <c r="G27" s="17">
        <f>+[1]NOA!G28</f>
        <v>161.882205245173</v>
      </c>
      <c r="H27" s="17">
        <f>+[1]NOA!H28</f>
        <v>165.78290000000001</v>
      </c>
      <c r="I27" s="17">
        <f>+[1]NOA!I28</f>
        <v>192.02529999999999</v>
      </c>
      <c r="J27" s="17">
        <f>+[1]NOA!J28</f>
        <v>200.18298232965699</v>
      </c>
      <c r="K27" s="17">
        <f>+[1]NOA!K28</f>
        <v>170.2379</v>
      </c>
      <c r="L27" s="17">
        <f>+[1]NOA!L28</f>
        <v>184.22623719805199</v>
      </c>
      <c r="M27" s="17">
        <f>+[1]NOA!M28</f>
        <v>161.16130000000001</v>
      </c>
      <c r="N27" s="17">
        <f>+[1]NOA!N28</f>
        <v>163.207602150535</v>
      </c>
      <c r="O27" s="17">
        <f>+[1]NOA!P28</f>
        <v>156.97470000000001</v>
      </c>
      <c r="P27" s="17">
        <f>+[1]NOA!Q28</f>
        <v>167.1825</v>
      </c>
      <c r="Q27" s="19">
        <f>+[1]NOA!R28</f>
        <v>212.26240000000001</v>
      </c>
      <c r="R27" s="19">
        <f t="shared" si="4"/>
        <v>173.7351543214657</v>
      </c>
      <c r="S27" s="19">
        <f t="shared" si="5"/>
        <v>164.38878655478382</v>
      </c>
      <c r="T27" s="19">
        <f t="shared" si="6"/>
        <v>156.89270717321543</v>
      </c>
      <c r="U27" s="19">
        <f t="shared" si="7"/>
        <v>155.66763329799966</v>
      </c>
      <c r="V27" s="19"/>
      <c r="W27" s="19">
        <f t="shared" si="8"/>
        <v>167.17688814094788</v>
      </c>
      <c r="Y27" s="24">
        <f t="shared" si="9"/>
        <v>5.1870163794927704E-2</v>
      </c>
      <c r="Z27" s="24">
        <f t="shared" si="10"/>
        <v>5.4645300210656833E-2</v>
      </c>
      <c r="AA27" s="24">
        <f t="shared" si="11"/>
        <v>2.4105303055656613E-2</v>
      </c>
      <c r="AB27" s="24">
        <f t="shared" si="12"/>
        <v>4.5085980674660853E-2</v>
      </c>
      <c r="AC27" s="24">
        <f t="shared" si="22"/>
        <v>7.2621822268661651E-2</v>
      </c>
      <c r="AD27" s="24">
        <f t="shared" si="23"/>
        <v>4.3091516888807524E-2</v>
      </c>
      <c r="AE27" s="24">
        <f t="shared" si="24"/>
        <v>4.5017939854211875E-2</v>
      </c>
      <c r="AF27" s="24">
        <f t="shared" si="25"/>
        <v>8.1020844627668342E-2</v>
      </c>
      <c r="AG27" s="24">
        <f t="shared" si="26"/>
        <v>2.1887985732428561E-2</v>
      </c>
      <c r="AH27" s="24">
        <f t="shared" si="27"/>
        <v>4.3980297572396854E-2</v>
      </c>
      <c r="AI27" s="24">
        <f t="shared" si="28"/>
        <v>2.3327968316141812E-2</v>
      </c>
      <c r="AJ27" s="24">
        <f t="shared" si="29"/>
        <v>3.6004664426165123E-2</v>
      </c>
      <c r="AK27" s="24">
        <f t="shared" si="30"/>
        <v>5.1888102833582694E-2</v>
      </c>
      <c r="AL27" s="24">
        <f t="shared" si="31"/>
        <v>6.2144809233082299E-2</v>
      </c>
      <c r="AM27" s="24">
        <f t="shared" si="32"/>
        <v>4.9547994224370617E-2</v>
      </c>
      <c r="AN27" s="24">
        <f t="shared" si="21"/>
        <v>5.9519822220713614E-2</v>
      </c>
      <c r="AO27" s="24">
        <f t="shared" si="33"/>
        <v>5.1870163794927704E-2</v>
      </c>
      <c r="AP27" s="24">
        <f t="shared" si="34"/>
        <v>4.8053917388424683E-2</v>
      </c>
      <c r="AQ27" s="24">
        <f t="shared" si="34"/>
        <v>4.3106787824422899E-2</v>
      </c>
      <c r="AR27" s="24">
        <f t="shared" si="34"/>
        <v>4.5235812878992254E-2</v>
      </c>
      <c r="AS27" s="24" t="e">
        <f t="shared" si="34"/>
        <v>#DIV/0!</v>
      </c>
      <c r="AT27" s="24">
        <f t="shared" si="34"/>
        <v>4.9671091861921868E-2</v>
      </c>
      <c r="AU27" s="21"/>
      <c r="AV27" s="24">
        <f t="shared" si="20"/>
        <v>0.45012394144447421</v>
      </c>
      <c r="AW27" s="24">
        <f t="shared" si="20"/>
        <v>0.46783768398796632</v>
      </c>
      <c r="AX27" s="24">
        <f t="shared" si="20"/>
        <v>0.23217059431352505</v>
      </c>
      <c r="AY27" s="24">
        <f t="shared" si="20"/>
        <v>0.2712461335037295</v>
      </c>
      <c r="AZ27" s="24">
        <f t="shared" si="20"/>
        <v>0.71545790476591531</v>
      </c>
      <c r="BA27" s="24">
        <f t="shared" si="20"/>
        <v>0.46052073018406925</v>
      </c>
      <c r="BB27" s="24">
        <f t="shared" si="20"/>
        <v>0.35451070811123508</v>
      </c>
      <c r="BC27" s="24">
        <f t="shared" si="20"/>
        <v>0.65583159652010736</v>
      </c>
      <c r="BD27" s="24">
        <f t="shared" si="20"/>
        <v>0.47846431000288114</v>
      </c>
      <c r="BE27" s="24">
        <f t="shared" si="20"/>
        <v>0.41675072070092756</v>
      </c>
      <c r="BF27" s="24">
        <f t="shared" si="20"/>
        <v>0.29847497050053695</v>
      </c>
      <c r="BG27" s="24">
        <f t="shared" si="20"/>
        <v>0.37438928605845301</v>
      </c>
      <c r="BH27" s="24">
        <f t="shared" si="20"/>
        <v>0.42554314903514556</v>
      </c>
      <c r="BI27" s="24">
        <f t="shared" si="20"/>
        <v>0.31145030514931649</v>
      </c>
      <c r="BJ27" s="24">
        <f t="shared" si="20"/>
        <v>0.42793023249855033</v>
      </c>
      <c r="BK27" s="24">
        <f t="shared" si="20"/>
        <v>0.61458510819560419</v>
      </c>
      <c r="BL27" s="24">
        <f t="shared" si="20"/>
        <v>0.45012394144447421</v>
      </c>
      <c r="BM27" s="24">
        <f t="shared" si="20"/>
        <v>0.40855247237245984</v>
      </c>
      <c r="BN27" s="24">
        <f t="shared" si="20"/>
        <v>0.36578587207813351</v>
      </c>
      <c r="BO27" s="24">
        <f t="shared" si="20"/>
        <v>0.36325029598590697</v>
      </c>
      <c r="BP27" s="24" t="e">
        <f t="shared" si="20"/>
        <v>#DIV/0!</v>
      </c>
      <c r="BQ27" s="24">
        <f t="shared" si="20"/>
        <v>0.41716117349793702</v>
      </c>
      <c r="BR27" s="21"/>
      <c r="BS27" s="35">
        <f t="shared" si="15"/>
        <v>43374</v>
      </c>
      <c r="BT27" s="24">
        <f t="shared" si="19"/>
        <v>1.8869324567364565E-2</v>
      </c>
      <c r="BU27" s="24">
        <f t="shared" si="19"/>
        <v>6.6620423954508396E-4</v>
      </c>
      <c r="BV27" s="24">
        <f t="shared" si="19"/>
        <v>4.6368450872169998E-3</v>
      </c>
      <c r="BW27" s="24">
        <f t="shared" si="19"/>
        <v>7.013397950788423E-3</v>
      </c>
      <c r="BX27" s="24">
        <f t="shared" si="19"/>
        <v>2.4779602480284107E-3</v>
      </c>
      <c r="BY27" s="24">
        <f t="shared" si="19"/>
        <v>2.7370311815969519E-3</v>
      </c>
      <c r="BZ27" s="24">
        <f t="shared" si="19"/>
        <v>7.3281032263641582E-3</v>
      </c>
      <c r="CA27" s="24">
        <f t="shared" si="19"/>
        <v>6.7236307558005495E-4</v>
      </c>
      <c r="CB27" s="24">
        <f t="shared" si="19"/>
        <v>2.5835300192839721E-3</v>
      </c>
      <c r="CC27" s="24">
        <f t="shared" si="19"/>
        <v>5.187022768034324E-4</v>
      </c>
      <c r="CD27" s="24">
        <f t="shared" si="19"/>
        <v>2.7094368316552216E-3</v>
      </c>
      <c r="CE27" s="24">
        <f t="shared" si="19"/>
        <v>1.6572650907007713E-3</v>
      </c>
      <c r="CF27" s="24">
        <f t="shared" si="18"/>
        <v>5.1870163794928051E-2</v>
      </c>
    </row>
    <row r="28" spans="1:84" x14ac:dyDescent="0.2">
      <c r="A28" s="31">
        <f>+[1]NOA!A29</f>
        <v>43405</v>
      </c>
      <c r="B28" s="17">
        <f>+[1]NOA!B29</f>
        <v>179.89878495197701</v>
      </c>
      <c r="C28" s="17">
        <f>+[1]NOA!C29</f>
        <v>180.07574050603799</v>
      </c>
      <c r="D28" s="17">
        <f>+[1]NOA!D29</f>
        <v>156.20505368733399</v>
      </c>
      <c r="E28" s="17">
        <f>+[1]NOA!E29</f>
        <v>147.03631342760301</v>
      </c>
      <c r="F28" s="17">
        <f>+[1]NOA!F29</f>
        <v>250.56659999999999</v>
      </c>
      <c r="G28" s="17">
        <f>+[1]NOA!G29</f>
        <v>167.14170306550901</v>
      </c>
      <c r="H28" s="17">
        <f>+[1]NOA!H29</f>
        <v>180.59649999999999</v>
      </c>
      <c r="I28" s="17">
        <f>+[1]NOA!I29</f>
        <v>197.2996</v>
      </c>
      <c r="J28" s="17">
        <f>+[1]NOA!J29</f>
        <v>203.49750008168101</v>
      </c>
      <c r="K28" s="17">
        <f>+[1]NOA!K29</f>
        <v>174.47319999999999</v>
      </c>
      <c r="L28" s="17">
        <f>+[1]NOA!L29</f>
        <v>192.92543976925501</v>
      </c>
      <c r="M28" s="17">
        <f>+[1]NOA!M29</f>
        <v>165.04040000000001</v>
      </c>
      <c r="N28" s="17">
        <f>+[1]NOA!N29</f>
        <v>171.21702782670701</v>
      </c>
      <c r="O28" s="17">
        <f>+[1]NOA!P29</f>
        <v>159.32079999999999</v>
      </c>
      <c r="P28" s="17">
        <f>+[1]NOA!Q29</f>
        <v>173.41300000000001</v>
      </c>
      <c r="Q28" s="19">
        <f>+[1]NOA!R29</f>
        <v>218.24860000000001</v>
      </c>
      <c r="R28" s="19">
        <f t="shared" si="4"/>
        <v>179.89878495197698</v>
      </c>
      <c r="S28" s="19">
        <f t="shared" si="5"/>
        <v>169.9418768417338</v>
      </c>
      <c r="T28" s="19">
        <f t="shared" si="6"/>
        <v>161.33610523224021</v>
      </c>
      <c r="U28" s="19">
        <f t="shared" si="7"/>
        <v>160.27298327841842</v>
      </c>
      <c r="V28" s="19"/>
      <c r="W28" s="19">
        <f t="shared" si="8"/>
        <v>173.37622871874609</v>
      </c>
      <c r="Y28" s="24">
        <f t="shared" si="9"/>
        <v>3.5477164391880089E-2</v>
      </c>
      <c r="Z28" s="24">
        <f t="shared" si="10"/>
        <v>3.7943044727027475E-2</v>
      </c>
      <c r="AA28" s="24">
        <f t="shared" si="11"/>
        <v>4.5862132884214146E-2</v>
      </c>
      <c r="AB28" s="24">
        <f t="shared" si="12"/>
        <v>2.4555877402776316E-2</v>
      </c>
      <c r="AC28" s="24">
        <f t="shared" si="22"/>
        <v>2.5150632540065443E-2</v>
      </c>
      <c r="AD28" s="24">
        <f t="shared" si="23"/>
        <v>3.2489660073325766E-2</v>
      </c>
      <c r="AE28" s="24">
        <f t="shared" si="24"/>
        <v>8.9355416029035517E-2</v>
      </c>
      <c r="AF28" s="24">
        <f t="shared" si="25"/>
        <v>2.7466693190949298E-2</v>
      </c>
      <c r="AG28" s="24">
        <f t="shared" si="26"/>
        <v>1.6557440165247073E-2</v>
      </c>
      <c r="AH28" s="24">
        <f t="shared" si="27"/>
        <v>2.4878713846916645E-2</v>
      </c>
      <c r="AI28" s="24">
        <f t="shared" si="28"/>
        <v>4.7220215228360507E-2</v>
      </c>
      <c r="AJ28" s="24">
        <f t="shared" si="29"/>
        <v>2.406967429525575E-2</v>
      </c>
      <c r="AK28" s="24">
        <f t="shared" si="30"/>
        <v>4.9075077206173878E-2</v>
      </c>
      <c r="AL28" s="24">
        <f t="shared" si="31"/>
        <v>1.4945720552420161E-2</v>
      </c>
      <c r="AM28" s="24">
        <f t="shared" si="32"/>
        <v>3.7267656602814281E-2</v>
      </c>
      <c r="AN28" s="24">
        <f t="shared" si="21"/>
        <v>2.8201885967557017E-2</v>
      </c>
      <c r="AO28" s="24">
        <f t="shared" si="33"/>
        <v>3.5477164391880089E-2</v>
      </c>
      <c r="AP28" s="24">
        <f t="shared" si="34"/>
        <v>3.3780225545368081E-2</v>
      </c>
      <c r="AQ28" s="24">
        <f t="shared" si="34"/>
        <v>2.8321253033890992E-2</v>
      </c>
      <c r="AR28" s="24">
        <f t="shared" si="34"/>
        <v>2.9584505673074579E-2</v>
      </c>
      <c r="AS28" s="24" t="e">
        <f t="shared" si="34"/>
        <v>#DIV/0!</v>
      </c>
      <c r="AT28" s="24">
        <f t="shared" si="34"/>
        <v>3.7082521673519331E-2</v>
      </c>
      <c r="AU28" s="21"/>
      <c r="AV28" s="24">
        <f t="shared" si="20"/>
        <v>0.47908986414662191</v>
      </c>
      <c r="AW28" s="24">
        <f t="shared" si="20"/>
        <v>0.49659920476035602</v>
      </c>
      <c r="AX28" s="24">
        <f t="shared" si="20"/>
        <v>0.28554222548327823</v>
      </c>
      <c r="AY28" s="24">
        <f t="shared" si="20"/>
        <v>0.28765420509733053</v>
      </c>
      <c r="AZ28" s="24">
        <f t="shared" si="20"/>
        <v>0.73890709070379601</v>
      </c>
      <c r="BA28" s="24">
        <f t="shared" si="20"/>
        <v>0.49031856601789636</v>
      </c>
      <c r="BB28" s="24">
        <f t="shared" si="20"/>
        <v>0.45732716499183756</v>
      </c>
      <c r="BC28" s="24">
        <f t="shared" si="20"/>
        <v>0.65560911098729213</v>
      </c>
      <c r="BD28" s="24">
        <f t="shared" si="20"/>
        <v>0.48957327135306428</v>
      </c>
      <c r="BE28" s="24">
        <f t="shared" si="20"/>
        <v>0.4178254124717915</v>
      </c>
      <c r="BF28" s="24">
        <f t="shared" si="20"/>
        <v>0.33836454750779987</v>
      </c>
      <c r="BG28" s="24">
        <f t="shared" si="20"/>
        <v>0.39671454673320738</v>
      </c>
      <c r="BH28" s="24">
        <f t="shared" si="20"/>
        <v>0.48332962595421369</v>
      </c>
      <c r="BI28" s="24">
        <f t="shared" ref="BI28:BQ56" si="35">+O28/O16-1</f>
        <v>0.31337505688075806</v>
      </c>
      <c r="BJ28" s="24">
        <f t="shared" si="35"/>
        <v>0.46363181362797334</v>
      </c>
      <c r="BK28" s="24">
        <f t="shared" si="35"/>
        <v>0.6368293081698746</v>
      </c>
      <c r="BL28" s="24">
        <f t="shared" si="35"/>
        <v>0.47908986414662103</v>
      </c>
      <c r="BM28" s="24">
        <f t="shared" si="35"/>
        <v>0.43502421299016492</v>
      </c>
      <c r="BN28" s="24">
        <f t="shared" si="35"/>
        <v>0.3870319518340235</v>
      </c>
      <c r="BO28" s="24">
        <f t="shared" si="35"/>
        <v>0.38419606294802566</v>
      </c>
      <c r="BP28" s="24" t="e">
        <f t="shared" si="35"/>
        <v>#DIV/0!</v>
      </c>
      <c r="BQ28" s="24">
        <f t="shared" si="35"/>
        <v>0.44661844162201447</v>
      </c>
      <c r="BR28" s="21"/>
      <c r="BS28" s="35">
        <f t="shared" si="15"/>
        <v>43405</v>
      </c>
      <c r="BT28" s="24">
        <f t="shared" si="19"/>
        <v>1.3136510018989057E-2</v>
      </c>
      <c r="BU28" s="24">
        <f t="shared" si="19"/>
        <v>1.234046495514798E-3</v>
      </c>
      <c r="BV28" s="24">
        <f t="shared" si="19"/>
        <v>2.5091487480280662E-3</v>
      </c>
      <c r="BW28" s="24">
        <f t="shared" si="19"/>
        <v>2.4768216984099077E-3</v>
      </c>
      <c r="BX28" s="24">
        <f t="shared" si="19"/>
        <v>1.8527123532464836E-3</v>
      </c>
      <c r="BY28" s="24">
        <f t="shared" si="19"/>
        <v>5.3973007573640021E-3</v>
      </c>
      <c r="BZ28" s="24">
        <f t="shared" si="19"/>
        <v>2.5531311249723057E-3</v>
      </c>
      <c r="CA28" s="24">
        <f t="shared" si="19"/>
        <v>4.941199730860423E-4</v>
      </c>
      <c r="CB28" s="24">
        <f t="shared" si="19"/>
        <v>1.4504856601083641E-3</v>
      </c>
      <c r="CC28" s="24">
        <f t="shared" si="19"/>
        <v>1.0214612761915577E-3</v>
      </c>
      <c r="CD28" s="24">
        <f t="shared" si="19"/>
        <v>1.7839802843039529E-3</v>
      </c>
      <c r="CE28" s="24">
        <f t="shared" si="19"/>
        <v>1.5674460016650883E-3</v>
      </c>
      <c r="CF28" s="24">
        <f t="shared" si="18"/>
        <v>3.5477164391879631E-2</v>
      </c>
    </row>
    <row r="29" spans="1:84" x14ac:dyDescent="0.2">
      <c r="A29" s="31">
        <f>+[1]NOA!A30</f>
        <v>43435</v>
      </c>
      <c r="B29" s="17">
        <f>+[1]NOA!B30</f>
        <v>184.39447634173371</v>
      </c>
      <c r="C29" s="17">
        <f>+[1]NOA!C30</f>
        <v>184.144336549325</v>
      </c>
      <c r="D29" s="17">
        <f>+[1]NOA!D30</f>
        <v>157.29557105089901</v>
      </c>
      <c r="E29" s="17">
        <f>+[1]NOA!E30</f>
        <v>150.00856790195701</v>
      </c>
      <c r="F29" s="17">
        <f>+[1]NOA!F30</f>
        <v>253.9186</v>
      </c>
      <c r="G29" s="17">
        <f>+[1]NOA!G30</f>
        <v>171.17446208633999</v>
      </c>
      <c r="H29" s="17">
        <f>+[1]NOA!H30</f>
        <v>187.59829999999999</v>
      </c>
      <c r="I29" s="17">
        <f>+[1]NOA!I30</f>
        <v>203.07429999999999</v>
      </c>
      <c r="J29" s="17">
        <f>+[1]NOA!J30</f>
        <v>216.36233728968199</v>
      </c>
      <c r="K29" s="17">
        <f>+[1]NOA!K30</f>
        <v>179.67009999999999</v>
      </c>
      <c r="L29" s="17">
        <f>+[1]NOA!L30</f>
        <v>198.30354816888601</v>
      </c>
      <c r="M29" s="17">
        <f>+[1]NOA!M30</f>
        <v>169.47389999999999</v>
      </c>
      <c r="N29" s="17">
        <f>+[1]NOA!N30</f>
        <v>176.11797231133801</v>
      </c>
      <c r="O29" s="17">
        <f>+[1]NOA!P30</f>
        <v>162.16829999999999</v>
      </c>
      <c r="P29" s="17">
        <f>+[1]NOA!Q30</f>
        <v>177.3631</v>
      </c>
      <c r="Q29" s="19">
        <f>+[1]NOA!R30</f>
        <v>223.65539999999999</v>
      </c>
      <c r="R29" s="19">
        <f t="shared" si="4"/>
        <v>184.39447634173374</v>
      </c>
      <c r="S29" s="19">
        <f t="shared" si="5"/>
        <v>173.865919330824</v>
      </c>
      <c r="T29" s="19">
        <f t="shared" si="6"/>
        <v>165.36780225437224</v>
      </c>
      <c r="U29" s="19">
        <f t="shared" si="7"/>
        <v>164.18936400050856</v>
      </c>
      <c r="V29" s="19"/>
      <c r="W29" s="19">
        <f t="shared" si="8"/>
        <v>178.59143587415724</v>
      </c>
      <c r="Y29" s="24">
        <f t="shared" si="9"/>
        <v>2.4990115363796361E-2</v>
      </c>
      <c r="Z29" s="24">
        <f t="shared" si="10"/>
        <v>2.2593804317303956E-2</v>
      </c>
      <c r="AA29" s="24">
        <f t="shared" si="11"/>
        <v>6.9813193480143809E-3</v>
      </c>
      <c r="AB29" s="24">
        <f t="shared" si="12"/>
        <v>2.0214424621149529E-2</v>
      </c>
      <c r="AC29" s="24">
        <f t="shared" si="22"/>
        <v>1.3377680824180116E-2</v>
      </c>
      <c r="AD29" s="24">
        <f t="shared" si="23"/>
        <v>2.4127784669337737E-2</v>
      </c>
      <c r="AE29" s="24">
        <f t="shared" si="24"/>
        <v>3.8770408064386697E-2</v>
      </c>
      <c r="AF29" s="24">
        <f t="shared" si="25"/>
        <v>2.926868579561237E-2</v>
      </c>
      <c r="AG29" s="24">
        <f t="shared" si="26"/>
        <v>6.3218649874505761E-2</v>
      </c>
      <c r="AH29" s="24">
        <f t="shared" si="27"/>
        <v>2.978623651082235E-2</v>
      </c>
      <c r="AI29" s="24">
        <f t="shared" si="28"/>
        <v>2.7876615992496356E-2</v>
      </c>
      <c r="AJ29" s="24">
        <f t="shared" si="29"/>
        <v>2.6863119575570416E-2</v>
      </c>
      <c r="AK29" s="24">
        <f t="shared" si="30"/>
        <v>2.8624165171184712E-2</v>
      </c>
      <c r="AL29" s="24">
        <f t="shared" si="31"/>
        <v>1.7872744801683105E-2</v>
      </c>
      <c r="AM29" s="24">
        <f t="shared" si="32"/>
        <v>2.2778569080749378E-2</v>
      </c>
      <c r="AN29" s="24">
        <f t="shared" si="21"/>
        <v>2.4773583885532302E-2</v>
      </c>
      <c r="AO29" s="24">
        <f t="shared" si="33"/>
        <v>2.4990115363796583E-2</v>
      </c>
      <c r="AP29" s="24">
        <f t="shared" si="34"/>
        <v>2.309049753960668E-2</v>
      </c>
      <c r="AQ29" s="24">
        <f t="shared" si="34"/>
        <v>2.4989428227044863E-2</v>
      </c>
      <c r="AR29" s="24">
        <f t="shared" si="34"/>
        <v>2.4435688673035916E-2</v>
      </c>
      <c r="AS29" s="24" t="e">
        <f t="shared" si="34"/>
        <v>#DIV/0!</v>
      </c>
      <c r="AT29" s="24">
        <f t="shared" si="34"/>
        <v>3.0080289518070735E-2</v>
      </c>
      <c r="AU29" s="21"/>
      <c r="AV29" s="24">
        <f t="shared" ref="AV29:BH48" si="36">+B29/B17-1</f>
        <v>0.47804104594620012</v>
      </c>
      <c r="AW29" s="24">
        <f t="shared" si="36"/>
        <v>0.50803842256529719</v>
      </c>
      <c r="AX29" s="24">
        <f t="shared" si="36"/>
        <v>0.29670809202390691</v>
      </c>
      <c r="AY29" s="24">
        <f t="shared" si="36"/>
        <v>0.28842799264698882</v>
      </c>
      <c r="AZ29" s="24">
        <f t="shared" si="36"/>
        <v>0.55083830137317635</v>
      </c>
      <c r="BA29" s="24">
        <f t="shared" si="36"/>
        <v>0.48010662141899374</v>
      </c>
      <c r="BB29" s="24">
        <f t="shared" si="36"/>
        <v>0.49361822740304717</v>
      </c>
      <c r="BC29" s="24">
        <f t="shared" si="36"/>
        <v>0.6515315400305135</v>
      </c>
      <c r="BD29" s="24">
        <f t="shared" si="36"/>
        <v>0.58927742923111825</v>
      </c>
      <c r="BE29" s="24">
        <f t="shared" si="36"/>
        <v>0.44043641984365012</v>
      </c>
      <c r="BF29" s="24">
        <f t="shared" si="36"/>
        <v>0.34384016084566782</v>
      </c>
      <c r="BG29" s="24">
        <f t="shared" si="36"/>
        <v>0.4287946029615588</v>
      </c>
      <c r="BH29" s="24">
        <f t="shared" si="36"/>
        <v>0.51344377254421314</v>
      </c>
      <c r="BI29" s="24">
        <f t="shared" si="35"/>
        <v>0.32698487252481612</v>
      </c>
      <c r="BJ29" s="24">
        <f t="shared" si="35"/>
        <v>0.47824510635744288</v>
      </c>
      <c r="BK29" s="24">
        <f t="shared" si="35"/>
        <v>0.56896106629252863</v>
      </c>
      <c r="BL29" s="24">
        <f t="shared" si="35"/>
        <v>0.47804104594620012</v>
      </c>
      <c r="BM29" s="24">
        <f t="shared" si="35"/>
        <v>0.44706359098403547</v>
      </c>
      <c r="BN29" s="24">
        <f t="shared" si="35"/>
        <v>0.39957360378737583</v>
      </c>
      <c r="BO29" s="24">
        <f t="shared" si="35"/>
        <v>0.39114543648656919</v>
      </c>
      <c r="BP29" s="24" t="e">
        <f t="shared" si="35"/>
        <v>#DIV/0!</v>
      </c>
      <c r="BQ29" s="24">
        <f t="shared" si="35"/>
        <v>0.46158864262316301</v>
      </c>
      <c r="BR29" s="21"/>
      <c r="BS29" s="35">
        <f t="shared" si="15"/>
        <v>43435</v>
      </c>
      <c r="BT29" s="24">
        <f t="shared" si="19"/>
        <v>7.840977072658694E-3</v>
      </c>
      <c r="BU29" s="24">
        <f t="shared" si="19"/>
        <v>1.8973554206437257E-4</v>
      </c>
      <c r="BV29" s="24">
        <f t="shared" si="19"/>
        <v>2.0437485365770373E-3</v>
      </c>
      <c r="BW29" s="24">
        <f t="shared" si="19"/>
        <v>1.3042889648345105E-3</v>
      </c>
      <c r="BX29" s="24">
        <f t="shared" si="19"/>
        <v>1.3719094997819976E-3</v>
      </c>
      <c r="BY29" s="24">
        <f t="shared" si="19"/>
        <v>2.4636850110928412E-3</v>
      </c>
      <c r="BZ29" s="24">
        <f t="shared" si="19"/>
        <v>2.6995861596821893E-3</v>
      </c>
      <c r="CA29" s="24">
        <f t="shared" si="19"/>
        <v>1.8521486055404488E-3</v>
      </c>
      <c r="CB29" s="24">
        <f t="shared" si="19"/>
        <v>1.7188306751629442E-3</v>
      </c>
      <c r="CC29" s="24">
        <f t="shared" si="19"/>
        <v>6.0986188084460858E-4</v>
      </c>
      <c r="CD29" s="24">
        <f t="shared" si="19"/>
        <v>1.9690886188840017E-3</v>
      </c>
      <c r="CE29" s="24">
        <f t="shared" si="19"/>
        <v>9.2625479667322636E-4</v>
      </c>
      <c r="CF29" s="24">
        <f t="shared" si="18"/>
        <v>2.4990115363796868E-2</v>
      </c>
    </row>
    <row r="30" spans="1:84" x14ac:dyDescent="0.2">
      <c r="A30" s="31">
        <f>+[1]NOA!A31</f>
        <v>43466</v>
      </c>
      <c r="B30" s="17">
        <f>+[1]NOA!B31</f>
        <v>190.48346433057119</v>
      </c>
      <c r="C30" s="17">
        <f>+[1]NOA!C31</f>
        <v>189.45804444600901</v>
      </c>
      <c r="D30" s="17">
        <f>+[1]NOA!D31</f>
        <v>161.18588037807299</v>
      </c>
      <c r="E30" s="17">
        <f>+[1]NOA!E31</f>
        <v>153.32271603648601</v>
      </c>
      <c r="F30" s="17">
        <f>+[1]NOA!F31</f>
        <v>268.71100000000001</v>
      </c>
      <c r="G30" s="17">
        <f>+[1]NOA!G31</f>
        <v>177.47961415705799</v>
      </c>
      <c r="H30" s="17">
        <f>+[1]NOA!H31</f>
        <v>196.08940000000001</v>
      </c>
      <c r="I30" s="17">
        <f>+[1]NOA!I31</f>
        <v>204.49930000000001</v>
      </c>
      <c r="J30" s="17">
        <f>+[1]NOA!J31</f>
        <v>226.630902126726</v>
      </c>
      <c r="K30" s="17">
        <f>+[1]NOA!K31</f>
        <v>185.4879</v>
      </c>
      <c r="L30" s="17">
        <f>+[1]NOA!L31</f>
        <v>203.082174681422</v>
      </c>
      <c r="M30" s="17">
        <f>+[1]NOA!M31</f>
        <v>177.72110000000001</v>
      </c>
      <c r="N30" s="17">
        <f>+[1]NOA!N31</f>
        <v>183.99373784110799</v>
      </c>
      <c r="O30" s="17">
        <f>+[1]NOA!P31</f>
        <v>164.62129999999999</v>
      </c>
      <c r="P30" s="17">
        <f>+[1]NOA!Q31</f>
        <v>183.27500000000001</v>
      </c>
      <c r="Q30" s="19">
        <f>+[1]NOA!R31</f>
        <v>231.9982</v>
      </c>
      <c r="R30" s="19">
        <f t="shared" si="4"/>
        <v>190.48346433057119</v>
      </c>
      <c r="S30" s="19">
        <f t="shared" si="5"/>
        <v>179.34296815426856</v>
      </c>
      <c r="T30" s="19">
        <f t="shared" si="6"/>
        <v>171.14151656914018</v>
      </c>
      <c r="U30" s="19">
        <f t="shared" si="7"/>
        <v>169.25319503133238</v>
      </c>
      <c r="V30" s="19"/>
      <c r="W30" s="19">
        <f t="shared" si="8"/>
        <v>183.73979321183262</v>
      </c>
      <c r="Y30" s="24">
        <f t="shared" si="9"/>
        <v>3.3021531390956094E-2</v>
      </c>
      <c r="Z30" s="24">
        <f t="shared" si="10"/>
        <v>2.8856211362550788E-2</v>
      </c>
      <c r="AA30" s="24">
        <f t="shared" si="11"/>
        <v>2.4732478487363929E-2</v>
      </c>
      <c r="AB30" s="24">
        <f t="shared" si="12"/>
        <v>2.2093058955772849E-2</v>
      </c>
      <c r="AC30" s="24">
        <f t="shared" si="22"/>
        <v>5.8256464867087354E-2</v>
      </c>
      <c r="AD30" s="24">
        <f t="shared" si="23"/>
        <v>3.6834653918980553E-2</v>
      </c>
      <c r="AE30" s="24">
        <f t="shared" si="24"/>
        <v>4.5262137236851352E-2</v>
      </c>
      <c r="AF30" s="24">
        <f t="shared" si="25"/>
        <v>7.0171360925532777E-3</v>
      </c>
      <c r="AG30" s="24">
        <f t="shared" si="26"/>
        <v>4.7460038404446125E-2</v>
      </c>
      <c r="AH30" s="24">
        <f t="shared" si="27"/>
        <v>3.2380457293673226E-2</v>
      </c>
      <c r="AI30" s="24">
        <f t="shared" si="28"/>
        <v>2.409753409185722E-2</v>
      </c>
      <c r="AJ30" s="24">
        <f t="shared" si="29"/>
        <v>4.8663540521578952E-2</v>
      </c>
      <c r="AK30" s="24">
        <f t="shared" si="30"/>
        <v>4.4718692967049112E-2</v>
      </c>
      <c r="AL30" s="24">
        <f t="shared" si="31"/>
        <v>1.5126260804361857E-2</v>
      </c>
      <c r="AM30" s="24">
        <f t="shared" si="32"/>
        <v>3.3332186909227568E-2</v>
      </c>
      <c r="AN30" s="24">
        <f t="shared" si="21"/>
        <v>3.7302028030622214E-2</v>
      </c>
      <c r="AO30" s="24">
        <f t="shared" si="33"/>
        <v>3.3021531390956094E-2</v>
      </c>
      <c r="AP30" s="24">
        <f t="shared" si="34"/>
        <v>3.1501566520481195E-2</v>
      </c>
      <c r="AQ30" s="24">
        <f t="shared" si="34"/>
        <v>3.4914380163840519E-2</v>
      </c>
      <c r="AR30" s="24">
        <f t="shared" si="34"/>
        <v>3.0841407186449343E-2</v>
      </c>
      <c r="AS30" s="24" t="e">
        <f t="shared" si="34"/>
        <v>#DIV/0!</v>
      </c>
      <c r="AT30" s="24">
        <f t="shared" si="34"/>
        <v>2.8827571224093296E-2</v>
      </c>
      <c r="AU30" s="21"/>
      <c r="AV30" s="24">
        <f t="shared" si="36"/>
        <v>0.4967147659099953</v>
      </c>
      <c r="AW30" s="24">
        <f t="shared" si="36"/>
        <v>0.53320919748624807</v>
      </c>
      <c r="AX30" s="24">
        <f t="shared" si="36"/>
        <v>0.31006947236383087</v>
      </c>
      <c r="AY30" s="24">
        <f t="shared" si="36"/>
        <v>0.29588019375301089</v>
      </c>
      <c r="AZ30" s="24">
        <f t="shared" si="36"/>
        <v>0.57203725230603797</v>
      </c>
      <c r="BA30" s="24">
        <f t="shared" si="36"/>
        <v>0.50188168048704362</v>
      </c>
      <c r="BB30" s="24">
        <f t="shared" si="36"/>
        <v>0.53727244433259869</v>
      </c>
      <c r="BC30" s="24">
        <f t="shared" si="36"/>
        <v>0.63024420264841852</v>
      </c>
      <c r="BD30" s="24">
        <f t="shared" si="36"/>
        <v>0.64034487053364519</v>
      </c>
      <c r="BE30" s="24">
        <f t="shared" si="36"/>
        <v>0.44388337331840844</v>
      </c>
      <c r="BF30" s="24">
        <f t="shared" si="36"/>
        <v>0.33365946623775455</v>
      </c>
      <c r="BG30" s="24">
        <f t="shared" si="36"/>
        <v>0.45358010999113407</v>
      </c>
      <c r="BH30" s="24">
        <f t="shared" si="36"/>
        <v>0.55581136015290888</v>
      </c>
      <c r="BI30" s="24">
        <f t="shared" si="35"/>
        <v>0.32941371234757333</v>
      </c>
      <c r="BJ30" s="24">
        <f t="shared" si="35"/>
        <v>0.50299204281446386</v>
      </c>
      <c r="BK30" s="24">
        <f t="shared" si="35"/>
        <v>0.57982251373502902</v>
      </c>
      <c r="BL30" s="24">
        <f t="shared" si="35"/>
        <v>0.49671476590999575</v>
      </c>
      <c r="BM30" s="24">
        <f t="shared" si="35"/>
        <v>0.4673255119142623</v>
      </c>
      <c r="BN30" s="24">
        <f t="shared" si="35"/>
        <v>0.41612686540757227</v>
      </c>
      <c r="BO30" s="24">
        <f t="shared" si="35"/>
        <v>0.40521565028440665</v>
      </c>
      <c r="BP30" s="24" t="e">
        <f t="shared" si="35"/>
        <v>#DIV/0!</v>
      </c>
      <c r="BQ30" s="24">
        <f t="shared" si="35"/>
        <v>0.47420369256634243</v>
      </c>
      <c r="BR30" s="21"/>
      <c r="BS30" s="35">
        <f t="shared" si="15"/>
        <v>43466</v>
      </c>
      <c r="BT30" s="24">
        <f t="shared" si="19"/>
        <v>9.9908769738098133E-3</v>
      </c>
      <c r="BU30" s="24">
        <f t="shared" si="19"/>
        <v>6.6035970467400785E-4</v>
      </c>
      <c r="BV30" s="24">
        <f t="shared" si="19"/>
        <v>2.2232776836626556E-3</v>
      </c>
      <c r="BW30" s="24">
        <f t="shared" si="19"/>
        <v>5.6155044367001208E-3</v>
      </c>
      <c r="BX30" s="24">
        <f t="shared" si="19"/>
        <v>2.0926619624592711E-3</v>
      </c>
      <c r="BY30" s="24">
        <f t="shared" si="19"/>
        <v>2.9148738110999074E-3</v>
      </c>
      <c r="BZ30" s="24">
        <f t="shared" si="19"/>
        <v>6.4992456595011996E-4</v>
      </c>
      <c r="CA30" s="24">
        <f t="shared" si="19"/>
        <v>1.4423199358019302E-3</v>
      </c>
      <c r="CB30" s="24">
        <f t="shared" si="19"/>
        <v>1.8772747799585508E-3</v>
      </c>
      <c r="CC30" s="24">
        <f t="shared" si="19"/>
        <v>5.2867083000398358E-4</v>
      </c>
      <c r="CD30" s="24">
        <f t="shared" si="19"/>
        <v>3.5735955494609483E-3</v>
      </c>
      <c r="CE30" s="24">
        <f t="shared" si="19"/>
        <v>1.4521911573745659E-3</v>
      </c>
      <c r="CF30" s="24">
        <f t="shared" si="18"/>
        <v>3.3021531390955872E-2</v>
      </c>
    </row>
    <row r="31" spans="1:84" x14ac:dyDescent="0.2">
      <c r="A31" s="31">
        <f>+[1]NOA!A32</f>
        <v>43497</v>
      </c>
      <c r="B31" s="17">
        <f>+[1]NOA!B32</f>
        <v>198.30330918737531</v>
      </c>
      <c r="C31" s="17">
        <f>+[1]NOA!C32</f>
        <v>200.16667958127599</v>
      </c>
      <c r="D31" s="17">
        <f>+[1]NOA!D32</f>
        <v>164.70255572398099</v>
      </c>
      <c r="E31" s="17">
        <f>+[1]NOA!E32</f>
        <v>158.489200439131</v>
      </c>
      <c r="F31" s="17">
        <f>+[1]NOA!F32</f>
        <v>288.50779999999997</v>
      </c>
      <c r="G31" s="17">
        <f>+[1]NOA!G32</f>
        <v>183.55035044517999</v>
      </c>
      <c r="H31" s="17">
        <f>+[1]NOA!H32</f>
        <v>200.7878</v>
      </c>
      <c r="I31" s="17">
        <f>+[1]NOA!I32</f>
        <v>206.5831</v>
      </c>
      <c r="J31" s="17">
        <f>+[1]NOA!J32</f>
        <v>229.28464627880399</v>
      </c>
      <c r="K31" s="17">
        <f>+[1]NOA!K32</f>
        <v>190.36060000000001</v>
      </c>
      <c r="L31" s="17">
        <f>+[1]NOA!L32</f>
        <v>211.58581466492501</v>
      </c>
      <c r="M31" s="17">
        <f>+[1]NOA!M32</f>
        <v>182.19579999999999</v>
      </c>
      <c r="N31" s="17">
        <f>+[1]NOA!N32</f>
        <v>191.00471508927399</v>
      </c>
      <c r="O31" s="17">
        <f>+[1]NOA!P32</f>
        <v>172.6677</v>
      </c>
      <c r="P31" s="17">
        <f>+[1]NOA!Q32</f>
        <v>191.01580000000001</v>
      </c>
      <c r="Q31" s="19">
        <f>+[1]NOA!R32</f>
        <v>240.93260000000001</v>
      </c>
      <c r="R31" s="19">
        <f t="shared" si="4"/>
        <v>198.30330918737531</v>
      </c>
      <c r="S31" s="19">
        <f t="shared" si="5"/>
        <v>187.11046282709469</v>
      </c>
      <c r="T31" s="19">
        <f t="shared" si="6"/>
        <v>176.43442917834446</v>
      </c>
      <c r="U31" s="19">
        <f t="shared" si="7"/>
        <v>174.78093230819266</v>
      </c>
      <c r="V31" s="19"/>
      <c r="W31" s="19">
        <f t="shared" si="8"/>
        <v>188.51374912600366</v>
      </c>
      <c r="Y31" s="24">
        <f t="shared" si="9"/>
        <v>4.1052617791711876E-2</v>
      </c>
      <c r="Z31" s="24">
        <f t="shared" si="10"/>
        <v>5.6522462092226888E-2</v>
      </c>
      <c r="AA31" s="24">
        <f t="shared" si="11"/>
        <v>2.1817514894352907E-2</v>
      </c>
      <c r="AB31" s="24">
        <f t="shared" si="12"/>
        <v>3.36967967709072E-2</v>
      </c>
      <c r="AC31" s="24">
        <f t="shared" si="22"/>
        <v>7.3673202808965721E-2</v>
      </c>
      <c r="AD31" s="24">
        <f t="shared" si="23"/>
        <v>3.4205259668582455E-2</v>
      </c>
      <c r="AE31" s="24">
        <f t="shared" si="24"/>
        <v>2.3960499649649636E-2</v>
      </c>
      <c r="AF31" s="24">
        <f t="shared" si="25"/>
        <v>1.0189765930739059E-2</v>
      </c>
      <c r="AG31" s="24">
        <f t="shared" si="26"/>
        <v>1.1709542375620385E-2</v>
      </c>
      <c r="AH31" s="24">
        <f t="shared" si="27"/>
        <v>2.626963807342686E-2</v>
      </c>
      <c r="AI31" s="24">
        <f t="shared" si="28"/>
        <v>4.1872901926733874E-2</v>
      </c>
      <c r="AJ31" s="24">
        <f t="shared" si="29"/>
        <v>2.5178214629551388E-2</v>
      </c>
      <c r="AK31" s="24">
        <f t="shared" si="30"/>
        <v>3.8104434044491819E-2</v>
      </c>
      <c r="AL31" s="24">
        <f t="shared" si="31"/>
        <v>4.8878243580873226E-2</v>
      </c>
      <c r="AM31" s="24">
        <f t="shared" si="32"/>
        <v>4.2235984176783647E-2</v>
      </c>
      <c r="AN31" s="24">
        <f t="shared" si="21"/>
        <v>3.8510643617062579E-2</v>
      </c>
      <c r="AO31" s="24">
        <f t="shared" si="33"/>
        <v>4.1052617791711876E-2</v>
      </c>
      <c r="AP31" s="24">
        <f t="shared" si="34"/>
        <v>4.3310840412458473E-2</v>
      </c>
      <c r="AQ31" s="24">
        <f t="shared" si="34"/>
        <v>3.0927110588423234E-2</v>
      </c>
      <c r="AR31" s="24">
        <f t="shared" si="34"/>
        <v>3.2659574171329364E-2</v>
      </c>
      <c r="AS31" s="24" t="e">
        <f t="shared" si="34"/>
        <v>#DIV/0!</v>
      </c>
      <c r="AT31" s="24">
        <f t="shared" si="34"/>
        <v>2.598215569268203E-2</v>
      </c>
      <c r="AU31" s="21"/>
      <c r="AV31" s="24">
        <f t="shared" si="36"/>
        <v>0.52787937405165142</v>
      </c>
      <c r="AW31" s="24">
        <f t="shared" si="36"/>
        <v>0.60921629560939761</v>
      </c>
      <c r="AX31" s="24">
        <f t="shared" si="36"/>
        <v>0.31510540984666124</v>
      </c>
      <c r="AY31" s="24">
        <f t="shared" si="36"/>
        <v>0.32178296681747431</v>
      </c>
      <c r="AZ31" s="24">
        <f t="shared" si="36"/>
        <v>0.64880914621427066</v>
      </c>
      <c r="BA31" s="24">
        <f t="shared" si="36"/>
        <v>0.51739702420500966</v>
      </c>
      <c r="BB31" s="24">
        <f t="shared" si="36"/>
        <v>0.54846655479190054</v>
      </c>
      <c r="BC31" s="24">
        <f t="shared" si="36"/>
        <v>0.57108525545913125</v>
      </c>
      <c r="BD31" s="24">
        <f t="shared" si="36"/>
        <v>0.48754112097123259</v>
      </c>
      <c r="BE31" s="24">
        <f t="shared" si="36"/>
        <v>0.46599707664038537</v>
      </c>
      <c r="BF31" s="24">
        <f t="shared" si="36"/>
        <v>0.35614942479994971</v>
      </c>
      <c r="BG31" s="24">
        <f t="shared" si="36"/>
        <v>0.45588456215379991</v>
      </c>
      <c r="BH31" s="24">
        <f t="shared" si="36"/>
        <v>0.58613334005283657</v>
      </c>
      <c r="BI31" s="24">
        <f t="shared" si="35"/>
        <v>0.39557422416775245</v>
      </c>
      <c r="BJ31" s="24">
        <f t="shared" si="35"/>
        <v>0.54022020908170965</v>
      </c>
      <c r="BK31" s="24">
        <f t="shared" si="35"/>
        <v>0.57132962543631272</v>
      </c>
      <c r="BL31" s="24">
        <f t="shared" si="35"/>
        <v>0.52787937405165142</v>
      </c>
      <c r="BM31" s="24">
        <f t="shared" si="35"/>
        <v>0.51228809722577529</v>
      </c>
      <c r="BN31" s="24">
        <f t="shared" si="35"/>
        <v>0.43495041868160378</v>
      </c>
      <c r="BO31" s="24">
        <f t="shared" si="35"/>
        <v>0.42880399111264622</v>
      </c>
      <c r="BP31" s="24" t="e">
        <f t="shared" si="35"/>
        <v>#DIV/0!</v>
      </c>
      <c r="BQ31" s="24">
        <f t="shared" si="35"/>
        <v>0.47110080907241825</v>
      </c>
      <c r="BR31" s="21"/>
      <c r="BS31" s="35">
        <f t="shared" si="15"/>
        <v>43497</v>
      </c>
      <c r="BT31" s="24">
        <f t="shared" si="19"/>
        <v>1.9490845646076383E-2</v>
      </c>
      <c r="BU31" s="24">
        <f t="shared" si="19"/>
        <v>5.778556092191705E-4</v>
      </c>
      <c r="BV31" s="24">
        <f t="shared" si="19"/>
        <v>3.3551160089050022E-3</v>
      </c>
      <c r="BW31" s="24">
        <f t="shared" si="19"/>
        <v>7.2750461824606294E-3</v>
      </c>
      <c r="BX31" s="24">
        <f t="shared" si="19"/>
        <v>1.9504530859870454E-3</v>
      </c>
      <c r="BY31" s="24">
        <f t="shared" si="19"/>
        <v>1.5613361561078432E-3</v>
      </c>
      <c r="BZ31" s="24">
        <f t="shared" si="19"/>
        <v>9.2001466172344148E-4</v>
      </c>
      <c r="CA31" s="24">
        <f t="shared" si="19"/>
        <v>3.6082908183326744E-4</v>
      </c>
      <c r="CB31" s="24">
        <f t="shared" si="19"/>
        <v>1.5220515387984236E-3</v>
      </c>
      <c r="CC31" s="24">
        <f t="shared" si="19"/>
        <v>9.1070506446905275E-4</v>
      </c>
      <c r="CD31" s="24">
        <f t="shared" si="19"/>
        <v>1.8769531059112411E-3</v>
      </c>
      <c r="CE31" s="24">
        <f t="shared" si="19"/>
        <v>1.2514116502205324E-3</v>
      </c>
      <c r="CF31" s="24">
        <f t="shared" si="18"/>
        <v>4.1052617791712043E-2</v>
      </c>
    </row>
    <row r="32" spans="1:84" x14ac:dyDescent="0.2">
      <c r="A32" s="31">
        <f>+[1]NOA!A33</f>
        <v>43525</v>
      </c>
      <c r="B32" s="17">
        <f>+[1]NOA!B33</f>
        <v>206.07346176465541</v>
      </c>
      <c r="C32" s="17">
        <f>+[1]NOA!C33</f>
        <v>209.50326086785901</v>
      </c>
      <c r="D32" s="17">
        <f>+[1]NOA!D33</f>
        <v>170.58205666242301</v>
      </c>
      <c r="E32" s="17">
        <f>+[1]NOA!E33</f>
        <v>163.79286177092601</v>
      </c>
      <c r="F32" s="17">
        <f>+[1]NOA!F33</f>
        <v>295.416</v>
      </c>
      <c r="G32" s="17">
        <f>+[1]NOA!G33</f>
        <v>189.9905250729</v>
      </c>
      <c r="H32" s="17">
        <f>+[1]NOA!H33</f>
        <v>211.14580000000001</v>
      </c>
      <c r="I32" s="17">
        <f>+[1]NOA!I33</f>
        <v>216.2516</v>
      </c>
      <c r="J32" s="17">
        <f>+[1]NOA!J33</f>
        <v>235.48668290052899</v>
      </c>
      <c r="K32" s="17">
        <f>+[1]NOA!K33</f>
        <v>193.25559999999999</v>
      </c>
      <c r="L32" s="17">
        <f>+[1]NOA!L33</f>
        <v>221.541488133353</v>
      </c>
      <c r="M32" s="17">
        <f>+[1]NOA!M33</f>
        <v>189.4298</v>
      </c>
      <c r="N32" s="17">
        <f>+[1]NOA!N33</f>
        <v>197.84577493134501</v>
      </c>
      <c r="O32" s="17">
        <f>+[1]NOA!P33</f>
        <v>177.072</v>
      </c>
      <c r="P32" s="17">
        <f>+[1]NOA!Q33</f>
        <v>200.67779999999999</v>
      </c>
      <c r="Q32" s="19">
        <f>+[1]NOA!R33</f>
        <v>254.2432</v>
      </c>
      <c r="R32" s="19">
        <f t="shared" si="4"/>
        <v>206.07346176465543</v>
      </c>
      <c r="S32" s="19">
        <f t="shared" si="5"/>
        <v>194.51786176777304</v>
      </c>
      <c r="T32" s="19">
        <f t="shared" si="6"/>
        <v>182.10857578339588</v>
      </c>
      <c r="U32" s="19">
        <f t="shared" si="7"/>
        <v>180.00740547123118</v>
      </c>
      <c r="V32" s="19"/>
      <c r="W32" s="19">
        <f t="shared" si="8"/>
        <v>195.47744509263896</v>
      </c>
      <c r="Y32" s="24">
        <f t="shared" si="9"/>
        <v>3.9183171522055416E-2</v>
      </c>
      <c r="Z32" s="24">
        <f t="shared" si="10"/>
        <v>4.6644033393140161E-2</v>
      </c>
      <c r="AA32" s="24">
        <f t="shared" si="11"/>
        <v>3.5697690983589103E-2</v>
      </c>
      <c r="AB32" s="24">
        <f t="shared" si="12"/>
        <v>3.3463865784545632E-2</v>
      </c>
      <c r="AC32" s="24">
        <f t="shared" si="22"/>
        <v>2.3944586593499517E-2</v>
      </c>
      <c r="AD32" s="24">
        <f t="shared" si="23"/>
        <v>3.5086692082581861E-2</v>
      </c>
      <c r="AE32" s="24">
        <f t="shared" si="24"/>
        <v>5.1586799596389898E-2</v>
      </c>
      <c r="AF32" s="24">
        <f t="shared" si="25"/>
        <v>4.6801989126893595E-2</v>
      </c>
      <c r="AG32" s="24">
        <f t="shared" si="26"/>
        <v>2.7049506900621134E-2</v>
      </c>
      <c r="AH32" s="24">
        <f t="shared" si="27"/>
        <v>1.5207978962032964E-2</v>
      </c>
      <c r="AI32" s="24">
        <f t="shared" si="28"/>
        <v>4.70526508792386E-2</v>
      </c>
      <c r="AJ32" s="24">
        <f t="shared" si="29"/>
        <v>3.9704537645763649E-2</v>
      </c>
      <c r="AK32" s="24">
        <f t="shared" si="30"/>
        <v>3.5816183065813689E-2</v>
      </c>
      <c r="AL32" s="24">
        <f t="shared" si="31"/>
        <v>2.5507376307207563E-2</v>
      </c>
      <c r="AM32" s="24">
        <f t="shared" si="32"/>
        <v>5.0582203147592875E-2</v>
      </c>
      <c r="AN32" s="24">
        <f t="shared" si="21"/>
        <v>5.5246155978891931E-2</v>
      </c>
      <c r="AO32" s="24">
        <f t="shared" si="33"/>
        <v>3.9183171522055416E-2</v>
      </c>
      <c r="AP32" s="24">
        <f t="shared" si="34"/>
        <v>3.9588373780697683E-2</v>
      </c>
      <c r="AQ32" s="24">
        <f t="shared" si="34"/>
        <v>3.2160087073004551E-2</v>
      </c>
      <c r="AR32" s="24">
        <f t="shared" si="34"/>
        <v>2.9902993959447732E-2</v>
      </c>
      <c r="AS32" s="24" t="e">
        <f t="shared" si="34"/>
        <v>#DIV/0!</v>
      </c>
      <c r="AT32" s="24">
        <f t="shared" si="34"/>
        <v>3.6939989782817984E-2</v>
      </c>
      <c r="AU32" s="21"/>
      <c r="AV32" s="24">
        <f t="shared" si="36"/>
        <v>0.55457640090869886</v>
      </c>
      <c r="AW32" s="24">
        <f t="shared" si="36"/>
        <v>0.65800490473436901</v>
      </c>
      <c r="AX32" s="24">
        <f t="shared" si="36"/>
        <v>0.36412946734890284</v>
      </c>
      <c r="AY32" s="24">
        <f t="shared" si="36"/>
        <v>0.34652637991595725</v>
      </c>
      <c r="AZ32" s="24">
        <f t="shared" si="36"/>
        <v>0.65117585411863343</v>
      </c>
      <c r="BA32" s="24">
        <f t="shared" si="36"/>
        <v>0.51390628586697829</v>
      </c>
      <c r="BB32" s="24">
        <f t="shared" si="36"/>
        <v>0.60048421011141095</v>
      </c>
      <c r="BC32" s="24">
        <f t="shared" si="36"/>
        <v>0.58286463807747602</v>
      </c>
      <c r="BD32" s="24">
        <f t="shared" si="36"/>
        <v>0.5006686652081016</v>
      </c>
      <c r="BE32" s="24">
        <f t="shared" si="36"/>
        <v>0.42620480371710223</v>
      </c>
      <c r="BF32" s="24">
        <f t="shared" si="36"/>
        <v>0.41444176224108498</v>
      </c>
      <c r="BG32" s="24">
        <f t="shared" si="36"/>
        <v>0.47503081581912476</v>
      </c>
      <c r="BH32" s="24">
        <f t="shared" si="36"/>
        <v>0.61636002878162377</v>
      </c>
      <c r="BI32" s="24">
        <f t="shared" si="35"/>
        <v>0.42216910666268315</v>
      </c>
      <c r="BJ32" s="24">
        <f t="shared" si="35"/>
        <v>0.5699208381347558</v>
      </c>
      <c r="BK32" s="24">
        <f t="shared" si="35"/>
        <v>0.58471847977645663</v>
      </c>
      <c r="BL32" s="24">
        <f t="shared" si="35"/>
        <v>0.55457640090869909</v>
      </c>
      <c r="BM32" s="24">
        <f t="shared" si="35"/>
        <v>0.54111172147884568</v>
      </c>
      <c r="BN32" s="24">
        <f t="shared" si="35"/>
        <v>0.44316984807457516</v>
      </c>
      <c r="BO32" s="24">
        <f t="shared" si="35"/>
        <v>0.43381607581848147</v>
      </c>
      <c r="BP32" s="24" t="e">
        <f t="shared" si="35"/>
        <v>#DIV/0!</v>
      </c>
      <c r="BQ32" s="24">
        <f t="shared" si="35"/>
        <v>0.48722587777071857</v>
      </c>
      <c r="BR32" s="21"/>
      <c r="BS32" s="35">
        <f t="shared" si="15"/>
        <v>43525</v>
      </c>
      <c r="BT32" s="24">
        <f t="shared" si="19"/>
        <v>1.6323442837757815E-2</v>
      </c>
      <c r="BU32" s="24">
        <f t="shared" si="19"/>
        <v>9.2801466666069725E-4</v>
      </c>
      <c r="BV32" s="24">
        <f t="shared" si="19"/>
        <v>3.3083810322254085E-3</v>
      </c>
      <c r="BW32" s="24">
        <f t="shared" si="19"/>
        <v>2.4385573895949267E-3</v>
      </c>
      <c r="BX32" s="24">
        <f t="shared" si="19"/>
        <v>1.9875547656345261E-3</v>
      </c>
      <c r="BY32" s="24">
        <f t="shared" si="19"/>
        <v>3.3063563219737835E-3</v>
      </c>
      <c r="BZ32" s="24">
        <f t="shared" si="19"/>
        <v>4.1003897178119595E-3</v>
      </c>
      <c r="CA32" s="24">
        <f t="shared" si="19"/>
        <v>8.1003564267753496E-4</v>
      </c>
      <c r="CB32" s="24">
        <f t="shared" si="19"/>
        <v>8.6863149538890852E-4</v>
      </c>
      <c r="CC32" s="24">
        <f t="shared" si="19"/>
        <v>1.0241671689100627E-3</v>
      </c>
      <c r="CD32" s="24">
        <f t="shared" si="19"/>
        <v>2.9147098067529276E-3</v>
      </c>
      <c r="CE32" s="24">
        <f t="shared" si="19"/>
        <v>1.1729306766668044E-3</v>
      </c>
      <c r="CF32" s="24">
        <f t="shared" si="18"/>
        <v>3.918317152205536E-2</v>
      </c>
    </row>
    <row r="33" spans="1:84" x14ac:dyDescent="0.2">
      <c r="A33" s="31">
        <f>+[1]NOA!A34</f>
        <v>43556</v>
      </c>
      <c r="B33" s="17">
        <f>+[1]NOA!B34</f>
        <v>213.03096851496289</v>
      </c>
      <c r="C33" s="17">
        <f>+[1]NOA!C34</f>
        <v>214.195610185471</v>
      </c>
      <c r="D33" s="17">
        <f>+[1]NOA!D34</f>
        <v>173.68628475934699</v>
      </c>
      <c r="E33" s="17">
        <f>+[1]NOA!E34</f>
        <v>168.08938538789201</v>
      </c>
      <c r="F33" s="17">
        <f>+[1]NOA!F34</f>
        <v>304.54669999999999</v>
      </c>
      <c r="G33" s="17">
        <f>+[1]NOA!G34</f>
        <v>200.69344512754</v>
      </c>
      <c r="H33" s="17">
        <f>+[1]NOA!H34</f>
        <v>219.6788</v>
      </c>
      <c r="I33" s="17">
        <f>+[1]NOA!I34</f>
        <v>227.0772</v>
      </c>
      <c r="J33" s="17">
        <f>+[1]NOA!J34</f>
        <v>248.924504576001</v>
      </c>
      <c r="K33" s="17">
        <f>+[1]NOA!K34</f>
        <v>202.1036</v>
      </c>
      <c r="L33" s="17">
        <f>+[1]NOA!L34</f>
        <v>228.010603077155</v>
      </c>
      <c r="M33" s="17">
        <f>+[1]NOA!M34</f>
        <v>197.8794</v>
      </c>
      <c r="N33" s="17">
        <f>+[1]NOA!N34</f>
        <v>205.95456309154301</v>
      </c>
      <c r="O33" s="17">
        <f>+[1]NOA!P34</f>
        <v>180.47970000000001</v>
      </c>
      <c r="P33" s="17">
        <f>+[1]NOA!Q34</f>
        <v>208.36760000000001</v>
      </c>
      <c r="Q33" s="19">
        <f>+[1]NOA!R34</f>
        <v>264.00209999999998</v>
      </c>
      <c r="R33" s="19">
        <f t="shared" si="4"/>
        <v>213.03096851496286</v>
      </c>
      <c r="S33" s="19">
        <f t="shared" si="5"/>
        <v>200.47708540495785</v>
      </c>
      <c r="T33" s="19">
        <f t="shared" si="6"/>
        <v>189.54306229249272</v>
      </c>
      <c r="U33" s="19">
        <f t="shared" si="7"/>
        <v>187.15055732543161</v>
      </c>
      <c r="V33" s="19"/>
      <c r="W33" s="19">
        <f t="shared" si="8"/>
        <v>203.77914994851207</v>
      </c>
      <c r="Y33" s="24">
        <f t="shared" si="9"/>
        <v>3.3762264634799255E-2</v>
      </c>
      <c r="Z33" s="24">
        <f t="shared" si="10"/>
        <v>2.2397500154289318E-2</v>
      </c>
      <c r="AA33" s="24">
        <f t="shared" si="11"/>
        <v>1.8197858307378523E-2</v>
      </c>
      <c r="AB33" s="24">
        <f t="shared" si="12"/>
        <v>2.6231446050285934E-2</v>
      </c>
      <c r="AC33" s="24">
        <f t="shared" si="22"/>
        <v>3.0907939989709421E-2</v>
      </c>
      <c r="AD33" s="24">
        <f t="shared" si="23"/>
        <v>5.6333967446709599E-2</v>
      </c>
      <c r="AE33" s="24">
        <f t="shared" si="24"/>
        <v>4.0412833217615463E-2</v>
      </c>
      <c r="AF33" s="24">
        <f t="shared" si="25"/>
        <v>5.0060207647018684E-2</v>
      </c>
      <c r="AG33" s="24">
        <f t="shared" si="26"/>
        <v>5.7064040776982017E-2</v>
      </c>
      <c r="AH33" s="24">
        <f t="shared" si="27"/>
        <v>4.5783925536957426E-2</v>
      </c>
      <c r="AI33" s="24">
        <f t="shared" si="28"/>
        <v>2.920046713736979E-2</v>
      </c>
      <c r="AJ33" s="24">
        <f t="shared" si="29"/>
        <v>4.4605442227146908E-2</v>
      </c>
      <c r="AK33" s="24">
        <f t="shared" si="30"/>
        <v>4.0985399678167722E-2</v>
      </c>
      <c r="AL33" s="24">
        <f t="shared" si="31"/>
        <v>1.924471401463812E-2</v>
      </c>
      <c r="AM33" s="24">
        <f t="shared" si="32"/>
        <v>3.8319136446582691E-2</v>
      </c>
      <c r="AN33" s="24">
        <f t="shared" si="21"/>
        <v>3.8384114108066525E-2</v>
      </c>
      <c r="AO33" s="24">
        <f t="shared" si="33"/>
        <v>3.3762264634799033E-2</v>
      </c>
      <c r="AP33" s="24">
        <f t="shared" si="34"/>
        <v>3.0635868516276865E-2</v>
      </c>
      <c r="AQ33" s="24">
        <f t="shared" si="34"/>
        <v>4.0824472307880777E-2</v>
      </c>
      <c r="AR33" s="24">
        <f t="shared" si="34"/>
        <v>3.9682544368109696E-2</v>
      </c>
      <c r="AS33" s="24" t="e">
        <f t="shared" si="34"/>
        <v>#DIV/0!</v>
      </c>
      <c r="AT33" s="24">
        <f t="shared" si="34"/>
        <v>4.2468863105607157E-2</v>
      </c>
      <c r="AU33" s="21"/>
      <c r="AV33" s="24">
        <f t="shared" si="36"/>
        <v>0.56682192371028961</v>
      </c>
      <c r="AW33" s="24">
        <f t="shared" si="36"/>
        <v>0.68114315104142942</v>
      </c>
      <c r="AX33" s="24">
        <f t="shared" si="36"/>
        <v>0.35646026611919668</v>
      </c>
      <c r="AY33" s="24">
        <f t="shared" si="36"/>
        <v>0.35634859212787995</v>
      </c>
      <c r="AZ33" s="24">
        <f t="shared" si="36"/>
        <v>0.52803041744206269</v>
      </c>
      <c r="BA33" s="24">
        <f t="shared" si="36"/>
        <v>0.57537366600820206</v>
      </c>
      <c r="BB33" s="24">
        <f t="shared" si="36"/>
        <v>0.63570271268421097</v>
      </c>
      <c r="BC33" s="24">
        <f t="shared" si="36"/>
        <v>0.62102012451198552</v>
      </c>
      <c r="BD33" s="24">
        <f t="shared" si="36"/>
        <v>0.55802041270035097</v>
      </c>
      <c r="BE33" s="24">
        <f t="shared" si="36"/>
        <v>0.44881079197856288</v>
      </c>
      <c r="BF33" s="24">
        <f t="shared" si="36"/>
        <v>0.41647170679120094</v>
      </c>
      <c r="BG33" s="24">
        <f t="shared" si="36"/>
        <v>0.51485346343494909</v>
      </c>
      <c r="BH33" s="24">
        <f t="shared" si="36"/>
        <v>0.64237718611768546</v>
      </c>
      <c r="BI33" s="24">
        <f t="shared" si="35"/>
        <v>0.43020488701695436</v>
      </c>
      <c r="BJ33" s="24">
        <f t="shared" si="35"/>
        <v>0.59753738581083415</v>
      </c>
      <c r="BK33" s="24">
        <f t="shared" si="35"/>
        <v>0.55099653672278226</v>
      </c>
      <c r="BL33" s="24">
        <f t="shared" si="35"/>
        <v>0.56682192371028939</v>
      </c>
      <c r="BM33" s="24">
        <f t="shared" si="35"/>
        <v>0.5652022707687947</v>
      </c>
      <c r="BN33" s="24">
        <f t="shared" si="35"/>
        <v>0.4723088631392911</v>
      </c>
      <c r="BO33" s="24">
        <f t="shared" si="35"/>
        <v>0.45986732087796311</v>
      </c>
      <c r="BP33" s="24" t="e">
        <f t="shared" si="35"/>
        <v>#DIV/0!</v>
      </c>
      <c r="BQ33" s="24">
        <f t="shared" si="35"/>
        <v>0.51755449708355683</v>
      </c>
      <c r="BR33" s="21"/>
      <c r="BS33" s="35">
        <f t="shared" si="15"/>
        <v>43556</v>
      </c>
      <c r="BT33" s="24">
        <f t="shared" si="19"/>
        <v>7.894454213002897E-3</v>
      </c>
      <c r="BU33" s="24">
        <f t="shared" si="19"/>
        <v>4.7149370230255039E-4</v>
      </c>
      <c r="BV33" s="24">
        <f t="shared" si="19"/>
        <v>2.5790801341788816E-3</v>
      </c>
      <c r="BW33" s="24">
        <f t="shared" si="19"/>
        <v>3.1015590000129881E-3</v>
      </c>
      <c r="BX33" s="24">
        <f t="shared" si="19"/>
        <v>3.1785689517460874E-3</v>
      </c>
      <c r="BY33" s="24">
        <f t="shared" si="19"/>
        <v>2.6210987837767315E-3</v>
      </c>
      <c r="BZ33" s="24">
        <f t="shared" si="19"/>
        <v>4.4180019698012041E-3</v>
      </c>
      <c r="CA33" s="24">
        <f t="shared" si="19"/>
        <v>1.6889102479008232E-3</v>
      </c>
      <c r="CB33" s="24">
        <f t="shared" si="19"/>
        <v>2.5547006174003895E-3</v>
      </c>
      <c r="CC33" s="24">
        <f t="shared" si="19"/>
        <v>6.4040242602551129E-4</v>
      </c>
      <c r="CD33" s="24">
        <f t="shared" si="19"/>
        <v>3.2761280090059307E-3</v>
      </c>
      <c r="CE33" s="24">
        <f t="shared" si="19"/>
        <v>1.3378665796452325E-3</v>
      </c>
      <c r="CF33" s="24">
        <f t="shared" si="18"/>
        <v>3.3762264634799227E-2</v>
      </c>
    </row>
    <row r="34" spans="1:84" x14ac:dyDescent="0.2">
      <c r="A34" s="31">
        <f>+[1]NOA!A35</f>
        <v>43586</v>
      </c>
      <c r="B34" s="17">
        <f>+[1]NOA!B35</f>
        <v>222.17863687620871</v>
      </c>
      <c r="C34" s="17">
        <f>+[1]NOA!C35</f>
        <v>220.97533923063401</v>
      </c>
      <c r="D34" s="17">
        <f>+[1]NOA!D35</f>
        <v>178.10082646503901</v>
      </c>
      <c r="E34" s="17">
        <f>+[1]NOA!E35</f>
        <v>173.97474678657099</v>
      </c>
      <c r="F34" s="17">
        <f>+[1]NOA!F35</f>
        <v>342.548</v>
      </c>
      <c r="G34" s="17">
        <f>+[1]NOA!G35</f>
        <v>207.70410012199</v>
      </c>
      <c r="H34" s="17">
        <f>+[1]NOA!H35</f>
        <v>227.85910000000001</v>
      </c>
      <c r="I34" s="17">
        <f>+[1]NOA!I35</f>
        <v>237.69370000000001</v>
      </c>
      <c r="J34" s="17">
        <f>+[1]NOA!J35</f>
        <v>258.39113906589699</v>
      </c>
      <c r="K34" s="17">
        <f>+[1]NOA!K35</f>
        <v>207.06960000000001</v>
      </c>
      <c r="L34" s="17">
        <f>+[1]NOA!L35</f>
        <v>234.23114404465301</v>
      </c>
      <c r="M34" s="17">
        <f>+[1]NOA!M35</f>
        <v>204.83109999999999</v>
      </c>
      <c r="N34" s="17">
        <f>+[1]NOA!N35</f>
        <v>212.07619592088</v>
      </c>
      <c r="O34" s="17">
        <f>+[1]NOA!P35</f>
        <v>184.8278</v>
      </c>
      <c r="P34" s="17">
        <f>+[1]NOA!Q35</f>
        <v>214.31979999999999</v>
      </c>
      <c r="Q34" s="19">
        <f>+[1]NOA!R35</f>
        <v>284.32130000000001</v>
      </c>
      <c r="R34" s="19">
        <f t="shared" si="4"/>
        <v>222.17863687620874</v>
      </c>
      <c r="S34" s="19">
        <f t="shared" si="5"/>
        <v>206.86691543649471</v>
      </c>
      <c r="T34" s="19">
        <f t="shared" si="6"/>
        <v>195.72817152183791</v>
      </c>
      <c r="U34" s="19">
        <f t="shared" si="7"/>
        <v>193.11565720644592</v>
      </c>
      <c r="V34" s="19"/>
      <c r="W34" s="19">
        <f t="shared" si="8"/>
        <v>211.07300573309087</v>
      </c>
      <c r="Y34" s="24">
        <f t="shared" si="9"/>
        <v>4.2940556600827184E-2</v>
      </c>
      <c r="Z34" s="24">
        <f t="shared" si="10"/>
        <v>3.1652044779500788E-2</v>
      </c>
      <c r="AA34" s="24">
        <f t="shared" si="11"/>
        <v>2.5416754764537863E-2</v>
      </c>
      <c r="AB34" s="24">
        <f t="shared" si="12"/>
        <v>3.5013284063699857E-2</v>
      </c>
      <c r="AC34" s="24">
        <f t="shared" si="22"/>
        <v>0.12477987776587307</v>
      </c>
      <c r="AD34" s="24">
        <f t="shared" si="23"/>
        <v>3.4932157300876288E-2</v>
      </c>
      <c r="AE34" s="24">
        <f t="shared" si="24"/>
        <v>3.723754863919515E-2</v>
      </c>
      <c r="AF34" s="24">
        <f t="shared" si="25"/>
        <v>4.6752822388157034E-2</v>
      </c>
      <c r="AG34" s="24">
        <f t="shared" si="26"/>
        <v>3.8030142938401124E-2</v>
      </c>
      <c r="AH34" s="24">
        <f t="shared" si="27"/>
        <v>2.4571556370099445E-2</v>
      </c>
      <c r="AI34" s="24">
        <f t="shared" si="28"/>
        <v>2.7281805685997362E-2</v>
      </c>
      <c r="AJ34" s="24">
        <f t="shared" si="29"/>
        <v>3.5130993928625065E-2</v>
      </c>
      <c r="AK34" s="24">
        <f t="shared" si="30"/>
        <v>2.9723220196951949E-2</v>
      </c>
      <c r="AL34" s="24">
        <f t="shared" si="31"/>
        <v>2.4091906181138212E-2</v>
      </c>
      <c r="AM34" s="24">
        <f t="shared" si="32"/>
        <v>2.8565861487102495E-2</v>
      </c>
      <c r="AN34" s="24">
        <f t="shared" si="21"/>
        <v>7.6966054436688358E-2</v>
      </c>
      <c r="AO34" s="24">
        <f t="shared" si="33"/>
        <v>4.2940556600827628E-2</v>
      </c>
      <c r="AP34" s="24">
        <f t="shared" ref="AP34" si="37">+S34/S33-1</f>
        <v>3.1873119157880714E-2</v>
      </c>
      <c r="AQ34" s="24">
        <f t="shared" si="34"/>
        <v>3.2631683558012048E-2</v>
      </c>
      <c r="AR34" s="24">
        <f t="shared" si="34"/>
        <v>3.1873268058944415E-2</v>
      </c>
      <c r="AS34" s="24" t="e">
        <f t="shared" si="34"/>
        <v>#DIV/0!</v>
      </c>
      <c r="AT34" s="24">
        <f t="shared" si="34"/>
        <v>3.5792944402907256E-2</v>
      </c>
      <c r="AU34" s="21"/>
      <c r="AV34" s="24">
        <f t="shared" si="36"/>
        <v>0.59187464053422256</v>
      </c>
      <c r="AW34" s="24">
        <f t="shared" si="36"/>
        <v>0.67004390054797613</v>
      </c>
      <c r="AX34" s="24">
        <f t="shared" si="36"/>
        <v>0.36095740858040903</v>
      </c>
      <c r="AY34" s="24">
        <f t="shared" si="36"/>
        <v>0.37447477338416468</v>
      </c>
      <c r="AZ34" s="24">
        <f t="shared" si="36"/>
        <v>0.68954174704223647</v>
      </c>
      <c r="BA34" s="24">
        <f t="shared" si="36"/>
        <v>0.59747025928775965</v>
      </c>
      <c r="BB34" s="24">
        <f t="shared" si="36"/>
        <v>0.64786552623642857</v>
      </c>
      <c r="BC34" s="24">
        <f t="shared" si="36"/>
        <v>0.66089402768043759</v>
      </c>
      <c r="BD34" s="24">
        <f t="shared" si="36"/>
        <v>0.5423820503625616</v>
      </c>
      <c r="BE34" s="24">
        <f t="shared" si="36"/>
        <v>0.47429816379856615</v>
      </c>
      <c r="BF34" s="24">
        <f t="shared" si="36"/>
        <v>0.41731497884907887</v>
      </c>
      <c r="BG34" s="24">
        <f t="shared" si="36"/>
        <v>0.54705567799541699</v>
      </c>
      <c r="BH34" s="24">
        <f t="shared" si="36"/>
        <v>0.6543614098673054</v>
      </c>
      <c r="BI34" s="24">
        <f t="shared" si="35"/>
        <v>0.43374058473544164</v>
      </c>
      <c r="BJ34" s="24">
        <f t="shared" si="35"/>
        <v>0.60454681916563779</v>
      </c>
      <c r="BK34" s="24">
        <f t="shared" si="35"/>
        <v>0.63636933939487084</v>
      </c>
      <c r="BL34" s="24">
        <f t="shared" si="35"/>
        <v>0.59187464053422301</v>
      </c>
      <c r="BM34" s="24">
        <f t="shared" si="35"/>
        <v>0.57222508796184357</v>
      </c>
      <c r="BN34" s="24">
        <f t="shared" si="35"/>
        <v>0.4950114733055595</v>
      </c>
      <c r="BO34" s="24">
        <f t="shared" si="35"/>
        <v>0.47985695525180083</v>
      </c>
      <c r="BP34" s="24" t="e">
        <f t="shared" si="35"/>
        <v>#DIV/0!</v>
      </c>
      <c r="BQ34" s="24">
        <f t="shared" si="35"/>
        <v>0.53708288194636844</v>
      </c>
      <c r="BR34" s="21"/>
      <c r="BS34" s="35">
        <f t="shared" si="15"/>
        <v>43586</v>
      </c>
      <c r="BT34" s="24">
        <f t="shared" si="19"/>
        <v>1.103375756277857E-2</v>
      </c>
      <c r="BU34" s="24">
        <f t="shared" si="19"/>
        <v>6.4861534616951694E-4</v>
      </c>
      <c r="BV34" s="24">
        <f t="shared" si="19"/>
        <v>3.4174336721632813E-3</v>
      </c>
      <c r="BW34" s="24">
        <f t="shared" si="19"/>
        <v>1.248687464805457E-2</v>
      </c>
      <c r="BX34" s="24">
        <f t="shared" si="19"/>
        <v>2.0140362157260892E-3</v>
      </c>
      <c r="BY34" s="24">
        <f t="shared" si="19"/>
        <v>2.4306934978030239E-3</v>
      </c>
      <c r="BZ34" s="24">
        <f t="shared" si="19"/>
        <v>4.1911636426573739E-3</v>
      </c>
      <c r="CA34" s="24">
        <f t="shared" si="19"/>
        <v>1.1509398609859153E-3</v>
      </c>
      <c r="CB34" s="24">
        <f t="shared" si="19"/>
        <v>1.3870143015345055E-3</v>
      </c>
      <c r="CC34" s="24">
        <f t="shared" si="19"/>
        <v>5.9568351316041765E-4</v>
      </c>
      <c r="CD34" s="24">
        <f t="shared" si="19"/>
        <v>2.6073243428970561E-3</v>
      </c>
      <c r="CE34" s="24">
        <f t="shared" si="19"/>
        <v>9.7701999689701717E-4</v>
      </c>
      <c r="CF34" s="24">
        <f t="shared" si="18"/>
        <v>4.2940556600827344E-2</v>
      </c>
    </row>
    <row r="35" spans="1:84" x14ac:dyDescent="0.2">
      <c r="A35" s="31">
        <f>+[1]NOA!A36</f>
        <v>43617</v>
      </c>
      <c r="B35" s="17">
        <f>+[1]NOA!B36</f>
        <v>229.2956721902336</v>
      </c>
      <c r="C35" s="17">
        <f>+[1]NOA!C36</f>
        <v>227.891213898693</v>
      </c>
      <c r="D35" s="17">
        <f>+[1]NOA!D36</f>
        <v>184.49582859726701</v>
      </c>
      <c r="E35" s="17">
        <f>+[1]NOA!E36</f>
        <v>178.44646888851599</v>
      </c>
      <c r="F35" s="17">
        <f>+[1]NOA!F36</f>
        <v>353.21839999999997</v>
      </c>
      <c r="G35" s="17">
        <f>+[1]NOA!G36</f>
        <v>214.21380706784299</v>
      </c>
      <c r="H35" s="17">
        <f>+[1]NOA!H36</f>
        <v>239.2954</v>
      </c>
      <c r="I35" s="17">
        <f>+[1]NOA!I36</f>
        <v>238.6925</v>
      </c>
      <c r="J35" s="17">
        <f>+[1]NOA!J36</f>
        <v>275.69329642850403</v>
      </c>
      <c r="K35" s="17">
        <f>+[1]NOA!K36</f>
        <v>216.23269999999999</v>
      </c>
      <c r="L35" s="17">
        <f>+[1]NOA!L36</f>
        <v>238.34797770841999</v>
      </c>
      <c r="M35" s="17">
        <f>+[1]NOA!M36</f>
        <v>213.19290000000001</v>
      </c>
      <c r="N35" s="17">
        <f>+[1]NOA!N36</f>
        <v>219.938710283848</v>
      </c>
      <c r="O35" s="17">
        <f>+[1]NOA!P36</f>
        <v>188.82149999999999</v>
      </c>
      <c r="P35" s="17">
        <f>+[1]NOA!Q36</f>
        <v>220.75729999999999</v>
      </c>
      <c r="Q35" s="19">
        <f>+[1]NOA!R36</f>
        <v>291.73610000000002</v>
      </c>
      <c r="R35" s="19">
        <f t="shared" si="4"/>
        <v>229.2956721902336</v>
      </c>
      <c r="S35" s="19">
        <f t="shared" si="5"/>
        <v>213.69848023561531</v>
      </c>
      <c r="T35" s="19">
        <f t="shared" si="6"/>
        <v>202.51629278178129</v>
      </c>
      <c r="U35" s="19">
        <f t="shared" si="7"/>
        <v>199.45213719005838</v>
      </c>
      <c r="V35" s="19"/>
      <c r="W35" s="19">
        <f t="shared" si="8"/>
        <v>217.64810037378157</v>
      </c>
      <c r="Y35" s="24">
        <f t="shared" si="9"/>
        <v>3.2032941663920234E-2</v>
      </c>
      <c r="Z35" s="24">
        <f t="shared" si="10"/>
        <v>3.1297042883327464E-2</v>
      </c>
      <c r="AA35" s="24">
        <f t="shared" si="11"/>
        <v>3.5906639284929653E-2</v>
      </c>
      <c r="AB35" s="24">
        <f t="shared" si="12"/>
        <v>2.5703282715110465E-2</v>
      </c>
      <c r="AC35" s="24">
        <f t="shared" si="22"/>
        <v>3.1150086995107129E-2</v>
      </c>
      <c r="AD35" s="24">
        <f t="shared" si="23"/>
        <v>3.1341253937835933E-2</v>
      </c>
      <c r="AE35" s="24">
        <f t="shared" si="24"/>
        <v>5.0190227206198923E-2</v>
      </c>
      <c r="AF35" s="24">
        <f t="shared" si="25"/>
        <v>4.2020465834811116E-3</v>
      </c>
      <c r="AG35" s="24">
        <f t="shared" si="26"/>
        <v>6.6961109522391649E-2</v>
      </c>
      <c r="AH35" s="24">
        <f t="shared" si="27"/>
        <v>4.4251304875268849E-2</v>
      </c>
      <c r="AI35" s="24">
        <f t="shared" si="28"/>
        <v>1.7575944823896572E-2</v>
      </c>
      <c r="AJ35" s="24">
        <f t="shared" si="29"/>
        <v>4.0822902381523196E-2</v>
      </c>
      <c r="AK35" s="24">
        <f t="shared" si="30"/>
        <v>3.7074006956920869E-2</v>
      </c>
      <c r="AL35" s="24">
        <f t="shared" si="31"/>
        <v>2.1607680229922099E-2</v>
      </c>
      <c r="AM35" s="24">
        <f t="shared" si="32"/>
        <v>3.0036888798888439E-2</v>
      </c>
      <c r="AN35" s="24">
        <f t="shared" si="21"/>
        <v>2.6078946600202046E-2</v>
      </c>
      <c r="AO35" s="24">
        <f t="shared" si="33"/>
        <v>3.2032941663920012E-2</v>
      </c>
      <c r="AP35" s="24">
        <f t="shared" si="34"/>
        <v>3.3023960282415388E-2</v>
      </c>
      <c r="AQ35" s="24">
        <f t="shared" si="34"/>
        <v>3.4681370633383724E-2</v>
      </c>
      <c r="AR35" s="24">
        <f t="shared" si="34"/>
        <v>3.2811839678222432E-2</v>
      </c>
      <c r="AS35" s="24" t="e">
        <f t="shared" si="34"/>
        <v>#DIV/0!</v>
      </c>
      <c r="AT35" s="24">
        <f t="shared" si="34"/>
        <v>3.1150807834731564E-2</v>
      </c>
      <c r="AU35" s="21"/>
      <c r="AV35" s="24">
        <f t="shared" si="36"/>
        <v>0.58319250836493164</v>
      </c>
      <c r="AW35" s="24">
        <f t="shared" si="36"/>
        <v>0.6182152877166649</v>
      </c>
      <c r="AX35" s="24">
        <f t="shared" si="36"/>
        <v>0.38617666835459752</v>
      </c>
      <c r="AY35" s="24">
        <f t="shared" si="36"/>
        <v>0.39808786116589356</v>
      </c>
      <c r="AZ35" s="24">
        <f t="shared" si="36"/>
        <v>0.70969017594080075</v>
      </c>
      <c r="BA35" s="24">
        <f t="shared" si="36"/>
        <v>0.59416385546435446</v>
      </c>
      <c r="BB35" s="24">
        <f t="shared" si="36"/>
        <v>0.6789596284186743</v>
      </c>
      <c r="BC35" s="24">
        <f t="shared" si="36"/>
        <v>0.5932206896919987</v>
      </c>
      <c r="BD35" s="24">
        <f t="shared" si="36"/>
        <v>0.62869751787373485</v>
      </c>
      <c r="BE35" s="24">
        <f t="shared" si="36"/>
        <v>0.51392078392714113</v>
      </c>
      <c r="BF35" s="24">
        <f t="shared" si="36"/>
        <v>0.41210974505168707</v>
      </c>
      <c r="BG35" s="24">
        <f t="shared" si="36"/>
        <v>0.57037649778173272</v>
      </c>
      <c r="BH35" s="24">
        <f t="shared" si="36"/>
        <v>0.63583108577112157</v>
      </c>
      <c r="BI35" s="24">
        <f t="shared" si="35"/>
        <v>0.4148871441267139</v>
      </c>
      <c r="BJ35" s="24">
        <f t="shared" si="35"/>
        <v>0.59176864705220678</v>
      </c>
      <c r="BK35" s="24">
        <f t="shared" si="35"/>
        <v>0.6451982734604893</v>
      </c>
      <c r="BL35" s="24">
        <f t="shared" si="35"/>
        <v>0.5831925083649323</v>
      </c>
      <c r="BM35" s="24">
        <f t="shared" si="35"/>
        <v>0.55911255744760036</v>
      </c>
      <c r="BN35" s="24">
        <f t="shared" si="35"/>
        <v>0.51393602334167987</v>
      </c>
      <c r="BO35" s="24">
        <f t="shared" si="35"/>
        <v>0.49742614504914062</v>
      </c>
      <c r="BP35" s="24" t="e">
        <f t="shared" si="35"/>
        <v>#DIV/0!</v>
      </c>
      <c r="BQ35" s="24">
        <f t="shared" si="35"/>
        <v>0.5444193128524013</v>
      </c>
      <c r="BR35" s="21"/>
      <c r="BS35" s="35">
        <f t="shared" si="15"/>
        <v>43617</v>
      </c>
      <c r="BT35" s="24">
        <f t="shared" si="19"/>
        <v>1.0791918526136233E-2</v>
      </c>
      <c r="BU35" s="24">
        <f t="shared" si="19"/>
        <v>9.009127499970287E-4</v>
      </c>
      <c r="BV35" s="24">
        <f t="shared" si="19"/>
        <v>2.4896724175997031E-3</v>
      </c>
      <c r="BW35" s="24">
        <f t="shared" si="19"/>
        <v>3.3618353704103609E-3</v>
      </c>
      <c r="BX35" s="24">
        <f t="shared" si="19"/>
        <v>1.7931249857661908E-3</v>
      </c>
      <c r="BY35" s="24">
        <f t="shared" si="19"/>
        <v>3.2582691125400349E-3</v>
      </c>
      <c r="BZ35" s="24">
        <f t="shared" si="19"/>
        <v>3.7807001240538178E-4</v>
      </c>
      <c r="CA35" s="24">
        <f t="shared" si="19"/>
        <v>2.0169620355588213E-3</v>
      </c>
      <c r="CB35" s="24">
        <f t="shared" si="19"/>
        <v>2.4539013186212441E-3</v>
      </c>
      <c r="CC35" s="24">
        <f t="shared" si="19"/>
        <v>3.7799946890321184E-4</v>
      </c>
      <c r="CD35" s="24">
        <f t="shared" si="19"/>
        <v>3.0070749798156832E-3</v>
      </c>
      <c r="CE35" s="24">
        <f t="shared" si="19"/>
        <v>1.2032006861661402E-3</v>
      </c>
      <c r="CF35" s="24">
        <f t="shared" si="18"/>
        <v>3.2032941663920032E-2</v>
      </c>
    </row>
    <row r="36" spans="1:84" x14ac:dyDescent="0.2">
      <c r="A36" s="31">
        <f>+[1]NOA!A37</f>
        <v>43647</v>
      </c>
      <c r="B36" s="17">
        <f>+[1]NOA!B37</f>
        <v>234.88543782407109</v>
      </c>
      <c r="C36" s="17">
        <f>+[1]NOA!C37</f>
        <v>233.19192943162099</v>
      </c>
      <c r="D36" s="17">
        <f>+[1]NOA!D37</f>
        <v>186.398055687317</v>
      </c>
      <c r="E36" s="17">
        <f>+[1]NOA!E37</f>
        <v>183.368971314384</v>
      </c>
      <c r="F36" s="17">
        <f>+[1]NOA!F37</f>
        <v>357.45339999999999</v>
      </c>
      <c r="G36" s="17">
        <f>+[1]NOA!G37</f>
        <v>216.45990795062599</v>
      </c>
      <c r="H36" s="17">
        <f>+[1]NOA!H37</f>
        <v>247.54560000000001</v>
      </c>
      <c r="I36" s="17">
        <f>+[1]NOA!I37</f>
        <v>245.63050000000001</v>
      </c>
      <c r="J36" s="17">
        <f>+[1]NOA!J37</f>
        <v>281.22989186486097</v>
      </c>
      <c r="K36" s="17">
        <f>+[1]NOA!K37</f>
        <v>224.02359999999999</v>
      </c>
      <c r="L36" s="17">
        <f>+[1]NOA!L37</f>
        <v>244.987605566707</v>
      </c>
      <c r="M36" s="17">
        <f>+[1]NOA!M37</f>
        <v>220.9991</v>
      </c>
      <c r="N36" s="17">
        <f>+[1]NOA!N37</f>
        <v>225.168101649611</v>
      </c>
      <c r="O36" s="17">
        <f>+[1]NOA!P37</f>
        <v>191.0737</v>
      </c>
      <c r="P36" s="17">
        <f>+[1]NOA!Q37</f>
        <v>225.60990000000001</v>
      </c>
      <c r="Q36" s="19">
        <f>+[1]NOA!R37</f>
        <v>296.67959999999999</v>
      </c>
      <c r="R36" s="19">
        <f t="shared" si="4"/>
        <v>234.88543782407115</v>
      </c>
      <c r="S36" s="19">
        <f t="shared" si="5"/>
        <v>219.00711251013229</v>
      </c>
      <c r="T36" s="19">
        <f t="shared" si="6"/>
        <v>208.13015870570578</v>
      </c>
      <c r="U36" s="19">
        <f t="shared" si="7"/>
        <v>204.43680953395972</v>
      </c>
      <c r="V36" s="19"/>
      <c r="W36" s="19">
        <f t="shared" si="8"/>
        <v>223.52037843066114</v>
      </c>
      <c r="Y36" s="24">
        <f t="shared" si="9"/>
        <v>2.4377981409086313E-2</v>
      </c>
      <c r="Z36" s="24">
        <f t="shared" si="10"/>
        <v>2.3259850356865286E-2</v>
      </c>
      <c r="AA36" s="24">
        <f t="shared" si="11"/>
        <v>1.0310407040163172E-2</v>
      </c>
      <c r="AB36" s="24">
        <f t="shared" si="12"/>
        <v>2.7585317078721916E-2</v>
      </c>
      <c r="AC36" s="24">
        <f t="shared" ref="AC36:AN49" si="38">+F36/F35-1</f>
        <v>1.1989749118392456E-2</v>
      </c>
      <c r="AD36" s="24">
        <f t="shared" si="38"/>
        <v>1.0485322648094542E-2</v>
      </c>
      <c r="AE36" s="24">
        <f t="shared" si="38"/>
        <v>3.4477052212453785E-2</v>
      </c>
      <c r="AF36" s="24">
        <f t="shared" si="38"/>
        <v>2.9066686217623205E-2</v>
      </c>
      <c r="AG36" s="24">
        <f t="shared" si="38"/>
        <v>2.0082444905557439E-2</v>
      </c>
      <c r="AH36" s="24">
        <f t="shared" si="38"/>
        <v>3.6030165650246193E-2</v>
      </c>
      <c r="AI36" s="24">
        <f t="shared" si="38"/>
        <v>2.7856866763138699E-2</v>
      </c>
      <c r="AJ36" s="24">
        <f t="shared" si="38"/>
        <v>3.661566590632237E-2</v>
      </c>
      <c r="AK36" s="24">
        <f t="shared" si="38"/>
        <v>2.3776584663127709E-2</v>
      </c>
      <c r="AL36" s="24">
        <f t="shared" si="38"/>
        <v>1.1927667135363418E-2</v>
      </c>
      <c r="AM36" s="24">
        <f t="shared" si="38"/>
        <v>2.1981606044285007E-2</v>
      </c>
      <c r="AN36" s="24">
        <f t="shared" si="38"/>
        <v>1.6945108952920007E-2</v>
      </c>
      <c r="AO36" s="24">
        <f t="shared" ref="AO36:AO52" si="39">+R36/R35-1</f>
        <v>2.4377981409086757E-2</v>
      </c>
      <c r="AP36" s="24">
        <f t="shared" si="34"/>
        <v>2.4841694094707156E-2</v>
      </c>
      <c r="AQ36" s="24">
        <f t="shared" si="34"/>
        <v>2.7720564339846154E-2</v>
      </c>
      <c r="AR36" s="24">
        <f t="shared" si="34"/>
        <v>2.499182216910234E-2</v>
      </c>
      <c r="AS36" s="24" t="e">
        <f t="shared" si="34"/>
        <v>#DIV/0!</v>
      </c>
      <c r="AT36" s="24">
        <f t="shared" si="34"/>
        <v>2.6980607902364895E-2</v>
      </c>
      <c r="AU36" s="21"/>
      <c r="AV36" s="24">
        <f t="shared" si="36"/>
        <v>0.56082647087813187</v>
      </c>
      <c r="AW36" s="24">
        <f t="shared" si="36"/>
        <v>0.57405644834056435</v>
      </c>
      <c r="AX36" s="24">
        <f t="shared" si="36"/>
        <v>0.3515191545574643</v>
      </c>
      <c r="AY36" s="24">
        <f t="shared" si="36"/>
        <v>0.39623725559832179</v>
      </c>
      <c r="AZ36" s="24">
        <f t="shared" si="36"/>
        <v>0.71285542190613183</v>
      </c>
      <c r="BA36" s="24">
        <f t="shared" si="36"/>
        <v>0.56248985449013311</v>
      </c>
      <c r="BB36" s="24">
        <f t="shared" si="36"/>
        <v>0.6781319019527825</v>
      </c>
      <c r="BC36" s="24">
        <f t="shared" si="36"/>
        <v>0.55891536826071797</v>
      </c>
      <c r="BD36" s="24">
        <f t="shared" si="36"/>
        <v>0.60572625997198459</v>
      </c>
      <c r="BE36" s="24">
        <f t="shared" si="36"/>
        <v>0.51351957571867723</v>
      </c>
      <c r="BF36" s="24">
        <f t="shared" si="36"/>
        <v>0.42655747093619167</v>
      </c>
      <c r="BG36" s="24">
        <f t="shared" si="36"/>
        <v>0.56059364941721124</v>
      </c>
      <c r="BH36" s="24">
        <f t="shared" si="36"/>
        <v>0.61982814669588393</v>
      </c>
      <c r="BI36" s="24">
        <f t="shared" si="35"/>
        <v>0.36262221429844899</v>
      </c>
      <c r="BJ36" s="24">
        <f t="shared" si="35"/>
        <v>0.57228755710268553</v>
      </c>
      <c r="BK36" s="24">
        <f t="shared" si="35"/>
        <v>0.63364696152158206</v>
      </c>
      <c r="BL36" s="24">
        <f t="shared" si="35"/>
        <v>0.56082647087813187</v>
      </c>
      <c r="BM36" s="24">
        <f t="shared" si="35"/>
        <v>0.5320936295750609</v>
      </c>
      <c r="BN36" s="24">
        <f t="shared" si="35"/>
        <v>0.50433976122524227</v>
      </c>
      <c r="BO36" s="24">
        <f t="shared" si="35"/>
        <v>0.48770227547942868</v>
      </c>
      <c r="BP36" s="24" t="e">
        <f t="shared" si="35"/>
        <v>#DIV/0!</v>
      </c>
      <c r="BQ36" s="24">
        <f t="shared" si="35"/>
        <v>0.53187665490525715</v>
      </c>
      <c r="BR36" s="21"/>
      <c r="BS36" s="35">
        <f t="shared" si="15"/>
        <v>43647</v>
      </c>
      <c r="BT36" s="24">
        <f t="shared" si="19"/>
        <v>8.014796169992483E-3</v>
      </c>
      <c r="BU36" s="24">
        <f t="shared" si="19"/>
        <v>2.5966346137212739E-4</v>
      </c>
      <c r="BV36" s="24">
        <f t="shared" si="19"/>
        <v>2.655582393961152E-3</v>
      </c>
      <c r="BW36" s="24">
        <f t="shared" si="19"/>
        <v>1.2928721993237329E-3</v>
      </c>
      <c r="BX36" s="24">
        <f t="shared" si="19"/>
        <v>5.9949397523855364E-4</v>
      </c>
      <c r="BY36" s="24">
        <f t="shared" si="19"/>
        <v>2.2775731221247363E-3</v>
      </c>
      <c r="BZ36" s="24">
        <f t="shared" si="19"/>
        <v>2.5446873655596792E-3</v>
      </c>
      <c r="CA36" s="24">
        <f t="shared" si="19"/>
        <v>6.2538390032357825E-4</v>
      </c>
      <c r="CB36" s="24">
        <f t="shared" si="19"/>
        <v>2.0216628843103997E-3</v>
      </c>
      <c r="CC36" s="24">
        <f t="shared" si="19"/>
        <v>5.9071506677492469E-4</v>
      </c>
      <c r="CD36" s="24">
        <f t="shared" si="19"/>
        <v>2.720135857961322E-3</v>
      </c>
      <c r="CE36" s="24">
        <f t="shared" si="19"/>
        <v>7.7541501214393733E-4</v>
      </c>
      <c r="CF36" s="24">
        <f t="shared" si="18"/>
        <v>2.4377981409086629E-2</v>
      </c>
    </row>
    <row r="37" spans="1:84" x14ac:dyDescent="0.2">
      <c r="A37" s="31">
        <f>+[1]NOA!A38</f>
        <v>43678</v>
      </c>
      <c r="B37" s="17">
        <f>+[1]NOA!B38</f>
        <v>244.2737808122499</v>
      </c>
      <c r="C37" s="17">
        <f>+[1]NOA!C38</f>
        <v>244.85226976568299</v>
      </c>
      <c r="D37" s="17">
        <f>+[1]NOA!D38</f>
        <v>195.54093060212699</v>
      </c>
      <c r="E37" s="17">
        <f>+[1]NOA!E38</f>
        <v>187.39304282537799</v>
      </c>
      <c r="F37" s="17">
        <f>+[1]NOA!F38</f>
        <v>365.07940000000002</v>
      </c>
      <c r="G37" s="17">
        <f>+[1]NOA!G38</f>
        <v>231.02175686218101</v>
      </c>
      <c r="H37" s="17">
        <f>+[1]NOA!H38</f>
        <v>259.21100000000001</v>
      </c>
      <c r="I37" s="17">
        <f>+[1]NOA!I38</f>
        <v>251.6284</v>
      </c>
      <c r="J37" s="17">
        <f>+[1]NOA!J38</f>
        <v>283.788787023125</v>
      </c>
      <c r="K37" s="17">
        <f>+[1]NOA!K38</f>
        <v>233.29650000000001</v>
      </c>
      <c r="L37" s="17">
        <f>+[1]NOA!L38</f>
        <v>252.64482918156699</v>
      </c>
      <c r="M37" s="17">
        <f>+[1]NOA!M38</f>
        <v>230.00550000000001</v>
      </c>
      <c r="N37" s="17">
        <f>+[1]NOA!N38</f>
        <v>236.93496470509899</v>
      </c>
      <c r="O37" s="17">
        <f>+[1]NOA!P38</f>
        <v>203.5009</v>
      </c>
      <c r="P37" s="17">
        <f>+[1]NOA!Q38</f>
        <v>235.52449999999999</v>
      </c>
      <c r="Q37" s="19">
        <f>+[1]NOA!R38</f>
        <v>303.61950000000002</v>
      </c>
      <c r="R37" s="19">
        <f t="shared" ref="R37:R68" si="40">+SUMPRODUCT($C$3:$N$3,C37:N37)</f>
        <v>244.2737808122499</v>
      </c>
      <c r="S37" s="19">
        <f t="shared" ref="S37:S68" si="41">+($C$3*$C37+$D$3*$D37+$E$3*$E37+$G$3*$G37+$K$3*$K37+$M$3*$M37+$N$3*$N37)/SUM($C$3:$E$3,$G$3,$K$3,$M$3:$N$3)</f>
        <v>229.04269180096014</v>
      </c>
      <c r="T37" s="19">
        <f t="shared" ref="T37:T68" si="42">+($E$3*$E37+$G$3*$G37+$K$3*$K37+$M$3*$M37+$N$3*$N37)/SUM($E$3,$G$3,$K$3,$M$3:$N$3)</f>
        <v>216.67156270566031</v>
      </c>
      <c r="U37" s="19">
        <f t="shared" ref="U37:U68" si="43">+($E$3*$E37+$G$3*$G37+$K$3*$K37+$N$3*$N37)/SUM($E$3,$G$3,$K$3,$N$3)</f>
        <v>212.84476101809662</v>
      </c>
      <c r="V37" s="19"/>
      <c r="W37" s="19">
        <f t="shared" ref="W37:W68" si="44">($E$3*$E37+SUMPRODUCT($G$3:$L$3,$G37:$L37)+$N$3*$N37)/SUM($E$3,$G$3:$L$3,$N$3)</f>
        <v>231.58244081050836</v>
      </c>
      <c r="Y37" s="24">
        <f t="shared" si="9"/>
        <v>3.9969880956224557E-2</v>
      </c>
      <c r="Z37" s="24">
        <f t="shared" si="10"/>
        <v>5.0003189915203139E-2</v>
      </c>
      <c r="AA37" s="24">
        <f t="shared" si="11"/>
        <v>4.9050269763259546E-2</v>
      </c>
      <c r="AB37" s="24">
        <f t="shared" si="12"/>
        <v>2.1945215060920953E-2</v>
      </c>
      <c r="AC37" s="24">
        <f t="shared" si="38"/>
        <v>2.1334249443424103E-2</v>
      </c>
      <c r="AD37" s="24">
        <f t="shared" si="38"/>
        <v>6.7272729852941415E-2</v>
      </c>
      <c r="AE37" s="24">
        <f t="shared" si="38"/>
        <v>4.7124247007420017E-2</v>
      </c>
      <c r="AF37" s="24">
        <f t="shared" si="38"/>
        <v>2.4418384524723002E-2</v>
      </c>
      <c r="AG37" s="24">
        <f t="shared" si="38"/>
        <v>9.0989444304649947E-3</v>
      </c>
      <c r="AH37" s="24">
        <f t="shared" si="38"/>
        <v>4.1392514002989156E-2</v>
      </c>
      <c r="AI37" s="24">
        <f t="shared" si="38"/>
        <v>3.1255555141849856E-2</v>
      </c>
      <c r="AJ37" s="24">
        <f t="shared" si="38"/>
        <v>4.075310713935032E-2</v>
      </c>
      <c r="AK37" s="24">
        <f t="shared" si="38"/>
        <v>5.2258126125691806E-2</v>
      </c>
      <c r="AL37" s="24">
        <f t="shared" si="38"/>
        <v>6.5038778230599004E-2</v>
      </c>
      <c r="AM37" s="24">
        <f t="shared" si="38"/>
        <v>4.3945766564321698E-2</v>
      </c>
      <c r="AN37" s="24">
        <f t="shared" si="38"/>
        <v>2.3391901566538476E-2</v>
      </c>
      <c r="AO37" s="24">
        <f t="shared" si="39"/>
        <v>3.9969880956224335E-2</v>
      </c>
      <c r="AP37" s="24">
        <f t="shared" si="34"/>
        <v>4.5823074765955596E-2</v>
      </c>
      <c r="AQ37" s="24">
        <f t="shared" si="34"/>
        <v>4.1038761768456666E-2</v>
      </c>
      <c r="AR37" s="24">
        <f t="shared" si="34"/>
        <v>4.1127385539345473E-2</v>
      </c>
      <c r="AS37" s="24" t="e">
        <f t="shared" si="34"/>
        <v>#DIV/0!</v>
      </c>
      <c r="AT37" s="24">
        <f t="shared" si="34"/>
        <v>3.6068578786645933E-2</v>
      </c>
      <c r="AU37" s="21"/>
      <c r="AV37" s="24">
        <f t="shared" si="36"/>
        <v>0.56301927360136372</v>
      </c>
      <c r="AW37" s="24">
        <f t="shared" si="36"/>
        <v>0.57407611001314351</v>
      </c>
      <c r="AX37" s="24">
        <f t="shared" si="36"/>
        <v>0.39392417157664705</v>
      </c>
      <c r="AY37" s="24">
        <f t="shared" si="36"/>
        <v>0.43074929163120323</v>
      </c>
      <c r="AZ37" s="24">
        <f t="shared" si="36"/>
        <v>0.64563447273618979</v>
      </c>
      <c r="BA37" s="24">
        <f t="shared" si="36"/>
        <v>0.6158135548403727</v>
      </c>
      <c r="BB37" s="24">
        <f t="shared" si="36"/>
        <v>0.706544703056047</v>
      </c>
      <c r="BC37" s="24">
        <f t="shared" si="36"/>
        <v>0.52755913159930024</v>
      </c>
      <c r="BD37" s="24">
        <f t="shared" si="36"/>
        <v>0.50364778100618079</v>
      </c>
      <c r="BE37" s="24">
        <f t="shared" si="36"/>
        <v>0.52756934077158824</v>
      </c>
      <c r="BF37" s="24">
        <f t="shared" si="36"/>
        <v>0.43929325102672467</v>
      </c>
      <c r="BG37" s="24">
        <f t="shared" si="36"/>
        <v>0.58523574304080928</v>
      </c>
      <c r="BH37" s="24">
        <f t="shared" si="36"/>
        <v>0.65623155075987794</v>
      </c>
      <c r="BI37" s="24">
        <f t="shared" si="35"/>
        <v>0.3825954088523762</v>
      </c>
      <c r="BJ37" s="24">
        <f t="shared" si="35"/>
        <v>0.59091845550383626</v>
      </c>
      <c r="BK37" s="24">
        <f t="shared" si="35"/>
        <v>0.57897898210241383</v>
      </c>
      <c r="BL37" s="24">
        <f t="shared" si="35"/>
        <v>0.56301927360136439</v>
      </c>
      <c r="BM37" s="24">
        <f t="shared" si="35"/>
        <v>0.54980063511184518</v>
      </c>
      <c r="BN37" s="24">
        <f t="shared" si="35"/>
        <v>0.53742806816781186</v>
      </c>
      <c r="BO37" s="24">
        <f t="shared" si="35"/>
        <v>0.52318156607872224</v>
      </c>
      <c r="BP37" s="24" t="e">
        <f t="shared" si="35"/>
        <v>#DIV/0!</v>
      </c>
      <c r="BQ37" s="24">
        <f t="shared" si="35"/>
        <v>0.54333627078045343</v>
      </c>
      <c r="BR37" s="21"/>
      <c r="BS37" s="35">
        <f t="shared" si="15"/>
        <v>43678</v>
      </c>
      <c r="BT37" s="24">
        <f t="shared" si="19"/>
        <v>1.7211113772183817E-2</v>
      </c>
      <c r="BU37" s="24">
        <f t="shared" si="19"/>
        <v>1.2183470694675218E-3</v>
      </c>
      <c r="BV37" s="24">
        <f t="shared" si="19"/>
        <v>2.1192358731186717E-3</v>
      </c>
      <c r="BW37" s="24">
        <f t="shared" si="19"/>
        <v>2.2726823976198683E-3</v>
      </c>
      <c r="BX37" s="24">
        <f t="shared" si="19"/>
        <v>3.7941268800778687E-3</v>
      </c>
      <c r="BY37" s="24">
        <f t="shared" si="19"/>
        <v>3.1437445711431284E-3</v>
      </c>
      <c r="BZ37" s="24">
        <f t="shared" si="19"/>
        <v>2.1475294282730776E-3</v>
      </c>
      <c r="CA37" s="24">
        <f t="shared" si="19"/>
        <v>2.8216046602547732E-4</v>
      </c>
      <c r="CB37" s="24">
        <f t="shared" si="19"/>
        <v>2.3489644786461902E-3</v>
      </c>
      <c r="CC37" s="24">
        <f t="shared" si="19"/>
        <v>6.6503638194949691E-4</v>
      </c>
      <c r="CD37" s="24">
        <f t="shared" si="19"/>
        <v>3.0636695346732781E-3</v>
      </c>
      <c r="CE37" s="24">
        <f t="shared" si="19"/>
        <v>1.7032701030459201E-3</v>
      </c>
      <c r="CF37" s="24">
        <f t="shared" si="18"/>
        <v>3.9969880956224314E-2</v>
      </c>
    </row>
    <row r="38" spans="1:84" x14ac:dyDescent="0.2">
      <c r="A38" s="31">
        <f>+[1]NOA!A39</f>
        <v>43709</v>
      </c>
      <c r="B38" s="17">
        <f>+[1]NOA!B39</f>
        <v>257.75832233872171</v>
      </c>
      <c r="C38" s="17">
        <f>+[1]NOA!C39</f>
        <v>257.52566724658601</v>
      </c>
      <c r="D38" s="17">
        <f>+[1]NOA!D39</f>
        <v>205.887548614678</v>
      </c>
      <c r="E38" s="17">
        <f>+[1]NOA!E39</f>
        <v>202.31532613577801</v>
      </c>
      <c r="F38" s="17">
        <f>+[1]NOA!F39</f>
        <v>368.99020000000002</v>
      </c>
      <c r="G38" s="17">
        <f>+[1]NOA!G39</f>
        <v>245.25104272964299</v>
      </c>
      <c r="H38" s="17">
        <f>+[1]NOA!H39</f>
        <v>284.43380000000002</v>
      </c>
      <c r="I38" s="17">
        <f>+[1]NOA!I39</f>
        <v>263.1232</v>
      </c>
      <c r="J38" s="17">
        <f>+[1]NOA!J39</f>
        <v>306.93846323377301</v>
      </c>
      <c r="K38" s="17">
        <f>+[1]NOA!K39</f>
        <v>246.59350000000001</v>
      </c>
      <c r="L38" s="17">
        <f>+[1]NOA!L39</f>
        <v>257.80736567507199</v>
      </c>
      <c r="M38" s="17">
        <f>+[1]NOA!M39</f>
        <v>242.45050000000001</v>
      </c>
      <c r="N38" s="17">
        <f>+[1]NOA!N39</f>
        <v>258.18836050337802</v>
      </c>
      <c r="O38" s="17">
        <f>+[1]NOA!P39</f>
        <v>216.5496</v>
      </c>
      <c r="P38" s="17">
        <f>+[1]NOA!Q39</f>
        <v>251.512</v>
      </c>
      <c r="Q38" s="19">
        <f>+[1]NOA!R39</f>
        <v>311.7371</v>
      </c>
      <c r="R38" s="19">
        <f t="shared" si="40"/>
        <v>257.75832233872171</v>
      </c>
      <c r="S38" s="19">
        <f t="shared" si="41"/>
        <v>242.54612416297101</v>
      </c>
      <c r="T38" s="19">
        <f t="shared" si="42"/>
        <v>231.25392719833863</v>
      </c>
      <c r="U38" s="19">
        <f t="shared" si="43"/>
        <v>228.04054297832167</v>
      </c>
      <c r="V38" s="19"/>
      <c r="W38" s="19">
        <f t="shared" si="44"/>
        <v>247.46618149267303</v>
      </c>
      <c r="Y38" s="24">
        <f t="shared" ref="Y38:Y69" si="45">+B38/B37-1</f>
        <v>5.52025742657829E-2</v>
      </c>
      <c r="Z38" s="24">
        <f t="shared" ref="Z38:Z69" si="46">+C38/C37-1</f>
        <v>5.1759362872278558E-2</v>
      </c>
      <c r="AA38" s="24">
        <f t="shared" ref="AA38:AA69" si="47">+D38/D37-1</f>
        <v>5.291279928294701E-2</v>
      </c>
      <c r="AB38" s="24">
        <f t="shared" ref="AB38:AB69" si="48">+E38/E37-1</f>
        <v>7.9630935521471491E-2</v>
      </c>
      <c r="AC38" s="24">
        <f t="shared" si="38"/>
        <v>1.0712190279703604E-2</v>
      </c>
      <c r="AD38" s="24">
        <f t="shared" si="38"/>
        <v>6.1592838963434371E-2</v>
      </c>
      <c r="AE38" s="24">
        <f t="shared" si="38"/>
        <v>9.7306055684365234E-2</v>
      </c>
      <c r="AF38" s="24">
        <f t="shared" si="38"/>
        <v>4.568164801747332E-2</v>
      </c>
      <c r="AG38" s="24">
        <f t="shared" si="38"/>
        <v>8.1573611323697559E-2</v>
      </c>
      <c r="AH38" s="24">
        <f t="shared" si="38"/>
        <v>5.6996140104973669E-2</v>
      </c>
      <c r="AI38" s="24">
        <f t="shared" si="38"/>
        <v>2.0433968548768E-2</v>
      </c>
      <c r="AJ38" s="24">
        <f t="shared" si="38"/>
        <v>5.4107401779522668E-2</v>
      </c>
      <c r="AK38" s="24">
        <f t="shared" si="38"/>
        <v>8.9701390526012226E-2</v>
      </c>
      <c r="AL38" s="24">
        <f t="shared" si="38"/>
        <v>6.412109233914931E-2</v>
      </c>
      <c r="AM38" s="24">
        <f t="shared" si="38"/>
        <v>6.7880411591999978E-2</v>
      </c>
      <c r="AN38" s="24">
        <f t="shared" si="38"/>
        <v>2.6736095672379445E-2</v>
      </c>
      <c r="AO38" s="24">
        <f t="shared" si="39"/>
        <v>5.52025742657829E-2</v>
      </c>
      <c r="AP38" s="24">
        <f t="shared" ref="AP38:AP52" si="49">+S38/S37-1</f>
        <v>5.8955962558043362E-2</v>
      </c>
      <c r="AQ38" s="24">
        <f t="shared" ref="AQ38:AQ52" si="50">+T38/T37-1</f>
        <v>6.7301699911990198E-2</v>
      </c>
      <c r="AR38" s="24">
        <f t="shared" ref="AR38:AT95" si="51">+U38/U37-1</f>
        <v>7.1393732631892526E-2</v>
      </c>
      <c r="AS38" s="24" t="e">
        <f t="shared" si="51"/>
        <v>#DIV/0!</v>
      </c>
      <c r="AT38" s="24">
        <f t="shared" si="51"/>
        <v>6.8587845548970128E-2</v>
      </c>
      <c r="AU38" s="21"/>
      <c r="AV38" s="24">
        <f t="shared" si="36"/>
        <v>0.56058392325287709</v>
      </c>
      <c r="AW38" s="24">
        <f t="shared" si="36"/>
        <v>0.56547182767630244</v>
      </c>
      <c r="AX38" s="24">
        <f t="shared" si="36"/>
        <v>0.41173784206324648</v>
      </c>
      <c r="AY38" s="24">
        <f t="shared" si="36"/>
        <v>0.47330223966896412</v>
      </c>
      <c r="AZ38" s="24">
        <f t="shared" si="36"/>
        <v>0.61929496043593102</v>
      </c>
      <c r="BA38" s="24">
        <f t="shared" si="36"/>
        <v>0.58028043781577465</v>
      </c>
      <c r="BB38" s="24">
        <f t="shared" si="36"/>
        <v>0.79293777404608656</v>
      </c>
      <c r="BC38" s="24">
        <f t="shared" si="36"/>
        <v>0.48127181108497119</v>
      </c>
      <c r="BD38" s="24">
        <f t="shared" si="36"/>
        <v>0.56685011027183263</v>
      </c>
      <c r="BE38" s="24">
        <f t="shared" si="36"/>
        <v>0.51222938904567594</v>
      </c>
      <c r="BF38" s="24">
        <f t="shared" si="36"/>
        <v>0.4320516542363475</v>
      </c>
      <c r="BG38" s="24">
        <f t="shared" si="36"/>
        <v>0.55856181907477764</v>
      </c>
      <c r="BH38" s="24">
        <f t="shared" si="36"/>
        <v>0.66404788211467003</v>
      </c>
      <c r="BI38" s="24">
        <f t="shared" si="35"/>
        <v>0.46524907250340508</v>
      </c>
      <c r="BJ38" s="24">
        <f t="shared" si="35"/>
        <v>0.5789566200012557</v>
      </c>
      <c r="BK38" s="24">
        <f t="shared" si="35"/>
        <v>0.5560534356136595</v>
      </c>
      <c r="BL38" s="24">
        <f t="shared" si="35"/>
        <v>0.56058392325287687</v>
      </c>
      <c r="BM38" s="24">
        <f t="shared" si="35"/>
        <v>0.54634279444399003</v>
      </c>
      <c r="BN38" s="24">
        <f t="shared" si="35"/>
        <v>0.53750002481200876</v>
      </c>
      <c r="BO38" s="24">
        <f t="shared" si="35"/>
        <v>0.53118626691664161</v>
      </c>
      <c r="BP38" s="24" t="e">
        <f t="shared" si="35"/>
        <v>#DIV/0!</v>
      </c>
      <c r="BQ38" s="24">
        <f t="shared" si="35"/>
        <v>0.55379191355273316</v>
      </c>
      <c r="BR38" s="21"/>
      <c r="BS38" s="35">
        <f t="shared" si="15"/>
        <v>43709</v>
      </c>
      <c r="BT38" s="24">
        <f t="shared" si="19"/>
        <v>1.7987468372654476E-2</v>
      </c>
      <c r="BU38" s="24">
        <f t="shared" si="19"/>
        <v>1.3257630135989037E-3</v>
      </c>
      <c r="BV38" s="24">
        <f t="shared" si="19"/>
        <v>7.5566294481487564E-3</v>
      </c>
      <c r="BW38" s="24">
        <f t="shared" si="19"/>
        <v>1.1206933428946676E-3</v>
      </c>
      <c r="BX38" s="24">
        <f t="shared" si="19"/>
        <v>3.5649847158913859E-3</v>
      </c>
      <c r="BY38" s="24">
        <f t="shared" si="19"/>
        <v>6.5361220295155542E-3</v>
      </c>
      <c r="BZ38" s="24">
        <f t="shared" si="19"/>
        <v>3.9574966940189955E-3</v>
      </c>
      <c r="CA38" s="24">
        <f t="shared" si="19"/>
        <v>2.4545270960399193E-3</v>
      </c>
      <c r="CB38" s="24">
        <f t="shared" si="19"/>
        <v>3.2388719631277099E-3</v>
      </c>
      <c r="CC38" s="24">
        <f t="shared" si="19"/>
        <v>4.3113814391913092E-4</v>
      </c>
      <c r="CD38" s="24">
        <f t="shared" si="19"/>
        <v>4.070659964788715E-3</v>
      </c>
      <c r="CE38" s="24">
        <f t="shared" si="19"/>
        <v>2.9582194811848968E-3</v>
      </c>
      <c r="CF38" s="24">
        <f t="shared" si="18"/>
        <v>5.5202574265783108E-2</v>
      </c>
    </row>
    <row r="39" spans="1:84" x14ac:dyDescent="0.2">
      <c r="A39" s="31">
        <f>+[1]NOA!A40</f>
        <v>43739</v>
      </c>
      <c r="B39" s="17">
        <f>+[1]NOA!B40</f>
        <v>264.87228346712959</v>
      </c>
      <c r="C39" s="17">
        <f>+[1]NOA!C40</f>
        <v>261.77692468285602</v>
      </c>
      <c r="D39" s="17">
        <f>+[1]NOA!D40</f>
        <v>218.705608367867</v>
      </c>
      <c r="E39" s="17">
        <f>+[1]NOA!E40</f>
        <v>209.161204657089</v>
      </c>
      <c r="F39" s="17">
        <f>+[1]NOA!F40</f>
        <v>371.52969999999999</v>
      </c>
      <c r="G39" s="17">
        <f>+[1]NOA!G40</f>
        <v>264.56313814671603</v>
      </c>
      <c r="H39" s="17">
        <f>+[1]NOA!H40</f>
        <v>297.18950000000001</v>
      </c>
      <c r="I39" s="17">
        <f>+[1]NOA!I40</f>
        <v>270.30849999999998</v>
      </c>
      <c r="J39" s="17">
        <f>+[1]NOA!J40</f>
        <v>312.42427155613501</v>
      </c>
      <c r="K39" s="17">
        <f>+[1]NOA!K40</f>
        <v>254.3766</v>
      </c>
      <c r="L39" s="17">
        <f>+[1]NOA!L40</f>
        <v>266.43193145097899</v>
      </c>
      <c r="M39" s="17">
        <f>+[1]NOA!M40</f>
        <v>249.14959999999999</v>
      </c>
      <c r="N39" s="17">
        <f>+[1]NOA!N40</f>
        <v>267.13685565012997</v>
      </c>
      <c r="O39" s="17">
        <f>+[1]NOA!P40</f>
        <v>221.29429999999999</v>
      </c>
      <c r="P39" s="17">
        <f>+[1]NOA!Q40</f>
        <v>260.05970000000002</v>
      </c>
      <c r="Q39" s="19">
        <f>+[1]NOA!R40</f>
        <v>316.41410000000002</v>
      </c>
      <c r="R39" s="19">
        <f t="shared" si="40"/>
        <v>264.87228346712965</v>
      </c>
      <c r="S39" s="19">
        <f t="shared" si="41"/>
        <v>249.61722698930564</v>
      </c>
      <c r="T39" s="19">
        <f t="shared" si="42"/>
        <v>240.55154591896547</v>
      </c>
      <c r="U39" s="19">
        <f t="shared" si="43"/>
        <v>238.08392910476061</v>
      </c>
      <c r="V39" s="19"/>
      <c r="W39" s="19">
        <f t="shared" si="44"/>
        <v>257.05275597896468</v>
      </c>
      <c r="Y39" s="24">
        <f t="shared" si="45"/>
        <v>2.7599346022509241E-2</v>
      </c>
      <c r="Z39" s="24">
        <f t="shared" si="46"/>
        <v>1.6508092112617723E-2</v>
      </c>
      <c r="AA39" s="24">
        <f t="shared" si="47"/>
        <v>6.2257576232442435E-2</v>
      </c>
      <c r="AB39" s="24">
        <f t="shared" si="48"/>
        <v>3.3837666439153313E-2</v>
      </c>
      <c r="AC39" s="24">
        <f t="shared" si="38"/>
        <v>6.8822966029991051E-3</v>
      </c>
      <c r="AD39" s="24">
        <f t="shared" si="38"/>
        <v>7.8744192897732379E-2</v>
      </c>
      <c r="AE39" s="24">
        <f t="shared" si="38"/>
        <v>4.4845936031512323E-2</v>
      </c>
      <c r="AF39" s="24">
        <f t="shared" si="38"/>
        <v>2.7307740252474844E-2</v>
      </c>
      <c r="AG39" s="24">
        <f t="shared" si="38"/>
        <v>1.7872664978399566E-2</v>
      </c>
      <c r="AH39" s="24">
        <f t="shared" si="38"/>
        <v>3.1562470219206773E-2</v>
      </c>
      <c r="AI39" s="24">
        <f t="shared" si="38"/>
        <v>3.3453527416966722E-2</v>
      </c>
      <c r="AJ39" s="24">
        <f t="shared" si="38"/>
        <v>2.7630794739544662E-2</v>
      </c>
      <c r="AK39" s="24">
        <f t="shared" si="38"/>
        <v>3.4658786047928158E-2</v>
      </c>
      <c r="AL39" s="24">
        <f t="shared" si="38"/>
        <v>2.1910453771329941E-2</v>
      </c>
      <c r="AM39" s="24">
        <f t="shared" si="38"/>
        <v>3.3985257164668159E-2</v>
      </c>
      <c r="AN39" s="24">
        <f t="shared" si="38"/>
        <v>1.5003026588750634E-2</v>
      </c>
      <c r="AO39" s="24">
        <f t="shared" si="39"/>
        <v>2.7599346022509463E-2</v>
      </c>
      <c r="AP39" s="24">
        <f t="shared" si="49"/>
        <v>2.9153641810344633E-2</v>
      </c>
      <c r="AQ39" s="24">
        <f t="shared" si="50"/>
        <v>4.0205236007311518E-2</v>
      </c>
      <c r="AR39" s="24">
        <f t="shared" si="51"/>
        <v>4.4042107579939094E-2</v>
      </c>
      <c r="AS39" s="24" t="e">
        <f t="shared" si="51"/>
        <v>#DIV/0!</v>
      </c>
      <c r="AT39" s="24">
        <f t="shared" si="51"/>
        <v>3.8738927591912109E-2</v>
      </c>
      <c r="AU39" s="21"/>
      <c r="AV39" s="24">
        <f t="shared" si="36"/>
        <v>0.52457506082523175</v>
      </c>
      <c r="AW39" s="24">
        <f t="shared" si="36"/>
        <v>0.5088625346260387</v>
      </c>
      <c r="AX39" s="24">
        <f t="shared" si="36"/>
        <v>0.46433107407141616</v>
      </c>
      <c r="AY39" s="24">
        <f t="shared" si="36"/>
        <v>0.45744501178329733</v>
      </c>
      <c r="AZ39" s="24">
        <f t="shared" si="36"/>
        <v>0.52005058520337788</v>
      </c>
      <c r="BA39" s="24">
        <f t="shared" si="36"/>
        <v>0.63429413224283193</v>
      </c>
      <c r="BB39" s="24">
        <f t="shared" si="36"/>
        <v>0.79264266700606623</v>
      </c>
      <c r="BC39" s="24">
        <f t="shared" si="36"/>
        <v>0.40767128081560089</v>
      </c>
      <c r="BD39" s="24">
        <f t="shared" si="36"/>
        <v>0.56069346115366336</v>
      </c>
      <c r="BE39" s="24">
        <f t="shared" si="36"/>
        <v>0.49424188150817172</v>
      </c>
      <c r="BF39" s="24">
        <f t="shared" si="36"/>
        <v>0.44622142591205383</v>
      </c>
      <c r="BG39" s="24">
        <f t="shared" si="36"/>
        <v>0.54596419860102885</v>
      </c>
      <c r="BH39" s="24">
        <f t="shared" si="36"/>
        <v>0.63679174333886435</v>
      </c>
      <c r="BI39" s="24">
        <f t="shared" si="35"/>
        <v>0.4097450098646469</v>
      </c>
      <c r="BJ39" s="24">
        <f t="shared" si="35"/>
        <v>0.55554379196387194</v>
      </c>
      <c r="BK39" s="24">
        <f t="shared" si="35"/>
        <v>0.49067427862871615</v>
      </c>
      <c r="BL39" s="24">
        <f t="shared" si="35"/>
        <v>0.52457506082523198</v>
      </c>
      <c r="BM39" s="24">
        <f t="shared" si="35"/>
        <v>0.5184565335672624</v>
      </c>
      <c r="BN39" s="24">
        <f t="shared" si="35"/>
        <v>0.53322324697595769</v>
      </c>
      <c r="BO39" s="24">
        <f t="shared" si="35"/>
        <v>0.52943758481243641</v>
      </c>
      <c r="BP39" s="24" t="e">
        <f t="shared" si="35"/>
        <v>#DIV/0!</v>
      </c>
      <c r="BQ39" s="24">
        <f t="shared" si="35"/>
        <v>0.53760940784016675</v>
      </c>
      <c r="BR39" s="21"/>
      <c r="BS39" s="35">
        <f t="shared" si="15"/>
        <v>43739</v>
      </c>
      <c r="BT39" s="24">
        <f t="shared" si="19"/>
        <v>5.7181895807730211E-3</v>
      </c>
      <c r="BU39" s="24">
        <f t="shared" si="19"/>
        <v>1.556517231469212E-3</v>
      </c>
      <c r="BV39" s="24">
        <f t="shared" si="19"/>
        <v>3.2853844073881689E-3</v>
      </c>
      <c r="BW39" s="24">
        <f t="shared" si="19"/>
        <v>6.8965765445352446E-4</v>
      </c>
      <c r="BX39" s="24">
        <f t="shared" si="19"/>
        <v>4.5853038955294256E-3</v>
      </c>
      <c r="BY39" s="24">
        <f t="shared" si="19"/>
        <v>3.1325305141416278E-3</v>
      </c>
      <c r="BZ39" s="24">
        <f t="shared" si="19"/>
        <v>2.3443810640802736E-3</v>
      </c>
      <c r="CA39" s="24">
        <f t="shared" si="19"/>
        <v>5.5122346491091976E-4</v>
      </c>
      <c r="CB39" s="24">
        <f t="shared" si="19"/>
        <v>1.7966226882538609E-3</v>
      </c>
      <c r="CC39" s="24">
        <f t="shared" si="19"/>
        <v>6.8258180854117122E-4</v>
      </c>
      <c r="CD39" s="24">
        <f t="shared" si="19"/>
        <v>2.0765889735137755E-3</v>
      </c>
      <c r="CE39" s="24">
        <f t="shared" si="19"/>
        <v>1.1803647394544694E-3</v>
      </c>
      <c r="CF39" s="24">
        <f t="shared" si="18"/>
        <v>2.7599346022509446E-2</v>
      </c>
    </row>
    <row r="40" spans="1:84" x14ac:dyDescent="0.2">
      <c r="A40" s="31">
        <f>+[1]NOA!A41</f>
        <v>43770</v>
      </c>
      <c r="B40" s="17">
        <f>+[1]NOA!B41</f>
        <v>275.85469120170978</v>
      </c>
      <c r="C40" s="17">
        <f>+[1]NOA!C41</f>
        <v>274.33721085392898</v>
      </c>
      <c r="D40" s="17">
        <f>+[1]NOA!D41</f>
        <v>230.047049785393</v>
      </c>
      <c r="E40" s="17">
        <f>+[1]NOA!E41</f>
        <v>216.93908049374701</v>
      </c>
      <c r="F40" s="17">
        <f>+[1]NOA!F41</f>
        <v>373.08620000000002</v>
      </c>
      <c r="G40" s="17">
        <f>+[1]NOA!G41</f>
        <v>266.52841911128701</v>
      </c>
      <c r="H40" s="17">
        <f>+[1]NOA!H41</f>
        <v>319.34690000000001</v>
      </c>
      <c r="I40" s="17">
        <f>+[1]NOA!I41</f>
        <v>286.02050000000003</v>
      </c>
      <c r="J40" s="17">
        <f>+[1]NOA!J41</f>
        <v>334.719797349141</v>
      </c>
      <c r="K40" s="17">
        <f>+[1]NOA!K41</f>
        <v>261.31639999999999</v>
      </c>
      <c r="L40" s="17">
        <f>+[1]NOA!L41</f>
        <v>274.96573725462002</v>
      </c>
      <c r="M40" s="17">
        <f>+[1]NOA!M41</f>
        <v>257.92579999999998</v>
      </c>
      <c r="N40" s="17">
        <f>+[1]NOA!N41</f>
        <v>281.60135889251399</v>
      </c>
      <c r="O40" s="17">
        <f>+[1]NOA!P41</f>
        <v>230.81039999999999</v>
      </c>
      <c r="P40" s="17">
        <f>+[1]NOA!Q41</f>
        <v>270.21609999999998</v>
      </c>
      <c r="Q40" s="19">
        <f>+[1]NOA!R41</f>
        <v>327.45100000000002</v>
      </c>
      <c r="R40" s="19">
        <f t="shared" si="40"/>
        <v>275.85469120170978</v>
      </c>
      <c r="S40" s="19">
        <f t="shared" si="41"/>
        <v>259.66471627104812</v>
      </c>
      <c r="T40" s="19">
        <f t="shared" si="42"/>
        <v>248.05455464424426</v>
      </c>
      <c r="U40" s="19">
        <f t="shared" si="43"/>
        <v>245.22153559279002</v>
      </c>
      <c r="V40" s="19"/>
      <c r="W40" s="19">
        <f t="shared" si="44"/>
        <v>268.62360118697256</v>
      </c>
      <c r="Y40" s="24">
        <f t="shared" si="45"/>
        <v>4.1463031128899042E-2</v>
      </c>
      <c r="Z40" s="24">
        <f t="shared" si="46"/>
        <v>4.7980876031337827E-2</v>
      </c>
      <c r="AA40" s="24">
        <f t="shared" si="47"/>
        <v>5.1857112865846045E-2</v>
      </c>
      <c r="AB40" s="24">
        <f t="shared" si="48"/>
        <v>3.7186034807026092E-2</v>
      </c>
      <c r="AC40" s="24">
        <f t="shared" si="38"/>
        <v>4.1894362684868902E-3</v>
      </c>
      <c r="AD40" s="24">
        <f t="shared" si="38"/>
        <v>7.4284005638045603E-3</v>
      </c>
      <c r="AE40" s="24">
        <f t="shared" si="38"/>
        <v>7.4556469861822183E-2</v>
      </c>
      <c r="AF40" s="24">
        <f t="shared" si="38"/>
        <v>5.812617805211473E-2</v>
      </c>
      <c r="AG40" s="24">
        <f t="shared" si="38"/>
        <v>7.136297600040975E-2</v>
      </c>
      <c r="AH40" s="24">
        <f t="shared" si="38"/>
        <v>2.7281597442532002E-2</v>
      </c>
      <c r="AI40" s="24">
        <f t="shared" si="38"/>
        <v>3.2029966367643103E-2</v>
      </c>
      <c r="AJ40" s="24">
        <f t="shared" si="38"/>
        <v>3.5224620067622059E-2</v>
      </c>
      <c r="AK40" s="24">
        <f t="shared" si="38"/>
        <v>5.4146415728304476E-2</v>
      </c>
      <c r="AL40" s="24">
        <f t="shared" si="38"/>
        <v>4.3002011348688196E-2</v>
      </c>
      <c r="AM40" s="24">
        <f t="shared" si="38"/>
        <v>3.905410949870336E-2</v>
      </c>
      <c r="AN40" s="24">
        <f t="shared" si="38"/>
        <v>3.4881188922996742E-2</v>
      </c>
      <c r="AO40" s="24">
        <f t="shared" si="39"/>
        <v>4.146303112889882E-2</v>
      </c>
      <c r="AP40" s="24">
        <f t="shared" si="49"/>
        <v>4.0251586010018992E-2</v>
      </c>
      <c r="AQ40" s="24">
        <f t="shared" si="50"/>
        <v>3.1190856398845668E-2</v>
      </c>
      <c r="AR40" s="24">
        <f t="shared" si="51"/>
        <v>2.997937120270211E-2</v>
      </c>
      <c r="AS40" s="24" t="e">
        <f t="shared" si="51"/>
        <v>#DIV/0!</v>
      </c>
      <c r="AT40" s="24">
        <f t="shared" si="51"/>
        <v>4.5013503799798738E-2</v>
      </c>
      <c r="AU40" s="21"/>
      <c r="AV40" s="24">
        <f t="shared" si="36"/>
        <v>0.53338829539814658</v>
      </c>
      <c r="AW40" s="24">
        <f t="shared" si="36"/>
        <v>0.5234545757413136</v>
      </c>
      <c r="AX40" s="24">
        <f t="shared" si="36"/>
        <v>0.47272475732996444</v>
      </c>
      <c r="AY40" s="24">
        <f t="shared" si="36"/>
        <v>0.47541158667965644</v>
      </c>
      <c r="AZ40" s="24">
        <f t="shared" si="36"/>
        <v>0.48897019794338115</v>
      </c>
      <c r="BA40" s="24">
        <f t="shared" si="36"/>
        <v>0.59462548378380875</v>
      </c>
      <c r="BB40" s="24">
        <f t="shared" si="36"/>
        <v>0.76828952942055917</v>
      </c>
      <c r="BC40" s="24">
        <f t="shared" si="36"/>
        <v>0.44967602569898779</v>
      </c>
      <c r="BD40" s="24">
        <f t="shared" si="36"/>
        <v>0.64483493514558776</v>
      </c>
      <c r="BE40" s="24">
        <f t="shared" si="36"/>
        <v>0.49774521244523506</v>
      </c>
      <c r="BF40" s="24">
        <f t="shared" si="36"/>
        <v>0.42524354270482845</v>
      </c>
      <c r="BG40" s="24">
        <f t="shared" si="36"/>
        <v>0.56280401647111833</v>
      </c>
      <c r="BH40" s="24">
        <f t="shared" si="36"/>
        <v>0.644704165624985</v>
      </c>
      <c r="BI40" s="24">
        <f t="shared" si="35"/>
        <v>0.44871479430181127</v>
      </c>
      <c r="BJ40" s="24">
        <f t="shared" si="35"/>
        <v>0.55822285526459936</v>
      </c>
      <c r="BK40" s="24">
        <f t="shared" si="35"/>
        <v>0.50035784880177925</v>
      </c>
      <c r="BL40" s="24">
        <f t="shared" si="35"/>
        <v>0.53338829539814703</v>
      </c>
      <c r="BM40" s="24">
        <f t="shared" si="35"/>
        <v>0.52796191907938517</v>
      </c>
      <c r="BN40" s="24">
        <f t="shared" si="35"/>
        <v>0.53750181515274909</v>
      </c>
      <c r="BO40" s="24">
        <f t="shared" si="35"/>
        <v>0.53002415364542821</v>
      </c>
      <c r="BP40" s="24" t="e">
        <f t="shared" si="35"/>
        <v>#DIV/0!</v>
      </c>
      <c r="BQ40" s="24">
        <f t="shared" si="35"/>
        <v>0.54936811794850149</v>
      </c>
      <c r="BR40" s="21"/>
      <c r="BS40" s="35">
        <f t="shared" si="15"/>
        <v>43770</v>
      </c>
      <c r="BT40" s="24">
        <f t="shared" si="19"/>
        <v>1.6440569615323315E-2</v>
      </c>
      <c r="BU40" s="24">
        <f t="shared" si="19"/>
        <v>1.3402199419352133E-3</v>
      </c>
      <c r="BV40" s="24">
        <f t="shared" si="19"/>
        <v>3.6324043739140214E-3</v>
      </c>
      <c r="BW40" s="24">
        <f t="shared" si="19"/>
        <v>4.113491928026633E-4</v>
      </c>
      <c r="BX40" s="24">
        <f t="shared" si="19"/>
        <v>4.5408750759937469E-4</v>
      </c>
      <c r="BY40" s="24">
        <f t="shared" si="19"/>
        <v>5.2952441895418494E-3</v>
      </c>
      <c r="BZ40" s="24">
        <f t="shared" si="19"/>
        <v>4.9887409233740597E-3</v>
      </c>
      <c r="CA40" s="24">
        <f t="shared" si="19"/>
        <v>2.1801228519650554E-3</v>
      </c>
      <c r="CB40" s="24">
        <f t="shared" si="19"/>
        <v>1.5589328358368694E-3</v>
      </c>
      <c r="CC40" s="24">
        <f t="shared" si="19"/>
        <v>6.5725879701520901E-4</v>
      </c>
      <c r="CD40" s="24">
        <f t="shared" si="19"/>
        <v>2.6473829984065499E-3</v>
      </c>
      <c r="CE40" s="24">
        <f t="shared" si="19"/>
        <v>1.8567179011845817E-3</v>
      </c>
      <c r="CF40" s="24">
        <f t="shared" si="18"/>
        <v>4.1463031128898764E-2</v>
      </c>
    </row>
    <row r="41" spans="1:84" x14ac:dyDescent="0.2">
      <c r="A41" s="31">
        <f>+[1]NOA!A42</f>
        <v>43800</v>
      </c>
      <c r="B41" s="17">
        <f>+[1]NOA!B42</f>
        <v>286.62144396405461</v>
      </c>
      <c r="C41" s="17">
        <f>+[1]NOA!C42</f>
        <v>284.24420443015902</v>
      </c>
      <c r="D41" s="17">
        <f>+[1]NOA!D42</f>
        <v>235.48902451881699</v>
      </c>
      <c r="E41" s="17">
        <f>+[1]NOA!E42</f>
        <v>225.40233044723701</v>
      </c>
      <c r="F41" s="17">
        <f>+[1]NOA!F42</f>
        <v>381.94760000000002</v>
      </c>
      <c r="G41" s="17">
        <f>+[1]NOA!G42</f>
        <v>282.56951766588298</v>
      </c>
      <c r="H41" s="17">
        <f>+[1]NOA!H42</f>
        <v>332.56180000000001</v>
      </c>
      <c r="I41" s="17">
        <f>+[1]NOA!I42</f>
        <v>301.01850000000002</v>
      </c>
      <c r="J41" s="17">
        <f>+[1]NOA!J42</f>
        <v>365.77971539296698</v>
      </c>
      <c r="K41" s="17">
        <f>+[1]NOA!K42</f>
        <v>273.40249999999997</v>
      </c>
      <c r="L41" s="17">
        <f>+[1]NOA!L42</f>
        <v>283.31556700691999</v>
      </c>
      <c r="M41" s="17">
        <f>+[1]NOA!M42</f>
        <v>263.96679999999998</v>
      </c>
      <c r="N41" s="17">
        <f>+[1]NOA!N42</f>
        <v>288.61091198780002</v>
      </c>
      <c r="O41" s="17">
        <f>+[1]NOA!P42</f>
        <v>238.8579</v>
      </c>
      <c r="P41" s="17">
        <f>+[1]NOA!Q42</f>
        <v>279.57569999999998</v>
      </c>
      <c r="Q41" s="19">
        <f>+[1]NOA!R42</f>
        <v>342.21769999999998</v>
      </c>
      <c r="R41" s="19">
        <f t="shared" si="40"/>
        <v>286.62144396405461</v>
      </c>
      <c r="S41" s="19">
        <f t="shared" si="41"/>
        <v>269.27198421626451</v>
      </c>
      <c r="T41" s="19">
        <f t="shared" si="42"/>
        <v>257.73566797393363</v>
      </c>
      <c r="U41" s="19">
        <f t="shared" si="43"/>
        <v>255.9473509880045</v>
      </c>
      <c r="V41" s="19"/>
      <c r="W41" s="19">
        <f t="shared" si="44"/>
        <v>281.45709066019799</v>
      </c>
      <c r="Y41" s="24">
        <f t="shared" si="45"/>
        <v>3.9030522611166907E-2</v>
      </c>
      <c r="Z41" s="24">
        <f t="shared" si="46"/>
        <v>3.6112467373246693E-2</v>
      </c>
      <c r="AA41" s="24">
        <f t="shared" si="47"/>
        <v>2.3655920554081167E-2</v>
      </c>
      <c r="AB41" s="24">
        <f t="shared" si="48"/>
        <v>3.9012103924419117E-2</v>
      </c>
      <c r="AC41" s="24">
        <f t="shared" si="38"/>
        <v>2.3751615578383678E-2</v>
      </c>
      <c r="AD41" s="24">
        <f t="shared" si="38"/>
        <v>6.0185321355536781E-2</v>
      </c>
      <c r="AE41" s="24">
        <f t="shared" si="38"/>
        <v>4.1381018572592909E-2</v>
      </c>
      <c r="AF41" s="24">
        <f t="shared" si="38"/>
        <v>5.2436800858679744E-2</v>
      </c>
      <c r="AG41" s="24">
        <f t="shared" si="38"/>
        <v>9.2793788386014819E-2</v>
      </c>
      <c r="AH41" s="24">
        <f t="shared" si="38"/>
        <v>4.6250828497560681E-2</v>
      </c>
      <c r="AI41" s="24">
        <f t="shared" si="38"/>
        <v>3.0366800735496691E-2</v>
      </c>
      <c r="AJ41" s="24">
        <f t="shared" si="38"/>
        <v>2.3421464622771282E-2</v>
      </c>
      <c r="AK41" s="24">
        <f t="shared" si="38"/>
        <v>2.4891758771524719E-2</v>
      </c>
      <c r="AL41" s="24">
        <f t="shared" si="38"/>
        <v>3.486627985567381E-2</v>
      </c>
      <c r="AM41" s="24">
        <f t="shared" si="38"/>
        <v>3.463746238658616E-2</v>
      </c>
      <c r="AN41" s="24">
        <f t="shared" si="38"/>
        <v>4.5095907479286934E-2</v>
      </c>
      <c r="AO41" s="24">
        <f t="shared" si="39"/>
        <v>3.9030522611166907E-2</v>
      </c>
      <c r="AP41" s="24">
        <f t="shared" si="49"/>
        <v>3.6998742390506267E-2</v>
      </c>
      <c r="AQ41" s="24">
        <f t="shared" si="50"/>
        <v>3.9028161944350659E-2</v>
      </c>
      <c r="AR41" s="24">
        <f t="shared" si="51"/>
        <v>4.3739288106512619E-2</v>
      </c>
      <c r="AS41" s="24" t="e">
        <f t="shared" si="51"/>
        <v>#DIV/0!</v>
      </c>
      <c r="AT41" s="24">
        <f t="shared" si="51"/>
        <v>4.7774988558406006E-2</v>
      </c>
      <c r="AU41" s="21"/>
      <c r="AV41" s="24">
        <f t="shared" si="36"/>
        <v>0.55439278686887672</v>
      </c>
      <c r="AW41" s="24">
        <f t="shared" si="36"/>
        <v>0.54359460495284462</v>
      </c>
      <c r="AX41" s="24">
        <f t="shared" si="36"/>
        <v>0.49711160298731794</v>
      </c>
      <c r="AY41" s="24">
        <f t="shared" si="36"/>
        <v>0.50259637565872928</v>
      </c>
      <c r="AZ41" s="24">
        <f t="shared" si="36"/>
        <v>0.50421276739868603</v>
      </c>
      <c r="BA41" s="24">
        <f t="shared" si="36"/>
        <v>0.65076912888650185</v>
      </c>
      <c r="BB41" s="24">
        <f t="shared" si="36"/>
        <v>0.77273354822511719</v>
      </c>
      <c r="BC41" s="24">
        <f t="shared" si="36"/>
        <v>0.48230721465000759</v>
      </c>
      <c r="BD41" s="24">
        <f t="shared" si="36"/>
        <v>0.69058866702495392</v>
      </c>
      <c r="BE41" s="24">
        <f t="shared" si="36"/>
        <v>0.52169170051110325</v>
      </c>
      <c r="BF41" s="24">
        <f t="shared" si="36"/>
        <v>0.42869640822378607</v>
      </c>
      <c r="BG41" s="24">
        <f t="shared" si="36"/>
        <v>0.55756609129783397</v>
      </c>
      <c r="BH41" s="24">
        <f t="shared" si="36"/>
        <v>0.63873628682028616</v>
      </c>
      <c r="BI41" s="24">
        <f t="shared" si="35"/>
        <v>0.47290130068576919</v>
      </c>
      <c r="BJ41" s="24">
        <f t="shared" si="35"/>
        <v>0.57629010769432854</v>
      </c>
      <c r="BK41" s="24">
        <f t="shared" si="35"/>
        <v>0.53011150189085532</v>
      </c>
      <c r="BL41" s="24">
        <f t="shared" si="35"/>
        <v>0.5543927868688765</v>
      </c>
      <c r="BM41" s="24">
        <f t="shared" si="35"/>
        <v>0.5487335600481098</v>
      </c>
      <c r="BN41" s="24">
        <f t="shared" si="35"/>
        <v>0.55856015778379398</v>
      </c>
      <c r="BO41" s="24">
        <f t="shared" si="35"/>
        <v>0.55885463437943361</v>
      </c>
      <c r="BP41" s="24" t="e">
        <f t="shared" si="35"/>
        <v>#DIV/0!</v>
      </c>
      <c r="BQ41" s="24">
        <f t="shared" si="35"/>
        <v>0.57598313313592508</v>
      </c>
      <c r="BR41" s="21"/>
      <c r="BS41" s="35">
        <f t="shared" si="15"/>
        <v>43800</v>
      </c>
      <c r="BT41" s="24">
        <f t="shared" si="19"/>
        <v>1.2451318692156665E-2</v>
      </c>
      <c r="BU41" s="24">
        <f t="shared" si="19"/>
        <v>6.1747657222773074E-4</v>
      </c>
      <c r="BV41" s="24">
        <f t="shared" si="19"/>
        <v>3.7951285681822882E-3</v>
      </c>
      <c r="BW41" s="24">
        <f t="shared" si="19"/>
        <v>2.2486403885240711E-3</v>
      </c>
      <c r="BX41" s="24">
        <f t="shared" si="19"/>
        <v>3.5588128926305851E-3</v>
      </c>
      <c r="BY41" s="24">
        <f t="shared" si="19"/>
        <v>3.0324050910859233E-3</v>
      </c>
      <c r="BZ41" s="24">
        <f t="shared" si="19"/>
        <v>4.5724500624051059E-3</v>
      </c>
      <c r="CA41" s="24">
        <f t="shared" si="19"/>
        <v>2.9162160477701044E-3</v>
      </c>
      <c r="CB41" s="24">
        <f t="shared" si="19"/>
        <v>2.606890413453813E-3</v>
      </c>
      <c r="CC41" s="24">
        <f t="shared" si="19"/>
        <v>6.174864244826864E-4</v>
      </c>
      <c r="CD41" s="24">
        <f t="shared" si="19"/>
        <v>1.7497469334210403E-3</v>
      </c>
      <c r="CE41" s="24">
        <f t="shared" si="19"/>
        <v>8.6395052482706564E-4</v>
      </c>
      <c r="CF41" s="24">
        <f t="shared" si="18"/>
        <v>3.903052261116708E-2</v>
      </c>
    </row>
    <row r="42" spans="1:84" x14ac:dyDescent="0.2">
      <c r="A42" s="31">
        <f>+[1]NOA!A43</f>
        <v>43831</v>
      </c>
      <c r="B42" s="17">
        <f>+[1]NOA!B43</f>
        <v>293.80419295931091</v>
      </c>
      <c r="C42" s="17">
        <f>+[1]NOA!C43</f>
        <v>296.58005393205201</v>
      </c>
      <c r="D42" s="17">
        <f>+[1]NOA!D43</f>
        <v>243.20554939649699</v>
      </c>
      <c r="E42" s="17">
        <f>+[1]NOA!E43</f>
        <v>232.69548399796801</v>
      </c>
      <c r="F42" s="17">
        <f>+[1]NOA!F43</f>
        <v>385.62200000000001</v>
      </c>
      <c r="G42" s="17">
        <f>+[1]NOA!G43</f>
        <v>281.66091447721999</v>
      </c>
      <c r="H42" s="17">
        <f>+[1]NOA!H43</f>
        <v>329.03859999999997</v>
      </c>
      <c r="I42" s="17">
        <f>+[1]NOA!I43</f>
        <v>306.1909</v>
      </c>
      <c r="J42" s="17">
        <f>+[1]NOA!J43</f>
        <v>359.75083701291697</v>
      </c>
      <c r="K42" s="17">
        <f>+[1]NOA!K43</f>
        <v>281.09699999999998</v>
      </c>
      <c r="L42" s="17">
        <f>+[1]NOA!L43</f>
        <v>290.33236985874299</v>
      </c>
      <c r="M42" s="17">
        <f>+[1]NOA!M43</f>
        <v>272.55650000000003</v>
      </c>
      <c r="N42" s="17">
        <f>+[1]NOA!N43</f>
        <v>295.00806719561001</v>
      </c>
      <c r="O42" s="17">
        <f>+[1]NOA!P43</f>
        <v>248.71459999999999</v>
      </c>
      <c r="P42" s="17">
        <f>+[1]NOA!Q43</f>
        <v>286.72430000000003</v>
      </c>
      <c r="Q42" s="19">
        <f>+[1]NOA!R43</f>
        <v>346.32920000000001</v>
      </c>
      <c r="R42" s="19">
        <f t="shared" si="40"/>
        <v>293.80419295931091</v>
      </c>
      <c r="S42" s="19">
        <f t="shared" si="41"/>
        <v>278.40761627809042</v>
      </c>
      <c r="T42" s="19">
        <f t="shared" si="42"/>
        <v>263.89865886465321</v>
      </c>
      <c r="U42" s="19">
        <f t="shared" si="43"/>
        <v>261.41388333766253</v>
      </c>
      <c r="V42" s="19"/>
      <c r="W42" s="19">
        <f t="shared" si="44"/>
        <v>285.10220337843288</v>
      </c>
      <c r="Y42" s="24">
        <f t="shared" si="45"/>
        <v>2.5060054460395165E-2</v>
      </c>
      <c r="Z42" s="24">
        <f t="shared" si="46"/>
        <v>4.3398772286750376E-2</v>
      </c>
      <c r="AA42" s="24">
        <f t="shared" si="47"/>
        <v>3.2768087147362568E-2</v>
      </c>
      <c r="AB42" s="24">
        <f t="shared" si="48"/>
        <v>3.2356158590996609E-2</v>
      </c>
      <c r="AC42" s="24">
        <f t="shared" si="38"/>
        <v>9.6201677926499585E-3</v>
      </c>
      <c r="AD42" s="24">
        <f t="shared" si="38"/>
        <v>-3.2155032013656548E-3</v>
      </c>
      <c r="AE42" s="24">
        <f t="shared" si="38"/>
        <v>-1.0594121152820435E-2</v>
      </c>
      <c r="AF42" s="24">
        <f t="shared" si="38"/>
        <v>1.7182997058320382E-2</v>
      </c>
      <c r="AG42" s="24">
        <f t="shared" si="38"/>
        <v>-1.6482265490236458E-2</v>
      </c>
      <c r="AH42" s="24">
        <f t="shared" si="38"/>
        <v>2.814348808076006E-2</v>
      </c>
      <c r="AI42" s="24">
        <f t="shared" si="38"/>
        <v>2.4766739526358661E-2</v>
      </c>
      <c r="AJ42" s="24">
        <f t="shared" si="38"/>
        <v>3.2540834680725217E-2</v>
      </c>
      <c r="AK42" s="24">
        <f t="shared" si="38"/>
        <v>2.2165326888542669E-2</v>
      </c>
      <c r="AL42" s="24">
        <f t="shared" si="38"/>
        <v>4.1265957709583745E-2</v>
      </c>
      <c r="AM42" s="24">
        <f t="shared" si="38"/>
        <v>2.5569461151309092E-2</v>
      </c>
      <c r="AN42" s="24">
        <f t="shared" si="38"/>
        <v>1.2014282136780352E-2</v>
      </c>
      <c r="AO42" s="24">
        <f t="shared" si="39"/>
        <v>2.5060054460395165E-2</v>
      </c>
      <c r="AP42" s="24">
        <f t="shared" si="49"/>
        <v>3.3927153945910282E-2</v>
      </c>
      <c r="AQ42" s="24">
        <f t="shared" si="50"/>
        <v>2.3912060519861278E-2</v>
      </c>
      <c r="AR42" s="24">
        <f t="shared" si="51"/>
        <v>2.1358034488562661E-2</v>
      </c>
      <c r="AS42" s="24" t="e">
        <f t="shared" si="51"/>
        <v>#DIV/0!</v>
      </c>
      <c r="AT42" s="24">
        <f t="shared" si="51"/>
        <v>1.2950864764802228E-2</v>
      </c>
      <c r="AU42" s="21"/>
      <c r="AV42" s="24">
        <f t="shared" si="36"/>
        <v>0.54241311177244</v>
      </c>
      <c r="AW42" s="24">
        <f t="shared" si="36"/>
        <v>0.5654128321617411</v>
      </c>
      <c r="AX42" s="24">
        <f t="shared" si="36"/>
        <v>0.5088514504250683</v>
      </c>
      <c r="AY42" s="24">
        <f t="shared" si="36"/>
        <v>0.51768433284598059</v>
      </c>
      <c r="AZ42" s="24">
        <f t="shared" si="36"/>
        <v>0.43508081172709723</v>
      </c>
      <c r="BA42" s="24">
        <f t="shared" si="36"/>
        <v>0.58700432055237783</v>
      </c>
      <c r="BB42" s="24">
        <f t="shared" si="36"/>
        <v>0.67800299251259855</v>
      </c>
      <c r="BC42" s="24">
        <f t="shared" si="36"/>
        <v>0.49727113980341242</v>
      </c>
      <c r="BD42" s="24">
        <f t="shared" si="36"/>
        <v>0.58738651100525474</v>
      </c>
      <c r="BE42" s="24">
        <f t="shared" si="36"/>
        <v>0.5154465601260243</v>
      </c>
      <c r="BF42" s="24">
        <f t="shared" si="36"/>
        <v>0.42963000230912263</v>
      </c>
      <c r="BG42" s="24">
        <f t="shared" si="36"/>
        <v>0.53361924948697714</v>
      </c>
      <c r="BH42" s="24">
        <f t="shared" si="36"/>
        <v>0.60335928090319579</v>
      </c>
      <c r="BI42" s="24">
        <f t="shared" si="35"/>
        <v>0.51082879311486429</v>
      </c>
      <c r="BJ42" s="24">
        <f t="shared" si="35"/>
        <v>0.56444850634292743</v>
      </c>
      <c r="BK42" s="24">
        <f t="shared" si="35"/>
        <v>0.49280985800751909</v>
      </c>
      <c r="BL42" s="24">
        <f t="shared" si="35"/>
        <v>0.54241311177244</v>
      </c>
      <c r="BM42" s="24">
        <f t="shared" si="35"/>
        <v>0.5523754242686989</v>
      </c>
      <c r="BN42" s="24">
        <f t="shared" si="35"/>
        <v>0.54199088657742323</v>
      </c>
      <c r="BO42" s="24">
        <f t="shared" si="35"/>
        <v>0.54451372861392211</v>
      </c>
      <c r="BP42" s="24" t="e">
        <f t="shared" si="35"/>
        <v>#DIV/0!</v>
      </c>
      <c r="BQ42" s="24">
        <f t="shared" si="35"/>
        <v>0.55166280746675311</v>
      </c>
      <c r="BR42" s="21"/>
      <c r="BS42" s="35">
        <f t="shared" si="15"/>
        <v>43831</v>
      </c>
      <c r="BT42" s="24">
        <f t="shared" si="19"/>
        <v>1.4921559821751029E-2</v>
      </c>
      <c r="BU42" s="24">
        <f t="shared" ref="BU42:CE65" si="52">(D42-D41)/$B41*D$3</f>
        <v>8.4266977840525474E-4</v>
      </c>
      <c r="BV42" s="24">
        <f t="shared" si="52"/>
        <v>3.1475771029140665E-3</v>
      </c>
      <c r="BW42" s="24">
        <f t="shared" si="52"/>
        <v>8.9737877404684376E-4</v>
      </c>
      <c r="BX42" s="24">
        <f t="shared" si="52"/>
        <v>-1.9400682090328481E-4</v>
      </c>
      <c r="BY42" s="24">
        <f t="shared" si="52"/>
        <v>-7.7809446814443815E-4</v>
      </c>
      <c r="BZ42" s="24">
        <f t="shared" si="52"/>
        <v>1.5176772330215179E-3</v>
      </c>
      <c r="CA42" s="24">
        <f t="shared" si="52"/>
        <v>-5.4478809360432117E-4</v>
      </c>
      <c r="CB42" s="24">
        <f t="shared" si="52"/>
        <v>1.5973080857739875E-3</v>
      </c>
      <c r="CC42" s="24">
        <f t="shared" si="52"/>
        <v>4.9941405708339422E-4</v>
      </c>
      <c r="CD42" s="24">
        <f t="shared" si="52"/>
        <v>2.3945069165378832E-3</v>
      </c>
      <c r="CE42" s="24">
        <f t="shared" si="52"/>
        <v>7.5885207351344183E-4</v>
      </c>
      <c r="CF42" s="24">
        <f t="shared" si="18"/>
        <v>2.5060054460395373E-2</v>
      </c>
    </row>
    <row r="43" spans="1:84" x14ac:dyDescent="0.2">
      <c r="A43" s="31">
        <f>+[1]NOA!A44</f>
        <v>43862</v>
      </c>
      <c r="B43" s="17">
        <f>+[1]NOA!B44</f>
        <v>298.82823569487198</v>
      </c>
      <c r="C43" s="17">
        <f>+[1]NOA!C44</f>
        <v>303.97960025031898</v>
      </c>
      <c r="D43" s="17">
        <f>+[1]NOA!D44</f>
        <v>246.23916500534199</v>
      </c>
      <c r="E43" s="17">
        <f>+[1]NOA!E44</f>
        <v>240.88660498685701</v>
      </c>
      <c r="F43" s="17">
        <f>+[1]NOA!F44</f>
        <v>371.28100000000001</v>
      </c>
      <c r="G43" s="17">
        <f>+[1]NOA!G44</f>
        <v>288.07740621093598</v>
      </c>
      <c r="H43" s="17">
        <f>+[1]NOA!H44</f>
        <v>329.58879999999999</v>
      </c>
      <c r="I43" s="17">
        <f>+[1]NOA!I44</f>
        <v>309.27359999999999</v>
      </c>
      <c r="J43" s="17">
        <f>+[1]NOA!J44</f>
        <v>365.138273392587</v>
      </c>
      <c r="K43" s="17">
        <f>+[1]NOA!K44</f>
        <v>288.31540000000001</v>
      </c>
      <c r="L43" s="17">
        <f>+[1]NOA!L44</f>
        <v>303.36585761891598</v>
      </c>
      <c r="M43" s="17">
        <f>+[1]NOA!M44</f>
        <v>279.1275</v>
      </c>
      <c r="N43" s="17">
        <f>+[1]NOA!N44</f>
        <v>304.05479412181899</v>
      </c>
      <c r="O43" s="17">
        <f>+[1]NOA!P44</f>
        <v>256.983</v>
      </c>
      <c r="P43" s="17">
        <f>+[1]NOA!Q44</f>
        <v>294.19220000000001</v>
      </c>
      <c r="Q43" s="19">
        <f>+[1]NOA!R44</f>
        <v>341.4169</v>
      </c>
      <c r="R43" s="19">
        <f t="shared" si="40"/>
        <v>298.82823569487203</v>
      </c>
      <c r="S43" s="19">
        <f t="shared" si="41"/>
        <v>285.64435708077974</v>
      </c>
      <c r="T43" s="19">
        <f t="shared" si="42"/>
        <v>271.34503725125683</v>
      </c>
      <c r="U43" s="19">
        <f t="shared" si="43"/>
        <v>269.11149280576632</v>
      </c>
      <c r="V43" s="19"/>
      <c r="W43" s="19">
        <f t="shared" si="44"/>
        <v>291.12320519682112</v>
      </c>
      <c r="Y43" s="24">
        <f t="shared" si="45"/>
        <v>1.7099969489737132E-2</v>
      </c>
      <c r="Z43" s="24">
        <f t="shared" si="46"/>
        <v>2.4949575064687979E-2</v>
      </c>
      <c r="AA43" s="24">
        <f t="shared" si="47"/>
        <v>1.2473463769115289E-2</v>
      </c>
      <c r="AB43" s="24">
        <f t="shared" si="48"/>
        <v>3.520103118529172E-2</v>
      </c>
      <c r="AC43" s="24">
        <f t="shared" si="38"/>
        <v>-3.7189268247143636E-2</v>
      </c>
      <c r="AD43" s="24">
        <f t="shared" si="38"/>
        <v>2.2780909256172155E-2</v>
      </c>
      <c r="AE43" s="24">
        <f t="shared" si="38"/>
        <v>1.6721442408276221E-3</v>
      </c>
      <c r="AF43" s="24">
        <f t="shared" si="38"/>
        <v>1.00679020833081E-2</v>
      </c>
      <c r="AG43" s="24">
        <f t="shared" si="38"/>
        <v>1.4975465865216586E-2</v>
      </c>
      <c r="AH43" s="24">
        <f t="shared" si="38"/>
        <v>2.5679391811367802E-2</v>
      </c>
      <c r="AI43" s="24">
        <f t="shared" si="38"/>
        <v>4.4891610833866835E-2</v>
      </c>
      <c r="AJ43" s="24">
        <f t="shared" si="38"/>
        <v>2.4108762770287839E-2</v>
      </c>
      <c r="AK43" s="24">
        <f t="shared" si="38"/>
        <v>3.0666032329923931E-2</v>
      </c>
      <c r="AL43" s="24">
        <f t="shared" si="38"/>
        <v>3.3244530075837941E-2</v>
      </c>
      <c r="AM43" s="24">
        <f t="shared" si="38"/>
        <v>2.6045577580972257E-2</v>
      </c>
      <c r="AN43" s="24">
        <f t="shared" si="38"/>
        <v>-1.4183903638503526E-2</v>
      </c>
      <c r="AO43" s="24">
        <f t="shared" si="39"/>
        <v>1.7099969489737354E-2</v>
      </c>
      <c r="AP43" s="24">
        <f t="shared" si="49"/>
        <v>2.5993329131703158E-2</v>
      </c>
      <c r="AQ43" s="24">
        <f t="shared" si="50"/>
        <v>2.8216810265878189E-2</v>
      </c>
      <c r="AR43" s="24">
        <f t="shared" si="51"/>
        <v>2.9446062197702627E-2</v>
      </c>
      <c r="AS43" s="24" t="e">
        <f t="shared" si="51"/>
        <v>#DIV/0!</v>
      </c>
      <c r="AT43" s="24">
        <f t="shared" si="51"/>
        <v>2.1118748810216026E-2</v>
      </c>
      <c r="AU43" s="21"/>
      <c r="AV43" s="24">
        <f t="shared" si="36"/>
        <v>0.50692510840810745</v>
      </c>
      <c r="AW43" s="24">
        <f t="shared" si="36"/>
        <v>0.51863237620870173</v>
      </c>
      <c r="AX43" s="24">
        <f t="shared" si="36"/>
        <v>0.49505369800092969</v>
      </c>
      <c r="AY43" s="24">
        <f t="shared" si="36"/>
        <v>0.51989286537773505</v>
      </c>
      <c r="AZ43" s="24">
        <f t="shared" si="36"/>
        <v>0.28690108205046805</v>
      </c>
      <c r="BA43" s="24">
        <f t="shared" si="36"/>
        <v>0.56947347423874595</v>
      </c>
      <c r="BB43" s="24">
        <f t="shared" si="36"/>
        <v>0.64147821730204724</v>
      </c>
      <c r="BC43" s="24">
        <f t="shared" si="36"/>
        <v>0.49709051708489205</v>
      </c>
      <c r="BD43" s="24">
        <f t="shared" si="36"/>
        <v>0.59251079092574144</v>
      </c>
      <c r="BE43" s="24">
        <f t="shared" si="36"/>
        <v>0.5145749698204356</v>
      </c>
      <c r="BF43" s="24">
        <f t="shared" si="36"/>
        <v>0.433772193562868</v>
      </c>
      <c r="BG43" s="24">
        <f t="shared" si="36"/>
        <v>0.53201939891040295</v>
      </c>
      <c r="BH43" s="24">
        <f t="shared" si="36"/>
        <v>0.59187061942270036</v>
      </c>
      <c r="BI43" s="24">
        <f t="shared" si="35"/>
        <v>0.48830962594625404</v>
      </c>
      <c r="BJ43" s="24">
        <f t="shared" si="35"/>
        <v>0.5401458936904695</v>
      </c>
      <c r="BK43" s="24">
        <f t="shared" si="35"/>
        <v>0.41706394236396394</v>
      </c>
      <c r="BL43" s="24">
        <f t="shared" si="35"/>
        <v>0.50692510840810767</v>
      </c>
      <c r="BM43" s="24">
        <f t="shared" si="35"/>
        <v>0.52660814774820142</v>
      </c>
      <c r="BN43" s="24">
        <f t="shared" si="35"/>
        <v>0.53793700308330572</v>
      </c>
      <c r="BO43" s="24">
        <f t="shared" si="35"/>
        <v>0.53970738828214859</v>
      </c>
      <c r="BP43" s="24" t="e">
        <f t="shared" si="35"/>
        <v>#DIV/0!</v>
      </c>
      <c r="BQ43" s="24">
        <f t="shared" si="35"/>
        <v>0.5443075454524684</v>
      </c>
      <c r="BR43" s="21"/>
      <c r="BS43" s="35">
        <f t="shared" si="15"/>
        <v>43862</v>
      </c>
      <c r="BT43" s="24">
        <f t="shared" ref="BT43:BT74" si="53">(C43-C42)/$B42*C$3</f>
        <v>8.7317430112321282E-3</v>
      </c>
      <c r="BU43" s="24">
        <f t="shared" si="52"/>
        <v>3.2318180213989793E-4</v>
      </c>
      <c r="BV43" s="24">
        <f t="shared" si="52"/>
        <v>3.4486970935295445E-3</v>
      </c>
      <c r="BW43" s="24">
        <f t="shared" si="52"/>
        <v>-3.4167994332845587E-3</v>
      </c>
      <c r="BX43" s="24">
        <f t="shared" si="52"/>
        <v>1.3365680392376227E-3</v>
      </c>
      <c r="BY43" s="24">
        <f t="shared" si="52"/>
        <v>1.1854037768897477E-4</v>
      </c>
      <c r="BZ43" s="24">
        <f t="shared" si="52"/>
        <v>8.8240765861331112E-4</v>
      </c>
      <c r="CA43" s="24">
        <f t="shared" si="52"/>
        <v>4.749237947491708E-4</v>
      </c>
      <c r="CB43" s="24">
        <f t="shared" si="52"/>
        <v>1.4618402674038175E-3</v>
      </c>
      <c r="CC43" s="24">
        <f t="shared" si="52"/>
        <v>9.0496717432603593E-4</v>
      </c>
      <c r="CD43" s="24">
        <f t="shared" si="52"/>
        <v>1.7869823255814059E-3</v>
      </c>
      <c r="CE43" s="24">
        <f t="shared" si="52"/>
        <v>1.0469173785198609E-3</v>
      </c>
      <c r="CF43" s="24">
        <f t="shared" si="18"/>
        <v>1.7099969489737209E-2</v>
      </c>
    </row>
    <row r="44" spans="1:84" x14ac:dyDescent="0.2">
      <c r="A44" s="31">
        <f>+[1]NOA!A45</f>
        <v>43891</v>
      </c>
      <c r="B44" s="17">
        <f>+[1]NOA!B45</f>
        <v>307.44970098274132</v>
      </c>
      <c r="C44" s="17">
        <f>+[1]NOA!C45</f>
        <v>314.59392771423001</v>
      </c>
      <c r="D44" s="17">
        <f>+[1]NOA!D45</f>
        <v>251.80507480455299</v>
      </c>
      <c r="E44" s="17">
        <f>+[1]NOA!E45</f>
        <v>250.74689161161501</v>
      </c>
      <c r="F44" s="17">
        <f>+[1]NOA!F45</f>
        <v>373.51679999999999</v>
      </c>
      <c r="G44" s="17">
        <f>+[1]NOA!G45</f>
        <v>296.65134760739301</v>
      </c>
      <c r="H44" s="17">
        <f>+[1]NOA!H45</f>
        <v>338.05200000000002</v>
      </c>
      <c r="I44" s="17">
        <f>+[1]NOA!I45</f>
        <v>310.95359999999999</v>
      </c>
      <c r="J44" s="17">
        <f>+[1]NOA!J45</f>
        <v>394.93768043328998</v>
      </c>
      <c r="K44" s="17">
        <f>+[1]NOA!K45</f>
        <v>297.92349999999999</v>
      </c>
      <c r="L44" s="17">
        <f>+[1]NOA!L45</f>
        <v>296.11590506609701</v>
      </c>
      <c r="M44" s="17">
        <f>+[1]NOA!M45</f>
        <v>288.1968</v>
      </c>
      <c r="N44" s="17">
        <f>+[1]NOA!N45</f>
        <v>311.96900353927998</v>
      </c>
      <c r="O44" s="17">
        <f>+[1]NOA!P45</f>
        <v>273.11130000000003</v>
      </c>
      <c r="P44" s="17">
        <f>+[1]NOA!Q45</f>
        <v>304.63830000000002</v>
      </c>
      <c r="Q44" s="19">
        <f>+[1]NOA!R45</f>
        <v>352.4778</v>
      </c>
      <c r="R44" s="19">
        <f t="shared" si="40"/>
        <v>307.44970098274132</v>
      </c>
      <c r="S44" s="19">
        <f t="shared" si="41"/>
        <v>295.37414808660981</v>
      </c>
      <c r="T44" s="19">
        <f t="shared" si="42"/>
        <v>280.58267277774132</v>
      </c>
      <c r="U44" s="19">
        <f t="shared" si="43"/>
        <v>278.39744014462912</v>
      </c>
      <c r="V44" s="19"/>
      <c r="W44" s="19">
        <f t="shared" si="44"/>
        <v>299.35477035127167</v>
      </c>
      <c r="Y44" s="24">
        <f t="shared" si="45"/>
        <v>2.8850905831644846E-2</v>
      </c>
      <c r="Z44" s="24">
        <f t="shared" si="46"/>
        <v>3.4917894013843043E-2</v>
      </c>
      <c r="AA44" s="24">
        <f t="shared" si="47"/>
        <v>2.2603673948822234E-2</v>
      </c>
      <c r="AB44" s="24">
        <f t="shared" si="48"/>
        <v>4.0933312274860523E-2</v>
      </c>
      <c r="AC44" s="24">
        <f t="shared" si="38"/>
        <v>6.0218540674044085E-3</v>
      </c>
      <c r="AD44" s="24">
        <f t="shared" si="38"/>
        <v>2.9762630500008713E-2</v>
      </c>
      <c r="AE44" s="24">
        <f t="shared" si="38"/>
        <v>2.5678057021355283E-2</v>
      </c>
      <c r="AF44" s="24">
        <f t="shared" si="38"/>
        <v>5.4320834368015714E-3</v>
      </c>
      <c r="AG44" s="24">
        <f t="shared" si="38"/>
        <v>8.1611294164891435E-2</v>
      </c>
      <c r="AH44" s="24">
        <f t="shared" si="38"/>
        <v>3.3324962870523001E-2</v>
      </c>
      <c r="AI44" s="24">
        <f t="shared" si="38"/>
        <v>-2.3898380027742805E-2</v>
      </c>
      <c r="AJ44" s="24">
        <f t="shared" si="38"/>
        <v>3.2491603299567462E-2</v>
      </c>
      <c r="AK44" s="24">
        <f t="shared" si="38"/>
        <v>2.6028892063087117E-2</v>
      </c>
      <c r="AL44" s="24">
        <f t="shared" si="38"/>
        <v>6.2760182580170687E-2</v>
      </c>
      <c r="AM44" s="24">
        <f t="shared" si="38"/>
        <v>3.550773949819197E-2</v>
      </c>
      <c r="AN44" s="24">
        <f t="shared" si="38"/>
        <v>3.2397048886566582E-2</v>
      </c>
      <c r="AO44" s="24">
        <f t="shared" si="39"/>
        <v>2.8850905831644624E-2</v>
      </c>
      <c r="AP44" s="24">
        <f t="shared" si="49"/>
        <v>3.4062605350465569E-2</v>
      </c>
      <c r="AQ44" s="24">
        <f t="shared" si="50"/>
        <v>3.4043871301507211E-2</v>
      </c>
      <c r="AR44" s="24">
        <f t="shared" si="51"/>
        <v>3.450594860162659E-2</v>
      </c>
      <c r="AS44" s="24" t="e">
        <f t="shared" si="51"/>
        <v>#DIV/0!</v>
      </c>
      <c r="AT44" s="24">
        <f t="shared" si="51"/>
        <v>2.827519417040425E-2</v>
      </c>
      <c r="AU44" s="21"/>
      <c r="AV44" s="24">
        <f t="shared" si="36"/>
        <v>0.49194223433710182</v>
      </c>
      <c r="AW44" s="24">
        <f t="shared" si="36"/>
        <v>0.5016182870425836</v>
      </c>
      <c r="AX44" s="24">
        <f t="shared" si="36"/>
        <v>0.47615217996150672</v>
      </c>
      <c r="AY44" s="24">
        <f t="shared" si="36"/>
        <v>0.53087801812938196</v>
      </c>
      <c r="AZ44" s="24">
        <f t="shared" si="36"/>
        <v>0.26437566008611579</v>
      </c>
      <c r="BA44" s="24">
        <f t="shared" si="36"/>
        <v>0.56140074613492907</v>
      </c>
      <c r="BB44" s="24">
        <f t="shared" si="36"/>
        <v>0.60103587189515495</v>
      </c>
      <c r="BC44" s="24">
        <f t="shared" si="36"/>
        <v>0.43792508356007542</v>
      </c>
      <c r="BD44" s="24">
        <f t="shared" si="36"/>
        <v>0.67711258899559112</v>
      </c>
      <c r="BE44" s="24">
        <f t="shared" si="36"/>
        <v>0.54160345159467571</v>
      </c>
      <c r="BF44" s="24">
        <f t="shared" si="36"/>
        <v>0.33661603323642586</v>
      </c>
      <c r="BG44" s="24">
        <f t="shared" si="36"/>
        <v>0.521391037735351</v>
      </c>
      <c r="BH44" s="24">
        <f t="shared" si="36"/>
        <v>0.57682924311897588</v>
      </c>
      <c r="BI44" s="24">
        <f t="shared" si="35"/>
        <v>0.54237428842504753</v>
      </c>
      <c r="BJ44" s="24">
        <f t="shared" si="35"/>
        <v>0.51804683926174211</v>
      </c>
      <c r="BK44" s="24">
        <f t="shared" si="35"/>
        <v>0.38638044203345467</v>
      </c>
      <c r="BL44" s="24">
        <f t="shared" si="35"/>
        <v>0.4919422343371016</v>
      </c>
      <c r="BM44" s="24">
        <f t="shared" si="35"/>
        <v>0.51849370233796299</v>
      </c>
      <c r="BN44" s="24">
        <f t="shared" si="35"/>
        <v>0.54074387529927637</v>
      </c>
      <c r="BO44" s="24">
        <f t="shared" si="35"/>
        <v>0.54658881625357703</v>
      </c>
      <c r="BP44" s="24" t="e">
        <f t="shared" si="35"/>
        <v>#DIV/0!</v>
      </c>
      <c r="BQ44" s="24">
        <f t="shared" si="35"/>
        <v>0.53140312535496914</v>
      </c>
      <c r="BR44" s="21"/>
      <c r="BS44" s="35">
        <f t="shared" si="15"/>
        <v>43891</v>
      </c>
      <c r="BT44" s="24">
        <f t="shared" si="53"/>
        <v>1.2314724286949644E-2</v>
      </c>
      <c r="BU44" s="24">
        <f t="shared" si="52"/>
        <v>5.8298700024180428E-4</v>
      </c>
      <c r="BV44" s="24">
        <f t="shared" si="52"/>
        <v>4.0816673586628414E-3</v>
      </c>
      <c r="BW44" s="24">
        <f t="shared" si="52"/>
        <v>5.2373230272591861E-4</v>
      </c>
      <c r="BX44" s="24">
        <f t="shared" si="52"/>
        <v>1.7559425475407802E-3</v>
      </c>
      <c r="BY44" s="24">
        <f t="shared" si="52"/>
        <v>1.792737419053721E-3</v>
      </c>
      <c r="BZ44" s="24">
        <f t="shared" si="52"/>
        <v>4.7280672681903843E-4</v>
      </c>
      <c r="CA44" s="24">
        <f t="shared" si="52"/>
        <v>2.5827701340186706E-3</v>
      </c>
      <c r="CB44" s="24">
        <f t="shared" si="52"/>
        <v>1.9130787580050924E-3</v>
      </c>
      <c r="CC44" s="24">
        <f t="shared" si="52"/>
        <v>-4.9492991093560491E-4</v>
      </c>
      <c r="CD44" s="24">
        <f t="shared" si="52"/>
        <v>2.4249283817340257E-3</v>
      </c>
      <c r="CE44" s="24">
        <f t="shared" si="52"/>
        <v>9.0046082682906068E-4</v>
      </c>
      <c r="CF44" s="24">
        <f t="shared" si="18"/>
        <v>2.8850905831644992E-2</v>
      </c>
    </row>
    <row r="45" spans="1:84" x14ac:dyDescent="0.2">
      <c r="A45" s="31">
        <f>+[1]NOA!A46</f>
        <v>43922</v>
      </c>
      <c r="B45" s="17">
        <f>+[1]NOA!B46</f>
        <v>314.51574268349322</v>
      </c>
      <c r="C45" s="17">
        <f>+[1]NOA!C46</f>
        <v>328.43542059084501</v>
      </c>
      <c r="D45" s="17">
        <f>+[1]NOA!D46</f>
        <v>258.46206747946098</v>
      </c>
      <c r="E45" s="17">
        <f>+[1]NOA!E46</f>
        <v>250.28020758649399</v>
      </c>
      <c r="F45" s="17">
        <f>+[1]NOA!F46</f>
        <v>374.09289999999999</v>
      </c>
      <c r="G45" s="17">
        <f>+[1]NOA!G46</f>
        <v>302.20187332493998</v>
      </c>
      <c r="H45" s="17">
        <f>+[1]NOA!H46</f>
        <v>345.58210000000003</v>
      </c>
      <c r="I45" s="17">
        <f>+[1]NOA!I46</f>
        <v>316.51100000000002</v>
      </c>
      <c r="J45" s="17">
        <f>+[1]NOA!J46</f>
        <v>376.83533295781001</v>
      </c>
      <c r="K45" s="17">
        <f>+[1]NOA!K46</f>
        <v>305.8159</v>
      </c>
      <c r="L45" s="17">
        <f>+[1]NOA!L46</f>
        <v>303.44111167478701</v>
      </c>
      <c r="M45" s="17">
        <f>+[1]NOA!M46</f>
        <v>295.66570000000002</v>
      </c>
      <c r="N45" s="17">
        <f>+[1]NOA!N46</f>
        <v>313.309088671513</v>
      </c>
      <c r="O45" s="17">
        <f>+[1]NOA!P46</f>
        <v>291.82220000000001</v>
      </c>
      <c r="P45" s="17">
        <f>+[1]NOA!Q46</f>
        <v>313.20580000000001</v>
      </c>
      <c r="Q45" s="19">
        <f>+[1]NOA!R46</f>
        <v>350.71069999999997</v>
      </c>
      <c r="R45" s="19">
        <f t="shared" si="40"/>
        <v>314.51574268349316</v>
      </c>
      <c r="S45" s="19">
        <f t="shared" si="41"/>
        <v>304.06774935721882</v>
      </c>
      <c r="T45" s="19">
        <f t="shared" si="42"/>
        <v>284.47295791450472</v>
      </c>
      <c r="U45" s="19">
        <f t="shared" si="43"/>
        <v>281.26067309901964</v>
      </c>
      <c r="V45" s="19"/>
      <c r="W45" s="19">
        <f t="shared" si="44"/>
        <v>302.36629362961247</v>
      </c>
      <c r="Y45" s="24">
        <f t="shared" si="45"/>
        <v>2.2982756783193503E-2</v>
      </c>
      <c r="Z45" s="24">
        <f t="shared" si="46"/>
        <v>4.3997965813212803E-2</v>
      </c>
      <c r="AA45" s="24">
        <f t="shared" si="47"/>
        <v>2.643708702088321E-2</v>
      </c>
      <c r="AB45" s="24">
        <f t="shared" si="48"/>
        <v>-1.8611757143688346E-3</v>
      </c>
      <c r="AC45" s="24">
        <f t="shared" si="38"/>
        <v>1.5423670367704645E-3</v>
      </c>
      <c r="AD45" s="24">
        <f t="shared" si="38"/>
        <v>1.87106034147968E-2</v>
      </c>
      <c r="AE45" s="24">
        <f t="shared" si="38"/>
        <v>2.2274975447564183E-2</v>
      </c>
      <c r="AF45" s="24">
        <f t="shared" si="38"/>
        <v>1.7872119827524235E-2</v>
      </c>
      <c r="AG45" s="24">
        <f t="shared" si="38"/>
        <v>-4.5835959373690782E-2</v>
      </c>
      <c r="AH45" s="24">
        <f t="shared" si="38"/>
        <v>2.6491364393879779E-2</v>
      </c>
      <c r="AI45" s="24">
        <f t="shared" si="38"/>
        <v>2.4737633080043064E-2</v>
      </c>
      <c r="AJ45" s="24">
        <f t="shared" si="38"/>
        <v>2.5915971308494878E-2</v>
      </c>
      <c r="AK45" s="24">
        <f t="shared" si="38"/>
        <v>4.2955714094341513E-3</v>
      </c>
      <c r="AL45" s="24">
        <f t="shared" si="38"/>
        <v>6.8510164171163845E-2</v>
      </c>
      <c r="AM45" s="24">
        <f t="shared" si="38"/>
        <v>2.8123515657748843E-2</v>
      </c>
      <c r="AN45" s="24">
        <f t="shared" si="38"/>
        <v>-5.0133653807418188E-3</v>
      </c>
      <c r="AO45" s="24">
        <f t="shared" si="39"/>
        <v>2.2982756783193281E-2</v>
      </c>
      <c r="AP45" s="24">
        <f t="shared" si="49"/>
        <v>2.9432505610003101E-2</v>
      </c>
      <c r="AQ45" s="24">
        <f t="shared" si="50"/>
        <v>1.386502273376311E-2</v>
      </c>
      <c r="AR45" s="24">
        <f t="shared" si="51"/>
        <v>1.0284695695847779E-2</v>
      </c>
      <c r="AS45" s="24" t="e">
        <f t="shared" si="51"/>
        <v>#DIV/0!</v>
      </c>
      <c r="AT45" s="24">
        <f t="shared" si="51"/>
        <v>1.0060047731349053E-2</v>
      </c>
      <c r="AU45" s="21"/>
      <c r="AV45" s="24">
        <f t="shared" si="36"/>
        <v>0.47638507619798109</v>
      </c>
      <c r="AW45" s="24">
        <f t="shared" si="36"/>
        <v>0.5333433785428856</v>
      </c>
      <c r="AX45" s="24">
        <f t="shared" si="36"/>
        <v>0.48809716229221012</v>
      </c>
      <c r="AY45" s="24">
        <f t="shared" si="36"/>
        <v>0.48897092465972225</v>
      </c>
      <c r="AZ45" s="24">
        <f t="shared" si="36"/>
        <v>0.22835972282740213</v>
      </c>
      <c r="BA45" s="24">
        <f t="shared" si="36"/>
        <v>0.50578845827720831</v>
      </c>
      <c r="BB45" s="24">
        <f t="shared" si="36"/>
        <v>0.57312448902670643</v>
      </c>
      <c r="BC45" s="24">
        <f t="shared" si="36"/>
        <v>0.39384755492845613</v>
      </c>
      <c r="BD45" s="24">
        <f t="shared" si="36"/>
        <v>0.51385390361500383</v>
      </c>
      <c r="BE45" s="24">
        <f t="shared" si="36"/>
        <v>0.51316404062075094</v>
      </c>
      <c r="BF45" s="24">
        <f t="shared" si="36"/>
        <v>0.33082017932344843</v>
      </c>
      <c r="BG45" s="24">
        <f t="shared" si="36"/>
        <v>0.49417119720395353</v>
      </c>
      <c r="BH45" s="24">
        <f t="shared" si="36"/>
        <v>0.52125344526721107</v>
      </c>
      <c r="BI45" s="24">
        <f t="shared" si="35"/>
        <v>0.6169253384175617</v>
      </c>
      <c r="BJ45" s="24">
        <f t="shared" si="35"/>
        <v>0.50314060343354727</v>
      </c>
      <c r="BK45" s="24">
        <f t="shared" si="35"/>
        <v>0.328439054083282</v>
      </c>
      <c r="BL45" s="24">
        <f t="shared" si="35"/>
        <v>0.47638507619798109</v>
      </c>
      <c r="BM45" s="24">
        <f t="shared" si="35"/>
        <v>0.51672072019109239</v>
      </c>
      <c r="BN45" s="24">
        <f t="shared" si="35"/>
        <v>0.50083550658014198</v>
      </c>
      <c r="BO45" s="24">
        <f t="shared" si="35"/>
        <v>0.50285779063934188</v>
      </c>
      <c r="BP45" s="24" t="e">
        <f t="shared" si="35"/>
        <v>#DIV/0!</v>
      </c>
      <c r="BQ45" s="24">
        <f t="shared" si="35"/>
        <v>0.48379406679245629</v>
      </c>
      <c r="BR45" s="21"/>
      <c r="BS45" s="35">
        <f t="shared" si="15"/>
        <v>43922</v>
      </c>
      <c r="BT45" s="24">
        <f t="shared" si="53"/>
        <v>1.5608555041632017E-2</v>
      </c>
      <c r="BU45" s="24">
        <f t="shared" si="52"/>
        <v>6.7771694055515381E-4</v>
      </c>
      <c r="BV45" s="24">
        <f t="shared" si="52"/>
        <v>-1.8776669394357786E-4</v>
      </c>
      <c r="BW45" s="24">
        <f t="shared" si="52"/>
        <v>1.3116617082760973E-4</v>
      </c>
      <c r="BX45" s="24">
        <f t="shared" si="52"/>
        <v>1.1048707246358437E-3</v>
      </c>
      <c r="BY45" s="24">
        <f t="shared" si="52"/>
        <v>1.5503522315240673E-3</v>
      </c>
      <c r="BZ45" s="24">
        <f t="shared" si="52"/>
        <v>1.5201749701042602E-3</v>
      </c>
      <c r="CA45" s="24">
        <f t="shared" si="52"/>
        <v>-1.5249674926216638E-3</v>
      </c>
      <c r="CB45" s="24">
        <f t="shared" si="52"/>
        <v>1.5273971595970472E-3</v>
      </c>
      <c r="CC45" s="24">
        <f t="shared" si="52"/>
        <v>4.8604443048609245E-4</v>
      </c>
      <c r="CD45" s="24">
        <f t="shared" si="52"/>
        <v>1.9410170447149043E-3</v>
      </c>
      <c r="CE45" s="24">
        <f t="shared" si="52"/>
        <v>1.4819625568112085E-4</v>
      </c>
      <c r="CF45" s="24">
        <f t="shared" si="18"/>
        <v>2.2982756783192879E-2</v>
      </c>
    </row>
    <row r="46" spans="1:84" x14ac:dyDescent="0.2">
      <c r="A46" s="31">
        <f>+[1]NOA!A47</f>
        <v>43952</v>
      </c>
      <c r="B46" s="17">
        <f>+[1]NOA!B47</f>
        <v>321.18829278457838</v>
      </c>
      <c r="C46" s="17">
        <f>+[1]NOA!C47</f>
        <v>333.604617358523</v>
      </c>
      <c r="D46" s="17">
        <f>+[1]NOA!D47</f>
        <v>260.98459286851897</v>
      </c>
      <c r="E46" s="17">
        <f>+[1]NOA!E47</f>
        <v>266.75090996894897</v>
      </c>
      <c r="F46" s="17">
        <f>+[1]NOA!F47</f>
        <v>374.58260000000001</v>
      </c>
      <c r="G46" s="17">
        <f>+[1]NOA!G47</f>
        <v>311.20990304189098</v>
      </c>
      <c r="H46" s="17">
        <f>+[1]NOA!H47</f>
        <v>350.77600000000001</v>
      </c>
      <c r="I46" s="17">
        <f>+[1]NOA!I47</f>
        <v>319.63740000000001</v>
      </c>
      <c r="J46" s="17">
        <f>+[1]NOA!J47</f>
        <v>381.86942533763602</v>
      </c>
      <c r="K46" s="17">
        <f>+[1]NOA!K47</f>
        <v>315.33109999999999</v>
      </c>
      <c r="L46" s="17">
        <f>+[1]NOA!L47</f>
        <v>310.60766168129197</v>
      </c>
      <c r="M46" s="17">
        <f>+[1]NOA!M47</f>
        <v>300.61630000000002</v>
      </c>
      <c r="N46" s="17">
        <f>+[1]NOA!N47</f>
        <v>323.55750546258702</v>
      </c>
      <c r="O46" s="17">
        <f>+[1]NOA!P47</f>
        <v>300.79660000000001</v>
      </c>
      <c r="P46" s="17">
        <f>+[1]NOA!Q47</f>
        <v>318.99419999999998</v>
      </c>
      <c r="Q46" s="19">
        <f>+[1]NOA!R47</f>
        <v>351.56270000000001</v>
      </c>
      <c r="R46" s="19">
        <f t="shared" si="40"/>
        <v>321.18829278457844</v>
      </c>
      <c r="S46" s="19">
        <f t="shared" si="41"/>
        <v>311.90421055281161</v>
      </c>
      <c r="T46" s="19">
        <f t="shared" si="42"/>
        <v>295.35453986896641</v>
      </c>
      <c r="U46" s="19">
        <f t="shared" si="43"/>
        <v>293.84442983136023</v>
      </c>
      <c r="V46" s="19"/>
      <c r="W46" s="19">
        <f t="shared" si="44"/>
        <v>311.62620169369586</v>
      </c>
      <c r="Y46" s="24">
        <f t="shared" si="45"/>
        <v>2.1215313561585125E-2</v>
      </c>
      <c r="Z46" s="24">
        <f t="shared" si="46"/>
        <v>1.5738852887361432E-2</v>
      </c>
      <c r="AA46" s="24">
        <f t="shared" si="47"/>
        <v>9.7597508743074712E-3</v>
      </c>
      <c r="AB46" s="24">
        <f t="shared" si="48"/>
        <v>6.580904875094018E-2</v>
      </c>
      <c r="AC46" s="24">
        <f t="shared" si="38"/>
        <v>1.3090331305405378E-3</v>
      </c>
      <c r="AD46" s="24">
        <f t="shared" si="38"/>
        <v>2.9807987680027459E-2</v>
      </c>
      <c r="AE46" s="24">
        <f t="shared" si="38"/>
        <v>1.5029424267055447E-2</v>
      </c>
      <c r="AF46" s="24">
        <f t="shared" si="38"/>
        <v>9.8776977735370863E-3</v>
      </c>
      <c r="AG46" s="24">
        <f t="shared" si="38"/>
        <v>1.3358865105119078E-2</v>
      </c>
      <c r="AH46" s="24">
        <f t="shared" si="38"/>
        <v>3.1114144163204127E-2</v>
      </c>
      <c r="AI46" s="24">
        <f t="shared" si="38"/>
        <v>2.3617597388008837E-2</v>
      </c>
      <c r="AJ46" s="24">
        <f t="shared" si="38"/>
        <v>1.6743910436685772E-2</v>
      </c>
      <c r="AK46" s="24">
        <f t="shared" si="38"/>
        <v>3.2710244169836145E-2</v>
      </c>
      <c r="AL46" s="24">
        <f t="shared" si="38"/>
        <v>3.075297218648898E-2</v>
      </c>
      <c r="AM46" s="24">
        <f t="shared" si="38"/>
        <v>1.8481139238162081E-2</v>
      </c>
      <c r="AN46" s="24">
        <f t="shared" si="38"/>
        <v>2.4293527400220949E-3</v>
      </c>
      <c r="AO46" s="24">
        <f t="shared" si="39"/>
        <v>2.1215313561585569E-2</v>
      </c>
      <c r="AP46" s="24">
        <f t="shared" si="49"/>
        <v>2.5772089319431535E-2</v>
      </c>
      <c r="AQ46" s="24">
        <f t="shared" si="50"/>
        <v>3.8251727103467026E-2</v>
      </c>
      <c r="AR46" s="24">
        <f t="shared" si="51"/>
        <v>4.4740548309469386E-2</v>
      </c>
      <c r="AS46" s="24" t="e">
        <f t="shared" si="51"/>
        <v>#DIV/0!</v>
      </c>
      <c r="AT46" s="24">
        <f t="shared" si="51"/>
        <v>3.062480262904721E-2</v>
      </c>
      <c r="AU46" s="21"/>
      <c r="AV46" s="24">
        <f t="shared" si="36"/>
        <v>0.44563085497520127</v>
      </c>
      <c r="AW46" s="24">
        <f t="shared" si="36"/>
        <v>0.50969161771638594</v>
      </c>
      <c r="AX46" s="24">
        <f t="shared" si="36"/>
        <v>0.46537552940412641</v>
      </c>
      <c r="AY46" s="24">
        <f t="shared" si="36"/>
        <v>0.533273735964646</v>
      </c>
      <c r="AZ46" s="24">
        <f t="shared" si="36"/>
        <v>9.3518572579609272E-2</v>
      </c>
      <c r="BA46" s="24">
        <f t="shared" si="36"/>
        <v>0.49833297878621252</v>
      </c>
      <c r="BB46" s="24">
        <f t="shared" si="36"/>
        <v>0.53944257657473416</v>
      </c>
      <c r="BC46" s="24">
        <f t="shared" si="36"/>
        <v>0.34474493854906552</v>
      </c>
      <c r="BD46" s="24">
        <f t="shared" si="36"/>
        <v>0.47787353203411742</v>
      </c>
      <c r="BE46" s="24">
        <f t="shared" si="36"/>
        <v>0.52282662447795314</v>
      </c>
      <c r="BF46" s="24">
        <f t="shared" si="36"/>
        <v>0.32607328093858778</v>
      </c>
      <c r="BG46" s="24">
        <f t="shared" si="36"/>
        <v>0.46763015967790067</v>
      </c>
      <c r="BH46" s="24">
        <f t="shared" si="36"/>
        <v>0.52566630148014215</v>
      </c>
      <c r="BI46" s="24">
        <f t="shared" si="35"/>
        <v>0.6274424085554231</v>
      </c>
      <c r="BJ46" s="24">
        <f t="shared" si="35"/>
        <v>0.48840284472083306</v>
      </c>
      <c r="BK46" s="24">
        <f t="shared" si="35"/>
        <v>0.23649793385159668</v>
      </c>
      <c r="BL46" s="24">
        <f t="shared" si="35"/>
        <v>0.44563085497520127</v>
      </c>
      <c r="BM46" s="24">
        <f t="shared" si="35"/>
        <v>0.50775299131175911</v>
      </c>
      <c r="BN46" s="24">
        <f t="shared" si="35"/>
        <v>0.50900372477046774</v>
      </c>
      <c r="BO46" s="24">
        <f t="shared" si="35"/>
        <v>0.52159816600076359</v>
      </c>
      <c r="BP46" s="24" t="e">
        <f t="shared" si="35"/>
        <v>#DIV/0!</v>
      </c>
      <c r="BQ46" s="24">
        <f t="shared" si="35"/>
        <v>0.47639060054774607</v>
      </c>
      <c r="BR46" s="21"/>
      <c r="BS46" s="35">
        <f t="shared" si="15"/>
        <v>43952</v>
      </c>
      <c r="BT46" s="24">
        <f t="shared" si="53"/>
        <v>5.6981583944351695E-3</v>
      </c>
      <c r="BU46" s="24">
        <f t="shared" si="52"/>
        <v>2.5103686067940302E-4</v>
      </c>
      <c r="BV46" s="24">
        <f t="shared" si="52"/>
        <v>6.477977437078581E-3</v>
      </c>
      <c r="BW46" s="24">
        <f t="shared" si="52"/>
        <v>1.0898977490769973E-4</v>
      </c>
      <c r="BX46" s="24">
        <f t="shared" si="52"/>
        <v>1.7528261510018676E-3</v>
      </c>
      <c r="BY46" s="24">
        <f t="shared" si="52"/>
        <v>1.0453335886936961E-3</v>
      </c>
      <c r="BZ46" s="24">
        <f t="shared" si="52"/>
        <v>8.3598435409509473E-4</v>
      </c>
      <c r="CA46" s="24">
        <f t="shared" si="52"/>
        <v>4.1455156274546783E-4</v>
      </c>
      <c r="CB46" s="24">
        <f t="shared" si="52"/>
        <v>1.8000828676157492E-3</v>
      </c>
      <c r="CC46" s="24">
        <f t="shared" si="52"/>
        <v>4.6483402988137343E-4</v>
      </c>
      <c r="CD46" s="24">
        <f t="shared" si="52"/>
        <v>1.257657046432991E-3</v>
      </c>
      <c r="CE46" s="24">
        <f t="shared" si="52"/>
        <v>1.1078814940184687E-3</v>
      </c>
      <c r="CF46" s="24">
        <f t="shared" si="18"/>
        <v>2.1215313561585562E-2</v>
      </c>
    </row>
    <row r="47" spans="1:84" x14ac:dyDescent="0.2">
      <c r="A47" s="31">
        <f>+[1]NOA!A48</f>
        <v>43983</v>
      </c>
      <c r="B47" s="17">
        <f>+[1]NOA!B48</f>
        <v>329.57345722584921</v>
      </c>
      <c r="C47" s="17">
        <f>+[1]NOA!C48</f>
        <v>340.58635555304301</v>
      </c>
      <c r="D47" s="17">
        <f>+[1]NOA!D48</f>
        <v>273.62763562831998</v>
      </c>
      <c r="E47" s="17">
        <f>+[1]NOA!E48</f>
        <v>287.86469510352401</v>
      </c>
      <c r="F47" s="17">
        <f>+[1]NOA!F48</f>
        <v>377.18130000000002</v>
      </c>
      <c r="G47" s="17">
        <f>+[1]NOA!G48</f>
        <v>322.88960656419999</v>
      </c>
      <c r="H47" s="17">
        <f>+[1]NOA!H48</f>
        <v>362.51119999999997</v>
      </c>
      <c r="I47" s="17">
        <f>+[1]NOA!I48</f>
        <v>320.96050000000002</v>
      </c>
      <c r="J47" s="17">
        <f>+[1]NOA!J48</f>
        <v>380.974676220059</v>
      </c>
      <c r="K47" s="17">
        <f>+[1]NOA!K48</f>
        <v>319.7724</v>
      </c>
      <c r="L47" s="17">
        <f>+[1]NOA!L48</f>
        <v>326.687778071119</v>
      </c>
      <c r="M47" s="17">
        <f>+[1]NOA!M48</f>
        <v>307.26060000000001</v>
      </c>
      <c r="N47" s="17">
        <f>+[1]NOA!N48</f>
        <v>326.68333875462997</v>
      </c>
      <c r="O47" s="17">
        <f>+[1]NOA!P48</f>
        <v>318.03100000000001</v>
      </c>
      <c r="P47" s="17">
        <f>+[1]NOA!Q48</f>
        <v>325.20269999999999</v>
      </c>
      <c r="Q47" s="19">
        <f>+[1]NOA!R48</f>
        <v>355.03089999999997</v>
      </c>
      <c r="R47" s="19">
        <f t="shared" si="40"/>
        <v>329.57345722584921</v>
      </c>
      <c r="S47" s="19">
        <f t="shared" si="41"/>
        <v>321.47134921784431</v>
      </c>
      <c r="T47" s="19">
        <f t="shared" si="42"/>
        <v>307.15467475214166</v>
      </c>
      <c r="U47" s="19">
        <f t="shared" si="43"/>
        <v>307.12427451038934</v>
      </c>
      <c r="V47" s="19"/>
      <c r="W47" s="19">
        <f t="shared" si="44"/>
        <v>321.91232751629468</v>
      </c>
      <c r="Y47" s="24">
        <f t="shared" si="45"/>
        <v>2.6106693891532196E-2</v>
      </c>
      <c r="Z47" s="24">
        <f t="shared" si="46"/>
        <v>2.0928182139088314E-2</v>
      </c>
      <c r="AA47" s="24">
        <f t="shared" si="47"/>
        <v>4.8443636541297463E-2</v>
      </c>
      <c r="AB47" s="24">
        <f t="shared" si="48"/>
        <v>7.9151689255840818E-2</v>
      </c>
      <c r="AC47" s="24">
        <f t="shared" si="38"/>
        <v>6.9375886653570973E-3</v>
      </c>
      <c r="AD47" s="24">
        <f t="shared" si="38"/>
        <v>3.7529986700766571E-2</v>
      </c>
      <c r="AE47" s="24">
        <f t="shared" si="38"/>
        <v>3.3454968412890196E-2</v>
      </c>
      <c r="AF47" s="24">
        <f t="shared" si="38"/>
        <v>4.1393779326199809E-3</v>
      </c>
      <c r="AG47" s="24">
        <f t="shared" si="38"/>
        <v>-2.3430760836270492E-3</v>
      </c>
      <c r="AH47" s="24">
        <f t="shared" si="38"/>
        <v>1.4084560641180133E-2</v>
      </c>
      <c r="AI47" s="24">
        <f t="shared" si="38"/>
        <v>5.1769863958882389E-2</v>
      </c>
      <c r="AJ47" s="24">
        <f t="shared" si="38"/>
        <v>2.2102261254629108E-2</v>
      </c>
      <c r="AK47" s="24">
        <f t="shared" si="38"/>
        <v>9.6608276404344107E-3</v>
      </c>
      <c r="AL47" s="24">
        <f t="shared" si="38"/>
        <v>5.7295860392039044E-2</v>
      </c>
      <c r="AM47" s="24">
        <f t="shared" si="38"/>
        <v>1.9462736313074158E-2</v>
      </c>
      <c r="AN47" s="24">
        <f t="shared" si="38"/>
        <v>9.8650966100781723E-3</v>
      </c>
      <c r="AO47" s="24">
        <f t="shared" si="39"/>
        <v>2.6106693891532196E-2</v>
      </c>
      <c r="AP47" s="24">
        <f t="shared" si="49"/>
        <v>3.06733232234222E-2</v>
      </c>
      <c r="AQ47" s="24">
        <f t="shared" si="50"/>
        <v>3.9952441186143162E-2</v>
      </c>
      <c r="AR47" s="24">
        <f t="shared" si="51"/>
        <v>4.5193453851245513E-2</v>
      </c>
      <c r="AS47" s="24" t="e">
        <f t="shared" si="51"/>
        <v>#DIV/0!</v>
      </c>
      <c r="AT47" s="24">
        <f t="shared" si="51"/>
        <v>3.3007897816978993E-2</v>
      </c>
      <c r="AU47" s="21"/>
      <c r="AV47" s="24">
        <f t="shared" si="36"/>
        <v>0.43732960189680692</v>
      </c>
      <c r="AW47" s="24">
        <f t="shared" si="36"/>
        <v>0.49451288501384538</v>
      </c>
      <c r="AX47" s="24">
        <f t="shared" si="36"/>
        <v>0.48311014784847717</v>
      </c>
      <c r="AY47" s="24">
        <f t="shared" si="36"/>
        <v>0.61317114816862417</v>
      </c>
      <c r="AZ47" s="24">
        <f t="shared" si="36"/>
        <v>6.7841596021045447E-2</v>
      </c>
      <c r="BA47" s="24">
        <f t="shared" si="36"/>
        <v>0.50732397217485903</v>
      </c>
      <c r="BB47" s="24">
        <f t="shared" si="36"/>
        <v>0.51491085913059753</v>
      </c>
      <c r="BC47" s="24">
        <f t="shared" si="36"/>
        <v>0.34466101783675662</v>
      </c>
      <c r="BD47" s="24">
        <f t="shared" si="36"/>
        <v>0.38187863526401622</v>
      </c>
      <c r="BE47" s="24">
        <f t="shared" si="36"/>
        <v>0.47883460734662253</v>
      </c>
      <c r="BF47" s="24">
        <f t="shared" si="36"/>
        <v>0.37063373145447209</v>
      </c>
      <c r="BG47" s="24">
        <f t="shared" si="36"/>
        <v>0.44123279902848545</v>
      </c>
      <c r="BH47" s="24">
        <f t="shared" si="36"/>
        <v>0.48533806683243585</v>
      </c>
      <c r="BI47" s="24">
        <f t="shared" si="35"/>
        <v>0.68429442621735359</v>
      </c>
      <c r="BJ47" s="24">
        <f t="shared" si="35"/>
        <v>0.47312319909692691</v>
      </c>
      <c r="BK47" s="24">
        <f t="shared" si="35"/>
        <v>0.21695909419506165</v>
      </c>
      <c r="BL47" s="24">
        <f t="shared" si="35"/>
        <v>0.43732960189680692</v>
      </c>
      <c r="BM47" s="24">
        <f t="shared" si="35"/>
        <v>0.50432211246145964</v>
      </c>
      <c r="BN47" s="24">
        <f t="shared" si="35"/>
        <v>0.51669117843823087</v>
      </c>
      <c r="BO47" s="24">
        <f t="shared" si="35"/>
        <v>0.53983947646412012</v>
      </c>
      <c r="BP47" s="24" t="e">
        <f t="shared" si="35"/>
        <v>#DIV/0!</v>
      </c>
      <c r="BQ47" s="24">
        <f t="shared" si="35"/>
        <v>0.47904956194633996</v>
      </c>
      <c r="BR47" s="21"/>
      <c r="BS47" s="35">
        <f t="shared" si="15"/>
        <v>43983</v>
      </c>
      <c r="BT47" s="24">
        <f t="shared" si="53"/>
        <v>7.5362915972269455E-3</v>
      </c>
      <c r="BU47" s="24">
        <f t="shared" si="52"/>
        <v>1.2320724237828509E-3</v>
      </c>
      <c r="BV47" s="24">
        <f t="shared" si="52"/>
        <v>8.131601555286621E-3</v>
      </c>
      <c r="BW47" s="24">
        <f t="shared" si="52"/>
        <v>5.6636248607606411E-4</v>
      </c>
      <c r="BX47" s="24">
        <f t="shared" si="52"/>
        <v>2.225479171013023E-3</v>
      </c>
      <c r="BY47" s="24">
        <f t="shared" si="52"/>
        <v>2.3127809346968342E-3</v>
      </c>
      <c r="BZ47" s="24">
        <f t="shared" si="52"/>
        <v>3.4644074052422489E-4</v>
      </c>
      <c r="CA47" s="24">
        <f t="shared" si="52"/>
        <v>-7.2150830730271023E-5</v>
      </c>
      <c r="CB47" s="24">
        <f t="shared" si="52"/>
        <v>8.2274901027366723E-4</v>
      </c>
      <c r="CC47" s="24">
        <f t="shared" si="52"/>
        <v>1.0213148540021185E-3</v>
      </c>
      <c r="CD47" s="24">
        <f t="shared" si="52"/>
        <v>1.6528608978785566E-3</v>
      </c>
      <c r="CE47" s="24">
        <f t="shared" si="52"/>
        <v>3.3089105150149902E-4</v>
      </c>
      <c r="CF47" s="24">
        <f t="shared" si="18"/>
        <v>2.610669389153213E-2</v>
      </c>
    </row>
    <row r="48" spans="1:84" x14ac:dyDescent="0.2">
      <c r="A48" s="31">
        <f>+[1]NOA!A49</f>
        <v>44013</v>
      </c>
      <c r="B48" s="17">
        <f>+[1]NOA!B49</f>
        <v>337.43796100166998</v>
      </c>
      <c r="C48" s="17">
        <f>+[1]NOA!C49</f>
        <v>345.36131897919802</v>
      </c>
      <c r="D48" s="17">
        <f>+[1]NOA!D49</f>
        <v>279.33270635406501</v>
      </c>
      <c r="E48" s="17">
        <f>+[1]NOA!E49</f>
        <v>304.73443763483903</v>
      </c>
      <c r="F48" s="17">
        <f>+[1]NOA!F49</f>
        <v>381.3605</v>
      </c>
      <c r="G48" s="17">
        <f>+[1]NOA!G49</f>
        <v>332.37815052297799</v>
      </c>
      <c r="H48" s="17">
        <f>+[1]NOA!H49</f>
        <v>371.63659999999999</v>
      </c>
      <c r="I48" s="17">
        <f>+[1]NOA!I49</f>
        <v>328.02210000000002</v>
      </c>
      <c r="J48" s="17">
        <f>+[1]NOA!J49</f>
        <v>384.97004075034602</v>
      </c>
      <c r="K48" s="17">
        <f>+[1]NOA!K49</f>
        <v>336.07209999999998</v>
      </c>
      <c r="L48" s="17">
        <f>+[1]NOA!L49</f>
        <v>330.76274697410298</v>
      </c>
      <c r="M48" s="17">
        <f>+[1]NOA!M49</f>
        <v>313.07960000000003</v>
      </c>
      <c r="N48" s="17">
        <f>+[1]NOA!N49</f>
        <v>334.84590533994901</v>
      </c>
      <c r="O48" s="17">
        <f>+[1]NOA!P49</f>
        <v>320.00069999999999</v>
      </c>
      <c r="P48" s="17">
        <f>+[1]NOA!Q49</f>
        <v>333.40960000000001</v>
      </c>
      <c r="Q48" s="19">
        <f>+[1]NOA!R49</f>
        <v>356.73360000000002</v>
      </c>
      <c r="R48" s="19">
        <f t="shared" si="40"/>
        <v>337.43796100166998</v>
      </c>
      <c r="S48" s="19">
        <f t="shared" si="41"/>
        <v>329.91061594182304</v>
      </c>
      <c r="T48" s="19">
        <f t="shared" si="42"/>
        <v>319.37846363101897</v>
      </c>
      <c r="U48" s="19">
        <f t="shared" si="43"/>
        <v>321.1862193929386</v>
      </c>
      <c r="V48" s="19"/>
      <c r="W48" s="19">
        <f t="shared" si="44"/>
        <v>333.08151443062866</v>
      </c>
      <c r="Y48" s="24">
        <f t="shared" si="45"/>
        <v>2.3862673414356328E-2</v>
      </c>
      <c r="Z48" s="24">
        <f t="shared" si="46"/>
        <v>1.401983182327271E-2</v>
      </c>
      <c r="AA48" s="24">
        <f t="shared" si="47"/>
        <v>2.0849760707264409E-2</v>
      </c>
      <c r="AB48" s="24">
        <f t="shared" si="48"/>
        <v>5.8603027110525563E-2</v>
      </c>
      <c r="AC48" s="24">
        <f t="shared" si="38"/>
        <v>1.1080082708236016E-2</v>
      </c>
      <c r="AD48" s="24">
        <f t="shared" si="38"/>
        <v>2.9386340612643336E-2</v>
      </c>
      <c r="AE48" s="24">
        <f t="shared" si="38"/>
        <v>2.517273949053167E-2</v>
      </c>
      <c r="AF48" s="24">
        <f t="shared" si="38"/>
        <v>2.200146123899982E-2</v>
      </c>
      <c r="AG48" s="24">
        <f t="shared" si="38"/>
        <v>1.0487218126748132E-2</v>
      </c>
      <c r="AH48" s="24">
        <f t="shared" si="38"/>
        <v>5.0972816916031505E-2</v>
      </c>
      <c r="AI48" s="24">
        <f t="shared" si="38"/>
        <v>1.2473588473508324E-2</v>
      </c>
      <c r="AJ48" s="24">
        <f t="shared" si="38"/>
        <v>1.8938321411857029E-2</v>
      </c>
      <c r="AK48" s="24">
        <f t="shared" si="38"/>
        <v>2.4986173511131859E-2</v>
      </c>
      <c r="AL48" s="24">
        <f t="shared" si="38"/>
        <v>6.1934213960272988E-3</v>
      </c>
      <c r="AM48" s="24">
        <f t="shared" si="38"/>
        <v>2.5236260338552086E-2</v>
      </c>
      <c r="AN48" s="24">
        <f t="shared" si="38"/>
        <v>4.7959205804342098E-3</v>
      </c>
      <c r="AO48" s="24">
        <f t="shared" si="39"/>
        <v>2.3862673414356328E-2</v>
      </c>
      <c r="AP48" s="24">
        <f t="shared" si="49"/>
        <v>2.6252002688612386E-2</v>
      </c>
      <c r="AQ48" s="24">
        <f t="shared" si="50"/>
        <v>3.9796851175198045E-2</v>
      </c>
      <c r="AR48" s="24">
        <f t="shared" si="51"/>
        <v>4.5785846478486603E-2</v>
      </c>
      <c r="AS48" s="24" t="e">
        <f t="shared" si="51"/>
        <v>#DIV/0!</v>
      </c>
      <c r="AT48" s="24">
        <f t="shared" si="51"/>
        <v>3.4696362828070315E-2</v>
      </c>
      <c r="AU48" s="21"/>
      <c r="AV48" s="24">
        <f t="shared" si="36"/>
        <v>0.43660656074562865</v>
      </c>
      <c r="AW48" s="24">
        <f t="shared" si="36"/>
        <v>0.48101745982795063</v>
      </c>
      <c r="AX48" s="24">
        <f t="shared" si="36"/>
        <v>0.49858165271126009</v>
      </c>
      <c r="AY48" s="24">
        <f t="shared" si="36"/>
        <v>0.6618647934299382</v>
      </c>
      <c r="AZ48" s="24">
        <f t="shared" si="36"/>
        <v>6.68817250024758E-2</v>
      </c>
      <c r="BA48" s="24">
        <f t="shared" si="36"/>
        <v>0.53551830299582637</v>
      </c>
      <c r="BB48" s="24">
        <f t="shared" si="36"/>
        <v>0.50128541973680796</v>
      </c>
      <c r="BC48" s="24">
        <f t="shared" si="36"/>
        <v>0.3354290285611925</v>
      </c>
      <c r="BD48" s="24">
        <f t="shared" ref="BD48:BK83" si="54">+J48/J36-1</f>
        <v>0.36888023601465214</v>
      </c>
      <c r="BE48" s="24">
        <f t="shared" si="54"/>
        <v>0.50016382202589371</v>
      </c>
      <c r="BF48" s="24">
        <f t="shared" si="54"/>
        <v>0.35012033041010526</v>
      </c>
      <c r="BG48" s="24">
        <f t="shared" si="54"/>
        <v>0.41665554294112517</v>
      </c>
      <c r="BH48" s="24">
        <f t="shared" si="54"/>
        <v>0.48709298913489096</v>
      </c>
      <c r="BI48" s="24">
        <f t="shared" si="35"/>
        <v>0.67475010951271686</v>
      </c>
      <c r="BJ48" s="24">
        <f t="shared" si="35"/>
        <v>0.47781458171826685</v>
      </c>
      <c r="BK48" s="24">
        <f t="shared" si="35"/>
        <v>0.2024203888639462</v>
      </c>
      <c r="BL48" s="24">
        <f t="shared" si="35"/>
        <v>0.43660656074562842</v>
      </c>
      <c r="BM48" s="24">
        <f t="shared" si="35"/>
        <v>0.50639224525897464</v>
      </c>
      <c r="BN48" s="24">
        <f t="shared" si="35"/>
        <v>0.53451314128202498</v>
      </c>
      <c r="BO48" s="24">
        <f t="shared" si="35"/>
        <v>0.57107822277761189</v>
      </c>
      <c r="BP48" s="24" t="e">
        <f t="shared" si="35"/>
        <v>#DIV/0!</v>
      </c>
      <c r="BQ48" s="24">
        <f t="shared" si="35"/>
        <v>0.49016173276547481</v>
      </c>
      <c r="BR48" s="21"/>
      <c r="BS48" s="35">
        <f t="shared" si="15"/>
        <v>44013</v>
      </c>
      <c r="BT48" s="24">
        <f t="shared" si="53"/>
        <v>5.0230981395855542E-3</v>
      </c>
      <c r="BU48" s="24">
        <f t="shared" si="52"/>
        <v>5.4181764277652492E-4</v>
      </c>
      <c r="BV48" s="24">
        <f t="shared" si="52"/>
        <v>6.3317815963973073E-3</v>
      </c>
      <c r="BW48" s="24">
        <f t="shared" si="52"/>
        <v>8.8764429776128756E-4</v>
      </c>
      <c r="BX48" s="24">
        <f t="shared" si="52"/>
        <v>1.7619710493836085E-3</v>
      </c>
      <c r="BY48" s="24">
        <f t="shared" si="52"/>
        <v>1.7526830736376889E-3</v>
      </c>
      <c r="BZ48" s="24">
        <f t="shared" si="52"/>
        <v>1.8019672002682757E-3</v>
      </c>
      <c r="CA48" s="24">
        <f t="shared" si="52"/>
        <v>3.1398141769505841E-4</v>
      </c>
      <c r="CB48" s="24">
        <f t="shared" si="52"/>
        <v>2.9426888869129842E-3</v>
      </c>
      <c r="CC48" s="24">
        <f t="shared" si="52"/>
        <v>2.5223319353629434E-4</v>
      </c>
      <c r="CD48" s="24">
        <f t="shared" si="52"/>
        <v>1.4107267736715515E-3</v>
      </c>
      <c r="CE48" s="24">
        <f t="shared" si="52"/>
        <v>8.4208014273025723E-4</v>
      </c>
      <c r="CF48" s="24">
        <f t="shared" si="18"/>
        <v>2.386267341435639E-2</v>
      </c>
    </row>
    <row r="49" spans="1:84" x14ac:dyDescent="0.2">
      <c r="A49" s="31">
        <f>+[1]NOA!A50</f>
        <v>44044</v>
      </c>
      <c r="B49" s="17">
        <f>+[1]NOA!B50</f>
        <v>345.48744224839533</v>
      </c>
      <c r="C49" s="17">
        <f>+[1]NOA!C50</f>
        <v>353.906607205988</v>
      </c>
      <c r="D49" s="17">
        <f>+[1]NOA!D50</f>
        <v>283.159780273217</v>
      </c>
      <c r="E49" s="17">
        <f>+[1]NOA!E50</f>
        <v>312.05362649722099</v>
      </c>
      <c r="F49" s="17">
        <f>+[1]NOA!F50</f>
        <v>391.89049999999997</v>
      </c>
      <c r="G49" s="17">
        <f>+[1]NOA!G50</f>
        <v>341.53645795583498</v>
      </c>
      <c r="H49" s="17">
        <f>+[1]NOA!H50</f>
        <v>382.13369999999998</v>
      </c>
      <c r="I49" s="17">
        <f>+[1]NOA!I50</f>
        <v>336.50560000000002</v>
      </c>
      <c r="J49" s="17">
        <f>+[1]NOA!J50</f>
        <v>394.63262354645099</v>
      </c>
      <c r="K49" s="17">
        <f>+[1]NOA!K50</f>
        <v>343.99220000000003</v>
      </c>
      <c r="L49" s="17">
        <f>+[1]NOA!L50</f>
        <v>332.62469945685899</v>
      </c>
      <c r="M49" s="17">
        <f>+[1]NOA!M50</f>
        <v>318.93380000000002</v>
      </c>
      <c r="N49" s="17">
        <f>+[1]NOA!N50</f>
        <v>339.51944335738801</v>
      </c>
      <c r="O49" s="17">
        <f>+[1]NOA!P50</f>
        <v>331.32650000000001</v>
      </c>
      <c r="P49" s="17">
        <f>+[1]NOA!Q50</f>
        <v>342.05610000000001</v>
      </c>
      <c r="Q49" s="19">
        <f>+[1]NOA!R50</f>
        <v>363.09539999999998</v>
      </c>
      <c r="R49" s="19">
        <f t="shared" si="40"/>
        <v>345.48744224839533</v>
      </c>
      <c r="S49" s="19">
        <f t="shared" si="41"/>
        <v>337.57896816463705</v>
      </c>
      <c r="T49" s="19">
        <f t="shared" si="42"/>
        <v>326.53383315309662</v>
      </c>
      <c r="U49" s="19">
        <f t="shared" si="43"/>
        <v>328.71502082885968</v>
      </c>
      <c r="V49" s="19"/>
      <c r="W49" s="19">
        <f t="shared" si="44"/>
        <v>341.05057146267222</v>
      </c>
      <c r="Y49" s="24">
        <f t="shared" si="45"/>
        <v>2.3854699758233622E-2</v>
      </c>
      <c r="Z49" s="24">
        <f t="shared" si="46"/>
        <v>2.4743037963972592E-2</v>
      </c>
      <c r="AA49" s="24">
        <f t="shared" si="47"/>
        <v>1.3700772706154218E-2</v>
      </c>
      <c r="AB49" s="24">
        <f t="shared" si="48"/>
        <v>2.401825313603867E-2</v>
      </c>
      <c r="AC49" s="24">
        <f t="shared" si="38"/>
        <v>2.761166927356129E-2</v>
      </c>
      <c r="AD49" s="24">
        <f t="shared" ref="AC49:AN64" si="55">+G49/G48-1</f>
        <v>2.7553879274094584E-2</v>
      </c>
      <c r="AE49" s="24">
        <f t="shared" si="55"/>
        <v>2.8245603366299221E-2</v>
      </c>
      <c r="AF49" s="24">
        <f t="shared" si="55"/>
        <v>2.5862586697664502E-2</v>
      </c>
      <c r="AG49" s="24">
        <f t="shared" si="55"/>
        <v>2.5099570806267346E-2</v>
      </c>
      <c r="AH49" s="24">
        <f t="shared" si="55"/>
        <v>2.3566669176048993E-2</v>
      </c>
      <c r="AI49" s="24">
        <f t="shared" si="55"/>
        <v>5.6292690146928503E-3</v>
      </c>
      <c r="AJ49" s="24">
        <f t="shared" si="55"/>
        <v>1.8698759037637736E-2</v>
      </c>
      <c r="AK49" s="24">
        <f t="shared" si="55"/>
        <v>1.3957279879812878E-2</v>
      </c>
      <c r="AL49" s="24">
        <f t="shared" si="55"/>
        <v>3.5393047577708447E-2</v>
      </c>
      <c r="AM49" s="24">
        <f t="shared" si="55"/>
        <v>2.5933566400007768E-2</v>
      </c>
      <c r="AN49" s="24">
        <f t="shared" si="55"/>
        <v>1.7833475736515947E-2</v>
      </c>
      <c r="AO49" s="24">
        <f t="shared" si="39"/>
        <v>2.3854699758233622E-2</v>
      </c>
      <c r="AP49" s="24">
        <f t="shared" si="49"/>
        <v>2.3243726792248065E-2</v>
      </c>
      <c r="AQ49" s="24">
        <f t="shared" si="50"/>
        <v>2.2404045159238883E-2</v>
      </c>
      <c r="AR49" s="24">
        <f t="shared" si="51"/>
        <v>2.344061164937572E-2</v>
      </c>
      <c r="AS49" s="24" t="e">
        <f t="shared" si="51"/>
        <v>#DIV/0!</v>
      </c>
      <c r="AT49" s="24">
        <f t="shared" si="51"/>
        <v>2.3925245583400034E-2</v>
      </c>
      <c r="AU49" s="21"/>
      <c r="AV49" s="24">
        <f t="shared" ref="AV49:BC80" si="56">+B49/B37-1</f>
        <v>0.41434517081445921</v>
      </c>
      <c r="AW49" s="24">
        <f t="shared" si="56"/>
        <v>0.44538830513871508</v>
      </c>
      <c r="AX49" s="24">
        <f t="shared" si="56"/>
        <v>0.4480844465723175</v>
      </c>
      <c r="AY49" s="24">
        <f t="shared" si="56"/>
        <v>0.66523592227491513</v>
      </c>
      <c r="AZ49" s="24">
        <f t="shared" si="56"/>
        <v>7.3439092975390974E-2</v>
      </c>
      <c r="BA49" s="24">
        <f t="shared" si="56"/>
        <v>0.47837356357558525</v>
      </c>
      <c r="BB49" s="24">
        <f t="shared" si="56"/>
        <v>0.47421868670696821</v>
      </c>
      <c r="BC49" s="24">
        <f t="shared" si="56"/>
        <v>0.33731168659817423</v>
      </c>
      <c r="BD49" s="24">
        <f t="shared" si="54"/>
        <v>0.39058568059031074</v>
      </c>
      <c r="BE49" s="24">
        <f t="shared" si="54"/>
        <v>0.47448504371047151</v>
      </c>
      <c r="BF49" s="24">
        <f t="shared" si="54"/>
        <v>0.31657038275583815</v>
      </c>
      <c r="BG49" s="24">
        <f t="shared" si="54"/>
        <v>0.38663553697628972</v>
      </c>
      <c r="BH49" s="24">
        <f t="shared" si="54"/>
        <v>0.43296471156112704</v>
      </c>
      <c r="BI49" s="24">
        <f t="shared" si="35"/>
        <v>0.62813284855251261</v>
      </c>
      <c r="BJ49" s="24">
        <f t="shared" si="35"/>
        <v>0.45231642567970654</v>
      </c>
      <c r="BK49" s="24">
        <f t="shared" si="35"/>
        <v>0.19588959207165546</v>
      </c>
      <c r="BL49" s="24">
        <f t="shared" si="35"/>
        <v>0.41434517081445921</v>
      </c>
      <c r="BM49" s="24">
        <f t="shared" si="35"/>
        <v>0.47386919665612282</v>
      </c>
      <c r="BN49" s="24">
        <f t="shared" si="35"/>
        <v>0.50704517508225044</v>
      </c>
      <c r="BO49" s="24">
        <f t="shared" si="35"/>
        <v>0.54438859221398195</v>
      </c>
      <c r="BP49" s="24" t="e">
        <f t="shared" si="35"/>
        <v>#DIV/0!</v>
      </c>
      <c r="BQ49" s="24">
        <f t="shared" si="35"/>
        <v>0.47269616068057529</v>
      </c>
      <c r="BR49" s="21"/>
      <c r="BS49" s="35">
        <f t="shared" si="15"/>
        <v>44044</v>
      </c>
      <c r="BT49" s="24">
        <f t="shared" si="53"/>
        <v>8.7798403577166676E-3</v>
      </c>
      <c r="BU49" s="24">
        <f t="shared" si="52"/>
        <v>3.5499092429871674E-4</v>
      </c>
      <c r="BV49" s="24">
        <f t="shared" si="52"/>
        <v>2.683111466146419E-3</v>
      </c>
      <c r="BW49" s="24">
        <f t="shared" si="52"/>
        <v>2.1844015350612855E-3</v>
      </c>
      <c r="BX49" s="24">
        <f t="shared" si="52"/>
        <v>1.6610117404309282E-3</v>
      </c>
      <c r="BY49" s="24">
        <f t="shared" si="52"/>
        <v>1.9691513901623856E-3</v>
      </c>
      <c r="BZ49" s="24">
        <f t="shared" si="52"/>
        <v>2.1143511769752201E-3</v>
      </c>
      <c r="CA49" s="24">
        <f t="shared" si="52"/>
        <v>7.4165009080848557E-4</v>
      </c>
      <c r="CB49" s="24">
        <f t="shared" si="52"/>
        <v>1.3965410074229041E-3</v>
      </c>
      <c r="CC49" s="24">
        <f t="shared" si="52"/>
        <v>1.1256537508545052E-4</v>
      </c>
      <c r="CD49" s="24">
        <f t="shared" si="52"/>
        <v>1.3861824514690107E-3</v>
      </c>
      <c r="CE49" s="24">
        <f t="shared" si="52"/>
        <v>4.7090224265591629E-4</v>
      </c>
      <c r="CF49" s="24">
        <f t="shared" si="18"/>
        <v>2.3854699758233389E-2</v>
      </c>
    </row>
    <row r="50" spans="1:84" x14ac:dyDescent="0.2">
      <c r="A50" s="31">
        <f>+[1]NOA!A51</f>
        <v>44075</v>
      </c>
      <c r="B50" s="17">
        <f>+[1]NOA!B51</f>
        <v>352.19757741712323</v>
      </c>
      <c r="C50" s="17">
        <f>+[1]NOA!C51</f>
        <v>363.18701657403398</v>
      </c>
      <c r="D50" s="17">
        <f>+[1]NOA!D51</f>
        <v>293.55779754264103</v>
      </c>
      <c r="E50" s="17">
        <f>+[1]NOA!E51</f>
        <v>315.68719700845799</v>
      </c>
      <c r="F50" s="17">
        <f>+[1]NOA!F51</f>
        <v>394.89019999999999</v>
      </c>
      <c r="G50" s="17">
        <f>+[1]NOA!G51</f>
        <v>343.49092201673602</v>
      </c>
      <c r="H50" s="17">
        <f>+[1]NOA!H51</f>
        <v>396.36770000000001</v>
      </c>
      <c r="I50" s="17">
        <f>+[1]NOA!I51</f>
        <v>344.52050000000003</v>
      </c>
      <c r="J50" s="17">
        <f>+[1]NOA!J51</f>
        <v>394.08760599349301</v>
      </c>
      <c r="K50" s="17">
        <f>+[1]NOA!K51</f>
        <v>353.14960000000002</v>
      </c>
      <c r="L50" s="17">
        <f>+[1]NOA!L51</f>
        <v>338.27995164923601</v>
      </c>
      <c r="M50" s="17">
        <f>+[1]NOA!M51</f>
        <v>319.4196</v>
      </c>
      <c r="N50" s="17">
        <f>+[1]NOA!N51</f>
        <v>343.28700886984302</v>
      </c>
      <c r="O50" s="17">
        <f>+[1]NOA!P51</f>
        <v>355.06079999999997</v>
      </c>
      <c r="P50" s="17">
        <f>+[1]NOA!Q51</f>
        <v>348.19959999999998</v>
      </c>
      <c r="Q50" s="19">
        <f>+[1]NOA!R51</f>
        <v>366.96480000000003</v>
      </c>
      <c r="R50" s="19">
        <f t="shared" si="40"/>
        <v>352.19757741712323</v>
      </c>
      <c r="S50" s="19">
        <f t="shared" si="41"/>
        <v>344.130427744462</v>
      </c>
      <c r="T50" s="19">
        <f t="shared" si="42"/>
        <v>330.10866938025436</v>
      </c>
      <c r="U50" s="19">
        <f t="shared" si="43"/>
        <v>333.17640157667086</v>
      </c>
      <c r="V50" s="19"/>
      <c r="W50" s="19">
        <f t="shared" si="44"/>
        <v>347.23223822880976</v>
      </c>
      <c r="Y50" s="24">
        <f t="shared" si="45"/>
        <v>1.9422225957212991E-2</v>
      </c>
      <c r="Z50" s="24">
        <f t="shared" si="46"/>
        <v>2.6222763800067828E-2</v>
      </c>
      <c r="AA50" s="24">
        <f t="shared" si="47"/>
        <v>3.6721377800869703E-2</v>
      </c>
      <c r="AB50" s="24">
        <f t="shared" si="48"/>
        <v>1.1644057952549858E-2</v>
      </c>
      <c r="AC50" s="24">
        <f t="shared" si="55"/>
        <v>7.654434082990047E-3</v>
      </c>
      <c r="AD50" s="24">
        <f t="shared" si="55"/>
        <v>5.7225634785782464E-3</v>
      </c>
      <c r="AE50" s="24">
        <f t="shared" si="55"/>
        <v>3.7248743044646426E-2</v>
      </c>
      <c r="AF50" s="24">
        <f t="shared" si="55"/>
        <v>2.3818028585556927E-2</v>
      </c>
      <c r="AG50" s="24">
        <f t="shared" si="55"/>
        <v>-1.3810757662660045E-3</v>
      </c>
      <c r="AH50" s="24">
        <f t="shared" si="55"/>
        <v>2.6620952451828828E-2</v>
      </c>
      <c r="AI50" s="24">
        <f t="shared" si="55"/>
        <v>1.7001900946055581E-2</v>
      </c>
      <c r="AJ50" s="24">
        <f t="shared" si="55"/>
        <v>1.5232001123743899E-3</v>
      </c>
      <c r="AK50" s="24">
        <f t="shared" si="55"/>
        <v>1.1096759217082974E-2</v>
      </c>
      <c r="AL50" s="24">
        <f t="shared" si="55"/>
        <v>7.1634173541808233E-2</v>
      </c>
      <c r="AM50" s="24">
        <f t="shared" si="55"/>
        <v>1.7960504139525435E-2</v>
      </c>
      <c r="AN50" s="24">
        <f t="shared" si="55"/>
        <v>1.06567034448799E-2</v>
      </c>
      <c r="AO50" s="24">
        <f t="shared" si="39"/>
        <v>1.9422225957212991E-2</v>
      </c>
      <c r="AP50" s="24">
        <f t="shared" si="49"/>
        <v>1.9407191198682172E-2</v>
      </c>
      <c r="AQ50" s="24">
        <f t="shared" si="50"/>
        <v>1.0947827955952283E-2</v>
      </c>
      <c r="AR50" s="24">
        <f t="shared" si="51"/>
        <v>1.3572184004739807E-2</v>
      </c>
      <c r="AS50" s="24" t="e">
        <f t="shared" si="51"/>
        <v>#DIV/0!</v>
      </c>
      <c r="AT50" s="24">
        <f t="shared" si="51"/>
        <v>1.8125366978938295E-2</v>
      </c>
      <c r="AU50" s="21"/>
      <c r="AV50" s="24">
        <f t="shared" si="56"/>
        <v>0.36638683174814557</v>
      </c>
      <c r="AW50" s="24">
        <f t="shared" si="56"/>
        <v>0.41029443960735423</v>
      </c>
      <c r="AX50" s="24">
        <f t="shared" si="56"/>
        <v>0.42581617741264854</v>
      </c>
      <c r="AY50" s="24">
        <f t="shared" si="56"/>
        <v>0.56037213313535017</v>
      </c>
      <c r="AZ50" s="24">
        <f t="shared" si="56"/>
        <v>7.0191566063272148E-2</v>
      </c>
      <c r="BA50" s="24">
        <f t="shared" si="56"/>
        <v>0.4005686507738504</v>
      </c>
      <c r="BB50" s="24">
        <f t="shared" si="56"/>
        <v>0.39353234390568215</v>
      </c>
      <c r="BC50" s="24">
        <f t="shared" si="56"/>
        <v>0.30935052477318625</v>
      </c>
      <c r="BD50" s="24">
        <f t="shared" si="54"/>
        <v>0.28393034174196918</v>
      </c>
      <c r="BE50" s="24">
        <f t="shared" si="54"/>
        <v>0.43211236305904266</v>
      </c>
      <c r="BF50" s="24">
        <f t="shared" si="54"/>
        <v>0.3121423073520242</v>
      </c>
      <c r="BG50" s="24">
        <f t="shared" si="54"/>
        <v>0.31746315227231947</v>
      </c>
      <c r="BH50" s="24">
        <f t="shared" si="54"/>
        <v>0.32959908882240874</v>
      </c>
      <c r="BI50" s="24">
        <f t="shared" si="35"/>
        <v>0.63962805749814344</v>
      </c>
      <c r="BJ50" s="24">
        <f t="shared" si="35"/>
        <v>0.38442539520977115</v>
      </c>
      <c r="BK50" s="24">
        <f t="shared" si="35"/>
        <v>0.17716113994773175</v>
      </c>
      <c r="BL50" s="24">
        <f t="shared" si="35"/>
        <v>0.36638683174814557</v>
      </c>
      <c r="BM50" s="24">
        <f t="shared" si="35"/>
        <v>0.41882468306619769</v>
      </c>
      <c r="BN50" s="24">
        <f t="shared" si="35"/>
        <v>0.42747270664567516</v>
      </c>
      <c r="BO50" s="24">
        <f t="shared" si="35"/>
        <v>0.46104020462862949</v>
      </c>
      <c r="BP50" s="24" t="e">
        <f t="shared" si="35"/>
        <v>#DIV/0!</v>
      </c>
      <c r="BQ50" s="24">
        <f t="shared" si="35"/>
        <v>0.40315026535894805</v>
      </c>
      <c r="BR50" s="21"/>
      <c r="BS50" s="35">
        <f t="shared" si="15"/>
        <v>44075</v>
      </c>
      <c r="BT50" s="24">
        <f t="shared" si="53"/>
        <v>9.3129808335790116E-3</v>
      </c>
      <c r="BU50" s="24">
        <f t="shared" si="52"/>
        <v>9.4202538423662145E-4</v>
      </c>
      <c r="BV50" s="24">
        <f t="shared" si="52"/>
        <v>1.30098121458452E-3</v>
      </c>
      <c r="BW50" s="24">
        <f t="shared" si="52"/>
        <v>6.0777607033552492E-4</v>
      </c>
      <c r="BX50" s="24">
        <f t="shared" si="52"/>
        <v>3.4621576908472871E-4</v>
      </c>
      <c r="BY50" s="24">
        <f t="shared" si="52"/>
        <v>2.6079448622974865E-3</v>
      </c>
      <c r="BZ50" s="24">
        <f t="shared" si="52"/>
        <v>1.9510205222318228E-3</v>
      </c>
      <c r="CA50" s="24">
        <f t="shared" si="52"/>
        <v>-4.085808308905922E-5</v>
      </c>
      <c r="CB50" s="24">
        <f t="shared" si="52"/>
        <v>1.5770914753198396E-3</v>
      </c>
      <c r="CC50" s="24">
        <f t="shared" si="52"/>
        <v>3.339257252700537E-4</v>
      </c>
      <c r="CD50" s="24">
        <f t="shared" si="52"/>
        <v>1.1234972752523816E-4</v>
      </c>
      <c r="CE50" s="24">
        <f t="shared" si="52"/>
        <v>3.7077245583754713E-4</v>
      </c>
      <c r="CF50" s="24">
        <f t="shared" si="18"/>
        <v>1.9422225957213334E-2</v>
      </c>
    </row>
    <row r="51" spans="1:84" x14ac:dyDescent="0.2">
      <c r="A51" s="31">
        <f>+[1]NOA!A52</f>
        <v>44105</v>
      </c>
      <c r="B51" s="17">
        <f>+[1]NOA!B52</f>
        <v>366.26363112947769</v>
      </c>
      <c r="C51" s="17">
        <f>+[1]NOA!C52</f>
        <v>383.16027336399497</v>
      </c>
      <c r="D51" s="17">
        <f>+[1]NOA!D52</f>
        <v>297.99203393862302</v>
      </c>
      <c r="E51" s="17">
        <f>+[1]NOA!E52</f>
        <v>333.85777621832</v>
      </c>
      <c r="F51" s="17">
        <f>+[1]NOA!F52</f>
        <v>400.38760000000002</v>
      </c>
      <c r="G51" s="17">
        <f>+[1]NOA!G52</f>
        <v>358.32840134031397</v>
      </c>
      <c r="H51" s="17">
        <f>+[1]NOA!H52</f>
        <v>410.61509999999998</v>
      </c>
      <c r="I51" s="17">
        <f>+[1]NOA!I52</f>
        <v>357.30759999999998</v>
      </c>
      <c r="J51" s="17">
        <f>+[1]NOA!J52</f>
        <v>392.81806949132698</v>
      </c>
      <c r="K51" s="17">
        <f>+[1]NOA!K52</f>
        <v>354.8039</v>
      </c>
      <c r="L51" s="17">
        <f>+[1]NOA!L52</f>
        <v>345.400490266021</v>
      </c>
      <c r="M51" s="17">
        <f>+[1]NOA!M52</f>
        <v>332.91109999999998</v>
      </c>
      <c r="N51" s="17">
        <f>+[1]NOA!N52</f>
        <v>349.04954942400298</v>
      </c>
      <c r="O51" s="17">
        <f>+[1]NOA!P52</f>
        <v>399.87380000000002</v>
      </c>
      <c r="P51" s="17">
        <f>+[1]NOA!Q52</f>
        <v>359.72019999999998</v>
      </c>
      <c r="Q51" s="19">
        <f>+[1]NOA!R52</f>
        <v>370.4461</v>
      </c>
      <c r="R51" s="19">
        <f t="shared" si="40"/>
        <v>366.26363112947769</v>
      </c>
      <c r="S51" s="19">
        <f t="shared" si="41"/>
        <v>359.87347024069732</v>
      </c>
      <c r="T51" s="19">
        <f t="shared" si="42"/>
        <v>342.74635417429386</v>
      </c>
      <c r="U51" s="19">
        <f t="shared" si="43"/>
        <v>345.56904386009165</v>
      </c>
      <c r="V51" s="19"/>
      <c r="W51" s="19">
        <f t="shared" si="44"/>
        <v>358.96650032175745</v>
      </c>
      <c r="Y51" s="24">
        <f t="shared" si="45"/>
        <v>3.9937962706925179E-2</v>
      </c>
      <c r="Z51" s="24">
        <f t="shared" si="46"/>
        <v>5.4994413011703935E-2</v>
      </c>
      <c r="AA51" s="24">
        <f t="shared" si="47"/>
        <v>1.5105156235333483E-2</v>
      </c>
      <c r="AB51" s="24">
        <f t="shared" si="48"/>
        <v>5.7558809422908475E-2</v>
      </c>
      <c r="AC51" s="24">
        <f t="shared" si="55"/>
        <v>1.3921338133992656E-2</v>
      </c>
      <c r="AD51" s="24">
        <f t="shared" si="55"/>
        <v>4.3196132335791448E-2</v>
      </c>
      <c r="AE51" s="24">
        <f t="shared" si="55"/>
        <v>3.5944906711621538E-2</v>
      </c>
      <c r="AF51" s="24">
        <f t="shared" si="55"/>
        <v>3.7115643336172788E-2</v>
      </c>
      <c r="AG51" s="24">
        <f t="shared" si="55"/>
        <v>-3.2214575715101557E-3</v>
      </c>
      <c r="AH51" s="24">
        <f t="shared" si="55"/>
        <v>4.6844170289304099E-3</v>
      </c>
      <c r="AI51" s="24">
        <f t="shared" si="55"/>
        <v>2.1049248062351422E-2</v>
      </c>
      <c r="AJ51" s="24">
        <f t="shared" si="55"/>
        <v>4.2237545848783142E-2</v>
      </c>
      <c r="AK51" s="24">
        <f t="shared" si="55"/>
        <v>1.6786363611985156E-2</v>
      </c>
      <c r="AL51" s="24">
        <f t="shared" si="55"/>
        <v>0.12621218675787382</v>
      </c>
      <c r="AM51" s="24">
        <f t="shared" si="55"/>
        <v>3.308619538908153E-2</v>
      </c>
      <c r="AN51" s="24">
        <f t="shared" si="55"/>
        <v>9.4867409626209209E-3</v>
      </c>
      <c r="AO51" s="24">
        <f t="shared" si="39"/>
        <v>3.9937962706925179E-2</v>
      </c>
      <c r="AP51" s="24">
        <f t="shared" si="49"/>
        <v>4.5747313306237158E-2</v>
      </c>
      <c r="AQ51" s="24">
        <f t="shared" si="50"/>
        <v>3.8283407757104593E-2</v>
      </c>
      <c r="AR51" s="24">
        <f t="shared" si="51"/>
        <v>3.7195438286672822E-2</v>
      </c>
      <c r="AS51" s="24" t="e">
        <f t="shared" si="51"/>
        <v>#DIV/0!</v>
      </c>
      <c r="AT51" s="24">
        <f t="shared" si="51"/>
        <v>3.3793700011274241E-2</v>
      </c>
      <c r="AU51" s="21"/>
      <c r="AV51" s="24">
        <f t="shared" si="56"/>
        <v>0.38279334604268134</v>
      </c>
      <c r="AW51" s="24">
        <f t="shared" si="56"/>
        <v>0.46369002473459209</v>
      </c>
      <c r="AX51" s="24">
        <f t="shared" si="56"/>
        <v>0.36252579969231857</v>
      </c>
      <c r="AY51" s="24">
        <f t="shared" si="56"/>
        <v>0.59617447588172845</v>
      </c>
      <c r="AZ51" s="24">
        <f t="shared" si="56"/>
        <v>7.7673198131939403E-2</v>
      </c>
      <c r="BA51" s="24">
        <f t="shared" si="56"/>
        <v>0.35441544823829352</v>
      </c>
      <c r="BB51" s="24">
        <f t="shared" si="56"/>
        <v>0.38166085948527773</v>
      </c>
      <c r="BC51" s="24">
        <f t="shared" si="56"/>
        <v>0.3218511441556593</v>
      </c>
      <c r="BD51" s="24">
        <f t="shared" si="54"/>
        <v>0.25732251061917633</v>
      </c>
      <c r="BE51" s="24">
        <f t="shared" si="54"/>
        <v>0.39479771331168045</v>
      </c>
      <c r="BF51" s="24">
        <f t="shared" si="54"/>
        <v>0.29639299758471882</v>
      </c>
      <c r="BG51" s="24">
        <f t="shared" si="54"/>
        <v>0.33618958248377684</v>
      </c>
      <c r="BH51" s="24">
        <f t="shared" si="54"/>
        <v>0.3066319455416302</v>
      </c>
      <c r="BI51" s="24">
        <f t="shared" si="35"/>
        <v>0.80697740520203198</v>
      </c>
      <c r="BJ51" s="24">
        <f t="shared" si="35"/>
        <v>0.38322162180453168</v>
      </c>
      <c r="BK51" s="24">
        <f t="shared" si="35"/>
        <v>0.17076356584614905</v>
      </c>
      <c r="BL51" s="24">
        <f t="shared" si="35"/>
        <v>0.38279334604268089</v>
      </c>
      <c r="BM51" s="24">
        <f t="shared" si="35"/>
        <v>0.44170125828741535</v>
      </c>
      <c r="BN51" s="24">
        <f t="shared" si="35"/>
        <v>0.42483538347225891</v>
      </c>
      <c r="BO51" s="24">
        <f t="shared" si="35"/>
        <v>0.45145892526007469</v>
      </c>
      <c r="BP51" s="24" t="e">
        <f t="shared" si="35"/>
        <v>#DIV/0!</v>
      </c>
      <c r="BQ51" s="24">
        <f t="shared" si="35"/>
        <v>0.39647014852909268</v>
      </c>
      <c r="BR51" s="21"/>
      <c r="BS51" s="35">
        <f t="shared" si="15"/>
        <v>44105</v>
      </c>
      <c r="BT51" s="24">
        <f t="shared" si="53"/>
        <v>1.9661487111474977E-2</v>
      </c>
      <c r="BU51" s="24">
        <f t="shared" si="52"/>
        <v>3.9407312285359497E-4</v>
      </c>
      <c r="BV51" s="24">
        <f t="shared" si="52"/>
        <v>6.3819310307120011E-3</v>
      </c>
      <c r="BW51" s="24">
        <f t="shared" si="52"/>
        <v>1.0926196676936393E-3</v>
      </c>
      <c r="BX51" s="24">
        <f t="shared" si="52"/>
        <v>2.5782509387551021E-3</v>
      </c>
      <c r="BY51" s="24">
        <f t="shared" si="52"/>
        <v>2.5606661653208495E-3</v>
      </c>
      <c r="BZ51" s="24">
        <f t="shared" si="52"/>
        <v>3.053385880409841E-3</v>
      </c>
      <c r="CA51" s="24">
        <f t="shared" si="52"/>
        <v>-9.3359516119436128E-5</v>
      </c>
      <c r="CB51" s="24">
        <f t="shared" si="52"/>
        <v>2.7947622673003976E-4</v>
      </c>
      <c r="CC51" s="24">
        <f t="shared" si="52"/>
        <v>4.1243607877057315E-4</v>
      </c>
      <c r="CD51" s="24">
        <f t="shared" si="52"/>
        <v>3.0606992186187278E-3</v>
      </c>
      <c r="CE51" s="24">
        <f t="shared" si="52"/>
        <v>5.5629678170498651E-4</v>
      </c>
      <c r="CF51" s="24">
        <f t="shared" si="18"/>
        <v>3.9937962706924894E-2</v>
      </c>
    </row>
    <row r="52" spans="1:84" x14ac:dyDescent="0.2">
      <c r="A52" s="31">
        <f>+[1]NOA!A53</f>
        <v>44136</v>
      </c>
      <c r="B52" s="17">
        <f>+[1]NOA!B53</f>
        <v>378.73068414246012</v>
      </c>
      <c r="C52" s="17">
        <f>+[1]NOA!C53</f>
        <v>394.62040475582501</v>
      </c>
      <c r="D52" s="17">
        <f>+[1]NOA!D53</f>
        <v>308.42845230121998</v>
      </c>
      <c r="E52" s="17">
        <f>+[1]NOA!E53</f>
        <v>351.60448126701903</v>
      </c>
      <c r="F52" s="17">
        <f>+[1]NOA!F53</f>
        <v>403.4443</v>
      </c>
      <c r="G52" s="17">
        <f>+[1]NOA!G53</f>
        <v>378.01083472314502</v>
      </c>
      <c r="H52" s="17">
        <f>+[1]NOA!H53</f>
        <v>429.67410000000001</v>
      </c>
      <c r="I52" s="17">
        <f>+[1]NOA!I53</f>
        <v>370.3972</v>
      </c>
      <c r="J52" s="17">
        <f>+[1]NOA!J53</f>
        <v>398.31529919857002</v>
      </c>
      <c r="K52" s="17">
        <f>+[1]NOA!K53</f>
        <v>367.35109999999997</v>
      </c>
      <c r="L52" s="17">
        <f>+[1]NOA!L53</f>
        <v>352.73105720392698</v>
      </c>
      <c r="M52" s="17">
        <f>+[1]NOA!M53</f>
        <v>344.73579999999998</v>
      </c>
      <c r="N52" s="17">
        <f>+[1]NOA!N53</f>
        <v>356.77956184110502</v>
      </c>
      <c r="O52" s="17">
        <f>+[1]NOA!P53</f>
        <v>403.60329999999999</v>
      </c>
      <c r="P52" s="17">
        <f>+[1]NOA!Q53</f>
        <v>374.10520000000002</v>
      </c>
      <c r="Q52" s="19">
        <f>+[1]NOA!R53</f>
        <v>375.72379999999998</v>
      </c>
      <c r="R52" s="19">
        <f t="shared" si="40"/>
        <v>378.73068414246012</v>
      </c>
      <c r="S52" s="19">
        <f t="shared" si="41"/>
        <v>372.98482721208336</v>
      </c>
      <c r="T52" s="19">
        <f t="shared" si="42"/>
        <v>357.68915263852716</v>
      </c>
      <c r="U52" s="19">
        <f t="shared" si="43"/>
        <v>361.40672762350687</v>
      </c>
      <c r="V52" s="19"/>
      <c r="W52" s="19">
        <f t="shared" si="44"/>
        <v>373.81166667355933</v>
      </c>
      <c r="Y52" s="24">
        <f t="shared" si="45"/>
        <v>3.4038468341879069E-2</v>
      </c>
      <c r="Z52" s="24">
        <f t="shared" si="46"/>
        <v>2.990949790074704E-2</v>
      </c>
      <c r="AA52" s="24">
        <f t="shared" si="47"/>
        <v>3.5022474341533938E-2</v>
      </c>
      <c r="AB52" s="24">
        <f t="shared" si="48"/>
        <v>5.3156482528937454E-2</v>
      </c>
      <c r="AC52" s="24">
        <f t="shared" si="55"/>
        <v>7.6343523126090052E-3</v>
      </c>
      <c r="AD52" s="24">
        <f t="shared" si="55"/>
        <v>5.4928477087525351E-2</v>
      </c>
      <c r="AE52" s="24">
        <f t="shared" si="55"/>
        <v>4.6415730936343991E-2</v>
      </c>
      <c r="AF52" s="24">
        <f t="shared" si="55"/>
        <v>3.6633981477024236E-2</v>
      </c>
      <c r="AG52" s="24">
        <f t="shared" si="55"/>
        <v>1.3994340215462975E-2</v>
      </c>
      <c r="AH52" s="24">
        <f t="shared" si="55"/>
        <v>3.5363760093956031E-2</v>
      </c>
      <c r="AI52" s="24">
        <f t="shared" si="55"/>
        <v>2.1223383129132634E-2</v>
      </c>
      <c r="AJ52" s="24">
        <f t="shared" si="55"/>
        <v>3.5519092033879263E-2</v>
      </c>
      <c r="AK52" s="24">
        <f t="shared" si="55"/>
        <v>2.214588854177868E-2</v>
      </c>
      <c r="AL52" s="24">
        <f t="shared" si="55"/>
        <v>9.326692571506312E-3</v>
      </c>
      <c r="AM52" s="24">
        <f t="shared" si="55"/>
        <v>3.9989413994543588E-2</v>
      </c>
      <c r="AN52" s="24">
        <f t="shared" si="55"/>
        <v>1.424687694107174E-2</v>
      </c>
      <c r="AO52" s="24">
        <f t="shared" si="39"/>
        <v>3.4038468341879069E-2</v>
      </c>
      <c r="AP52" s="24">
        <f t="shared" si="49"/>
        <v>3.6433241279543838E-2</v>
      </c>
      <c r="AQ52" s="24">
        <f t="shared" si="50"/>
        <v>4.3597249926208059E-2</v>
      </c>
      <c r="AR52" s="24">
        <f t="shared" si="51"/>
        <v>4.583073641812474E-2</v>
      </c>
      <c r="AS52" s="24" t="e">
        <f t="shared" si="51"/>
        <v>#DIV/0!</v>
      </c>
      <c r="AT52" s="24">
        <f t="shared" si="51"/>
        <v>4.1355297328568241E-2</v>
      </c>
      <c r="AU52" s="21"/>
      <c r="AV52" s="24">
        <f t="shared" si="56"/>
        <v>0.37293544834271319</v>
      </c>
      <c r="AW52" s="24">
        <f t="shared" si="56"/>
        <v>0.43845015966842671</v>
      </c>
      <c r="AX52" s="24">
        <f t="shared" si="56"/>
        <v>0.34071900765059859</v>
      </c>
      <c r="AY52" s="24">
        <f t="shared" si="56"/>
        <v>0.62075215063499622</v>
      </c>
      <c r="AZ52" s="24">
        <f t="shared" si="56"/>
        <v>8.1370203454322221E-2</v>
      </c>
      <c r="BA52" s="24">
        <f t="shared" si="56"/>
        <v>0.41827590462429942</v>
      </c>
      <c r="BB52" s="24">
        <f t="shared" si="56"/>
        <v>0.34547759818554691</v>
      </c>
      <c r="BC52" s="24">
        <f t="shared" si="56"/>
        <v>0.29500228130501127</v>
      </c>
      <c r="BD52" s="24">
        <f t="shared" si="54"/>
        <v>0.18999623671226584</v>
      </c>
      <c r="BE52" s="24">
        <f t="shared" si="54"/>
        <v>0.40577131783539033</v>
      </c>
      <c r="BF52" s="24">
        <f t="shared" si="54"/>
        <v>0.28281821846514554</v>
      </c>
      <c r="BG52" s="24">
        <f t="shared" si="54"/>
        <v>0.33656966460896887</v>
      </c>
      <c r="BH52" s="24">
        <f t="shared" si="54"/>
        <v>0.26696676196540037</v>
      </c>
      <c r="BI52" s="24">
        <f t="shared" si="35"/>
        <v>0.74863567672860509</v>
      </c>
      <c r="BJ52" s="24">
        <f t="shared" si="35"/>
        <v>0.38446672866642673</v>
      </c>
      <c r="BK52" s="24">
        <f t="shared" si="35"/>
        <v>0.14741991931617227</v>
      </c>
      <c r="BL52" s="24">
        <f t="shared" si="35"/>
        <v>0.37293544834271319</v>
      </c>
      <c r="BM52" s="24">
        <f t="shared" si="35"/>
        <v>0.43640935344772558</v>
      </c>
      <c r="BN52" s="24">
        <f t="shared" si="35"/>
        <v>0.44197776634869301</v>
      </c>
      <c r="BO52" s="24">
        <f t="shared" si="35"/>
        <v>0.47379685373005587</v>
      </c>
      <c r="BP52" s="24" t="e">
        <f t="shared" si="35"/>
        <v>#DIV/0!</v>
      </c>
      <c r="BQ52" s="24">
        <f t="shared" si="35"/>
        <v>0.39158162209794711</v>
      </c>
      <c r="BR52" s="21"/>
      <c r="BS52" s="35">
        <f t="shared" si="15"/>
        <v>44136</v>
      </c>
      <c r="BT52" s="24">
        <f t="shared" si="53"/>
        <v>1.084799913465309E-2</v>
      </c>
      <c r="BU52" s="24">
        <f t="shared" si="52"/>
        <v>8.9187095574282463E-4</v>
      </c>
      <c r="BV52" s="24">
        <f t="shared" si="52"/>
        <v>5.9936811300492507E-3</v>
      </c>
      <c r="BW52" s="24">
        <f t="shared" si="52"/>
        <v>5.8419395706902277E-4</v>
      </c>
      <c r="BX52" s="24">
        <f t="shared" si="52"/>
        <v>3.2887920630138541E-3</v>
      </c>
      <c r="BY52" s="24">
        <f t="shared" si="52"/>
        <v>3.2938970661095077E-3</v>
      </c>
      <c r="BZ52" s="24">
        <f t="shared" si="52"/>
        <v>3.0055819536470595E-3</v>
      </c>
      <c r="CA52" s="24">
        <f t="shared" si="52"/>
        <v>3.8873160564299264E-4</v>
      </c>
      <c r="CB52" s="24">
        <f t="shared" si="52"/>
        <v>2.0383088479131116E-3</v>
      </c>
      <c r="CC52" s="24">
        <f t="shared" si="52"/>
        <v>4.0829488058129643E-4</v>
      </c>
      <c r="CD52" s="24">
        <f t="shared" si="52"/>
        <v>2.5795450317752325E-3</v>
      </c>
      <c r="CE52" s="24">
        <f t="shared" si="52"/>
        <v>7.1757171568192113E-4</v>
      </c>
      <c r="CF52" s="24">
        <f t="shared" si="18"/>
        <v>3.4038468341879166E-2</v>
      </c>
    </row>
    <row r="53" spans="1:84" x14ac:dyDescent="0.2">
      <c r="A53" s="31">
        <f>+[1]NOA!A54</f>
        <v>44166</v>
      </c>
      <c r="B53" s="17">
        <f>+[1]NOA!B54</f>
        <v>395.86950054897841</v>
      </c>
      <c r="C53" s="17">
        <f>+[1]NOA!C54</f>
        <v>420.91218936669401</v>
      </c>
      <c r="D53" s="17">
        <f>+[1]NOA!D54</f>
        <v>317.953239277585</v>
      </c>
      <c r="E53" s="17">
        <f>+[1]NOA!E54</f>
        <v>367.08632303437201</v>
      </c>
      <c r="F53" s="17">
        <f>+[1]NOA!F54</f>
        <v>409.24990000000003</v>
      </c>
      <c r="G53" s="17">
        <f>+[1]NOA!G54</f>
        <v>387.20889432223697</v>
      </c>
      <c r="H53" s="17">
        <f>+[1]NOA!H54</f>
        <v>448.27679999999998</v>
      </c>
      <c r="I53" s="17">
        <f>+[1]NOA!I54</f>
        <v>387.49849999999998</v>
      </c>
      <c r="J53" s="17">
        <f>+[1]NOA!J54</f>
        <v>393.30728942742297</v>
      </c>
      <c r="K53" s="17">
        <f>+[1]NOA!K54</f>
        <v>383.37439999999998</v>
      </c>
      <c r="L53" s="17">
        <f>+[1]NOA!L54</f>
        <v>364.70033981359802</v>
      </c>
      <c r="M53" s="17">
        <f>+[1]NOA!M54</f>
        <v>356.63249999999999</v>
      </c>
      <c r="N53" s="17">
        <f>+[1]NOA!N54</f>
        <v>362.860236644613</v>
      </c>
      <c r="O53" s="17">
        <f>+[1]NOA!P54</f>
        <v>411.52190000000002</v>
      </c>
      <c r="P53" s="17">
        <f>+[1]NOA!Q54</f>
        <v>394.11099999999999</v>
      </c>
      <c r="Q53" s="19">
        <f>+[1]NOA!R54</f>
        <v>383.68770000000001</v>
      </c>
      <c r="R53" s="19">
        <f t="shared" si="40"/>
        <v>395.86950054897841</v>
      </c>
      <c r="S53" s="19">
        <f t="shared" si="41"/>
        <v>392.001788035598</v>
      </c>
      <c r="T53" s="19">
        <f t="shared" si="42"/>
        <v>370.49602033990936</v>
      </c>
      <c r="U53" s="19">
        <f t="shared" si="43"/>
        <v>374.4748108397614</v>
      </c>
      <c r="V53" s="19"/>
      <c r="W53" s="19">
        <f t="shared" si="44"/>
        <v>387.30116152543366</v>
      </c>
      <c r="Y53" s="24">
        <f t="shared" si="45"/>
        <v>4.5253308285080784E-2</v>
      </c>
      <c r="Z53" s="24">
        <f t="shared" si="46"/>
        <v>6.662550718110305E-2</v>
      </c>
      <c r="AA53" s="24">
        <f t="shared" si="47"/>
        <v>3.0881674194775055E-2</v>
      </c>
      <c r="AB53" s="24">
        <f t="shared" si="48"/>
        <v>4.4031980797183401E-2</v>
      </c>
      <c r="AC53" s="24">
        <f t="shared" si="55"/>
        <v>1.4390090527986121E-2</v>
      </c>
      <c r="AD53" s="24">
        <f t="shared" si="55"/>
        <v>2.4332793545001508E-2</v>
      </c>
      <c r="AE53" s="24">
        <f t="shared" si="55"/>
        <v>4.3294906534976141E-2</v>
      </c>
      <c r="AF53" s="24">
        <f t="shared" si="55"/>
        <v>4.6170165433216059E-2</v>
      </c>
      <c r="AG53" s="24">
        <f t="shared" si="55"/>
        <v>-1.257297869608176E-2</v>
      </c>
      <c r="AH53" s="24">
        <f t="shared" si="55"/>
        <v>4.3618489232780222E-2</v>
      </c>
      <c r="AI53" s="24">
        <f t="shared" si="55"/>
        <v>3.3933169096451721E-2</v>
      </c>
      <c r="AJ53" s="24">
        <f t="shared" si="55"/>
        <v>3.4509615769525492E-2</v>
      </c>
      <c r="AK53" s="24">
        <f t="shared" si="55"/>
        <v>1.7043226277115187E-2</v>
      </c>
      <c r="AL53" s="24">
        <f t="shared" si="55"/>
        <v>1.9619760294328659E-2</v>
      </c>
      <c r="AM53" s="24">
        <f t="shared" si="55"/>
        <v>5.3476401824941178E-2</v>
      </c>
      <c r="AN53" s="24">
        <f t="shared" si="55"/>
        <v>2.1196155260859273E-2</v>
      </c>
      <c r="AO53" s="24">
        <f t="shared" ref="AO53:AQ95" si="57">+R53/R52-1</f>
        <v>4.5253308285080784E-2</v>
      </c>
      <c r="AP53" s="24">
        <f t="shared" si="57"/>
        <v>5.0985883167578239E-2</v>
      </c>
      <c r="AQ53" s="24">
        <f t="shared" si="57"/>
        <v>3.5804462078067312E-2</v>
      </c>
      <c r="AR53" s="24">
        <f t="shared" si="51"/>
        <v>3.6158937334083374E-2</v>
      </c>
      <c r="AS53" s="24" t="e">
        <f t="shared" si="51"/>
        <v>#DIV/0!</v>
      </c>
      <c r="AT53" s="24">
        <f t="shared" si="51"/>
        <v>3.6086339872464013E-2</v>
      </c>
      <c r="AU53" s="21"/>
      <c r="AV53" s="24">
        <f t="shared" si="56"/>
        <v>0.38115800085992402</v>
      </c>
      <c r="AW53" s="24">
        <f t="shared" si="56"/>
        <v>0.4808118610914911</v>
      </c>
      <c r="AX53" s="24">
        <f t="shared" si="56"/>
        <v>0.35018283729897837</v>
      </c>
      <c r="AY53" s="24">
        <f t="shared" si="56"/>
        <v>0.62858264289463905</v>
      </c>
      <c r="AZ53" s="24">
        <f t="shared" si="56"/>
        <v>7.1481794884952876E-2</v>
      </c>
      <c r="BA53" s="24">
        <f t="shared" si="56"/>
        <v>0.37031374622680335</v>
      </c>
      <c r="BB53" s="24">
        <f t="shared" si="56"/>
        <v>0.34795036591695139</v>
      </c>
      <c r="BC53" s="24">
        <f t="shared" si="56"/>
        <v>0.28729131266018526</v>
      </c>
      <c r="BD53" s="24">
        <f t="shared" si="54"/>
        <v>7.5257246030940639E-2</v>
      </c>
      <c r="BE53" s="24">
        <f t="shared" si="54"/>
        <v>0.40223443457905472</v>
      </c>
      <c r="BF53" s="24">
        <f t="shared" si="54"/>
        <v>0.28725838705746165</v>
      </c>
      <c r="BG53" s="24">
        <f t="shared" si="54"/>
        <v>0.35105058666468669</v>
      </c>
      <c r="BH53" s="24">
        <f t="shared" si="54"/>
        <v>0.25726444002211379</v>
      </c>
      <c r="BI53" s="24">
        <f t="shared" si="35"/>
        <v>0.72287330668150407</v>
      </c>
      <c r="BJ53" s="24">
        <f t="shared" si="35"/>
        <v>0.409675447472724</v>
      </c>
      <c r="BK53" s="24">
        <f t="shared" si="35"/>
        <v>0.12118017273799708</v>
      </c>
      <c r="BL53" s="24">
        <f t="shared" si="35"/>
        <v>0.38115800085992402</v>
      </c>
      <c r="BM53" s="24">
        <f t="shared" si="35"/>
        <v>0.45578378373282091</v>
      </c>
      <c r="BN53" s="24">
        <f t="shared" si="35"/>
        <v>0.43750387073852681</v>
      </c>
      <c r="BO53" s="24">
        <f t="shared" si="35"/>
        <v>0.46309312987307272</v>
      </c>
      <c r="BP53" s="24" t="e">
        <f t="shared" si="35"/>
        <v>#DIV/0!</v>
      </c>
      <c r="BQ53" s="24">
        <f t="shared" si="35"/>
        <v>0.37605757459143496</v>
      </c>
      <c r="BR53" s="21"/>
      <c r="BS53" s="35">
        <f t="shared" si="15"/>
        <v>44166</v>
      </c>
      <c r="BT53" s="24">
        <f t="shared" si="53"/>
        <v>2.4068189101782749E-2</v>
      </c>
      <c r="BU53" s="24">
        <f t="shared" si="52"/>
        <v>7.871710554302083E-4</v>
      </c>
      <c r="BV53" s="24">
        <f t="shared" si="52"/>
        <v>5.0566376235340769E-3</v>
      </c>
      <c r="BW53" s="24">
        <f t="shared" si="52"/>
        <v>1.073036901987949E-3</v>
      </c>
      <c r="BX53" s="24">
        <f t="shared" si="52"/>
        <v>1.4863365210004574E-3</v>
      </c>
      <c r="BY53" s="24">
        <f t="shared" si="52"/>
        <v>3.1092038731064644E-3</v>
      </c>
      <c r="BZ53" s="24">
        <f t="shared" si="52"/>
        <v>3.797472426234706E-3</v>
      </c>
      <c r="CA53" s="24">
        <f t="shared" si="52"/>
        <v>-3.4247938839811247E-4</v>
      </c>
      <c r="CB53" s="24">
        <f t="shared" si="52"/>
        <v>2.5173200638831331E-3</v>
      </c>
      <c r="CC53" s="24">
        <f t="shared" si="52"/>
        <v>6.4471503224027937E-4</v>
      </c>
      <c r="CD53" s="24">
        <f t="shared" si="52"/>
        <v>2.5098212788126017E-3</v>
      </c>
      <c r="CE53" s="24">
        <f t="shared" si="52"/>
        <v>5.4588379546639657E-4</v>
      </c>
      <c r="CF53" s="24">
        <f t="shared" si="18"/>
        <v>4.5253308285080909E-2</v>
      </c>
    </row>
    <row r="54" spans="1:84" x14ac:dyDescent="0.2">
      <c r="A54" s="31">
        <f>+[1]NOA!A55</f>
        <v>44197</v>
      </c>
      <c r="B54" s="17">
        <f>+[1]NOA!B55</f>
        <v>417.99937535735091</v>
      </c>
      <c r="C54" s="17">
        <f>+[1]NOA!C55</f>
        <v>442.29452218490002</v>
      </c>
      <c r="D54" s="17">
        <f>+[1]NOA!D55</f>
        <v>330.43500705579299</v>
      </c>
      <c r="E54" s="17">
        <f>+[1]NOA!E55</f>
        <v>387.945069011378</v>
      </c>
      <c r="F54" s="17">
        <f>+[1]NOA!F55</f>
        <v>437.85969999999998</v>
      </c>
      <c r="G54" s="17">
        <f>+[1]NOA!G55</f>
        <v>401.26281383726803</v>
      </c>
      <c r="H54" s="17">
        <f>+[1]NOA!H55</f>
        <v>471.44650000000001</v>
      </c>
      <c r="I54" s="17">
        <f>+[1]NOA!I55</f>
        <v>414.80950000000001</v>
      </c>
      <c r="J54" s="17">
        <f>+[1]NOA!J55</f>
        <v>445.54758208282499</v>
      </c>
      <c r="K54" s="17">
        <f>+[1]NOA!K55</f>
        <v>403.11619999999999</v>
      </c>
      <c r="L54" s="17">
        <f>+[1]NOA!L55</f>
        <v>382.70840255738398</v>
      </c>
      <c r="M54" s="17">
        <f>+[1]NOA!M55</f>
        <v>381.36669999999998</v>
      </c>
      <c r="N54" s="17">
        <f>+[1]NOA!N55</f>
        <v>370.15856274516602</v>
      </c>
      <c r="O54" s="17">
        <f>+[1]NOA!P55</f>
        <v>431.3526</v>
      </c>
      <c r="P54" s="17">
        <f>+[1]NOA!Q55</f>
        <v>413.97969999999998</v>
      </c>
      <c r="Q54" s="19">
        <f>+[1]NOA!R55</f>
        <v>414.0478</v>
      </c>
      <c r="R54" s="19">
        <f t="shared" si="40"/>
        <v>417.99937535735086</v>
      </c>
      <c r="S54" s="19">
        <f t="shared" si="41"/>
        <v>411.88947462886733</v>
      </c>
      <c r="T54" s="19">
        <f t="shared" si="42"/>
        <v>389.58440861536104</v>
      </c>
      <c r="U54" s="19">
        <f t="shared" si="43"/>
        <v>391.94286737386466</v>
      </c>
      <c r="V54" s="19"/>
      <c r="W54" s="19">
        <f t="shared" si="44"/>
        <v>409.21811155475473</v>
      </c>
      <c r="Y54" s="24">
        <f t="shared" si="45"/>
        <v>5.5901944397543923E-2</v>
      </c>
      <c r="Z54" s="24">
        <f t="shared" si="46"/>
        <v>5.0799984791074726E-2</v>
      </c>
      <c r="AA54" s="24">
        <f t="shared" si="47"/>
        <v>3.9256614609643803E-2</v>
      </c>
      <c r="AB54" s="24">
        <f t="shared" si="48"/>
        <v>5.6822454741940476E-2</v>
      </c>
      <c r="AC54" s="24">
        <f t="shared" si="55"/>
        <v>6.9907897350738324E-2</v>
      </c>
      <c r="AD54" s="24">
        <f t="shared" si="55"/>
        <v>3.6295446001132659E-2</v>
      </c>
      <c r="AE54" s="24">
        <f t="shared" si="55"/>
        <v>5.1686145702833697E-2</v>
      </c>
      <c r="AF54" s="24">
        <f t="shared" si="55"/>
        <v>7.0480272826862755E-2</v>
      </c>
      <c r="AG54" s="24">
        <f t="shared" si="55"/>
        <v>0.13282309801949888</v>
      </c>
      <c r="AH54" s="24">
        <f t="shared" si="55"/>
        <v>5.1494831162435473E-2</v>
      </c>
      <c r="AI54" s="24">
        <f t="shared" si="55"/>
        <v>4.9377696639904656E-2</v>
      </c>
      <c r="AJ54" s="24">
        <f t="shared" si="55"/>
        <v>6.9354868106524137E-2</v>
      </c>
      <c r="AK54" s="24">
        <f t="shared" si="55"/>
        <v>2.011332563755408E-2</v>
      </c>
      <c r="AL54" s="24">
        <f t="shared" si="55"/>
        <v>4.8188686920428658E-2</v>
      </c>
      <c r="AM54" s="24">
        <f t="shared" si="55"/>
        <v>5.0413969668443581E-2</v>
      </c>
      <c r="AN54" s="24">
        <f t="shared" si="55"/>
        <v>7.9127113014047623E-2</v>
      </c>
      <c r="AO54" s="24">
        <f t="shared" si="57"/>
        <v>5.5901944397543923E-2</v>
      </c>
      <c r="AP54" s="24">
        <f t="shared" si="57"/>
        <v>5.0733662958351911E-2</v>
      </c>
      <c r="AQ54" s="24">
        <f t="shared" si="57"/>
        <v>5.1521169533586653E-2</v>
      </c>
      <c r="AR54" s="24">
        <f t="shared" si="51"/>
        <v>4.6646813159291201E-2</v>
      </c>
      <c r="AS54" s="24" t="e">
        <f t="shared" si="51"/>
        <v>#DIV/0!</v>
      </c>
      <c r="AT54" s="24">
        <f t="shared" si="51"/>
        <v>5.6588908597636101E-2</v>
      </c>
      <c r="AU54" s="21"/>
      <c r="AV54" s="24">
        <f t="shared" si="56"/>
        <v>0.42271412516988782</v>
      </c>
      <c r="AW54" s="24">
        <f t="shared" si="56"/>
        <v>0.49131580603944425</v>
      </c>
      <c r="AX54" s="24">
        <f t="shared" si="56"/>
        <v>0.35866557270486532</v>
      </c>
      <c r="AY54" s="24">
        <f t="shared" si="56"/>
        <v>0.66717919207562137</v>
      </c>
      <c r="AZ54" s="24">
        <f t="shared" si="56"/>
        <v>0.13546348496714389</v>
      </c>
      <c r="BA54" s="24">
        <f t="shared" si="56"/>
        <v>0.42463079970480289</v>
      </c>
      <c r="BB54" s="24">
        <f t="shared" si="56"/>
        <v>0.432799981521925</v>
      </c>
      <c r="BC54" s="24">
        <f t="shared" si="56"/>
        <v>0.35474143744964337</v>
      </c>
      <c r="BD54" s="24">
        <f t="shared" si="54"/>
        <v>0.23848935497216783</v>
      </c>
      <c r="BE54" s="24">
        <f t="shared" si="54"/>
        <v>0.43408218515316777</v>
      </c>
      <c r="BF54" s="24">
        <f t="shared" si="54"/>
        <v>0.3181733843304666</v>
      </c>
      <c r="BG54" s="24">
        <f t="shared" si="54"/>
        <v>0.39922071203585285</v>
      </c>
      <c r="BH54" s="24">
        <f t="shared" si="54"/>
        <v>0.25474047629933527</v>
      </c>
      <c r="BI54" s="24">
        <f t="shared" si="35"/>
        <v>0.73432761888526055</v>
      </c>
      <c r="BJ54" s="24">
        <f t="shared" si="35"/>
        <v>0.4438249565872161</v>
      </c>
      <c r="BK54" s="24">
        <f t="shared" si="35"/>
        <v>0.19553245871269298</v>
      </c>
      <c r="BL54" s="24">
        <f t="shared" si="35"/>
        <v>0.4227141251698876</v>
      </c>
      <c r="BM54" s="24">
        <f t="shared" si="35"/>
        <v>0.47944758169779078</v>
      </c>
      <c r="BN54" s="24">
        <f t="shared" si="35"/>
        <v>0.47626520836230846</v>
      </c>
      <c r="BO54" s="24">
        <f t="shared" si="35"/>
        <v>0.49931924949678641</v>
      </c>
      <c r="BP54" s="24" t="e">
        <f t="shared" si="35"/>
        <v>#DIV/0!</v>
      </c>
      <c r="BQ54" s="24">
        <f t="shared" si="35"/>
        <v>0.43533829870678176</v>
      </c>
      <c r="BR54" s="21"/>
      <c r="BS54" s="35">
        <f t="shared" si="15"/>
        <v>44197</v>
      </c>
      <c r="BT54" s="24">
        <f t="shared" si="53"/>
        <v>1.8726511584730758E-2</v>
      </c>
      <c r="BU54" s="24">
        <f t="shared" si="52"/>
        <v>9.8688919180722301E-4</v>
      </c>
      <c r="BV54" s="24">
        <f t="shared" si="52"/>
        <v>6.5178723639418264E-3</v>
      </c>
      <c r="BW54" s="24">
        <f t="shared" si="52"/>
        <v>5.058955027408627E-3</v>
      </c>
      <c r="BX54" s="24">
        <f t="shared" si="52"/>
        <v>2.1726853751732407E-3</v>
      </c>
      <c r="BY54" s="24">
        <f t="shared" si="52"/>
        <v>3.7048623548066031E-3</v>
      </c>
      <c r="BZ54" s="24">
        <f t="shared" si="52"/>
        <v>5.8020511729618019E-3</v>
      </c>
      <c r="CA54" s="24">
        <f t="shared" si="52"/>
        <v>3.4178525445849829E-3</v>
      </c>
      <c r="CB54" s="24">
        <f t="shared" si="52"/>
        <v>2.9672331371097139E-3</v>
      </c>
      <c r="CC54" s="24">
        <f t="shared" si="52"/>
        <v>9.2799389562415124E-4</v>
      </c>
      <c r="CD54" s="24">
        <f t="shared" si="52"/>
        <v>4.9922072229848088E-3</v>
      </c>
      <c r="CE54" s="24">
        <f t="shared" si="52"/>
        <v>6.2683052641005811E-4</v>
      </c>
      <c r="CF54" s="24">
        <f t="shared" si="18"/>
        <v>5.5901944397543792E-2</v>
      </c>
    </row>
    <row r="55" spans="1:84" x14ac:dyDescent="0.2">
      <c r="A55" s="31">
        <f>+[1]NOA!A56</f>
        <v>44228</v>
      </c>
      <c r="B55" s="17">
        <f>+[1]NOA!B56</f>
        <v>431.17451412305081</v>
      </c>
      <c r="C55" s="17">
        <f>+[1]NOA!C56</f>
        <v>454.41717112471798</v>
      </c>
      <c r="D55" s="17">
        <f>+[1]NOA!D56</f>
        <v>342.86137444738301</v>
      </c>
      <c r="E55" s="17">
        <f>+[1]NOA!E56</f>
        <v>404.72769414394003</v>
      </c>
      <c r="F55" s="17">
        <f>+[1]NOA!F56</f>
        <v>441.49279999999999</v>
      </c>
      <c r="G55" s="17">
        <f>+[1]NOA!G56</f>
        <v>422.54593494228402</v>
      </c>
      <c r="H55" s="17">
        <f>+[1]NOA!H56</f>
        <v>486.37549999999999</v>
      </c>
      <c r="I55" s="17">
        <f>+[1]NOA!I56</f>
        <v>431.97239999999999</v>
      </c>
      <c r="J55" s="17">
        <f>+[1]NOA!J56</f>
        <v>452.79882616989698</v>
      </c>
      <c r="K55" s="17">
        <f>+[1]NOA!K56</f>
        <v>413.76170000000002</v>
      </c>
      <c r="L55" s="17">
        <f>+[1]NOA!L56</f>
        <v>393.272469792295</v>
      </c>
      <c r="M55" s="17">
        <f>+[1]NOA!M56</f>
        <v>396.33679999999998</v>
      </c>
      <c r="N55" s="17">
        <f>+[1]NOA!N56</f>
        <v>379.840277890344</v>
      </c>
      <c r="O55" s="17">
        <f>+[1]NOA!P56</f>
        <v>438.47730000000001</v>
      </c>
      <c r="P55" s="17">
        <f>+[1]NOA!Q56</f>
        <v>430.39679999999998</v>
      </c>
      <c r="Q55" s="19">
        <f>+[1]NOA!R56</f>
        <v>421.96</v>
      </c>
      <c r="R55" s="19">
        <f t="shared" si="40"/>
        <v>431.17451412305081</v>
      </c>
      <c r="S55" s="19">
        <f t="shared" si="41"/>
        <v>425.64623407780476</v>
      </c>
      <c r="T55" s="19">
        <f t="shared" si="42"/>
        <v>405.03859308497022</v>
      </c>
      <c r="U55" s="19">
        <f t="shared" si="43"/>
        <v>407.53598269520421</v>
      </c>
      <c r="V55" s="19"/>
      <c r="W55" s="19">
        <f t="shared" si="44"/>
        <v>424.32686624424485</v>
      </c>
      <c r="Y55" s="24">
        <f t="shared" si="45"/>
        <v>3.151951783285889E-2</v>
      </c>
      <c r="Z55" s="24">
        <f t="shared" si="46"/>
        <v>2.7408544152735637E-2</v>
      </c>
      <c r="AA55" s="24">
        <f t="shared" si="47"/>
        <v>3.7606086299118546E-2</v>
      </c>
      <c r="AB55" s="24">
        <f t="shared" si="48"/>
        <v>4.3260313052386756E-2</v>
      </c>
      <c r="AC55" s="24">
        <f t="shared" si="55"/>
        <v>8.2974066807244284E-3</v>
      </c>
      <c r="AD55" s="24">
        <f t="shared" si="55"/>
        <v>5.304035253475381E-2</v>
      </c>
      <c r="AE55" s="24">
        <f t="shared" si="55"/>
        <v>3.1666371475872701E-2</v>
      </c>
      <c r="AF55" s="24">
        <f t="shared" si="55"/>
        <v>4.1375378336320656E-2</v>
      </c>
      <c r="AG55" s="24">
        <f t="shared" si="55"/>
        <v>1.6274903913010119E-2</v>
      </c>
      <c r="AH55" s="24">
        <f t="shared" si="55"/>
        <v>2.6408018333175409E-2</v>
      </c>
      <c r="AI55" s="24">
        <f t="shared" si="55"/>
        <v>2.7603436883848032E-2</v>
      </c>
      <c r="AJ55" s="24">
        <f t="shared" si="55"/>
        <v>3.925382053545845E-2</v>
      </c>
      <c r="AK55" s="24">
        <f t="shared" si="55"/>
        <v>2.6155588765464532E-2</v>
      </c>
      <c r="AL55" s="24">
        <f t="shared" si="55"/>
        <v>1.6517113841437503E-2</v>
      </c>
      <c r="AM55" s="24">
        <f t="shared" si="55"/>
        <v>3.9656775440921388E-2</v>
      </c>
      <c r="AN55" s="24">
        <f t="shared" si="55"/>
        <v>1.9109387853286419E-2</v>
      </c>
      <c r="AO55" s="24">
        <f t="shared" si="57"/>
        <v>3.1519517832859112E-2</v>
      </c>
      <c r="AP55" s="24">
        <f t="shared" si="57"/>
        <v>3.3399152676413912E-2</v>
      </c>
      <c r="AQ55" s="24">
        <f t="shared" si="57"/>
        <v>3.9668385407248596E-2</v>
      </c>
      <c r="AR55" s="24">
        <f t="shared" si="51"/>
        <v>3.9784153812564949E-2</v>
      </c>
      <c r="AS55" s="24" t="e">
        <f t="shared" si="51"/>
        <v>#DIV/0!</v>
      </c>
      <c r="AT55" s="24">
        <f t="shared" si="51"/>
        <v>3.6921031261512249E-2</v>
      </c>
      <c r="AU55" s="21"/>
      <c r="AV55" s="24">
        <f t="shared" si="56"/>
        <v>0.44288411408122497</v>
      </c>
      <c r="AW55" s="24">
        <f t="shared" si="56"/>
        <v>0.49489364006833925</v>
      </c>
      <c r="AX55" s="24">
        <f t="shared" si="56"/>
        <v>0.39239171981412824</v>
      </c>
      <c r="AY55" s="24">
        <f t="shared" si="56"/>
        <v>0.68015857156533199</v>
      </c>
      <c r="AZ55" s="24">
        <f t="shared" si="56"/>
        <v>0.18910690285794307</v>
      </c>
      <c r="BA55" s="24">
        <f t="shared" si="56"/>
        <v>0.46677915668571224</v>
      </c>
      <c r="BB55" s="24">
        <f t="shared" si="56"/>
        <v>0.47570396809600335</v>
      </c>
      <c r="BC55" s="24">
        <f t="shared" si="56"/>
        <v>0.39673221380680412</v>
      </c>
      <c r="BD55" s="24">
        <f t="shared" si="54"/>
        <v>0.24007495013556057</v>
      </c>
      <c r="BE55" s="24">
        <f t="shared" si="54"/>
        <v>0.43510093460148158</v>
      </c>
      <c r="BF55" s="24">
        <f t="shared" si="54"/>
        <v>0.29636364777185453</v>
      </c>
      <c r="BG55" s="24">
        <f t="shared" si="54"/>
        <v>0.41991312213952403</v>
      </c>
      <c r="BH55" s="24">
        <f t="shared" si="54"/>
        <v>0.24924942883209966</v>
      </c>
      <c r="BI55" s="24">
        <f t="shared" si="35"/>
        <v>0.7062502188860742</v>
      </c>
      <c r="BJ55" s="24">
        <f t="shared" si="35"/>
        <v>0.46297828426450449</v>
      </c>
      <c r="BK55" s="24">
        <f t="shared" si="35"/>
        <v>0.23590835720200132</v>
      </c>
      <c r="BL55" s="24">
        <f t="shared" si="35"/>
        <v>0.44288411408122452</v>
      </c>
      <c r="BM55" s="24">
        <f t="shared" si="35"/>
        <v>0.4901265280638214</v>
      </c>
      <c r="BN55" s="24">
        <f t="shared" si="35"/>
        <v>0.49270683992616182</v>
      </c>
      <c r="BO55" s="24">
        <f t="shared" si="35"/>
        <v>0.514375987611005</v>
      </c>
      <c r="BP55" s="24" t="e">
        <f t="shared" si="35"/>
        <v>#DIV/0!</v>
      </c>
      <c r="BQ55" s="24">
        <f t="shared" si="35"/>
        <v>0.45755081927381247</v>
      </c>
      <c r="BR55" s="21"/>
      <c r="BS55" s="35">
        <f t="shared" si="15"/>
        <v>44228</v>
      </c>
      <c r="BT55" s="24">
        <f t="shared" si="53"/>
        <v>1.0054853273026489E-2</v>
      </c>
      <c r="BU55" s="24">
        <f t="shared" si="52"/>
        <v>9.304925372777299E-4</v>
      </c>
      <c r="BV55" s="24">
        <f t="shared" si="52"/>
        <v>4.9665402660545267E-3</v>
      </c>
      <c r="BW55" s="24">
        <f t="shared" si="52"/>
        <v>6.0841478478905226E-4</v>
      </c>
      <c r="BX55" s="24">
        <f t="shared" si="52"/>
        <v>3.1160979858245921E-3</v>
      </c>
      <c r="BY55" s="24">
        <f t="shared" si="52"/>
        <v>2.2607825650268151E-3</v>
      </c>
      <c r="BZ55" s="24">
        <f t="shared" si="52"/>
        <v>3.4531149448872368E-3</v>
      </c>
      <c r="CA55" s="24">
        <f t="shared" si="52"/>
        <v>4.4930024523267962E-4</v>
      </c>
      <c r="CB55" s="24">
        <f t="shared" si="52"/>
        <v>1.5153306137323692E-3</v>
      </c>
      <c r="CC55" s="24">
        <f t="shared" si="52"/>
        <v>5.1556768812859174E-4</v>
      </c>
      <c r="CD55" s="24">
        <f t="shared" si="52"/>
        <v>2.8615138215874981E-3</v>
      </c>
      <c r="CE55" s="24">
        <f t="shared" si="52"/>
        <v>7.8750910729145007E-4</v>
      </c>
      <c r="CF55" s="24">
        <f t="shared" si="18"/>
        <v>3.1519517832859036E-2</v>
      </c>
    </row>
    <row r="56" spans="1:84" x14ac:dyDescent="0.2">
      <c r="A56" s="31">
        <f>+[1]NOA!A57</f>
        <v>44256</v>
      </c>
      <c r="B56" s="17">
        <f>+[1]NOA!B57</f>
        <v>445.58058597388532</v>
      </c>
      <c r="C56" s="17">
        <f>+[1]NOA!C57</f>
        <v>463.581524600281</v>
      </c>
      <c r="D56" s="17">
        <f>+[1]NOA!D57</f>
        <v>362.76325191223901</v>
      </c>
      <c r="E56" s="17">
        <f>+[1]NOA!E57</f>
        <v>430.91894670378798</v>
      </c>
      <c r="F56" s="17">
        <f>+[1]NOA!F57</f>
        <v>448.19600000000003</v>
      </c>
      <c r="G56" s="17">
        <f>+[1]NOA!G57</f>
        <v>436.97979129016801</v>
      </c>
      <c r="H56" s="17">
        <f>+[1]NOA!H57</f>
        <v>503.95299999999997</v>
      </c>
      <c r="I56" s="17">
        <f>+[1]NOA!I57</f>
        <v>456.10149999999999</v>
      </c>
      <c r="J56" s="17">
        <f>+[1]NOA!J57</f>
        <v>452.31472057876198</v>
      </c>
      <c r="K56" s="17">
        <f>+[1]NOA!K57</f>
        <v>424.97269999999997</v>
      </c>
      <c r="L56" s="17">
        <f>+[1]NOA!L57</f>
        <v>414.75549782411002</v>
      </c>
      <c r="M56" s="17">
        <f>+[1]NOA!M57</f>
        <v>413.46800000000002</v>
      </c>
      <c r="N56" s="17">
        <f>+[1]NOA!N57</f>
        <v>391.89798109694601</v>
      </c>
      <c r="O56" s="17">
        <f>+[1]NOA!P57</f>
        <v>449.99650000000003</v>
      </c>
      <c r="P56" s="17">
        <f>+[1]NOA!Q57</f>
        <v>448.54059999999998</v>
      </c>
      <c r="Q56" s="19">
        <f>+[1]NOA!R57</f>
        <v>443.98700000000002</v>
      </c>
      <c r="R56" s="19">
        <f t="shared" si="40"/>
        <v>445.58058597388532</v>
      </c>
      <c r="S56" s="19">
        <f t="shared" si="41"/>
        <v>439.72910702877022</v>
      </c>
      <c r="T56" s="19">
        <f t="shared" si="42"/>
        <v>423.37241736397709</v>
      </c>
      <c r="U56" s="19">
        <f t="shared" si="43"/>
        <v>426.21495668646924</v>
      </c>
      <c r="V56" s="19"/>
      <c r="W56" s="19">
        <f t="shared" si="44"/>
        <v>442.8988951707579</v>
      </c>
      <c r="Y56" s="24">
        <f t="shared" si="45"/>
        <v>3.3411232294502602E-2</v>
      </c>
      <c r="Z56" s="24">
        <f t="shared" si="46"/>
        <v>2.0167269324089521E-2</v>
      </c>
      <c r="AA56" s="24">
        <f t="shared" si="47"/>
        <v>5.8046426188815836E-2</v>
      </c>
      <c r="AB56" s="24">
        <f t="shared" si="48"/>
        <v>6.4713270030227088E-2</v>
      </c>
      <c r="AC56" s="24">
        <f t="shared" si="55"/>
        <v>1.5183033562495396E-2</v>
      </c>
      <c r="AD56" s="24">
        <f t="shared" si="55"/>
        <v>3.4159259749725335E-2</v>
      </c>
      <c r="AE56" s="24">
        <f t="shared" si="55"/>
        <v>3.6139772665358283E-2</v>
      </c>
      <c r="AF56" s="24">
        <f t="shared" si="55"/>
        <v>5.585796685158595E-2</v>
      </c>
      <c r="AG56" s="24">
        <f t="shared" si="55"/>
        <v>-1.0691405612287541E-3</v>
      </c>
      <c r="AH56" s="24">
        <f t="shared" si="55"/>
        <v>2.7095306307954425E-2</v>
      </c>
      <c r="AI56" s="24">
        <f t="shared" si="55"/>
        <v>5.4626320635057901E-2</v>
      </c>
      <c r="AJ56" s="24">
        <f t="shared" si="55"/>
        <v>4.3223843963013264E-2</v>
      </c>
      <c r="AK56" s="24">
        <f t="shared" si="55"/>
        <v>3.1744140651884578E-2</v>
      </c>
      <c r="AL56" s="24">
        <f t="shared" si="55"/>
        <v>2.6270915278852502E-2</v>
      </c>
      <c r="AM56" s="24">
        <f t="shared" si="55"/>
        <v>4.2155982572361195E-2</v>
      </c>
      <c r="AN56" s="24">
        <f t="shared" si="55"/>
        <v>5.220163048630222E-2</v>
      </c>
      <c r="AO56" s="24">
        <f t="shared" si="57"/>
        <v>3.3411232294502602E-2</v>
      </c>
      <c r="AP56" s="24">
        <f t="shared" si="57"/>
        <v>3.3085862914955744E-2</v>
      </c>
      <c r="AQ56" s="24">
        <f t="shared" si="57"/>
        <v>4.5264388608916573E-2</v>
      </c>
      <c r="AR56" s="24">
        <f t="shared" si="51"/>
        <v>4.5833925798976605E-2</v>
      </c>
      <c r="AS56" s="24" t="e">
        <f t="shared" si="51"/>
        <v>#DIV/0!</v>
      </c>
      <c r="AT56" s="24">
        <f t="shared" si="51"/>
        <v>4.3768213620070107E-2</v>
      </c>
      <c r="AU56" s="21"/>
      <c r="AV56" s="24">
        <f t="shared" si="56"/>
        <v>0.4492796205350611</v>
      </c>
      <c r="AW56" s="24">
        <f t="shared" si="56"/>
        <v>0.47358700776128115</v>
      </c>
      <c r="AX56" s="24">
        <f t="shared" si="56"/>
        <v>0.44065107581255059</v>
      </c>
      <c r="AY56" s="24">
        <f t="shared" si="56"/>
        <v>0.71854152980386177</v>
      </c>
      <c r="AZ56" s="24">
        <f t="shared" si="56"/>
        <v>0.19993531750111382</v>
      </c>
      <c r="BA56" s="24">
        <f t="shared" si="56"/>
        <v>0.47304165248052232</v>
      </c>
      <c r="BB56" s="24">
        <f t="shared" si="56"/>
        <v>0.4907558600452</v>
      </c>
      <c r="BC56" s="24">
        <f t="shared" si="56"/>
        <v>0.46678314706760116</v>
      </c>
      <c r="BD56" s="24">
        <f t="shared" si="54"/>
        <v>0.14528125065839026</v>
      </c>
      <c r="BE56" s="24">
        <f t="shared" si="54"/>
        <v>0.426449071657657</v>
      </c>
      <c r="BF56" s="24">
        <f t="shared" si="54"/>
        <v>0.4006525510054284</v>
      </c>
      <c r="BG56" s="24">
        <f t="shared" si="54"/>
        <v>0.43467241829194503</v>
      </c>
      <c r="BH56" s="24">
        <f t="shared" si="54"/>
        <v>0.25620807404220902</v>
      </c>
      <c r="BI56" s="24">
        <f t="shared" si="35"/>
        <v>0.64766708664196604</v>
      </c>
      <c r="BJ56" s="24">
        <f t="shared" si="35"/>
        <v>0.47237100522160191</v>
      </c>
      <c r="BK56" s="24">
        <f t="shared" si="35"/>
        <v>0.2596169177179386</v>
      </c>
      <c r="BL56" s="24">
        <f t="shared" ref="BL56:BQ95" si="58">+R56/R44-1</f>
        <v>0.4492796205350611</v>
      </c>
      <c r="BM56" s="24">
        <f t="shared" si="58"/>
        <v>0.4887190022460346</v>
      </c>
      <c r="BN56" s="24">
        <f t="shared" si="58"/>
        <v>0.50890435668258172</v>
      </c>
      <c r="BO56" s="24">
        <f t="shared" si="58"/>
        <v>0.53095860531277883</v>
      </c>
      <c r="BP56" s="24" t="e">
        <f t="shared" si="58"/>
        <v>#DIV/0!</v>
      </c>
      <c r="BQ56" s="24">
        <f t="shared" si="58"/>
        <v>0.4795117333558685</v>
      </c>
      <c r="BR56" s="21"/>
      <c r="BS56" s="35">
        <f t="shared" si="15"/>
        <v>44256</v>
      </c>
      <c r="BT56" s="24">
        <f t="shared" si="53"/>
        <v>7.368898777423913E-3</v>
      </c>
      <c r="BU56" s="24">
        <f t="shared" si="52"/>
        <v>1.4447253820577583E-3</v>
      </c>
      <c r="BV56" s="24">
        <f t="shared" si="52"/>
        <v>7.5140293211499619E-3</v>
      </c>
      <c r="BW56" s="24">
        <f t="shared" si="52"/>
        <v>1.0882461384674818E-3</v>
      </c>
      <c r="BX56" s="24">
        <f t="shared" si="52"/>
        <v>2.0487110892607268E-3</v>
      </c>
      <c r="BY56" s="24">
        <f t="shared" si="52"/>
        <v>2.5805229983571422E-3</v>
      </c>
      <c r="BZ56" s="24">
        <f t="shared" si="52"/>
        <v>4.7063479949115902E-3</v>
      </c>
      <c r="CA56" s="24">
        <f t="shared" si="52"/>
        <v>-2.9079489625906748E-5</v>
      </c>
      <c r="CB56" s="24">
        <f t="shared" si="52"/>
        <v>1.5470638410915677E-3</v>
      </c>
      <c r="CC56" s="24">
        <f t="shared" si="52"/>
        <v>1.0164185439864735E-3</v>
      </c>
      <c r="CD56" s="24">
        <f t="shared" si="52"/>
        <v>3.1745449584002373E-3</v>
      </c>
      <c r="CE56" s="24">
        <f t="shared" si="52"/>
        <v>9.508027390215171E-4</v>
      </c>
      <c r="CF56" s="24">
        <f t="shared" si="18"/>
        <v>3.3411232294502463E-2</v>
      </c>
    </row>
    <row r="57" spans="1:84" x14ac:dyDescent="0.2">
      <c r="A57" s="31">
        <f>+[1]NOA!A58</f>
        <v>44287</v>
      </c>
      <c r="B57" s="17">
        <f>+[1]NOA!B58</f>
        <v>461.7626221408787</v>
      </c>
      <c r="C57" s="17">
        <f>+[1]NOA!C58</f>
        <v>480.56197801270901</v>
      </c>
      <c r="D57" s="17">
        <f>+[1]NOA!D58</f>
        <v>378.69449930859599</v>
      </c>
      <c r="E57" s="17">
        <f>+[1]NOA!E58</f>
        <v>443.31505076958001</v>
      </c>
      <c r="F57" s="17">
        <f>+[1]NOA!F58</f>
        <v>467.1902</v>
      </c>
      <c r="G57" s="17">
        <f>+[1]NOA!G58</f>
        <v>450.95309672162801</v>
      </c>
      <c r="H57" s="17">
        <f>+[1]NOA!H58</f>
        <v>521.36580000000004</v>
      </c>
      <c r="I57" s="17">
        <f>+[1]NOA!I58</f>
        <v>480.65969999999999</v>
      </c>
      <c r="J57" s="17">
        <f>+[1]NOA!J58</f>
        <v>453.682439313999</v>
      </c>
      <c r="K57" s="17">
        <f>+[1]NOA!K58</f>
        <v>437.57429999999999</v>
      </c>
      <c r="L57" s="17">
        <f>+[1]NOA!L58</f>
        <v>430.352974243652</v>
      </c>
      <c r="M57" s="17">
        <f>+[1]NOA!M58</f>
        <v>430.43529999999998</v>
      </c>
      <c r="N57" s="17">
        <f>+[1]NOA!N58</f>
        <v>405.17553391616798</v>
      </c>
      <c r="O57" s="17">
        <f>+[1]NOA!P58</f>
        <v>460.58679999999998</v>
      </c>
      <c r="P57" s="17">
        <f>+[1]NOA!Q58</f>
        <v>468.33240000000001</v>
      </c>
      <c r="Q57" s="19">
        <f>+[1]NOA!R58</f>
        <v>459.72980000000001</v>
      </c>
      <c r="R57" s="19">
        <f t="shared" si="40"/>
        <v>461.7626221408787</v>
      </c>
      <c r="S57" s="19">
        <f t="shared" si="41"/>
        <v>455.11856088289511</v>
      </c>
      <c r="T57" s="19">
        <f t="shared" si="42"/>
        <v>437.17505099835438</v>
      </c>
      <c r="U57" s="19">
        <f t="shared" si="43"/>
        <v>439.10934016778162</v>
      </c>
      <c r="V57" s="19"/>
      <c r="W57" s="19">
        <f t="shared" si="44"/>
        <v>457.96134731097965</v>
      </c>
      <c r="Y57" s="24">
        <f t="shared" si="45"/>
        <v>3.6316744212778085E-2</v>
      </c>
      <c r="Z57" s="24">
        <f t="shared" si="46"/>
        <v>3.6628839829346616E-2</v>
      </c>
      <c r="AA57" s="24">
        <f t="shared" si="47"/>
        <v>4.3916376072764773E-2</v>
      </c>
      <c r="AB57" s="24">
        <f t="shared" si="48"/>
        <v>2.8766672156360418E-2</v>
      </c>
      <c r="AC57" s="24">
        <f t="shared" si="55"/>
        <v>4.2379226945354231E-2</v>
      </c>
      <c r="AD57" s="24">
        <f t="shared" si="55"/>
        <v>3.1977006053768076E-2</v>
      </c>
      <c r="AE57" s="24">
        <f t="shared" si="55"/>
        <v>3.4552428500276955E-2</v>
      </c>
      <c r="AF57" s="24">
        <f t="shared" si="55"/>
        <v>5.384371680426403E-2</v>
      </c>
      <c r="AG57" s="24">
        <f t="shared" si="55"/>
        <v>3.0238209658242088E-3</v>
      </c>
      <c r="AH57" s="24">
        <f t="shared" si="55"/>
        <v>2.96527282811343E-2</v>
      </c>
      <c r="AI57" s="24">
        <f t="shared" si="55"/>
        <v>3.7606436807635868E-2</v>
      </c>
      <c r="AJ57" s="24">
        <f t="shared" si="55"/>
        <v>4.1036549382297949E-2</v>
      </c>
      <c r="AK57" s="24">
        <f t="shared" si="55"/>
        <v>3.3880125593036547E-2</v>
      </c>
      <c r="AL57" s="24">
        <f t="shared" si="55"/>
        <v>2.353418304364574E-2</v>
      </c>
      <c r="AM57" s="24">
        <f t="shared" si="55"/>
        <v>4.4124879665296879E-2</v>
      </c>
      <c r="AN57" s="24">
        <f t="shared" si="55"/>
        <v>3.5457794935437326E-2</v>
      </c>
      <c r="AO57" s="24">
        <f t="shared" si="57"/>
        <v>3.6316744212778085E-2</v>
      </c>
      <c r="AP57" s="24">
        <f t="shared" si="57"/>
        <v>3.4997578300219212E-2</v>
      </c>
      <c r="AQ57" s="24">
        <f t="shared" si="57"/>
        <v>3.260163645122649E-2</v>
      </c>
      <c r="AR57" s="24">
        <f t="shared" si="51"/>
        <v>3.0253240246558732E-2</v>
      </c>
      <c r="AS57" s="24" t="e">
        <f t="shared" si="51"/>
        <v>#DIV/0!</v>
      </c>
      <c r="AT57" s="24">
        <f t="shared" si="51"/>
        <v>3.4008782375522628E-2</v>
      </c>
      <c r="AU57" s="21"/>
      <c r="AV57" s="24">
        <f t="shared" si="56"/>
        <v>0.46817014055021255</v>
      </c>
      <c r="AW57" s="24">
        <f t="shared" si="56"/>
        <v>0.46318560022604482</v>
      </c>
      <c r="AX57" s="24">
        <f t="shared" si="56"/>
        <v>0.46518405196418011</v>
      </c>
      <c r="AY57" s="24">
        <f t="shared" si="56"/>
        <v>0.77127490441438673</v>
      </c>
      <c r="AZ57" s="24">
        <f t="shared" si="56"/>
        <v>0.24886144591356851</v>
      </c>
      <c r="BA57" s="24">
        <f t="shared" si="56"/>
        <v>0.49222468994010682</v>
      </c>
      <c r="BB57" s="24">
        <f t="shared" si="56"/>
        <v>0.50865973671668763</v>
      </c>
      <c r="BC57" s="24">
        <f t="shared" si="56"/>
        <v>0.51861925809845455</v>
      </c>
      <c r="BD57" s="24">
        <f t="shared" si="54"/>
        <v>0.20392755040513322</v>
      </c>
      <c r="BE57" s="24">
        <f t="shared" si="54"/>
        <v>0.43084221585601012</v>
      </c>
      <c r="BF57" s="24">
        <f t="shared" si="54"/>
        <v>0.41824214875960108</v>
      </c>
      <c r="BG57" s="24">
        <f t="shared" si="54"/>
        <v>0.45581749929058391</v>
      </c>
      <c r="BH57" s="24">
        <f t="shared" si="54"/>
        <v>0.29321347055135005</v>
      </c>
      <c r="BI57" s="24">
        <f t="shared" si="54"/>
        <v>0.57831309612496917</v>
      </c>
      <c r="BJ57" s="24">
        <f t="shared" si="54"/>
        <v>0.49528648575473366</v>
      </c>
      <c r="BK57" s="24">
        <f t="shared" si="54"/>
        <v>0.31085193579779591</v>
      </c>
      <c r="BL57" s="24">
        <f t="shared" si="58"/>
        <v>0.46817014055021278</v>
      </c>
      <c r="BM57" s="24">
        <f t="shared" si="58"/>
        <v>0.49676696014289168</v>
      </c>
      <c r="BN57" s="24">
        <f t="shared" si="58"/>
        <v>0.53678948678750205</v>
      </c>
      <c r="BO57" s="24">
        <f t="shared" si="58"/>
        <v>0.5612184075702269</v>
      </c>
      <c r="BP57" s="24" t="e">
        <f t="shared" si="58"/>
        <v>#DIV/0!</v>
      </c>
      <c r="BQ57" s="24">
        <f t="shared" si="58"/>
        <v>0.51459126549325429</v>
      </c>
      <c r="BR57" s="21"/>
      <c r="BS57" s="35">
        <f t="shared" si="15"/>
        <v>44287</v>
      </c>
      <c r="BT57" s="24">
        <f t="shared" si="53"/>
        <v>1.3212252471057668E-2</v>
      </c>
      <c r="BU57" s="24">
        <f t="shared" si="52"/>
        <v>1.1190973287494136E-3</v>
      </c>
      <c r="BV57" s="24">
        <f t="shared" si="52"/>
        <v>3.4413484815255034E-3</v>
      </c>
      <c r="BW57" s="24">
        <f t="shared" si="52"/>
        <v>2.9839585517263175E-3</v>
      </c>
      <c r="BX57" s="24">
        <f t="shared" si="52"/>
        <v>1.9192180254807424E-3</v>
      </c>
      <c r="BY57" s="24">
        <f t="shared" si="52"/>
        <v>2.4736944891593717E-3</v>
      </c>
      <c r="BZ57" s="24">
        <f t="shared" si="52"/>
        <v>4.6351764080696418E-3</v>
      </c>
      <c r="CA57" s="24">
        <f t="shared" si="52"/>
        <v>7.9500580495926143E-5</v>
      </c>
      <c r="CB57" s="24">
        <f t="shared" si="52"/>
        <v>1.6827375868749032E-3</v>
      </c>
      <c r="CC57" s="24">
        <f t="shared" si="52"/>
        <v>7.1409870397114844E-4</v>
      </c>
      <c r="CD57" s="24">
        <f t="shared" si="52"/>
        <v>3.0425187108117221E-3</v>
      </c>
      <c r="CE57" s="24">
        <f t="shared" si="52"/>
        <v>1.0131428748558736E-3</v>
      </c>
      <c r="CF57" s="24">
        <f t="shared" si="18"/>
        <v>3.6316744212778237E-2</v>
      </c>
    </row>
    <row r="58" spans="1:84" x14ac:dyDescent="0.2">
      <c r="A58" s="31">
        <f>+[1]NOA!A59</f>
        <v>44317</v>
      </c>
      <c r="B58" s="17">
        <f>+[1]NOA!B59</f>
        <v>479.0153564861551</v>
      </c>
      <c r="C58" s="17">
        <f>+[1]NOA!C59</f>
        <v>500.862390427371</v>
      </c>
      <c r="D58" s="17">
        <f>+[1]NOA!D59</f>
        <v>387.923038445847</v>
      </c>
      <c r="E58" s="17">
        <f>+[1]NOA!E59</f>
        <v>458.67437037701097</v>
      </c>
      <c r="F58" s="17">
        <f>+[1]NOA!F59</f>
        <v>474.8725</v>
      </c>
      <c r="G58" s="17">
        <f>+[1]NOA!G59</f>
        <v>464.15692864344197</v>
      </c>
      <c r="H58" s="17">
        <f>+[1]NOA!H59</f>
        <v>546.21190000000001</v>
      </c>
      <c r="I58" s="17">
        <f>+[1]NOA!I59</f>
        <v>505.68830000000003</v>
      </c>
      <c r="J58" s="17">
        <f>+[1]NOA!J59</f>
        <v>457.70563239693701</v>
      </c>
      <c r="K58" s="17">
        <f>+[1]NOA!K59</f>
        <v>447.89530000000002</v>
      </c>
      <c r="L58" s="17">
        <f>+[1]NOA!L59</f>
        <v>444.95289933116499</v>
      </c>
      <c r="M58" s="17">
        <f>+[1]NOA!M59</f>
        <v>449.42290000000003</v>
      </c>
      <c r="N58" s="17">
        <f>+[1]NOA!N59</f>
        <v>418.97063492880199</v>
      </c>
      <c r="O58" s="17">
        <f>+[1]NOA!P59</f>
        <v>472.1703</v>
      </c>
      <c r="P58" s="17">
        <f>+[1]NOA!Q59</f>
        <v>484.7928</v>
      </c>
      <c r="Q58" s="19">
        <f>+[1]NOA!R59</f>
        <v>472.17630000000003</v>
      </c>
      <c r="R58" s="19">
        <f t="shared" si="40"/>
        <v>479.0153564861551</v>
      </c>
      <c r="S58" s="19">
        <f t="shared" si="41"/>
        <v>472.27905359326184</v>
      </c>
      <c r="T58" s="19">
        <f t="shared" si="42"/>
        <v>451.99019061176153</v>
      </c>
      <c r="U58" s="19">
        <f t="shared" si="43"/>
        <v>452.7269956400653</v>
      </c>
      <c r="V58" s="19"/>
      <c r="W58" s="19">
        <f t="shared" si="44"/>
        <v>474.63336138875377</v>
      </c>
      <c r="Y58" s="24">
        <f t="shared" si="45"/>
        <v>3.7362778011973408E-2</v>
      </c>
      <c r="Z58" s="24">
        <f t="shared" si="46"/>
        <v>4.2243068206542889E-2</v>
      </c>
      <c r="AA58" s="24">
        <f t="shared" si="47"/>
        <v>2.4369350899207776E-2</v>
      </c>
      <c r="AB58" s="24">
        <f t="shared" si="48"/>
        <v>3.4646510604067426E-2</v>
      </c>
      <c r="AC58" s="24">
        <f t="shared" si="55"/>
        <v>1.6443624031497128E-2</v>
      </c>
      <c r="AD58" s="24">
        <f t="shared" si="55"/>
        <v>2.9279834239534397E-2</v>
      </c>
      <c r="AE58" s="24">
        <f t="shared" si="55"/>
        <v>4.7655791768466571E-2</v>
      </c>
      <c r="AF58" s="24">
        <f t="shared" si="55"/>
        <v>5.2071351103493813E-2</v>
      </c>
      <c r="AG58" s="24">
        <f t="shared" si="55"/>
        <v>8.8678616016555356E-3</v>
      </c>
      <c r="AH58" s="24">
        <f t="shared" si="55"/>
        <v>2.3586851421575794E-2</v>
      </c>
      <c r="AI58" s="24">
        <f t="shared" si="55"/>
        <v>3.3925465748604333E-2</v>
      </c>
      <c r="AJ58" s="24">
        <f t="shared" si="55"/>
        <v>4.4112553036426361E-2</v>
      </c>
      <c r="AK58" s="24">
        <f t="shared" si="55"/>
        <v>3.4047221161898289E-2</v>
      </c>
      <c r="AL58" s="24">
        <f t="shared" si="55"/>
        <v>2.5149439801574802E-2</v>
      </c>
      <c r="AM58" s="24">
        <f t="shared" si="55"/>
        <v>3.5146831609344176E-2</v>
      </c>
      <c r="AN58" s="24">
        <f t="shared" si="55"/>
        <v>2.7073511440850684E-2</v>
      </c>
      <c r="AO58" s="24">
        <f t="shared" si="57"/>
        <v>3.7362778011973408E-2</v>
      </c>
      <c r="AP58" s="24">
        <f t="shared" si="57"/>
        <v>3.7705543533703922E-2</v>
      </c>
      <c r="AQ58" s="24">
        <f t="shared" si="57"/>
        <v>3.3888346509194811E-2</v>
      </c>
      <c r="AR58" s="24">
        <f t="shared" si="51"/>
        <v>3.1011992291214874E-2</v>
      </c>
      <c r="AS58" s="24" t="e">
        <f t="shared" si="51"/>
        <v>#DIV/0!</v>
      </c>
      <c r="AT58" s="24">
        <f t="shared" si="51"/>
        <v>3.6404849832125663E-2</v>
      </c>
      <c r="AU58" s="21"/>
      <c r="AV58" s="24">
        <f t="shared" si="56"/>
        <v>0.49138485818794031</v>
      </c>
      <c r="AW58" s="24">
        <f t="shared" si="56"/>
        <v>0.50136528203114472</v>
      </c>
      <c r="AX58" s="24">
        <f t="shared" si="56"/>
        <v>0.48638290935924378</v>
      </c>
      <c r="AY58" s="24">
        <f t="shared" si="56"/>
        <v>0.71948568209346608</v>
      </c>
      <c r="AZ58" s="24">
        <f t="shared" si="56"/>
        <v>0.2677377432907988</v>
      </c>
      <c r="BA58" s="24">
        <f t="shared" si="56"/>
        <v>0.49145937872344403</v>
      </c>
      <c r="BB58" s="24">
        <f t="shared" si="56"/>
        <v>0.55715299792460149</v>
      </c>
      <c r="BC58" s="24">
        <f t="shared" si="56"/>
        <v>0.58206861900390883</v>
      </c>
      <c r="BD58" s="24">
        <f t="shared" si="54"/>
        <v>0.19859198466137795</v>
      </c>
      <c r="BE58" s="24">
        <f t="shared" si="54"/>
        <v>0.42039684636244257</v>
      </c>
      <c r="BF58" s="24">
        <f t="shared" si="54"/>
        <v>0.43252390144748531</v>
      </c>
      <c r="BG58" s="24">
        <f t="shared" si="54"/>
        <v>0.49500509453412866</v>
      </c>
      <c r="BH58" s="24">
        <f t="shared" si="54"/>
        <v>0.2948877026660337</v>
      </c>
      <c r="BI58" s="24">
        <f t="shared" si="54"/>
        <v>0.56973283607593972</v>
      </c>
      <c r="BJ58" s="24">
        <f t="shared" si="54"/>
        <v>0.51975427766398274</v>
      </c>
      <c r="BK58" s="24">
        <f t="shared" si="54"/>
        <v>0.34307848927090401</v>
      </c>
      <c r="BL58" s="24">
        <f t="shared" si="58"/>
        <v>0.49138485818794009</v>
      </c>
      <c r="BM58" s="24">
        <f t="shared" si="58"/>
        <v>0.51417979499605249</v>
      </c>
      <c r="BN58" s="24">
        <f t="shared" si="58"/>
        <v>0.53033093993505664</v>
      </c>
      <c r="BO58" s="24">
        <f t="shared" si="58"/>
        <v>0.54070300362640555</v>
      </c>
      <c r="BP58" s="24" t="e">
        <f t="shared" si="58"/>
        <v>#DIV/0!</v>
      </c>
      <c r="BQ58" s="24">
        <f t="shared" si="58"/>
        <v>0.52308553905002242</v>
      </c>
      <c r="BR58" s="21"/>
      <c r="BS58" s="35">
        <f t="shared" si="15"/>
        <v>44317</v>
      </c>
      <c r="BT58" s="24">
        <f t="shared" si="53"/>
        <v>1.5241928745839566E-2</v>
      </c>
      <c r="BU58" s="24">
        <f t="shared" si="52"/>
        <v>6.2554494700489314E-4</v>
      </c>
      <c r="BV58" s="24">
        <f t="shared" si="52"/>
        <v>4.1145552808723364E-3</v>
      </c>
      <c r="BW58" s="24">
        <f t="shared" si="52"/>
        <v>1.1645832170364256E-3</v>
      </c>
      <c r="BX58" s="24">
        <f t="shared" si="52"/>
        <v>1.7499781811453753E-3</v>
      </c>
      <c r="BY58" s="24">
        <f t="shared" si="52"/>
        <v>3.4059883901130638E-3</v>
      </c>
      <c r="BZ58" s="24">
        <f t="shared" si="52"/>
        <v>4.5584141268104192E-3</v>
      </c>
      <c r="CA58" s="24">
        <f t="shared" si="52"/>
        <v>2.2565858701379237E-4</v>
      </c>
      <c r="CB58" s="24">
        <f t="shared" si="52"/>
        <v>1.3299030076380815E-3</v>
      </c>
      <c r="CC58" s="24">
        <f t="shared" si="52"/>
        <v>6.4500342276382363E-4</v>
      </c>
      <c r="CD58" s="24">
        <f t="shared" si="52"/>
        <v>3.2854743265407697E-3</v>
      </c>
      <c r="CE58" s="24">
        <f t="shared" si="52"/>
        <v>1.0157457791948766E-3</v>
      </c>
      <c r="CF58" s="24">
        <f t="shared" si="18"/>
        <v>3.7362778011973422E-2</v>
      </c>
    </row>
    <row r="59" spans="1:84" x14ac:dyDescent="0.2">
      <c r="A59" s="31">
        <f>+[1]NOA!A60</f>
        <v>44348</v>
      </c>
      <c r="B59" s="17">
        <f>+[1]NOA!B60</f>
        <v>496.78690944843902</v>
      </c>
      <c r="C59" s="17">
        <f>+[1]NOA!C60</f>
        <v>522.74318222284899</v>
      </c>
      <c r="D59" s="17">
        <f>+[1]NOA!D60</f>
        <v>411.47130010112602</v>
      </c>
      <c r="E59" s="17">
        <f>+[1]NOA!E60</f>
        <v>469.08337737222899</v>
      </c>
      <c r="F59" s="17">
        <f>+[1]NOA!F60</f>
        <v>496.32819999999998</v>
      </c>
      <c r="G59" s="17">
        <f>+[1]NOA!G60</f>
        <v>478.04531377545698</v>
      </c>
      <c r="H59" s="17">
        <f>+[1]NOA!H60</f>
        <v>571.26729999999998</v>
      </c>
      <c r="I59" s="17">
        <f>+[1]NOA!I60</f>
        <v>522.28470000000004</v>
      </c>
      <c r="J59" s="17">
        <f>+[1]NOA!J60</f>
        <v>491.009095970788</v>
      </c>
      <c r="K59" s="17">
        <f>+[1]NOA!K60</f>
        <v>455.39499999999998</v>
      </c>
      <c r="L59" s="17">
        <f>+[1]NOA!L60</f>
        <v>448.275055083187</v>
      </c>
      <c r="M59" s="17">
        <f>+[1]NOA!M60</f>
        <v>462.52429999999998</v>
      </c>
      <c r="N59" s="17">
        <f>+[1]NOA!N60</f>
        <v>430.84798103731902</v>
      </c>
      <c r="O59" s="17">
        <f>+[1]NOA!P60</f>
        <v>472.33010000000002</v>
      </c>
      <c r="P59" s="17">
        <f>+[1]NOA!Q60</f>
        <v>502.90960000000001</v>
      </c>
      <c r="Q59" s="19">
        <f>+[1]NOA!R60</f>
        <v>490.2122</v>
      </c>
      <c r="R59" s="19">
        <f t="shared" si="40"/>
        <v>496.78690944843896</v>
      </c>
      <c r="S59" s="19">
        <f t="shared" si="41"/>
        <v>489.06237318905136</v>
      </c>
      <c r="T59" s="19">
        <f t="shared" si="42"/>
        <v>463.25010440767932</v>
      </c>
      <c r="U59" s="19">
        <f t="shared" si="43"/>
        <v>463.45840818703863</v>
      </c>
      <c r="V59" s="19"/>
      <c r="W59" s="19">
        <f t="shared" si="44"/>
        <v>489.24831795935603</v>
      </c>
      <c r="Y59" s="24">
        <f t="shared" si="45"/>
        <v>3.7100173766136058E-2</v>
      </c>
      <c r="Z59" s="24">
        <f t="shared" si="46"/>
        <v>4.3686234410229341E-2</v>
      </c>
      <c r="AA59" s="24">
        <f t="shared" si="47"/>
        <v>6.0703436819894652E-2</v>
      </c>
      <c r="AB59" s="24">
        <f t="shared" si="48"/>
        <v>2.2693674788635487E-2</v>
      </c>
      <c r="AC59" s="24">
        <f t="shared" si="55"/>
        <v>4.5182022542892941E-2</v>
      </c>
      <c r="AD59" s="24">
        <f t="shared" si="55"/>
        <v>2.9921744726736144E-2</v>
      </c>
      <c r="AE59" s="24">
        <f t="shared" si="55"/>
        <v>4.5871208591390822E-2</v>
      </c>
      <c r="AF59" s="24">
        <f t="shared" si="55"/>
        <v>3.2819426512339822E-2</v>
      </c>
      <c r="AG59" s="24">
        <f t="shared" si="55"/>
        <v>7.2761751694961019E-2</v>
      </c>
      <c r="AH59" s="24">
        <f t="shared" si="55"/>
        <v>1.6744315021836487E-2</v>
      </c>
      <c r="AI59" s="24">
        <f t="shared" si="55"/>
        <v>7.466308809349842E-3</v>
      </c>
      <c r="AJ59" s="24">
        <f t="shared" si="55"/>
        <v>2.9151607539357638E-2</v>
      </c>
      <c r="AK59" s="24">
        <f t="shared" si="55"/>
        <v>2.8348874881256148E-2</v>
      </c>
      <c r="AL59" s="24">
        <f t="shared" si="55"/>
        <v>3.384372121668644E-4</v>
      </c>
      <c r="AM59" s="24">
        <f t="shared" si="55"/>
        <v>3.737019196654745E-2</v>
      </c>
      <c r="AN59" s="24">
        <f t="shared" si="55"/>
        <v>3.8197385171597986E-2</v>
      </c>
      <c r="AO59" s="24">
        <f t="shared" si="57"/>
        <v>3.7100173766135836E-2</v>
      </c>
      <c r="AP59" s="24">
        <f t="shared" si="57"/>
        <v>3.5536870560098466E-2</v>
      </c>
      <c r="AQ59" s="24">
        <f t="shared" si="57"/>
        <v>2.4911854349488616E-2</v>
      </c>
      <c r="AR59" s="24">
        <f t="shared" si="51"/>
        <v>2.3703937804285813E-2</v>
      </c>
      <c r="AS59" s="24" t="e">
        <f t="shared" si="51"/>
        <v>#DIV/0!</v>
      </c>
      <c r="AT59" s="24">
        <f t="shared" si="51"/>
        <v>3.0792097141759234E-2</v>
      </c>
      <c r="AU59" s="21"/>
      <c r="AV59" s="24">
        <f t="shared" si="56"/>
        <v>0.50736322527333333</v>
      </c>
      <c r="AW59" s="24">
        <f t="shared" si="56"/>
        <v>0.53483301283171003</v>
      </c>
      <c r="AX59" s="24">
        <f t="shared" si="56"/>
        <v>0.50376367926536836</v>
      </c>
      <c r="AY59" s="24">
        <f t="shared" si="56"/>
        <v>0.62952729303443689</v>
      </c>
      <c r="AZ59" s="24">
        <f t="shared" si="56"/>
        <v>0.31588761160746825</v>
      </c>
      <c r="BA59" s="24">
        <f t="shared" si="56"/>
        <v>0.48052245738794763</v>
      </c>
      <c r="BB59" s="24">
        <f t="shared" si="56"/>
        <v>0.57586110442932537</v>
      </c>
      <c r="BC59" s="24">
        <f t="shared" si="56"/>
        <v>0.62725537877713933</v>
      </c>
      <c r="BD59" s="24">
        <f t="shared" si="54"/>
        <v>0.28882344843091556</v>
      </c>
      <c r="BE59" s="24">
        <f t="shared" si="54"/>
        <v>0.42412228197305324</v>
      </c>
      <c r="BF59" s="24">
        <f t="shared" si="54"/>
        <v>0.37218189713114636</v>
      </c>
      <c r="BG59" s="24">
        <f t="shared" si="54"/>
        <v>0.50531600862590254</v>
      </c>
      <c r="BH59" s="24">
        <f t="shared" si="54"/>
        <v>0.31885508051858902</v>
      </c>
      <c r="BI59" s="24">
        <f t="shared" si="54"/>
        <v>0.4851699991510261</v>
      </c>
      <c r="BJ59" s="24">
        <f t="shared" si="54"/>
        <v>0.54644964509827254</v>
      </c>
      <c r="BK59" s="24">
        <f t="shared" si="54"/>
        <v>0.38075925222283469</v>
      </c>
      <c r="BL59" s="24">
        <f t="shared" si="58"/>
        <v>0.50736322527333311</v>
      </c>
      <c r="BM59" s="24">
        <f t="shared" si="58"/>
        <v>0.52132491551413307</v>
      </c>
      <c r="BN59" s="24">
        <f t="shared" si="58"/>
        <v>0.50819812454913404</v>
      </c>
      <c r="BO59" s="24">
        <f t="shared" si="58"/>
        <v>0.50902565069424632</v>
      </c>
      <c r="BP59" s="24" t="e">
        <f t="shared" si="58"/>
        <v>#DIV/0!</v>
      </c>
      <c r="BQ59" s="24">
        <f t="shared" si="58"/>
        <v>0.51981852243478022</v>
      </c>
      <c r="BR59" s="21"/>
      <c r="BS59" s="35">
        <f t="shared" si="15"/>
        <v>44348</v>
      </c>
      <c r="BT59" s="24">
        <f t="shared" si="53"/>
        <v>1.5836800246113777E-2</v>
      </c>
      <c r="BU59" s="24">
        <f t="shared" si="52"/>
        <v>1.5386992918493972E-3</v>
      </c>
      <c r="BV59" s="24">
        <f t="shared" si="52"/>
        <v>2.68800185186899E-3</v>
      </c>
      <c r="BW59" s="24">
        <f t="shared" si="52"/>
        <v>3.1353879988676473E-3</v>
      </c>
      <c r="BX59" s="24">
        <f t="shared" si="52"/>
        <v>1.7744090216946619E-3</v>
      </c>
      <c r="BY59" s="24">
        <f t="shared" si="52"/>
        <v>3.3109728081250722E-3</v>
      </c>
      <c r="BZ59" s="24">
        <f t="shared" si="52"/>
        <v>2.9138047895555155E-3</v>
      </c>
      <c r="CA59" s="24">
        <f t="shared" si="52"/>
        <v>1.8006932238876377E-3</v>
      </c>
      <c r="CB59" s="24">
        <f t="shared" si="52"/>
        <v>9.315612619882575E-4</v>
      </c>
      <c r="CC59" s="24">
        <f t="shared" si="52"/>
        <v>1.4148184692531433E-4</v>
      </c>
      <c r="CD59" s="24">
        <f t="shared" si="52"/>
        <v>2.1853200441816151E-3</v>
      </c>
      <c r="CE59" s="24">
        <f t="shared" si="52"/>
        <v>8.4304138107783378E-4</v>
      </c>
      <c r="CF59" s="24">
        <f t="shared" si="18"/>
        <v>3.7100173766135711E-2</v>
      </c>
    </row>
    <row r="60" spans="1:84" x14ac:dyDescent="0.2">
      <c r="A60" s="31">
        <f>+[1]NOA!A61</f>
        <v>44378</v>
      </c>
      <c r="B60" s="17">
        <f>+[1]NOA!B61</f>
        <v>513.06619222997915</v>
      </c>
      <c r="C60" s="17">
        <f>+[1]NOA!C61</f>
        <v>542.06203026405899</v>
      </c>
      <c r="D60" s="17">
        <f>+[1]NOA!D61</f>
        <v>428.50408706912702</v>
      </c>
      <c r="E60" s="17">
        <f>+[1]NOA!E61</f>
        <v>485.29700290582502</v>
      </c>
      <c r="F60" s="17">
        <f>+[1]NOA!F61</f>
        <v>502.39879999999999</v>
      </c>
      <c r="G60" s="17">
        <f>+[1]NOA!G61</f>
        <v>485.87785571594799</v>
      </c>
      <c r="H60" s="17">
        <f>+[1]NOA!H61</f>
        <v>595.45770000000005</v>
      </c>
      <c r="I60" s="17">
        <f>+[1]NOA!I61</f>
        <v>536.60609999999997</v>
      </c>
      <c r="J60" s="17">
        <f>+[1]NOA!J61</f>
        <v>505.55503234980603</v>
      </c>
      <c r="K60" s="17">
        <f>+[1]NOA!K61</f>
        <v>471.99619999999999</v>
      </c>
      <c r="L60" s="17">
        <f>+[1]NOA!L61</f>
        <v>451.100941311692</v>
      </c>
      <c r="M60" s="17">
        <f>+[1]NOA!M61</f>
        <v>483.50220000000002</v>
      </c>
      <c r="N60" s="17">
        <f>+[1]NOA!N61</f>
        <v>439.80143359650702</v>
      </c>
      <c r="O60" s="17">
        <f>+[1]NOA!P61</f>
        <v>490.62430000000001</v>
      </c>
      <c r="P60" s="17">
        <f>+[1]NOA!Q61</f>
        <v>517.24440000000004</v>
      </c>
      <c r="Q60" s="19">
        <f>+[1]NOA!R61</f>
        <v>498.03680000000003</v>
      </c>
      <c r="R60" s="19">
        <f t="shared" si="40"/>
        <v>513.06619222997915</v>
      </c>
      <c r="S60" s="19">
        <f t="shared" si="41"/>
        <v>506.28941500660142</v>
      </c>
      <c r="T60" s="19">
        <f t="shared" si="42"/>
        <v>478.47003196078083</v>
      </c>
      <c r="U60" s="19">
        <f t="shared" si="43"/>
        <v>477.0258141937781</v>
      </c>
      <c r="V60" s="19"/>
      <c r="W60" s="19">
        <f t="shared" si="44"/>
        <v>503.96392000035223</v>
      </c>
      <c r="Y60" s="24">
        <f t="shared" si="45"/>
        <v>3.2769146030064089E-2</v>
      </c>
      <c r="Z60" s="24">
        <f t="shared" si="46"/>
        <v>3.6956671455877999E-2</v>
      </c>
      <c r="AA60" s="24">
        <f t="shared" si="47"/>
        <v>4.1394835955302023E-2</v>
      </c>
      <c r="AB60" s="24">
        <f t="shared" si="48"/>
        <v>3.4564485368088649E-2</v>
      </c>
      <c r="AC60" s="24">
        <f t="shared" si="55"/>
        <v>1.2231019716389291E-2</v>
      </c>
      <c r="AD60" s="24">
        <f t="shared" si="55"/>
        <v>1.6384517774334029E-2</v>
      </c>
      <c r="AE60" s="24">
        <f t="shared" si="55"/>
        <v>4.2345150860201741E-2</v>
      </c>
      <c r="AF60" s="24">
        <f t="shared" si="55"/>
        <v>2.7420676883699535E-2</v>
      </c>
      <c r="AG60" s="24">
        <f t="shared" si="55"/>
        <v>2.9624576201096264E-2</v>
      </c>
      <c r="AH60" s="24">
        <f t="shared" si="55"/>
        <v>3.6454506527300534E-2</v>
      </c>
      <c r="AI60" s="24">
        <f t="shared" si="55"/>
        <v>6.3039113964986626E-3</v>
      </c>
      <c r="AJ60" s="24">
        <f t="shared" si="55"/>
        <v>4.5355238632867501E-2</v>
      </c>
      <c r="AK60" s="24">
        <f t="shared" si="55"/>
        <v>2.0781001544051492E-2</v>
      </c>
      <c r="AL60" s="24">
        <f t="shared" si="55"/>
        <v>3.873181065530229E-2</v>
      </c>
      <c r="AM60" s="24">
        <f t="shared" si="55"/>
        <v>2.8503731088052486E-2</v>
      </c>
      <c r="AN60" s="24">
        <f t="shared" si="55"/>
        <v>1.5961659052957211E-2</v>
      </c>
      <c r="AO60" s="24">
        <f t="shared" si="57"/>
        <v>3.2769146030064311E-2</v>
      </c>
      <c r="AP60" s="24">
        <f t="shared" si="57"/>
        <v>3.5224631380281535E-2</v>
      </c>
      <c r="AQ60" s="24">
        <f t="shared" si="57"/>
        <v>3.2854666212243977E-2</v>
      </c>
      <c r="AR60" s="24">
        <f t="shared" si="51"/>
        <v>2.9274268773788359E-2</v>
      </c>
      <c r="AS60" s="24" t="e">
        <f t="shared" si="51"/>
        <v>#DIV/0!</v>
      </c>
      <c r="AT60" s="24">
        <f t="shared" si="51"/>
        <v>3.0077981877126625E-2</v>
      </c>
      <c r="AU60" s="21"/>
      <c r="AV60" s="24">
        <f t="shared" si="56"/>
        <v>0.52047561782013019</v>
      </c>
      <c r="AW60" s="24">
        <f t="shared" si="56"/>
        <v>0.56955049820361836</v>
      </c>
      <c r="AX60" s="24">
        <f t="shared" si="56"/>
        <v>0.53402762126244374</v>
      </c>
      <c r="AY60" s="24">
        <f t="shared" si="56"/>
        <v>0.59252431944482997</v>
      </c>
      <c r="AZ60" s="24">
        <f t="shared" si="56"/>
        <v>0.31738551842679041</v>
      </c>
      <c r="BA60" s="24">
        <f t="shared" si="56"/>
        <v>0.46182249029139544</v>
      </c>
      <c r="BB60" s="24">
        <f t="shared" si="56"/>
        <v>0.6022579584465042</v>
      </c>
      <c r="BC60" s="24">
        <f t="shared" si="56"/>
        <v>0.63588398464615636</v>
      </c>
      <c r="BD60" s="24">
        <f t="shared" si="54"/>
        <v>0.31323214493373963</v>
      </c>
      <c r="BE60" s="24">
        <f t="shared" si="54"/>
        <v>0.40444922384214577</v>
      </c>
      <c r="BF60" s="24">
        <f t="shared" si="54"/>
        <v>0.36382027733918565</v>
      </c>
      <c r="BG60" s="24">
        <f t="shared" si="54"/>
        <v>0.54434271667652556</v>
      </c>
      <c r="BH60" s="24">
        <f t="shared" si="54"/>
        <v>0.31344426371289491</v>
      </c>
      <c r="BI60" s="24">
        <f t="shared" si="54"/>
        <v>0.5331975836302858</v>
      </c>
      <c r="BJ60" s="24">
        <f t="shared" si="54"/>
        <v>0.55137824465762231</v>
      </c>
      <c r="BK60" s="24">
        <f t="shared" si="54"/>
        <v>0.39610286219184276</v>
      </c>
      <c r="BL60" s="24">
        <f t="shared" si="58"/>
        <v>0.52047561782013019</v>
      </c>
      <c r="BM60" s="24">
        <f t="shared" si="58"/>
        <v>0.53462601850884761</v>
      </c>
      <c r="BN60" s="24">
        <f t="shared" si="58"/>
        <v>0.4981286669146292</v>
      </c>
      <c r="BO60" s="24">
        <f t="shared" si="58"/>
        <v>0.48520012812313618</v>
      </c>
      <c r="BP60" s="24" t="e">
        <f t="shared" si="58"/>
        <v>#DIV/0!</v>
      </c>
      <c r="BQ60" s="24">
        <f t="shared" si="58"/>
        <v>0.513034792284498</v>
      </c>
      <c r="BR60" s="21"/>
      <c r="BS60" s="35">
        <f t="shared" si="15"/>
        <v>44378</v>
      </c>
      <c r="BT60" s="24">
        <f t="shared" si="53"/>
        <v>1.3482329120394569E-2</v>
      </c>
      <c r="BU60" s="24">
        <f t="shared" si="52"/>
        <v>1.0731487121718615E-3</v>
      </c>
      <c r="BV60" s="24">
        <f t="shared" si="52"/>
        <v>4.0371947013108462E-3</v>
      </c>
      <c r="BW60" s="24">
        <f t="shared" si="52"/>
        <v>8.553808321394694E-4</v>
      </c>
      <c r="BX60" s="24">
        <f t="shared" si="52"/>
        <v>9.6490377995316588E-4</v>
      </c>
      <c r="BY60" s="24">
        <f t="shared" si="52"/>
        <v>3.0823121360023099E-3</v>
      </c>
      <c r="BZ60" s="24">
        <f t="shared" si="52"/>
        <v>2.4244393664422837E-3</v>
      </c>
      <c r="CA60" s="24">
        <f t="shared" si="52"/>
        <v>7.5835281697507852E-4</v>
      </c>
      <c r="CB60" s="24">
        <f t="shared" si="52"/>
        <v>1.9883201050862635E-3</v>
      </c>
      <c r="CC60" s="24">
        <f t="shared" si="52"/>
        <v>1.1604186415762471E-4</v>
      </c>
      <c r="CD60" s="24">
        <f t="shared" si="52"/>
        <v>3.3739500339510595E-3</v>
      </c>
      <c r="CE60" s="24">
        <f t="shared" si="52"/>
        <v>6.1277256147987825E-4</v>
      </c>
      <c r="CF60" s="24">
        <f t="shared" si="18"/>
        <v>3.2769146030064415E-2</v>
      </c>
    </row>
    <row r="61" spans="1:84" x14ac:dyDescent="0.2">
      <c r="A61" s="31">
        <f>+[1]NOA!A62</f>
        <v>44409</v>
      </c>
      <c r="B61" s="17">
        <f>+[1]NOA!B62</f>
        <v>524.3014066961382</v>
      </c>
      <c r="C61" s="17">
        <f>+[1]NOA!C62</f>
        <v>548.51435323697001</v>
      </c>
      <c r="D61" s="17">
        <f>+[1]NOA!D62</f>
        <v>438.838634506098</v>
      </c>
      <c r="E61" s="17">
        <f>+[1]NOA!E62</f>
        <v>499.07020906681998</v>
      </c>
      <c r="F61" s="17">
        <f>+[1]NOA!F62</f>
        <v>505.82990000000001</v>
      </c>
      <c r="G61" s="17">
        <f>+[1]NOA!G62</f>
        <v>500.52880693876699</v>
      </c>
      <c r="H61" s="17">
        <f>+[1]NOA!H62</f>
        <v>615.22220000000004</v>
      </c>
      <c r="I61" s="17">
        <f>+[1]NOA!I62</f>
        <v>546.80150000000003</v>
      </c>
      <c r="J61" s="17">
        <f>+[1]NOA!J62</f>
        <v>512.19528606973404</v>
      </c>
      <c r="K61" s="17">
        <f>+[1]NOA!K62</f>
        <v>494.5034</v>
      </c>
      <c r="L61" s="17">
        <f>+[1]NOA!L62</f>
        <v>477.33320940752998</v>
      </c>
      <c r="M61" s="17">
        <f>+[1]NOA!M62</f>
        <v>499.7627</v>
      </c>
      <c r="N61" s="17">
        <f>+[1]NOA!N62</f>
        <v>450.98151475005699</v>
      </c>
      <c r="O61" s="17">
        <f>+[1]NOA!P62</f>
        <v>495.91160000000002</v>
      </c>
      <c r="P61" s="17">
        <f>+[1]NOA!Q62</f>
        <v>531.96960000000001</v>
      </c>
      <c r="Q61" s="19">
        <f>+[1]NOA!R62</f>
        <v>505.20170000000002</v>
      </c>
      <c r="R61" s="19">
        <f t="shared" si="40"/>
        <v>524.3014066961382</v>
      </c>
      <c r="S61" s="19">
        <f t="shared" si="41"/>
        <v>517.39818946763342</v>
      </c>
      <c r="T61" s="19">
        <f t="shared" si="42"/>
        <v>494.15213892749114</v>
      </c>
      <c r="U61" s="19">
        <f t="shared" si="43"/>
        <v>492.54192402198316</v>
      </c>
      <c r="V61" s="19"/>
      <c r="W61" s="19">
        <f t="shared" si="44"/>
        <v>519.07794628010981</v>
      </c>
      <c r="Y61" s="24">
        <f t="shared" si="45"/>
        <v>2.1898177343018022E-2</v>
      </c>
      <c r="Z61" s="24">
        <f t="shared" si="46"/>
        <v>1.1903292635656149E-2</v>
      </c>
      <c r="AA61" s="24">
        <f t="shared" si="47"/>
        <v>2.4117733643235439E-2</v>
      </c>
      <c r="AB61" s="24">
        <f t="shared" si="48"/>
        <v>2.8380983353543998E-2</v>
      </c>
      <c r="AC61" s="24">
        <f t="shared" si="55"/>
        <v>6.8294351021538358E-3</v>
      </c>
      <c r="AD61" s="24">
        <f t="shared" si="55"/>
        <v>3.0153568536747999E-2</v>
      </c>
      <c r="AE61" s="24">
        <f t="shared" si="55"/>
        <v>3.3192114234142922E-2</v>
      </c>
      <c r="AF61" s="24">
        <f t="shared" si="55"/>
        <v>1.8999784012891485E-2</v>
      </c>
      <c r="AG61" s="24">
        <f t="shared" si="55"/>
        <v>1.3134581390801925E-2</v>
      </c>
      <c r="AH61" s="24">
        <f t="shared" si="55"/>
        <v>4.768512966841687E-2</v>
      </c>
      <c r="AI61" s="24">
        <f t="shared" si="55"/>
        <v>5.8151658960322594E-2</v>
      </c>
      <c r="AJ61" s="24">
        <f t="shared" si="55"/>
        <v>3.3630663934931304E-2</v>
      </c>
      <c r="AK61" s="24">
        <f t="shared" si="55"/>
        <v>2.5420747408947841E-2</v>
      </c>
      <c r="AL61" s="24">
        <f t="shared" si="55"/>
        <v>1.0776677796024314E-2</v>
      </c>
      <c r="AM61" s="24">
        <f t="shared" si="55"/>
        <v>2.8468553743645986E-2</v>
      </c>
      <c r="AN61" s="24">
        <f t="shared" si="55"/>
        <v>1.4386286314585606E-2</v>
      </c>
      <c r="AO61" s="24">
        <f t="shared" si="57"/>
        <v>2.1898177343018022E-2</v>
      </c>
      <c r="AP61" s="24">
        <f t="shared" si="57"/>
        <v>2.1941549895699852E-2</v>
      </c>
      <c r="AQ61" s="24">
        <f t="shared" si="57"/>
        <v>3.2775525987374099E-2</v>
      </c>
      <c r="AR61" s="24">
        <f t="shared" si="51"/>
        <v>3.2526771857050996E-2</v>
      </c>
      <c r="AS61" s="24" t="e">
        <f t="shared" si="51"/>
        <v>#DIV/0!</v>
      </c>
      <c r="AT61" s="24">
        <f t="shared" si="51"/>
        <v>2.9990294304693466E-2</v>
      </c>
      <c r="AU61" s="21"/>
      <c r="AV61" s="24">
        <f t="shared" si="56"/>
        <v>0.51757008383297731</v>
      </c>
      <c r="AW61" s="24">
        <f t="shared" si="56"/>
        <v>0.54988446688623815</v>
      </c>
      <c r="AX61" s="24">
        <f t="shared" si="56"/>
        <v>0.54979154907758665</v>
      </c>
      <c r="AY61" s="24">
        <f t="shared" si="56"/>
        <v>0.59930911449050073</v>
      </c>
      <c r="AZ61" s="24">
        <f t="shared" si="56"/>
        <v>0.29074294988013238</v>
      </c>
      <c r="BA61" s="24">
        <f t="shared" si="56"/>
        <v>0.46552086982026308</v>
      </c>
      <c r="BB61" s="24">
        <f t="shared" si="56"/>
        <v>0.6099658313307621</v>
      </c>
      <c r="BC61" s="24">
        <f t="shared" si="56"/>
        <v>0.62494026845318484</v>
      </c>
      <c r="BD61" s="24">
        <f t="shared" si="54"/>
        <v>0.29790406446071516</v>
      </c>
      <c r="BE61" s="24">
        <f t="shared" si="54"/>
        <v>0.43754247916086464</v>
      </c>
      <c r="BF61" s="24">
        <f t="shared" si="54"/>
        <v>0.43505040421521524</v>
      </c>
      <c r="BG61" s="24">
        <f t="shared" si="54"/>
        <v>0.56697941704516719</v>
      </c>
      <c r="BH61" s="24">
        <f t="shared" si="54"/>
        <v>0.32829363258392474</v>
      </c>
      <c r="BI61" s="24">
        <f t="shared" si="54"/>
        <v>0.49674595904643915</v>
      </c>
      <c r="BJ61" s="24">
        <f t="shared" si="54"/>
        <v>0.55521155740242611</v>
      </c>
      <c r="BK61" s="24">
        <f t="shared" si="54"/>
        <v>0.39137455335429761</v>
      </c>
      <c r="BL61" s="24">
        <f t="shared" si="58"/>
        <v>0.51757008383297731</v>
      </c>
      <c r="BM61" s="24">
        <f t="shared" si="58"/>
        <v>0.53267305804222564</v>
      </c>
      <c r="BN61" s="24">
        <f t="shared" si="58"/>
        <v>0.51332599797034217</v>
      </c>
      <c r="BO61" s="24">
        <f t="shared" si="58"/>
        <v>0.49838581388836922</v>
      </c>
      <c r="BP61" s="24" t="e">
        <f t="shared" si="58"/>
        <v>#DIV/0!</v>
      </c>
      <c r="BQ61" s="24">
        <f t="shared" si="58"/>
        <v>0.52199699901960894</v>
      </c>
      <c r="BR61" s="21"/>
      <c r="BS61" s="35">
        <f t="shared" si="15"/>
        <v>44409</v>
      </c>
      <c r="BT61" s="24">
        <f t="shared" si="53"/>
        <v>4.3601009159954908E-3</v>
      </c>
      <c r="BU61" s="24">
        <f t="shared" si="52"/>
        <v>6.3046706190338379E-4</v>
      </c>
      <c r="BV61" s="24">
        <f t="shared" si="52"/>
        <v>3.3207130540212669E-3</v>
      </c>
      <c r="BW61" s="24">
        <f t="shared" si="52"/>
        <v>4.6812088505793225E-4</v>
      </c>
      <c r="BX61" s="24">
        <f t="shared" si="52"/>
        <v>1.7476072842363577E-3</v>
      </c>
      <c r="BY61" s="24">
        <f t="shared" si="52"/>
        <v>2.4384628512790492E-3</v>
      </c>
      <c r="BZ61" s="24">
        <f t="shared" si="52"/>
        <v>1.6711939959896355E-3</v>
      </c>
      <c r="CA61" s="24">
        <f t="shared" si="52"/>
        <v>3.3520542563647467E-4</v>
      </c>
      <c r="CB61" s="24">
        <f t="shared" si="52"/>
        <v>2.6101474240183831E-3</v>
      </c>
      <c r="CC61" s="24">
        <f t="shared" si="52"/>
        <v>1.0430199402326279E-3</v>
      </c>
      <c r="CD61" s="24">
        <f t="shared" si="52"/>
        <v>2.5322540632683761E-3</v>
      </c>
      <c r="CE61" s="24">
        <f t="shared" si="52"/>
        <v>7.4088444137888313E-4</v>
      </c>
      <c r="CF61" s="24">
        <f t="shared" si="18"/>
        <v>2.1898177343017855E-2</v>
      </c>
    </row>
    <row r="62" spans="1:84" x14ac:dyDescent="0.2">
      <c r="A62" s="31">
        <f>+[1]NOA!A63</f>
        <v>44440</v>
      </c>
      <c r="B62" s="17">
        <f>+[1]NOA!B63</f>
        <v>539.12890767332692</v>
      </c>
      <c r="C62" s="17">
        <f>+[1]NOA!C63</f>
        <v>560.50362639458604</v>
      </c>
      <c r="D62" s="17">
        <f>+[1]NOA!D63</f>
        <v>461.83415031248302</v>
      </c>
      <c r="E62" s="17">
        <f>+[1]NOA!E63</f>
        <v>518.649431977115</v>
      </c>
      <c r="F62" s="17">
        <f>+[1]NOA!F63</f>
        <v>514.94539999999995</v>
      </c>
      <c r="G62" s="17">
        <f>+[1]NOA!G63</f>
        <v>514.74685285840303</v>
      </c>
      <c r="H62" s="17">
        <f>+[1]NOA!H63</f>
        <v>637.16430000000003</v>
      </c>
      <c r="I62" s="17">
        <f>+[1]NOA!I63</f>
        <v>558.90060000000005</v>
      </c>
      <c r="J62" s="17">
        <f>+[1]NOA!J63</f>
        <v>523.57215278778006</v>
      </c>
      <c r="K62" s="17">
        <f>+[1]NOA!K63</f>
        <v>512.59889999999996</v>
      </c>
      <c r="L62" s="17">
        <f>+[1]NOA!L63</f>
        <v>495.14899937141598</v>
      </c>
      <c r="M62" s="17">
        <f>+[1]NOA!M63</f>
        <v>517.70029999999997</v>
      </c>
      <c r="N62" s="17">
        <f>+[1]NOA!N63</f>
        <v>464.11128978409897</v>
      </c>
      <c r="O62" s="17">
        <f>+[1]NOA!P63</f>
        <v>523.23379999999997</v>
      </c>
      <c r="P62" s="17">
        <f>+[1]NOA!Q63</f>
        <v>548.86540000000002</v>
      </c>
      <c r="Q62" s="19">
        <f>+[1]NOA!R63</f>
        <v>515.45740000000001</v>
      </c>
      <c r="R62" s="19">
        <f t="shared" si="40"/>
        <v>539.12890767332692</v>
      </c>
      <c r="S62" s="19">
        <f t="shared" si="41"/>
        <v>532.50730772639736</v>
      </c>
      <c r="T62" s="19">
        <f t="shared" si="42"/>
        <v>511.591165233499</v>
      </c>
      <c r="U62" s="19">
        <f t="shared" si="43"/>
        <v>509.83786111049835</v>
      </c>
      <c r="V62" s="19"/>
      <c r="W62" s="19">
        <f t="shared" si="44"/>
        <v>535.76881916446337</v>
      </c>
      <c r="Y62" s="24">
        <f t="shared" si="45"/>
        <v>2.8280490549555282E-2</v>
      </c>
      <c r="Z62" s="24">
        <f t="shared" si="46"/>
        <v>2.1857720015644455E-2</v>
      </c>
      <c r="AA62" s="24">
        <f t="shared" si="47"/>
        <v>5.2400846229653242E-2</v>
      </c>
      <c r="AB62" s="24">
        <f t="shared" si="48"/>
        <v>3.9231399820287782E-2</v>
      </c>
      <c r="AC62" s="24">
        <f t="shared" si="55"/>
        <v>1.8020880141723428E-2</v>
      </c>
      <c r="AD62" s="24">
        <f t="shared" si="55"/>
        <v>2.8406049207424289E-2</v>
      </c>
      <c r="AE62" s="24">
        <f t="shared" si="55"/>
        <v>3.5665325471024856E-2</v>
      </c>
      <c r="AF62" s="24">
        <f t="shared" si="55"/>
        <v>2.2127042445933442E-2</v>
      </c>
      <c r="AG62" s="24">
        <f t="shared" si="55"/>
        <v>2.2211970760888766E-2</v>
      </c>
      <c r="AH62" s="24">
        <f t="shared" si="55"/>
        <v>3.6593277215080766E-2</v>
      </c>
      <c r="AI62" s="24">
        <f t="shared" si="55"/>
        <v>3.7323592016568652E-2</v>
      </c>
      <c r="AJ62" s="24">
        <f t="shared" si="55"/>
        <v>3.5892234454472094E-2</v>
      </c>
      <c r="AK62" s="24">
        <f t="shared" si="55"/>
        <v>2.9113776517688983E-2</v>
      </c>
      <c r="AL62" s="24">
        <f t="shared" si="55"/>
        <v>5.5094899978141099E-2</v>
      </c>
      <c r="AM62" s="24">
        <f t="shared" si="55"/>
        <v>3.1760837461388691E-2</v>
      </c>
      <c r="AN62" s="24">
        <f t="shared" si="55"/>
        <v>2.0300208807690012E-2</v>
      </c>
      <c r="AO62" s="24">
        <f t="shared" si="57"/>
        <v>2.8280490549555282E-2</v>
      </c>
      <c r="AP62" s="24">
        <f t="shared" si="57"/>
        <v>2.9202108871525301E-2</v>
      </c>
      <c r="AQ62" s="24">
        <f t="shared" si="57"/>
        <v>3.5290804050464253E-2</v>
      </c>
      <c r="AR62" s="24">
        <f t="shared" si="51"/>
        <v>3.511566476875827E-2</v>
      </c>
      <c r="AS62" s="24" t="e">
        <f t="shared" si="51"/>
        <v>#DIV/0!</v>
      </c>
      <c r="AT62" s="24">
        <f t="shared" si="51"/>
        <v>3.2154848812141035E-2</v>
      </c>
      <c r="AU62" s="21"/>
      <c r="AV62" s="24">
        <f t="shared" si="56"/>
        <v>0.5307570018711758</v>
      </c>
      <c r="AW62" s="24">
        <f t="shared" si="56"/>
        <v>0.54329202536437582</v>
      </c>
      <c r="AX62" s="24">
        <f t="shared" si="56"/>
        <v>0.57323073745094044</v>
      </c>
      <c r="AY62" s="24">
        <f t="shared" si="56"/>
        <v>0.64292197115367711</v>
      </c>
      <c r="AZ62" s="24">
        <f t="shared" si="56"/>
        <v>0.30402172553281881</v>
      </c>
      <c r="BA62" s="24">
        <f t="shared" si="56"/>
        <v>0.49857483812431824</v>
      </c>
      <c r="BB62" s="24">
        <f t="shared" si="56"/>
        <v>0.60750812944647103</v>
      </c>
      <c r="BC62" s="24">
        <f t="shared" si="56"/>
        <v>0.62225644047306328</v>
      </c>
      <c r="BD62" s="24">
        <f t="shared" si="54"/>
        <v>0.32856792455539696</v>
      </c>
      <c r="BE62" s="24">
        <f t="shared" si="54"/>
        <v>0.45150638709487412</v>
      </c>
      <c r="BF62" s="24">
        <f t="shared" si="54"/>
        <v>0.4637255236598774</v>
      </c>
      <c r="BG62" s="24">
        <f t="shared" si="54"/>
        <v>0.62075307839594052</v>
      </c>
      <c r="BH62" s="24">
        <f t="shared" si="54"/>
        <v>0.35196287011276439</v>
      </c>
      <c r="BI62" s="24">
        <f t="shared" si="54"/>
        <v>0.47364564040862867</v>
      </c>
      <c r="BJ62" s="24">
        <f t="shared" si="54"/>
        <v>0.57629532027032782</v>
      </c>
      <c r="BK62" s="24">
        <f t="shared" si="54"/>
        <v>0.40465080029474199</v>
      </c>
      <c r="BL62" s="24">
        <f t="shared" si="58"/>
        <v>0.5307570018711758</v>
      </c>
      <c r="BM62" s="24">
        <f t="shared" si="58"/>
        <v>0.5473996624379196</v>
      </c>
      <c r="BN62" s="24">
        <f t="shared" si="58"/>
        <v>0.54976591858056834</v>
      </c>
      <c r="BO62" s="24">
        <f t="shared" si="58"/>
        <v>0.53023401026550188</v>
      </c>
      <c r="BP62" s="24" t="e">
        <f t="shared" si="58"/>
        <v>#DIV/0!</v>
      </c>
      <c r="BQ62" s="24">
        <f t="shared" si="58"/>
        <v>0.5429696905372503</v>
      </c>
      <c r="BR62" s="21"/>
      <c r="BS62" s="35">
        <f t="shared" si="15"/>
        <v>44440</v>
      </c>
      <c r="BT62" s="24">
        <f t="shared" si="53"/>
        <v>7.9280370997640761E-3</v>
      </c>
      <c r="BU62" s="24">
        <f t="shared" si="52"/>
        <v>1.3727974702097102E-3</v>
      </c>
      <c r="BV62" s="24">
        <f t="shared" si="52"/>
        <v>4.6193846575108425E-3</v>
      </c>
      <c r="BW62" s="24">
        <f t="shared" si="52"/>
        <v>1.2170194316678644E-3</v>
      </c>
      <c r="BX62" s="24">
        <f t="shared" si="52"/>
        <v>1.6596263125916476E-3</v>
      </c>
      <c r="BY62" s="24">
        <f t="shared" si="52"/>
        <v>2.6491153986259734E-3</v>
      </c>
      <c r="BZ62" s="24">
        <f t="shared" si="52"/>
        <v>1.940743047805171E-3</v>
      </c>
      <c r="CA62" s="24">
        <f t="shared" si="52"/>
        <v>5.6200659436369616E-4</v>
      </c>
      <c r="CB62" s="24">
        <f t="shared" si="52"/>
        <v>2.053555905532778E-3</v>
      </c>
      <c r="CC62" s="24">
        <f t="shared" si="52"/>
        <v>6.9319309584440884E-4</v>
      </c>
      <c r="CD62" s="24">
        <f t="shared" si="52"/>
        <v>2.7335693204245497E-3</v>
      </c>
      <c r="CE62" s="24">
        <f t="shared" si="52"/>
        <v>8.5144221521447926E-4</v>
      </c>
      <c r="CF62" s="24">
        <f t="shared" si="18"/>
        <v>2.8280490549555202E-2</v>
      </c>
    </row>
    <row r="63" spans="1:84" x14ac:dyDescent="0.2">
      <c r="A63" s="31">
        <f>+[1]NOA!A64</f>
        <v>44470</v>
      </c>
      <c r="B63" s="17">
        <f>+[1]NOA!B64</f>
        <v>556.09926026695086</v>
      </c>
      <c r="C63" s="17">
        <f>+[1]NOA!C64</f>
        <v>580.34283474321398</v>
      </c>
      <c r="D63" s="17">
        <f>+[1]NOA!D64</f>
        <v>474.00081807250399</v>
      </c>
      <c r="E63" s="17">
        <f>+[1]NOA!E64</f>
        <v>537.20820029813797</v>
      </c>
      <c r="F63" s="17">
        <f>+[1]NOA!F64</f>
        <v>522.09</v>
      </c>
      <c r="G63" s="17">
        <f>+[1]NOA!G64</f>
        <v>527.23795613092295</v>
      </c>
      <c r="H63" s="17">
        <f>+[1]NOA!H64</f>
        <v>657.37469999999996</v>
      </c>
      <c r="I63" s="17">
        <f>+[1]NOA!I64</f>
        <v>572.61869999999999</v>
      </c>
      <c r="J63" s="17">
        <f>+[1]NOA!J64</f>
        <v>533.37700158319501</v>
      </c>
      <c r="K63" s="17">
        <f>+[1]NOA!K64</f>
        <v>537.23760000000004</v>
      </c>
      <c r="L63" s="17">
        <f>+[1]NOA!L64</f>
        <v>507.83403649757298</v>
      </c>
      <c r="M63" s="17">
        <f>+[1]NOA!M64</f>
        <v>534.29700000000003</v>
      </c>
      <c r="N63" s="17">
        <f>+[1]NOA!N64</f>
        <v>476.26350582828798</v>
      </c>
      <c r="O63" s="17">
        <f>+[1]NOA!P64</f>
        <v>558.346</v>
      </c>
      <c r="P63" s="17">
        <f>+[1]NOA!Q64</f>
        <v>565.83479999999997</v>
      </c>
      <c r="Q63" s="19">
        <f>+[1]NOA!R64</f>
        <v>521.11770000000001</v>
      </c>
      <c r="R63" s="19">
        <f t="shared" si="40"/>
        <v>556.09926026695086</v>
      </c>
      <c r="S63" s="19">
        <f t="shared" si="41"/>
        <v>550.87549966235986</v>
      </c>
      <c r="T63" s="19">
        <f t="shared" si="42"/>
        <v>529.07771138781447</v>
      </c>
      <c r="U63" s="19">
        <f t="shared" si="43"/>
        <v>527.57979055407316</v>
      </c>
      <c r="V63" s="19"/>
      <c r="W63" s="19">
        <f t="shared" si="44"/>
        <v>552.47096707436822</v>
      </c>
      <c r="Y63" s="24">
        <f t="shared" si="45"/>
        <v>3.1477356068442708E-2</v>
      </c>
      <c r="Z63" s="24">
        <f t="shared" si="46"/>
        <v>3.539532558646008E-2</v>
      </c>
      <c r="AA63" s="24">
        <f t="shared" si="47"/>
        <v>2.6344235808003491E-2</v>
      </c>
      <c r="AB63" s="24">
        <f t="shared" si="48"/>
        <v>3.5782876017575349E-2</v>
      </c>
      <c r="AC63" s="24">
        <f t="shared" si="55"/>
        <v>1.3874480673096823E-2</v>
      </c>
      <c r="AD63" s="24">
        <f t="shared" si="55"/>
        <v>2.4266497605874626E-2</v>
      </c>
      <c r="AE63" s="24">
        <f t="shared" si="55"/>
        <v>3.1719291240893233E-2</v>
      </c>
      <c r="AF63" s="24">
        <f t="shared" si="55"/>
        <v>2.4544793832749434E-2</v>
      </c>
      <c r="AG63" s="24">
        <f t="shared" si="55"/>
        <v>1.8726834005988735E-2</v>
      </c>
      <c r="AH63" s="24">
        <f t="shared" si="55"/>
        <v>4.8066236583808708E-2</v>
      </c>
      <c r="AI63" s="24">
        <f t="shared" si="55"/>
        <v>2.5618626195873295E-2</v>
      </c>
      <c r="AJ63" s="24">
        <f t="shared" si="55"/>
        <v>3.2058509527616685E-2</v>
      </c>
      <c r="AK63" s="24">
        <f t="shared" si="55"/>
        <v>2.6183840625471744E-2</v>
      </c>
      <c r="AL63" s="24">
        <f t="shared" si="55"/>
        <v>6.7106138785376634E-2</v>
      </c>
      <c r="AM63" s="24">
        <f t="shared" si="55"/>
        <v>3.0917233988515092E-2</v>
      </c>
      <c r="AN63" s="24">
        <f t="shared" si="55"/>
        <v>1.0981120845291903E-2</v>
      </c>
      <c r="AO63" s="24">
        <f t="shared" si="57"/>
        <v>3.1477356068442708E-2</v>
      </c>
      <c r="AP63" s="24">
        <f t="shared" si="57"/>
        <v>3.4493783783714926E-2</v>
      </c>
      <c r="AQ63" s="24">
        <f t="shared" si="57"/>
        <v>3.4180703934428402E-2</v>
      </c>
      <c r="AR63" s="24">
        <f t="shared" si="51"/>
        <v>3.4799160276034469E-2</v>
      </c>
      <c r="AS63" s="24" t="e">
        <f t="shared" si="51"/>
        <v>#DIV/0!</v>
      </c>
      <c r="AT63" s="24">
        <f t="shared" si="51"/>
        <v>3.1174169366466664E-2</v>
      </c>
      <c r="AU63" s="21"/>
      <c r="AV63" s="24">
        <f t="shared" si="56"/>
        <v>0.51830324663156224</v>
      </c>
      <c r="AW63" s="24">
        <f t="shared" si="56"/>
        <v>0.51462162203830397</v>
      </c>
      <c r="AX63" s="24">
        <f t="shared" si="56"/>
        <v>0.59064929289396106</v>
      </c>
      <c r="AY63" s="24">
        <f t="shared" si="56"/>
        <v>0.60909296881807773</v>
      </c>
      <c r="AZ63" s="24">
        <f t="shared" si="56"/>
        <v>0.30396146134395763</v>
      </c>
      <c r="BA63" s="24">
        <f t="shared" si="56"/>
        <v>0.47138198970220913</v>
      </c>
      <c r="BB63" s="24">
        <f t="shared" si="56"/>
        <v>0.60095110968885446</v>
      </c>
      <c r="BC63" s="24">
        <f t="shared" si="56"/>
        <v>0.60259311584752195</v>
      </c>
      <c r="BD63" s="24">
        <f t="shared" si="54"/>
        <v>0.35782196138248534</v>
      </c>
      <c r="BE63" s="24">
        <f t="shared" si="54"/>
        <v>0.51418177759601869</v>
      </c>
      <c r="BF63" s="24">
        <f t="shared" si="54"/>
        <v>0.47027595735735273</v>
      </c>
      <c r="BG63" s="24">
        <f t="shared" si="54"/>
        <v>0.60492395717655567</v>
      </c>
      <c r="BH63" s="24">
        <f t="shared" si="54"/>
        <v>0.36445815963438943</v>
      </c>
      <c r="BI63" s="24">
        <f t="shared" si="54"/>
        <v>0.39630553439610194</v>
      </c>
      <c r="BJ63" s="24">
        <f t="shared" si="54"/>
        <v>0.57298589292455637</v>
      </c>
      <c r="BK63" s="24">
        <f t="shared" si="54"/>
        <v>0.40673015588502626</v>
      </c>
      <c r="BL63" s="24">
        <f t="shared" si="58"/>
        <v>0.51830324663156224</v>
      </c>
      <c r="BM63" s="24">
        <f t="shared" si="58"/>
        <v>0.53074773556915145</v>
      </c>
      <c r="BN63" s="24">
        <f t="shared" si="58"/>
        <v>0.54364212760894071</v>
      </c>
      <c r="BO63" s="24">
        <f t="shared" si="58"/>
        <v>0.52669864366575325</v>
      </c>
      <c r="BP63" s="24" t="e">
        <f t="shared" si="58"/>
        <v>#DIV/0!</v>
      </c>
      <c r="BQ63" s="24">
        <f t="shared" si="58"/>
        <v>0.53905995846176236</v>
      </c>
      <c r="BR63" s="21"/>
      <c r="BS63" s="35">
        <f t="shared" si="15"/>
        <v>44470</v>
      </c>
      <c r="BT63" s="24">
        <f t="shared" si="53"/>
        <v>1.2758087048519077E-2</v>
      </c>
      <c r="BU63" s="24">
        <f t="shared" si="52"/>
        <v>7.0635555888129778E-4</v>
      </c>
      <c r="BV63" s="24">
        <f t="shared" si="52"/>
        <v>4.2582017188022517E-3</v>
      </c>
      <c r="BW63" s="24">
        <f t="shared" si="52"/>
        <v>9.2764827276344735E-4</v>
      </c>
      <c r="BX63" s="24">
        <f t="shared" si="52"/>
        <v>1.4179457072285649E-3</v>
      </c>
      <c r="BY63" s="24">
        <f t="shared" si="52"/>
        <v>2.3729358633745716E-3</v>
      </c>
      <c r="BZ63" s="24">
        <f t="shared" si="52"/>
        <v>2.1399190315705505E-3</v>
      </c>
      <c r="CA63" s="24">
        <f t="shared" si="52"/>
        <v>4.7102943319655928E-4</v>
      </c>
      <c r="CB63" s="24">
        <f t="shared" si="52"/>
        <v>2.7192061659737535E-3</v>
      </c>
      <c r="CC63" s="24">
        <f t="shared" si="52"/>
        <v>4.7998679664641833E-4</v>
      </c>
      <c r="CD63" s="24">
        <f t="shared" si="52"/>
        <v>2.4596646759730248E-3</v>
      </c>
      <c r="CE63" s="24">
        <f t="shared" si="52"/>
        <v>7.6637579551341829E-4</v>
      </c>
      <c r="CF63" s="24">
        <f t="shared" si="18"/>
        <v>3.1477356068442937E-2</v>
      </c>
    </row>
    <row r="64" spans="1:84" x14ac:dyDescent="0.2">
      <c r="A64" s="31">
        <f>+[1]NOA!A65</f>
        <v>44501</v>
      </c>
      <c r="B64" s="17">
        <f>+[1]NOA!B65</f>
        <v>572.65934867351132</v>
      </c>
      <c r="C64" s="17">
        <f>+[1]NOA!C65</f>
        <v>599.59143405952602</v>
      </c>
      <c r="D64" s="17">
        <f>+[1]NOA!D65</f>
        <v>478.72574855052602</v>
      </c>
      <c r="E64" s="17">
        <f>+[1]NOA!E65</f>
        <v>559.01463384420401</v>
      </c>
      <c r="F64" s="17">
        <f>+[1]NOA!F65</f>
        <v>535.85699999999997</v>
      </c>
      <c r="G64" s="17">
        <f>+[1]NOA!G65</f>
        <v>541.46771222203995</v>
      </c>
      <c r="H64" s="17">
        <f>+[1]NOA!H65</f>
        <v>675.80380000000002</v>
      </c>
      <c r="I64" s="17">
        <f>+[1]NOA!I65</f>
        <v>586.23479999999995</v>
      </c>
      <c r="J64" s="17">
        <f>+[1]NOA!J65</f>
        <v>540.41378336837704</v>
      </c>
      <c r="K64" s="17">
        <f>+[1]NOA!K65</f>
        <v>546.66219999999998</v>
      </c>
      <c r="L64" s="17">
        <f>+[1]NOA!L65</f>
        <v>522.71153011140098</v>
      </c>
      <c r="M64" s="17">
        <f>+[1]NOA!M65</f>
        <v>552.56960000000004</v>
      </c>
      <c r="N64" s="17">
        <f>+[1]NOA!N65</f>
        <v>487.69079404152501</v>
      </c>
      <c r="O64" s="17">
        <f>+[1]NOA!P65</f>
        <v>571.88139999999999</v>
      </c>
      <c r="P64" s="17">
        <f>+[1]NOA!Q65</f>
        <v>582.55510000000004</v>
      </c>
      <c r="Q64" s="19">
        <f>+[1]NOA!R65</f>
        <v>529.31939999999997</v>
      </c>
      <c r="R64" s="19">
        <f t="shared" si="40"/>
        <v>572.65934867351132</v>
      </c>
      <c r="S64" s="19">
        <f t="shared" si="41"/>
        <v>568.25831760151812</v>
      </c>
      <c r="T64" s="19">
        <f t="shared" si="42"/>
        <v>545.76090742932934</v>
      </c>
      <c r="U64" s="19">
        <f t="shared" si="43"/>
        <v>543.80683222675555</v>
      </c>
      <c r="V64" s="19"/>
      <c r="W64" s="19">
        <f t="shared" si="44"/>
        <v>567.96564608227561</v>
      </c>
      <c r="Y64" s="24">
        <f t="shared" si="45"/>
        <v>2.9779015348107007E-2</v>
      </c>
      <c r="Z64" s="24">
        <f t="shared" si="46"/>
        <v>3.3167634997732121E-2</v>
      </c>
      <c r="AA64" s="24">
        <f t="shared" si="47"/>
        <v>9.968190555526224E-3</v>
      </c>
      <c r="AB64" s="24">
        <f t="shared" si="48"/>
        <v>4.0592145715504735E-2</v>
      </c>
      <c r="AC64" s="24">
        <f t="shared" si="55"/>
        <v>2.636901683617765E-2</v>
      </c>
      <c r="AD64" s="24">
        <f t="shared" si="55"/>
        <v>2.6989248261905185E-2</v>
      </c>
      <c r="AE64" s="24">
        <f t="shared" si="55"/>
        <v>2.803439195332591E-2</v>
      </c>
      <c r="AF64" s="24">
        <f t="shared" si="55"/>
        <v>2.3778650609908469E-2</v>
      </c>
      <c r="AG64" s="24">
        <f t="shared" si="55"/>
        <v>1.3192885640541441E-2</v>
      </c>
      <c r="AH64" s="24">
        <f t="shared" si="55"/>
        <v>1.7542703638017798E-2</v>
      </c>
      <c r="AI64" s="24">
        <f t="shared" si="55"/>
        <v>2.9295975741277624E-2</v>
      </c>
      <c r="AJ64" s="24">
        <f t="shared" si="55"/>
        <v>3.4199331083648143E-2</v>
      </c>
      <c r="AK64" s="24">
        <f t="shared" si="55"/>
        <v>2.399362553165485E-2</v>
      </c>
      <c r="AL64" s="24">
        <f t="shared" si="55"/>
        <v>2.4241957495889643E-2</v>
      </c>
      <c r="AM64" s="24">
        <f t="shared" si="55"/>
        <v>2.9549790857685165E-2</v>
      </c>
      <c r="AN64" s="24">
        <f t="shared" si="55"/>
        <v>1.573867093748671E-2</v>
      </c>
      <c r="AO64" s="24">
        <f t="shared" si="57"/>
        <v>2.9779015348107007E-2</v>
      </c>
      <c r="AP64" s="24">
        <f t="shared" si="57"/>
        <v>3.1554893891291957E-2</v>
      </c>
      <c r="AQ64" s="24">
        <f t="shared" si="57"/>
        <v>3.1532600376896314E-2</v>
      </c>
      <c r="AR64" s="24">
        <f t="shared" si="51"/>
        <v>3.0757511874441645E-2</v>
      </c>
      <c r="AS64" s="24" t="e">
        <f t="shared" si="51"/>
        <v>#DIV/0!</v>
      </c>
      <c r="AT64" s="24">
        <f t="shared" si="51"/>
        <v>2.8046141664167523E-2</v>
      </c>
      <c r="AU64" s="21"/>
      <c r="AV64" s="24">
        <f t="shared" si="56"/>
        <v>0.51204899061757736</v>
      </c>
      <c r="AW64" s="24">
        <f t="shared" si="56"/>
        <v>0.51941315459987103</v>
      </c>
      <c r="AX64" s="24">
        <f t="shared" si="56"/>
        <v>0.55214522194271787</v>
      </c>
      <c r="AY64" s="24">
        <f t="shared" si="56"/>
        <v>0.58989621471767162</v>
      </c>
      <c r="AZ64" s="24">
        <f t="shared" si="56"/>
        <v>0.3282056531719495</v>
      </c>
      <c r="BA64" s="24">
        <f t="shared" si="56"/>
        <v>0.43241320746430634</v>
      </c>
      <c r="BB64" s="24">
        <f t="shared" si="56"/>
        <v>0.57282880210838871</v>
      </c>
      <c r="BC64" s="24">
        <f t="shared" si="56"/>
        <v>0.58271930781334191</v>
      </c>
      <c r="BD64" s="24">
        <f t="shared" si="54"/>
        <v>0.35674874767732034</v>
      </c>
      <c r="BE64" s="24">
        <f t="shared" si="54"/>
        <v>0.48811913180605693</v>
      </c>
      <c r="BF64" s="24">
        <f t="shared" si="54"/>
        <v>0.48189823219678085</v>
      </c>
      <c r="BG64" s="24">
        <f t="shared" si="54"/>
        <v>0.60287849419758577</v>
      </c>
      <c r="BH64" s="24">
        <f t="shared" si="54"/>
        <v>0.36692469581181464</v>
      </c>
      <c r="BI64" s="24">
        <f t="shared" si="54"/>
        <v>0.4169393560458996</v>
      </c>
      <c r="BJ64" s="24">
        <f t="shared" si="54"/>
        <v>0.55719594381473447</v>
      </c>
      <c r="BK64" s="24">
        <f t="shared" si="54"/>
        <v>0.40879922964688431</v>
      </c>
      <c r="BL64" s="24">
        <f t="shared" si="58"/>
        <v>0.51204899061757736</v>
      </c>
      <c r="BM64" s="24">
        <f t="shared" si="58"/>
        <v>0.52354271847739287</v>
      </c>
      <c r="BN64" s="24">
        <f t="shared" si="58"/>
        <v>0.52579664047252606</v>
      </c>
      <c r="BO64" s="24">
        <f t="shared" si="58"/>
        <v>0.50469482348226458</v>
      </c>
      <c r="BP64" s="24" t="e">
        <f t="shared" si="58"/>
        <v>#DIV/0!</v>
      </c>
      <c r="BQ64" s="24">
        <f t="shared" si="58"/>
        <v>0.51938983375354697</v>
      </c>
      <c r="BR64" s="21"/>
      <c r="BS64" s="35">
        <f t="shared" si="15"/>
        <v>44501</v>
      </c>
      <c r="BT64" s="24">
        <f t="shared" si="53"/>
        <v>1.2000536342669886E-2</v>
      </c>
      <c r="BU64" s="24">
        <f t="shared" si="52"/>
        <v>2.6594231377163863E-4</v>
      </c>
      <c r="BV64" s="24">
        <f t="shared" si="52"/>
        <v>4.8506732923066266E-3</v>
      </c>
      <c r="BW64" s="24">
        <f t="shared" si="52"/>
        <v>1.7329460203514466E-3</v>
      </c>
      <c r="BX64" s="24">
        <f t="shared" si="52"/>
        <v>1.566017319207205E-3</v>
      </c>
      <c r="BY64" s="24">
        <f t="shared" si="52"/>
        <v>2.0977586437356619E-3</v>
      </c>
      <c r="BZ64" s="24">
        <f t="shared" si="52"/>
        <v>2.0591899536969247E-3</v>
      </c>
      <c r="CA64" s="24">
        <f t="shared" si="52"/>
        <v>3.2773402386603728E-4</v>
      </c>
      <c r="CB64" s="24">
        <f t="shared" si="52"/>
        <v>1.0083877826609705E-3</v>
      </c>
      <c r="CC64" s="24">
        <f t="shared" si="52"/>
        <v>5.4576744010844042E-4</v>
      </c>
      <c r="CD64" s="24">
        <f t="shared" si="52"/>
        <v>2.6253959397449103E-3</v>
      </c>
      <c r="CE64" s="24">
        <f t="shared" si="52"/>
        <v>6.9866627598740136E-4</v>
      </c>
      <c r="CF64" s="24">
        <f t="shared" si="18"/>
        <v>2.977901534810715E-2</v>
      </c>
    </row>
    <row r="65" spans="1:84" x14ac:dyDescent="0.2">
      <c r="A65" s="31">
        <f>+[1]NOA!A66</f>
        <v>44531</v>
      </c>
      <c r="B65" s="17">
        <f>+[1]NOA!B66</f>
        <v>596.82011420944548</v>
      </c>
      <c r="C65" s="17">
        <f>+[1]NOA!C66</f>
        <v>629.14321926467596</v>
      </c>
      <c r="D65" s="17">
        <f>+[1]NOA!D66</f>
        <v>500.74344050337999</v>
      </c>
      <c r="E65" s="17">
        <f>+[1]NOA!E66</f>
        <v>588.845387118997</v>
      </c>
      <c r="F65" s="17">
        <f>+[1]NOA!F66</f>
        <v>544.37890000000004</v>
      </c>
      <c r="G65" s="17">
        <f>+[1]NOA!G66</f>
        <v>558.40877368054498</v>
      </c>
      <c r="H65" s="17">
        <f>+[1]NOA!H66</f>
        <v>681.79269999999997</v>
      </c>
      <c r="I65" s="17">
        <f>+[1]NOA!I66</f>
        <v>607.16219999999998</v>
      </c>
      <c r="J65" s="17">
        <f>+[1]NOA!J66</f>
        <v>546.54424173809605</v>
      </c>
      <c r="K65" s="17">
        <f>+[1]NOA!K66</f>
        <v>566.29020000000003</v>
      </c>
      <c r="L65" s="17">
        <f>+[1]NOA!L66</f>
        <v>540.21380903018803</v>
      </c>
      <c r="M65" s="17">
        <f>+[1]NOA!M66</f>
        <v>596.82119999999998</v>
      </c>
      <c r="N65" s="17">
        <f>+[1]NOA!N66</f>
        <v>503.69467033896001</v>
      </c>
      <c r="O65" s="17">
        <f>+[1]NOA!P66</f>
        <v>586.44000000000005</v>
      </c>
      <c r="P65" s="17">
        <f>+[1]NOA!Q66</f>
        <v>610.41189999999995</v>
      </c>
      <c r="Q65" s="19">
        <f>+[1]NOA!R66</f>
        <v>540.14750000000004</v>
      </c>
      <c r="R65" s="19">
        <f t="shared" si="40"/>
        <v>596.82011420944548</v>
      </c>
      <c r="S65" s="19">
        <f t="shared" si="41"/>
        <v>596.65613841397919</v>
      </c>
      <c r="T65" s="19">
        <f t="shared" si="42"/>
        <v>573.59947225061092</v>
      </c>
      <c r="U65" s="19">
        <f t="shared" si="43"/>
        <v>566.93490311563914</v>
      </c>
      <c r="V65" s="19"/>
      <c r="W65" s="19">
        <f t="shared" si="44"/>
        <v>587.22803118539809</v>
      </c>
      <c r="Y65" s="24">
        <f t="shared" si="45"/>
        <v>4.219046732040499E-2</v>
      </c>
      <c r="Z65" s="24">
        <f t="shared" si="46"/>
        <v>4.9286536675599235E-2</v>
      </c>
      <c r="AA65" s="24">
        <f t="shared" si="47"/>
        <v>4.5992286856344267E-2</v>
      </c>
      <c r="AB65" s="24">
        <f t="shared" si="48"/>
        <v>5.3363099047433415E-2</v>
      </c>
      <c r="AC65" s="24">
        <f t="shared" ref="AC65:AN80" si="59">+F65/F64-1</f>
        <v>1.5903310024876216E-2</v>
      </c>
      <c r="AD65" s="24">
        <f t="shared" si="59"/>
        <v>3.1287297610015141E-2</v>
      </c>
      <c r="AE65" s="24">
        <f t="shared" si="59"/>
        <v>8.8618915726723646E-3</v>
      </c>
      <c r="AF65" s="24">
        <f t="shared" si="59"/>
        <v>3.5697983128944344E-2</v>
      </c>
      <c r="AG65" s="24">
        <f t="shared" si="59"/>
        <v>1.1344008162612162E-2</v>
      </c>
      <c r="AH65" s="24">
        <f t="shared" si="59"/>
        <v>3.5905171420303139E-2</v>
      </c>
      <c r="AI65" s="24">
        <f t="shared" si="59"/>
        <v>3.3483628943591359E-2</v>
      </c>
      <c r="AJ65" s="24">
        <f t="shared" si="59"/>
        <v>8.008330534289243E-2</v>
      </c>
      <c r="AK65" s="24">
        <f t="shared" si="59"/>
        <v>3.281562107172431E-2</v>
      </c>
      <c r="AL65" s="24">
        <f t="shared" si="59"/>
        <v>2.5457376302149504E-2</v>
      </c>
      <c r="AM65" s="24">
        <f t="shared" si="59"/>
        <v>4.7818309375370571E-2</v>
      </c>
      <c r="AN65" s="24">
        <f t="shared" si="59"/>
        <v>2.0456646780752985E-2</v>
      </c>
      <c r="AO65" s="24">
        <f t="shared" si="57"/>
        <v>4.219046732040499E-2</v>
      </c>
      <c r="AP65" s="24">
        <f t="shared" si="57"/>
        <v>4.9973436257513049E-2</v>
      </c>
      <c r="AQ65" s="24">
        <f t="shared" si="57"/>
        <v>5.1008719097174193E-2</v>
      </c>
      <c r="AR65" s="24">
        <f t="shared" si="51"/>
        <v>4.2529938055724248E-2</v>
      </c>
      <c r="AS65" s="24" t="e">
        <f t="shared" si="51"/>
        <v>#DIV/0!</v>
      </c>
      <c r="AT65" s="24">
        <f t="shared" si="51"/>
        <v>3.3914701066853237E-2</v>
      </c>
      <c r="AU65" s="21"/>
      <c r="AV65" s="24">
        <f t="shared" si="56"/>
        <v>0.50761832720579769</v>
      </c>
      <c r="AW65" s="24">
        <f t="shared" si="56"/>
        <v>0.49471370789068159</v>
      </c>
      <c r="AX65" s="24">
        <f t="shared" si="56"/>
        <v>0.57489648994018383</v>
      </c>
      <c r="AY65" s="24">
        <f t="shared" si="56"/>
        <v>0.60410603765224091</v>
      </c>
      <c r="AZ65" s="24">
        <f t="shared" si="56"/>
        <v>0.33018700798705147</v>
      </c>
      <c r="BA65" s="24">
        <f t="shared" si="56"/>
        <v>0.44213829245315495</v>
      </c>
      <c r="BB65" s="24">
        <f t="shared" si="56"/>
        <v>0.52091899469256497</v>
      </c>
      <c r="BC65" s="24">
        <f t="shared" si="56"/>
        <v>0.56687625887584092</v>
      </c>
      <c r="BD65" s="24">
        <f t="shared" si="54"/>
        <v>0.38961126943198932</v>
      </c>
      <c r="BE65" s="24">
        <f t="shared" si="54"/>
        <v>0.47712053804322885</v>
      </c>
      <c r="BF65" s="24">
        <f t="shared" si="54"/>
        <v>0.4812539228954289</v>
      </c>
      <c r="BG65" s="24">
        <f t="shared" si="54"/>
        <v>0.67349077832222237</v>
      </c>
      <c r="BH65" s="24">
        <f t="shared" si="54"/>
        <v>0.38812308286146258</v>
      </c>
      <c r="BI65" s="24">
        <f t="shared" si="54"/>
        <v>0.42505174086725406</v>
      </c>
      <c r="BJ65" s="24">
        <f t="shared" si="54"/>
        <v>0.54883243553212147</v>
      </c>
      <c r="BK65" s="24">
        <f t="shared" si="54"/>
        <v>0.40777903487654155</v>
      </c>
      <c r="BL65" s="24">
        <f t="shared" si="58"/>
        <v>0.50761832720579769</v>
      </c>
      <c r="BM65" s="24">
        <f t="shared" si="58"/>
        <v>0.52207504308576369</v>
      </c>
      <c r="BN65" s="24">
        <f t="shared" si="58"/>
        <v>0.54819334287144428</v>
      </c>
      <c r="BO65" s="24">
        <f t="shared" si="58"/>
        <v>0.5139466973607254</v>
      </c>
      <c r="BP65" s="24" t="e">
        <f t="shared" si="58"/>
        <v>#DIV/0!</v>
      </c>
      <c r="BQ65" s="24">
        <f t="shared" si="58"/>
        <v>0.51620518996774423</v>
      </c>
      <c r="BR65" s="21"/>
      <c r="BS65" s="35">
        <f t="shared" si="15"/>
        <v>44531</v>
      </c>
      <c r="BT65" s="24">
        <f t="shared" si="53"/>
        <v>1.7891271581190551E-2</v>
      </c>
      <c r="BU65" s="24">
        <f t="shared" si="52"/>
        <v>1.2034270630884862E-3</v>
      </c>
      <c r="BV65" s="24">
        <f t="shared" si="52"/>
        <v>6.4437334143578225E-3</v>
      </c>
      <c r="BW65" s="24">
        <f t="shared" ref="BW65:CE93" si="60">(F65-F64)/$B64*F$3</f>
        <v>1.0416890973347314E-3</v>
      </c>
      <c r="BX65" s="24">
        <f t="shared" si="60"/>
        <v>1.8104881438888581E-3</v>
      </c>
      <c r="BY65" s="24">
        <f t="shared" si="60"/>
        <v>6.6199455379210132E-4</v>
      </c>
      <c r="BZ65" s="24">
        <f t="shared" si="60"/>
        <v>3.07337048469879E-3</v>
      </c>
      <c r="CA65" s="24">
        <f t="shared" si="60"/>
        <v>2.772658337692597E-4</v>
      </c>
      <c r="CB65" s="24">
        <f t="shared" si="60"/>
        <v>2.0393729757581147E-3</v>
      </c>
      <c r="CC65" s="24">
        <f t="shared" si="60"/>
        <v>6.2348845045541706E-4</v>
      </c>
      <c r="CD65" s="24">
        <f t="shared" si="60"/>
        <v>6.1741816460169161E-3</v>
      </c>
      <c r="CE65" s="24">
        <f t="shared" si="60"/>
        <v>9.5018407605358831E-4</v>
      </c>
      <c r="CF65" s="24">
        <f t="shared" si="18"/>
        <v>4.2190467320404636E-2</v>
      </c>
    </row>
    <row r="66" spans="1:84" x14ac:dyDescent="0.2">
      <c r="A66" s="31">
        <f>+[1]NOA!A67</f>
        <v>44562</v>
      </c>
      <c r="B66" s="17">
        <f>+[1]NOA!B67</f>
        <v>621.36281268652328</v>
      </c>
      <c r="C66" s="17">
        <f>+[1]NOA!C67</f>
        <v>658.68212372958601</v>
      </c>
      <c r="D66" s="17">
        <f>+[1]NOA!D67</f>
        <v>504.06231106212101</v>
      </c>
      <c r="E66" s="17">
        <f>+[1]NOA!E67</f>
        <v>618.35352611951396</v>
      </c>
      <c r="F66" s="17">
        <f>+[1]NOA!F67</f>
        <v>555.84130000000005</v>
      </c>
      <c r="G66" s="17">
        <f>+[1]NOA!G67</f>
        <v>581.72812650866899</v>
      </c>
      <c r="H66" s="17">
        <f>+[1]NOA!H67</f>
        <v>702.85720000000003</v>
      </c>
      <c r="I66" s="17">
        <f>+[1]NOA!I67</f>
        <v>623.34259999999995</v>
      </c>
      <c r="J66" s="17">
        <f>+[1]NOA!J67</f>
        <v>568.491493866268</v>
      </c>
      <c r="K66" s="17">
        <f>+[1]NOA!K67</f>
        <v>585.73919999999998</v>
      </c>
      <c r="L66" s="17">
        <f>+[1]NOA!L67</f>
        <v>564.62516647851805</v>
      </c>
      <c r="M66" s="17">
        <f>+[1]NOA!M67</f>
        <v>629.08150000000001</v>
      </c>
      <c r="N66" s="17">
        <f>+[1]NOA!N67</f>
        <v>527.88928742997496</v>
      </c>
      <c r="O66" s="17">
        <f>+[1]NOA!P67</f>
        <v>643.36599999999999</v>
      </c>
      <c r="P66" s="17">
        <f>+[1]NOA!Q67</f>
        <v>631.75630000000001</v>
      </c>
      <c r="Q66" s="19">
        <f>+[1]NOA!R67</f>
        <v>550.95699999999999</v>
      </c>
      <c r="R66" s="19">
        <f t="shared" si="40"/>
        <v>621.36281268652328</v>
      </c>
      <c r="S66" s="19">
        <f t="shared" si="41"/>
        <v>623.79147790197658</v>
      </c>
      <c r="T66" s="19">
        <f t="shared" si="42"/>
        <v>600.48959683486885</v>
      </c>
      <c r="U66" s="19">
        <f t="shared" si="43"/>
        <v>592.28380278711779</v>
      </c>
      <c r="V66" s="19"/>
      <c r="W66" s="19">
        <f t="shared" si="44"/>
        <v>610.14206143450895</v>
      </c>
      <c r="Y66" s="24">
        <f t="shared" si="45"/>
        <v>4.1122438558538477E-2</v>
      </c>
      <c r="Z66" s="24">
        <f t="shared" si="46"/>
        <v>4.6951001871138764E-2</v>
      </c>
      <c r="AA66" s="24">
        <f t="shared" si="47"/>
        <v>6.6278862393178706E-3</v>
      </c>
      <c r="AB66" s="24">
        <f t="shared" si="48"/>
        <v>5.0111862376793548E-2</v>
      </c>
      <c r="AC66" s="24">
        <f t="shared" si="59"/>
        <v>2.1055922630359047E-2</v>
      </c>
      <c r="AD66" s="24">
        <f t="shared" si="59"/>
        <v>4.176036252873172E-2</v>
      </c>
      <c r="AE66" s="24">
        <f t="shared" si="59"/>
        <v>3.0895754677338294E-2</v>
      </c>
      <c r="AF66" s="24">
        <f t="shared" si="59"/>
        <v>2.664922157538796E-2</v>
      </c>
      <c r="AG66" s="24">
        <f t="shared" si="59"/>
        <v>4.0156405377863358E-2</v>
      </c>
      <c r="AH66" s="24">
        <f t="shared" si="59"/>
        <v>3.4344581629701443E-2</v>
      </c>
      <c r="AI66" s="24">
        <f t="shared" si="59"/>
        <v>4.5188325511623217E-2</v>
      </c>
      <c r="AJ66" s="24">
        <f t="shared" si="59"/>
        <v>5.4053542333952098E-2</v>
      </c>
      <c r="AK66" s="24">
        <f t="shared" si="59"/>
        <v>4.8034292431034187E-2</v>
      </c>
      <c r="AL66" s="24">
        <f t="shared" si="59"/>
        <v>9.7070459040992985E-2</v>
      </c>
      <c r="AM66" s="24">
        <f t="shared" si="59"/>
        <v>3.4967208208096956E-2</v>
      </c>
      <c r="AN66" s="24">
        <f t="shared" si="59"/>
        <v>2.00121263173485E-2</v>
      </c>
      <c r="AO66" s="24">
        <f t="shared" si="57"/>
        <v>4.1122438558538477E-2</v>
      </c>
      <c r="AP66" s="24">
        <f t="shared" si="57"/>
        <v>4.5479025088266178E-2</v>
      </c>
      <c r="AQ66" s="24">
        <f t="shared" si="57"/>
        <v>4.6879618767343256E-2</v>
      </c>
      <c r="AR66" s="24">
        <f t="shared" si="51"/>
        <v>4.4712187470151488E-2</v>
      </c>
      <c r="AS66" s="24" t="e">
        <f t="shared" si="51"/>
        <v>#DIV/0!</v>
      </c>
      <c r="AT66" s="24">
        <f t="shared" si="51"/>
        <v>3.9020668347278686E-2</v>
      </c>
      <c r="AU66" s="21"/>
      <c r="AV66" s="24">
        <f t="shared" si="56"/>
        <v>0.48651612733946159</v>
      </c>
      <c r="AW66" s="24">
        <f t="shared" si="56"/>
        <v>0.48923871016025333</v>
      </c>
      <c r="AX66" s="24">
        <f t="shared" si="56"/>
        <v>0.52545069468687244</v>
      </c>
      <c r="AY66" s="24">
        <f t="shared" si="56"/>
        <v>0.59392031375807575</v>
      </c>
      <c r="AZ66" s="24">
        <f t="shared" si="56"/>
        <v>0.26945069390948762</v>
      </c>
      <c r="BA66" s="24">
        <f t="shared" si="56"/>
        <v>0.4497434261241775</v>
      </c>
      <c r="BB66" s="24">
        <f t="shared" si="56"/>
        <v>0.49085251454831047</v>
      </c>
      <c r="BC66" s="24">
        <f t="shared" si="56"/>
        <v>0.50272016431639077</v>
      </c>
      <c r="BD66" s="24">
        <f t="shared" si="54"/>
        <v>0.27593890468153948</v>
      </c>
      <c r="BE66" s="24">
        <f t="shared" si="54"/>
        <v>0.45302818393306943</v>
      </c>
      <c r="BF66" s="24">
        <f t="shared" si="54"/>
        <v>0.47534039677599482</v>
      </c>
      <c r="BG66" s="24">
        <f t="shared" si="54"/>
        <v>0.64954491307185447</v>
      </c>
      <c r="BH66" s="24">
        <f t="shared" si="54"/>
        <v>0.42611664448621145</v>
      </c>
      <c r="BI66" s="24">
        <f t="shared" si="54"/>
        <v>0.49150833911746439</v>
      </c>
      <c r="BJ66" s="24">
        <f t="shared" si="54"/>
        <v>0.52605622932718688</v>
      </c>
      <c r="BK66" s="24">
        <f t="shared" si="54"/>
        <v>0.33066037302939422</v>
      </c>
      <c r="BL66" s="24">
        <f t="shared" si="58"/>
        <v>0.48651612733946181</v>
      </c>
      <c r="BM66" s="24">
        <f t="shared" si="58"/>
        <v>0.51446326338890636</v>
      </c>
      <c r="BN66" s="24">
        <f t="shared" si="58"/>
        <v>0.54135941674127852</v>
      </c>
      <c r="BO66" s="24">
        <f t="shared" si="58"/>
        <v>0.51114831290488283</v>
      </c>
      <c r="BP66" s="24" t="e">
        <f t="shared" si="58"/>
        <v>#DIV/0!</v>
      </c>
      <c r="BQ66" s="24">
        <f t="shared" si="58"/>
        <v>0.49099476344382165</v>
      </c>
      <c r="BR66" s="21"/>
      <c r="BS66" s="35">
        <f t="shared" si="15"/>
        <v>44562</v>
      </c>
      <c r="BT66" s="24">
        <f t="shared" si="53"/>
        <v>1.7159505744121641E-2</v>
      </c>
      <c r="BU66" s="24">
        <f t="shared" ref="BU66:BU108" si="61">(D66-D65)/$B65*D$3</f>
        <v>1.7405688249330463E-4</v>
      </c>
      <c r="BV66" s="24">
        <f t="shared" ref="BV66:BV108" si="62">(E66-E65)/$B65*E$3</f>
        <v>6.1160083372843194E-3</v>
      </c>
      <c r="BW66" s="24">
        <f t="shared" si="60"/>
        <v>1.344405091076439E-3</v>
      </c>
      <c r="BX66" s="24">
        <f t="shared" si="60"/>
        <v>2.3912471431556904E-3</v>
      </c>
      <c r="BY66" s="24">
        <f t="shared" si="60"/>
        <v>2.2341452947949279E-3</v>
      </c>
      <c r="BZ66" s="24">
        <f t="shared" si="60"/>
        <v>2.2800364927420213E-3</v>
      </c>
      <c r="CA66" s="24">
        <f t="shared" si="60"/>
        <v>9.5243745407710891E-4</v>
      </c>
      <c r="CB66" s="24">
        <f t="shared" si="60"/>
        <v>1.9389686648427688E-3</v>
      </c>
      <c r="CC66" s="24">
        <f t="shared" si="60"/>
        <v>8.3440835871555338E-4</v>
      </c>
      <c r="CD66" s="24">
        <f t="shared" si="60"/>
        <v>4.3188858897866018E-3</v>
      </c>
      <c r="CE66" s="24">
        <f t="shared" si="60"/>
        <v>1.3783332054486063E-3</v>
      </c>
      <c r="CF66" s="24">
        <f t="shared" si="18"/>
        <v>4.1122438558538976E-2</v>
      </c>
    </row>
    <row r="67" spans="1:84" x14ac:dyDescent="0.2">
      <c r="A67" s="31">
        <f>+[1]NOA!A68</f>
        <v>44593</v>
      </c>
      <c r="B67" s="17">
        <f>+[1]NOA!B68</f>
        <v>650.48757215496141</v>
      </c>
      <c r="C67" s="17">
        <f>+[1]NOA!C68</f>
        <v>692.03611469945395</v>
      </c>
      <c r="D67" s="17">
        <f>+[1]NOA!D68</f>
        <v>516.87872690646202</v>
      </c>
      <c r="E67" s="17">
        <f>+[1]NOA!E68</f>
        <v>649.87177269343294</v>
      </c>
      <c r="F67" s="17">
        <f>+[1]NOA!F68</f>
        <v>557.95939999999996</v>
      </c>
      <c r="G67" s="17">
        <f>+[1]NOA!G68</f>
        <v>608.31761403356302</v>
      </c>
      <c r="H67" s="17">
        <f>+[1]NOA!H68</f>
        <v>733.07979999999998</v>
      </c>
      <c r="I67" s="17">
        <f>+[1]NOA!I68</f>
        <v>659.16570000000002</v>
      </c>
      <c r="J67" s="17">
        <f>+[1]NOA!J68</f>
        <v>576.49065115576195</v>
      </c>
      <c r="K67" s="17">
        <f>+[1]NOA!K68</f>
        <v>610.40350000000001</v>
      </c>
      <c r="L67" s="17">
        <f>+[1]NOA!L68</f>
        <v>605.48870597954397</v>
      </c>
      <c r="M67" s="17">
        <f>+[1]NOA!M68</f>
        <v>669.86019999999996</v>
      </c>
      <c r="N67" s="17">
        <f>+[1]NOA!N68</f>
        <v>551.21501083940495</v>
      </c>
      <c r="O67" s="17">
        <f>+[1]NOA!P68</f>
        <v>697.58789999999999</v>
      </c>
      <c r="P67" s="17">
        <f>+[1]NOA!Q68</f>
        <v>661.07389999999998</v>
      </c>
      <c r="Q67" s="19">
        <f>+[1]NOA!R68</f>
        <v>566.44129999999996</v>
      </c>
      <c r="R67" s="19">
        <f t="shared" si="40"/>
        <v>650.48757215496141</v>
      </c>
      <c r="S67" s="19">
        <f t="shared" si="41"/>
        <v>655.04217028119569</v>
      </c>
      <c r="T67" s="19">
        <f t="shared" si="42"/>
        <v>631.31544755671632</v>
      </c>
      <c r="U67" s="19">
        <f t="shared" si="43"/>
        <v>620.25321436627689</v>
      </c>
      <c r="V67" s="19"/>
      <c r="W67" s="19">
        <f t="shared" si="44"/>
        <v>639.27421956468629</v>
      </c>
      <c r="Y67" s="24">
        <f t="shared" si="45"/>
        <v>4.6872389003317361E-2</v>
      </c>
      <c r="Z67" s="24">
        <f t="shared" si="46"/>
        <v>5.0637461938410011E-2</v>
      </c>
      <c r="AA67" s="24">
        <f t="shared" si="47"/>
        <v>2.5426252991094023E-2</v>
      </c>
      <c r="AB67" s="24">
        <f t="shared" si="48"/>
        <v>5.0971240952909502E-2</v>
      </c>
      <c r="AC67" s="24">
        <f t="shared" si="59"/>
        <v>3.8106200456855532E-3</v>
      </c>
      <c r="AD67" s="24">
        <f t="shared" si="59"/>
        <v>4.5707756447113779E-2</v>
      </c>
      <c r="AE67" s="24">
        <f t="shared" si="59"/>
        <v>4.2999630650436549E-2</v>
      </c>
      <c r="AF67" s="24">
        <f t="shared" si="59"/>
        <v>5.746935954641974E-2</v>
      </c>
      <c r="AG67" s="24">
        <f t="shared" si="59"/>
        <v>1.4070847806520792E-2</v>
      </c>
      <c r="AH67" s="24">
        <f t="shared" si="59"/>
        <v>4.2107989357720976E-2</v>
      </c>
      <c r="AI67" s="24">
        <f t="shared" si="59"/>
        <v>7.237286243524288E-2</v>
      </c>
      <c r="AJ67" s="24">
        <f t="shared" si="59"/>
        <v>6.4822602476785507E-2</v>
      </c>
      <c r="AK67" s="24">
        <f t="shared" si="59"/>
        <v>4.4186771667580338E-2</v>
      </c>
      <c r="AL67" s="24">
        <f t="shared" si="59"/>
        <v>8.4278466689256204E-2</v>
      </c>
      <c r="AM67" s="24">
        <f t="shared" si="59"/>
        <v>4.6406502000850613E-2</v>
      </c>
      <c r="AN67" s="24">
        <f t="shared" si="59"/>
        <v>2.8104371121521199E-2</v>
      </c>
      <c r="AO67" s="24">
        <f t="shared" si="57"/>
        <v>4.6872389003317361E-2</v>
      </c>
      <c r="AP67" s="24">
        <f t="shared" si="57"/>
        <v>5.0097979030309769E-2</v>
      </c>
      <c r="AQ67" s="24">
        <f t="shared" si="57"/>
        <v>5.1334529164748233E-2</v>
      </c>
      <c r="AR67" s="24">
        <f t="shared" si="51"/>
        <v>4.7222989127075676E-2</v>
      </c>
      <c r="AS67" s="24" t="e">
        <f t="shared" si="51"/>
        <v>#DIV/0!</v>
      </c>
      <c r="AT67" s="24">
        <f t="shared" si="51"/>
        <v>4.774651670741159E-2</v>
      </c>
      <c r="AU67" s="21"/>
      <c r="AV67" s="24">
        <f t="shared" si="56"/>
        <v>0.50864105100915569</v>
      </c>
      <c r="AW67" s="24">
        <f t="shared" si="56"/>
        <v>0.52290925315742487</v>
      </c>
      <c r="AX67" s="24">
        <f t="shared" si="56"/>
        <v>0.50754434715650487</v>
      </c>
      <c r="AY67" s="24">
        <f t="shared" si="56"/>
        <v>0.60570127049993339</v>
      </c>
      <c r="AZ67" s="24">
        <f t="shared" si="56"/>
        <v>0.26380181058445351</v>
      </c>
      <c r="BA67" s="24">
        <f t="shared" si="56"/>
        <v>0.4396484825174185</v>
      </c>
      <c r="BB67" s="24">
        <f t="shared" si="56"/>
        <v>0.50723011335891721</v>
      </c>
      <c r="BC67" s="24">
        <f t="shared" si="56"/>
        <v>0.52594401864563567</v>
      </c>
      <c r="BD67" s="24">
        <f t="shared" si="54"/>
        <v>0.27317169974167266</v>
      </c>
      <c r="BE67" s="24">
        <f t="shared" si="54"/>
        <v>0.47525375113259627</v>
      </c>
      <c r="BF67" s="24">
        <f t="shared" si="54"/>
        <v>0.53961630291418561</v>
      </c>
      <c r="BG67" s="24">
        <f t="shared" si="54"/>
        <v>0.69012869862198012</v>
      </c>
      <c r="BH67" s="24">
        <f t="shared" si="54"/>
        <v>0.45117577814782206</v>
      </c>
      <c r="BI67" s="24">
        <f t="shared" si="54"/>
        <v>0.59093275752245322</v>
      </c>
      <c r="BJ67" s="24">
        <f t="shared" si="54"/>
        <v>0.53596378969360359</v>
      </c>
      <c r="BK67" s="24">
        <f t="shared" si="54"/>
        <v>0.34240520428476628</v>
      </c>
      <c r="BL67" s="24">
        <f t="shared" si="58"/>
        <v>0.50864105100915569</v>
      </c>
      <c r="BM67" s="24">
        <f t="shared" si="58"/>
        <v>0.53893566496692924</v>
      </c>
      <c r="BN67" s="24">
        <f t="shared" si="58"/>
        <v>0.55865504753093265</v>
      </c>
      <c r="BO67" s="24">
        <f t="shared" si="58"/>
        <v>0.52195938690931176</v>
      </c>
      <c r="BP67" s="24" t="e">
        <f t="shared" si="58"/>
        <v>#DIV/0!</v>
      </c>
      <c r="BQ67" s="24">
        <f t="shared" si="58"/>
        <v>0.50656079173812341</v>
      </c>
      <c r="BR67" s="21"/>
      <c r="BS67" s="35">
        <f t="shared" si="15"/>
        <v>44593</v>
      </c>
      <c r="BT67" s="24">
        <f t="shared" si="53"/>
        <v>1.8610429258319891E-2</v>
      </c>
      <c r="BU67" s="24">
        <f t="shared" si="61"/>
        <v>6.456031930740199E-4</v>
      </c>
      <c r="BV67" s="24">
        <f t="shared" si="62"/>
        <v>6.2746064321694802E-3</v>
      </c>
      <c r="BW67" s="24">
        <f t="shared" si="60"/>
        <v>2.3861582472074077E-4</v>
      </c>
      <c r="BX67" s="24">
        <f t="shared" si="60"/>
        <v>2.6188832084878457E-3</v>
      </c>
      <c r="BY67" s="24">
        <f t="shared" si="60"/>
        <v>3.0788623666237135E-3</v>
      </c>
      <c r="BZ67" s="24">
        <f t="shared" si="60"/>
        <v>4.8485726028150971E-3</v>
      </c>
      <c r="CA67" s="24">
        <f t="shared" si="60"/>
        <v>3.3342544736808131E-4</v>
      </c>
      <c r="CB67" s="24">
        <f t="shared" si="60"/>
        <v>2.3617857715929427E-3</v>
      </c>
      <c r="CC67" s="24">
        <f t="shared" si="60"/>
        <v>1.3415933313046318E-3</v>
      </c>
      <c r="CD67" s="24">
        <f t="shared" si="60"/>
        <v>5.2436645120630407E-3</v>
      </c>
      <c r="CE67" s="24">
        <f t="shared" si="60"/>
        <v>1.2763470547773592E-3</v>
      </c>
      <c r="CF67" s="24">
        <f t="shared" si="18"/>
        <v>4.687238900331684E-2</v>
      </c>
    </row>
    <row r="68" spans="1:84" x14ac:dyDescent="0.2">
      <c r="A68" s="31">
        <f>+[1]NOA!A69</f>
        <v>44621</v>
      </c>
      <c r="B68" s="17">
        <f>+[1]NOA!B69</f>
        <v>688.88262985171991</v>
      </c>
      <c r="C68" s="17">
        <f>+[1]NOA!C69</f>
        <v>741.06800302275599</v>
      </c>
      <c r="D68" s="17">
        <f>+[1]NOA!D69</f>
        <v>540.61320567443704</v>
      </c>
      <c r="E68" s="17">
        <f>+[1]NOA!E69</f>
        <v>695.02624444112803</v>
      </c>
      <c r="F68" s="17">
        <f>+[1]NOA!F69</f>
        <v>589.39570000000003</v>
      </c>
      <c r="G68" s="17">
        <f>+[1]NOA!G69</f>
        <v>638.01412803702499</v>
      </c>
      <c r="H68" s="17">
        <f>+[1]NOA!H69</f>
        <v>771.45960000000002</v>
      </c>
      <c r="I68" s="17">
        <f>+[1]NOA!I69</f>
        <v>699.36339999999996</v>
      </c>
      <c r="J68" s="17">
        <f>+[1]NOA!J69</f>
        <v>598.39416228463699</v>
      </c>
      <c r="K68" s="17">
        <f>+[1]NOA!K69</f>
        <v>630.69529999999997</v>
      </c>
      <c r="L68" s="17">
        <f>+[1]NOA!L69</f>
        <v>597.29322834046195</v>
      </c>
      <c r="M68" s="17">
        <f>+[1]NOA!M69</f>
        <v>703.73379999999997</v>
      </c>
      <c r="N68" s="17">
        <f>+[1]NOA!N69</f>
        <v>578.42657475204601</v>
      </c>
      <c r="O68" s="17">
        <f>+[1]NOA!P69</f>
        <v>729.19</v>
      </c>
      <c r="P68" s="17">
        <f>+[1]NOA!Q69</f>
        <v>707.86030000000005</v>
      </c>
      <c r="Q68" s="19">
        <f>+[1]NOA!R69</f>
        <v>607.97739999999999</v>
      </c>
      <c r="R68" s="19">
        <f t="shared" si="40"/>
        <v>688.88262985171991</v>
      </c>
      <c r="S68" s="19">
        <f t="shared" si="41"/>
        <v>695.76515764009559</v>
      </c>
      <c r="T68" s="19">
        <f t="shared" si="42"/>
        <v>665.48260001340498</v>
      </c>
      <c r="U68" s="19">
        <f t="shared" si="43"/>
        <v>654.50461553449361</v>
      </c>
      <c r="V68" s="19"/>
      <c r="W68" s="19">
        <f t="shared" si="44"/>
        <v>672.62683805575216</v>
      </c>
      <c r="Y68" s="24">
        <f t="shared" si="45"/>
        <v>5.9025044198095511E-2</v>
      </c>
      <c r="Z68" s="24">
        <f t="shared" si="46"/>
        <v>7.0851632280197085E-2</v>
      </c>
      <c r="AA68" s="24">
        <f t="shared" si="47"/>
        <v>4.5918853944767246E-2</v>
      </c>
      <c r="AB68" s="24">
        <f t="shared" si="48"/>
        <v>6.9482125005290829E-2</v>
      </c>
      <c r="AC68" s="24">
        <f t="shared" si="59"/>
        <v>5.6341554600567889E-2</v>
      </c>
      <c r="AD68" s="24">
        <f t="shared" si="59"/>
        <v>4.881744884313588E-2</v>
      </c>
      <c r="AE68" s="24">
        <f t="shared" si="59"/>
        <v>5.235419118082385E-2</v>
      </c>
      <c r="AF68" s="24">
        <f t="shared" si="59"/>
        <v>6.0982693729361159E-2</v>
      </c>
      <c r="AG68" s="24">
        <f t="shared" si="59"/>
        <v>3.7994564326346625E-2</v>
      </c>
      <c r="AH68" s="24">
        <f t="shared" si="59"/>
        <v>3.324325630505065E-2</v>
      </c>
      <c r="AI68" s="24">
        <f t="shared" si="59"/>
        <v>-1.353531049901846E-2</v>
      </c>
      <c r="AJ68" s="24">
        <f t="shared" si="59"/>
        <v>5.05681633272137E-2</v>
      </c>
      <c r="AK68" s="24">
        <f t="shared" si="59"/>
        <v>4.9366514658594873E-2</v>
      </c>
      <c r="AL68" s="24">
        <f t="shared" si="59"/>
        <v>4.5301961229545551E-2</v>
      </c>
      <c r="AM68" s="24">
        <f t="shared" si="59"/>
        <v>7.0773328065137697E-2</v>
      </c>
      <c r="AN68" s="24">
        <f t="shared" si="59"/>
        <v>7.3328163041783911E-2</v>
      </c>
      <c r="AO68" s="24">
        <f t="shared" si="57"/>
        <v>5.9025044198095511E-2</v>
      </c>
      <c r="AP68" s="24">
        <f t="shared" si="57"/>
        <v>6.2168497245632892E-2</v>
      </c>
      <c r="AQ68" s="24">
        <f t="shared" si="57"/>
        <v>5.4120570926817324E-2</v>
      </c>
      <c r="AR68" s="24">
        <f t="shared" si="51"/>
        <v>5.5221642346847011E-2</v>
      </c>
      <c r="AS68" s="24" t="e">
        <f t="shared" si="51"/>
        <v>#DIV/0!</v>
      </c>
      <c r="AT68" s="24">
        <f t="shared" si="51"/>
        <v>5.2172631822658744E-2</v>
      </c>
      <c r="AU68" s="21"/>
      <c r="AV68" s="24">
        <f t="shared" si="56"/>
        <v>0.54603376254838465</v>
      </c>
      <c r="AW68" s="24">
        <f t="shared" si="56"/>
        <v>0.59857104672524475</v>
      </c>
      <c r="AX68" s="24">
        <f t="shared" si="56"/>
        <v>0.49026452603645776</v>
      </c>
      <c r="AY68" s="24">
        <f t="shared" si="56"/>
        <v>0.61289321288276133</v>
      </c>
      <c r="AZ68" s="24">
        <f t="shared" si="56"/>
        <v>0.3150400717543218</v>
      </c>
      <c r="BA68" s="24">
        <f t="shared" si="56"/>
        <v>0.460054082028164</v>
      </c>
      <c r="BB68" s="24">
        <f t="shared" si="56"/>
        <v>0.5308165642430942</v>
      </c>
      <c r="BC68" s="24">
        <f t="shared" si="56"/>
        <v>0.53335036170676919</v>
      </c>
      <c r="BD68" s="24">
        <f t="shared" si="54"/>
        <v>0.32295973369816089</v>
      </c>
      <c r="BE68" s="24">
        <f t="shared" si="54"/>
        <v>0.48408427176616287</v>
      </c>
      <c r="BF68" s="24">
        <f t="shared" si="54"/>
        <v>0.4401092486392133</v>
      </c>
      <c r="BG68" s="24">
        <f t="shared" si="54"/>
        <v>0.70202724273704353</v>
      </c>
      <c r="BH68" s="24">
        <f t="shared" si="54"/>
        <v>0.47596211935819421</v>
      </c>
      <c r="BI68" s="24">
        <f t="shared" si="54"/>
        <v>0.62043482560419916</v>
      </c>
      <c r="BJ68" s="24">
        <f t="shared" si="54"/>
        <v>0.57814097542117726</v>
      </c>
      <c r="BK68" s="24">
        <f t="shared" si="54"/>
        <v>0.36935856230024733</v>
      </c>
      <c r="BL68" s="24">
        <f t="shared" si="58"/>
        <v>0.54603376254838465</v>
      </c>
      <c r="BM68" s="24">
        <f t="shared" si="58"/>
        <v>0.58225859175288508</v>
      </c>
      <c r="BN68" s="24">
        <f t="shared" si="58"/>
        <v>0.57186102050971255</v>
      </c>
      <c r="BO68" s="24">
        <f t="shared" si="58"/>
        <v>0.53562094728636667</v>
      </c>
      <c r="BP68" s="24" t="e">
        <f t="shared" si="58"/>
        <v>#DIV/0!</v>
      </c>
      <c r="BQ68" s="24">
        <f t="shared" si="58"/>
        <v>0.51869161424849253</v>
      </c>
      <c r="BR68" s="21"/>
      <c r="BS68" s="35">
        <f t="shared" si="15"/>
        <v>44621</v>
      </c>
      <c r="BT68" s="24">
        <f t="shared" si="53"/>
        <v>2.6133252054874268E-2</v>
      </c>
      <c r="BU68" s="24">
        <f t="shared" si="61"/>
        <v>1.1420497750272843E-3</v>
      </c>
      <c r="BV68" s="24">
        <f t="shared" si="62"/>
        <v>8.5868022607805631E-3</v>
      </c>
      <c r="BW68" s="24">
        <f t="shared" si="60"/>
        <v>3.3829101341782204E-3</v>
      </c>
      <c r="BX68" s="24">
        <f t="shared" si="60"/>
        <v>2.7939452417069682E-3</v>
      </c>
      <c r="BY68" s="24">
        <f t="shared" si="60"/>
        <v>3.7348005465371948E-3</v>
      </c>
      <c r="BZ68" s="24">
        <f t="shared" si="60"/>
        <v>5.1970655777488859E-3</v>
      </c>
      <c r="CA68" s="24">
        <f t="shared" si="60"/>
        <v>8.721164900329858E-4</v>
      </c>
      <c r="CB68" s="24">
        <f t="shared" si="60"/>
        <v>1.8560878818948074E-3</v>
      </c>
      <c r="CC68" s="24">
        <f t="shared" si="60"/>
        <v>-2.5701912072417744E-4</v>
      </c>
      <c r="CD68" s="24">
        <f t="shared" si="60"/>
        <v>4.1607261319901879E-3</v>
      </c>
      <c r="CE68" s="24">
        <f t="shared" si="60"/>
        <v>1.4223072240485374E-3</v>
      </c>
      <c r="CF68" s="24">
        <f t="shared" si="18"/>
        <v>5.9025044198095712E-2</v>
      </c>
    </row>
    <row r="69" spans="1:84" x14ac:dyDescent="0.2">
      <c r="A69" s="31">
        <f>+[1]NOA!A70</f>
        <v>44652</v>
      </c>
      <c r="B69" s="17">
        <f>+[1]NOA!B70</f>
        <v>729.87449338941963</v>
      </c>
      <c r="C69" s="17">
        <f>+[1]NOA!C70</f>
        <v>785.90987857273103</v>
      </c>
      <c r="D69" s="17">
        <f>+[1]NOA!D70</f>
        <v>564.25660741015804</v>
      </c>
      <c r="E69" s="17">
        <f>+[1]NOA!E70</f>
        <v>746.68790519970798</v>
      </c>
      <c r="F69" s="17">
        <f>+[1]NOA!F70</f>
        <v>617.86509999999998</v>
      </c>
      <c r="G69" s="17">
        <f>+[1]NOA!G70</f>
        <v>675.906070481862</v>
      </c>
      <c r="H69" s="17">
        <f>+[1]NOA!H70</f>
        <v>813.1644</v>
      </c>
      <c r="I69" s="17">
        <f>+[1]NOA!I70</f>
        <v>734.71400000000006</v>
      </c>
      <c r="J69" s="17">
        <f>+[1]NOA!J70</f>
        <v>615.57888415784396</v>
      </c>
      <c r="K69" s="17">
        <f>+[1]NOA!K70</f>
        <v>668.92020000000002</v>
      </c>
      <c r="L69" s="17">
        <f>+[1]NOA!L70</f>
        <v>638.83507554097605</v>
      </c>
      <c r="M69" s="17">
        <f>+[1]NOA!M70</f>
        <v>748.577</v>
      </c>
      <c r="N69" s="17">
        <f>+[1]NOA!N70</f>
        <v>614.896103791114</v>
      </c>
      <c r="O69" s="17">
        <f>+[1]NOA!P70</f>
        <v>785.15449999999998</v>
      </c>
      <c r="P69" s="17">
        <f>+[1]NOA!Q70</f>
        <v>754.19050000000004</v>
      </c>
      <c r="Q69" s="19">
        <f>+[1]NOA!R70</f>
        <v>634.9357</v>
      </c>
      <c r="R69" s="19">
        <f t="shared" ref="R69:R100" si="63">+SUMPRODUCT($C$3:$N$3,C69:N69)</f>
        <v>729.87449338941963</v>
      </c>
      <c r="S69" s="19">
        <f t="shared" ref="S69:S100" si="64">+($C$3*$C69+$D$3*$D69+$E$3*$E69+$G$3*$G69+$K$3*$K69+$M$3*$M69+$N$3*$N69)/SUM($C$3:$E$3,$G$3,$K$3,$M$3:$N$3)</f>
        <v>739.35278260042855</v>
      </c>
      <c r="T69" s="19">
        <f t="shared" ref="T69:T100" si="65">+($E$3*$E69+$G$3*$G69+$K$3*$K69+$M$3*$M69+$N$3*$N69)/SUM($E$3,$G$3,$K$3,$M$3:$N$3)</f>
        <v>709.59884765724712</v>
      </c>
      <c r="U69" s="19">
        <f t="shared" ref="U69:U100" si="66">+($E$3*$E69+$G$3*$G69+$K$3*$K69+$N$3*$N69)/SUM($E$3,$G$3,$K$3,$N$3)</f>
        <v>698.41222994106215</v>
      </c>
      <c r="V69" s="19"/>
      <c r="W69" s="19">
        <f t="shared" ref="W69:W100" si="67">($E$3*$E69+SUMPRODUCT($G$3:$L$3,$G69:$L69)+$N$3*$N69)/SUM($E$3,$G$3:$L$3,$N$3)</f>
        <v>713.14646764735392</v>
      </c>
      <c r="Y69" s="24">
        <f t="shared" si="45"/>
        <v>5.9504858681838302E-2</v>
      </c>
      <c r="Z69" s="24">
        <f t="shared" si="46"/>
        <v>6.0509798516558133E-2</v>
      </c>
      <c r="AA69" s="24">
        <f t="shared" si="47"/>
        <v>4.3734413972046582E-2</v>
      </c>
      <c r="AB69" s="24">
        <f t="shared" si="48"/>
        <v>7.4330517979391164E-2</v>
      </c>
      <c r="AC69" s="24">
        <f t="shared" si="59"/>
        <v>4.8302693759048276E-2</v>
      </c>
      <c r="AD69" s="24">
        <f t="shared" si="59"/>
        <v>5.9390444160569045E-2</v>
      </c>
      <c r="AE69" s="24">
        <f t="shared" si="59"/>
        <v>5.4059603380397281E-2</v>
      </c>
      <c r="AF69" s="24">
        <f t="shared" si="59"/>
        <v>5.0546825870498857E-2</v>
      </c>
      <c r="AG69" s="24">
        <f t="shared" si="59"/>
        <v>2.8718064039255697E-2</v>
      </c>
      <c r="AH69" s="24">
        <f t="shared" si="59"/>
        <v>6.060755486841285E-2</v>
      </c>
      <c r="AI69" s="24">
        <f t="shared" si="59"/>
        <v>6.9550172728285009E-2</v>
      </c>
      <c r="AJ69" s="24">
        <f t="shared" si="59"/>
        <v>6.3721822086703739E-2</v>
      </c>
      <c r="AK69" s="24">
        <f t="shared" si="59"/>
        <v>6.3049539269009802E-2</v>
      </c>
      <c r="AL69" s="24">
        <f t="shared" si="59"/>
        <v>7.6748858322247981E-2</v>
      </c>
      <c r="AM69" s="24">
        <f t="shared" si="59"/>
        <v>6.5451050157778301E-2</v>
      </c>
      <c r="AN69" s="24">
        <f t="shared" si="59"/>
        <v>4.4340957410587967E-2</v>
      </c>
      <c r="AO69" s="24">
        <f t="shared" si="57"/>
        <v>5.9504858681838302E-2</v>
      </c>
      <c r="AP69" s="24">
        <f t="shared" si="57"/>
        <v>6.2647036118011368E-2</v>
      </c>
      <c r="AQ69" s="24">
        <f t="shared" si="57"/>
        <v>6.6292112886127352E-2</v>
      </c>
      <c r="AR69" s="24">
        <f t="shared" si="51"/>
        <v>6.7085263211951407E-2</v>
      </c>
      <c r="AS69" s="24" t="e">
        <f t="shared" si="51"/>
        <v>#DIV/0!</v>
      </c>
      <c r="AT69" s="24">
        <f t="shared" si="51"/>
        <v>6.0240875473724698E-2</v>
      </c>
      <c r="AU69" s="21"/>
      <c r="AV69" s="24">
        <f t="shared" si="56"/>
        <v>0.58062705466607234</v>
      </c>
      <c r="AW69" s="24">
        <f t="shared" si="56"/>
        <v>0.63539754398119852</v>
      </c>
      <c r="AX69" s="24">
        <f t="shared" si="56"/>
        <v>0.49000476225652423</v>
      </c>
      <c r="AY69" s="24">
        <f t="shared" si="56"/>
        <v>0.68432789255289861</v>
      </c>
      <c r="AZ69" s="24">
        <f t="shared" si="56"/>
        <v>0.32251297223272224</v>
      </c>
      <c r="BA69" s="24">
        <f t="shared" si="56"/>
        <v>0.49883895996194205</v>
      </c>
      <c r="BB69" s="24">
        <f t="shared" si="56"/>
        <v>0.55968112983245155</v>
      </c>
      <c r="BC69" s="24">
        <f t="shared" si="56"/>
        <v>0.52855336114094875</v>
      </c>
      <c r="BD69" s="24">
        <f t="shared" si="54"/>
        <v>0.35684970546500372</v>
      </c>
      <c r="BE69" s="24">
        <f t="shared" si="54"/>
        <v>0.52870084006304774</v>
      </c>
      <c r="BF69" s="24">
        <f t="shared" si="54"/>
        <v>0.484444429979211</v>
      </c>
      <c r="BG69" s="24">
        <f t="shared" si="54"/>
        <v>0.73911619237548609</v>
      </c>
      <c r="BH69" s="24">
        <f t="shared" si="54"/>
        <v>0.5176042290804701</v>
      </c>
      <c r="BI69" s="24">
        <f t="shared" si="54"/>
        <v>0.70468302608759092</v>
      </c>
      <c r="BJ69" s="24">
        <f t="shared" si="54"/>
        <v>0.61037438366425212</v>
      </c>
      <c r="BK69" s="24">
        <f t="shared" si="54"/>
        <v>0.38110624980151386</v>
      </c>
      <c r="BL69" s="24">
        <f t="shared" si="58"/>
        <v>0.58062705466607234</v>
      </c>
      <c r="BM69" s="24">
        <f t="shared" si="58"/>
        <v>0.62452786185239484</v>
      </c>
      <c r="BN69" s="24">
        <f t="shared" si="58"/>
        <v>0.62314579946127391</v>
      </c>
      <c r="BO69" s="24">
        <f t="shared" si="58"/>
        <v>0.59052009614325685</v>
      </c>
      <c r="BP69" s="24" t="e">
        <f t="shared" si="58"/>
        <v>#DIV/0!</v>
      </c>
      <c r="BQ69" s="24">
        <f t="shared" si="58"/>
        <v>0.55721977812046708</v>
      </c>
      <c r="BR69" s="21"/>
      <c r="BS69" s="35">
        <f t="shared" si="15"/>
        <v>44652</v>
      </c>
      <c r="BT69" s="24">
        <f t="shared" si="53"/>
        <v>2.2567963800339586E-2</v>
      </c>
      <c r="BU69" s="24">
        <f t="shared" si="61"/>
        <v>1.0742591586136504E-3</v>
      </c>
      <c r="BV69" s="24">
        <f t="shared" si="62"/>
        <v>9.2766854017089801E-3</v>
      </c>
      <c r="BW69" s="24">
        <f t="shared" si="60"/>
        <v>2.892884670976468E-3</v>
      </c>
      <c r="BX69" s="24">
        <f t="shared" si="60"/>
        <v>3.3663018591761859E-3</v>
      </c>
      <c r="BY69" s="24">
        <f t="shared" si="60"/>
        <v>3.8321678114720831E-3</v>
      </c>
      <c r="BZ69" s="24">
        <f t="shared" si="60"/>
        <v>4.3156632656566407E-3</v>
      </c>
      <c r="CA69" s="24">
        <f t="shared" si="60"/>
        <v>6.4609597807955134E-4</v>
      </c>
      <c r="CB69" s="24">
        <f t="shared" si="60"/>
        <v>3.3015516017431842E-3</v>
      </c>
      <c r="CC69" s="24">
        <f t="shared" si="60"/>
        <v>1.2301858780688079E-3</v>
      </c>
      <c r="CD69" s="24">
        <f t="shared" si="60"/>
        <v>5.2011351785299425E-3</v>
      </c>
      <c r="CE69" s="24">
        <f t="shared" si="60"/>
        <v>1.7999640774731258E-3</v>
      </c>
      <c r="CF69" s="24">
        <f t="shared" si="18"/>
        <v>5.9504858681838205E-2</v>
      </c>
    </row>
    <row r="70" spans="1:84" x14ac:dyDescent="0.2">
      <c r="A70" s="31">
        <f>+[1]NOA!A71</f>
        <v>44682</v>
      </c>
      <c r="B70" s="17">
        <f>+[1]NOA!B71</f>
        <v>774.3400420497544</v>
      </c>
      <c r="C70" s="17">
        <f>+[1]NOA!C71</f>
        <v>830.46591230568504</v>
      </c>
      <c r="D70" s="17">
        <f>+[1]NOA!D71</f>
        <v>603.70312265285099</v>
      </c>
      <c r="E70" s="17">
        <f>+[1]NOA!E71</f>
        <v>788.66600223583202</v>
      </c>
      <c r="F70" s="17">
        <f>+[1]NOA!F71</f>
        <v>679.6345</v>
      </c>
      <c r="G70" s="17">
        <f>+[1]NOA!G71</f>
        <v>716.88151239823401</v>
      </c>
      <c r="H70" s="17">
        <f>+[1]NOA!H71</f>
        <v>861.22439999999995</v>
      </c>
      <c r="I70" s="17">
        <f>+[1]NOA!I71</f>
        <v>778.54510000000005</v>
      </c>
      <c r="J70" s="17">
        <f>+[1]NOA!J71</f>
        <v>640.06066769281904</v>
      </c>
      <c r="K70" s="17">
        <f>+[1]NOA!K71</f>
        <v>720.11440000000005</v>
      </c>
      <c r="L70" s="17">
        <f>+[1]NOA!L71</f>
        <v>661.22261815870695</v>
      </c>
      <c r="M70" s="17">
        <f>+[1]NOA!M71</f>
        <v>796.26890000000003</v>
      </c>
      <c r="N70" s="17">
        <f>+[1]NOA!N71</f>
        <v>646.75595397979998</v>
      </c>
      <c r="O70" s="17">
        <f>+[1]NOA!P71</f>
        <v>807.34490000000005</v>
      </c>
      <c r="P70" s="17">
        <f>+[1]NOA!Q71</f>
        <v>797.08709999999996</v>
      </c>
      <c r="Q70" s="19">
        <f>+[1]NOA!R71</f>
        <v>681.44489999999996</v>
      </c>
      <c r="R70" s="19">
        <f t="shared" si="63"/>
        <v>774.3400420497544</v>
      </c>
      <c r="S70" s="19">
        <f t="shared" si="64"/>
        <v>783.25134716294008</v>
      </c>
      <c r="T70" s="19">
        <f t="shared" si="65"/>
        <v>753.25014619217825</v>
      </c>
      <c r="U70" s="19">
        <f t="shared" si="66"/>
        <v>740.90388746644237</v>
      </c>
      <c r="V70" s="19"/>
      <c r="W70" s="19">
        <f t="shared" si="67"/>
        <v>754.76657997106372</v>
      </c>
      <c r="Y70" s="24">
        <f t="shared" ref="Y70:Y101" si="68">+B70/B69-1</f>
        <v>6.0922184653753098E-2</v>
      </c>
      <c r="Z70" s="24">
        <f t="shared" ref="Z70:Z101" si="69">+C70/C69-1</f>
        <v>5.6693566206180046E-2</v>
      </c>
      <c r="AA70" s="24">
        <f t="shared" ref="AA70:AA101" si="70">+D70/D69-1</f>
        <v>6.9908822909040991E-2</v>
      </c>
      <c r="AB70" s="24">
        <f t="shared" ref="AB70:AB101" si="71">+E70/E69-1</f>
        <v>5.621906655217157E-2</v>
      </c>
      <c r="AC70" s="24">
        <f t="shared" si="59"/>
        <v>9.9972307871087018E-2</v>
      </c>
      <c r="AD70" s="24">
        <f t="shared" si="59"/>
        <v>6.0622982550164295E-2</v>
      </c>
      <c r="AE70" s="24">
        <f t="shared" si="59"/>
        <v>5.9102439801840712E-2</v>
      </c>
      <c r="AF70" s="24">
        <f t="shared" si="59"/>
        <v>5.9657363273328157E-2</v>
      </c>
      <c r="AG70" s="24">
        <f t="shared" si="59"/>
        <v>3.9770343273661801E-2</v>
      </c>
      <c r="AH70" s="24">
        <f t="shared" si="59"/>
        <v>7.6532596862824542E-2</v>
      </c>
      <c r="AI70" s="24">
        <f t="shared" si="59"/>
        <v>3.5044322822714191E-2</v>
      </c>
      <c r="AJ70" s="24">
        <f t="shared" si="59"/>
        <v>6.371007925704375E-2</v>
      </c>
      <c r="AK70" s="24">
        <f t="shared" si="59"/>
        <v>5.1813387647531961E-2</v>
      </c>
      <c r="AL70" s="24">
        <f t="shared" si="59"/>
        <v>2.8262462992952431E-2</v>
      </c>
      <c r="AM70" s="24">
        <f t="shared" si="59"/>
        <v>5.6877672153123005E-2</v>
      </c>
      <c r="AN70" s="24">
        <f t="shared" si="59"/>
        <v>7.3250251954646739E-2</v>
      </c>
      <c r="AO70" s="24">
        <f t="shared" si="57"/>
        <v>6.0922184653753098E-2</v>
      </c>
      <c r="AP70" s="24">
        <f t="shared" si="57"/>
        <v>5.9374314394425864E-2</v>
      </c>
      <c r="AQ70" s="24">
        <f t="shared" si="57"/>
        <v>6.1515458598962791E-2</v>
      </c>
      <c r="AR70" s="24">
        <f t="shared" si="51"/>
        <v>6.0840368630094011E-2</v>
      </c>
      <c r="AS70" s="24" t="e">
        <f t="shared" si="51"/>
        <v>#DIV/0!</v>
      </c>
      <c r="AT70" s="24">
        <f t="shared" si="51"/>
        <v>5.8361240238647083E-2</v>
      </c>
      <c r="AU70" s="21"/>
      <c r="AV70" s="24">
        <f t="shared" si="56"/>
        <v>0.61652446328646038</v>
      </c>
      <c r="AW70" s="24">
        <f t="shared" si="56"/>
        <v>0.658072013746277</v>
      </c>
      <c r="AX70" s="24">
        <f t="shared" si="56"/>
        <v>0.55624457127241822</v>
      </c>
      <c r="AY70" s="24">
        <f t="shared" si="56"/>
        <v>0.7194464159564482</v>
      </c>
      <c r="AZ70" s="24">
        <f t="shared" si="56"/>
        <v>0.43119363618655537</v>
      </c>
      <c r="BA70" s="24">
        <f t="shared" si="56"/>
        <v>0.54448090324410758</v>
      </c>
      <c r="BB70" s="24">
        <f t="shared" si="56"/>
        <v>0.57672214757679185</v>
      </c>
      <c r="BC70" s="24">
        <f t="shared" si="56"/>
        <v>0.53957507025572871</v>
      </c>
      <c r="BD70" s="24">
        <f t="shared" si="54"/>
        <v>0.39841116732803905</v>
      </c>
      <c r="BE70" s="24">
        <f t="shared" si="54"/>
        <v>0.60777395967316461</v>
      </c>
      <c r="BF70" s="24">
        <f t="shared" si="54"/>
        <v>0.48605081381114679</v>
      </c>
      <c r="BG70" s="24">
        <f t="shared" si="54"/>
        <v>0.77175862645183413</v>
      </c>
      <c r="BH70" s="24">
        <f t="shared" si="54"/>
        <v>0.54367848259749008</v>
      </c>
      <c r="BI70" s="24">
        <f t="shared" si="54"/>
        <v>0.70985955702847048</v>
      </c>
      <c r="BJ70" s="24">
        <f t="shared" si="54"/>
        <v>0.64418097793531581</v>
      </c>
      <c r="BK70" s="24">
        <f t="shared" si="54"/>
        <v>0.44320013520373625</v>
      </c>
      <c r="BL70" s="24">
        <f t="shared" si="58"/>
        <v>0.61652446328646038</v>
      </c>
      <c r="BM70" s="24">
        <f t="shared" si="58"/>
        <v>0.65845031915706165</v>
      </c>
      <c r="BN70" s="24">
        <f t="shared" si="58"/>
        <v>0.66651879142037607</v>
      </c>
      <c r="BO70" s="24">
        <f t="shared" si="58"/>
        <v>0.63653569281626932</v>
      </c>
      <c r="BP70" s="24" t="e">
        <f t="shared" si="58"/>
        <v>#DIV/0!</v>
      </c>
      <c r="BQ70" s="24">
        <f t="shared" si="58"/>
        <v>0.59020971000153466</v>
      </c>
      <c r="BR70" s="21"/>
      <c r="BS70" s="35">
        <f t="shared" ref="BS70:BS95" si="72">+A70</f>
        <v>44682</v>
      </c>
      <c r="BT70" s="24">
        <f t="shared" si="53"/>
        <v>2.1164703021034608E-2</v>
      </c>
      <c r="BU70" s="24">
        <f t="shared" si="61"/>
        <v>1.691627722682366E-3</v>
      </c>
      <c r="BV70" s="24">
        <f t="shared" si="62"/>
        <v>7.1144979724589701E-3</v>
      </c>
      <c r="BW70" s="24">
        <f t="shared" si="60"/>
        <v>5.9241116646242854E-3</v>
      </c>
      <c r="BX70" s="24">
        <f t="shared" si="60"/>
        <v>3.4357921368598941E-3</v>
      </c>
      <c r="BY70" s="24">
        <f t="shared" si="60"/>
        <v>4.1681111308226682E-3</v>
      </c>
      <c r="BZ70" s="24">
        <f t="shared" si="60"/>
        <v>5.0504511986463599E-3</v>
      </c>
      <c r="CA70" s="24">
        <f t="shared" si="60"/>
        <v>8.6874962654373295E-4</v>
      </c>
      <c r="CB70" s="24">
        <f t="shared" si="60"/>
        <v>4.1733954639990405E-3</v>
      </c>
      <c r="CC70" s="24">
        <f t="shared" si="60"/>
        <v>6.2573205878293115E-4</v>
      </c>
      <c r="CD70" s="24">
        <f t="shared" si="60"/>
        <v>5.2208740605583703E-3</v>
      </c>
      <c r="CE70" s="24">
        <f t="shared" si="60"/>
        <v>1.4841385967400435E-3</v>
      </c>
      <c r="CF70" s="24">
        <f t="shared" si="18"/>
        <v>6.0922184653753264E-2</v>
      </c>
    </row>
    <row r="71" spans="1:84" x14ac:dyDescent="0.2">
      <c r="A71" s="31">
        <f>+[1]NOA!A72</f>
        <v>44713</v>
      </c>
      <c r="B71" s="17">
        <f>+[1]NOA!B72</f>
        <v>818.70588142359406</v>
      </c>
      <c r="C71" s="17">
        <f>+[1]NOA!C72</f>
        <v>874.65895830189197</v>
      </c>
      <c r="D71" s="17">
        <f>+[1]NOA!D72</f>
        <v>642.70898882072504</v>
      </c>
      <c r="E71" s="17">
        <f>+[1]NOA!E72</f>
        <v>834.29094583399205</v>
      </c>
      <c r="F71" s="17">
        <f>+[1]NOA!F72</f>
        <v>741.14660000000003</v>
      </c>
      <c r="G71" s="17">
        <f>+[1]NOA!G72</f>
        <v>757.75969645544797</v>
      </c>
      <c r="H71" s="17">
        <f>+[1]NOA!H72</f>
        <v>926.93510000000003</v>
      </c>
      <c r="I71" s="17">
        <f>+[1]NOA!I72</f>
        <v>817.90740000000005</v>
      </c>
      <c r="J71" s="17">
        <f>+[1]NOA!J72</f>
        <v>649.77294170606604</v>
      </c>
      <c r="K71" s="17">
        <f>+[1]NOA!K72</f>
        <v>737.47749999999996</v>
      </c>
      <c r="L71" s="17">
        <f>+[1]NOA!L72</f>
        <v>668.94924314920695</v>
      </c>
      <c r="M71" s="17">
        <f>+[1]NOA!M72</f>
        <v>857.52409999999998</v>
      </c>
      <c r="N71" s="17">
        <f>+[1]NOA!N72</f>
        <v>692.79732491383004</v>
      </c>
      <c r="O71" s="17">
        <f>+[1]NOA!P72</f>
        <v>851.34739999999999</v>
      </c>
      <c r="P71" s="17">
        <f>+[1]NOA!Q72</f>
        <v>836.85479999999995</v>
      </c>
      <c r="Q71" s="19">
        <f>+[1]NOA!R72</f>
        <v>723.63369999999998</v>
      </c>
      <c r="R71" s="19">
        <f t="shared" si="63"/>
        <v>818.70588142359406</v>
      </c>
      <c r="S71" s="19">
        <f t="shared" si="64"/>
        <v>826.95766875344702</v>
      </c>
      <c r="T71" s="19">
        <f t="shared" si="65"/>
        <v>796.89611864306016</v>
      </c>
      <c r="U71" s="19">
        <f t="shared" si="66"/>
        <v>779.49606221195575</v>
      </c>
      <c r="V71" s="19"/>
      <c r="W71" s="19">
        <f t="shared" si="67"/>
        <v>794.21392001745266</v>
      </c>
      <c r="Y71" s="24">
        <f t="shared" si="68"/>
        <v>5.7295034435257852E-2</v>
      </c>
      <c r="Z71" s="24">
        <f t="shared" si="69"/>
        <v>5.3214762149009109E-2</v>
      </c>
      <c r="AA71" s="24">
        <f t="shared" si="70"/>
        <v>6.4611006145654404E-2</v>
      </c>
      <c r="AB71" s="24">
        <f t="shared" si="71"/>
        <v>5.785078026542978E-2</v>
      </c>
      <c r="AC71" s="24">
        <f t="shared" si="59"/>
        <v>9.0507618433143255E-2</v>
      </c>
      <c r="AD71" s="24">
        <f t="shared" si="59"/>
        <v>5.7022232196309863E-2</v>
      </c>
      <c r="AE71" s="24">
        <f t="shared" si="59"/>
        <v>7.6299161983798935E-2</v>
      </c>
      <c r="AF71" s="24">
        <f t="shared" si="59"/>
        <v>5.0558792290902543E-2</v>
      </c>
      <c r="AG71" s="24">
        <f t="shared" si="59"/>
        <v>1.51739897535903E-2</v>
      </c>
      <c r="AH71" s="24">
        <f t="shared" si="59"/>
        <v>2.41115856036207E-2</v>
      </c>
      <c r="AI71" s="24">
        <f t="shared" si="59"/>
        <v>1.1685360993875626E-2</v>
      </c>
      <c r="AJ71" s="24">
        <f t="shared" si="59"/>
        <v>7.6927781557210029E-2</v>
      </c>
      <c r="AK71" s="24">
        <f t="shared" si="59"/>
        <v>7.1188167114218937E-2</v>
      </c>
      <c r="AL71" s="24">
        <f t="shared" si="59"/>
        <v>5.4502728635555719E-2</v>
      </c>
      <c r="AM71" s="24">
        <f t="shared" si="59"/>
        <v>4.9891285406576058E-2</v>
      </c>
      <c r="AN71" s="24">
        <f t="shared" si="59"/>
        <v>6.1910801592322429E-2</v>
      </c>
      <c r="AO71" s="24">
        <f t="shared" si="57"/>
        <v>5.7295034435257852E-2</v>
      </c>
      <c r="AP71" s="24">
        <f t="shared" si="57"/>
        <v>5.5801144484229903E-2</v>
      </c>
      <c r="AQ71" s="24">
        <f t="shared" si="57"/>
        <v>5.7943530009944899E-2</v>
      </c>
      <c r="AR71" s="24">
        <f t="shared" si="51"/>
        <v>5.2087963632477585E-2</v>
      </c>
      <c r="AS71" s="24" t="e">
        <f t="shared" si="51"/>
        <v>#DIV/0!</v>
      </c>
      <c r="AT71" s="24">
        <f t="shared" si="51"/>
        <v>5.2264290832672033E-2</v>
      </c>
      <c r="AU71" s="21"/>
      <c r="AV71" s="24">
        <f t="shared" si="56"/>
        <v>0.64800212294757875</v>
      </c>
      <c r="AW71" s="24">
        <f t="shared" si="56"/>
        <v>0.67320969081337312</v>
      </c>
      <c r="AX71" s="24">
        <f t="shared" si="56"/>
        <v>0.56197768510894552</v>
      </c>
      <c r="AY71" s="24">
        <f t="shared" si="56"/>
        <v>0.77855576658382009</v>
      </c>
      <c r="AZ71" s="24">
        <f t="shared" si="56"/>
        <v>0.4932590975084632</v>
      </c>
      <c r="BA71" s="24">
        <f t="shared" si="56"/>
        <v>0.58512106409095743</v>
      </c>
      <c r="BB71" s="24">
        <f t="shared" si="56"/>
        <v>0.62259436169372906</v>
      </c>
      <c r="BC71" s="24">
        <f t="shared" si="56"/>
        <v>0.56601830381016338</v>
      </c>
      <c r="BD71" s="24">
        <f t="shared" si="54"/>
        <v>0.32334196461550579</v>
      </c>
      <c r="BE71" s="24">
        <f t="shared" si="54"/>
        <v>0.61942379692354987</v>
      </c>
      <c r="BF71" s="24">
        <f t="shared" si="54"/>
        <v>0.49227407495397912</v>
      </c>
      <c r="BG71" s="24">
        <f t="shared" si="54"/>
        <v>0.85400875154018929</v>
      </c>
      <c r="BH71" s="24">
        <f t="shared" si="54"/>
        <v>0.60798554340636812</v>
      </c>
      <c r="BI71" s="24">
        <f t="shared" si="54"/>
        <v>0.80244155517507765</v>
      </c>
      <c r="BJ71" s="24">
        <f t="shared" si="54"/>
        <v>0.6640262981657139</v>
      </c>
      <c r="BK71" s="24">
        <f t="shared" si="54"/>
        <v>0.47616419991179337</v>
      </c>
      <c r="BL71" s="24">
        <f t="shared" si="58"/>
        <v>0.64800212294757897</v>
      </c>
      <c r="BM71" s="24">
        <f t="shared" si="58"/>
        <v>0.69090429787322694</v>
      </c>
      <c r="BN71" s="24">
        <f t="shared" si="58"/>
        <v>0.72022868653637362</v>
      </c>
      <c r="BO71" s="24">
        <f t="shared" si="58"/>
        <v>0.68191157705218131</v>
      </c>
      <c r="BP71" s="24" t="e">
        <f t="shared" si="58"/>
        <v>#DIV/0!</v>
      </c>
      <c r="BQ71" s="24">
        <f t="shared" si="58"/>
        <v>0.62333500364416472</v>
      </c>
      <c r="BR71" s="21"/>
      <c r="BS71" s="35">
        <f t="shared" si="72"/>
        <v>44713</v>
      </c>
      <c r="BT71" s="24">
        <f t="shared" si="53"/>
        <v>1.9786822603577128E-2</v>
      </c>
      <c r="BU71" s="24">
        <f t="shared" si="61"/>
        <v>1.5766763240380266E-3</v>
      </c>
      <c r="BV71" s="24">
        <f t="shared" si="62"/>
        <v>7.2885363233350124E-3</v>
      </c>
      <c r="BW71" s="24">
        <f t="shared" si="60"/>
        <v>5.5606668468312723E-3</v>
      </c>
      <c r="BX71" s="24">
        <f t="shared" si="60"/>
        <v>3.2308091128532227E-3</v>
      </c>
      <c r="BY71" s="24">
        <f t="shared" si="60"/>
        <v>5.3716546789824172E-3</v>
      </c>
      <c r="BZ71" s="24">
        <f t="shared" si="60"/>
        <v>4.275084911322842E-3</v>
      </c>
      <c r="CA71" s="24">
        <f t="shared" si="60"/>
        <v>3.248545642521923E-4</v>
      </c>
      <c r="CB71" s="24">
        <f t="shared" si="60"/>
        <v>1.3341741275128506E-3</v>
      </c>
      <c r="CC71" s="24">
        <f t="shared" si="60"/>
        <v>2.0355805104557939E-4</v>
      </c>
      <c r="CD71" s="24">
        <f t="shared" si="60"/>
        <v>6.3205958806473788E-3</v>
      </c>
      <c r="CE71" s="24">
        <f t="shared" si="60"/>
        <v>2.0216010108598239E-3</v>
      </c>
      <c r="CF71" s="24">
        <f t="shared" ref="CF71:CF95" si="73">+SUM(BT71:CE71)</f>
        <v>5.7295034435257741E-2</v>
      </c>
    </row>
    <row r="72" spans="1:84" x14ac:dyDescent="0.2">
      <c r="A72" s="31">
        <f>+[1]NOA!A73</f>
        <v>44743</v>
      </c>
      <c r="B72" s="17">
        <f>+[1]NOA!B73</f>
        <v>878.63506647332679</v>
      </c>
      <c r="C72" s="17">
        <f>+[1]NOA!C73</f>
        <v>930.69783050113597</v>
      </c>
      <c r="D72" s="17">
        <f>+[1]NOA!D73</f>
        <v>686.89725055101906</v>
      </c>
      <c r="E72" s="17">
        <f>+[1]NOA!E73</f>
        <v>934.59809862509803</v>
      </c>
      <c r="F72" s="17">
        <f>+[1]NOA!F73</f>
        <v>775.47619999999995</v>
      </c>
      <c r="G72" s="17">
        <f>+[1]NOA!G73</f>
        <v>829.10360988482103</v>
      </c>
      <c r="H72" s="17">
        <f>+[1]NOA!H73</f>
        <v>983.2876</v>
      </c>
      <c r="I72" s="17">
        <f>+[1]NOA!I73</f>
        <v>863.17229999999995</v>
      </c>
      <c r="J72" s="17">
        <f>+[1]NOA!J73</f>
        <v>692.60679499363005</v>
      </c>
      <c r="K72" s="17">
        <f>+[1]NOA!K73</f>
        <v>813.55499999999995</v>
      </c>
      <c r="L72" s="17">
        <f>+[1]NOA!L73</f>
        <v>697.99748075275102</v>
      </c>
      <c r="M72" s="17">
        <f>+[1]NOA!M73</f>
        <v>915.54499999999996</v>
      </c>
      <c r="N72" s="17">
        <f>+[1]NOA!N73</f>
        <v>742.84873128732602</v>
      </c>
      <c r="O72" s="17">
        <f>+[1]NOA!P73</f>
        <v>938.32439999999997</v>
      </c>
      <c r="P72" s="17">
        <f>+[1]NOA!Q73</f>
        <v>892.375</v>
      </c>
      <c r="Q72" s="19">
        <f>+[1]NOA!R73</f>
        <v>754.64459999999997</v>
      </c>
      <c r="R72" s="19">
        <f t="shared" si="63"/>
        <v>878.63506647332679</v>
      </c>
      <c r="S72" s="19">
        <f t="shared" si="64"/>
        <v>892.75997876631186</v>
      </c>
      <c r="T72" s="19">
        <f t="shared" si="65"/>
        <v>874.03391177405729</v>
      </c>
      <c r="U72" s="19">
        <f t="shared" si="66"/>
        <v>862.12034873794823</v>
      </c>
      <c r="V72" s="19"/>
      <c r="W72" s="19">
        <f t="shared" si="67"/>
        <v>862.16239185836889</v>
      </c>
      <c r="Y72" s="24">
        <f t="shared" si="68"/>
        <v>7.3199895602955367E-2</v>
      </c>
      <c r="Z72" s="24">
        <f t="shared" si="69"/>
        <v>6.4069397183149857E-2</v>
      </c>
      <c r="AA72" s="24">
        <f t="shared" si="70"/>
        <v>6.8753140999899376E-2</v>
      </c>
      <c r="AB72" s="24">
        <f t="shared" si="71"/>
        <v>0.12023042236283032</v>
      </c>
      <c r="AC72" s="24">
        <f t="shared" si="59"/>
        <v>4.6319581038353208E-2</v>
      </c>
      <c r="AD72" s="24">
        <f t="shared" si="59"/>
        <v>9.4151105902170018E-2</v>
      </c>
      <c r="AE72" s="24">
        <f t="shared" si="59"/>
        <v>6.0794439653865773E-2</v>
      </c>
      <c r="AF72" s="24">
        <f t="shared" si="59"/>
        <v>5.5342328483639847E-2</v>
      </c>
      <c r="AG72" s="24">
        <f t="shared" si="59"/>
        <v>6.5921263472587865E-2</v>
      </c>
      <c r="AH72" s="24">
        <f t="shared" si="59"/>
        <v>0.10315907942954183</v>
      </c>
      <c r="AI72" s="24">
        <f t="shared" si="59"/>
        <v>4.3423679600553822E-2</v>
      </c>
      <c r="AJ72" s="24">
        <f t="shared" si="59"/>
        <v>6.7660955534660783E-2</v>
      </c>
      <c r="AK72" s="24">
        <f t="shared" si="59"/>
        <v>7.2245380537116377E-2</v>
      </c>
      <c r="AL72" s="24">
        <f t="shared" si="59"/>
        <v>0.10216393448784822</v>
      </c>
      <c r="AM72" s="24">
        <f t="shared" si="59"/>
        <v>6.6343886657518114E-2</v>
      </c>
      <c r="AN72" s="24">
        <f t="shared" si="59"/>
        <v>4.2854416536985518E-2</v>
      </c>
      <c r="AO72" s="24">
        <f t="shared" si="57"/>
        <v>7.3199895602955367E-2</v>
      </c>
      <c r="AP72" s="24">
        <f t="shared" si="57"/>
        <v>7.9571557891294553E-2</v>
      </c>
      <c r="AQ72" s="24">
        <f t="shared" si="57"/>
        <v>9.6797802532086585E-2</v>
      </c>
      <c r="AR72" s="24">
        <f t="shared" si="51"/>
        <v>0.10599705441940488</v>
      </c>
      <c r="AS72" s="24" t="e">
        <f t="shared" si="51"/>
        <v>#DIV/0!</v>
      </c>
      <c r="AT72" s="24">
        <f t="shared" si="51"/>
        <v>8.5554370338186914E-2</v>
      </c>
      <c r="AU72" s="21"/>
      <c r="AV72" s="24">
        <f t="shared" si="56"/>
        <v>0.7125179553430474</v>
      </c>
      <c r="AW72" s="24">
        <f t="shared" si="56"/>
        <v>0.7169581681413062</v>
      </c>
      <c r="AX72" s="24">
        <f t="shared" si="56"/>
        <v>0.60301213285792432</v>
      </c>
      <c r="AY72" s="24">
        <f t="shared" si="56"/>
        <v>0.92582705648083863</v>
      </c>
      <c r="AZ72" s="24">
        <f t="shared" si="56"/>
        <v>0.54354707853601547</v>
      </c>
      <c r="BA72" s="24">
        <f t="shared" si="56"/>
        <v>0.70640336893543942</v>
      </c>
      <c r="BB72" s="24">
        <f t="shared" si="56"/>
        <v>0.65131393884065969</v>
      </c>
      <c r="BC72" s="24">
        <f t="shared" si="56"/>
        <v>0.60857712948101028</v>
      </c>
      <c r="BD72" s="24">
        <f t="shared" si="54"/>
        <v>0.3699928804474808</v>
      </c>
      <c r="BE72" s="24">
        <f t="shared" si="54"/>
        <v>0.72364735139816805</v>
      </c>
      <c r="BF72" s="24">
        <f t="shared" si="54"/>
        <v>0.54731993846686255</v>
      </c>
      <c r="BG72" s="24">
        <f t="shared" si="54"/>
        <v>0.89356946049056218</v>
      </c>
      <c r="BH72" s="24">
        <f t="shared" si="54"/>
        <v>0.68905482006420149</v>
      </c>
      <c r="BI72" s="24">
        <f t="shared" si="54"/>
        <v>0.91251105988839099</v>
      </c>
      <c r="BJ72" s="24">
        <f t="shared" si="54"/>
        <v>0.72524825788350711</v>
      </c>
      <c r="BK72" s="24">
        <f t="shared" si="54"/>
        <v>0.51523863296848726</v>
      </c>
      <c r="BL72" s="24">
        <f t="shared" si="58"/>
        <v>0.7125179553430474</v>
      </c>
      <c r="BM72" s="24">
        <f t="shared" si="58"/>
        <v>0.7633392133127479</v>
      </c>
      <c r="BN72" s="24">
        <f t="shared" si="58"/>
        <v>0.82672655211497137</v>
      </c>
      <c r="BO72" s="24">
        <f t="shared" si="58"/>
        <v>0.8072823798750155</v>
      </c>
      <c r="BP72" s="24" t="e">
        <f t="shared" si="58"/>
        <v>#DIV/0!</v>
      </c>
      <c r="BQ72" s="24">
        <f t="shared" si="58"/>
        <v>0.71076213522937581</v>
      </c>
      <c r="BR72" s="21"/>
      <c r="BS72" s="35">
        <f t="shared" si="72"/>
        <v>44743</v>
      </c>
      <c r="BT72" s="24">
        <f t="shared" si="53"/>
        <v>2.3730960571206154E-2</v>
      </c>
      <c r="BU72" s="24">
        <f t="shared" si="61"/>
        <v>1.6893644268845774E-3</v>
      </c>
      <c r="BV72" s="24">
        <f t="shared" si="62"/>
        <v>1.5155619474339625E-2</v>
      </c>
      <c r="BW72" s="24">
        <f t="shared" si="60"/>
        <v>2.9352079355060325E-3</v>
      </c>
      <c r="BX72" s="24">
        <f t="shared" si="60"/>
        <v>5.3331087524196713E-3</v>
      </c>
      <c r="BY72" s="24">
        <f t="shared" si="60"/>
        <v>4.3570143209395026E-3</v>
      </c>
      <c r="BZ72" s="24">
        <f t="shared" si="60"/>
        <v>4.6497505103794221E-3</v>
      </c>
      <c r="CA72" s="24">
        <f t="shared" si="60"/>
        <v>1.35506147606861E-3</v>
      </c>
      <c r="CB72" s="24">
        <f t="shared" si="60"/>
        <v>5.5289834270262862E-3</v>
      </c>
      <c r="CC72" s="24">
        <f t="shared" si="60"/>
        <v>7.2380577757899262E-4</v>
      </c>
      <c r="CD72" s="24">
        <f t="shared" si="60"/>
        <v>5.6624363097758481E-3</v>
      </c>
      <c r="CE72" s="24">
        <f t="shared" si="60"/>
        <v>2.078582620830579E-3</v>
      </c>
      <c r="CF72" s="24">
        <f t="shared" si="73"/>
        <v>7.3199895602955312E-2</v>
      </c>
    </row>
    <row r="73" spans="1:84" x14ac:dyDescent="0.2">
      <c r="A73" s="31">
        <f>+[1]NOA!A74</f>
        <v>44774</v>
      </c>
      <c r="B73" s="17">
        <f>+[1]NOA!B74</f>
        <v>943.91543472893022</v>
      </c>
      <c r="C73" s="17">
        <f>+[1]NOA!C74</f>
        <v>994.32902470135105</v>
      </c>
      <c r="D73" s="17">
        <f>+[1]NOA!D74</f>
        <v>736.45814875599297</v>
      </c>
      <c r="E73" s="17">
        <f>+[1]NOA!E74</f>
        <v>1039.1093143006401</v>
      </c>
      <c r="F73" s="17">
        <f>+[1]NOA!F74</f>
        <v>841.67600000000004</v>
      </c>
      <c r="G73" s="17">
        <f>+[1]NOA!G74</f>
        <v>895.95545562103996</v>
      </c>
      <c r="H73" s="17">
        <f>+[1]NOA!H74</f>
        <v>1033.6036999999999</v>
      </c>
      <c r="I73" s="17">
        <f>+[1]NOA!I74</f>
        <v>915.91920000000005</v>
      </c>
      <c r="J73" s="17">
        <f>+[1]NOA!J74</f>
        <v>733.77917132357697</v>
      </c>
      <c r="K73" s="17">
        <f>+[1]NOA!K74</f>
        <v>875.47580000000005</v>
      </c>
      <c r="L73" s="17">
        <f>+[1]NOA!L74</f>
        <v>723.44068593159204</v>
      </c>
      <c r="M73" s="17">
        <f>+[1]NOA!M74</f>
        <v>981.0104</v>
      </c>
      <c r="N73" s="17">
        <f>+[1]NOA!N74</f>
        <v>798.53750663609196</v>
      </c>
      <c r="O73" s="17">
        <f>+[1]NOA!P74</f>
        <v>1048.0606</v>
      </c>
      <c r="P73" s="17">
        <f>+[1]NOA!Q74</f>
        <v>955.84299999999996</v>
      </c>
      <c r="Q73" s="19">
        <f>+[1]NOA!R74</f>
        <v>801.89499999999998</v>
      </c>
      <c r="R73" s="19">
        <f t="shared" si="63"/>
        <v>943.91543472893022</v>
      </c>
      <c r="S73" s="19">
        <f t="shared" si="64"/>
        <v>962.62274245368064</v>
      </c>
      <c r="T73" s="19">
        <f t="shared" si="65"/>
        <v>951.70000655490901</v>
      </c>
      <c r="U73" s="19">
        <f t="shared" si="66"/>
        <v>943.28800786143665</v>
      </c>
      <c r="V73" s="19"/>
      <c r="W73" s="19">
        <f t="shared" si="67"/>
        <v>929.52842797904918</v>
      </c>
      <c r="Y73" s="24">
        <f t="shared" si="68"/>
        <v>7.4297476559439302E-2</v>
      </c>
      <c r="Z73" s="24">
        <f t="shared" si="69"/>
        <v>6.8369337624815119E-2</v>
      </c>
      <c r="AA73" s="24">
        <f t="shared" si="70"/>
        <v>7.2151836632359245E-2</v>
      </c>
      <c r="AB73" s="24">
        <f t="shared" si="71"/>
        <v>0.11182476813219511</v>
      </c>
      <c r="AC73" s="24">
        <f t="shared" si="59"/>
        <v>8.5366643102651185E-2</v>
      </c>
      <c r="AD73" s="24">
        <f t="shared" si="59"/>
        <v>8.0631473484364724E-2</v>
      </c>
      <c r="AE73" s="24">
        <f t="shared" si="59"/>
        <v>5.1171295153116914E-2</v>
      </c>
      <c r="AF73" s="24">
        <f t="shared" si="59"/>
        <v>6.1108193578501169E-2</v>
      </c>
      <c r="AG73" s="24">
        <f t="shared" si="59"/>
        <v>5.9445527574307988E-2</v>
      </c>
      <c r="AH73" s="24">
        <f t="shared" si="59"/>
        <v>7.6111387675080522E-2</v>
      </c>
      <c r="AI73" s="24">
        <f t="shared" si="59"/>
        <v>3.6451714913644073E-2</v>
      </c>
      <c r="AJ73" s="24">
        <f t="shared" si="59"/>
        <v>7.1504295255831352E-2</v>
      </c>
      <c r="AK73" s="24">
        <f t="shared" si="59"/>
        <v>7.4966507989129294E-2</v>
      </c>
      <c r="AL73" s="24">
        <f t="shared" si="59"/>
        <v>0.11694910630055033</v>
      </c>
      <c r="AM73" s="24">
        <f t="shared" si="59"/>
        <v>7.1122566185740199E-2</v>
      </c>
      <c r="AN73" s="24">
        <f t="shared" si="59"/>
        <v>6.2612784879133798E-2</v>
      </c>
      <c r="AO73" s="24">
        <f t="shared" si="57"/>
        <v>7.4297476559439302E-2</v>
      </c>
      <c r="AP73" s="24">
        <f t="shared" si="57"/>
        <v>7.8254811314358852E-2</v>
      </c>
      <c r="AQ73" s="24">
        <f t="shared" si="57"/>
        <v>8.8859360872177273E-2</v>
      </c>
      <c r="AR73" s="24">
        <f t="shared" si="51"/>
        <v>9.414887288336149E-2</v>
      </c>
      <c r="AS73" s="24" t="e">
        <f t="shared" si="51"/>
        <v>#DIV/0!</v>
      </c>
      <c r="AT73" s="24">
        <f t="shared" si="51"/>
        <v>7.8136133931189677E-2</v>
      </c>
      <c r="AU73" s="21"/>
      <c r="AV73" s="24">
        <f t="shared" si="56"/>
        <v>0.80032977724963783</v>
      </c>
      <c r="AW73" s="24">
        <f t="shared" si="56"/>
        <v>0.81276755810212964</v>
      </c>
      <c r="AX73" s="24">
        <f t="shared" si="56"/>
        <v>0.67819806837394414</v>
      </c>
      <c r="AY73" s="24">
        <f t="shared" si="56"/>
        <v>1.0820904462392282</v>
      </c>
      <c r="AZ73" s="24">
        <f t="shared" si="56"/>
        <v>0.66395066800123925</v>
      </c>
      <c r="BA73" s="24">
        <f t="shared" si="56"/>
        <v>0.79001776361424914</v>
      </c>
      <c r="BB73" s="24">
        <f t="shared" si="56"/>
        <v>0.68004941954305265</v>
      </c>
      <c r="BC73" s="24">
        <f t="shared" si="56"/>
        <v>0.67504880655960164</v>
      </c>
      <c r="BD73" s="24">
        <f t="shared" si="54"/>
        <v>0.43261601830453955</v>
      </c>
      <c r="BE73" s="24">
        <f t="shared" si="54"/>
        <v>0.77041411646512459</v>
      </c>
      <c r="BF73" s="24">
        <f t="shared" si="54"/>
        <v>0.51558842266502425</v>
      </c>
      <c r="BG73" s="24">
        <f t="shared" si="54"/>
        <v>0.96295241721721125</v>
      </c>
      <c r="BH73" s="24">
        <f t="shared" si="54"/>
        <v>0.77066571581910059</v>
      </c>
      <c r="BI73" s="24">
        <f t="shared" si="54"/>
        <v>1.1134020660133781</v>
      </c>
      <c r="BJ73" s="24">
        <f t="shared" si="54"/>
        <v>0.79680004270920723</v>
      </c>
      <c r="BK73" s="24">
        <f t="shared" si="54"/>
        <v>0.5872769232565922</v>
      </c>
      <c r="BL73" s="24">
        <f t="shared" si="58"/>
        <v>0.80032977724963783</v>
      </c>
      <c r="BM73" s="24">
        <f t="shared" si="58"/>
        <v>0.86050659250306261</v>
      </c>
      <c r="BN73" s="24">
        <f t="shared" si="58"/>
        <v>0.92592509792729172</v>
      </c>
      <c r="BO73" s="24">
        <f t="shared" si="58"/>
        <v>0.91514257336464988</v>
      </c>
      <c r="BP73" s="24" t="e">
        <f t="shared" si="58"/>
        <v>#DIV/0!</v>
      </c>
      <c r="BQ73" s="24">
        <f t="shared" si="58"/>
        <v>0.79072995614698716</v>
      </c>
      <c r="BR73" s="21"/>
      <c r="BS73" s="35">
        <f t="shared" si="72"/>
        <v>44774</v>
      </c>
      <c r="BT73" s="24">
        <f t="shared" si="53"/>
        <v>2.5108188679246489E-2</v>
      </c>
      <c r="BU73" s="24">
        <f t="shared" si="61"/>
        <v>1.7655294820432435E-3</v>
      </c>
      <c r="BV73" s="24">
        <f t="shared" si="62"/>
        <v>1.4713773524832359E-2</v>
      </c>
      <c r="BW73" s="24">
        <f t="shared" si="60"/>
        <v>5.2740735907570151E-3</v>
      </c>
      <c r="BX73" s="24">
        <f t="shared" si="60"/>
        <v>4.6564644585361551E-3</v>
      </c>
      <c r="BY73" s="24">
        <f t="shared" si="60"/>
        <v>3.6249510764281359E-3</v>
      </c>
      <c r="BZ73" s="24">
        <f t="shared" si="60"/>
        <v>5.048756257595456E-3</v>
      </c>
      <c r="CA73" s="24">
        <f t="shared" si="60"/>
        <v>1.2136603552892658E-3</v>
      </c>
      <c r="CB73" s="24">
        <f t="shared" si="60"/>
        <v>4.1931943540428366E-3</v>
      </c>
      <c r="CC73" s="24">
        <f t="shared" si="60"/>
        <v>5.9073602392366363E-4</v>
      </c>
      <c r="CD73" s="24">
        <f t="shared" si="60"/>
        <v>5.9531945168031768E-3</v>
      </c>
      <c r="CE73" s="24">
        <f t="shared" si="60"/>
        <v>2.1549542399415741E-3</v>
      </c>
      <c r="CF73" s="24">
        <f t="shared" si="73"/>
        <v>7.4297476559439385E-2</v>
      </c>
    </row>
    <row r="74" spans="1:84" x14ac:dyDescent="0.2">
      <c r="A74" s="31">
        <f>+[1]NOA!A75</f>
        <v>44805</v>
      </c>
      <c r="B74" s="17">
        <f>+[1]NOA!B75</f>
        <v>996.92992266761917</v>
      </c>
      <c r="C74" s="17">
        <f>+[1]NOA!C75</f>
        <v>1042.5390063372199</v>
      </c>
      <c r="D74" s="17">
        <f>+[1]NOA!D75</f>
        <v>802.78870681759099</v>
      </c>
      <c r="E74" s="17">
        <f>+[1]NOA!E75</f>
        <v>1128.55548754131</v>
      </c>
      <c r="F74" s="17">
        <f>+[1]NOA!F75</f>
        <v>860.55780000000004</v>
      </c>
      <c r="G74" s="17">
        <f>+[1]NOA!G75</f>
        <v>938.097847685999</v>
      </c>
      <c r="H74" s="17">
        <f>+[1]NOA!H75</f>
        <v>1092.7001</v>
      </c>
      <c r="I74" s="17">
        <f>+[1]NOA!I75</f>
        <v>977.06870000000004</v>
      </c>
      <c r="J74" s="17">
        <f>+[1]NOA!J75</f>
        <v>767.57368330390295</v>
      </c>
      <c r="K74" s="17">
        <f>+[1]NOA!K75</f>
        <v>913.06290000000001</v>
      </c>
      <c r="L74" s="17">
        <f>+[1]NOA!L75</f>
        <v>762.04632214784294</v>
      </c>
      <c r="M74" s="17">
        <f>+[1]NOA!M75</f>
        <v>1040.6318000000001</v>
      </c>
      <c r="N74" s="17">
        <f>+[1]NOA!N75</f>
        <v>848.893935896588</v>
      </c>
      <c r="O74" s="17">
        <f>+[1]NOA!P75</f>
        <v>1175.4957999999999</v>
      </c>
      <c r="P74" s="17">
        <f>+[1]NOA!Q75</f>
        <v>1006.2868999999999</v>
      </c>
      <c r="Q74" s="19">
        <f>+[1]NOA!R75</f>
        <v>838.05529999999999</v>
      </c>
      <c r="R74" s="19">
        <f t="shared" si="63"/>
        <v>996.92992266761917</v>
      </c>
      <c r="S74" s="19">
        <f t="shared" si="64"/>
        <v>1018.5054723594078</v>
      </c>
      <c r="T74" s="19">
        <f t="shared" si="65"/>
        <v>1014.0943881599976</v>
      </c>
      <c r="U74" s="19">
        <f t="shared" si="66"/>
        <v>1006.4782272188477</v>
      </c>
      <c r="V74" s="19"/>
      <c r="W74" s="19">
        <f t="shared" si="67"/>
        <v>989.13119217774693</v>
      </c>
      <c r="Y74" s="24">
        <f t="shared" si="68"/>
        <v>5.6164446504589183E-2</v>
      </c>
      <c r="Z74" s="24">
        <f t="shared" si="69"/>
        <v>4.8484938524598453E-2</v>
      </c>
      <c r="AA74" s="24">
        <f t="shared" si="70"/>
        <v>9.0066975528265925E-2</v>
      </c>
      <c r="AB74" s="24">
        <f t="shared" si="71"/>
        <v>8.6079656884675781E-2</v>
      </c>
      <c r="AC74" s="24">
        <f t="shared" si="59"/>
        <v>2.2433573013843855E-2</v>
      </c>
      <c r="AD74" s="24">
        <f t="shared" si="59"/>
        <v>4.7036258109224516E-2</v>
      </c>
      <c r="AE74" s="24">
        <f t="shared" si="59"/>
        <v>5.7175104926578957E-2</v>
      </c>
      <c r="AF74" s="24">
        <f t="shared" si="59"/>
        <v>6.6762985206555214E-2</v>
      </c>
      <c r="AG74" s="24">
        <f t="shared" si="59"/>
        <v>4.6055425529956118E-2</v>
      </c>
      <c r="AH74" s="24">
        <f t="shared" si="59"/>
        <v>4.2933339790774294E-2</v>
      </c>
      <c r="AI74" s="24">
        <f t="shared" si="59"/>
        <v>5.3363927364048491E-2</v>
      </c>
      <c r="AJ74" s="24">
        <f t="shared" si="59"/>
        <v>6.0775502481930976E-2</v>
      </c>
      <c r="AK74" s="24">
        <f t="shared" si="59"/>
        <v>6.3060819112463307E-2</v>
      </c>
      <c r="AL74" s="24">
        <f t="shared" si="59"/>
        <v>0.12159144232690355</v>
      </c>
      <c r="AM74" s="24">
        <f t="shared" si="59"/>
        <v>5.2774252675387157E-2</v>
      </c>
      <c r="AN74" s="24">
        <f t="shared" si="59"/>
        <v>4.5093559630625002E-2</v>
      </c>
      <c r="AO74" s="24">
        <f t="shared" si="57"/>
        <v>5.6164446504589183E-2</v>
      </c>
      <c r="AP74" s="24">
        <f t="shared" si="57"/>
        <v>5.8052575989722355E-2</v>
      </c>
      <c r="AQ74" s="24">
        <f t="shared" si="57"/>
        <v>6.5560976332186938E-2</v>
      </c>
      <c r="AR74" s="24">
        <f t="shared" si="51"/>
        <v>6.6989316975068824E-2</v>
      </c>
      <c r="AS74" s="24" t="e">
        <f t="shared" si="51"/>
        <v>#DIV/0!</v>
      </c>
      <c r="AT74" s="24">
        <f t="shared" si="51"/>
        <v>6.412150764262714E-2</v>
      </c>
      <c r="AU74" s="21"/>
      <c r="AV74" s="24">
        <f t="shared" si="56"/>
        <v>0.84914944919200375</v>
      </c>
      <c r="AW74" s="24">
        <f t="shared" si="56"/>
        <v>0.86000403430626204</v>
      </c>
      <c r="AX74" s="24">
        <f t="shared" si="56"/>
        <v>0.73826189829057398</v>
      </c>
      <c r="AY74" s="24">
        <f t="shared" si="56"/>
        <v>1.1759504936488709</v>
      </c>
      <c r="AZ74" s="24">
        <f t="shared" si="56"/>
        <v>0.67116319516593426</v>
      </c>
      <c r="BA74" s="24">
        <f t="shared" si="56"/>
        <v>0.8224450377437309</v>
      </c>
      <c r="BB74" s="24">
        <f t="shared" si="56"/>
        <v>0.71494244106268967</v>
      </c>
      <c r="BC74" s="24">
        <f t="shared" si="56"/>
        <v>0.7481976222605593</v>
      </c>
      <c r="BD74" s="24">
        <f t="shared" si="54"/>
        <v>0.46603229223885823</v>
      </c>
      <c r="BE74" s="24">
        <f t="shared" si="54"/>
        <v>0.78124241000127026</v>
      </c>
      <c r="BF74" s="24">
        <f t="shared" si="54"/>
        <v>0.53902425959710909</v>
      </c>
      <c r="BG74" s="24">
        <f t="shared" si="54"/>
        <v>1.0101046879826034</v>
      </c>
      <c r="BH74" s="24">
        <f t="shared" si="54"/>
        <v>0.8290740918875017</v>
      </c>
      <c r="BI74" s="24">
        <f t="shared" si="54"/>
        <v>1.2465976013017506</v>
      </c>
      <c r="BJ74" s="24">
        <f t="shared" si="54"/>
        <v>0.83339467199061912</v>
      </c>
      <c r="BK74" s="24">
        <f t="shared" si="54"/>
        <v>0.62584783922007903</v>
      </c>
      <c r="BL74" s="24">
        <f t="shared" si="58"/>
        <v>0.84914944919200375</v>
      </c>
      <c r="BM74" s="24">
        <f t="shared" si="58"/>
        <v>0.9126600848128017</v>
      </c>
      <c r="BN74" s="24">
        <f t="shared" si="58"/>
        <v>0.98223592797414216</v>
      </c>
      <c r="BO74" s="24">
        <f t="shared" si="58"/>
        <v>0.97411432926263464</v>
      </c>
      <c r="BP74" s="24" t="e">
        <f t="shared" si="58"/>
        <v>#DIV/0!</v>
      </c>
      <c r="BQ74" s="24">
        <f t="shared" si="58"/>
        <v>0.84619029102945276</v>
      </c>
      <c r="BR74" s="21"/>
      <c r="BS74" s="35">
        <f t="shared" si="72"/>
        <v>44805</v>
      </c>
      <c r="BT74" s="24">
        <f t="shared" si="53"/>
        <v>1.7707519146517303E-2</v>
      </c>
      <c r="BU74" s="24">
        <f t="shared" si="61"/>
        <v>2.1995047341547471E-3</v>
      </c>
      <c r="BV74" s="24">
        <f t="shared" si="62"/>
        <v>1.1721909847833261E-2</v>
      </c>
      <c r="BW74" s="24">
        <f t="shared" si="60"/>
        <v>1.4002589123670469E-3</v>
      </c>
      <c r="BX74" s="24">
        <f t="shared" si="60"/>
        <v>2.732357475557281E-3</v>
      </c>
      <c r="BY74" s="24">
        <f t="shared" si="60"/>
        <v>3.9630691292533811E-3</v>
      </c>
      <c r="BZ74" s="24">
        <f t="shared" si="60"/>
        <v>5.4482348320502366E-3</v>
      </c>
      <c r="CA74" s="24">
        <f t="shared" si="60"/>
        <v>9.2728419102692335E-4</v>
      </c>
      <c r="CB74" s="24">
        <f t="shared" si="60"/>
        <v>2.3693144191907901E-3</v>
      </c>
      <c r="CC74" s="24">
        <f t="shared" si="60"/>
        <v>8.3434908450001697E-4</v>
      </c>
      <c r="CD74" s="24">
        <f t="shared" si="60"/>
        <v>5.0467972921409456E-3</v>
      </c>
      <c r="CE74" s="24">
        <f t="shared" si="60"/>
        <v>1.8138474399971485E-3</v>
      </c>
      <c r="CF74" s="24">
        <f t="shared" si="73"/>
        <v>5.6164446504589079E-2</v>
      </c>
    </row>
    <row r="75" spans="1:84" x14ac:dyDescent="0.2">
      <c r="A75" s="31">
        <f>+[1]NOA!A76</f>
        <v>44835</v>
      </c>
      <c r="B75" s="17">
        <f>+[1]NOA!B76</f>
        <v>1058.879988631154</v>
      </c>
      <c r="C75" s="17">
        <f>+[1]NOA!C76</f>
        <v>1100.22968435849</v>
      </c>
      <c r="D75" s="17">
        <f>+[1]NOA!D76</f>
        <v>844.09733375407495</v>
      </c>
      <c r="E75" s="17">
        <f>+[1]NOA!E76</f>
        <v>1205.1178124289399</v>
      </c>
      <c r="F75" s="17">
        <f>+[1]NOA!F76</f>
        <v>929.04269999999997</v>
      </c>
      <c r="G75" s="17">
        <f>+[1]NOA!G76</f>
        <v>987.20762454698399</v>
      </c>
      <c r="H75" s="17">
        <f>+[1]NOA!H76</f>
        <v>1157.9342999999999</v>
      </c>
      <c r="I75" s="17">
        <f>+[1]NOA!I76</f>
        <v>1031.6123</v>
      </c>
      <c r="J75" s="17">
        <f>+[1]NOA!J76</f>
        <v>860.823940432207</v>
      </c>
      <c r="K75" s="17">
        <f>+[1]NOA!K76</f>
        <v>978.8845</v>
      </c>
      <c r="L75" s="17">
        <f>+[1]NOA!L76</f>
        <v>799.51449204996902</v>
      </c>
      <c r="M75" s="17">
        <f>+[1]NOA!M76</f>
        <v>1113.0381</v>
      </c>
      <c r="N75" s="17">
        <f>+[1]NOA!N76</f>
        <v>901.47936008277304</v>
      </c>
      <c r="O75" s="17">
        <f>+[1]NOA!P76</f>
        <v>1301.3792000000001</v>
      </c>
      <c r="P75" s="17">
        <f>+[1]NOA!Q76</f>
        <v>1057.4526000000001</v>
      </c>
      <c r="Q75" s="19">
        <f>+[1]NOA!R76</f>
        <v>900.1277</v>
      </c>
      <c r="R75" s="19">
        <f t="shared" si="63"/>
        <v>1058.879988631154</v>
      </c>
      <c r="S75" s="19">
        <f t="shared" si="64"/>
        <v>1079.9751844576131</v>
      </c>
      <c r="T75" s="19">
        <f t="shared" si="65"/>
        <v>1080.9819988907327</v>
      </c>
      <c r="U75" s="19">
        <f t="shared" si="66"/>
        <v>1071.7819899876063</v>
      </c>
      <c r="V75" s="19"/>
      <c r="W75" s="19">
        <f t="shared" si="67"/>
        <v>1052.8391809522625</v>
      </c>
      <c r="Y75" s="24">
        <f t="shared" si="68"/>
        <v>6.2140843157527881E-2</v>
      </c>
      <c r="Z75" s="24">
        <f t="shared" si="69"/>
        <v>5.5336709389854244E-2</v>
      </c>
      <c r="AA75" s="24">
        <f t="shared" si="70"/>
        <v>5.1456412609787838E-2</v>
      </c>
      <c r="AB75" s="24">
        <f t="shared" si="71"/>
        <v>6.7840992962100666E-2</v>
      </c>
      <c r="AC75" s="24">
        <f t="shared" si="59"/>
        <v>7.958198740398359E-2</v>
      </c>
      <c r="AD75" s="24">
        <f t="shared" si="59"/>
        <v>5.2350377929257341E-2</v>
      </c>
      <c r="AE75" s="24">
        <f t="shared" si="59"/>
        <v>5.9700003688111458E-2</v>
      </c>
      <c r="AF75" s="24">
        <f t="shared" si="59"/>
        <v>5.582371024678201E-2</v>
      </c>
      <c r="AG75" s="24">
        <f t="shared" si="59"/>
        <v>0.12148704307698854</v>
      </c>
      <c r="AH75" s="24">
        <f t="shared" si="59"/>
        <v>7.2088790377968559E-2</v>
      </c>
      <c r="AI75" s="24">
        <f t="shared" si="59"/>
        <v>4.9167837719525043E-2</v>
      </c>
      <c r="AJ75" s="24">
        <f t="shared" si="59"/>
        <v>6.9579172960118951E-2</v>
      </c>
      <c r="AK75" s="24">
        <f t="shared" si="59"/>
        <v>6.1945812029679637E-2</v>
      </c>
      <c r="AL75" s="24">
        <f t="shared" si="59"/>
        <v>0.10708962124747723</v>
      </c>
      <c r="AM75" s="24">
        <f t="shared" si="59"/>
        <v>5.0846036055920196E-2</v>
      </c>
      <c r="AN75" s="24">
        <f t="shared" si="59"/>
        <v>7.4067188644949766E-2</v>
      </c>
      <c r="AO75" s="24">
        <f t="shared" si="57"/>
        <v>6.2140843157527881E-2</v>
      </c>
      <c r="AP75" s="24">
        <f t="shared" si="57"/>
        <v>6.0352854026211933E-2</v>
      </c>
      <c r="AQ75" s="24">
        <f t="shared" si="57"/>
        <v>6.5957973450674556E-2</v>
      </c>
      <c r="AR75" s="24">
        <f t="shared" si="51"/>
        <v>6.4883433146099234E-2</v>
      </c>
      <c r="AS75" s="24" t="e">
        <f t="shared" si="51"/>
        <v>#DIV/0!</v>
      </c>
      <c r="AT75" s="24">
        <f t="shared" si="51"/>
        <v>6.4408027244850397E-2</v>
      </c>
      <c r="AU75" s="21"/>
      <c r="AV75" s="24">
        <f t="shared" si="56"/>
        <v>0.90412047684229502</v>
      </c>
      <c r="AW75" s="24">
        <f t="shared" si="56"/>
        <v>0.89582711888794475</v>
      </c>
      <c r="AX75" s="24">
        <f t="shared" si="56"/>
        <v>0.78079298931707819</v>
      </c>
      <c r="AY75" s="24">
        <f t="shared" si="56"/>
        <v>1.2432974994799553</v>
      </c>
      <c r="AZ75" s="24">
        <f t="shared" si="56"/>
        <v>0.77946848244555511</v>
      </c>
      <c r="BA75" s="24">
        <f t="shared" si="56"/>
        <v>0.8724137992482508</v>
      </c>
      <c r="BB75" s="24">
        <f t="shared" si="56"/>
        <v>0.76145248668681642</v>
      </c>
      <c r="BC75" s="24">
        <f t="shared" si="56"/>
        <v>0.80156935147245467</v>
      </c>
      <c r="BD75" s="24">
        <f t="shared" si="54"/>
        <v>0.61391274441355437</v>
      </c>
      <c r="BE75" s="24">
        <f t="shared" si="54"/>
        <v>0.82206997425347739</v>
      </c>
      <c r="BF75" s="24">
        <f t="shared" si="54"/>
        <v>0.57436176898274915</v>
      </c>
      <c r="BG75" s="24">
        <f t="shared" si="54"/>
        <v>1.0831823873239039</v>
      </c>
      <c r="BH75" s="24">
        <f t="shared" si="54"/>
        <v>0.89281636961659694</v>
      </c>
      <c r="BI75" s="24">
        <f t="shared" si="54"/>
        <v>1.3307755406146011</v>
      </c>
      <c r="BJ75" s="24">
        <f t="shared" si="54"/>
        <v>0.86883627518137829</v>
      </c>
      <c r="BK75" s="24">
        <f t="shared" si="54"/>
        <v>0.7273021046876742</v>
      </c>
      <c r="BL75" s="24">
        <f t="shared" si="58"/>
        <v>0.90412047684229502</v>
      </c>
      <c r="BM75" s="24">
        <f t="shared" si="58"/>
        <v>0.96047053303250296</v>
      </c>
      <c r="BN75" s="24">
        <f t="shared" si="58"/>
        <v>1.0431440894669852</v>
      </c>
      <c r="BO75" s="24">
        <f t="shared" si="58"/>
        <v>1.0315069098116947</v>
      </c>
      <c r="BP75" s="24" t="e">
        <f t="shared" si="58"/>
        <v>#DIV/0!</v>
      </c>
      <c r="BQ75" s="24">
        <f t="shared" si="58"/>
        <v>0.90569141855112112</v>
      </c>
      <c r="BR75" s="21"/>
      <c r="BS75" s="35">
        <f t="shared" si="72"/>
        <v>44835</v>
      </c>
      <c r="BT75" s="24">
        <f t="shared" ref="BT75:BT108" si="74">(C75-C74)/$B74*C$3</f>
        <v>2.0062952886852881E-2</v>
      </c>
      <c r="BU75" s="24">
        <f t="shared" si="61"/>
        <v>1.296941734532555E-3</v>
      </c>
      <c r="BV75" s="24">
        <f t="shared" si="62"/>
        <v>9.4999250932880485E-3</v>
      </c>
      <c r="BW75" s="24">
        <f t="shared" si="60"/>
        <v>4.8087060995944415E-3</v>
      </c>
      <c r="BX75" s="24">
        <f t="shared" si="60"/>
        <v>3.0147739330062566E-3</v>
      </c>
      <c r="BY75" s="24">
        <f t="shared" si="60"/>
        <v>4.1420412469420154E-3</v>
      </c>
      <c r="BZ75" s="24">
        <f t="shared" si="60"/>
        <v>4.6012429316251565E-3</v>
      </c>
      <c r="CA75" s="24">
        <f t="shared" si="60"/>
        <v>2.4226192881847191E-3</v>
      </c>
      <c r="CB75" s="24">
        <f t="shared" si="60"/>
        <v>3.9284458325018487E-3</v>
      </c>
      <c r="CC75" s="24">
        <f t="shared" si="60"/>
        <v>7.6670450813442982E-4</v>
      </c>
      <c r="CD75" s="24">
        <f t="shared" si="60"/>
        <v>5.8030792721313696E-3</v>
      </c>
      <c r="CE75" s="24">
        <f t="shared" si="60"/>
        <v>1.7934103307343365E-3</v>
      </c>
      <c r="CF75" s="24">
        <f t="shared" si="73"/>
        <v>6.2140843157528054E-2</v>
      </c>
    </row>
    <row r="76" spans="1:84" x14ac:dyDescent="0.2">
      <c r="A76" s="31">
        <f>+[1]NOA!A77</f>
        <v>44866</v>
      </c>
      <c r="B76" s="17">
        <f>+[1]NOA!B77</f>
        <v>1110.822347502989</v>
      </c>
      <c r="C76" s="17">
        <f>+[1]NOA!C77</f>
        <v>1153.59988237787</v>
      </c>
      <c r="D76" s="17">
        <f>+[1]NOA!D77</f>
        <v>891.63553179123801</v>
      </c>
      <c r="E76" s="17">
        <f>+[1]NOA!E77</f>
        <v>1261.90082319256</v>
      </c>
      <c r="F76" s="17">
        <f>+[1]NOA!F77</f>
        <v>983.69949999999994</v>
      </c>
      <c r="G76" s="17">
        <f>+[1]NOA!G77</f>
        <v>1034.5186262564</v>
      </c>
      <c r="H76" s="17">
        <f>+[1]NOA!H77</f>
        <v>1223.8496</v>
      </c>
      <c r="I76" s="17">
        <f>+[1]NOA!I77</f>
        <v>1084.4384</v>
      </c>
      <c r="J76" s="17">
        <f>+[1]NOA!J77</f>
        <v>897.75700861366101</v>
      </c>
      <c r="K76" s="17">
        <f>+[1]NOA!K77</f>
        <v>1013.6889</v>
      </c>
      <c r="L76" s="17">
        <f>+[1]NOA!L77</f>
        <v>831.87252843084002</v>
      </c>
      <c r="M76" s="17">
        <f>+[1]NOA!M77</f>
        <v>1164.4648</v>
      </c>
      <c r="N76" s="17">
        <f>+[1]NOA!N77</f>
        <v>954.239914371233</v>
      </c>
      <c r="O76" s="17">
        <f>+[1]NOA!P77</f>
        <v>1355.7615000000001</v>
      </c>
      <c r="P76" s="17">
        <f>+[1]NOA!Q77</f>
        <v>1104.9181000000001</v>
      </c>
      <c r="Q76" s="19">
        <f>+[1]NOA!R77</f>
        <v>947.74839999999995</v>
      </c>
      <c r="R76" s="19">
        <f t="shared" si="63"/>
        <v>1110.8223475029895</v>
      </c>
      <c r="S76" s="19">
        <f t="shared" si="64"/>
        <v>1131.427851799411</v>
      </c>
      <c r="T76" s="19">
        <f t="shared" si="65"/>
        <v>1130.9211719632522</v>
      </c>
      <c r="U76" s="19">
        <f t="shared" si="66"/>
        <v>1121.2942471064416</v>
      </c>
      <c r="V76" s="19"/>
      <c r="W76" s="19">
        <f t="shared" si="67"/>
        <v>1103.7097513609749</v>
      </c>
      <c r="Y76" s="24">
        <f t="shared" si="68"/>
        <v>4.9054056578198724E-2</v>
      </c>
      <c r="Z76" s="24">
        <f t="shared" si="69"/>
        <v>4.8508233124521238E-2</v>
      </c>
      <c r="AA76" s="24">
        <f t="shared" si="70"/>
        <v>5.6318384309709479E-2</v>
      </c>
      <c r="AB76" s="24">
        <f t="shared" si="71"/>
        <v>4.7118223776954071E-2</v>
      </c>
      <c r="AC76" s="24">
        <f t="shared" si="59"/>
        <v>5.8831310982799812E-2</v>
      </c>
      <c r="AD76" s="24">
        <f t="shared" si="59"/>
        <v>4.7924064333606076E-2</v>
      </c>
      <c r="AE76" s="24">
        <f t="shared" si="59"/>
        <v>5.6924904979496871E-2</v>
      </c>
      <c r="AF76" s="24">
        <f t="shared" si="59"/>
        <v>5.1207318873572882E-2</v>
      </c>
      <c r="AG76" s="24">
        <f t="shared" si="59"/>
        <v>4.2904322761876834E-2</v>
      </c>
      <c r="AH76" s="24">
        <f t="shared" si="59"/>
        <v>3.5555165088424712E-2</v>
      </c>
      <c r="AI76" s="24">
        <f t="shared" si="59"/>
        <v>4.0472107388453304E-2</v>
      </c>
      <c r="AJ76" s="24">
        <f t="shared" si="59"/>
        <v>4.6203899039934049E-2</v>
      </c>
      <c r="AK76" s="24">
        <f t="shared" si="59"/>
        <v>5.8526635910572056E-2</v>
      </c>
      <c r="AL76" s="24">
        <f t="shared" si="59"/>
        <v>4.1788204391156603E-2</v>
      </c>
      <c r="AM76" s="24">
        <f t="shared" si="59"/>
        <v>4.4886645510162859E-2</v>
      </c>
      <c r="AN76" s="24">
        <f t="shared" si="59"/>
        <v>5.2904382344860501E-2</v>
      </c>
      <c r="AO76" s="24">
        <f t="shared" si="57"/>
        <v>4.9054056578199168E-2</v>
      </c>
      <c r="AP76" s="24">
        <f t="shared" si="57"/>
        <v>4.7642453347331859E-2</v>
      </c>
      <c r="AQ76" s="24">
        <f t="shared" si="57"/>
        <v>4.61979691833585E-2</v>
      </c>
      <c r="AR76" s="24">
        <f t="shared" si="51"/>
        <v>4.6196201822170879E-2</v>
      </c>
      <c r="AS76" s="24" t="e">
        <f t="shared" si="51"/>
        <v>#DIV/0!</v>
      </c>
      <c r="AT76" s="24">
        <f t="shared" si="51"/>
        <v>4.8317512616410596E-2</v>
      </c>
      <c r="AU76" s="21"/>
      <c r="AV76" s="24">
        <f t="shared" si="56"/>
        <v>0.93976113386790971</v>
      </c>
      <c r="AW76" s="24">
        <f t="shared" si="56"/>
        <v>0.92397658947099526</v>
      </c>
      <c r="AX76" s="24">
        <f t="shared" si="56"/>
        <v>0.862518434596238</v>
      </c>
      <c r="AY76" s="24">
        <f t="shared" si="56"/>
        <v>1.2573663492756588</v>
      </c>
      <c r="AZ76" s="24">
        <f t="shared" si="56"/>
        <v>0.83575002286057654</v>
      </c>
      <c r="BA76" s="24">
        <f t="shared" si="56"/>
        <v>0.91058229863976536</v>
      </c>
      <c r="BB76" s="24">
        <f t="shared" si="56"/>
        <v>0.8109540076572519</v>
      </c>
      <c r="BC76" s="24">
        <f t="shared" si="56"/>
        <v>0.8498362772049699</v>
      </c>
      <c r="BD76" s="24">
        <f t="shared" si="54"/>
        <v>0.66124002799850556</v>
      </c>
      <c r="BE76" s="24">
        <f t="shared" si="54"/>
        <v>0.85432411459947288</v>
      </c>
      <c r="BF76" s="24">
        <f t="shared" si="54"/>
        <v>0.59145624404640595</v>
      </c>
      <c r="BG76" s="24">
        <f t="shared" si="54"/>
        <v>1.1073631267445765</v>
      </c>
      <c r="BH76" s="24">
        <f t="shared" si="54"/>
        <v>0.95664943039704609</v>
      </c>
      <c r="BI76" s="24">
        <f t="shared" si="54"/>
        <v>1.3707039606463858</v>
      </c>
      <c r="BJ76" s="24">
        <f t="shared" si="54"/>
        <v>0.89667569642768563</v>
      </c>
      <c r="BK76" s="24">
        <f t="shared" si="54"/>
        <v>0.79050380545281351</v>
      </c>
      <c r="BL76" s="24">
        <f t="shared" si="58"/>
        <v>0.9397611338679106</v>
      </c>
      <c r="BM76" s="24">
        <f t="shared" si="58"/>
        <v>0.99104494690882161</v>
      </c>
      <c r="BN76" s="24">
        <f t="shared" si="58"/>
        <v>1.0721916072922379</v>
      </c>
      <c r="BO76" s="24">
        <f t="shared" si="58"/>
        <v>1.0619348280620469</v>
      </c>
      <c r="BP76" s="24" t="e">
        <f t="shared" si="58"/>
        <v>#DIV/0!</v>
      </c>
      <c r="BQ76" s="24">
        <f t="shared" si="58"/>
        <v>0.94326850395647233</v>
      </c>
      <c r="BR76" s="21"/>
      <c r="BS76" s="35">
        <f t="shared" si="72"/>
        <v>44866</v>
      </c>
      <c r="BT76" s="24">
        <f t="shared" si="74"/>
        <v>1.7474546551058182E-2</v>
      </c>
      <c r="BU76" s="24">
        <f t="shared" si="61"/>
        <v>1.4052070249119693E-3</v>
      </c>
      <c r="BV76" s="24">
        <f t="shared" si="62"/>
        <v>6.6334792487107164E-3</v>
      </c>
      <c r="BW76" s="24">
        <f t="shared" si="60"/>
        <v>3.6132291110213093E-3</v>
      </c>
      <c r="BX76" s="24">
        <f t="shared" si="60"/>
        <v>2.7344300918929194E-3</v>
      </c>
      <c r="BY76" s="24">
        <f t="shared" si="60"/>
        <v>3.9404262379099672E-3</v>
      </c>
      <c r="BZ76" s="24">
        <f t="shared" si="60"/>
        <v>4.1956360094623935E-3</v>
      </c>
      <c r="CA76" s="24">
        <f t="shared" si="60"/>
        <v>9.0337571412246764E-4</v>
      </c>
      <c r="CB76" s="24">
        <f t="shared" si="60"/>
        <v>1.9557096387070876E-3</v>
      </c>
      <c r="CC76" s="24">
        <f t="shared" si="60"/>
        <v>6.2339825972450823E-4</v>
      </c>
      <c r="CD76" s="24">
        <f t="shared" si="60"/>
        <v>3.8805090039635351E-3</v>
      </c>
      <c r="CE76" s="24">
        <f t="shared" si="60"/>
        <v>1.6941096867139909E-3</v>
      </c>
      <c r="CF76" s="24">
        <f t="shared" si="73"/>
        <v>4.9054056578199043E-2</v>
      </c>
    </row>
    <row r="77" spans="1:84" x14ac:dyDescent="0.2">
      <c r="A77" s="31">
        <f>+[1]NOA!A78</f>
        <v>44896</v>
      </c>
      <c r="B77" s="17">
        <f>+[1]NOA!B78</f>
        <v>1163.967277033373</v>
      </c>
      <c r="C77" s="17">
        <f>+[1]NOA!C78</f>
        <v>1194.7836464541001</v>
      </c>
      <c r="D77" s="17">
        <f>+[1]NOA!D78</f>
        <v>951.65407501927803</v>
      </c>
      <c r="E77" s="17">
        <f>+[1]NOA!E78</f>
        <v>1317.97921096347</v>
      </c>
      <c r="F77" s="17">
        <f>+[1]NOA!F78</f>
        <v>1017.7917</v>
      </c>
      <c r="G77" s="17">
        <f>+[1]NOA!G78</f>
        <v>1102.5653530652</v>
      </c>
      <c r="H77" s="17">
        <f>+[1]NOA!H78</f>
        <v>1291.0668000000001</v>
      </c>
      <c r="I77" s="17">
        <f>+[1]NOA!I78</f>
        <v>1151.4947</v>
      </c>
      <c r="J77" s="17">
        <f>+[1]NOA!J78</f>
        <v>935.74444624889202</v>
      </c>
      <c r="K77" s="17">
        <f>+[1]NOA!K78</f>
        <v>1078.2791999999999</v>
      </c>
      <c r="L77" s="17">
        <f>+[1]NOA!L78</f>
        <v>867.76541950028798</v>
      </c>
      <c r="M77" s="17">
        <f>+[1]NOA!M78</f>
        <v>1239.7318</v>
      </c>
      <c r="N77" s="17">
        <f>+[1]NOA!N78</f>
        <v>1014.02810618262</v>
      </c>
      <c r="O77" s="17">
        <f>+[1]NOA!P78</f>
        <v>1407.5344</v>
      </c>
      <c r="P77" s="17">
        <f>+[1]NOA!Q78</f>
        <v>1157.9242999999999</v>
      </c>
      <c r="Q77" s="19">
        <f>+[1]NOA!R78</f>
        <v>994.14779999999996</v>
      </c>
      <c r="R77" s="19">
        <f t="shared" si="63"/>
        <v>1163.9672770333725</v>
      </c>
      <c r="S77" s="19">
        <f t="shared" si="64"/>
        <v>1184.596536204971</v>
      </c>
      <c r="T77" s="19">
        <f t="shared" si="65"/>
        <v>1195.0883807814134</v>
      </c>
      <c r="U77" s="19">
        <f t="shared" si="66"/>
        <v>1182.2758477513669</v>
      </c>
      <c r="V77" s="19"/>
      <c r="W77" s="19">
        <f t="shared" si="67"/>
        <v>1164.263978901997</v>
      </c>
      <c r="Y77" s="24">
        <f t="shared" si="68"/>
        <v>4.7842870329218856E-2</v>
      </c>
      <c r="Z77" s="24">
        <f t="shared" si="69"/>
        <v>3.5700215217896458E-2</v>
      </c>
      <c r="AA77" s="24">
        <f t="shared" si="70"/>
        <v>6.7312866174665142E-2</v>
      </c>
      <c r="AB77" s="24">
        <f t="shared" si="71"/>
        <v>4.4439615808343769E-2</v>
      </c>
      <c r="AC77" s="24">
        <f t="shared" si="59"/>
        <v>3.4657128523497338E-2</v>
      </c>
      <c r="AD77" s="24">
        <f t="shared" si="59"/>
        <v>6.5776221985523797E-2</v>
      </c>
      <c r="AE77" s="24">
        <f t="shared" si="59"/>
        <v>5.4922761751117211E-2</v>
      </c>
      <c r="AF77" s="24">
        <f t="shared" si="59"/>
        <v>6.1835047523215669E-2</v>
      </c>
      <c r="AG77" s="24">
        <f t="shared" si="59"/>
        <v>4.2313718824531499E-2</v>
      </c>
      <c r="AH77" s="24">
        <f t="shared" si="59"/>
        <v>6.3718069715471781E-2</v>
      </c>
      <c r="AI77" s="24">
        <f t="shared" si="59"/>
        <v>4.3147104685801629E-2</v>
      </c>
      <c r="AJ77" s="24">
        <f t="shared" si="59"/>
        <v>6.4636560933400533E-2</v>
      </c>
      <c r="AK77" s="24">
        <f t="shared" si="59"/>
        <v>6.2655303882129809E-2</v>
      </c>
      <c r="AL77" s="24">
        <f t="shared" si="59"/>
        <v>3.818732129508029E-2</v>
      </c>
      <c r="AM77" s="24">
        <f t="shared" si="59"/>
        <v>4.7972967408172362E-2</v>
      </c>
      <c r="AN77" s="24">
        <f t="shared" si="59"/>
        <v>4.8957508131905136E-2</v>
      </c>
      <c r="AO77" s="24">
        <f t="shared" si="57"/>
        <v>4.7842870329217968E-2</v>
      </c>
      <c r="AP77" s="24">
        <f t="shared" si="57"/>
        <v>4.6992553984773533E-2</v>
      </c>
      <c r="AQ77" s="24">
        <f t="shared" si="57"/>
        <v>5.6738887208883426E-2</v>
      </c>
      <c r="AR77" s="24">
        <f t="shared" si="51"/>
        <v>5.4385011608051537E-2</v>
      </c>
      <c r="AS77" s="24" t="e">
        <f t="shared" si="51"/>
        <v>#DIV/0!</v>
      </c>
      <c r="AT77" s="24">
        <f t="shared" si="51"/>
        <v>5.4864267953013135E-2</v>
      </c>
      <c r="AU77" s="21"/>
      <c r="AV77" s="24">
        <f t="shared" si="56"/>
        <v>0.95028158287724085</v>
      </c>
      <c r="AW77" s="24">
        <f t="shared" si="56"/>
        <v>0.89906464834911204</v>
      </c>
      <c r="AX77" s="24">
        <f t="shared" si="56"/>
        <v>0.90048235891540229</v>
      </c>
      <c r="AY77" s="24">
        <f t="shared" si="56"/>
        <v>1.2382432465198643</v>
      </c>
      <c r="AZ77" s="24">
        <f t="shared" si="56"/>
        <v>0.86963840810141591</v>
      </c>
      <c r="BA77" s="24">
        <f t="shared" si="56"/>
        <v>0.97447713043269024</v>
      </c>
      <c r="BB77" s="24">
        <f t="shared" si="56"/>
        <v>0.89363541146744474</v>
      </c>
      <c r="BC77" s="24">
        <f t="shared" si="56"/>
        <v>0.89651908501550337</v>
      </c>
      <c r="BD77" s="24">
        <f t="shared" si="54"/>
        <v>0.71211106949563407</v>
      </c>
      <c r="BE77" s="24">
        <f t="shared" si="54"/>
        <v>0.9041106485685253</v>
      </c>
      <c r="BF77" s="24">
        <f t="shared" si="54"/>
        <v>0.60633698175567341</v>
      </c>
      <c r="BG77" s="24">
        <f t="shared" si="54"/>
        <v>1.0772248036765451</v>
      </c>
      <c r="BH77" s="24">
        <f t="shared" si="54"/>
        <v>1.0131801384760184</v>
      </c>
      <c r="BI77" s="24">
        <f t="shared" si="54"/>
        <v>1.4001336880158242</v>
      </c>
      <c r="BJ77" s="24">
        <f t="shared" si="54"/>
        <v>0.89695564585159637</v>
      </c>
      <c r="BK77" s="24">
        <f t="shared" si="54"/>
        <v>0.84051171207864495</v>
      </c>
      <c r="BL77" s="24">
        <f t="shared" si="58"/>
        <v>0.95028158287723996</v>
      </c>
      <c r="BM77" s="24">
        <f t="shared" si="58"/>
        <v>0.98539235572744555</v>
      </c>
      <c r="BN77" s="24">
        <f t="shared" si="58"/>
        <v>1.0834893311395311</v>
      </c>
      <c r="BO77" s="24">
        <f t="shared" si="58"/>
        <v>1.0853820099169571</v>
      </c>
      <c r="BP77" s="24" t="e">
        <f t="shared" si="58"/>
        <v>#DIV/0!</v>
      </c>
      <c r="BQ77" s="24">
        <f t="shared" si="58"/>
        <v>0.98264373816041251</v>
      </c>
      <c r="BR77" s="21"/>
      <c r="BS77" s="35">
        <f t="shared" si="72"/>
        <v>44896</v>
      </c>
      <c r="BT77" s="24">
        <f t="shared" si="74"/>
        <v>1.2853910472115841E-2</v>
      </c>
      <c r="BU77" s="24">
        <f t="shared" si="61"/>
        <v>1.6911618741381124E-3</v>
      </c>
      <c r="BV77" s="24">
        <f t="shared" si="62"/>
        <v>6.244829862178212E-3</v>
      </c>
      <c r="BW77" s="24">
        <f t="shared" si="60"/>
        <v>2.1483669331684762E-3</v>
      </c>
      <c r="BX77" s="24">
        <f t="shared" si="60"/>
        <v>3.7489880268071901E-3</v>
      </c>
      <c r="BY77" s="24">
        <f t="shared" si="60"/>
        <v>3.8303593455465243E-3</v>
      </c>
      <c r="BZ77" s="24">
        <f t="shared" si="60"/>
        <v>5.0768107453697245E-3</v>
      </c>
      <c r="CA77" s="24">
        <f t="shared" si="60"/>
        <v>8.8571735792328005E-4</v>
      </c>
      <c r="CB77" s="24">
        <f t="shared" si="60"/>
        <v>3.4597096994302737E-3</v>
      </c>
      <c r="CC77" s="24">
        <f t="shared" si="60"/>
        <v>6.591647885574863E-4</v>
      </c>
      <c r="CD77" s="24">
        <f t="shared" si="60"/>
        <v>5.4138569623832867E-3</v>
      </c>
      <c r="CE77" s="24">
        <f t="shared" si="60"/>
        <v>1.8299942615996835E-3</v>
      </c>
      <c r="CF77" s="24">
        <f t="shared" si="73"/>
        <v>4.7842870329218093E-2</v>
      </c>
    </row>
    <row r="78" spans="1:84" x14ac:dyDescent="0.2">
      <c r="A78" s="31">
        <f>+[1]NOA!A79</f>
        <v>44927</v>
      </c>
      <c r="B78" s="17">
        <f>+[1]NOA!B79</f>
        <v>1238.5772767729111</v>
      </c>
      <c r="C78" s="17">
        <f>+[1]NOA!C79</f>
        <v>1284.39146474989</v>
      </c>
      <c r="D78" s="17">
        <f>+[1]NOA!D79</f>
        <v>1011.90456561925</v>
      </c>
      <c r="E78" s="17">
        <f>+[1]NOA!E79</f>
        <v>1371.3466497076099</v>
      </c>
      <c r="F78" s="17">
        <f>+[1]NOA!F79</f>
        <v>1091.6903</v>
      </c>
      <c r="G78" s="17">
        <f>+[1]NOA!G79</f>
        <v>1167.88900297039</v>
      </c>
      <c r="H78" s="17">
        <f>+[1]NOA!H79</f>
        <v>1346.3378</v>
      </c>
      <c r="I78" s="17">
        <f>+[1]NOA!I79</f>
        <v>1207.701</v>
      </c>
      <c r="J78" s="17">
        <f>+[1]NOA!J79</f>
        <v>997.02424479801596</v>
      </c>
      <c r="K78" s="17">
        <f>+[1]NOA!K79</f>
        <v>1156.7891999999999</v>
      </c>
      <c r="L78" s="17">
        <f>+[1]NOA!L79</f>
        <v>899.01791624662201</v>
      </c>
      <c r="M78" s="17">
        <f>+[1]NOA!M79</f>
        <v>1350.1977999999999</v>
      </c>
      <c r="N78" s="17">
        <f>+[1]NOA!N79</f>
        <v>1070.9983117036099</v>
      </c>
      <c r="O78" s="17">
        <f>+[1]NOA!P79</f>
        <v>1566.211</v>
      </c>
      <c r="P78" s="17">
        <f>+[1]NOA!Q79</f>
        <v>1220.6357</v>
      </c>
      <c r="Q78" s="19">
        <f>+[1]NOA!R79</f>
        <v>1048.4727</v>
      </c>
      <c r="R78" s="19">
        <f t="shared" si="63"/>
        <v>1238.5772767729109</v>
      </c>
      <c r="S78" s="19">
        <f t="shared" si="64"/>
        <v>1264.708984790454</v>
      </c>
      <c r="T78" s="19">
        <f t="shared" si="65"/>
        <v>1267.7479535823104</v>
      </c>
      <c r="U78" s="19">
        <f t="shared" si="66"/>
        <v>1244.0850845852801</v>
      </c>
      <c r="V78" s="19"/>
      <c r="W78" s="19">
        <f t="shared" si="67"/>
        <v>1222.8490104220327</v>
      </c>
      <c r="Y78" s="24">
        <f t="shared" si="68"/>
        <v>6.409973992541973E-2</v>
      </c>
      <c r="Z78" s="24">
        <f t="shared" si="69"/>
        <v>7.4999200534531463E-2</v>
      </c>
      <c r="AA78" s="24">
        <f t="shared" si="70"/>
        <v>6.3311335685449999E-2</v>
      </c>
      <c r="AB78" s="24">
        <f t="shared" si="71"/>
        <v>4.0491866867252924E-2</v>
      </c>
      <c r="AC78" s="24">
        <f t="shared" si="59"/>
        <v>7.2606801568533053E-2</v>
      </c>
      <c r="AD78" s="24">
        <f t="shared" si="59"/>
        <v>5.9246964112908307E-2</v>
      </c>
      <c r="AE78" s="24">
        <f t="shared" si="59"/>
        <v>4.2810333284071689E-2</v>
      </c>
      <c r="AF78" s="24">
        <f t="shared" si="59"/>
        <v>4.8811601130252846E-2</v>
      </c>
      <c r="AG78" s="24">
        <f t="shared" si="59"/>
        <v>6.5487750202286144E-2</v>
      </c>
      <c r="AH78" s="24">
        <f t="shared" si="59"/>
        <v>7.2810455770639049E-2</v>
      </c>
      <c r="AI78" s="24">
        <f t="shared" si="59"/>
        <v>3.6014913758986911E-2</v>
      </c>
      <c r="AJ78" s="24">
        <f t="shared" si="59"/>
        <v>8.9104756367465843E-2</v>
      </c>
      <c r="AK78" s="24">
        <f t="shared" si="59"/>
        <v>5.6182077374026917E-2</v>
      </c>
      <c r="AL78" s="24">
        <f t="shared" si="59"/>
        <v>0.11273372785773472</v>
      </c>
      <c r="AM78" s="24">
        <f t="shared" si="59"/>
        <v>5.4158462690523157E-2</v>
      </c>
      <c r="AN78" s="24">
        <f t="shared" si="59"/>
        <v>5.4644691664559319E-2</v>
      </c>
      <c r="AO78" s="24">
        <f t="shared" si="57"/>
        <v>6.4099739925419952E-2</v>
      </c>
      <c r="AP78" s="24">
        <f t="shared" si="57"/>
        <v>6.7628467699335726E-2</v>
      </c>
      <c r="AQ78" s="24">
        <f t="shared" si="57"/>
        <v>6.0798493207161908E-2</v>
      </c>
      <c r="AR78" s="24">
        <f t="shared" si="51"/>
        <v>5.2279877789495055E-2</v>
      </c>
      <c r="AS78" s="24" t="e">
        <f t="shared" si="51"/>
        <v>#DIV/0!</v>
      </c>
      <c r="AT78" s="24">
        <f t="shared" si="51"/>
        <v>5.0319371363946708E-2</v>
      </c>
      <c r="AU78" s="21"/>
      <c r="AV78" s="24">
        <f t="shared" si="56"/>
        <v>0.99332379003790128</v>
      </c>
      <c r="AW78" s="24">
        <f t="shared" si="56"/>
        <v>0.94994128196073735</v>
      </c>
      <c r="AX78" s="24">
        <f t="shared" si="56"/>
        <v>1.0074989607674558</v>
      </c>
      <c r="AY78" s="24">
        <f t="shared" si="56"/>
        <v>1.2177388690794966</v>
      </c>
      <c r="AZ78" s="24">
        <f t="shared" si="56"/>
        <v>0.96403235959616507</v>
      </c>
      <c r="BA78" s="24">
        <f t="shared" si="56"/>
        <v>1.0076199684200517</v>
      </c>
      <c r="BB78" s="24">
        <f t="shared" si="56"/>
        <v>0.91552110442917845</v>
      </c>
      <c r="BC78" s="24">
        <f t="shared" si="56"/>
        <v>0.93745943242127217</v>
      </c>
      <c r="BD78" s="24">
        <f t="shared" si="54"/>
        <v>0.75380679492199421</v>
      </c>
      <c r="BE78" s="24">
        <f t="shared" si="54"/>
        <v>0.97492194478361704</v>
      </c>
      <c r="BF78" s="24">
        <f t="shared" si="54"/>
        <v>0.59223847894287296</v>
      </c>
      <c r="BG78" s="24">
        <f t="shared" si="54"/>
        <v>1.1463002806472611</v>
      </c>
      <c r="BH78" s="24">
        <f t="shared" si="54"/>
        <v>1.0288313046050948</v>
      </c>
      <c r="BI78" s="24">
        <f t="shared" si="54"/>
        <v>1.434401258381699</v>
      </c>
      <c r="BJ78" s="24">
        <f t="shared" si="54"/>
        <v>0.93213063328375201</v>
      </c>
      <c r="BK78" s="24">
        <f t="shared" si="54"/>
        <v>0.9030027751712022</v>
      </c>
      <c r="BL78" s="24">
        <f t="shared" si="58"/>
        <v>0.99332379003790083</v>
      </c>
      <c r="BM78" s="24">
        <f t="shared" si="58"/>
        <v>1.0274547338224331</v>
      </c>
      <c r="BN78" s="24">
        <f t="shared" si="58"/>
        <v>1.1111905356304344</v>
      </c>
      <c r="BO78" s="24">
        <f t="shared" si="58"/>
        <v>1.100488108455731</v>
      </c>
      <c r="BP78" s="24" t="e">
        <f t="shared" si="58"/>
        <v>#DIV/0!</v>
      </c>
      <c r="BQ78" s="24">
        <f t="shared" si="58"/>
        <v>1.0042037546911362</v>
      </c>
      <c r="BR78" s="21"/>
      <c r="BS78" s="35">
        <f t="shared" si="72"/>
        <v>44927</v>
      </c>
      <c r="BT78" s="24">
        <f t="shared" si="74"/>
        <v>2.6690639175296692E-2</v>
      </c>
      <c r="BU78" s="24">
        <f t="shared" si="61"/>
        <v>1.6201833101232895E-3</v>
      </c>
      <c r="BV78" s="24">
        <f t="shared" si="62"/>
        <v>5.6715960172657245E-3</v>
      </c>
      <c r="BW78" s="24">
        <f t="shared" si="60"/>
        <v>4.4441988207643435E-3</v>
      </c>
      <c r="BX78" s="24">
        <f t="shared" si="60"/>
        <v>3.4346389740327753E-3</v>
      </c>
      <c r="BY78" s="24">
        <f t="shared" si="60"/>
        <v>3.0058012532079839E-3</v>
      </c>
      <c r="BZ78" s="24">
        <f t="shared" si="60"/>
        <v>4.0610676290210469E-3</v>
      </c>
      <c r="CA78" s="24">
        <f t="shared" si="60"/>
        <v>1.3635664968756709E-3</v>
      </c>
      <c r="CB78" s="24">
        <f t="shared" si="60"/>
        <v>4.0132958135266064E-3</v>
      </c>
      <c r="CC78" s="24">
        <f t="shared" si="60"/>
        <v>5.4773956811754476E-4</v>
      </c>
      <c r="CD78" s="24">
        <f t="shared" si="60"/>
        <v>7.5828879163128979E-3</v>
      </c>
      <c r="CE78" s="24">
        <f t="shared" si="60"/>
        <v>1.664124950875333E-3</v>
      </c>
      <c r="CF78" s="24">
        <f t="shared" si="73"/>
        <v>6.409973992541991E-2</v>
      </c>
    </row>
    <row r="79" spans="1:84" x14ac:dyDescent="0.2">
      <c r="A79" s="31">
        <f>+[1]NOA!A80</f>
        <v>44958</v>
      </c>
      <c r="B79" s="17">
        <f>+[1]NOA!B80</f>
        <v>1326.4456022591769</v>
      </c>
      <c r="C79" s="17">
        <f>+[1]NOA!C80</f>
        <v>1404.4360523089399</v>
      </c>
      <c r="D79" s="17">
        <f>+[1]NOA!D80</f>
        <v>1058.2948866951999</v>
      </c>
      <c r="E79" s="17">
        <f>+[1]NOA!E80</f>
        <v>1442.4045403083501</v>
      </c>
      <c r="F79" s="17">
        <f>+[1]NOA!F80</f>
        <v>1123.4573</v>
      </c>
      <c r="G79" s="17">
        <f>+[1]NOA!G80</f>
        <v>1235.1095460271499</v>
      </c>
      <c r="H79" s="17">
        <f>+[1]NOA!H80</f>
        <v>1415.28</v>
      </c>
      <c r="I79" s="17">
        <f>+[1]NOA!I80</f>
        <v>1273.1359</v>
      </c>
      <c r="J79" s="17">
        <f>+[1]NOA!J80</f>
        <v>1048.3082234721301</v>
      </c>
      <c r="K79" s="17">
        <f>+[1]NOA!K80</f>
        <v>1282.6683</v>
      </c>
      <c r="L79" s="17">
        <f>+[1]NOA!L80</f>
        <v>942.00339718581597</v>
      </c>
      <c r="M79" s="17">
        <f>+[1]NOA!M80</f>
        <v>1451.4363000000001</v>
      </c>
      <c r="N79" s="17">
        <f>+[1]NOA!N80</f>
        <v>1130.3619534289501</v>
      </c>
      <c r="O79" s="17">
        <f>+[1]NOA!P80</f>
        <v>1601.3803</v>
      </c>
      <c r="P79" s="17">
        <f>+[1]NOA!Q80</f>
        <v>1332.5231000000001</v>
      </c>
      <c r="Q79" s="19">
        <f>+[1]NOA!R80</f>
        <v>1092.8925999999999</v>
      </c>
      <c r="R79" s="19">
        <f t="shared" si="63"/>
        <v>1326.4456022591767</v>
      </c>
      <c r="S79" s="19">
        <f t="shared" si="64"/>
        <v>1364.6307018588318</v>
      </c>
      <c r="T79" s="19">
        <f t="shared" si="65"/>
        <v>1352.87462040075</v>
      </c>
      <c r="U79" s="19">
        <f t="shared" si="66"/>
        <v>1324.5877015789829</v>
      </c>
      <c r="V79" s="19"/>
      <c r="W79" s="19">
        <f t="shared" si="67"/>
        <v>1295.8932887102471</v>
      </c>
      <c r="Y79" s="24">
        <f t="shared" si="68"/>
        <v>7.0942949732781369E-2</v>
      </c>
      <c r="Z79" s="24">
        <f t="shared" si="69"/>
        <v>9.3464174166266512E-2</v>
      </c>
      <c r="AA79" s="24">
        <f t="shared" si="70"/>
        <v>4.5844561485460567E-2</v>
      </c>
      <c r="AB79" s="24">
        <f t="shared" si="71"/>
        <v>5.1816140445517966E-2</v>
      </c>
      <c r="AC79" s="24">
        <f t="shared" si="59"/>
        <v>2.9098912026606971E-2</v>
      </c>
      <c r="AD79" s="24">
        <f t="shared" si="59"/>
        <v>5.7557304577568802E-2</v>
      </c>
      <c r="AE79" s="24">
        <f t="shared" si="59"/>
        <v>5.1207208176135222E-2</v>
      </c>
      <c r="AF79" s="24">
        <f t="shared" si="59"/>
        <v>5.4181374363356571E-2</v>
      </c>
      <c r="AG79" s="24">
        <f t="shared" si="59"/>
        <v>5.1437042721567572E-2</v>
      </c>
      <c r="AH79" s="24">
        <f t="shared" si="59"/>
        <v>0.10881766531015336</v>
      </c>
      <c r="AI79" s="24">
        <f t="shared" si="59"/>
        <v>4.781382012792057E-2</v>
      </c>
      <c r="AJ79" s="24">
        <f t="shared" si="59"/>
        <v>7.4980495450370332E-2</v>
      </c>
      <c r="AK79" s="24">
        <f t="shared" si="59"/>
        <v>5.5428324280840213E-2</v>
      </c>
      <c r="AL79" s="24">
        <f t="shared" si="59"/>
        <v>2.2455020428282069E-2</v>
      </c>
      <c r="AM79" s="24">
        <f t="shared" si="59"/>
        <v>9.166322105768332E-2</v>
      </c>
      <c r="AN79" s="24">
        <f t="shared" si="59"/>
        <v>4.2366291463764361E-2</v>
      </c>
      <c r="AO79" s="24">
        <f t="shared" si="57"/>
        <v>7.0942949732781369E-2</v>
      </c>
      <c r="AP79" s="24">
        <f t="shared" si="57"/>
        <v>7.9007675496931551E-2</v>
      </c>
      <c r="AQ79" s="24">
        <f t="shared" si="57"/>
        <v>6.7147942600021437E-2</v>
      </c>
      <c r="AR79" s="24">
        <f t="shared" si="51"/>
        <v>6.4708288839053552E-2</v>
      </c>
      <c r="AS79" s="24" t="e">
        <f t="shared" si="51"/>
        <v>#DIV/0!</v>
      </c>
      <c r="AT79" s="24">
        <f t="shared" si="51"/>
        <v>5.9732867807616774E-2</v>
      </c>
      <c r="AU79" s="21"/>
      <c r="AV79" s="24">
        <f t="shared" si="56"/>
        <v>1.03915594861386</v>
      </c>
      <c r="AW79" s="24">
        <f t="shared" si="56"/>
        <v>1.029425954047031</v>
      </c>
      <c r="AX79" s="24">
        <f t="shared" si="56"/>
        <v>1.0474723210783567</v>
      </c>
      <c r="AY79" s="24">
        <f t="shared" si="56"/>
        <v>1.2195217593929599</v>
      </c>
      <c r="AZ79" s="24">
        <f t="shared" si="56"/>
        <v>1.0135108396775823</v>
      </c>
      <c r="BA79" s="24">
        <f t="shared" si="56"/>
        <v>1.0303695265989856</v>
      </c>
      <c r="BB79" s="24">
        <f t="shared" si="56"/>
        <v>0.93059473197870135</v>
      </c>
      <c r="BC79" s="24">
        <f t="shared" si="56"/>
        <v>0.9314352976800826</v>
      </c>
      <c r="BD79" s="24">
        <f t="shared" si="54"/>
        <v>0.81843057015834897</v>
      </c>
      <c r="BE79" s="24">
        <f t="shared" si="54"/>
        <v>1.1013449300339859</v>
      </c>
      <c r="BF79" s="24">
        <f t="shared" si="54"/>
        <v>0.55577368806882577</v>
      </c>
      <c r="BG79" s="24">
        <f t="shared" si="54"/>
        <v>1.1667749479667551</v>
      </c>
      <c r="BH79" s="24">
        <f t="shared" si="54"/>
        <v>1.0506733873368299</v>
      </c>
      <c r="BI79" s="24">
        <f t="shared" si="54"/>
        <v>1.2955964402478886</v>
      </c>
      <c r="BJ79" s="24">
        <f t="shared" si="54"/>
        <v>1.0156946144750232</v>
      </c>
      <c r="BK79" s="24">
        <f t="shared" si="54"/>
        <v>0.92940133426005489</v>
      </c>
      <c r="BL79" s="24">
        <f t="shared" si="58"/>
        <v>1.0391559486138595</v>
      </c>
      <c r="BM79" s="24">
        <f t="shared" si="58"/>
        <v>1.0832715262790256</v>
      </c>
      <c r="BN79" s="24">
        <f t="shared" si="58"/>
        <v>1.142945536397967</v>
      </c>
      <c r="BO79" s="24">
        <f t="shared" si="58"/>
        <v>1.1355595922744817</v>
      </c>
      <c r="BP79" s="24" t="e">
        <f t="shared" si="58"/>
        <v>#DIV/0!</v>
      </c>
      <c r="BQ79" s="24">
        <f t="shared" si="58"/>
        <v>1.0271320961334647</v>
      </c>
      <c r="BR79" s="21"/>
      <c r="BS79" s="35">
        <f t="shared" si="72"/>
        <v>44958</v>
      </c>
      <c r="BT79" s="24">
        <f t="shared" si="74"/>
        <v>3.3602633672693623E-2</v>
      </c>
      <c r="BU79" s="24">
        <f t="shared" si="61"/>
        <v>1.1723265692879781E-3</v>
      </c>
      <c r="BV79" s="24">
        <f t="shared" si="62"/>
        <v>7.0967401325280005E-3</v>
      </c>
      <c r="BW79" s="24">
        <f t="shared" si="60"/>
        <v>1.7953583048074197E-3</v>
      </c>
      <c r="BX79" s="24">
        <f t="shared" si="60"/>
        <v>3.3214699738335126E-3</v>
      </c>
      <c r="BY79" s="24">
        <f t="shared" si="60"/>
        <v>3.5234307473897965E-3</v>
      </c>
      <c r="BZ79" s="24">
        <f t="shared" si="60"/>
        <v>4.4430615620029389E-3</v>
      </c>
      <c r="CA79" s="24">
        <f t="shared" si="60"/>
        <v>1.072403856076141E-3</v>
      </c>
      <c r="CB79" s="24">
        <f t="shared" si="60"/>
        <v>6.0471046824906649E-3</v>
      </c>
      <c r="CC79" s="24">
        <f t="shared" si="60"/>
        <v>7.0799281369371859E-4</v>
      </c>
      <c r="CD79" s="24">
        <f t="shared" si="60"/>
        <v>6.5308449474187269E-3</v>
      </c>
      <c r="CE79" s="24">
        <f t="shared" si="60"/>
        <v>1.6295824705587787E-3</v>
      </c>
      <c r="CF79" s="24">
        <f t="shared" si="73"/>
        <v>7.0942949732781299E-2</v>
      </c>
    </row>
    <row r="80" spans="1:84" x14ac:dyDescent="0.2">
      <c r="A80" s="31">
        <f>+[1]NOA!A81</f>
        <v>44986</v>
      </c>
      <c r="B80" s="17">
        <f>+[1]NOA!B81</f>
        <v>1413.1453926324421</v>
      </c>
      <c r="C80" s="17">
        <f>+[1]NOA!C81</f>
        <v>1499.0326564202901</v>
      </c>
      <c r="D80" s="17">
        <f>+[1]NOA!D81</f>
        <v>1144.15333670834</v>
      </c>
      <c r="E80" s="17">
        <f>+[1]NOA!E81</f>
        <v>1531.0693342485499</v>
      </c>
      <c r="F80" s="17">
        <f>+[1]NOA!F81</f>
        <v>1182.3430000000001</v>
      </c>
      <c r="G80" s="17">
        <f>+[1]NOA!G81</f>
        <v>1319.8823713430099</v>
      </c>
      <c r="H80" s="17">
        <f>+[1]NOA!H81</f>
        <v>1494.3576</v>
      </c>
      <c r="I80" s="17">
        <f>+[1]NOA!I81</f>
        <v>1341.2973</v>
      </c>
      <c r="J80" s="17">
        <f>+[1]NOA!J81</f>
        <v>1078.9834506032701</v>
      </c>
      <c r="K80" s="17">
        <f>+[1]NOA!K81</f>
        <v>1339.7923000000001</v>
      </c>
      <c r="L80" s="17">
        <f>+[1]NOA!L81</f>
        <v>1140.1512719428799</v>
      </c>
      <c r="M80" s="17">
        <f>+[1]NOA!M81</f>
        <v>1570.3315</v>
      </c>
      <c r="N80" s="17">
        <f>+[1]NOA!N81</f>
        <v>1202.8487768105499</v>
      </c>
      <c r="O80" s="17">
        <f>+[1]NOA!P81</f>
        <v>1657.2927999999999</v>
      </c>
      <c r="P80" s="17">
        <f>+[1]NOA!Q81</f>
        <v>1438.1088</v>
      </c>
      <c r="Q80" s="19">
        <f>+[1]NOA!R81</f>
        <v>1186.961</v>
      </c>
      <c r="R80" s="19">
        <f t="shared" si="63"/>
        <v>1413.1453926324416</v>
      </c>
      <c r="S80" s="19">
        <f t="shared" si="64"/>
        <v>1455.6304309441559</v>
      </c>
      <c r="T80" s="19">
        <f t="shared" si="65"/>
        <v>1440.8430501934035</v>
      </c>
      <c r="U80" s="19">
        <f t="shared" si="66"/>
        <v>1403.6802371921572</v>
      </c>
      <c r="V80" s="19"/>
      <c r="W80" s="19">
        <f t="shared" si="67"/>
        <v>1375.5248344896336</v>
      </c>
      <c r="Y80" s="24">
        <f t="shared" si="68"/>
        <v>6.5362492231569647E-2</v>
      </c>
      <c r="Z80" s="24">
        <f t="shared" si="69"/>
        <v>6.7355579455419257E-2</v>
      </c>
      <c r="AA80" s="24">
        <f t="shared" si="70"/>
        <v>8.1129041718471573E-2</v>
      </c>
      <c r="AB80" s="24">
        <f t="shared" si="71"/>
        <v>6.1470129538863993E-2</v>
      </c>
      <c r="AC80" s="24">
        <f t="shared" si="59"/>
        <v>5.2414720167824891E-2</v>
      </c>
      <c r="AD80" s="24">
        <f t="shared" si="59"/>
        <v>6.8635875731460461E-2</v>
      </c>
      <c r="AE80" s="24">
        <f t="shared" si="59"/>
        <v>5.5874173308462005E-2</v>
      </c>
      <c r="AF80" s="24">
        <f t="shared" si="59"/>
        <v>5.3538196511464298E-2</v>
      </c>
      <c r="AG80" s="24">
        <f t="shared" si="59"/>
        <v>2.9261648858901257E-2</v>
      </c>
      <c r="AH80" s="24">
        <f t="shared" si="59"/>
        <v>4.4535286324609347E-2</v>
      </c>
      <c r="AI80" s="24">
        <f t="shared" si="59"/>
        <v>0.21034730378788447</v>
      </c>
      <c r="AJ80" s="24">
        <f t="shared" si="59"/>
        <v>8.1915548067799993E-2</v>
      </c>
      <c r="AK80" s="24">
        <f t="shared" si="59"/>
        <v>6.4127090585198276E-2</v>
      </c>
      <c r="AL80" s="24">
        <f t="shared" si="59"/>
        <v>3.4915191600646045E-2</v>
      </c>
      <c r="AM80" s="24">
        <f t="shared" si="59"/>
        <v>7.923742560260294E-2</v>
      </c>
      <c r="AN80" s="24">
        <f t="shared" si="59"/>
        <v>8.607286754434984E-2</v>
      </c>
      <c r="AO80" s="24">
        <f t="shared" si="57"/>
        <v>6.5362492231569425E-2</v>
      </c>
      <c r="AP80" s="24">
        <f t="shared" si="57"/>
        <v>6.6684509560988703E-2</v>
      </c>
      <c r="AQ80" s="24">
        <f t="shared" si="57"/>
        <v>6.5023342493183423E-2</v>
      </c>
      <c r="AR80" s="24">
        <f t="shared" si="51"/>
        <v>5.9711059916147224E-2</v>
      </c>
      <c r="AS80" s="24" t="e">
        <f t="shared" si="51"/>
        <v>#DIV/0!</v>
      </c>
      <c r="AT80" s="24">
        <f t="shared" si="51"/>
        <v>6.144915362486425E-2</v>
      </c>
      <c r="AU80" s="21"/>
      <c r="AV80" s="24">
        <f t="shared" si="56"/>
        <v>1.051358724107498</v>
      </c>
      <c r="AW80" s="24">
        <f t="shared" si="56"/>
        <v>1.0228004046941144</v>
      </c>
      <c r="AX80" s="24">
        <f t="shared" si="56"/>
        <v>1.11639916431742</v>
      </c>
      <c r="AY80" s="24">
        <f t="shared" si="56"/>
        <v>1.2028942741287212</v>
      </c>
      <c r="AZ80" s="24">
        <f t="shared" si="56"/>
        <v>1.0060258328996969</v>
      </c>
      <c r="BA80" s="24">
        <f t="shared" si="56"/>
        <v>1.068735335695286</v>
      </c>
      <c r="BB80" s="24">
        <f t="shared" si="56"/>
        <v>0.9370523096737664</v>
      </c>
      <c r="BC80" s="24">
        <f t="shared" ref="BC80:BE95" si="75">+I80/I68-1</f>
        <v>0.91788317775851591</v>
      </c>
      <c r="BD80" s="24">
        <f t="shared" si="54"/>
        <v>0.80313164567610218</v>
      </c>
      <c r="BE80" s="24">
        <f t="shared" si="54"/>
        <v>1.1243099480842811</v>
      </c>
      <c r="BF80" s="24">
        <f t="shared" si="54"/>
        <v>0.90886354950099069</v>
      </c>
      <c r="BG80" s="24">
        <f t="shared" si="54"/>
        <v>1.2314282758622652</v>
      </c>
      <c r="BH80" s="24">
        <f t="shared" si="54"/>
        <v>1.0795185237230411</v>
      </c>
      <c r="BI80" s="24">
        <f t="shared" si="54"/>
        <v>1.2727859679918812</v>
      </c>
      <c r="BJ80" s="24">
        <f t="shared" si="54"/>
        <v>1.0316279921334757</v>
      </c>
      <c r="BK80" s="24">
        <f t="shared" si="54"/>
        <v>0.95231105629913215</v>
      </c>
      <c r="BL80" s="24">
        <f t="shared" si="58"/>
        <v>1.0513587241074975</v>
      </c>
      <c r="BM80" s="24">
        <f t="shared" si="58"/>
        <v>1.0921289532252239</v>
      </c>
      <c r="BN80" s="24">
        <f t="shared" si="58"/>
        <v>1.1651100271658197</v>
      </c>
      <c r="BO80" s="24">
        <f t="shared" si="58"/>
        <v>1.1446452841984285</v>
      </c>
      <c r="BP80" s="24" t="e">
        <f t="shared" si="58"/>
        <v>#DIV/0!</v>
      </c>
      <c r="BQ80" s="24">
        <f t="shared" si="58"/>
        <v>1.0450043867794943</v>
      </c>
      <c r="BR80" s="21"/>
      <c r="BS80" s="35">
        <f t="shared" si="72"/>
        <v>44986</v>
      </c>
      <c r="BT80" s="24">
        <f t="shared" si="74"/>
        <v>2.4725207418643095E-2</v>
      </c>
      <c r="BU80" s="24">
        <f t="shared" si="61"/>
        <v>2.0259929851885435E-3</v>
      </c>
      <c r="BV80" s="24">
        <f t="shared" si="62"/>
        <v>8.268590126668229E-3</v>
      </c>
      <c r="BW80" s="24">
        <f t="shared" si="60"/>
        <v>3.1075522380861254E-3</v>
      </c>
      <c r="BX80" s="24">
        <f t="shared" si="60"/>
        <v>3.9112775529538228E-3</v>
      </c>
      <c r="BY80" s="24">
        <f t="shared" si="60"/>
        <v>3.7737032498540019E-3</v>
      </c>
      <c r="BZ80" s="24">
        <f t="shared" si="60"/>
        <v>4.3216048439805796E-3</v>
      </c>
      <c r="CA80" s="24">
        <f t="shared" si="60"/>
        <v>5.9896039561921593E-4</v>
      </c>
      <c r="CB80" s="24">
        <f t="shared" si="60"/>
        <v>2.5623953173888902E-3</v>
      </c>
      <c r="CC80" s="24">
        <f t="shared" si="60"/>
        <v>3.0474047621398713E-3</v>
      </c>
      <c r="CD80" s="24">
        <f t="shared" si="60"/>
        <v>7.1617912289959271E-3</v>
      </c>
      <c r="CE80" s="24">
        <f t="shared" si="60"/>
        <v>1.8580121120510456E-3</v>
      </c>
      <c r="CF80" s="24">
        <f t="shared" si="73"/>
        <v>6.5362492231569341E-2</v>
      </c>
    </row>
    <row r="81" spans="1:84" x14ac:dyDescent="0.2">
      <c r="A81" s="31">
        <f>+[1]NOA!A82</f>
        <v>45017</v>
      </c>
      <c r="B81" s="17">
        <f>+[1]NOA!B82</f>
        <v>1515.289930464128</v>
      </c>
      <c r="C81" s="17">
        <f>+[1]NOA!C82</f>
        <v>1621.5766888611399</v>
      </c>
      <c r="D81" s="17">
        <f>+[1]NOA!D82</f>
        <v>1206.7962154844599</v>
      </c>
      <c r="E81" s="17">
        <f>+[1]NOA!E82</f>
        <v>1638.26435503333</v>
      </c>
      <c r="F81" s="17">
        <f>+[1]NOA!F82</f>
        <v>1230.9614999999999</v>
      </c>
      <c r="G81" s="17">
        <f>+[1]NOA!G82</f>
        <v>1438.4677543308801</v>
      </c>
      <c r="H81" s="17">
        <f>+[1]NOA!H82</f>
        <v>1586.6638</v>
      </c>
      <c r="I81" s="17">
        <f>+[1]NOA!I82</f>
        <v>1414.3273999999999</v>
      </c>
      <c r="J81" s="17">
        <f>+[1]NOA!J82</f>
        <v>1144.24738745577</v>
      </c>
      <c r="K81" s="17">
        <f>+[1]NOA!K82</f>
        <v>1397.3359</v>
      </c>
      <c r="L81" s="17">
        <f>+[1]NOA!L82</f>
        <v>1198.5234134234199</v>
      </c>
      <c r="M81" s="17">
        <f>+[1]NOA!M82</f>
        <v>1738.5677000000001</v>
      </c>
      <c r="N81" s="17">
        <f>+[1]NOA!N82</f>
        <v>1263.0016317556599</v>
      </c>
      <c r="O81" s="17">
        <f>+[1]NOA!P82</f>
        <v>1822.5518</v>
      </c>
      <c r="P81" s="17">
        <f>+[1]NOA!Q82</f>
        <v>1553.9725000000001</v>
      </c>
      <c r="Q81" s="19">
        <f>+[1]NOA!R82</f>
        <v>1231.0758000000001</v>
      </c>
      <c r="R81" s="19">
        <f t="shared" si="63"/>
        <v>1515.289930464128</v>
      </c>
      <c r="S81" s="19">
        <f t="shared" si="64"/>
        <v>1569.5450055890069</v>
      </c>
      <c r="T81" s="19">
        <f t="shared" si="65"/>
        <v>1550.8864863030005</v>
      </c>
      <c r="U81" s="19">
        <f t="shared" si="66"/>
        <v>1497.0225172857949</v>
      </c>
      <c r="V81" s="19"/>
      <c r="W81" s="19">
        <f t="shared" si="67"/>
        <v>1462.0582644806348</v>
      </c>
      <c r="Y81" s="24">
        <f t="shared" si="68"/>
        <v>7.2281690450413327E-2</v>
      </c>
      <c r="Z81" s="24">
        <f t="shared" si="69"/>
        <v>8.174874104042984E-2</v>
      </c>
      <c r="AA81" s="24">
        <f t="shared" si="70"/>
        <v>5.4750422663049525E-2</v>
      </c>
      <c r="AB81" s="24">
        <f t="shared" si="71"/>
        <v>7.0013172092818099E-2</v>
      </c>
      <c r="AC81" s="24">
        <f t="shared" ref="AC81:AN95" si="76">+F81/F80-1</f>
        <v>4.112047011738551E-2</v>
      </c>
      <c r="AD81" s="24">
        <f t="shared" si="76"/>
        <v>8.9845417714918607E-2</v>
      </c>
      <c r="AE81" s="24">
        <f t="shared" si="76"/>
        <v>6.1769820021660093E-2</v>
      </c>
      <c r="AF81" s="24">
        <f t="shared" si="76"/>
        <v>5.4447362266367039E-2</v>
      </c>
      <c r="AG81" s="24">
        <f t="shared" si="76"/>
        <v>6.0486504047870371E-2</v>
      </c>
      <c r="AH81" s="24">
        <f t="shared" si="76"/>
        <v>4.2949642269178634E-2</v>
      </c>
      <c r="AI81" s="24">
        <f t="shared" si="76"/>
        <v>5.1196839329110011E-2</v>
      </c>
      <c r="AJ81" s="24">
        <f t="shared" si="76"/>
        <v>0.10713419427681359</v>
      </c>
      <c r="AK81" s="24">
        <f t="shared" si="76"/>
        <v>5.00086595295961E-2</v>
      </c>
      <c r="AL81" s="24">
        <f t="shared" si="76"/>
        <v>9.9716236020575222E-2</v>
      </c>
      <c r="AM81" s="24">
        <f t="shared" si="76"/>
        <v>8.0566713728474681E-2</v>
      </c>
      <c r="AN81" s="24">
        <f t="shared" si="76"/>
        <v>3.7166174794285523E-2</v>
      </c>
      <c r="AO81" s="24">
        <f t="shared" si="57"/>
        <v>7.2281690450413771E-2</v>
      </c>
      <c r="AP81" s="24">
        <f t="shared" si="57"/>
        <v>7.8257895838961922E-2</v>
      </c>
      <c r="AQ81" s="24">
        <f t="shared" si="57"/>
        <v>7.6374339380563372E-2</v>
      </c>
      <c r="AR81" s="24">
        <f t="shared" si="51"/>
        <v>6.6498250541985549E-2</v>
      </c>
      <c r="AS81" s="24" t="e">
        <f t="shared" si="51"/>
        <v>#DIV/0!</v>
      </c>
      <c r="AT81" s="24">
        <f t="shared" si="51"/>
        <v>6.2909391252908842E-2</v>
      </c>
      <c r="AU81" s="21"/>
      <c r="AV81" s="24">
        <f t="shared" ref="AV81:BB95" si="77">+B81/B69-1</f>
        <v>1.0760965675445999</v>
      </c>
      <c r="AW81" s="24">
        <f t="shared" si="77"/>
        <v>1.0633112435309249</v>
      </c>
      <c r="AX81" s="24">
        <f t="shared" si="77"/>
        <v>1.1387365245458967</v>
      </c>
      <c r="AY81" s="24">
        <f t="shared" si="77"/>
        <v>1.1940416385814667</v>
      </c>
      <c r="AZ81" s="24">
        <f t="shared" si="77"/>
        <v>0.99228197222986037</v>
      </c>
      <c r="BA81" s="24">
        <f t="shared" si="77"/>
        <v>1.1282065913468986</v>
      </c>
      <c r="BB81" s="24">
        <f t="shared" si="77"/>
        <v>0.95122142582729885</v>
      </c>
      <c r="BC81" s="24">
        <f t="shared" si="75"/>
        <v>0.9250040151678065</v>
      </c>
      <c r="BD81" s="24">
        <f t="shared" si="54"/>
        <v>0.85881520127380973</v>
      </c>
      <c r="BE81" s="24">
        <f t="shared" si="54"/>
        <v>1.0889425973382174</v>
      </c>
      <c r="BF81" s="24">
        <f t="shared" si="54"/>
        <v>0.87610771435568191</v>
      </c>
      <c r="BG81" s="24">
        <f t="shared" si="54"/>
        <v>1.3224968172946805</v>
      </c>
      <c r="BH81" s="24">
        <f t="shared" si="54"/>
        <v>1.0540081876737886</v>
      </c>
      <c r="BI81" s="24">
        <f t="shared" si="54"/>
        <v>1.3212651777452717</v>
      </c>
      <c r="BJ81" s="24">
        <f t="shared" si="54"/>
        <v>1.0604509072972941</v>
      </c>
      <c r="BK81" s="24">
        <f t="shared" si="54"/>
        <v>0.93889837978869362</v>
      </c>
      <c r="BL81" s="24">
        <f t="shared" si="58"/>
        <v>1.0760965675445999</v>
      </c>
      <c r="BM81" s="24">
        <f t="shared" si="58"/>
        <v>1.1228634591306359</v>
      </c>
      <c r="BN81" s="24">
        <f t="shared" si="58"/>
        <v>1.1855820248627507</v>
      </c>
      <c r="BO81" s="24">
        <f t="shared" si="58"/>
        <v>1.1434654966052444</v>
      </c>
      <c r="BP81" s="24" t="e">
        <f t="shared" si="58"/>
        <v>#DIV/0!</v>
      </c>
      <c r="BQ81" s="24">
        <f t="shared" si="58"/>
        <v>1.0501514496789355</v>
      </c>
      <c r="BR81" s="21"/>
      <c r="BS81" s="35">
        <f t="shared" si="72"/>
        <v>45017</v>
      </c>
      <c r="BT81" s="24">
        <f t="shared" si="74"/>
        <v>3.0064858342777202E-2</v>
      </c>
      <c r="BU81" s="24">
        <f t="shared" si="61"/>
        <v>1.3874878805216723E-3</v>
      </c>
      <c r="BV81" s="24">
        <f t="shared" si="62"/>
        <v>9.38334027072487E-3</v>
      </c>
      <c r="BW81" s="24">
        <f t="shared" si="60"/>
        <v>2.4083119951728714E-3</v>
      </c>
      <c r="BX81" s="24">
        <f t="shared" si="60"/>
        <v>5.1356537527524624E-3</v>
      </c>
      <c r="BY81" s="24">
        <f t="shared" si="60"/>
        <v>4.1347355271884288E-3</v>
      </c>
      <c r="BZ81" s="24">
        <f t="shared" si="60"/>
        <v>4.3462133776333099E-3</v>
      </c>
      <c r="CA81" s="24">
        <f t="shared" si="60"/>
        <v>1.1961514882279367E-3</v>
      </c>
      <c r="CB81" s="24">
        <f t="shared" si="60"/>
        <v>2.4228534571534613E-3</v>
      </c>
      <c r="CC81" s="24">
        <f t="shared" si="60"/>
        <v>8.4265334084611062E-4</v>
      </c>
      <c r="CD81" s="24">
        <f t="shared" si="60"/>
        <v>9.5121651672088608E-3</v>
      </c>
      <c r="CE81" s="24">
        <f t="shared" si="60"/>
        <v>1.4472658502066064E-3</v>
      </c>
      <c r="CF81" s="24">
        <f t="shared" si="73"/>
        <v>7.2281690450413785E-2</v>
      </c>
    </row>
    <row r="82" spans="1:84" x14ac:dyDescent="0.2">
      <c r="A82" s="31">
        <f>+[1]NOA!A83</f>
        <v>45047</v>
      </c>
      <c r="B82" s="17">
        <f>+[1]NOA!B83</f>
        <v>1644.643131934364</v>
      </c>
      <c r="C82" s="17">
        <f>+[1]NOA!C83</f>
        <v>1766.2015824796599</v>
      </c>
      <c r="D82" s="17">
        <f>+[1]NOA!D83</f>
        <v>1315.6069834717</v>
      </c>
      <c r="E82" s="17">
        <f>+[1]NOA!E83</f>
        <v>1773.3291287315899</v>
      </c>
      <c r="F82" s="17">
        <f>+[1]NOA!F83</f>
        <v>1350.9875999999999</v>
      </c>
      <c r="G82" s="17">
        <f>+[1]NOA!G83</f>
        <v>1580.6347770872301</v>
      </c>
      <c r="H82" s="17">
        <f>+[1]NOA!H83</f>
        <v>1751.2184</v>
      </c>
      <c r="I82" s="17">
        <f>+[1]NOA!I83</f>
        <v>1504.3751999999999</v>
      </c>
      <c r="J82" s="17">
        <f>+[1]NOA!J83</f>
        <v>1209.0873627138701</v>
      </c>
      <c r="K82" s="17">
        <f>+[1]NOA!K83</f>
        <v>1473.3356000000001</v>
      </c>
      <c r="L82" s="17">
        <f>+[1]NOA!L83</f>
        <v>1277.9536034279599</v>
      </c>
      <c r="M82" s="17">
        <f>+[1]NOA!M83</f>
        <v>1895.9688000000001</v>
      </c>
      <c r="N82" s="17">
        <f>+[1]NOA!N83</f>
        <v>1369.13766352784</v>
      </c>
      <c r="O82" s="17">
        <f>+[1]NOA!P83</f>
        <v>1979.3557000000001</v>
      </c>
      <c r="P82" s="17">
        <f>+[1]NOA!Q83</f>
        <v>1675.7876000000001</v>
      </c>
      <c r="Q82" s="19">
        <f>+[1]NOA!R83</f>
        <v>1327.7408</v>
      </c>
      <c r="R82" s="19">
        <f t="shared" si="63"/>
        <v>1644.6431319343644</v>
      </c>
      <c r="S82" s="19">
        <f t="shared" si="64"/>
        <v>1704.9005903709699</v>
      </c>
      <c r="T82" s="19">
        <f t="shared" si="65"/>
        <v>1679.5917316823407</v>
      </c>
      <c r="U82" s="19">
        <f t="shared" si="66"/>
        <v>1617.4921348483576</v>
      </c>
      <c r="V82" s="19"/>
      <c r="W82" s="19">
        <f t="shared" si="67"/>
        <v>1578.1942503410348</v>
      </c>
      <c r="Y82" s="24">
        <f t="shared" si="68"/>
        <v>8.5365314498338618E-2</v>
      </c>
      <c r="Z82" s="24">
        <f t="shared" si="69"/>
        <v>8.9187822328706812E-2</v>
      </c>
      <c r="AA82" s="24">
        <f t="shared" si="70"/>
        <v>9.0164989408388907E-2</v>
      </c>
      <c r="AB82" s="24">
        <f t="shared" si="71"/>
        <v>8.2443821281524388E-2</v>
      </c>
      <c r="AC82" s="24">
        <f t="shared" si="76"/>
        <v>9.7505973988625927E-2</v>
      </c>
      <c r="AD82" s="24">
        <f t="shared" si="76"/>
        <v>9.8832262543473215E-2</v>
      </c>
      <c r="AE82" s="24">
        <f t="shared" si="76"/>
        <v>0.10371106973008382</v>
      </c>
      <c r="AF82" s="24">
        <f t="shared" si="76"/>
        <v>6.3668285009538916E-2</v>
      </c>
      <c r="AG82" s="24">
        <f t="shared" si="76"/>
        <v>5.6666046144332016E-2</v>
      </c>
      <c r="AH82" s="24">
        <f t="shared" si="76"/>
        <v>5.4388998378986919E-2</v>
      </c>
      <c r="AI82" s="24">
        <f t="shared" si="76"/>
        <v>6.6273373648711997E-2</v>
      </c>
      <c r="AJ82" s="24">
        <f t="shared" si="76"/>
        <v>9.0534927112703167E-2</v>
      </c>
      <c r="AK82" s="24">
        <f t="shared" si="76"/>
        <v>8.4034754273946355E-2</v>
      </c>
      <c r="AL82" s="24">
        <f t="shared" si="76"/>
        <v>8.603535987289912E-2</v>
      </c>
      <c r="AM82" s="24">
        <f t="shared" si="76"/>
        <v>7.8389482439361169E-2</v>
      </c>
      <c r="AN82" s="24">
        <f t="shared" si="76"/>
        <v>7.8520753961697443E-2</v>
      </c>
      <c r="AO82" s="24">
        <f t="shared" si="57"/>
        <v>8.536531449833884E-2</v>
      </c>
      <c r="AP82" s="24">
        <f t="shared" si="57"/>
        <v>8.6238740717834883E-2</v>
      </c>
      <c r="AQ82" s="24">
        <f t="shared" si="57"/>
        <v>8.2988179029238607E-2</v>
      </c>
      <c r="AR82" s="24">
        <f t="shared" si="51"/>
        <v>8.0472815987419066E-2</v>
      </c>
      <c r="AS82" s="24" t="e">
        <f t="shared" si="51"/>
        <v>#DIV/0!</v>
      </c>
      <c r="AT82" s="24">
        <f t="shared" si="51"/>
        <v>7.9433213218527143E-2</v>
      </c>
      <c r="AU82" s="21"/>
      <c r="AV82" s="24">
        <f t="shared" si="77"/>
        <v>1.1239288201870994</v>
      </c>
      <c r="AW82" s="24">
        <f t="shared" si="77"/>
        <v>1.1267598781701005</v>
      </c>
      <c r="AX82" s="24">
        <f t="shared" si="77"/>
        <v>1.179228389097164</v>
      </c>
      <c r="AY82" s="24">
        <f t="shared" si="77"/>
        <v>1.2485172730969549</v>
      </c>
      <c r="AZ82" s="24">
        <f t="shared" si="77"/>
        <v>0.98781492110833091</v>
      </c>
      <c r="BA82" s="24">
        <f t="shared" si="77"/>
        <v>1.2048759101060114</v>
      </c>
      <c r="BB82" s="24">
        <f t="shared" si="77"/>
        <v>1.0334054631986738</v>
      </c>
      <c r="BC82" s="24">
        <f t="shared" si="75"/>
        <v>0.9322903708468524</v>
      </c>
      <c r="BD82" s="24">
        <f t="shared" si="54"/>
        <v>0.88901993786336053</v>
      </c>
      <c r="BE82" s="24">
        <f t="shared" si="54"/>
        <v>1.0459743618513948</v>
      </c>
      <c r="BF82" s="24">
        <f t="shared" si="54"/>
        <v>0.93271308078760384</v>
      </c>
      <c r="BG82" s="24">
        <f t="shared" si="54"/>
        <v>1.3810659941635293</v>
      </c>
      <c r="BH82" s="24">
        <f t="shared" si="54"/>
        <v>1.1169308996737928</v>
      </c>
      <c r="BI82" s="24">
        <f t="shared" si="54"/>
        <v>1.4516853949284871</v>
      </c>
      <c r="BJ82" s="24">
        <f t="shared" si="54"/>
        <v>1.1023895631983005</v>
      </c>
      <c r="BK82" s="24">
        <f t="shared" si="54"/>
        <v>0.94841989425704143</v>
      </c>
      <c r="BL82" s="24">
        <f t="shared" si="58"/>
        <v>1.1239288201871003</v>
      </c>
      <c r="BM82" s="24">
        <f t="shared" si="58"/>
        <v>1.1766966588010206</v>
      </c>
      <c r="BN82" s="24">
        <f t="shared" si="58"/>
        <v>1.2297927722589819</v>
      </c>
      <c r="BO82" s="24">
        <f t="shared" si="58"/>
        <v>1.1831335510729364</v>
      </c>
      <c r="BP82" s="24" t="e">
        <f t="shared" si="58"/>
        <v>#DIV/0!</v>
      </c>
      <c r="BQ82" s="24">
        <f t="shared" si="58"/>
        <v>1.0909699663723051</v>
      </c>
      <c r="BR82" s="21"/>
      <c r="BS82" s="35">
        <f t="shared" si="72"/>
        <v>45047</v>
      </c>
      <c r="BT82" s="24">
        <f t="shared" si="74"/>
        <v>3.3090334469643524E-2</v>
      </c>
      <c r="BU82" s="24">
        <f t="shared" si="61"/>
        <v>2.2476075169043305E-3</v>
      </c>
      <c r="BV82" s="24">
        <f t="shared" si="62"/>
        <v>1.102595098837441E-2</v>
      </c>
      <c r="BW82" s="24">
        <f t="shared" si="60"/>
        <v>5.5446992889516223E-3</v>
      </c>
      <c r="BX82" s="24">
        <f t="shared" si="60"/>
        <v>5.7418858383251102E-3</v>
      </c>
      <c r="BY82" s="24">
        <f t="shared" si="60"/>
        <v>6.8741340984226802E-3</v>
      </c>
      <c r="BZ82" s="24">
        <f t="shared" si="60"/>
        <v>4.9977366230371601E-3</v>
      </c>
      <c r="CA82" s="24">
        <f t="shared" si="60"/>
        <v>1.1082732917458329E-3</v>
      </c>
      <c r="CB82" s="24">
        <f t="shared" si="60"/>
        <v>2.9842355968239935E-3</v>
      </c>
      <c r="CC82" s="24">
        <f t="shared" si="60"/>
        <v>1.0693503886720218E-3</v>
      </c>
      <c r="CD82" s="24">
        <f t="shared" si="60"/>
        <v>8.2996314019904496E-3</v>
      </c>
      <c r="CE82" s="24">
        <f t="shared" si="60"/>
        <v>2.3814749954477786E-3</v>
      </c>
      <c r="CF82" s="24">
        <f t="shared" si="73"/>
        <v>8.5365314498338923E-2</v>
      </c>
    </row>
    <row r="83" spans="1:84" x14ac:dyDescent="0.2">
      <c r="A83" s="31">
        <f>+[1]NOA!A84</f>
        <v>45078</v>
      </c>
      <c r="B83" s="17">
        <f>+[1]NOA!B84</f>
        <v>1762.406879798421</v>
      </c>
      <c r="C83" s="17">
        <f>+[1]NOA!C84</f>
        <v>1874.7231644306601</v>
      </c>
      <c r="D83" s="17">
        <f>+[1]NOA!D84</f>
        <v>1393.1991194146101</v>
      </c>
      <c r="E83" s="17">
        <f>+[1]NOA!E84</f>
        <v>1881.6224368776</v>
      </c>
      <c r="F83" s="17">
        <f>+[1]NOA!F84</f>
        <v>1616.9427000000001</v>
      </c>
      <c r="G83" s="17">
        <f>+[1]NOA!G84</f>
        <v>1705.4689652263801</v>
      </c>
      <c r="H83" s="17">
        <f>+[1]NOA!H84</f>
        <v>1915.6464000000001</v>
      </c>
      <c r="I83" s="17">
        <f>+[1]NOA!I84</f>
        <v>1592.9015999999999</v>
      </c>
      <c r="J83" s="17">
        <f>+[1]NOA!J84</f>
        <v>1351.1256710579</v>
      </c>
      <c r="K83" s="17">
        <f>+[1]NOA!K84</f>
        <v>1560.7822000000001</v>
      </c>
      <c r="L83" s="17">
        <f>+[1]NOA!L84</f>
        <v>1341.75455349358</v>
      </c>
      <c r="M83" s="17">
        <f>+[1]NOA!M84</f>
        <v>1969.3008</v>
      </c>
      <c r="N83" s="17">
        <f>+[1]NOA!N84</f>
        <v>1491.55226080446</v>
      </c>
      <c r="O83" s="17">
        <f>+[1]NOA!P84</f>
        <v>2070.9980999999998</v>
      </c>
      <c r="P83" s="17">
        <f>+[1]NOA!Q84</f>
        <v>1779.3163</v>
      </c>
      <c r="Q83" s="19">
        <f>+[1]NOA!R84</f>
        <v>1472.4815000000001</v>
      </c>
      <c r="R83" s="19">
        <f t="shared" si="63"/>
        <v>1762.4068797984212</v>
      </c>
      <c r="S83" s="19">
        <f t="shared" si="64"/>
        <v>1808.5447526100127</v>
      </c>
      <c r="T83" s="19">
        <f t="shared" si="65"/>
        <v>1780.792207091725</v>
      </c>
      <c r="U83" s="19">
        <f t="shared" si="66"/>
        <v>1726.6907826184097</v>
      </c>
      <c r="V83" s="19"/>
      <c r="W83" s="19">
        <f t="shared" si="67"/>
        <v>1690.9555249579198</v>
      </c>
      <c r="Y83" s="24">
        <f t="shared" si="68"/>
        <v>7.1604438420356908E-2</v>
      </c>
      <c r="Z83" s="24">
        <f t="shared" si="69"/>
        <v>6.1443485855471325E-2</v>
      </c>
      <c r="AA83" s="24">
        <f t="shared" si="70"/>
        <v>5.8978203154680386E-2</v>
      </c>
      <c r="AB83" s="24">
        <f t="shared" si="71"/>
        <v>6.1067799762286157E-2</v>
      </c>
      <c r="AC83" s="24">
        <f t="shared" si="76"/>
        <v>0.1968597639238141</v>
      </c>
      <c r="AD83" s="24">
        <f t="shared" si="76"/>
        <v>7.8977250120481735E-2</v>
      </c>
      <c r="AE83" s="24">
        <f t="shared" si="76"/>
        <v>9.3893485815361499E-2</v>
      </c>
      <c r="AF83" s="24">
        <f t="shared" si="76"/>
        <v>5.8845958109386531E-2</v>
      </c>
      <c r="AG83" s="24">
        <f t="shared" si="76"/>
        <v>0.11747563718242526</v>
      </c>
      <c r="AH83" s="24">
        <f t="shared" si="76"/>
        <v>5.9352804615594668E-2</v>
      </c>
      <c r="AI83" s="24">
        <f t="shared" si="76"/>
        <v>4.9924308593427558E-2</v>
      </c>
      <c r="AJ83" s="24">
        <f t="shared" si="76"/>
        <v>3.8677851660850138E-2</v>
      </c>
      <c r="AK83" s="24">
        <f t="shared" si="76"/>
        <v>8.9409999109363314E-2</v>
      </c>
      <c r="AL83" s="24">
        <f t="shared" si="76"/>
        <v>4.6299106320303984E-2</v>
      </c>
      <c r="AM83" s="24">
        <f t="shared" si="76"/>
        <v>6.1779130004303573E-2</v>
      </c>
      <c r="AN83" s="24">
        <f t="shared" si="76"/>
        <v>0.10901276815474836</v>
      </c>
      <c r="AO83" s="24">
        <f t="shared" si="57"/>
        <v>7.1604438420356686E-2</v>
      </c>
      <c r="AP83" s="24">
        <f t="shared" si="57"/>
        <v>6.0791909407744926E-2</v>
      </c>
      <c r="AQ83" s="24">
        <f t="shared" si="57"/>
        <v>6.0253020719516215E-2</v>
      </c>
      <c r="AR83" s="24">
        <f t="shared" si="51"/>
        <v>6.751108423800134E-2</v>
      </c>
      <c r="AS83" s="24" t="e">
        <f t="shared" si="51"/>
        <v>#DIV/0!</v>
      </c>
      <c r="AT83" s="24">
        <f t="shared" si="51"/>
        <v>7.1449553559403745E-2</v>
      </c>
      <c r="AU83" s="21"/>
      <c r="AV83" s="24">
        <f t="shared" si="77"/>
        <v>1.1526740185790372</v>
      </c>
      <c r="AW83" s="24">
        <f t="shared" si="77"/>
        <v>1.1433761658033483</v>
      </c>
      <c r="AX83" s="24">
        <f t="shared" si="77"/>
        <v>1.1676982019046012</v>
      </c>
      <c r="AY83" s="24">
        <f t="shared" si="77"/>
        <v>1.2553552166344701</v>
      </c>
      <c r="AZ83" s="24">
        <f t="shared" si="77"/>
        <v>1.1816772822003094</v>
      </c>
      <c r="BA83" s="24">
        <f t="shared" si="77"/>
        <v>1.250672572326037</v>
      </c>
      <c r="BB83" s="24">
        <f t="shared" si="77"/>
        <v>1.0666456583637842</v>
      </c>
      <c r="BC83" s="24">
        <f t="shared" si="75"/>
        <v>0.94753293588002729</v>
      </c>
      <c r="BD83" s="24">
        <f t="shared" si="54"/>
        <v>1.079381248948807</v>
      </c>
      <c r="BE83" s="24">
        <f t="shared" si="54"/>
        <v>1.1163794149652024</v>
      </c>
      <c r="BF83" s="24">
        <f t="shared" ref="BF83:BK95" si="78">+L83/L71-1</f>
        <v>1.0057643643888632</v>
      </c>
      <c r="BG83" s="24">
        <f t="shared" si="78"/>
        <v>1.2964961567843982</v>
      </c>
      <c r="BH83" s="24">
        <f t="shared" si="78"/>
        <v>1.152941714938029</v>
      </c>
      <c r="BI83" s="24">
        <f t="shared" si="78"/>
        <v>1.4326122332669362</v>
      </c>
      <c r="BJ83" s="24">
        <f t="shared" si="78"/>
        <v>1.1261947711837226</v>
      </c>
      <c r="BK83" s="24">
        <f t="shared" si="78"/>
        <v>1.0348437337840957</v>
      </c>
      <c r="BL83" s="24">
        <f t="shared" si="58"/>
        <v>1.1526740185790376</v>
      </c>
      <c r="BM83" s="24">
        <f t="shared" si="58"/>
        <v>1.1869858892973402</v>
      </c>
      <c r="BN83" s="24">
        <f t="shared" si="58"/>
        <v>1.2346604098461724</v>
      </c>
      <c r="BO83" s="24">
        <f t="shared" si="58"/>
        <v>1.2151372743546953</v>
      </c>
      <c r="BP83" s="24" t="e">
        <f t="shared" si="58"/>
        <v>#DIV/0!</v>
      </c>
      <c r="BQ83" s="24">
        <f t="shared" si="58"/>
        <v>1.1290932862531062</v>
      </c>
      <c r="BR83" s="21"/>
      <c r="BS83" s="35">
        <f t="shared" si="72"/>
        <v>45078</v>
      </c>
      <c r="BT83" s="24">
        <f t="shared" si="74"/>
        <v>2.2876958369782863E-2</v>
      </c>
      <c r="BU83" s="24">
        <f t="shared" si="61"/>
        <v>1.4766935196188263E-3</v>
      </c>
      <c r="BV83" s="24">
        <f t="shared" si="62"/>
        <v>8.1451604652407125E-3</v>
      </c>
      <c r="BW83" s="24">
        <f t="shared" si="60"/>
        <v>1.1319694004439494E-2</v>
      </c>
      <c r="BX83" s="24">
        <f t="shared" si="60"/>
        <v>4.6452948762995706E-3</v>
      </c>
      <c r="BY83" s="24">
        <f t="shared" si="60"/>
        <v>6.3286023562802874E-3</v>
      </c>
      <c r="BZ83" s="24">
        <f t="shared" si="60"/>
        <v>4.5268606273528777E-3</v>
      </c>
      <c r="CA83" s="24">
        <f t="shared" si="60"/>
        <v>2.2368330944741344E-3</v>
      </c>
      <c r="CB83" s="24">
        <f t="shared" si="60"/>
        <v>3.1636484529506117E-3</v>
      </c>
      <c r="CC83" s="24">
        <f t="shared" si="60"/>
        <v>7.9138103340864669E-4</v>
      </c>
      <c r="CD83" s="24">
        <f t="shared" si="60"/>
        <v>3.562612877061421E-3</v>
      </c>
      <c r="CE83" s="24">
        <f t="shared" si="60"/>
        <v>2.5306987434470293E-3</v>
      </c>
      <c r="CF83" s="24">
        <f t="shared" si="73"/>
        <v>7.1604438420356464E-2</v>
      </c>
    </row>
    <row r="84" spans="1:84" x14ac:dyDescent="0.2">
      <c r="A84" s="31">
        <f>+[1]NOA!A85</f>
        <v>45108</v>
      </c>
      <c r="B84" s="17">
        <f>+[1]NOA!B85</f>
        <v>1879.8898071963531</v>
      </c>
      <c r="C84" s="17">
        <f>+[1]NOA!C85</f>
        <v>1990.5304199510999</v>
      </c>
      <c r="D84" s="17">
        <f>+[1]NOA!D85</f>
        <v>1526.07960122495</v>
      </c>
      <c r="E84" s="17">
        <f>+[1]NOA!E85</f>
        <v>1981.3610493573799</v>
      </c>
      <c r="F84" s="17">
        <f>+[1]NOA!F85</f>
        <v>1680.0205000000001</v>
      </c>
      <c r="G84" s="17">
        <f>+[1]NOA!G85</f>
        <v>1802.6677386563499</v>
      </c>
      <c r="H84" s="17">
        <f>+[1]NOA!H85</f>
        <v>2107.1864999999998</v>
      </c>
      <c r="I84" s="17">
        <f>+[1]NOA!I85</f>
        <v>1703.1215</v>
      </c>
      <c r="J84" s="17">
        <f>+[1]NOA!J85</f>
        <v>1506.95782223212</v>
      </c>
      <c r="K84" s="17">
        <f>+[1]NOA!K85</f>
        <v>1706.0368000000001</v>
      </c>
      <c r="L84" s="17">
        <f>+[1]NOA!L85</f>
        <v>1439.3497234189699</v>
      </c>
      <c r="M84" s="17">
        <f>+[1]NOA!M85</f>
        <v>2113.0704000000001</v>
      </c>
      <c r="N84" s="17">
        <f>+[1]NOA!N85</f>
        <v>1577.46107518031</v>
      </c>
      <c r="O84" s="17">
        <f>+[1]NOA!P85</f>
        <v>2176.1361000000002</v>
      </c>
      <c r="P84" s="17">
        <f>+[1]NOA!Q85</f>
        <v>1890.681</v>
      </c>
      <c r="Q84" s="19">
        <f>+[1]NOA!R85</f>
        <v>1564.0706</v>
      </c>
      <c r="R84" s="19">
        <f t="shared" si="63"/>
        <v>1879.8898071963531</v>
      </c>
      <c r="S84" s="19">
        <f t="shared" si="64"/>
        <v>1924.864873886723</v>
      </c>
      <c r="T84" s="19">
        <f t="shared" si="65"/>
        <v>1896.1619272325063</v>
      </c>
      <c r="U84" s="19">
        <f t="shared" si="66"/>
        <v>1833.909818848445</v>
      </c>
      <c r="V84" s="19"/>
      <c r="W84" s="19">
        <f t="shared" si="67"/>
        <v>1812.2661705591315</v>
      </c>
      <c r="Y84" s="24">
        <f t="shared" si="68"/>
        <v>6.6660502035358338E-2</v>
      </c>
      <c r="Z84" s="24">
        <f t="shared" si="69"/>
        <v>6.1772990123376337E-2</v>
      </c>
      <c r="AA84" s="24">
        <f t="shared" si="70"/>
        <v>9.5377954205263293E-2</v>
      </c>
      <c r="AB84" s="24">
        <f t="shared" si="71"/>
        <v>5.3006708745080733E-2</v>
      </c>
      <c r="AC84" s="24">
        <f t="shared" si="76"/>
        <v>3.9010535129043289E-2</v>
      </c>
      <c r="AD84" s="24">
        <f t="shared" si="76"/>
        <v>5.6992402331441872E-2</v>
      </c>
      <c r="AE84" s="24">
        <f t="shared" si="76"/>
        <v>9.9987189702650525E-2</v>
      </c>
      <c r="AF84" s="24">
        <f t="shared" si="76"/>
        <v>6.919441853784325E-2</v>
      </c>
      <c r="AG84" s="24">
        <f t="shared" si="76"/>
        <v>0.1153350532169275</v>
      </c>
      <c r="AH84" s="24">
        <f t="shared" si="76"/>
        <v>9.3065259201444039E-2</v>
      </c>
      <c r="AI84" s="24">
        <f t="shared" si="76"/>
        <v>7.2736976872019854E-2</v>
      </c>
      <c r="AJ84" s="24">
        <f t="shared" si="76"/>
        <v>7.3005403745329378E-2</v>
      </c>
      <c r="AK84" s="24">
        <f t="shared" si="76"/>
        <v>5.7596918749273751E-2</v>
      </c>
      <c r="AL84" s="24">
        <f t="shared" si="76"/>
        <v>5.0766825908725055E-2</v>
      </c>
      <c r="AM84" s="24">
        <f t="shared" si="76"/>
        <v>6.2588478507165979E-2</v>
      </c>
      <c r="AN84" s="24">
        <f t="shared" si="76"/>
        <v>6.2200509819647865E-2</v>
      </c>
      <c r="AO84" s="24">
        <f t="shared" si="57"/>
        <v>6.6660502035358116E-2</v>
      </c>
      <c r="AP84" s="24">
        <f t="shared" si="57"/>
        <v>6.4316971481541918E-2</v>
      </c>
      <c r="AQ84" s="24">
        <f t="shared" si="57"/>
        <v>6.4785616020408998E-2</v>
      </c>
      <c r="AR84" s="24">
        <f t="shared" si="51"/>
        <v>6.2095099660776976E-2</v>
      </c>
      <c r="AS84" s="24" t="e">
        <f t="shared" si="51"/>
        <v>#DIV/0!</v>
      </c>
      <c r="AT84" s="24">
        <f t="shared" si="51"/>
        <v>7.1740884849251563E-2</v>
      </c>
      <c r="AU84" s="21"/>
      <c r="AV84" s="24">
        <f t="shared" si="77"/>
        <v>1.1395570003162647</v>
      </c>
      <c r="AW84" s="24">
        <f t="shared" si="77"/>
        <v>1.1387504673555489</v>
      </c>
      <c r="AX84" s="24">
        <f t="shared" si="77"/>
        <v>1.2216999704115148</v>
      </c>
      <c r="AY84" s="24">
        <f t="shared" si="77"/>
        <v>1.1200139956117945</v>
      </c>
      <c r="AZ84" s="24">
        <f t="shared" si="77"/>
        <v>1.1664372162549932</v>
      </c>
      <c r="BA84" s="24">
        <f t="shared" si="77"/>
        <v>1.1742369918118873</v>
      </c>
      <c r="BB84" s="24">
        <f t="shared" si="77"/>
        <v>1.1430011931402366</v>
      </c>
      <c r="BC84" s="24">
        <f t="shared" si="75"/>
        <v>0.97309563803194332</v>
      </c>
      <c r="BD84" s="24">
        <f t="shared" si="75"/>
        <v>1.1757768377741362</v>
      </c>
      <c r="BE84" s="24">
        <f t="shared" si="75"/>
        <v>1.0970147070572982</v>
      </c>
      <c r="BF84" s="24">
        <f t="shared" si="78"/>
        <v>1.0621130635983271</v>
      </c>
      <c r="BG84" s="24">
        <f t="shared" si="78"/>
        <v>1.3079918518478069</v>
      </c>
      <c r="BH84" s="24">
        <f t="shared" si="78"/>
        <v>1.1235293388017711</v>
      </c>
      <c r="BI84" s="24">
        <f t="shared" si="78"/>
        <v>1.3191724525121593</v>
      </c>
      <c r="BJ84" s="24">
        <f t="shared" si="78"/>
        <v>1.1187068216837091</v>
      </c>
      <c r="BK84" s="24">
        <f t="shared" si="78"/>
        <v>1.0725923169661589</v>
      </c>
      <c r="BL84" s="24">
        <f t="shared" si="58"/>
        <v>1.1395570003162647</v>
      </c>
      <c r="BM84" s="24">
        <f t="shared" si="58"/>
        <v>1.1560832918906798</v>
      </c>
      <c r="BN84" s="24">
        <f t="shared" si="58"/>
        <v>1.1694374802732765</v>
      </c>
      <c r="BO84" s="24">
        <f t="shared" si="58"/>
        <v>1.1272085985826599</v>
      </c>
      <c r="BP84" s="24" t="e">
        <f t="shared" si="58"/>
        <v>#DIV/0!</v>
      </c>
      <c r="BQ84" s="24">
        <f t="shared" si="58"/>
        <v>1.1020009544290588</v>
      </c>
      <c r="BR84" s="21"/>
      <c r="BS84" s="35">
        <f t="shared" si="72"/>
        <v>45108</v>
      </c>
      <c r="BT84" s="24">
        <f t="shared" si="74"/>
        <v>2.2781558531778309E-2</v>
      </c>
      <c r="BU84" s="24">
        <f t="shared" si="61"/>
        <v>2.3599312555675862E-3</v>
      </c>
      <c r="BV84" s="24">
        <f t="shared" si="62"/>
        <v>7.0004642544064088E-3</v>
      </c>
      <c r="BW84" s="24">
        <f t="shared" si="60"/>
        <v>2.5053499567052463E-3</v>
      </c>
      <c r="BX84" s="24">
        <f t="shared" si="60"/>
        <v>3.3752506314515371E-3</v>
      </c>
      <c r="BY84" s="24">
        <f t="shared" si="60"/>
        <v>6.8795057877819588E-3</v>
      </c>
      <c r="BZ84" s="24">
        <f t="shared" si="60"/>
        <v>5.2595650279464532E-3</v>
      </c>
      <c r="CA84" s="24">
        <f t="shared" si="60"/>
        <v>2.2900799819131029E-3</v>
      </c>
      <c r="CB84" s="24">
        <f t="shared" si="60"/>
        <v>4.9038895609557079E-3</v>
      </c>
      <c r="CC84" s="24">
        <f t="shared" si="60"/>
        <v>1.1296718648225385E-3</v>
      </c>
      <c r="CD84" s="24">
        <f t="shared" si="60"/>
        <v>6.5178995677285818E-3</v>
      </c>
      <c r="CE84" s="24">
        <f t="shared" si="60"/>
        <v>1.6573356143009283E-3</v>
      </c>
      <c r="CF84" s="24">
        <f t="shared" si="73"/>
        <v>6.6660502035358352E-2</v>
      </c>
    </row>
    <row r="85" spans="1:84" x14ac:dyDescent="0.2">
      <c r="A85" s="31">
        <f>+[1]NOA!A86</f>
        <v>45139</v>
      </c>
      <c r="B85" s="17">
        <f>+[1]NOA!B86</f>
        <v>2133.9557180339398</v>
      </c>
      <c r="C85" s="17">
        <f>+[1]NOA!C86</f>
        <v>2340.0903557522101</v>
      </c>
      <c r="D85" s="17">
        <f>+[1]NOA!D86</f>
        <v>1688.35826137342</v>
      </c>
      <c r="E85" s="17">
        <f>+[1]NOA!E86</f>
        <v>2172.92671108269</v>
      </c>
      <c r="F85" s="17">
        <f>+[1]NOA!F86</f>
        <v>1764.8856000000001</v>
      </c>
      <c r="G85" s="17">
        <f>+[1]NOA!G86</f>
        <v>2073.9352826219401</v>
      </c>
      <c r="H85" s="17">
        <f>+[1]NOA!H86</f>
        <v>2408.4443999999999</v>
      </c>
      <c r="I85" s="17">
        <f>+[1]NOA!I86</f>
        <v>1895.7266</v>
      </c>
      <c r="J85" s="17">
        <f>+[1]NOA!J86</f>
        <v>1599.91111729762</v>
      </c>
      <c r="K85" s="17">
        <f>+[1]NOA!K86</f>
        <v>1890.5587</v>
      </c>
      <c r="L85" s="17">
        <f>+[1]NOA!L86</f>
        <v>1569.0865450839501</v>
      </c>
      <c r="M85" s="17">
        <f>+[1]NOA!M86</f>
        <v>2431.8489</v>
      </c>
      <c r="N85" s="17">
        <f>+[1]NOA!N86</f>
        <v>1718.1688781926</v>
      </c>
      <c r="O85" s="17">
        <f>+[1]NOA!P86</f>
        <v>2444.2714999999998</v>
      </c>
      <c r="P85" s="17">
        <f>+[1]NOA!Q86</f>
        <v>2179.6167</v>
      </c>
      <c r="Q85" s="19">
        <f>+[1]NOA!R86</f>
        <v>1682.1537000000001</v>
      </c>
      <c r="R85" s="19">
        <f t="shared" si="63"/>
        <v>2133.9557180339402</v>
      </c>
      <c r="S85" s="19">
        <f t="shared" si="64"/>
        <v>2207.0915727233723</v>
      </c>
      <c r="T85" s="19">
        <f t="shared" si="65"/>
        <v>2123.7136061287742</v>
      </c>
      <c r="U85" s="19">
        <f t="shared" si="66"/>
        <v>2035.2796622339795</v>
      </c>
      <c r="V85" s="19"/>
      <c r="W85" s="19">
        <f t="shared" si="67"/>
        <v>2016.4246113189174</v>
      </c>
      <c r="Y85" s="24">
        <f t="shared" si="68"/>
        <v>0.13514936347066953</v>
      </c>
      <c r="Z85" s="24">
        <f t="shared" si="69"/>
        <v>0.17561145124810373</v>
      </c>
      <c r="AA85" s="24">
        <f t="shared" si="70"/>
        <v>0.10633695648524011</v>
      </c>
      <c r="AB85" s="24">
        <f t="shared" si="71"/>
        <v>9.6683873838864898E-2</v>
      </c>
      <c r="AC85" s="24">
        <f t="shared" si="76"/>
        <v>5.0514324081164519E-2</v>
      </c>
      <c r="AD85" s="24">
        <f t="shared" si="76"/>
        <v>0.15048116641161191</v>
      </c>
      <c r="AE85" s="24">
        <f t="shared" si="76"/>
        <v>0.14296688973662275</v>
      </c>
      <c r="AF85" s="24">
        <f t="shared" si="76"/>
        <v>0.11308946543156195</v>
      </c>
      <c r="AG85" s="24">
        <f t="shared" si="76"/>
        <v>6.168274499402826E-2</v>
      </c>
      <c r="AH85" s="24">
        <f t="shared" si="76"/>
        <v>0.10815821792355229</v>
      </c>
      <c r="AI85" s="24">
        <f t="shared" si="76"/>
        <v>9.0135718619383853E-2</v>
      </c>
      <c r="AJ85" s="24">
        <f t="shared" si="76"/>
        <v>0.15086033101405416</v>
      </c>
      <c r="AK85" s="24">
        <f t="shared" si="76"/>
        <v>8.9198906537967471E-2</v>
      </c>
      <c r="AL85" s="24">
        <f t="shared" si="76"/>
        <v>0.12321628229043191</v>
      </c>
      <c r="AM85" s="24">
        <f t="shared" si="76"/>
        <v>0.15282096768307296</v>
      </c>
      <c r="AN85" s="24">
        <f t="shared" si="76"/>
        <v>7.5497295326694358E-2</v>
      </c>
      <c r="AO85" s="24">
        <f t="shared" si="57"/>
        <v>0.13514936347066975</v>
      </c>
      <c r="AP85" s="24">
        <f t="shared" si="57"/>
        <v>0.14662156427987183</v>
      </c>
      <c r="AQ85" s="24">
        <f t="shared" si="57"/>
        <v>0.12000645916795993</v>
      </c>
      <c r="AR85" s="24">
        <f t="shared" si="51"/>
        <v>0.10980356902826305</v>
      </c>
      <c r="AS85" s="24" t="e">
        <f t="shared" si="51"/>
        <v>#DIV/0!</v>
      </c>
      <c r="AT85" s="24">
        <f t="shared" si="51"/>
        <v>0.11265367310630636</v>
      </c>
      <c r="AU85" s="21"/>
      <c r="AV85" s="24">
        <f t="shared" si="77"/>
        <v>1.2607488335507093</v>
      </c>
      <c r="AW85" s="24">
        <f t="shared" si="77"/>
        <v>1.3534366367863613</v>
      </c>
      <c r="AX85" s="24">
        <f t="shared" si="77"/>
        <v>1.2925379591839037</v>
      </c>
      <c r="AY85" s="24">
        <f t="shared" si="77"/>
        <v>1.0911435218393284</v>
      </c>
      <c r="AZ85" s="24">
        <f t="shared" si="77"/>
        <v>1.0968705297525414</v>
      </c>
      <c r="BA85" s="24">
        <f t="shared" si="77"/>
        <v>1.3147749920049008</v>
      </c>
      <c r="BB85" s="24">
        <f t="shared" si="77"/>
        <v>1.3301429745268907</v>
      </c>
      <c r="BC85" s="24">
        <f t="shared" si="75"/>
        <v>1.0697530961246362</v>
      </c>
      <c r="BD85" s="24">
        <f t="shared" si="75"/>
        <v>1.1803713975850942</v>
      </c>
      <c r="BE85" s="24">
        <f t="shared" si="75"/>
        <v>1.1594642593204747</v>
      </c>
      <c r="BF85" s="24">
        <f t="shared" si="78"/>
        <v>1.1689221737140749</v>
      </c>
      <c r="BG85" s="24">
        <f t="shared" si="78"/>
        <v>1.4789226495458152</v>
      </c>
      <c r="BH85" s="24">
        <f t="shared" si="78"/>
        <v>1.1516445550948937</v>
      </c>
      <c r="BI85" s="24">
        <f t="shared" si="78"/>
        <v>1.3321852763094042</v>
      </c>
      <c r="BJ85" s="24">
        <f t="shared" si="78"/>
        <v>1.2803082723836448</v>
      </c>
      <c r="BK85" s="24">
        <f t="shared" si="78"/>
        <v>1.097723143304298</v>
      </c>
      <c r="BL85" s="24">
        <f t="shared" si="58"/>
        <v>1.2607488335507098</v>
      </c>
      <c r="BM85" s="24">
        <f t="shared" si="58"/>
        <v>1.292789766318629</v>
      </c>
      <c r="BN85" s="24">
        <f t="shared" si="58"/>
        <v>1.2314947898513493</v>
      </c>
      <c r="BO85" s="24">
        <f t="shared" si="58"/>
        <v>1.1576439489019243</v>
      </c>
      <c r="BP85" s="24" t="e">
        <f t="shared" si="58"/>
        <v>#DIV/0!</v>
      </c>
      <c r="BQ85" s="24">
        <f t="shared" si="58"/>
        <v>1.1692984857956019</v>
      </c>
      <c r="BR85" s="21"/>
      <c r="BS85" s="35">
        <f t="shared" si="72"/>
        <v>45139</v>
      </c>
      <c r="BT85" s="24">
        <f t="shared" si="74"/>
        <v>6.4467837039336881E-2</v>
      </c>
      <c r="BU85" s="24">
        <f t="shared" si="61"/>
        <v>2.7019254230769806E-3</v>
      </c>
      <c r="BV85" s="24">
        <f t="shared" si="62"/>
        <v>1.2605351794934093E-2</v>
      </c>
      <c r="BW85" s="24">
        <f t="shared" si="60"/>
        <v>3.1600559656524124E-3</v>
      </c>
      <c r="BX85" s="24">
        <f t="shared" si="60"/>
        <v>8.8311419249905519E-3</v>
      </c>
      <c r="BY85" s="24">
        <f t="shared" si="60"/>
        <v>1.0144012163372613E-2</v>
      </c>
      <c r="BZ85" s="24">
        <f t="shared" si="60"/>
        <v>8.6165097805161513E-3</v>
      </c>
      <c r="CA85" s="24">
        <f t="shared" si="60"/>
        <v>1.2806550325345691E-3</v>
      </c>
      <c r="CB85" s="24">
        <f t="shared" si="60"/>
        <v>5.8402641516387792E-3</v>
      </c>
      <c r="CC85" s="24">
        <f t="shared" si="60"/>
        <v>1.4078650524270637E-3</v>
      </c>
      <c r="CD85" s="24">
        <f t="shared" si="60"/>
        <v>1.3548880393147229E-2</v>
      </c>
      <c r="CE85" s="24">
        <f t="shared" si="60"/>
        <v>2.5448647490422657E-3</v>
      </c>
      <c r="CF85" s="24">
        <f t="shared" si="73"/>
        <v>0.13514936347066958</v>
      </c>
    </row>
    <row r="86" spans="1:84" x14ac:dyDescent="0.2">
      <c r="A86" s="31">
        <f>+[1]NOA!A87</f>
        <v>45170</v>
      </c>
      <c r="B86" s="17">
        <f>+[1]NOA!B87</f>
        <v>2403.9869790981461</v>
      </c>
      <c r="C86" s="17">
        <f>+[1]NOA!C87</f>
        <v>2654.9828231209399</v>
      </c>
      <c r="D86" s="17">
        <f>+[1]NOA!D87</f>
        <v>1886.0170808164501</v>
      </c>
      <c r="E86" s="17">
        <f>+[1]NOA!E87</f>
        <v>2440.44362298224</v>
      </c>
      <c r="F86" s="17">
        <f>+[1]NOA!F87</f>
        <v>1981.2706000000001</v>
      </c>
      <c r="G86" s="17">
        <f>+[1]NOA!G87</f>
        <v>2306.23826870322</v>
      </c>
      <c r="H86" s="17">
        <f>+[1]NOA!H87</f>
        <v>2692.1149999999998</v>
      </c>
      <c r="I86" s="17">
        <f>+[1]NOA!I87</f>
        <v>2129.0275999999999</v>
      </c>
      <c r="J86" s="17">
        <f>+[1]NOA!J87</f>
        <v>1800.7894248712701</v>
      </c>
      <c r="K86" s="17">
        <f>+[1]NOA!K87</f>
        <v>2187.3364999999999</v>
      </c>
      <c r="L86" s="17">
        <f>+[1]NOA!L87</f>
        <v>1692.05492473963</v>
      </c>
      <c r="M86" s="17">
        <f>+[1]NOA!M87</f>
        <v>2711.8530000000001</v>
      </c>
      <c r="N86" s="17">
        <f>+[1]NOA!N87</f>
        <v>1921.0134060637299</v>
      </c>
      <c r="O86" s="17">
        <f>+[1]NOA!P87</f>
        <v>2719.2799</v>
      </c>
      <c r="P86" s="17">
        <f>+[1]NOA!Q87</f>
        <v>2489.2442999999998</v>
      </c>
      <c r="Q86" s="19">
        <f>+[1]NOA!R87</f>
        <v>1850.8729000000001</v>
      </c>
      <c r="R86" s="19">
        <f t="shared" si="63"/>
        <v>2403.9869790981461</v>
      </c>
      <c r="S86" s="19">
        <f t="shared" si="64"/>
        <v>2491.7527772229951</v>
      </c>
      <c r="T86" s="19">
        <f t="shared" si="65"/>
        <v>2386.7225522291565</v>
      </c>
      <c r="U86" s="19">
        <f t="shared" si="66"/>
        <v>2293.4110480018207</v>
      </c>
      <c r="V86" s="19"/>
      <c r="W86" s="19">
        <f t="shared" si="67"/>
        <v>2264.5755200011886</v>
      </c>
      <c r="Y86" s="24">
        <f t="shared" si="68"/>
        <v>0.12654023641736667</v>
      </c>
      <c r="Z86" s="24">
        <f t="shared" si="69"/>
        <v>0.13456423449406052</v>
      </c>
      <c r="AA86" s="24">
        <f t="shared" si="70"/>
        <v>0.1170716097199902</v>
      </c>
      <c r="AB86" s="24">
        <f t="shared" si="71"/>
        <v>0.12311363771963402</v>
      </c>
      <c r="AC86" s="24">
        <f t="shared" si="76"/>
        <v>0.12260568050416421</v>
      </c>
      <c r="AD86" s="24">
        <f t="shared" si="76"/>
        <v>0.11201072088787378</v>
      </c>
      <c r="AE86" s="24">
        <f t="shared" si="76"/>
        <v>0.11778166853260141</v>
      </c>
      <c r="AF86" s="24">
        <f t="shared" si="76"/>
        <v>0.1230667966572816</v>
      </c>
      <c r="AG86" s="24">
        <f t="shared" si="76"/>
        <v>0.12555591707678726</v>
      </c>
      <c r="AH86" s="24">
        <f t="shared" si="76"/>
        <v>0.15697888671745552</v>
      </c>
      <c r="AI86" s="24">
        <f t="shared" si="76"/>
        <v>7.8369405461379937E-2</v>
      </c>
      <c r="AJ86" s="24">
        <f t="shared" si="76"/>
        <v>0.11514041846925616</v>
      </c>
      <c r="AK86" s="24">
        <f t="shared" si="76"/>
        <v>0.1180585508477543</v>
      </c>
      <c r="AL86" s="24">
        <f t="shared" si="76"/>
        <v>0.11251139654494202</v>
      </c>
      <c r="AM86" s="24">
        <f t="shared" si="76"/>
        <v>0.14205598626584193</v>
      </c>
      <c r="AN86" s="24">
        <f t="shared" si="76"/>
        <v>0.10029951484219302</v>
      </c>
      <c r="AO86" s="24">
        <f t="shared" si="57"/>
        <v>0.12654023641736645</v>
      </c>
      <c r="AP86" s="24">
        <f t="shared" si="57"/>
        <v>0.12897571084845105</v>
      </c>
      <c r="AQ86" s="24">
        <f t="shared" si="57"/>
        <v>0.12384388617249087</v>
      </c>
      <c r="AR86" s="24">
        <f t="shared" si="51"/>
        <v>0.12682846026403527</v>
      </c>
      <c r="AS86" s="24" t="e">
        <f t="shared" si="51"/>
        <v>#DIV/0!</v>
      </c>
      <c r="AT86" s="24">
        <f t="shared" si="51"/>
        <v>0.12306480851766577</v>
      </c>
      <c r="AU86" s="21"/>
      <c r="AV86" s="24">
        <f t="shared" si="77"/>
        <v>1.4113901332858738</v>
      </c>
      <c r="AW86" s="24">
        <f t="shared" si="77"/>
        <v>1.5466508274340369</v>
      </c>
      <c r="AX86" s="24">
        <f t="shared" si="77"/>
        <v>1.3493318538236356</v>
      </c>
      <c r="AY86" s="24">
        <f t="shared" si="77"/>
        <v>1.1624489446230344</v>
      </c>
      <c r="AZ86" s="24">
        <f t="shared" si="77"/>
        <v>1.3023097344536301</v>
      </c>
      <c r="BA86" s="24">
        <f t="shared" si="77"/>
        <v>1.4584197420258511</v>
      </c>
      <c r="BB86" s="24">
        <f t="shared" si="77"/>
        <v>1.4637272386082878</v>
      </c>
      <c r="BC86" s="24">
        <f t="shared" si="75"/>
        <v>1.1789947830689895</v>
      </c>
      <c r="BD86" s="24">
        <f t="shared" si="75"/>
        <v>1.3460802057726222</v>
      </c>
      <c r="BE86" s="24">
        <f t="shared" si="75"/>
        <v>1.3956033040001952</v>
      </c>
      <c r="BF86" s="24">
        <f t="shared" si="78"/>
        <v>1.2204095414705751</v>
      </c>
      <c r="BG86" s="24">
        <f t="shared" si="78"/>
        <v>1.6059678360780438</v>
      </c>
      <c r="BH86" s="24">
        <f t="shared" si="78"/>
        <v>1.2629604533984411</v>
      </c>
      <c r="BI86" s="24">
        <f t="shared" si="78"/>
        <v>1.3133046498337131</v>
      </c>
      <c r="BJ86" s="24">
        <f t="shared" si="78"/>
        <v>1.4736924429802274</v>
      </c>
      <c r="BK86" s="24">
        <f t="shared" si="78"/>
        <v>1.2085331361784837</v>
      </c>
      <c r="BL86" s="24">
        <f t="shared" si="58"/>
        <v>1.4113901332858738</v>
      </c>
      <c r="BM86" s="24">
        <f t="shared" si="58"/>
        <v>1.4464795181225214</v>
      </c>
      <c r="BN86" s="24">
        <f t="shared" si="58"/>
        <v>1.3535506951770984</v>
      </c>
      <c r="BO86" s="24">
        <f t="shared" si="58"/>
        <v>1.2786494391826952</v>
      </c>
      <c r="BP86" s="24" t="e">
        <f t="shared" si="58"/>
        <v>#DIV/0!</v>
      </c>
      <c r="BQ86" s="24">
        <f t="shared" si="58"/>
        <v>1.2894592121954278</v>
      </c>
      <c r="BR86" s="21"/>
      <c r="BS86" s="35">
        <f t="shared" si="72"/>
        <v>45170</v>
      </c>
      <c r="BT86" s="24">
        <f t="shared" si="74"/>
        <v>5.1160020573117741E-2</v>
      </c>
      <c r="BU86" s="24">
        <f t="shared" si="61"/>
        <v>2.8991796766367787E-3</v>
      </c>
      <c r="BV86" s="24">
        <f t="shared" si="62"/>
        <v>1.5507276801630438E-2</v>
      </c>
      <c r="BW86" s="24">
        <f t="shared" si="60"/>
        <v>7.0980620038147832E-3</v>
      </c>
      <c r="BX86" s="24">
        <f t="shared" si="60"/>
        <v>6.6622482500586786E-3</v>
      </c>
      <c r="BY86" s="24">
        <f t="shared" si="60"/>
        <v>8.4145836899294103E-3</v>
      </c>
      <c r="BZ86" s="24">
        <f t="shared" si="60"/>
        <v>9.194480435646947E-3</v>
      </c>
      <c r="CA86" s="24">
        <f t="shared" si="60"/>
        <v>2.438076911432325E-3</v>
      </c>
      <c r="CB86" s="24">
        <f t="shared" si="60"/>
        <v>8.2749041841734886E-3</v>
      </c>
      <c r="CC86" s="24">
        <f t="shared" si="60"/>
        <v>1.175542174458548E-3</v>
      </c>
      <c r="CD86" s="24">
        <f t="shared" si="60"/>
        <v>1.0483969934770776E-2</v>
      </c>
      <c r="CE86" s="24">
        <f t="shared" si="60"/>
        <v>3.2318917816966286E-3</v>
      </c>
      <c r="CF86" s="24">
        <f t="shared" si="73"/>
        <v>0.12654023641736653</v>
      </c>
    </row>
    <row r="87" spans="1:84" x14ac:dyDescent="0.2">
      <c r="A87" s="31">
        <f>+[1]NOA!A88</f>
        <v>45200</v>
      </c>
      <c r="B87" s="17">
        <f>+[1]NOA!B88</f>
        <v>2587.2598008904379</v>
      </c>
      <c r="C87" s="17">
        <f>+[1]NOA!C88</f>
        <v>2837.9612429285498</v>
      </c>
      <c r="D87" s="17">
        <f>+[1]NOA!D88</f>
        <v>2051.83760521064</v>
      </c>
      <c r="E87" s="17">
        <f>+[1]NOA!E88</f>
        <v>2665.1686129115401</v>
      </c>
      <c r="F87" s="17">
        <f>+[1]NOA!F88</f>
        <v>2057.0898999999999</v>
      </c>
      <c r="G87" s="17">
        <f>+[1]NOA!G88</f>
        <v>2538.50655071748</v>
      </c>
      <c r="H87" s="17">
        <f>+[1]NOA!H88</f>
        <v>2801.0569</v>
      </c>
      <c r="I87" s="17">
        <f>+[1]NOA!I88</f>
        <v>2277.0306999999998</v>
      </c>
      <c r="J87" s="17">
        <f>+[1]NOA!J88</f>
        <v>2030.63147854115</v>
      </c>
      <c r="K87" s="17">
        <f>+[1]NOA!K88</f>
        <v>2421.0311000000002</v>
      </c>
      <c r="L87" s="17">
        <f>+[1]NOA!L88</f>
        <v>1809.2063106682699</v>
      </c>
      <c r="M87" s="17">
        <f>+[1]NOA!M88</f>
        <v>2959.7175999999999</v>
      </c>
      <c r="N87" s="17">
        <f>+[1]NOA!N88</f>
        <v>2095.3745659147498</v>
      </c>
      <c r="O87" s="17">
        <f>+[1]NOA!P88</f>
        <v>2918.2777000000001</v>
      </c>
      <c r="P87" s="17">
        <f>+[1]NOA!Q88</f>
        <v>2694.1102000000001</v>
      </c>
      <c r="Q87" s="19">
        <f>+[1]NOA!R88</f>
        <v>1952.3639000000001</v>
      </c>
      <c r="R87" s="19">
        <f t="shared" si="63"/>
        <v>2587.2598008904379</v>
      </c>
      <c r="S87" s="19">
        <f t="shared" si="64"/>
        <v>2695.8538098853587</v>
      </c>
      <c r="T87" s="19">
        <f t="shared" si="65"/>
        <v>2614.6064199055782</v>
      </c>
      <c r="U87" s="19">
        <f t="shared" si="66"/>
        <v>2515.560502917273</v>
      </c>
      <c r="V87" s="19"/>
      <c r="W87" s="19">
        <f t="shared" si="67"/>
        <v>2454.2223928913731</v>
      </c>
      <c r="Y87" s="24">
        <f t="shared" si="68"/>
        <v>7.6237027648563327E-2</v>
      </c>
      <c r="Z87" s="24">
        <f t="shared" si="69"/>
        <v>6.8918871419483718E-2</v>
      </c>
      <c r="AA87" s="24">
        <f t="shared" si="70"/>
        <v>8.7921008818439228E-2</v>
      </c>
      <c r="AB87" s="24">
        <f t="shared" si="71"/>
        <v>9.2083663729418452E-2</v>
      </c>
      <c r="AC87" s="24">
        <f t="shared" si="76"/>
        <v>3.8268018512968238E-2</v>
      </c>
      <c r="AD87" s="24">
        <f t="shared" si="76"/>
        <v>0.10071304650792334</v>
      </c>
      <c r="AE87" s="24">
        <f t="shared" si="76"/>
        <v>4.0467030568902329E-2</v>
      </c>
      <c r="AF87" s="24">
        <f t="shared" si="76"/>
        <v>6.9516759670001482E-2</v>
      </c>
      <c r="AG87" s="24">
        <f t="shared" si="76"/>
        <v>0.12763405342982304</v>
      </c>
      <c r="AH87" s="24">
        <f t="shared" si="76"/>
        <v>0.10683980265496418</v>
      </c>
      <c r="AI87" s="24">
        <f t="shared" si="76"/>
        <v>6.9236160254471102E-2</v>
      </c>
      <c r="AJ87" s="24">
        <f t="shared" si="76"/>
        <v>9.1400455703166683E-2</v>
      </c>
      <c r="AK87" s="24">
        <f t="shared" si="76"/>
        <v>9.0765196796984471E-2</v>
      </c>
      <c r="AL87" s="24">
        <f t="shared" si="76"/>
        <v>7.3180329836586511E-2</v>
      </c>
      <c r="AM87" s="24">
        <f t="shared" si="76"/>
        <v>8.2300439535002656E-2</v>
      </c>
      <c r="AN87" s="24">
        <f t="shared" si="76"/>
        <v>5.4834127183989834E-2</v>
      </c>
      <c r="AO87" s="24">
        <f t="shared" si="57"/>
        <v>7.6237027648563327E-2</v>
      </c>
      <c r="AP87" s="24">
        <f t="shared" si="57"/>
        <v>8.1910627140879377E-2</v>
      </c>
      <c r="AQ87" s="24">
        <f t="shared" si="57"/>
        <v>9.5479831731418496E-2</v>
      </c>
      <c r="AR87" s="24">
        <f t="shared" si="51"/>
        <v>9.6864212418007023E-2</v>
      </c>
      <c r="AS87" s="24" t="e">
        <f t="shared" si="51"/>
        <v>#DIV/0!</v>
      </c>
      <c r="AT87" s="24">
        <f t="shared" si="51"/>
        <v>8.374499821939474E-2</v>
      </c>
      <c r="AU87" s="21"/>
      <c r="AV87" s="24">
        <f t="shared" si="77"/>
        <v>1.4433928572349983</v>
      </c>
      <c r="AW87" s="24">
        <f t="shared" si="77"/>
        <v>1.579426171893624</v>
      </c>
      <c r="AX87" s="24">
        <f t="shared" si="77"/>
        <v>1.4308068787342436</v>
      </c>
      <c r="AY87" s="24">
        <f t="shared" si="77"/>
        <v>1.2115419633038513</v>
      </c>
      <c r="AZ87" s="24">
        <f t="shared" si="77"/>
        <v>1.2142038250771465</v>
      </c>
      <c r="BA87" s="24">
        <f t="shared" si="77"/>
        <v>1.5714008761656046</v>
      </c>
      <c r="BB87" s="24">
        <f t="shared" si="77"/>
        <v>1.4190119422146839</v>
      </c>
      <c r="BC87" s="24">
        <f t="shared" si="75"/>
        <v>1.2072543144357621</v>
      </c>
      <c r="BD87" s="24">
        <f t="shared" si="75"/>
        <v>1.3589393639791196</v>
      </c>
      <c r="BE87" s="24">
        <f t="shared" si="75"/>
        <v>1.4732551184537095</v>
      </c>
      <c r="BF87" s="24">
        <f t="shared" si="78"/>
        <v>1.2628811968491447</v>
      </c>
      <c r="BG87" s="24">
        <f t="shared" si="78"/>
        <v>1.6591341302692153</v>
      </c>
      <c r="BH87" s="24">
        <f t="shared" si="78"/>
        <v>1.3243733120216468</v>
      </c>
      <c r="BI87" s="24">
        <f t="shared" si="78"/>
        <v>1.2424499331171113</v>
      </c>
      <c r="BJ87" s="24">
        <f t="shared" si="78"/>
        <v>1.5477361349340857</v>
      </c>
      <c r="BK87" s="24">
        <f t="shared" si="78"/>
        <v>1.1689854672842532</v>
      </c>
      <c r="BL87" s="24">
        <f t="shared" si="58"/>
        <v>1.4433928572349983</v>
      </c>
      <c r="BM87" s="24">
        <f t="shared" si="58"/>
        <v>1.4962182915705373</v>
      </c>
      <c r="BN87" s="24">
        <f t="shared" si="58"/>
        <v>1.4187326177388702</v>
      </c>
      <c r="BO87" s="24">
        <f t="shared" si="58"/>
        <v>1.3470822671188589</v>
      </c>
      <c r="BP87" s="24" t="e">
        <f t="shared" si="58"/>
        <v>#DIV/0!</v>
      </c>
      <c r="BQ87" s="24">
        <f t="shared" si="58"/>
        <v>1.3310515388224822</v>
      </c>
      <c r="BR87" s="21"/>
      <c r="BS87" s="35">
        <f t="shared" si="72"/>
        <v>45200</v>
      </c>
      <c r="BT87" s="24">
        <f t="shared" si="74"/>
        <v>2.6388919199178573E-2</v>
      </c>
      <c r="BU87" s="24">
        <f t="shared" si="61"/>
        <v>2.1589894032975334E-3</v>
      </c>
      <c r="BV87" s="24">
        <f t="shared" si="62"/>
        <v>1.1563490774264927E-2</v>
      </c>
      <c r="BW87" s="24">
        <f t="shared" si="60"/>
        <v>2.2077286799577597E-3</v>
      </c>
      <c r="BX87" s="24">
        <f t="shared" si="60"/>
        <v>5.9130182413073586E-3</v>
      </c>
      <c r="BY87" s="24">
        <f t="shared" si="60"/>
        <v>2.8685772135866781E-3</v>
      </c>
      <c r="BZ87" s="24">
        <f t="shared" si="60"/>
        <v>5.1776739301098449E-3</v>
      </c>
      <c r="CA87" s="24">
        <f t="shared" si="60"/>
        <v>2.4762651552643271E-3</v>
      </c>
      <c r="CB87" s="24">
        <f t="shared" si="60"/>
        <v>5.7840698892705324E-3</v>
      </c>
      <c r="CC87" s="24">
        <f t="shared" si="60"/>
        <v>9.9413528181455427E-4</v>
      </c>
      <c r="CD87" s="24">
        <f t="shared" si="60"/>
        <v>8.23814010316711E-3</v>
      </c>
      <c r="CE87" s="24">
        <f t="shared" si="60"/>
        <v>2.4660197773444959E-3</v>
      </c>
      <c r="CF87" s="24">
        <f t="shared" si="73"/>
        <v>7.6237027648563688E-2</v>
      </c>
    </row>
    <row r="88" spans="1:84" x14ac:dyDescent="0.2">
      <c r="A88" s="31">
        <f>+[1]NOA!A89</f>
        <v>45231</v>
      </c>
      <c r="B88" s="17">
        <f>+[1]NOA!B89</f>
        <v>2903.6122560342892</v>
      </c>
      <c r="C88" s="17">
        <f>+[1]NOA!C89</f>
        <v>3240.7110816724398</v>
      </c>
      <c r="D88" s="17">
        <f>+[1]NOA!D89</f>
        <v>2273.82668899702</v>
      </c>
      <c r="E88" s="17">
        <f>+[1]NOA!E89</f>
        <v>2935.0079337391098</v>
      </c>
      <c r="F88" s="17">
        <f>+[1]NOA!F89</f>
        <v>2208.5462000000002</v>
      </c>
      <c r="G88" s="17">
        <f>+[1]NOA!G89</f>
        <v>2884.0878212872099</v>
      </c>
      <c r="H88" s="17">
        <f>+[1]NOA!H89</f>
        <v>3218.4153999999999</v>
      </c>
      <c r="I88" s="17">
        <f>+[1]NOA!I89</f>
        <v>2525.6145999999999</v>
      </c>
      <c r="J88" s="17">
        <f>+[1]NOA!J89</f>
        <v>2326.1087663877001</v>
      </c>
      <c r="K88" s="17">
        <f>+[1]NOA!K89</f>
        <v>2671.6444999999999</v>
      </c>
      <c r="L88" s="17">
        <f>+[1]NOA!L89</f>
        <v>1940.9822887514999</v>
      </c>
      <c r="M88" s="17">
        <f>+[1]NOA!M89</f>
        <v>3258.8042</v>
      </c>
      <c r="N88" s="17">
        <f>+[1]NOA!N89</f>
        <v>2335.5475540167699</v>
      </c>
      <c r="O88" s="17">
        <f>+[1]NOA!P89</f>
        <v>3251.4875999999999</v>
      </c>
      <c r="P88" s="17">
        <f>+[1]NOA!Q89</f>
        <v>3027.3269</v>
      </c>
      <c r="Q88" s="19">
        <f>+[1]NOA!R89</f>
        <v>2133.2287999999999</v>
      </c>
      <c r="R88" s="19">
        <f t="shared" si="63"/>
        <v>2903.6122560342892</v>
      </c>
      <c r="S88" s="19">
        <f t="shared" si="64"/>
        <v>3032.7881075842956</v>
      </c>
      <c r="T88" s="19">
        <f t="shared" si="65"/>
        <v>2897.8972264383901</v>
      </c>
      <c r="U88" s="19">
        <f t="shared" si="66"/>
        <v>2794.3179621152135</v>
      </c>
      <c r="V88" s="19"/>
      <c r="W88" s="19">
        <f t="shared" si="67"/>
        <v>2740.7546262928345</v>
      </c>
      <c r="Y88" s="24">
        <f t="shared" si="68"/>
        <v>0.12227316910152375</v>
      </c>
      <c r="Z88" s="24">
        <f t="shared" si="69"/>
        <v>0.14191520047972328</v>
      </c>
      <c r="AA88" s="24">
        <f t="shared" si="70"/>
        <v>0.10819037687126842</v>
      </c>
      <c r="AB88" s="24">
        <f t="shared" si="71"/>
        <v>0.10124662264155448</v>
      </c>
      <c r="AC88" s="24">
        <f t="shared" si="76"/>
        <v>7.3626485648488282E-2</v>
      </c>
      <c r="AD88" s="24">
        <f t="shared" si="76"/>
        <v>0.13613566231375507</v>
      </c>
      <c r="AE88" s="24">
        <f t="shared" si="76"/>
        <v>0.14900036482657675</v>
      </c>
      <c r="AF88" s="24">
        <f t="shared" si="76"/>
        <v>0.10917020135038147</v>
      </c>
      <c r="AG88" s="24">
        <f t="shared" si="76"/>
        <v>0.14551004993718863</v>
      </c>
      <c r="AH88" s="24">
        <f t="shared" si="76"/>
        <v>0.10351515104452802</v>
      </c>
      <c r="AI88" s="24">
        <f t="shared" si="76"/>
        <v>7.2836346693128551E-2</v>
      </c>
      <c r="AJ88" s="24">
        <f t="shared" si="76"/>
        <v>0.10105241121652964</v>
      </c>
      <c r="AK88" s="24">
        <f t="shared" si="76"/>
        <v>0.11462055138441141</v>
      </c>
      <c r="AL88" s="24">
        <f t="shared" si="76"/>
        <v>0.11418032629314201</v>
      </c>
      <c r="AM88" s="24">
        <f t="shared" si="76"/>
        <v>0.12368339646982518</v>
      </c>
      <c r="AN88" s="24">
        <f t="shared" si="76"/>
        <v>9.2638928634154682E-2</v>
      </c>
      <c r="AO88" s="24">
        <f t="shared" si="57"/>
        <v>0.12227316910152375</v>
      </c>
      <c r="AP88" s="24">
        <f t="shared" si="57"/>
        <v>0.12498240685879969</v>
      </c>
      <c r="AQ88" s="24">
        <f t="shared" si="57"/>
        <v>0.1083493119178689</v>
      </c>
      <c r="AR88" s="24">
        <f t="shared" si="51"/>
        <v>0.11081325965909694</v>
      </c>
      <c r="AS88" s="24" t="e">
        <f t="shared" si="51"/>
        <v>#DIV/0!</v>
      </c>
      <c r="AT88" s="24">
        <f t="shared" si="51"/>
        <v>0.11675072081136517</v>
      </c>
      <c r="AU88" s="21"/>
      <c r="AV88" s="24">
        <f t="shared" si="77"/>
        <v>1.6139303575961557</v>
      </c>
      <c r="AW88" s="24">
        <f t="shared" si="77"/>
        <v>1.8092158565346677</v>
      </c>
      <c r="AX88" s="24">
        <f t="shared" si="77"/>
        <v>1.5501750523883335</v>
      </c>
      <c r="AY88" s="24">
        <f t="shared" si="77"/>
        <v>1.3258626033016241</v>
      </c>
      <c r="AZ88" s="24">
        <f t="shared" si="77"/>
        <v>1.2451431560146164</v>
      </c>
      <c r="BA88" s="24">
        <f t="shared" si="77"/>
        <v>1.7878548999391373</v>
      </c>
      <c r="BB88" s="24">
        <f t="shared" si="77"/>
        <v>1.6297474787751698</v>
      </c>
      <c r="BC88" s="24">
        <f t="shared" si="75"/>
        <v>1.3289608704376383</v>
      </c>
      <c r="BD88" s="24">
        <f t="shared" si="75"/>
        <v>1.5910226754784524</v>
      </c>
      <c r="BE88" s="24">
        <f t="shared" si="75"/>
        <v>1.6355664938227101</v>
      </c>
      <c r="BF88" s="24">
        <f t="shared" si="78"/>
        <v>1.3332688872570082</v>
      </c>
      <c r="BG88" s="24">
        <f t="shared" si="78"/>
        <v>1.7985424720438092</v>
      </c>
      <c r="BH88" s="24">
        <f t="shared" si="78"/>
        <v>1.4475475389810195</v>
      </c>
      <c r="BI88" s="24">
        <f t="shared" si="78"/>
        <v>1.3982740327115053</v>
      </c>
      <c r="BJ88" s="24">
        <f t="shared" si="78"/>
        <v>1.739865425319759</v>
      </c>
      <c r="BK88" s="24">
        <f t="shared" si="78"/>
        <v>1.25083872470795</v>
      </c>
      <c r="BL88" s="24">
        <f t="shared" si="58"/>
        <v>1.6139303575961548</v>
      </c>
      <c r="BM88" s="24">
        <f t="shared" si="58"/>
        <v>1.6804962444233462</v>
      </c>
      <c r="BN88" s="24">
        <f t="shared" si="58"/>
        <v>1.5624219426431902</v>
      </c>
      <c r="BO88" s="24">
        <f t="shared" si="58"/>
        <v>1.4920469977671758</v>
      </c>
      <c r="BP88" s="24" t="e">
        <f t="shared" si="58"/>
        <v>#DIV/0!</v>
      </c>
      <c r="BQ88" s="24">
        <f t="shared" si="58"/>
        <v>1.4832204507690845</v>
      </c>
      <c r="BR88" s="21"/>
      <c r="BS88" s="35">
        <f t="shared" si="72"/>
        <v>45231</v>
      </c>
      <c r="BT88" s="24">
        <f t="shared" si="74"/>
        <v>5.3969597117556611E-2</v>
      </c>
      <c r="BU88" s="24">
        <f t="shared" si="61"/>
        <v>2.6855665287739421E-3</v>
      </c>
      <c r="BV88" s="24">
        <f t="shared" si="62"/>
        <v>1.2901342174791467E-2</v>
      </c>
      <c r="BW88" s="24">
        <f t="shared" si="60"/>
        <v>4.0977488987968E-3</v>
      </c>
      <c r="BX88" s="24">
        <f t="shared" si="60"/>
        <v>8.1745071567952236E-3</v>
      </c>
      <c r="BY88" s="24">
        <f t="shared" si="60"/>
        <v>1.0211109468367896E-2</v>
      </c>
      <c r="BZ88" s="24">
        <f t="shared" si="60"/>
        <v>8.0803272956217909E-3</v>
      </c>
      <c r="CA88" s="24">
        <f t="shared" si="60"/>
        <v>2.9579023152571764E-3</v>
      </c>
      <c r="CB88" s="24">
        <f t="shared" si="60"/>
        <v>5.7634325299948637E-3</v>
      </c>
      <c r="CC88" s="24">
        <f t="shared" si="60"/>
        <v>1.0390259037661022E-3</v>
      </c>
      <c r="CD88" s="24">
        <f t="shared" si="60"/>
        <v>9.2364204521616072E-3</v>
      </c>
      <c r="CE88" s="24">
        <f t="shared" si="60"/>
        <v>3.1561892596399842E-3</v>
      </c>
      <c r="CF88" s="24">
        <f t="shared" si="73"/>
        <v>0.12227316910152347</v>
      </c>
    </row>
    <row r="89" spans="1:84" x14ac:dyDescent="0.2">
      <c r="A89" s="31">
        <f>+[1]NOA!A90</f>
        <v>45261</v>
      </c>
      <c r="B89" s="17">
        <f>+[1]NOA!B90</f>
        <v>3640.0731670655068</v>
      </c>
      <c r="C89" s="17">
        <f>+[1]NOA!C90</f>
        <v>4201.6771660972499</v>
      </c>
      <c r="D89" s="17">
        <f>+[1]NOA!D90</f>
        <v>2720.3805602544198</v>
      </c>
      <c r="E89" s="17">
        <f>+[1]NOA!E90</f>
        <v>3397.98930469077</v>
      </c>
      <c r="F89" s="17">
        <f>+[1]NOA!F90</f>
        <v>2427.8501000000001</v>
      </c>
      <c r="G89" s="17">
        <f>+[1]NOA!G90</f>
        <v>3703.9605867719902</v>
      </c>
      <c r="H89" s="17">
        <f>+[1]NOA!H90</f>
        <v>4336.5448999999999</v>
      </c>
      <c r="I89" s="17">
        <f>+[1]NOA!I90</f>
        <v>3378.2354999999998</v>
      </c>
      <c r="J89" s="17">
        <f>+[1]NOA!J90</f>
        <v>2665.9054602112301</v>
      </c>
      <c r="K89" s="17">
        <f>+[1]NOA!K90</f>
        <v>3215.6727000000001</v>
      </c>
      <c r="L89" s="17">
        <f>+[1]NOA!L90</f>
        <v>2161.0566389801202</v>
      </c>
      <c r="M89" s="17">
        <f>+[1]NOA!M90</f>
        <v>3917.9459999999999</v>
      </c>
      <c r="N89" s="17">
        <f>+[1]NOA!N90</f>
        <v>3091.7292505372802</v>
      </c>
      <c r="O89" s="17">
        <f>+[1]NOA!P90</f>
        <v>3772.5146</v>
      </c>
      <c r="P89" s="17">
        <f>+[1]NOA!Q90</f>
        <v>3875.9578999999999</v>
      </c>
      <c r="Q89" s="19">
        <f>+[1]NOA!R90</f>
        <v>2557.0630000000001</v>
      </c>
      <c r="R89" s="19">
        <f t="shared" si="63"/>
        <v>3640.0731670655068</v>
      </c>
      <c r="S89" s="19">
        <f t="shared" si="64"/>
        <v>3800.595213215865</v>
      </c>
      <c r="T89" s="19">
        <f t="shared" si="65"/>
        <v>3506.8626024810528</v>
      </c>
      <c r="U89" s="19">
        <f t="shared" si="66"/>
        <v>3388.8828486672473</v>
      </c>
      <c r="V89" s="19"/>
      <c r="W89" s="19">
        <f t="shared" si="67"/>
        <v>3421.3310519881952</v>
      </c>
      <c r="Y89" s="24">
        <f t="shared" si="68"/>
        <v>0.25363610774844481</v>
      </c>
      <c r="Z89" s="24">
        <f t="shared" si="69"/>
        <v>0.296529391299172</v>
      </c>
      <c r="AA89" s="24">
        <f t="shared" si="70"/>
        <v>0.19638870166238287</v>
      </c>
      <c r="AB89" s="24">
        <f t="shared" si="71"/>
        <v>0.15774450407084117</v>
      </c>
      <c r="AC89" s="24">
        <f t="shared" si="76"/>
        <v>9.9297854851304379E-2</v>
      </c>
      <c r="AD89" s="24">
        <f t="shared" si="76"/>
        <v>0.28427454928153306</v>
      </c>
      <c r="AE89" s="24">
        <f t="shared" si="76"/>
        <v>0.34741615392469227</v>
      </c>
      <c r="AF89" s="24">
        <f t="shared" si="76"/>
        <v>0.33758947228132108</v>
      </c>
      <c r="AG89" s="24">
        <f t="shared" si="76"/>
        <v>0.1460794519730102</v>
      </c>
      <c r="AH89" s="24">
        <f t="shared" si="76"/>
        <v>0.20363046056464484</v>
      </c>
      <c r="AI89" s="24">
        <f t="shared" si="76"/>
        <v>0.11338297701324151</v>
      </c>
      <c r="AJ89" s="24">
        <f t="shared" si="76"/>
        <v>0.20226492895768322</v>
      </c>
      <c r="AK89" s="24">
        <f t="shared" si="76"/>
        <v>0.32377062724327677</v>
      </c>
      <c r="AL89" s="24">
        <f t="shared" si="76"/>
        <v>0.16024265323970477</v>
      </c>
      <c r="AM89" s="24">
        <f t="shared" si="76"/>
        <v>0.28032354219823441</v>
      </c>
      <c r="AN89" s="24">
        <f t="shared" si="76"/>
        <v>0.1986820166688168</v>
      </c>
      <c r="AO89" s="24">
        <f t="shared" si="57"/>
        <v>0.25363610774844481</v>
      </c>
      <c r="AP89" s="24">
        <f t="shared" si="57"/>
        <v>0.25316872738700824</v>
      </c>
      <c r="AQ89" s="24">
        <f t="shared" si="57"/>
        <v>0.21014043234069457</v>
      </c>
      <c r="AR89" s="24">
        <f t="shared" si="51"/>
        <v>0.21277638930609255</v>
      </c>
      <c r="AS89" s="24" t="e">
        <f t="shared" si="51"/>
        <v>#DIV/0!</v>
      </c>
      <c r="AT89" s="24">
        <f t="shared" si="51"/>
        <v>0.248317167529847</v>
      </c>
      <c r="AU89" s="21"/>
      <c r="AV89" s="24">
        <f t="shared" si="77"/>
        <v>2.1272985408516254</v>
      </c>
      <c r="AW89" s="24">
        <f t="shared" si="77"/>
        <v>2.5166845299289635</v>
      </c>
      <c r="AX89" s="24">
        <f t="shared" si="77"/>
        <v>1.8585813182161934</v>
      </c>
      <c r="AY89" s="24">
        <f t="shared" si="77"/>
        <v>1.5781812614531074</v>
      </c>
      <c r="AZ89" s="24">
        <f t="shared" si="77"/>
        <v>1.3854096078794904</v>
      </c>
      <c r="BA89" s="24">
        <f t="shared" si="77"/>
        <v>2.3594023034323999</v>
      </c>
      <c r="BB89" s="24">
        <f t="shared" si="77"/>
        <v>2.3588849934023552</v>
      </c>
      <c r="BC89" s="24">
        <f t="shared" si="75"/>
        <v>1.9337829344763811</v>
      </c>
      <c r="BD89" s="24">
        <f t="shared" si="75"/>
        <v>1.8489674407345023</v>
      </c>
      <c r="BE89" s="24">
        <f t="shared" si="75"/>
        <v>1.9822264029576018</v>
      </c>
      <c r="BF89" s="24">
        <f t="shared" si="78"/>
        <v>1.4903696211178681</v>
      </c>
      <c r="BG89" s="24">
        <f t="shared" si="78"/>
        <v>2.1603174170413308</v>
      </c>
      <c r="BH89" s="24">
        <f t="shared" si="78"/>
        <v>2.0489581419752869</v>
      </c>
      <c r="BI89" s="24">
        <f t="shared" si="78"/>
        <v>1.680229058700093</v>
      </c>
      <c r="BJ89" s="24">
        <f t="shared" si="78"/>
        <v>2.347332722873162</v>
      </c>
      <c r="BK89" s="24">
        <f t="shared" si="78"/>
        <v>1.5721155345311835</v>
      </c>
      <c r="BL89" s="24">
        <f t="shared" si="58"/>
        <v>2.1272985408516267</v>
      </c>
      <c r="BM89" s="24">
        <f t="shared" si="58"/>
        <v>2.2083457084820033</v>
      </c>
      <c r="BN89" s="24">
        <f t="shared" si="58"/>
        <v>1.9343960320223985</v>
      </c>
      <c r="BO89" s="24">
        <f t="shared" si="58"/>
        <v>1.866406224158891</v>
      </c>
      <c r="BP89" s="24" t="e">
        <f t="shared" si="58"/>
        <v>#DIV/0!</v>
      </c>
      <c r="BQ89" s="24">
        <f t="shared" si="58"/>
        <v>1.9386214071612953</v>
      </c>
      <c r="BR89" s="21"/>
      <c r="BS89" s="35">
        <f t="shared" si="72"/>
        <v>45261</v>
      </c>
      <c r="BT89" s="24">
        <f t="shared" si="74"/>
        <v>0.1147422286766058</v>
      </c>
      <c r="BU89" s="24">
        <f t="shared" si="61"/>
        <v>4.8137061487150429E-3</v>
      </c>
      <c r="BV89" s="24">
        <f t="shared" si="62"/>
        <v>1.9723981901405795E-2</v>
      </c>
      <c r="BW89" s="24">
        <f t="shared" si="60"/>
        <v>5.2869569509830265E-3</v>
      </c>
      <c r="BX89" s="24">
        <f t="shared" si="60"/>
        <v>1.7280617666285265E-2</v>
      </c>
      <c r="BY89" s="24">
        <f t="shared" si="60"/>
        <v>2.4375705538130975E-2</v>
      </c>
      <c r="BZ89" s="24">
        <f t="shared" si="60"/>
        <v>2.4695245565581884E-2</v>
      </c>
      <c r="CA89" s="24">
        <f t="shared" si="60"/>
        <v>3.0309606083731505E-3</v>
      </c>
      <c r="CB89" s="24">
        <f t="shared" si="60"/>
        <v>1.1148071796683364E-2</v>
      </c>
      <c r="CC89" s="24">
        <f t="shared" si="60"/>
        <v>1.5461832878455916E-3</v>
      </c>
      <c r="CD89" s="24">
        <f t="shared" si="60"/>
        <v>1.8137900372389822E-2</v>
      </c>
      <c r="CE89" s="24">
        <f t="shared" si="60"/>
        <v>8.8545492354450712E-3</v>
      </c>
      <c r="CF89" s="24">
        <f t="shared" si="73"/>
        <v>0.25363610774844481</v>
      </c>
    </row>
    <row r="90" spans="1:84" x14ac:dyDescent="0.2">
      <c r="A90" s="31">
        <f>+[1]NOA!A91</f>
        <v>45292</v>
      </c>
      <c r="B90" s="17">
        <f>+[1]NOA!B91</f>
        <v>4429.5687335526654</v>
      </c>
      <c r="C90" s="17">
        <f>+[1]NOA!C91</f>
        <v>5099.5669952937997</v>
      </c>
      <c r="D90" s="17">
        <f>+[1]NOA!D91</f>
        <v>3212.9221926190799</v>
      </c>
      <c r="E90" s="17">
        <f>+[1]NOA!E91</f>
        <v>3845.50539357961</v>
      </c>
      <c r="F90" s="17">
        <f>+[1]NOA!F91</f>
        <v>2954.9949000000001</v>
      </c>
      <c r="G90" s="17">
        <f>+[1]NOA!G91</f>
        <v>4615.4313591249902</v>
      </c>
      <c r="H90" s="17">
        <f>+[1]NOA!H91</f>
        <v>5211.3847999999998</v>
      </c>
      <c r="I90" s="17">
        <f>+[1]NOA!I91</f>
        <v>4376.8348999999998</v>
      </c>
      <c r="J90" s="17">
        <f>+[1]NOA!J91</f>
        <v>3272.4188287026</v>
      </c>
      <c r="K90" s="17">
        <f>+[1]NOA!K91</f>
        <v>3924.3407000000002</v>
      </c>
      <c r="L90" s="17">
        <f>+[1]NOA!L91</f>
        <v>2286.8839354619199</v>
      </c>
      <c r="M90" s="17">
        <f>+[1]NOA!M91</f>
        <v>4703.97</v>
      </c>
      <c r="N90" s="17">
        <f>+[1]NOA!N91</f>
        <v>4625.1560224782397</v>
      </c>
      <c r="O90" s="17">
        <f>+[1]NOA!P91</f>
        <v>4305.0276999999996</v>
      </c>
      <c r="P90" s="17">
        <f>+[1]NOA!Q91</f>
        <v>4729.8356999999996</v>
      </c>
      <c r="Q90" s="19">
        <f>+[1]NOA!R91</f>
        <v>3269.1237000000001</v>
      </c>
      <c r="R90" s="19">
        <f t="shared" si="63"/>
        <v>4429.5687335526654</v>
      </c>
      <c r="S90" s="19">
        <f t="shared" si="64"/>
        <v>4608.6357974682114</v>
      </c>
      <c r="T90" s="19">
        <f t="shared" si="65"/>
        <v>4255.523850902895</v>
      </c>
      <c r="U90" s="19">
        <f t="shared" si="66"/>
        <v>4126.8210947503858</v>
      </c>
      <c r="V90" s="19"/>
      <c r="W90" s="19">
        <f t="shared" si="67"/>
        <v>4190.3993765205005</v>
      </c>
      <c r="Y90" s="24">
        <f t="shared" si="68"/>
        <v>0.21689002672537505</v>
      </c>
      <c r="Z90" s="24">
        <f t="shared" si="69"/>
        <v>0.21369795767306887</v>
      </c>
      <c r="AA90" s="24">
        <f t="shared" si="70"/>
        <v>0.18105615058453273</v>
      </c>
      <c r="AB90" s="24">
        <f t="shared" si="71"/>
        <v>0.13170026411532976</v>
      </c>
      <c r="AC90" s="24">
        <f t="shared" si="76"/>
        <v>0.21712411322264091</v>
      </c>
      <c r="AD90" s="24">
        <f t="shared" si="76"/>
        <v>0.24608004081040957</v>
      </c>
      <c r="AE90" s="24">
        <f t="shared" si="76"/>
        <v>0.20173661755468042</v>
      </c>
      <c r="AF90" s="24">
        <f t="shared" si="76"/>
        <v>0.29559792382739447</v>
      </c>
      <c r="AG90" s="24">
        <f t="shared" si="76"/>
        <v>0.22750745573825171</v>
      </c>
      <c r="AH90" s="24">
        <f t="shared" si="76"/>
        <v>0.22037939371130655</v>
      </c>
      <c r="AI90" s="24">
        <f t="shared" si="76"/>
        <v>5.8224895272148913E-2</v>
      </c>
      <c r="AJ90" s="24">
        <f t="shared" si="76"/>
        <v>0.20062144807508853</v>
      </c>
      <c r="AK90" s="24">
        <f t="shared" si="76"/>
        <v>0.49597705610039466</v>
      </c>
      <c r="AL90" s="24">
        <f t="shared" si="76"/>
        <v>0.14115600771962544</v>
      </c>
      <c r="AM90" s="24">
        <f t="shared" si="76"/>
        <v>0.220301102857696</v>
      </c>
      <c r="AN90" s="24">
        <f t="shared" si="76"/>
        <v>0.27846818791715333</v>
      </c>
      <c r="AO90" s="24">
        <f t="shared" si="57"/>
        <v>0.21689002672537505</v>
      </c>
      <c r="AP90" s="24">
        <f t="shared" si="57"/>
        <v>0.21260895699771853</v>
      </c>
      <c r="AQ90" s="24">
        <f t="shared" si="57"/>
        <v>0.21348462522945022</v>
      </c>
      <c r="AR90" s="24">
        <f t="shared" si="51"/>
        <v>0.21775265744974015</v>
      </c>
      <c r="AS90" s="24" t="e">
        <f t="shared" si="51"/>
        <v>#DIV/0!</v>
      </c>
      <c r="AT90" s="24">
        <f t="shared" si="51"/>
        <v>0.22478629306725129</v>
      </c>
      <c r="AU90" s="21"/>
      <c r="AV90" s="24">
        <f t="shared" si="77"/>
        <v>2.5763361855740001</v>
      </c>
      <c r="AW90" s="24">
        <f t="shared" si="77"/>
        <v>2.9704148892696356</v>
      </c>
      <c r="AX90" s="24">
        <f t="shared" si="77"/>
        <v>2.1751237238986905</v>
      </c>
      <c r="AY90" s="24">
        <f t="shared" si="77"/>
        <v>1.8041818561335492</v>
      </c>
      <c r="AZ90" s="24">
        <f t="shared" si="77"/>
        <v>1.7068069579806657</v>
      </c>
      <c r="BA90" s="24">
        <f t="shared" si="77"/>
        <v>2.95194350437942</v>
      </c>
      <c r="BB90" s="24">
        <f t="shared" si="77"/>
        <v>2.8707854744923598</v>
      </c>
      <c r="BC90" s="24">
        <f t="shared" si="75"/>
        <v>2.6241047245965681</v>
      </c>
      <c r="BD90" s="24">
        <f t="shared" si="75"/>
        <v>2.2821858102011845</v>
      </c>
      <c r="BE90" s="24">
        <f t="shared" si="75"/>
        <v>2.392442374116218</v>
      </c>
      <c r="BF90" s="24">
        <f t="shared" si="78"/>
        <v>1.5437579097529057</v>
      </c>
      <c r="BG90" s="24">
        <f t="shared" si="78"/>
        <v>2.4839117646318196</v>
      </c>
      <c r="BH90" s="24">
        <f t="shared" si="78"/>
        <v>3.3185465111715455</v>
      </c>
      <c r="BI90" s="24">
        <f t="shared" si="78"/>
        <v>1.748689480536147</v>
      </c>
      <c r="BJ90" s="24">
        <f t="shared" si="78"/>
        <v>2.8748954335843195</v>
      </c>
      <c r="BK90" s="24">
        <f t="shared" si="78"/>
        <v>2.1179864769011152</v>
      </c>
      <c r="BL90" s="24">
        <f t="shared" si="58"/>
        <v>2.5763361855740006</v>
      </c>
      <c r="BM90" s="24">
        <f t="shared" si="58"/>
        <v>2.6440286681697001</v>
      </c>
      <c r="BN90" s="24">
        <f t="shared" si="58"/>
        <v>2.3567586040095301</v>
      </c>
      <c r="BO90" s="24">
        <f t="shared" si="58"/>
        <v>2.3171534213241332</v>
      </c>
      <c r="BP90" s="24" t="e">
        <f t="shared" si="58"/>
        <v>#DIV/0!</v>
      </c>
      <c r="BQ90" s="24">
        <f t="shared" si="58"/>
        <v>2.4267512512229938</v>
      </c>
      <c r="BR90" s="21"/>
      <c r="BS90" s="35">
        <f t="shared" si="72"/>
        <v>45292</v>
      </c>
      <c r="BT90" s="24">
        <f t="shared" si="74"/>
        <v>8.5519820480257303E-2</v>
      </c>
      <c r="BU90" s="24">
        <f t="shared" si="61"/>
        <v>4.2352316520720152E-3</v>
      </c>
      <c r="BV90" s="24">
        <f t="shared" si="62"/>
        <v>1.520786469250476E-2</v>
      </c>
      <c r="BW90" s="24">
        <f t="shared" si="60"/>
        <v>1.0137196233818438E-2</v>
      </c>
      <c r="BX90" s="24">
        <f t="shared" si="60"/>
        <v>1.5324420336576092E-2</v>
      </c>
      <c r="BY90" s="24">
        <f t="shared" si="60"/>
        <v>1.5213256197990983E-2</v>
      </c>
      <c r="BZ90" s="24">
        <f t="shared" si="60"/>
        <v>2.3071571829888071E-2</v>
      </c>
      <c r="CA90" s="24">
        <f t="shared" si="60"/>
        <v>4.3154891462223689E-3</v>
      </c>
      <c r="CB90" s="24">
        <f t="shared" si="60"/>
        <v>1.1583763310448093E-2</v>
      </c>
      <c r="CC90" s="24">
        <f t="shared" si="60"/>
        <v>7.0517177276907235E-4</v>
      </c>
      <c r="CD90" s="24">
        <f t="shared" si="60"/>
        <v>1.7253311875219737E-2</v>
      </c>
      <c r="CE90" s="24">
        <f t="shared" si="60"/>
        <v>1.432292919760818E-2</v>
      </c>
      <c r="CF90" s="24">
        <f t="shared" si="73"/>
        <v>0.21689002672537511</v>
      </c>
    </row>
    <row r="91" spans="1:84" x14ac:dyDescent="0.2">
      <c r="A91" s="31">
        <f>+[1]NOA!A92</f>
        <v>45323</v>
      </c>
      <c r="B91" s="17">
        <f>+[1]NOA!B92</f>
        <v>4931.7848742914321</v>
      </c>
      <c r="C91" s="17">
        <f>+[1]NOA!C92</f>
        <v>5516.5246733548302</v>
      </c>
      <c r="D91" s="17">
        <f>+[1]NOA!D92</f>
        <v>3694.89025420302</v>
      </c>
      <c r="E91" s="17">
        <f>+[1]NOA!E92</f>
        <v>4154.4470493005902</v>
      </c>
      <c r="F91" s="17">
        <f>+[1]NOA!F92</f>
        <v>3765.4070000000002</v>
      </c>
      <c r="G91" s="17">
        <f>+[1]NOA!G92</f>
        <v>5123.51124876416</v>
      </c>
      <c r="H91" s="17">
        <f>+[1]NOA!H92</f>
        <v>5813.6212999999998</v>
      </c>
      <c r="I91" s="17">
        <f>+[1]NOA!I92</f>
        <v>5133.2819</v>
      </c>
      <c r="J91" s="17">
        <f>+[1]NOA!J92</f>
        <v>3892.4540398869099</v>
      </c>
      <c r="K91" s="17">
        <f>+[1]NOA!K92</f>
        <v>4252.9299000000001</v>
      </c>
      <c r="L91" s="17">
        <f>+[1]NOA!L92</f>
        <v>2394.33558582042</v>
      </c>
      <c r="M91" s="17">
        <f>+[1]NOA!M92</f>
        <v>5310.2717000000002</v>
      </c>
      <c r="N91" s="17">
        <f>+[1]NOA!N92</f>
        <v>5464.79256223827</v>
      </c>
      <c r="O91" s="17">
        <f>+[1]NOA!P92</f>
        <v>4673.7412999999997</v>
      </c>
      <c r="P91" s="17">
        <f>+[1]NOA!Q92</f>
        <v>5239.4148999999998</v>
      </c>
      <c r="Q91" s="19">
        <f>+[1]NOA!R92</f>
        <v>3915.0819000000001</v>
      </c>
      <c r="R91" s="19">
        <f t="shared" si="63"/>
        <v>4931.7848742914321</v>
      </c>
      <c r="S91" s="19">
        <f t="shared" si="64"/>
        <v>5050.7077857227005</v>
      </c>
      <c r="T91" s="19">
        <f t="shared" si="65"/>
        <v>4718.411871110663</v>
      </c>
      <c r="U91" s="19">
        <f t="shared" si="66"/>
        <v>4548.5498009660587</v>
      </c>
      <c r="V91" s="19"/>
      <c r="W91" s="19">
        <f t="shared" si="67"/>
        <v>4693.256738514634</v>
      </c>
      <c r="Y91" s="24">
        <f t="shared" si="68"/>
        <v>0.11337811217029525</v>
      </c>
      <c r="Z91" s="24">
        <f t="shared" si="69"/>
        <v>8.1763349407081964E-2</v>
      </c>
      <c r="AA91" s="24">
        <f t="shared" si="70"/>
        <v>0.15000925409620769</v>
      </c>
      <c r="AB91" s="24">
        <f t="shared" si="71"/>
        <v>8.0338375350294422E-2</v>
      </c>
      <c r="AC91" s="24">
        <f t="shared" si="76"/>
        <v>0.27425160699938944</v>
      </c>
      <c r="AD91" s="24">
        <f t="shared" si="76"/>
        <v>0.11008286119013877</v>
      </c>
      <c r="AE91" s="24">
        <f t="shared" si="76"/>
        <v>0.11556170252482612</v>
      </c>
      <c r="AF91" s="24">
        <f t="shared" si="76"/>
        <v>0.17282968567080292</v>
      </c>
      <c r="AG91" s="24">
        <f t="shared" si="76"/>
        <v>0.18947306064429781</v>
      </c>
      <c r="AH91" s="24">
        <f t="shared" si="76"/>
        <v>8.3731058315094753E-2</v>
      </c>
      <c r="AI91" s="24">
        <f t="shared" si="76"/>
        <v>4.6986053245765769E-2</v>
      </c>
      <c r="AJ91" s="24">
        <f t="shared" si="76"/>
        <v>0.12889148952905738</v>
      </c>
      <c r="AK91" s="24">
        <f t="shared" si="76"/>
        <v>0.18153691155052942</v>
      </c>
      <c r="AL91" s="24">
        <f t="shared" si="76"/>
        <v>8.5647207333880759E-2</v>
      </c>
      <c r="AM91" s="24">
        <f t="shared" si="76"/>
        <v>0.10773718841861668</v>
      </c>
      <c r="AN91" s="24">
        <f t="shared" si="76"/>
        <v>0.19759368542707634</v>
      </c>
      <c r="AO91" s="24">
        <f t="shared" si="57"/>
        <v>0.11337811217029525</v>
      </c>
      <c r="AP91" s="24">
        <f t="shared" si="57"/>
        <v>9.5922526248948703E-2</v>
      </c>
      <c r="AQ91" s="24">
        <f t="shared" si="57"/>
        <v>0.10877345220602086</v>
      </c>
      <c r="AR91" s="24">
        <f t="shared" si="51"/>
        <v>0.10219214657794162</v>
      </c>
      <c r="AS91" s="24" t="e">
        <f t="shared" si="51"/>
        <v>#DIV/0!</v>
      </c>
      <c r="AT91" s="24">
        <f t="shared" si="51"/>
        <v>0.12000225200770265</v>
      </c>
      <c r="AU91" s="21"/>
      <c r="AV91" s="24">
        <f t="shared" si="77"/>
        <v>2.7180453279740306</v>
      </c>
      <c r="AW91" s="24">
        <f t="shared" si="77"/>
        <v>2.9279286972770877</v>
      </c>
      <c r="AX91" s="24">
        <f t="shared" si="77"/>
        <v>2.4913617184160008</v>
      </c>
      <c r="AY91" s="24">
        <f t="shared" si="77"/>
        <v>1.8802232197719464</v>
      </c>
      <c r="AZ91" s="24">
        <f t="shared" si="77"/>
        <v>2.351624489867127</v>
      </c>
      <c r="BA91" s="24">
        <f t="shared" si="77"/>
        <v>3.1482241516507035</v>
      </c>
      <c r="BB91" s="24">
        <f t="shared" si="77"/>
        <v>3.1077534480809454</v>
      </c>
      <c r="BC91" s="24">
        <f t="shared" si="75"/>
        <v>3.0319983907452457</v>
      </c>
      <c r="BD91" s="24">
        <f t="shared" si="75"/>
        <v>2.7130816612261301</v>
      </c>
      <c r="BE91" s="24">
        <f t="shared" si="75"/>
        <v>2.3156895668194184</v>
      </c>
      <c r="BF91" s="24">
        <f t="shared" si="78"/>
        <v>1.5417483556570684</v>
      </c>
      <c r="BG91" s="24">
        <f t="shared" si="78"/>
        <v>2.6586322803143343</v>
      </c>
      <c r="BH91" s="24">
        <f t="shared" si="78"/>
        <v>3.8345510441684949</v>
      </c>
      <c r="BI91" s="24">
        <f t="shared" si="78"/>
        <v>1.9185704982133225</v>
      </c>
      <c r="BJ91" s="24">
        <f t="shared" si="78"/>
        <v>2.9319505230340841</v>
      </c>
      <c r="BK91" s="24">
        <f t="shared" si="78"/>
        <v>2.5823116562414281</v>
      </c>
      <c r="BL91" s="24">
        <f t="shared" si="58"/>
        <v>2.7180453279740315</v>
      </c>
      <c r="BM91" s="24">
        <f t="shared" si="58"/>
        <v>2.7011535639956499</v>
      </c>
      <c r="BN91" s="24">
        <f t="shared" si="58"/>
        <v>2.4876933900297202</v>
      </c>
      <c r="BO91" s="24">
        <f t="shared" si="58"/>
        <v>2.4339363075347387</v>
      </c>
      <c r="BP91" s="24" t="e">
        <f t="shared" si="58"/>
        <v>#DIV/0!</v>
      </c>
      <c r="BQ91" s="24">
        <f t="shared" si="58"/>
        <v>2.6216382779369529</v>
      </c>
      <c r="BR91" s="21"/>
      <c r="BS91" s="35">
        <f t="shared" si="72"/>
        <v>45323</v>
      </c>
      <c r="BT91" s="24">
        <f t="shared" si="74"/>
        <v>3.2635056746894146E-2</v>
      </c>
      <c r="BU91" s="24">
        <f t="shared" si="61"/>
        <v>3.405658933184261E-3</v>
      </c>
      <c r="BV91" s="24">
        <f t="shared" si="62"/>
        <v>8.6274951606935876E-3</v>
      </c>
      <c r="BW91" s="24">
        <f t="shared" si="60"/>
        <v>1.2806855568194679E-2</v>
      </c>
      <c r="BX91" s="24">
        <f t="shared" si="60"/>
        <v>7.0197554471580232E-3</v>
      </c>
      <c r="BY91" s="24">
        <f t="shared" si="60"/>
        <v>8.6061584644212506E-3</v>
      </c>
      <c r="BZ91" s="24">
        <f t="shared" si="60"/>
        <v>1.436193826683819E-2</v>
      </c>
      <c r="CA91" s="24">
        <f t="shared" si="60"/>
        <v>3.6253894985378925E-3</v>
      </c>
      <c r="CB91" s="24">
        <f t="shared" si="60"/>
        <v>4.4137609270867729E-3</v>
      </c>
      <c r="CC91" s="24">
        <f t="shared" si="60"/>
        <v>4.9485938680882168E-4</v>
      </c>
      <c r="CD91" s="24">
        <f t="shared" si="60"/>
        <v>1.093639330236708E-2</v>
      </c>
      <c r="CE91" s="24">
        <f t="shared" si="60"/>
        <v>6.4447904681106151E-3</v>
      </c>
      <c r="CF91" s="24">
        <f t="shared" si="73"/>
        <v>0.11337811217029532</v>
      </c>
    </row>
    <row r="92" spans="1:84" x14ac:dyDescent="0.2">
      <c r="A92" s="31">
        <f>+[1]NOA!A93</f>
        <v>45352</v>
      </c>
      <c r="B92" s="17">
        <f>+[1]NOA!B93</f>
        <v>5325.6027634716984</v>
      </c>
      <c r="C92" s="17">
        <f>+[1]NOA!C93</f>
        <v>5881.6434134621104</v>
      </c>
      <c r="D92" s="17">
        <f>+[1]NOA!D93</f>
        <v>4135.0068897060301</v>
      </c>
      <c r="E92" s="17">
        <f>+[1]NOA!E93</f>
        <v>4447.2507065066902</v>
      </c>
      <c r="F92" s="17">
        <f>+[1]NOA!F93</f>
        <v>3989.2275</v>
      </c>
      <c r="G92" s="17">
        <f>+[1]NOA!G93</f>
        <v>5336.8827942480702</v>
      </c>
      <c r="H92" s="17">
        <f>+[1]NOA!H93</f>
        <v>6446.348</v>
      </c>
      <c r="I92" s="17">
        <f>+[1]NOA!I93</f>
        <v>5720.4260000000004</v>
      </c>
      <c r="J92" s="17">
        <f>+[1]NOA!J93</f>
        <v>4432.9516765071203</v>
      </c>
      <c r="K92" s="17">
        <f>+[1]NOA!K93</f>
        <v>4511.1750000000002</v>
      </c>
      <c r="L92" s="17">
        <f>+[1]NOA!L93</f>
        <v>3494.77423050279</v>
      </c>
      <c r="M92" s="17">
        <f>+[1]NOA!M93</f>
        <v>5727.8389999999999</v>
      </c>
      <c r="N92" s="17">
        <f>+[1]NOA!N93</f>
        <v>5873.6901661745296</v>
      </c>
      <c r="O92" s="17">
        <f>+[1]NOA!P93</f>
        <v>4968.9859999999999</v>
      </c>
      <c r="P92" s="17">
        <f>+[1]NOA!Q93</f>
        <v>5653.9530000000004</v>
      </c>
      <c r="Q92" s="19">
        <f>+[1]NOA!R93</f>
        <v>4513.0730000000003</v>
      </c>
      <c r="R92" s="19">
        <f t="shared" si="63"/>
        <v>5325.6027634716984</v>
      </c>
      <c r="S92" s="19">
        <f t="shared" si="64"/>
        <v>5393.3292689771906</v>
      </c>
      <c r="T92" s="19">
        <f t="shared" si="65"/>
        <v>5030.7475681071537</v>
      </c>
      <c r="U92" s="19">
        <f t="shared" si="66"/>
        <v>4830.6843302902071</v>
      </c>
      <c r="V92" s="19"/>
      <c r="W92" s="19">
        <f t="shared" si="67"/>
        <v>5126.2677722444078</v>
      </c>
      <c r="Y92" s="24">
        <f t="shared" si="68"/>
        <v>7.985301452080229E-2</v>
      </c>
      <c r="Z92" s="24">
        <f t="shared" si="69"/>
        <v>6.618636944937939E-2</v>
      </c>
      <c r="AA92" s="24">
        <f t="shared" si="70"/>
        <v>0.11911494123604016</v>
      </c>
      <c r="AB92" s="24">
        <f t="shared" si="71"/>
        <v>7.0479573751071056E-2</v>
      </c>
      <c r="AC92" s="24">
        <f t="shared" si="76"/>
        <v>5.944125030839964E-2</v>
      </c>
      <c r="AD92" s="24">
        <f t="shared" si="76"/>
        <v>4.1645569829748652E-2</v>
      </c>
      <c r="AE92" s="24">
        <f t="shared" si="76"/>
        <v>0.10883521085214132</v>
      </c>
      <c r="AF92" s="24">
        <f t="shared" si="76"/>
        <v>0.11437986680606804</v>
      </c>
      <c r="AG92" s="24">
        <f t="shared" si="76"/>
        <v>0.13885780823141425</v>
      </c>
      <c r="AH92" s="24">
        <f t="shared" si="76"/>
        <v>6.0721692121001203E-2</v>
      </c>
      <c r="AI92" s="24">
        <f t="shared" si="76"/>
        <v>0.45960083924714512</v>
      </c>
      <c r="AJ92" s="24">
        <f t="shared" si="76"/>
        <v>7.8633886096637795E-2</v>
      </c>
      <c r="AK92" s="24">
        <f t="shared" si="76"/>
        <v>7.4823993642822328E-2</v>
      </c>
      <c r="AL92" s="24">
        <f t="shared" si="76"/>
        <v>6.3170954712448601E-2</v>
      </c>
      <c r="AM92" s="24">
        <f t="shared" si="76"/>
        <v>7.9119158896922004E-2</v>
      </c>
      <c r="AN92" s="24">
        <f t="shared" si="76"/>
        <v>0.15274038073124352</v>
      </c>
      <c r="AO92" s="24">
        <f t="shared" si="57"/>
        <v>7.985301452080229E-2</v>
      </c>
      <c r="AP92" s="24">
        <f t="shared" si="57"/>
        <v>6.7836330627364605E-2</v>
      </c>
      <c r="AQ92" s="24">
        <f t="shared" si="57"/>
        <v>6.6195089688719788E-2</v>
      </c>
      <c r="AR92" s="24">
        <f t="shared" si="51"/>
        <v>6.2027358536170363E-2</v>
      </c>
      <c r="AS92" s="24" t="e">
        <f t="shared" si="51"/>
        <v>#DIV/0!</v>
      </c>
      <c r="AT92" s="24">
        <f t="shared" si="51"/>
        <v>9.2262379378549975E-2</v>
      </c>
      <c r="AU92" s="21"/>
      <c r="AV92" s="24">
        <f t="shared" si="77"/>
        <v>2.768616301788335</v>
      </c>
      <c r="AW92" s="24">
        <f t="shared" si="77"/>
        <v>2.9236259385486325</v>
      </c>
      <c r="AX92" s="24">
        <f t="shared" si="77"/>
        <v>2.6140321030764939</v>
      </c>
      <c r="AY92" s="24">
        <f t="shared" si="77"/>
        <v>1.9046697017737637</v>
      </c>
      <c r="AZ92" s="24">
        <f t="shared" si="77"/>
        <v>2.3740018759361705</v>
      </c>
      <c r="BA92" s="24">
        <f t="shared" si="77"/>
        <v>3.0434533486629363</v>
      </c>
      <c r="BB92" s="24">
        <f t="shared" si="77"/>
        <v>3.3137920936728928</v>
      </c>
      <c r="BC92" s="24">
        <f t="shared" si="75"/>
        <v>3.2648456833544666</v>
      </c>
      <c r="BD92" s="24">
        <f t="shared" si="75"/>
        <v>3.1084519637707269</v>
      </c>
      <c r="BE92" s="24">
        <f t="shared" si="75"/>
        <v>2.3670704033752097</v>
      </c>
      <c r="BF92" s="24">
        <f t="shared" si="78"/>
        <v>2.0651846965425071</v>
      </c>
      <c r="BG92" s="24">
        <f t="shared" si="78"/>
        <v>2.647534931318642</v>
      </c>
      <c r="BH92" s="24">
        <f t="shared" si="78"/>
        <v>3.8831493030645889</v>
      </c>
      <c r="BI92" s="24">
        <f t="shared" si="78"/>
        <v>1.998254744122463</v>
      </c>
      <c r="BJ92" s="24">
        <f t="shared" si="78"/>
        <v>2.9315196458014863</v>
      </c>
      <c r="BK92" s="24">
        <f t="shared" si="78"/>
        <v>2.8022083286645478</v>
      </c>
      <c r="BL92" s="24">
        <f t="shared" si="58"/>
        <v>2.7686163017883363</v>
      </c>
      <c r="BM92" s="24">
        <f t="shared" si="58"/>
        <v>2.7051501221219669</v>
      </c>
      <c r="BN92" s="24">
        <f t="shared" si="58"/>
        <v>2.4915305781791286</v>
      </c>
      <c r="BO92" s="24">
        <f t="shared" si="58"/>
        <v>2.441442147788043</v>
      </c>
      <c r="BP92" s="24" t="e">
        <f t="shared" si="58"/>
        <v>#DIV/0!</v>
      </c>
      <c r="BQ92" s="24">
        <f t="shared" si="58"/>
        <v>2.7267722426446972</v>
      </c>
      <c r="BR92" s="21"/>
      <c r="BS92" s="35">
        <f t="shared" si="72"/>
        <v>45352</v>
      </c>
      <c r="BT92" s="24">
        <f t="shared" si="74"/>
        <v>2.5667516005223413E-2</v>
      </c>
      <c r="BU92" s="24">
        <f t="shared" si="61"/>
        <v>2.7932383594131147E-3</v>
      </c>
      <c r="BV92" s="24">
        <f t="shared" si="62"/>
        <v>7.3441590255086736E-3</v>
      </c>
      <c r="BW92" s="24">
        <f t="shared" si="60"/>
        <v>3.1768285518031618E-3</v>
      </c>
      <c r="BX92" s="24">
        <f t="shared" si="60"/>
        <v>2.6477916041484774E-3</v>
      </c>
      <c r="BY92" s="24">
        <f t="shared" si="60"/>
        <v>8.1211166202285676E-3</v>
      </c>
      <c r="BZ92" s="24">
        <f t="shared" si="60"/>
        <v>1.0012362677740373E-2</v>
      </c>
      <c r="CA92" s="24">
        <f t="shared" si="60"/>
        <v>2.8385035327549079E-3</v>
      </c>
      <c r="CB92" s="24">
        <f t="shared" si="60"/>
        <v>3.1156232158661696E-3</v>
      </c>
      <c r="CC92" s="24">
        <f t="shared" si="60"/>
        <v>4.5518912368913249E-3</v>
      </c>
      <c r="CD92" s="24">
        <f t="shared" si="60"/>
        <v>6.7650208028981499E-3</v>
      </c>
      <c r="CE92" s="24">
        <f t="shared" si="60"/>
        <v>2.8189628883255489E-3</v>
      </c>
      <c r="CF92" s="24">
        <f t="shared" si="73"/>
        <v>7.9853014520801888E-2</v>
      </c>
    </row>
    <row r="93" spans="1:84" x14ac:dyDescent="0.2">
      <c r="A93" s="31">
        <f>+[1]NOA!A94</f>
        <v>45383</v>
      </c>
      <c r="B93" s="17">
        <f>+[1]NOA!B94</f>
        <v>5790.6942179958969</v>
      </c>
      <c r="C93" s="17">
        <f>+[1]NOA!C94</f>
        <v>6317.34521895957</v>
      </c>
      <c r="D93" s="17">
        <f>+[1]NOA!D94</f>
        <v>4406.7124467758504</v>
      </c>
      <c r="E93" s="17">
        <f>+[1]NOA!E94</f>
        <v>4741.0359303777896</v>
      </c>
      <c r="F93" s="17">
        <f>+[1]NOA!F94</f>
        <v>5243.6390000000001</v>
      </c>
      <c r="G93" s="17">
        <f>+[1]NOA!G94</f>
        <v>5689.3095568182098</v>
      </c>
      <c r="H93" s="17">
        <f>+[1]NOA!H94</f>
        <v>6982.4030000000002</v>
      </c>
      <c r="I93" s="17">
        <f>+[1]NOA!I94</f>
        <v>6119.6170000000002</v>
      </c>
      <c r="J93" s="17">
        <f>+[1]NOA!J94</f>
        <v>5037.7044512891398</v>
      </c>
      <c r="K93" s="17">
        <f>+[1]NOA!K94</f>
        <v>5049.241</v>
      </c>
      <c r="L93" s="17">
        <f>+[1]NOA!L94</f>
        <v>3826.8703572561199</v>
      </c>
      <c r="M93" s="17">
        <f>+[1]NOA!M94</f>
        <v>6089.8710000000001</v>
      </c>
      <c r="N93" s="17">
        <f>+[1]NOA!N94</f>
        <v>6136.25820462088</v>
      </c>
      <c r="O93" s="17">
        <f>+[1]NOA!P94</f>
        <v>5626.3</v>
      </c>
      <c r="P93" s="17">
        <f>+[1]NOA!Q94</f>
        <v>6030.93</v>
      </c>
      <c r="Q93" s="19">
        <f>+[1]NOA!R94</f>
        <v>5309.4170000000004</v>
      </c>
      <c r="R93" s="19">
        <f t="shared" si="63"/>
        <v>5790.6942179958969</v>
      </c>
      <c r="S93" s="19">
        <f t="shared" si="64"/>
        <v>5783.5785519753954</v>
      </c>
      <c r="T93" s="19">
        <f t="shared" si="65"/>
        <v>5387.3714787109038</v>
      </c>
      <c r="U93" s="19">
        <f t="shared" si="66"/>
        <v>5185.75613477772</v>
      </c>
      <c r="V93" s="19"/>
      <c r="W93" s="19">
        <f t="shared" si="67"/>
        <v>5526.1705318757267</v>
      </c>
      <c r="Y93" s="24">
        <f t="shared" si="68"/>
        <v>8.7331232760028632E-2</v>
      </c>
      <c r="Z93" s="24">
        <f t="shared" si="69"/>
        <v>7.4078242230770197E-2</v>
      </c>
      <c r="AA93" s="24">
        <f t="shared" si="70"/>
        <v>6.570861048532306E-2</v>
      </c>
      <c r="AB93" s="24">
        <f t="shared" si="71"/>
        <v>6.6059964517239278E-2</v>
      </c>
      <c r="AC93" s="24">
        <f t="shared" si="76"/>
        <v>0.31444972742216382</v>
      </c>
      <c r="AD93" s="24">
        <f t="shared" si="76"/>
        <v>6.603606939803397E-2</v>
      </c>
      <c r="AE93" s="24">
        <f t="shared" si="76"/>
        <v>8.3156385600032801E-2</v>
      </c>
      <c r="AF93" s="24">
        <f t="shared" si="76"/>
        <v>6.9783439205401754E-2</v>
      </c>
      <c r="AG93" s="24">
        <f t="shared" si="76"/>
        <v>0.1364221446371654</v>
      </c>
      <c r="AH93" s="24">
        <f t="shared" si="76"/>
        <v>0.11927402505998996</v>
      </c>
      <c r="AI93" s="24">
        <f t="shared" si="76"/>
        <v>9.5026489509610235E-2</v>
      </c>
      <c r="AJ93" s="24">
        <f t="shared" si="76"/>
        <v>6.3205687171025593E-2</v>
      </c>
      <c r="AK93" s="24">
        <f t="shared" si="76"/>
        <v>4.4702398495315654E-2</v>
      </c>
      <c r="AL93" s="24">
        <f t="shared" si="76"/>
        <v>0.132283327020845</v>
      </c>
      <c r="AM93" s="24">
        <f t="shared" si="76"/>
        <v>6.6674944061261288E-2</v>
      </c>
      <c r="AN93" s="24">
        <f t="shared" si="76"/>
        <v>0.17645271858000089</v>
      </c>
      <c r="AO93" s="24">
        <f t="shared" si="57"/>
        <v>8.7331232760028632E-2</v>
      </c>
      <c r="AP93" s="24">
        <f t="shared" si="57"/>
        <v>7.2357770782315534E-2</v>
      </c>
      <c r="AQ93" s="24">
        <f t="shared" si="57"/>
        <v>7.0888850171015871E-2</v>
      </c>
      <c r="AR93" s="24">
        <f t="shared" si="51"/>
        <v>7.3503416950902567E-2</v>
      </c>
      <c r="AS93" s="24" t="e">
        <f t="shared" si="51"/>
        <v>#DIV/0!</v>
      </c>
      <c r="AT93" s="24">
        <f t="shared" si="51"/>
        <v>7.8010509282512963E-2</v>
      </c>
      <c r="AU93" s="21"/>
      <c r="AV93" s="24">
        <f t="shared" si="77"/>
        <v>2.8215090733310868</v>
      </c>
      <c r="AW93" s="24">
        <f t="shared" si="77"/>
        <v>2.8958041653869273</v>
      </c>
      <c r="AX93" s="24">
        <f t="shared" si="77"/>
        <v>2.6515796041064035</v>
      </c>
      <c r="AY93" s="24">
        <f t="shared" si="77"/>
        <v>1.8939382803585043</v>
      </c>
      <c r="AZ93" s="24">
        <f t="shared" si="77"/>
        <v>3.259791228239064</v>
      </c>
      <c r="BA93" s="24">
        <f t="shared" si="77"/>
        <v>2.9551178951972115</v>
      </c>
      <c r="BB93" s="24">
        <f t="shared" si="77"/>
        <v>3.4006821104760823</v>
      </c>
      <c r="BC93" s="24">
        <f t="shared" si="75"/>
        <v>3.3268743856620473</v>
      </c>
      <c r="BD93" s="24">
        <f t="shared" si="75"/>
        <v>3.4026357468820247</v>
      </c>
      <c r="BE93" s="24">
        <f t="shared" si="75"/>
        <v>2.6134769027261089</v>
      </c>
      <c r="BF93" s="24">
        <f t="shared" si="78"/>
        <v>2.1929875665300376</v>
      </c>
      <c r="BG93" s="24">
        <f t="shared" si="78"/>
        <v>2.5028092377420794</v>
      </c>
      <c r="BH93" s="24">
        <f t="shared" si="78"/>
        <v>3.8584721114659652</v>
      </c>
      <c r="BI93" s="24">
        <f t="shared" si="78"/>
        <v>2.0870453174499626</v>
      </c>
      <c r="BJ93" s="24">
        <f t="shared" si="78"/>
        <v>2.8809760146978149</v>
      </c>
      <c r="BK93" s="24">
        <f t="shared" si="78"/>
        <v>3.3128270411943763</v>
      </c>
      <c r="BL93" s="24">
        <f t="shared" si="58"/>
        <v>2.8215090733310868</v>
      </c>
      <c r="BM93" s="24">
        <f t="shared" si="58"/>
        <v>2.684875891663252</v>
      </c>
      <c r="BN93" s="24">
        <f t="shared" si="58"/>
        <v>2.4737368120044083</v>
      </c>
      <c r="BO93" s="24">
        <f t="shared" si="58"/>
        <v>2.4640468495957251</v>
      </c>
      <c r="BP93" s="24" t="e">
        <f t="shared" si="58"/>
        <v>#DIV/0!</v>
      </c>
      <c r="BQ93" s="24">
        <f t="shared" si="58"/>
        <v>2.7797197732326913</v>
      </c>
      <c r="BR93" s="21"/>
      <c r="BS93" s="35">
        <f t="shared" si="72"/>
        <v>45383</v>
      </c>
      <c r="BT93" s="24">
        <f t="shared" si="74"/>
        <v>2.8364454255220571E-2</v>
      </c>
      <c r="BU93" s="24">
        <f t="shared" si="61"/>
        <v>1.596886646262266E-3</v>
      </c>
      <c r="BV93" s="24">
        <f t="shared" si="62"/>
        <v>6.8238721149311869E-3</v>
      </c>
      <c r="BW93" s="24">
        <f t="shared" si="60"/>
        <v>1.6488050066798165E-2</v>
      </c>
      <c r="BX93" s="24">
        <f t="shared" si="60"/>
        <v>4.0499674548073643E-3</v>
      </c>
      <c r="BY93" s="24">
        <f t="shared" si="60"/>
        <v>6.3715382102363114E-3</v>
      </c>
      <c r="BZ93" s="24">
        <f t="shared" ref="BZ93:CE95" si="79">(I93-I92)/$B92*I$3</f>
        <v>6.3038804415286144E-3</v>
      </c>
      <c r="CA93" s="24">
        <f t="shared" si="79"/>
        <v>2.9410937245052267E-3</v>
      </c>
      <c r="CB93" s="24">
        <f t="shared" si="79"/>
        <v>6.0115123905955447E-3</v>
      </c>
      <c r="CC93" s="24">
        <f t="shared" si="79"/>
        <v>1.2721115874875244E-3</v>
      </c>
      <c r="CD93" s="24">
        <f t="shared" si="79"/>
        <v>5.4315648546688182E-3</v>
      </c>
      <c r="CE93" s="24">
        <f t="shared" si="79"/>
        <v>1.6763010129873636E-3</v>
      </c>
      <c r="CF93" s="24">
        <f t="shared" si="73"/>
        <v>8.7331232760028965E-2</v>
      </c>
    </row>
    <row r="94" spans="1:84" x14ac:dyDescent="0.2">
      <c r="A94" s="31">
        <f>+[1]NOA!A95</f>
        <v>45413</v>
      </c>
      <c r="B94" s="17">
        <f>+[1]NOA!B95</f>
        <v>6062.2621662392194</v>
      </c>
      <c r="C94" s="17">
        <f>+[1]NOA!C95</f>
        <v>6673.6816945892797</v>
      </c>
      <c r="D94" s="17">
        <f>+[1]NOA!D95</f>
        <v>4699.0106878898696</v>
      </c>
      <c r="E94" s="17">
        <f>+[1]NOA!E95</f>
        <v>4972.2049443187798</v>
      </c>
      <c r="F94" s="17">
        <f>+[1]NOA!F95</f>
        <v>5277.7380000000003</v>
      </c>
      <c r="G94" s="17">
        <f>+[1]NOA!G95</f>
        <v>5882.2707073465099</v>
      </c>
      <c r="H94" s="17">
        <f>+[1]NOA!H95</f>
        <v>7115.8540000000003</v>
      </c>
      <c r="I94" s="17">
        <f>+[1]NOA!I95</f>
        <v>6457.8760000000002</v>
      </c>
      <c r="J94" s="17">
        <f>+[1]NOA!J95</f>
        <v>5397.6174686261302</v>
      </c>
      <c r="K94" s="17">
        <f>+[1]NOA!K95</f>
        <v>5209.5969999999998</v>
      </c>
      <c r="L94" s="17">
        <f>+[1]NOA!L95</f>
        <v>4060.03810701676</v>
      </c>
      <c r="M94" s="17">
        <f>+[1]NOA!M95</f>
        <v>6442.54</v>
      </c>
      <c r="N94" s="17">
        <f>+[1]NOA!N95</f>
        <v>6353.6865344637099</v>
      </c>
      <c r="O94" s="17">
        <f>+[1]NOA!P95</f>
        <v>6085.1009999999997</v>
      </c>
      <c r="P94" s="17">
        <f>+[1]NOA!Q95</f>
        <v>6238.8410000000003</v>
      </c>
      <c r="Q94" s="19">
        <f>+[1]NOA!R95</f>
        <v>5539.2330000000002</v>
      </c>
      <c r="R94" s="19">
        <f t="shared" si="63"/>
        <v>6062.2621662392194</v>
      </c>
      <c r="S94" s="19">
        <f t="shared" si="64"/>
        <v>6079.9354972411538</v>
      </c>
      <c r="T94" s="19">
        <f t="shared" si="65"/>
        <v>5626.0452932559447</v>
      </c>
      <c r="U94" s="19">
        <f t="shared" si="66"/>
        <v>5391.7136586695606</v>
      </c>
      <c r="V94" s="19"/>
      <c r="W94" s="19">
        <f t="shared" si="67"/>
        <v>5755.5964460795694</v>
      </c>
      <c r="Y94" s="24">
        <f t="shared" si="68"/>
        <v>4.6897304195300693E-2</v>
      </c>
      <c r="Z94" s="24">
        <f t="shared" si="69"/>
        <v>5.6406047679692373E-2</v>
      </c>
      <c r="AA94" s="24">
        <f t="shared" si="70"/>
        <v>6.6330227952104748E-2</v>
      </c>
      <c r="AB94" s="24">
        <f t="shared" si="71"/>
        <v>4.8759177811708687E-2</v>
      </c>
      <c r="AC94" s="24">
        <f t="shared" si="76"/>
        <v>6.5029266888891879E-3</v>
      </c>
      <c r="AD94" s="24">
        <f t="shared" si="76"/>
        <v>3.3916444271704371E-2</v>
      </c>
      <c r="AE94" s="24">
        <f t="shared" si="76"/>
        <v>1.9112474602225094E-2</v>
      </c>
      <c r="AF94" s="24">
        <f t="shared" si="76"/>
        <v>5.5274537605866536E-2</v>
      </c>
      <c r="AG94" s="24">
        <f t="shared" si="76"/>
        <v>7.1443853210739539E-2</v>
      </c>
      <c r="AH94" s="24">
        <f t="shared" si="76"/>
        <v>3.1758436565020309E-2</v>
      </c>
      <c r="AI94" s="24">
        <f t="shared" si="76"/>
        <v>6.0929095577677783E-2</v>
      </c>
      <c r="AJ94" s="24">
        <f t="shared" si="76"/>
        <v>5.7910750490445473E-2</v>
      </c>
      <c r="AK94" s="24">
        <f t="shared" si="76"/>
        <v>3.5433373660693768E-2</v>
      </c>
      <c r="AL94" s="24">
        <f t="shared" si="76"/>
        <v>8.1545776087304178E-2</v>
      </c>
      <c r="AM94" s="24">
        <f t="shared" si="76"/>
        <v>3.4474119248606883E-2</v>
      </c>
      <c r="AN94" s="24">
        <f t="shared" si="76"/>
        <v>4.3284601680372736E-2</v>
      </c>
      <c r="AO94" s="24">
        <f t="shared" si="57"/>
        <v>4.6897304195300693E-2</v>
      </c>
      <c r="AP94" s="24">
        <f t="shared" si="57"/>
        <v>5.1241103168649271E-2</v>
      </c>
      <c r="AQ94" s="24">
        <f t="shared" si="57"/>
        <v>4.4302460947458266E-2</v>
      </c>
      <c r="AR94" s="24">
        <f t="shared" si="51"/>
        <v>3.9716006410445814E-2</v>
      </c>
      <c r="AS94" s="24" t="e">
        <f t="shared" si="51"/>
        <v>#DIV/0!</v>
      </c>
      <c r="AT94" s="24">
        <f t="shared" si="51"/>
        <v>4.1516256670054208E-2</v>
      </c>
      <c r="AU94" s="21"/>
      <c r="AV94" s="24">
        <f t="shared" si="77"/>
        <v>2.6860654135399131</v>
      </c>
      <c r="AW94" s="24">
        <f t="shared" si="77"/>
        <v>2.7785503992243963</v>
      </c>
      <c r="AX94" s="24">
        <f t="shared" si="77"/>
        <v>2.5717434970509565</v>
      </c>
      <c r="AY94" s="24">
        <f t="shared" si="77"/>
        <v>1.8038816166490488</v>
      </c>
      <c r="AZ94" s="24">
        <f t="shared" si="77"/>
        <v>2.906577676952772</v>
      </c>
      <c r="BA94" s="24">
        <f t="shared" si="77"/>
        <v>2.7214610184563126</v>
      </c>
      <c r="BB94" s="24">
        <f t="shared" si="77"/>
        <v>3.0633732491618408</v>
      </c>
      <c r="BC94" s="24">
        <f t="shared" si="75"/>
        <v>3.2927296328735016</v>
      </c>
      <c r="BD94" s="24">
        <f t="shared" si="75"/>
        <v>3.4642079928044653</v>
      </c>
      <c r="BE94" s="24">
        <f t="shared" si="75"/>
        <v>2.5359201257337429</v>
      </c>
      <c r="BF94" s="24">
        <f t="shared" si="78"/>
        <v>2.176983965713768</v>
      </c>
      <c r="BG94" s="24">
        <f t="shared" si="78"/>
        <v>2.3980200518067596</v>
      </c>
      <c r="BH94" s="24">
        <f t="shared" si="78"/>
        <v>3.6406484195988336</v>
      </c>
      <c r="BI94" s="24">
        <f t="shared" si="78"/>
        <v>2.0742837176764133</v>
      </c>
      <c r="BJ94" s="24">
        <f t="shared" si="78"/>
        <v>2.722930638703855</v>
      </c>
      <c r="BK94" s="24">
        <f t="shared" si="78"/>
        <v>3.1719234657848885</v>
      </c>
      <c r="BL94" s="24">
        <f t="shared" si="58"/>
        <v>2.6860654135399122</v>
      </c>
      <c r="BM94" s="24">
        <f t="shared" si="58"/>
        <v>2.5661524968550915</v>
      </c>
      <c r="BN94" s="24">
        <f t="shared" si="58"/>
        <v>2.3496505056146542</v>
      </c>
      <c r="BO94" s="24">
        <f t="shared" si="58"/>
        <v>2.3333785942489556</v>
      </c>
      <c r="BP94" s="24" t="e">
        <f t="shared" si="58"/>
        <v>#DIV/0!</v>
      </c>
      <c r="BQ94" s="24">
        <f t="shared" si="58"/>
        <v>2.6469505859851106</v>
      </c>
      <c r="BR94" s="21"/>
      <c r="BS94" s="35">
        <f t="shared" si="72"/>
        <v>45413</v>
      </c>
      <c r="BT94" s="24">
        <f t="shared" si="74"/>
        <v>2.1334550133365007E-2</v>
      </c>
      <c r="BU94" s="24">
        <f t="shared" si="61"/>
        <v>1.5799375001422818E-3</v>
      </c>
      <c r="BV94" s="24">
        <f t="shared" si="62"/>
        <v>4.9382001445756104E-3</v>
      </c>
      <c r="BW94" s="24">
        <f t="shared" ref="BW94:BW108" si="80">(F94-F93)/$B93*F$3</f>
        <v>4.122010090918088E-4</v>
      </c>
      <c r="BX94" s="24">
        <f t="shared" ref="BX94:BX108" si="81">(G94-G93)/$B93*G$3</f>
        <v>2.0393448467080381E-3</v>
      </c>
      <c r="BY94" s="24">
        <f t="shared" ref="BY94:BY108" si="82">(H94-H93)/$B93*H$3</f>
        <v>1.4587971635158419E-3</v>
      </c>
      <c r="BZ94" s="24">
        <f t="shared" si="79"/>
        <v>4.9126375576166118E-3</v>
      </c>
      <c r="CA94" s="24">
        <f t="shared" si="79"/>
        <v>1.6097805890110041E-3</v>
      </c>
      <c r="CB94" s="24">
        <f t="shared" si="79"/>
        <v>1.6476749834844666E-3</v>
      </c>
      <c r="CC94" s="24">
        <f t="shared" si="79"/>
        <v>8.2142518945911124E-4</v>
      </c>
      <c r="CD94" s="24">
        <f t="shared" si="79"/>
        <v>4.8661269338708419E-3</v>
      </c>
      <c r="CE94" s="24">
        <f t="shared" si="79"/>
        <v>1.2766281444601495E-3</v>
      </c>
      <c r="CF94" s="24">
        <f t="shared" si="73"/>
        <v>4.6897304195300769E-2</v>
      </c>
    </row>
    <row r="95" spans="1:84" x14ac:dyDescent="0.2">
      <c r="A95" s="31">
        <f>+[1]NOA!A96</f>
        <v>45444</v>
      </c>
      <c r="B95" s="17">
        <f>+[1]NOA!B96</f>
        <v>6385.3387568928038</v>
      </c>
      <c r="C95" s="17">
        <f>+[1]NOA!C96</f>
        <v>6950.2085817030902</v>
      </c>
      <c r="D95" s="17">
        <f>+[1]NOA!D96</f>
        <v>4810.5470309898101</v>
      </c>
      <c r="E95" s="17">
        <f>+[1]NOA!E96</f>
        <v>5160.2954863896603</v>
      </c>
      <c r="F95" s="17">
        <f>+[1]NOA!F96</f>
        <v>6345.9380000000001</v>
      </c>
      <c r="G95" s="17">
        <f>+[1]NOA!G96</f>
        <v>6045.3998833390297</v>
      </c>
      <c r="H95" s="17">
        <f>+[1]NOA!H96</f>
        <v>7496.8159999999998</v>
      </c>
      <c r="I95" s="17">
        <f>+[1]NOA!I96</f>
        <v>6761.223</v>
      </c>
      <c r="J95" s="17">
        <f>+[1]NOA!J96</f>
        <v>5746.0662753076203</v>
      </c>
      <c r="K95" s="17">
        <f>+[1]NOA!K96</f>
        <v>5435.1909999999998</v>
      </c>
      <c r="L95" s="17">
        <f>+[1]NOA!L96</f>
        <v>4407.5098582950104</v>
      </c>
      <c r="M95" s="17">
        <f>+[1]NOA!M96</f>
        <v>6808.9719999999998</v>
      </c>
      <c r="N95" s="17">
        <f>+[1]NOA!N96</f>
        <v>6566.8906758801904</v>
      </c>
      <c r="O95" s="17">
        <f>+[1]NOA!P96</f>
        <v>6436.5219999999999</v>
      </c>
      <c r="P95" s="17">
        <f>+[1]NOA!Q96</f>
        <v>6428.7070000000003</v>
      </c>
      <c r="Q95" s="19">
        <f>+[1]NOA!R96</f>
        <v>6172.4669999999996</v>
      </c>
      <c r="R95" s="19">
        <f t="shared" si="63"/>
        <v>6385.3387568928038</v>
      </c>
      <c r="S95" s="19">
        <f t="shared" si="64"/>
        <v>6327.881939634819</v>
      </c>
      <c r="T95" s="19">
        <f t="shared" si="65"/>
        <v>5858.2529578751755</v>
      </c>
      <c r="U95" s="19">
        <f t="shared" si="66"/>
        <v>5585.3993247366243</v>
      </c>
      <c r="V95" s="19"/>
      <c r="W95" s="19">
        <f t="shared" si="67"/>
        <v>6009.0633271475572</v>
      </c>
      <c r="Y95" s="24">
        <f t="shared" si="68"/>
        <v>5.3293074729232393E-2</v>
      </c>
      <c r="Z95" s="24">
        <f t="shared" si="69"/>
        <v>4.1435432459717925E-2</v>
      </c>
      <c r="AA95" s="24">
        <f t="shared" si="70"/>
        <v>2.3736133094437895E-2</v>
      </c>
      <c r="AB95" s="24">
        <f t="shared" si="71"/>
        <v>3.7828396893774929E-2</v>
      </c>
      <c r="AC95" s="24">
        <f t="shared" si="76"/>
        <v>0.20239731491028912</v>
      </c>
      <c r="AD95" s="24">
        <f t="shared" si="76"/>
        <v>2.7732347610045283E-2</v>
      </c>
      <c r="AE95" s="24">
        <f t="shared" si="76"/>
        <v>5.3537073694879034E-2</v>
      </c>
      <c r="AF95" s="24">
        <f t="shared" si="76"/>
        <v>4.6973184372075316E-2</v>
      </c>
      <c r="AG95" s="24">
        <f t="shared" si="76"/>
        <v>6.4556039531675324E-2</v>
      </c>
      <c r="AH95" s="24">
        <f t="shared" si="76"/>
        <v>4.3303541521541922E-2</v>
      </c>
      <c r="AI95" s="24">
        <f t="shared" si="76"/>
        <v>8.5583371909178085E-2</v>
      </c>
      <c r="AJ95" s="24">
        <f t="shared" si="76"/>
        <v>5.6876946049229105E-2</v>
      </c>
      <c r="AK95" s="24">
        <f t="shared" si="76"/>
        <v>3.3555974198603788E-2</v>
      </c>
      <c r="AL95" s="24">
        <f t="shared" si="76"/>
        <v>5.7751054583975003E-2</v>
      </c>
      <c r="AM95" s="24">
        <f t="shared" si="76"/>
        <v>3.0432896110030638E-2</v>
      </c>
      <c r="AN95" s="24">
        <f t="shared" si="76"/>
        <v>0.11431799312287438</v>
      </c>
      <c r="AO95" s="24">
        <f t="shared" si="57"/>
        <v>5.3293074729232393E-2</v>
      </c>
      <c r="AP95" s="24">
        <f t="shared" si="57"/>
        <v>4.0781097514303255E-2</v>
      </c>
      <c r="AQ95" s="24">
        <f t="shared" si="57"/>
        <v>4.1273692712282761E-2</v>
      </c>
      <c r="AR95" s="24">
        <f t="shared" si="51"/>
        <v>3.5922839810980767E-2</v>
      </c>
      <c r="AS95" s="24" t="e">
        <f t="shared" si="51"/>
        <v>#DIV/0!</v>
      </c>
      <c r="AT95" s="24">
        <f t="shared" si="51"/>
        <v>4.4038334418083913E-2</v>
      </c>
      <c r="AU95" s="21"/>
      <c r="AV95" s="24">
        <f t="shared" si="77"/>
        <v>2.623078660259849</v>
      </c>
      <c r="AW95" s="24">
        <f t="shared" si="77"/>
        <v>2.7073252806442056</v>
      </c>
      <c r="AX95" s="24">
        <f t="shared" si="77"/>
        <v>2.4528783172150512</v>
      </c>
      <c r="AY95" s="24">
        <f t="shared" si="77"/>
        <v>1.7424712765185522</v>
      </c>
      <c r="AZ95" s="24">
        <f t="shared" si="77"/>
        <v>2.9246523701798459</v>
      </c>
      <c r="BA95" s="24">
        <f t="shared" si="77"/>
        <v>2.5447140971788818</v>
      </c>
      <c r="BB95" s="24">
        <f t="shared" si="77"/>
        <v>2.9134654495735743</v>
      </c>
      <c r="BC95" s="24">
        <f t="shared" si="75"/>
        <v>3.2445955230379582</v>
      </c>
      <c r="BD95" s="24">
        <f t="shared" si="75"/>
        <v>3.2527992757391573</v>
      </c>
      <c r="BE95" s="24">
        <f t="shared" si="75"/>
        <v>2.48235070851013</v>
      </c>
      <c r="BF95" s="24">
        <f t="shared" si="78"/>
        <v>2.2848853367547743</v>
      </c>
      <c r="BG95" s="24">
        <f t="shared" si="78"/>
        <v>2.4575581343388473</v>
      </c>
      <c r="BH95" s="24">
        <f t="shared" si="78"/>
        <v>3.4027224847880131</v>
      </c>
      <c r="BI95" s="24">
        <f t="shared" si="78"/>
        <v>2.1079323539698085</v>
      </c>
      <c r="BJ95" s="24">
        <f t="shared" si="78"/>
        <v>2.6130209114590817</v>
      </c>
      <c r="BK95" s="24">
        <f t="shared" si="78"/>
        <v>3.191880848757692</v>
      </c>
      <c r="BL95" s="24">
        <f t="shared" si="58"/>
        <v>2.6230786602598486</v>
      </c>
      <c r="BM95" s="24">
        <f t="shared" si="58"/>
        <v>2.498880484158712</v>
      </c>
      <c r="BN95" s="24">
        <f t="shared" si="58"/>
        <v>2.2896892374896991</v>
      </c>
      <c r="BO95" s="24">
        <f t="shared" si="58"/>
        <v>2.2347420748182509</v>
      </c>
      <c r="BP95" s="24" t="e">
        <f t="shared" si="58"/>
        <v>#DIV/0!</v>
      </c>
      <c r="BQ95" s="24">
        <f t="shared" si="58"/>
        <v>2.5536495422001684</v>
      </c>
      <c r="BR95" s="21"/>
      <c r="BS95" s="35">
        <f t="shared" si="72"/>
        <v>45444</v>
      </c>
      <c r="BT95" s="24">
        <f t="shared" si="74"/>
        <v>1.5814537400950627E-2</v>
      </c>
      <c r="BU95" s="24">
        <f t="shared" si="61"/>
        <v>5.7587208261464316E-4</v>
      </c>
      <c r="BV95" s="24">
        <f t="shared" si="62"/>
        <v>3.8379732542318757E-3</v>
      </c>
      <c r="BW95" s="24">
        <f t="shared" si="80"/>
        <v>1.233433955008032E-2</v>
      </c>
      <c r="BX95" s="24">
        <f t="shared" si="81"/>
        <v>1.6468284110740744E-3</v>
      </c>
      <c r="BY95" s="24">
        <f t="shared" si="82"/>
        <v>3.9778706262978839E-3</v>
      </c>
      <c r="BZ95" s="24">
        <f t="shared" si="79"/>
        <v>4.2082447113675819E-3</v>
      </c>
      <c r="CA95" s="24">
        <f t="shared" si="79"/>
        <v>1.4886891799747468E-3</v>
      </c>
      <c r="CB95" s="24">
        <f t="shared" si="79"/>
        <v>2.2141640582210233E-3</v>
      </c>
      <c r="CC95" s="24">
        <f t="shared" si="79"/>
        <v>1.1692704029779165E-3</v>
      </c>
      <c r="CD95" s="24">
        <f t="shared" si="79"/>
        <v>4.8295365652526396E-3</v>
      </c>
      <c r="CE95" s="24">
        <f t="shared" si="79"/>
        <v>1.1957484861888259E-3</v>
      </c>
      <c r="CF95" s="24">
        <f t="shared" si="73"/>
        <v>5.3293074729232157E-2</v>
      </c>
    </row>
    <row r="96" spans="1:84" x14ac:dyDescent="0.2">
      <c r="A96" s="31">
        <f>+[1]NOA!A97</f>
        <v>45474</v>
      </c>
      <c r="B96" s="17">
        <f>+[1]NOA!B97</f>
        <v>6649.3071838590167</v>
      </c>
      <c r="C96" s="17">
        <f>+[1]NOA!C97</f>
        <v>7131.9879716237001</v>
      </c>
      <c r="D96" s="17">
        <f>+[1]NOA!D97</f>
        <v>5143.8011003166303</v>
      </c>
      <c r="E96" s="17">
        <f>+[1]NOA!E97</f>
        <v>5394.4784398672</v>
      </c>
      <c r="F96" s="17">
        <f>+[1]NOA!F97</f>
        <v>6789.4229999999998</v>
      </c>
      <c r="G96" s="17">
        <f>+[1]NOA!G97</f>
        <v>6266.6432098866899</v>
      </c>
      <c r="H96" s="17">
        <f>+[1]NOA!H97</f>
        <v>7847.4870000000001</v>
      </c>
      <c r="I96" s="17">
        <f>+[1]NOA!I97</f>
        <v>6947.1819999999998</v>
      </c>
      <c r="J96" s="17">
        <f>+[1]NOA!J97</f>
        <v>5981.44080376288</v>
      </c>
      <c r="K96" s="17">
        <f>+[1]NOA!K97</f>
        <v>5843.1959999999999</v>
      </c>
      <c r="L96" s="17">
        <f>+[1]NOA!L97</f>
        <v>4714.2860380121001</v>
      </c>
      <c r="M96" s="17">
        <f>+[1]NOA!M97</f>
        <v>7230.2049999999999</v>
      </c>
      <c r="N96" s="17">
        <f>+[1]NOA!N97</f>
        <v>6826.8410414007403</v>
      </c>
      <c r="O96" s="17">
        <f>+[1]NOA!P97</f>
        <v>6578.0429999999997</v>
      </c>
      <c r="P96" s="17">
        <f>+[1]NOA!Q97</f>
        <v>6654.223</v>
      </c>
      <c r="Q96" s="19">
        <f>+[1]NOA!R97</f>
        <v>6476.9120000000003</v>
      </c>
      <c r="R96" s="19">
        <f t="shared" si="63"/>
        <v>6649.3071838590167</v>
      </c>
      <c r="S96" s="19">
        <f t="shared" si="64"/>
        <v>6576.0598785360717</v>
      </c>
      <c r="T96" s="19">
        <f t="shared" si="65"/>
        <v>6163.247793369419</v>
      </c>
      <c r="U96" s="19">
        <f t="shared" si="66"/>
        <v>5857.0341410354295</v>
      </c>
      <c r="V96" s="19"/>
      <c r="W96" s="19">
        <f t="shared" si="67"/>
        <v>6275.5623600024755</v>
      </c>
      <c r="Y96" s="24">
        <f t="shared" si="68"/>
        <v>4.1339768650686892E-2</v>
      </c>
      <c r="Z96" s="24">
        <f t="shared" si="69"/>
        <v>2.6154522959088933E-2</v>
      </c>
      <c r="AA96" s="24">
        <f t="shared" si="70"/>
        <v>6.9275711718434385E-2</v>
      </c>
      <c r="AB96" s="24">
        <f t="shared" si="71"/>
        <v>4.5381694535749029E-2</v>
      </c>
      <c r="AC96" s="24">
        <f t="shared" ref="AC96:AC108" si="83">+F96/F95-1</f>
        <v>6.9884861780874497E-2</v>
      </c>
      <c r="AD96" s="24">
        <f t="shared" ref="AD96:AD108" si="84">+G96/G95-1</f>
        <v>3.6596971386028798E-2</v>
      </c>
      <c r="AE96" s="24">
        <f t="shared" ref="AE96:AE108" si="85">+H96/H95-1</f>
        <v>4.6775991300840314E-2</v>
      </c>
      <c r="AF96" s="24">
        <f t="shared" ref="AF96:AF108" si="86">+I96/I95-1</f>
        <v>2.7503751909972562E-2</v>
      </c>
      <c r="AG96" s="24">
        <f t="shared" ref="AG96:AG108" si="87">+J96/J95-1</f>
        <v>4.0962724266987216E-2</v>
      </c>
      <c r="AH96" s="24">
        <f t="shared" ref="AH96:AH108" si="88">+K96/K95-1</f>
        <v>7.5067279144376053E-2</v>
      </c>
      <c r="AI96" s="24">
        <f t="shared" ref="AI96:AI108" si="89">+L96/L95-1</f>
        <v>6.9603061497351293E-2</v>
      </c>
      <c r="AJ96" s="24">
        <f t="shared" ref="AJ96:AJ108" si="90">+M96/M95-1</f>
        <v>6.1864404788270599E-2</v>
      </c>
      <c r="AK96" s="24">
        <f t="shared" ref="AK96:AK108" si="91">+N96/N95-1</f>
        <v>3.9584999713080826E-2</v>
      </c>
      <c r="AL96" s="24">
        <f t="shared" ref="AL96:AL108" si="92">+O96/O95-1</f>
        <v>2.1987185004572307E-2</v>
      </c>
      <c r="AM96" s="24">
        <f t="shared" ref="AM96:AM108" si="93">+P96/P95-1</f>
        <v>3.5079526878422085E-2</v>
      </c>
      <c r="AN96" s="24">
        <f t="shared" ref="AN96:AN108" si="94">+Q96/Q95-1</f>
        <v>4.9323066449768138E-2</v>
      </c>
      <c r="AO96" s="24">
        <f t="shared" ref="AO96:AO108" si="95">+R96/R95-1</f>
        <v>4.1339768650686892E-2</v>
      </c>
      <c r="AP96" s="24">
        <f t="shared" ref="AP96:AP108" si="96">+S96/S95-1</f>
        <v>3.921974860921229E-2</v>
      </c>
      <c r="AQ96" s="24">
        <f t="shared" ref="AQ96:AQ108" si="97">+T96/T95-1</f>
        <v>5.2062421627635969E-2</v>
      </c>
      <c r="AR96" s="24">
        <f t="shared" ref="AR96:AR108" si="98">+U96/U95-1</f>
        <v>4.86330162815376E-2</v>
      </c>
      <c r="AS96" s="24" t="e">
        <f t="shared" ref="AS96:AS108" si="99">+V96/V95-1</f>
        <v>#DIV/0!</v>
      </c>
      <c r="AT96" s="24">
        <f t="shared" ref="AT96:AT108" si="100">+W96/W95-1</f>
        <v>4.4349513118115746E-2</v>
      </c>
      <c r="AU96" s="21"/>
      <c r="AV96" s="24">
        <f t="shared" ref="AV96:AV108" si="101">+B96/B84-1</f>
        <v>2.5370728424639526</v>
      </c>
      <c r="AW96" s="24">
        <f t="shared" ref="AW96:AW108" si="102">+C96/C84-1</f>
        <v>2.5829585421753598</v>
      </c>
      <c r="AX96" s="24">
        <f t="shared" ref="AX96:AX108" si="103">+D96/D84-1</f>
        <v>2.3705981628925623</v>
      </c>
      <c r="AY96" s="24">
        <f t="shared" ref="AY96:AY108" si="104">+E96/E84-1</f>
        <v>1.7226125403125319</v>
      </c>
      <c r="AZ96" s="24">
        <f t="shared" ref="AZ96:AZ108" si="105">+F96/F84-1</f>
        <v>3.0412739011220395</v>
      </c>
      <c r="BA96" s="24">
        <f t="shared" ref="BA96:BA108" si="106">+G96/G84-1</f>
        <v>2.4763162814227999</v>
      </c>
      <c r="BB96" s="24">
        <f t="shared" ref="BB96:BB108" si="107">+H96/H84-1</f>
        <v>2.724153984471712</v>
      </c>
      <c r="BC96" s="24">
        <f t="shared" ref="BC96:BC108" si="108">+I96/I84-1</f>
        <v>3.0790877221619244</v>
      </c>
      <c r="BD96" s="24">
        <f t="shared" ref="BD96:BD108" si="109">+J96/J84-1</f>
        <v>2.9692158038657741</v>
      </c>
      <c r="BE96" s="24">
        <f t="shared" ref="BE96:BE108" si="110">+K96/K84-1</f>
        <v>2.4250116996303945</v>
      </c>
      <c r="BF96" s="24">
        <f t="shared" ref="BF96:BF108" si="111">+L96/L84-1</f>
        <v>2.2752888066799959</v>
      </c>
      <c r="BG96" s="24">
        <f t="shared" ref="BG96:BG108" si="112">+M96/M84-1</f>
        <v>2.4216583602704387</v>
      </c>
      <c r="BH96" s="24">
        <f t="shared" ref="BH96:BH108" si="113">+N96/N84-1</f>
        <v>3.3277397767931642</v>
      </c>
      <c r="BI96" s="24">
        <f t="shared" ref="BI96:BI108" si="114">+O96/O84-1</f>
        <v>2.0228086377501846</v>
      </c>
      <c r="BJ96" s="24">
        <f t="shared" ref="BJ96:BJ108" si="115">+P96/P84-1</f>
        <v>2.5194847782359902</v>
      </c>
      <c r="BK96" s="24">
        <f t="shared" ref="BK96:BK108" si="116">+Q96/Q84-1</f>
        <v>3.1410611515874027</v>
      </c>
      <c r="BL96" s="24">
        <f t="shared" ref="BL96:BL108" si="117">+R96/R84-1</f>
        <v>2.5370728424639526</v>
      </c>
      <c r="BM96" s="24">
        <f t="shared" ref="BM96:BM108" si="118">+S96/S84-1</f>
        <v>2.4163748155773495</v>
      </c>
      <c r="BN96" s="24">
        <f t="shared" ref="BN96:BN108" si="119">+T96/T84-1</f>
        <v>2.2503805212273336</v>
      </c>
      <c r="BO96" s="24">
        <f t="shared" ref="BO96:BO108" si="120">+U96/U84-1</f>
        <v>2.1937416337697559</v>
      </c>
      <c r="BP96" s="24" t="e">
        <f t="shared" ref="BP96:BP108" si="121">+V96/V84-1</f>
        <v>#DIV/0!</v>
      </c>
      <c r="BQ96" s="24">
        <f t="shared" ref="BQ96:BQ108" si="122">+W96/W84-1</f>
        <v>2.4628259700208939</v>
      </c>
      <c r="BR96" s="21"/>
      <c r="BS96" s="35">
        <f t="shared" ref="BS96:BS108" si="123">+A96</f>
        <v>45474</v>
      </c>
      <c r="BT96" s="24">
        <f t="shared" si="74"/>
        <v>9.8699406382228173E-3</v>
      </c>
      <c r="BU96" s="24">
        <f t="shared" si="61"/>
        <v>1.6335628800695412E-3</v>
      </c>
      <c r="BV96" s="24">
        <f t="shared" si="62"/>
        <v>4.5367101806307476E-3</v>
      </c>
      <c r="BW96" s="24">
        <f t="shared" si="80"/>
        <v>4.8617545884294486E-3</v>
      </c>
      <c r="BX96" s="24">
        <f t="shared" si="81"/>
        <v>2.1204969853949617E-3</v>
      </c>
      <c r="BY96" s="24">
        <f t="shared" si="82"/>
        <v>3.4763189777579822E-3</v>
      </c>
      <c r="BZ96" s="24">
        <f t="shared" ref="BZ96:BZ108" si="124">(I96-I95)/$B95*I$3</f>
        <v>2.4492282235015228E-3</v>
      </c>
      <c r="CA96" s="24">
        <f t="shared" ref="CA96:CA108" si="125">(J96-J95)/$B95*J$3</f>
        <v>9.5471838207652473E-4</v>
      </c>
      <c r="CB96" s="24">
        <f t="shared" ref="CB96:CB108" si="126">(K96-K95)/$B95*K$3</f>
        <v>3.8018809062861994E-3</v>
      </c>
      <c r="CC96" s="24">
        <f t="shared" ref="CC96:CC108" si="127">(L96-L95)/$B95*L$3</f>
        <v>9.8009429170426289E-4</v>
      </c>
      <c r="CD96" s="24">
        <f t="shared" ref="CD96:CD108" si="128">(M96-M95)/$B95*M$3</f>
        <v>5.2709054259131825E-3</v>
      </c>
      <c r="CE96" s="24">
        <f t="shared" ref="CE96:CE108" si="129">(N96-N95)/$B95*N$3</f>
        <v>1.3841571706995142E-3</v>
      </c>
      <c r="CF96" s="24">
        <f t="shared" ref="CF96:CF108" si="130">+SUM(BT96:CE96)</f>
        <v>4.1339768650686705E-2</v>
      </c>
    </row>
    <row r="97" spans="1:84" x14ac:dyDescent="0.2">
      <c r="A97" s="31">
        <f>+[1]NOA!A98</f>
        <v>45505</v>
      </c>
      <c r="B97" s="17">
        <f>+[1]NOA!B98</f>
        <v>6978.0265997302267</v>
      </c>
      <c r="C97" s="17">
        <f>+[1]NOA!C98</f>
        <v>7434.7660553800597</v>
      </c>
      <c r="D97" s="17">
        <f>+[1]NOA!D98</f>
        <v>5321.4704756270903</v>
      </c>
      <c r="E97" s="17">
        <f>+[1]NOA!E98</f>
        <v>5607.1450373240896</v>
      </c>
      <c r="F97" s="17">
        <f>+[1]NOA!F98</f>
        <v>7941.6459999999997</v>
      </c>
      <c r="G97" s="17">
        <f>+[1]NOA!G98</f>
        <v>6498.8023461642997</v>
      </c>
      <c r="H97" s="17">
        <f>+[1]NOA!H98</f>
        <v>8177.5820000000003</v>
      </c>
      <c r="I97" s="17">
        <f>+[1]NOA!I98</f>
        <v>7151.0349999999999</v>
      </c>
      <c r="J97" s="17">
        <f>+[1]NOA!J98</f>
        <v>6405.0335110812402</v>
      </c>
      <c r="K97" s="17">
        <f>+[1]NOA!K98</f>
        <v>6022.5230000000001</v>
      </c>
      <c r="L97" s="17">
        <f>+[1]NOA!L98</f>
        <v>4985.3433504264704</v>
      </c>
      <c r="M97" s="17">
        <f>+[1]NOA!M98</f>
        <v>7609.5910000000003</v>
      </c>
      <c r="N97" s="17">
        <f>+[1]NOA!N98</f>
        <v>6870.7241751435904</v>
      </c>
      <c r="O97" s="17">
        <f>+[1]NOA!P98</f>
        <v>7051.4669999999996</v>
      </c>
      <c r="P97" s="17">
        <f>+[1]NOA!Q98</f>
        <v>6893.5550000000003</v>
      </c>
      <c r="Q97" s="19">
        <f>+[1]NOA!R98</f>
        <v>7075.2030000000004</v>
      </c>
      <c r="R97" s="19">
        <f t="shared" si="63"/>
        <v>6978.0265997302267</v>
      </c>
      <c r="S97" s="19">
        <f t="shared" si="64"/>
        <v>6838.8931459249234</v>
      </c>
      <c r="T97" s="19">
        <f t="shared" si="65"/>
        <v>6394.8691210078896</v>
      </c>
      <c r="U97" s="19">
        <f t="shared" si="66"/>
        <v>6046.2474323172664</v>
      </c>
      <c r="V97" s="19"/>
      <c r="W97" s="19">
        <f t="shared" si="67"/>
        <v>6502.668166792695</v>
      </c>
      <c r="Y97" s="24">
        <f t="shared" si="68"/>
        <v>4.9436641560065997E-2</v>
      </c>
      <c r="Z97" s="24">
        <f t="shared" si="69"/>
        <v>4.2453532586010256E-2</v>
      </c>
      <c r="AA97" s="24">
        <f t="shared" si="70"/>
        <v>3.4540483165168112E-2</v>
      </c>
      <c r="AB97" s="24">
        <f t="shared" si="71"/>
        <v>3.9423013703271836E-2</v>
      </c>
      <c r="AC97" s="24">
        <f t="shared" si="83"/>
        <v>0.16970853045980494</v>
      </c>
      <c r="AD97" s="24">
        <f t="shared" si="84"/>
        <v>3.7046809352627497E-2</v>
      </c>
      <c r="AE97" s="24">
        <f t="shared" si="85"/>
        <v>4.2063784240738533E-2</v>
      </c>
      <c r="AF97" s="24">
        <f t="shared" si="86"/>
        <v>2.934326465032866E-2</v>
      </c>
      <c r="AG97" s="24">
        <f t="shared" si="87"/>
        <v>7.0817838245909037E-2</v>
      </c>
      <c r="AH97" s="24">
        <f t="shared" si="88"/>
        <v>3.0689882728561546E-2</v>
      </c>
      <c r="AI97" s="24">
        <f t="shared" si="89"/>
        <v>5.7497001715379303E-2</v>
      </c>
      <c r="AJ97" s="24">
        <f t="shared" si="90"/>
        <v>5.2472371115341865E-2</v>
      </c>
      <c r="AK97" s="24">
        <f t="shared" si="91"/>
        <v>6.4280292270941786E-3</v>
      </c>
      <c r="AL97" s="24">
        <f t="shared" si="92"/>
        <v>7.1970341331000665E-2</v>
      </c>
      <c r="AM97" s="24">
        <f t="shared" si="93"/>
        <v>3.5966934080808644E-2</v>
      </c>
      <c r="AN97" s="24">
        <f t="shared" si="94"/>
        <v>9.2372877692332489E-2</v>
      </c>
      <c r="AO97" s="24">
        <f t="shared" si="95"/>
        <v>4.9436641560065997E-2</v>
      </c>
      <c r="AP97" s="24">
        <f t="shared" si="96"/>
        <v>3.9968198624031226E-2</v>
      </c>
      <c r="AQ97" s="24">
        <f t="shared" si="97"/>
        <v>3.7581050673908489E-2</v>
      </c>
      <c r="AR97" s="24">
        <f t="shared" si="98"/>
        <v>3.2305307895710289E-2</v>
      </c>
      <c r="AS97" s="24" t="e">
        <f t="shared" si="99"/>
        <v>#DIV/0!</v>
      </c>
      <c r="AT97" s="24">
        <f t="shared" si="100"/>
        <v>3.6188917225599804E-2</v>
      </c>
      <c r="AU97" s="21"/>
      <c r="AV97" s="24">
        <f t="shared" si="101"/>
        <v>2.2699959707501502</v>
      </c>
      <c r="AW97" s="24">
        <f t="shared" si="102"/>
        <v>2.1771277707737022</v>
      </c>
      <c r="AX97" s="24">
        <f t="shared" si="103"/>
        <v>2.1518609511812152</v>
      </c>
      <c r="AY97" s="24">
        <f t="shared" si="104"/>
        <v>1.5804575040316267</v>
      </c>
      <c r="AZ97" s="24">
        <f t="shared" si="105"/>
        <v>3.4998078062396791</v>
      </c>
      <c r="BA97" s="24">
        <f t="shared" si="106"/>
        <v>2.1335608206386705</v>
      </c>
      <c r="BB97" s="24">
        <f t="shared" si="107"/>
        <v>2.395379191647522</v>
      </c>
      <c r="BC97" s="24">
        <f t="shared" si="108"/>
        <v>2.772186875470334</v>
      </c>
      <c r="BD97" s="24">
        <f t="shared" si="109"/>
        <v>3.0033683382986069</v>
      </c>
      <c r="BE97" s="24">
        <f t="shared" si="110"/>
        <v>2.185578421870741</v>
      </c>
      <c r="BF97" s="24">
        <f t="shared" si="111"/>
        <v>2.1772264991028534</v>
      </c>
      <c r="BG97" s="24">
        <f t="shared" si="112"/>
        <v>2.1291380809062606</v>
      </c>
      <c r="BH97" s="24">
        <f t="shared" si="113"/>
        <v>2.9988642922988675</v>
      </c>
      <c r="BI97" s="24">
        <f t="shared" si="114"/>
        <v>1.8848951517865342</v>
      </c>
      <c r="BJ97" s="24">
        <f t="shared" si="115"/>
        <v>2.1627372831195504</v>
      </c>
      <c r="BK97" s="24">
        <f t="shared" si="116"/>
        <v>3.2060383661730789</v>
      </c>
      <c r="BL97" s="24">
        <f t="shared" si="117"/>
        <v>2.2699959707501494</v>
      </c>
      <c r="BM97" s="24">
        <f t="shared" si="118"/>
        <v>2.0985996369358988</v>
      </c>
      <c r="BN97" s="24">
        <f t="shared" si="119"/>
        <v>2.0111730237792376</v>
      </c>
      <c r="BO97" s="24">
        <f t="shared" si="120"/>
        <v>1.9707207046331594</v>
      </c>
      <c r="BP97" s="24" t="e">
        <f t="shared" si="121"/>
        <v>#DIV/0!</v>
      </c>
      <c r="BQ97" s="24">
        <f t="shared" si="122"/>
        <v>2.2248506243629826</v>
      </c>
      <c r="BR97" s="21"/>
      <c r="BS97" s="35">
        <f t="shared" si="123"/>
        <v>45505</v>
      </c>
      <c r="BT97" s="24">
        <f t="shared" si="74"/>
        <v>1.5787082584054608E-2</v>
      </c>
      <c r="BU97" s="24">
        <f t="shared" si="61"/>
        <v>8.3633546976392926E-4</v>
      </c>
      <c r="BV97" s="24">
        <f t="shared" si="62"/>
        <v>3.9563306940121985E-3</v>
      </c>
      <c r="BW97" s="24">
        <f t="shared" si="80"/>
        <v>1.2129926888592086E-2</v>
      </c>
      <c r="BX97" s="24">
        <f t="shared" si="81"/>
        <v>2.1367848931208248E-3</v>
      </c>
      <c r="BY97" s="24">
        <f t="shared" si="82"/>
        <v>3.14243468112317E-3</v>
      </c>
      <c r="BZ97" s="24">
        <f t="shared" si="124"/>
        <v>2.5783193385344886E-3</v>
      </c>
      <c r="CA97" s="24">
        <f t="shared" si="125"/>
        <v>1.6499540201988876E-3</v>
      </c>
      <c r="CB97" s="24">
        <f t="shared" si="126"/>
        <v>1.6046719161811318E-3</v>
      </c>
      <c r="CC97" s="24">
        <f t="shared" si="127"/>
        <v>8.3160079995642374E-4</v>
      </c>
      <c r="CD97" s="24">
        <f t="shared" si="128"/>
        <v>4.5588120027878608E-3</v>
      </c>
      <c r="CE97" s="24">
        <f t="shared" si="129"/>
        <v>2.243882717403627E-4</v>
      </c>
      <c r="CF97" s="24">
        <f t="shared" si="130"/>
        <v>4.9436641560065976E-2</v>
      </c>
    </row>
    <row r="98" spans="1:84" x14ac:dyDescent="0.2">
      <c r="A98" s="31">
        <f>+[1]NOA!A99</f>
        <v>45536</v>
      </c>
      <c r="B98" s="17">
        <f>+[1]NOA!B99</f>
        <v>7189.7640811595611</v>
      </c>
      <c r="C98" s="17">
        <f>+[1]NOA!C99</f>
        <v>7556.2889318730304</v>
      </c>
      <c r="D98" s="17">
        <f>+[1]NOA!D99</f>
        <v>5374.5939312830196</v>
      </c>
      <c r="E98" s="17">
        <f>+[1]NOA!E99</f>
        <v>5761.6452201992397</v>
      </c>
      <c r="F98" s="17">
        <f>+[1]NOA!F99</f>
        <v>8717.1749999999993</v>
      </c>
      <c r="G98" s="17">
        <f>+[1]NOA!G99</f>
        <v>6621.4381382757401</v>
      </c>
      <c r="H98" s="17">
        <f>+[1]NOA!H99</f>
        <v>8439.2309999999998</v>
      </c>
      <c r="I98" s="17">
        <f>+[1]NOA!I99</f>
        <v>7390.3829999999998</v>
      </c>
      <c r="J98" s="17">
        <f>+[1]NOA!J99</f>
        <v>6662.2657615933203</v>
      </c>
      <c r="K98" s="17">
        <f>+[1]NOA!K99</f>
        <v>6175.8509999999997</v>
      </c>
      <c r="L98" s="17">
        <f>+[1]NOA!L99</f>
        <v>5253.0129918330704</v>
      </c>
      <c r="M98" s="17">
        <f>+[1]NOA!M99</f>
        <v>7849.4930000000004</v>
      </c>
      <c r="N98" s="17">
        <f>+[1]NOA!N99</f>
        <v>7162.8774873600096</v>
      </c>
      <c r="O98" s="17">
        <f>+[1]NOA!P99</f>
        <v>7211.7470000000003</v>
      </c>
      <c r="P98" s="17">
        <f>+[1]NOA!Q99</f>
        <v>7102.4160000000002</v>
      </c>
      <c r="Q98" s="19">
        <f>+[1]NOA!R99</f>
        <v>7478.835</v>
      </c>
      <c r="R98" s="19">
        <f t="shared" si="63"/>
        <v>7189.7640811595611</v>
      </c>
      <c r="S98" s="19">
        <f t="shared" si="64"/>
        <v>6986.4364393601772</v>
      </c>
      <c r="T98" s="19">
        <f t="shared" si="65"/>
        <v>6575.8386479803548</v>
      </c>
      <c r="U98" s="19">
        <f t="shared" si="66"/>
        <v>6210.3035088770184</v>
      </c>
      <c r="V98" s="19"/>
      <c r="W98" s="19">
        <f t="shared" si="67"/>
        <v>6702.8112216268237</v>
      </c>
      <c r="Y98" s="24">
        <f t="shared" si="68"/>
        <v>3.0343461493471446E-2</v>
      </c>
      <c r="Z98" s="24">
        <f t="shared" si="69"/>
        <v>1.6345218610481105E-2</v>
      </c>
      <c r="AA98" s="24">
        <f t="shared" si="70"/>
        <v>9.9828526530854056E-3</v>
      </c>
      <c r="AB98" s="24">
        <f t="shared" si="71"/>
        <v>2.7554162028397E-2</v>
      </c>
      <c r="AC98" s="24">
        <f t="shared" si="83"/>
        <v>9.7653433557728375E-2</v>
      </c>
      <c r="AD98" s="24">
        <f t="shared" si="84"/>
        <v>1.8870521917599525E-2</v>
      </c>
      <c r="AE98" s="24">
        <f t="shared" si="85"/>
        <v>3.1995888271129536E-2</v>
      </c>
      <c r="AF98" s="24">
        <f t="shared" si="86"/>
        <v>3.3470399739338408E-2</v>
      </c>
      <c r="AG98" s="24">
        <f t="shared" si="87"/>
        <v>4.0160953110869313E-2</v>
      </c>
      <c r="AH98" s="24">
        <f t="shared" si="88"/>
        <v>2.5459097457992241E-2</v>
      </c>
      <c r="AI98" s="24">
        <f t="shared" si="89"/>
        <v>5.3691315239842385E-2</v>
      </c>
      <c r="AJ98" s="24">
        <f t="shared" si="90"/>
        <v>3.1526267311869915E-2</v>
      </c>
      <c r="AK98" s="24">
        <f t="shared" si="91"/>
        <v>4.2521472958170881E-2</v>
      </c>
      <c r="AL98" s="24">
        <f t="shared" si="92"/>
        <v>2.2730021994004979E-2</v>
      </c>
      <c r="AM98" s="24">
        <f t="shared" si="93"/>
        <v>3.0298010242900686E-2</v>
      </c>
      <c r="AN98" s="24">
        <f t="shared" si="94"/>
        <v>5.7048822486082562E-2</v>
      </c>
      <c r="AO98" s="24">
        <f t="shared" si="95"/>
        <v>3.0343461493471446E-2</v>
      </c>
      <c r="AP98" s="24">
        <f t="shared" si="96"/>
        <v>2.1574148080259148E-2</v>
      </c>
      <c r="AQ98" s="24">
        <f t="shared" si="97"/>
        <v>2.8299176034417783E-2</v>
      </c>
      <c r="AR98" s="24">
        <f t="shared" si="98"/>
        <v>2.7133536693002336E-2</v>
      </c>
      <c r="AS98" s="24" t="e">
        <f t="shared" si="99"/>
        <v>#DIV/0!</v>
      </c>
      <c r="AT98" s="24">
        <f t="shared" si="100"/>
        <v>3.0778604981906321E-2</v>
      </c>
      <c r="AU98" s="21"/>
      <c r="AV98" s="24">
        <f t="shared" si="101"/>
        <v>1.9907666487681208</v>
      </c>
      <c r="AW98" s="24">
        <f t="shared" si="102"/>
        <v>1.8460782744313922</v>
      </c>
      <c r="AX98" s="24">
        <f t="shared" si="103"/>
        <v>1.8497058621316289</v>
      </c>
      <c r="AY98" s="24">
        <f t="shared" si="104"/>
        <v>1.3609007665411532</v>
      </c>
      <c r="AZ98" s="24">
        <f t="shared" si="105"/>
        <v>3.3997902154304409</v>
      </c>
      <c r="BA98" s="24">
        <f t="shared" si="106"/>
        <v>1.8710988921361209</v>
      </c>
      <c r="BB98" s="24">
        <f t="shared" si="107"/>
        <v>2.1347958761048469</v>
      </c>
      <c r="BC98" s="24">
        <f t="shared" si="108"/>
        <v>2.4712480946700737</v>
      </c>
      <c r="BD98" s="24">
        <f t="shared" si="109"/>
        <v>2.6996362093083563</v>
      </c>
      <c r="BE98" s="24">
        <f t="shared" si="110"/>
        <v>1.8234572046870703</v>
      </c>
      <c r="BF98" s="24">
        <f t="shared" si="111"/>
        <v>2.1045168304104509</v>
      </c>
      <c r="BG98" s="24">
        <f t="shared" si="112"/>
        <v>1.8945127187941235</v>
      </c>
      <c r="BH98" s="24">
        <f t="shared" si="113"/>
        <v>2.7286972931840019</v>
      </c>
      <c r="BI98" s="24">
        <f t="shared" si="114"/>
        <v>1.6520796921273164</v>
      </c>
      <c r="BJ98" s="24">
        <f t="shared" si="115"/>
        <v>1.8532418453263109</v>
      </c>
      <c r="BK98" s="24">
        <f t="shared" si="116"/>
        <v>3.0407069550804922</v>
      </c>
      <c r="BL98" s="24">
        <f t="shared" si="117"/>
        <v>1.9907666487681208</v>
      </c>
      <c r="BM98" s="24">
        <f t="shared" si="118"/>
        <v>1.8038240804717436</v>
      </c>
      <c r="BN98" s="24">
        <f t="shared" si="119"/>
        <v>1.7551751425144237</v>
      </c>
      <c r="BO98" s="24">
        <f t="shared" si="120"/>
        <v>1.7078894183787363</v>
      </c>
      <c r="BP98" s="24" t="e">
        <f t="shared" si="121"/>
        <v>#DIV/0!</v>
      </c>
      <c r="BQ98" s="24">
        <f t="shared" si="122"/>
        <v>1.9598532539216471</v>
      </c>
      <c r="BR98" s="21"/>
      <c r="BS98" s="35">
        <f t="shared" si="123"/>
        <v>45536</v>
      </c>
      <c r="BT98" s="24">
        <f t="shared" si="74"/>
        <v>6.0378074915538116E-3</v>
      </c>
      <c r="BU98" s="24">
        <f t="shared" si="61"/>
        <v>2.3828572996481139E-4</v>
      </c>
      <c r="BV98" s="24">
        <f t="shared" si="62"/>
        <v>2.7388363097376181E-3</v>
      </c>
      <c r="BW98" s="24">
        <f t="shared" si="80"/>
        <v>7.7797109575504821E-3</v>
      </c>
      <c r="BX98" s="24">
        <f t="shared" si="81"/>
        <v>1.0755634662542432E-3</v>
      </c>
      <c r="BY98" s="24">
        <f t="shared" si="82"/>
        <v>2.3735050967905844E-3</v>
      </c>
      <c r="BZ98" s="24">
        <f t="shared" si="124"/>
        <v>2.8846503395069025E-3</v>
      </c>
      <c r="CA98" s="24">
        <f t="shared" si="125"/>
        <v>9.5475636170840072E-4</v>
      </c>
      <c r="CB98" s="24">
        <f t="shared" si="126"/>
        <v>1.3073919781779954E-3</v>
      </c>
      <c r="CC98" s="24">
        <f t="shared" si="127"/>
        <v>7.8252219401194953E-4</v>
      </c>
      <c r="CD98" s="24">
        <f t="shared" si="128"/>
        <v>2.7469327504055451E-3</v>
      </c>
      <c r="CE98" s="24">
        <f t="shared" si="129"/>
        <v>1.4234988178093611E-3</v>
      </c>
      <c r="CF98" s="24">
        <f t="shared" si="130"/>
        <v>3.0343461493471703E-2</v>
      </c>
    </row>
    <row r="99" spans="1:84" x14ac:dyDescent="0.2">
      <c r="A99" s="31">
        <f>+[1]NOA!A100</f>
        <v>45566</v>
      </c>
      <c r="B99" s="17">
        <f>+[1]NOA!B100</f>
        <v>7366.59584022135</v>
      </c>
      <c r="C99" s="17">
        <f>+[1]NOA!C100</f>
        <v>7615.1525018129896</v>
      </c>
      <c r="D99" s="17">
        <f>+[1]NOA!D100</f>
        <v>5503.4499308055201</v>
      </c>
      <c r="E99" s="17">
        <f>+[1]NOA!E100</f>
        <v>5943.8335102586998</v>
      </c>
      <c r="F99" s="17">
        <f>+[1]NOA!F100</f>
        <v>9150.1110000000008</v>
      </c>
      <c r="G99" s="17">
        <f>+[1]NOA!G100</f>
        <v>6769.6451601059498</v>
      </c>
      <c r="H99" s="17">
        <f>+[1]NOA!H100</f>
        <v>8692.8060000000005</v>
      </c>
      <c r="I99" s="17">
        <f>+[1]NOA!I100</f>
        <v>7529.7539999999999</v>
      </c>
      <c r="J99" s="17">
        <f>+[1]NOA!J100</f>
        <v>6826.9141768485697</v>
      </c>
      <c r="K99" s="17">
        <f>+[1]NOA!K100</f>
        <v>6363.3370000000004</v>
      </c>
      <c r="L99" s="17">
        <f>+[1]NOA!L100</f>
        <v>5673.1539936133804</v>
      </c>
      <c r="M99" s="17">
        <f>+[1]NOA!M100</f>
        <v>8285.2829999999994</v>
      </c>
      <c r="N99" s="17">
        <f>+[1]NOA!N100</f>
        <v>7277.4474394411</v>
      </c>
      <c r="O99" s="17">
        <f>+[1]NOA!P100</f>
        <v>7296.6279999999997</v>
      </c>
      <c r="P99" s="17">
        <f>+[1]NOA!Q100</f>
        <v>7285.5010000000002</v>
      </c>
      <c r="Q99" s="19">
        <f>+[1]NOA!R100</f>
        <v>7733.1540000000005</v>
      </c>
      <c r="R99" s="19">
        <f t="shared" si="63"/>
        <v>7366.59584022135</v>
      </c>
      <c r="S99" s="19">
        <f t="shared" si="64"/>
        <v>7130.2889044835783</v>
      </c>
      <c r="T99" s="19">
        <f t="shared" si="65"/>
        <v>6803.2385296078201</v>
      </c>
      <c r="U99" s="19">
        <f t="shared" si="66"/>
        <v>6377.8960253537462</v>
      </c>
      <c r="V99" s="19"/>
      <c r="W99" s="19">
        <f t="shared" si="67"/>
        <v>6887.6564357309335</v>
      </c>
      <c r="Y99" s="24">
        <f t="shared" si="68"/>
        <v>2.4594932054191831E-2</v>
      </c>
      <c r="Z99" s="24">
        <f t="shared" si="69"/>
        <v>7.7900104761303712E-3</v>
      </c>
      <c r="AA99" s="24">
        <f t="shared" si="70"/>
        <v>2.3975020470381914E-2</v>
      </c>
      <c r="AB99" s="24">
        <f t="shared" si="71"/>
        <v>3.1620879644019384E-2</v>
      </c>
      <c r="AC99" s="24">
        <f t="shared" si="83"/>
        <v>4.9664713625687362E-2</v>
      </c>
      <c r="AD99" s="24">
        <f t="shared" si="84"/>
        <v>2.2382905153713883E-2</v>
      </c>
      <c r="AE99" s="24">
        <f t="shared" si="85"/>
        <v>3.0047168989686401E-2</v>
      </c>
      <c r="AF99" s="24">
        <f t="shared" si="86"/>
        <v>1.8858427229008212E-2</v>
      </c>
      <c r="AG99" s="24">
        <f t="shared" si="87"/>
        <v>2.4713576603985876E-2</v>
      </c>
      <c r="AH99" s="24">
        <f t="shared" si="88"/>
        <v>3.0357921523689768E-2</v>
      </c>
      <c r="AI99" s="24">
        <f t="shared" si="89"/>
        <v>7.9980956154783733E-2</v>
      </c>
      <c r="AJ99" s="24">
        <f t="shared" si="90"/>
        <v>5.5518235381571746E-2</v>
      </c>
      <c r="AK99" s="24">
        <f t="shared" si="91"/>
        <v>1.5994961840861688E-2</v>
      </c>
      <c r="AL99" s="24">
        <f t="shared" si="92"/>
        <v>1.1769824981380905E-2</v>
      </c>
      <c r="AM99" s="24">
        <f t="shared" si="93"/>
        <v>2.5777847988628144E-2</v>
      </c>
      <c r="AN99" s="24">
        <f t="shared" si="94"/>
        <v>3.4005162568769176E-2</v>
      </c>
      <c r="AO99" s="24">
        <f t="shared" si="95"/>
        <v>2.4594932054191831E-2</v>
      </c>
      <c r="AP99" s="24">
        <f t="shared" si="96"/>
        <v>2.0590248887539575E-2</v>
      </c>
      <c r="AQ99" s="24">
        <f t="shared" si="97"/>
        <v>3.4581122469801828E-2</v>
      </c>
      <c r="AR99" s="24">
        <f t="shared" si="98"/>
        <v>2.6986203852544577E-2</v>
      </c>
      <c r="AS99" s="24" t="e">
        <f t="shared" si="99"/>
        <v>#DIV/0!</v>
      </c>
      <c r="AT99" s="24">
        <f t="shared" si="100"/>
        <v>2.7577266909696307E-2</v>
      </c>
      <c r="AU99" s="21"/>
      <c r="AV99" s="24">
        <f t="shared" si="101"/>
        <v>1.847257874020245</v>
      </c>
      <c r="AW99" s="24">
        <f t="shared" si="102"/>
        <v>1.6833180054124908</v>
      </c>
      <c r="AX99" s="24">
        <f t="shared" si="103"/>
        <v>1.6822054127624493</v>
      </c>
      <c r="AY99" s="24">
        <f t="shared" si="104"/>
        <v>1.2301904207724443</v>
      </c>
      <c r="AZ99" s="24">
        <f t="shared" si="105"/>
        <v>3.4480851323026771</v>
      </c>
      <c r="BA99" s="24">
        <f t="shared" si="106"/>
        <v>1.6667826238985226</v>
      </c>
      <c r="BB99" s="24">
        <f t="shared" si="107"/>
        <v>2.1034021479535103</v>
      </c>
      <c r="BC99" s="24">
        <f t="shared" si="108"/>
        <v>2.3068302504661009</v>
      </c>
      <c r="BD99" s="24">
        <f t="shared" si="109"/>
        <v>2.3619660923178309</v>
      </c>
      <c r="BE99" s="24">
        <f t="shared" si="110"/>
        <v>1.6283582230728055</v>
      </c>
      <c r="BF99" s="24">
        <f t="shared" si="111"/>
        <v>2.1357142411900369</v>
      </c>
      <c r="BG99" s="24">
        <f t="shared" si="112"/>
        <v>1.7993491676368043</v>
      </c>
      <c r="BH99" s="24">
        <f t="shared" si="113"/>
        <v>2.4731009709779892</v>
      </c>
      <c r="BI99" s="24">
        <f t="shared" si="114"/>
        <v>1.5003199661224835</v>
      </c>
      <c r="BJ99" s="24">
        <f t="shared" si="115"/>
        <v>1.7042327370276094</v>
      </c>
      <c r="BK99" s="24">
        <f t="shared" si="116"/>
        <v>2.9609183513380883</v>
      </c>
      <c r="BL99" s="24">
        <f t="shared" si="117"/>
        <v>1.847257874020245</v>
      </c>
      <c r="BM99" s="24">
        <f t="shared" si="118"/>
        <v>1.6449093338584238</v>
      </c>
      <c r="BN99" s="24">
        <f t="shared" si="119"/>
        <v>1.6020124779826355</v>
      </c>
      <c r="BO99" s="24">
        <f t="shared" si="120"/>
        <v>1.53537770924506</v>
      </c>
      <c r="BP99" s="24" t="e">
        <f t="shared" si="121"/>
        <v>#DIV/0!</v>
      </c>
      <c r="BQ99" s="24">
        <f t="shared" si="122"/>
        <v>1.8064516303334819</v>
      </c>
      <c r="BR99" s="21"/>
      <c r="BS99" s="35">
        <f t="shared" si="123"/>
        <v>45566</v>
      </c>
      <c r="BT99" s="24">
        <f t="shared" si="74"/>
        <v>2.8384797425637476E-3</v>
      </c>
      <c r="BU99" s="24">
        <f t="shared" si="61"/>
        <v>5.6096316089467491E-4</v>
      </c>
      <c r="BV99" s="24">
        <f t="shared" si="62"/>
        <v>3.1345522921136667E-3</v>
      </c>
      <c r="BW99" s="24">
        <f t="shared" si="80"/>
        <v>4.2150924088614119E-3</v>
      </c>
      <c r="BX99" s="24">
        <f t="shared" si="81"/>
        <v>1.2615531794397882E-3</v>
      </c>
      <c r="BY99" s="24">
        <f t="shared" si="82"/>
        <v>2.2325207501678276E-3</v>
      </c>
      <c r="BZ99" s="24">
        <f t="shared" si="124"/>
        <v>1.6302483597082972E-3</v>
      </c>
      <c r="CA99" s="24">
        <f t="shared" si="125"/>
        <v>5.9312015067164751E-4</v>
      </c>
      <c r="CB99" s="24">
        <f t="shared" si="126"/>
        <v>1.5515692690435132E-3</v>
      </c>
      <c r="CC99" s="24">
        <f t="shared" si="127"/>
        <v>1.1920942522687086E-3</v>
      </c>
      <c r="CD99" s="24">
        <f t="shared" si="128"/>
        <v>4.8429434689301011E-3</v>
      </c>
      <c r="CE99" s="24">
        <f t="shared" si="129"/>
        <v>5.4179501952848893E-4</v>
      </c>
      <c r="CF99" s="24">
        <f t="shared" si="130"/>
        <v>2.459493205419187E-2</v>
      </c>
    </row>
    <row r="100" spans="1:84" x14ac:dyDescent="0.2">
      <c r="A100" s="31">
        <f>+[1]NOA!A101</f>
        <v>45597</v>
      </c>
      <c r="B100" s="17">
        <f>+[1]NOA!B101</f>
        <v>7533.5597766122373</v>
      </c>
      <c r="C100" s="17">
        <f>+[1]NOA!C101</f>
        <v>7688.2277820064101</v>
      </c>
      <c r="D100" s="17">
        <f>+[1]NOA!D101</f>
        <v>5706.9049201428797</v>
      </c>
      <c r="E100" s="17">
        <f>+[1]NOA!E101</f>
        <v>6046.5674938498696</v>
      </c>
      <c r="F100" s="17">
        <f>+[1]NOA!F101</f>
        <v>9365.4889999999996</v>
      </c>
      <c r="G100" s="17">
        <f>+[1]NOA!G101</f>
        <v>6862.4324276093103</v>
      </c>
      <c r="H100" s="17">
        <f>+[1]NOA!H101</f>
        <v>8899.1470000000008</v>
      </c>
      <c r="I100" s="17">
        <f>+[1]NOA!I101</f>
        <v>7732.9759999999997</v>
      </c>
      <c r="J100" s="17">
        <f>+[1]NOA!J101</f>
        <v>7023.45452744678</v>
      </c>
      <c r="K100" s="17">
        <f>+[1]NOA!K101</f>
        <v>6729.9949999999999</v>
      </c>
      <c r="L100" s="17">
        <f>+[1]NOA!L101</f>
        <v>6104.3295676452299</v>
      </c>
      <c r="M100" s="17">
        <f>+[1]NOA!M101</f>
        <v>8684.5020000000004</v>
      </c>
      <c r="N100" s="17">
        <f>+[1]NOA!N101</f>
        <v>7396.4144879526702</v>
      </c>
      <c r="O100" s="17">
        <f>+[1]NOA!P101</f>
        <v>7013.7460000000001</v>
      </c>
      <c r="P100" s="17">
        <f>+[1]NOA!Q101</f>
        <v>7488.3969999999999</v>
      </c>
      <c r="Q100" s="19">
        <f>+[1]NOA!R101</f>
        <v>7942.7669999999998</v>
      </c>
      <c r="R100" s="19">
        <f t="shared" si="63"/>
        <v>7533.5597766122373</v>
      </c>
      <c r="S100" s="19">
        <f t="shared" si="64"/>
        <v>7276.7628201431526</v>
      </c>
      <c r="T100" s="19">
        <f t="shared" si="65"/>
        <v>7015.7570986584115</v>
      </c>
      <c r="U100" s="19">
        <f t="shared" si="66"/>
        <v>6536.8321072173476</v>
      </c>
      <c r="V100" s="19"/>
      <c r="W100" s="19">
        <f t="shared" si="67"/>
        <v>7074.6645642663489</v>
      </c>
      <c r="Y100" s="24">
        <f t="shared" si="68"/>
        <v>2.2665005656923753E-2</v>
      </c>
      <c r="Z100" s="24">
        <f t="shared" si="69"/>
        <v>9.5960363467471055E-3</v>
      </c>
      <c r="AA100" s="24">
        <f t="shared" si="70"/>
        <v>3.69686272965839E-2</v>
      </c>
      <c r="AB100" s="24">
        <f t="shared" si="71"/>
        <v>1.7284128738440874E-2</v>
      </c>
      <c r="AC100" s="24">
        <f t="shared" si="83"/>
        <v>2.3538293688458944E-2</v>
      </c>
      <c r="AD100" s="24">
        <f t="shared" si="84"/>
        <v>1.3706370911456878E-2</v>
      </c>
      <c r="AE100" s="24">
        <f t="shared" si="85"/>
        <v>2.37369843523485E-2</v>
      </c>
      <c r="AF100" s="24">
        <f t="shared" si="86"/>
        <v>2.6989195131740029E-2</v>
      </c>
      <c r="AG100" s="24">
        <f t="shared" si="87"/>
        <v>2.8789046633209248E-2</v>
      </c>
      <c r="AH100" s="24">
        <f t="shared" si="88"/>
        <v>5.7620396342359381E-2</v>
      </c>
      <c r="AI100" s="24">
        <f t="shared" si="89"/>
        <v>7.600279747689731E-2</v>
      </c>
      <c r="AJ100" s="24">
        <f t="shared" si="90"/>
        <v>4.818411151435642E-2</v>
      </c>
      <c r="AK100" s="24">
        <f t="shared" si="91"/>
        <v>1.6347359359383695E-2</v>
      </c>
      <c r="AL100" s="24">
        <f t="shared" si="92"/>
        <v>-3.8768866934150936E-2</v>
      </c>
      <c r="AM100" s="24">
        <f t="shared" si="93"/>
        <v>2.7849285862427298E-2</v>
      </c>
      <c r="AN100" s="24">
        <f t="shared" si="94"/>
        <v>2.7105757883523207E-2</v>
      </c>
      <c r="AO100" s="24">
        <f t="shared" si="95"/>
        <v>2.2665005656923753E-2</v>
      </c>
      <c r="AP100" s="24">
        <f t="shared" si="96"/>
        <v>2.0542493806593232E-2</v>
      </c>
      <c r="AQ100" s="24">
        <f t="shared" si="97"/>
        <v>3.1237853578954589E-2</v>
      </c>
      <c r="AR100" s="24">
        <f t="shared" si="98"/>
        <v>2.4919829553788686E-2</v>
      </c>
      <c r="AS100" s="24" t="e">
        <f t="shared" si="99"/>
        <v>#DIV/0!</v>
      </c>
      <c r="AT100" s="24">
        <f t="shared" si="100"/>
        <v>2.7151198710388291E-2</v>
      </c>
      <c r="AU100" s="21"/>
      <c r="AV100" s="24">
        <f t="shared" si="101"/>
        <v>1.5945474506645945</v>
      </c>
      <c r="AW100" s="24">
        <f t="shared" si="102"/>
        <v>1.3723891418418983</v>
      </c>
      <c r="AX100" s="24">
        <f t="shared" si="103"/>
        <v>1.509824054646919</v>
      </c>
      <c r="AY100" s="24">
        <f t="shared" si="104"/>
        <v>1.0601537135017991</v>
      </c>
      <c r="AZ100" s="24">
        <f t="shared" si="105"/>
        <v>3.2405673922510649</v>
      </c>
      <c r="BA100" s="24">
        <f t="shared" si="106"/>
        <v>1.3794117422355425</v>
      </c>
      <c r="BB100" s="24">
        <f t="shared" si="107"/>
        <v>1.7650709725040468</v>
      </c>
      <c r="BC100" s="24">
        <f t="shared" si="108"/>
        <v>2.0618194874229823</v>
      </c>
      <c r="BD100" s="24">
        <f t="shared" si="109"/>
        <v>2.019400738665269</v>
      </c>
      <c r="BE100" s="24">
        <f t="shared" si="110"/>
        <v>1.519045853593171</v>
      </c>
      <c r="BF100" s="24">
        <f t="shared" si="111"/>
        <v>2.1449692266752853</v>
      </c>
      <c r="BG100" s="24">
        <f t="shared" si="112"/>
        <v>1.6649351930993586</v>
      </c>
      <c r="BH100" s="24">
        <f t="shared" si="113"/>
        <v>2.1668867008218329</v>
      </c>
      <c r="BI100" s="24">
        <f t="shared" si="114"/>
        <v>1.1570883431940509</v>
      </c>
      <c r="BJ100" s="24">
        <f t="shared" si="115"/>
        <v>1.4736003898356667</v>
      </c>
      <c r="BK100" s="24">
        <f t="shared" si="116"/>
        <v>2.7233544756193053</v>
      </c>
      <c r="BL100" s="24">
        <f t="shared" si="117"/>
        <v>1.5945474506645945</v>
      </c>
      <c r="BM100" s="24">
        <f t="shared" si="118"/>
        <v>1.3993640709503135</v>
      </c>
      <c r="BN100" s="24">
        <f t="shared" si="119"/>
        <v>1.4209820260882768</v>
      </c>
      <c r="BO100" s="24">
        <f t="shared" si="120"/>
        <v>1.3393300962318424</v>
      </c>
      <c r="BP100" s="24" t="e">
        <f t="shared" si="121"/>
        <v>#DIV/0!</v>
      </c>
      <c r="BQ100" s="24">
        <f t="shared" si="122"/>
        <v>1.5812834525196418</v>
      </c>
      <c r="BR100" s="21"/>
      <c r="BS100" s="35">
        <f t="shared" si="123"/>
        <v>45597</v>
      </c>
      <c r="BT100" s="24">
        <f t="shared" si="74"/>
        <v>3.4392004383801784E-3</v>
      </c>
      <c r="BU100" s="24">
        <f t="shared" si="61"/>
        <v>8.6446186330591576E-4</v>
      </c>
      <c r="BV100" s="24">
        <f t="shared" si="62"/>
        <v>1.7251107629444558E-3</v>
      </c>
      <c r="BW100" s="24">
        <f t="shared" si="80"/>
        <v>2.0465979574558692E-3</v>
      </c>
      <c r="BX100" s="24">
        <f t="shared" si="81"/>
        <v>7.7085547984060852E-4</v>
      </c>
      <c r="BY100" s="24">
        <f t="shared" si="82"/>
        <v>1.7730557754621645E-3</v>
      </c>
      <c r="BZ100" s="24">
        <f t="shared" si="124"/>
        <v>2.3200635097535677E-3</v>
      </c>
      <c r="CA100" s="24">
        <f t="shared" si="125"/>
        <v>6.9101050076621185E-4</v>
      </c>
      <c r="CB100" s="24">
        <f t="shared" si="126"/>
        <v>2.9614969347014478E-3</v>
      </c>
      <c r="CC100" s="24">
        <f t="shared" si="127"/>
        <v>1.1940361465500773E-3</v>
      </c>
      <c r="CD100" s="24">
        <f t="shared" si="128"/>
        <v>4.3300323231851992E-3</v>
      </c>
      <c r="CE100" s="24">
        <f t="shared" si="129"/>
        <v>5.490839645781151E-4</v>
      </c>
      <c r="CF100" s="24">
        <f t="shared" si="130"/>
        <v>2.2665005656923809E-2</v>
      </c>
    </row>
    <row r="101" spans="1:84" x14ac:dyDescent="0.2">
      <c r="A101" s="31">
        <f>+[1]NOA!A102</f>
        <v>45627</v>
      </c>
      <c r="B101" s="17">
        <f>+[1]NOA!B102</f>
        <v>7743.0754847393</v>
      </c>
      <c r="C101" s="17">
        <f>+[1]NOA!C102</f>
        <v>7895.3772562959502</v>
      </c>
      <c r="D101" s="17">
        <f>+[1]NOA!D102</f>
        <v>5763.1064693845801</v>
      </c>
      <c r="E101" s="17">
        <f>+[1]NOA!E102</f>
        <v>6190.67964014874</v>
      </c>
      <c r="F101" s="17">
        <f>+[1]NOA!F102</f>
        <v>9845.9634999999998</v>
      </c>
      <c r="G101" s="17">
        <f>+[1]NOA!G102</f>
        <v>6918.6594413960902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7303.3438583084098</v>
      </c>
      <c r="K101" s="17">
        <f>+[1]NOA!K102</f>
        <v>6903.7031999999999</v>
      </c>
      <c r="L101" s="17">
        <f>+[1]NOA!L102</f>
        <v>6515.5129253150399</v>
      </c>
      <c r="M101" s="17">
        <f>+[1]NOA!M102</f>
        <v>9008.2551000000003</v>
      </c>
      <c r="N101" s="17">
        <f>+[1]NOA!N102</f>
        <v>7520.1065780382796</v>
      </c>
      <c r="O101" s="17">
        <f>+[1]NOA!P102</f>
        <v>6912.3348999999998</v>
      </c>
      <c r="P101" s="17">
        <f>+[1]NOA!Q102</f>
        <v>7718.4291000000003</v>
      </c>
      <c r="Q101" s="19">
        <f>+[1]NOA!R102</f>
        <v>8264.2821999999996</v>
      </c>
      <c r="R101" s="19">
        <f t="shared" ref="R101:R120" si="131">+SUMPRODUCT($C$3:$N$3,C101:N101)</f>
        <v>7743.0754847393</v>
      </c>
      <c r="S101" s="19">
        <f t="shared" ref="S101:S122" si="132">+($C$3*$C101+$D$3*$D101+$E$3*$E101+$G$3*$G101+$K$3*$K101+$M$3*$M101+$N$3*$N101)/SUM($C$3:$E$3,$G$3,$K$3,$M$3:$N$3)</f>
        <v>7460.4578338892907</v>
      </c>
      <c r="T101" s="19">
        <f t="shared" ref="T101:T122" si="133">+($E$3*$E101+$G$3*$G101+$K$3*$K101+$M$3*$M101+$N$3*$N101)/SUM($E$3,$G$3,$K$3,$M$3:$N$3)</f>
        <v>7187.8944343933599</v>
      </c>
      <c r="U101" s="19">
        <f t="shared" ref="U101:U122" si="134">+($E$3*$E101+$G$3*$G101+$K$3*$K101+$N$3*$N101)/SUM($E$3,$G$3,$K$3,$N$3)</f>
        <v>6665.45615428571</v>
      </c>
      <c r="V101" s="19"/>
      <c r="W101" s="19">
        <f t="shared" ref="W101:W122" si="135">($E$3*$E101+SUMPRODUCT($G$3:$L$3,$G101:$L101)+$N$3*$N101)/SUM($E$3,$G$3:$L$3,$N$3)</f>
        <v>7236.5726117342874</v>
      </c>
      <c r="Y101" s="24">
        <f t="shared" si="68"/>
        <v>2.7810983696910263E-2</v>
      </c>
      <c r="Z101" s="24">
        <f t="shared" si="69"/>
        <v>2.6943722293758521E-2</v>
      </c>
      <c r="AA101" s="24">
        <f t="shared" si="70"/>
        <v>9.8479911665136921E-3</v>
      </c>
      <c r="AB101" s="24">
        <f t="shared" si="71"/>
        <v>2.3833711679469571E-2</v>
      </c>
      <c r="AC101" s="24">
        <f t="shared" si="83"/>
        <v>5.1302660224148422E-2</v>
      </c>
      <c r="AD101" s="24">
        <f t="shared" si="84"/>
        <v>8.1934524499744921E-3</v>
      </c>
      <c r="AE101" s="24">
        <f t="shared" si="85"/>
        <v>1.7292241604728975E-2</v>
      </c>
      <c r="AF101" s="24">
        <f t="shared" si="86"/>
        <v>2.3448514517567354E-2</v>
      </c>
      <c r="AG101" s="24">
        <f t="shared" si="87"/>
        <v>3.9850664622068432E-2</v>
      </c>
      <c r="AH101" s="24">
        <f t="shared" si="88"/>
        <v>2.5811044436139907E-2</v>
      </c>
      <c r="AI101" s="24">
        <f t="shared" si="89"/>
        <v>6.7359298529555911E-2</v>
      </c>
      <c r="AJ101" s="24">
        <f t="shared" si="90"/>
        <v>3.7279408767480371E-2</v>
      </c>
      <c r="AK101" s="24">
        <f t="shared" si="91"/>
        <v>1.672325020279497E-2</v>
      </c>
      <c r="AL101" s="24">
        <f t="shared" si="92"/>
        <v>-1.4458906838086261E-2</v>
      </c>
      <c r="AM101" s="24">
        <f t="shared" si="93"/>
        <v>3.071847018794549E-2</v>
      </c>
      <c r="AN101" s="24">
        <f t="shared" si="94"/>
        <v>4.0478991766974781E-2</v>
      </c>
      <c r="AO101" s="24">
        <f t="shared" si="95"/>
        <v>2.7810983696910263E-2</v>
      </c>
      <c r="AP101" s="24">
        <f t="shared" si="96"/>
        <v>2.5244056771734247E-2</v>
      </c>
      <c r="AQ101" s="24">
        <f t="shared" si="97"/>
        <v>2.4535817491153633E-2</v>
      </c>
      <c r="AR101" s="24">
        <f t="shared" si="98"/>
        <v>1.967681668408594E-2</v>
      </c>
      <c r="AS101" s="24" t="e">
        <f t="shared" si="99"/>
        <v>#DIV/0!</v>
      </c>
      <c r="AT101" s="24">
        <f t="shared" si="100"/>
        <v>2.2885614716735114E-2</v>
      </c>
      <c r="AU101" s="21"/>
      <c r="AV101" s="24">
        <f t="shared" si="101"/>
        <v>1.1271757817388828</v>
      </c>
      <c r="AW101" s="24">
        <f t="shared" si="102"/>
        <v>0.87910135504999132</v>
      </c>
      <c r="AX101" s="24">
        <f t="shared" si="103"/>
        <v>1.1184927409000429</v>
      </c>
      <c r="AY101" s="24">
        <f t="shared" si="104"/>
        <v>0.82186554607537698</v>
      </c>
      <c r="AZ101" s="24">
        <f t="shared" si="105"/>
        <v>3.0554247974370412</v>
      </c>
      <c r="BA101" s="24">
        <f t="shared" si="106"/>
        <v>0.86790849397933711</v>
      </c>
      <c r="BB101" s="24">
        <f t="shared" si="107"/>
        <v>1.0876143124910342</v>
      </c>
      <c r="BC101" s="24">
        <f t="shared" si="108"/>
        <v>1.3427327076516722</v>
      </c>
      <c r="BD101" s="24">
        <f t="shared" si="109"/>
        <v>1.739535954035571</v>
      </c>
      <c r="BE101" s="24">
        <f t="shared" si="110"/>
        <v>1.1468923749609217</v>
      </c>
      <c r="BF101" s="24">
        <f t="shared" si="111"/>
        <v>2.0149662937061859</v>
      </c>
      <c r="BG101" s="24">
        <f t="shared" si="112"/>
        <v>1.2992290092819045</v>
      </c>
      <c r="BH101" s="24">
        <f t="shared" si="113"/>
        <v>1.4323302490770939</v>
      </c>
      <c r="BI101" s="24">
        <f t="shared" si="114"/>
        <v>0.83228844230317889</v>
      </c>
      <c r="BJ101" s="24">
        <f t="shared" si="115"/>
        <v>0.99136040667521197</v>
      </c>
      <c r="BK101" s="24">
        <f t="shared" si="116"/>
        <v>2.2319431316318759</v>
      </c>
      <c r="BL101" s="24">
        <f t="shared" si="117"/>
        <v>1.1271757817388828</v>
      </c>
      <c r="BM101" s="24">
        <f t="shared" si="118"/>
        <v>0.96297090727971568</v>
      </c>
      <c r="BN101" s="24">
        <f t="shared" si="119"/>
        <v>1.0496652561489097</v>
      </c>
      <c r="BO101" s="24">
        <f t="shared" si="120"/>
        <v>0.96685942003189851</v>
      </c>
      <c r="BP101" s="24" t="e">
        <f t="shared" si="121"/>
        <v>#DIV/0!</v>
      </c>
      <c r="BQ101" s="24">
        <f t="shared" si="122"/>
        <v>1.1151337014081082</v>
      </c>
      <c r="BR101" s="21"/>
      <c r="BS101" s="35">
        <f t="shared" si="123"/>
        <v>45627</v>
      </c>
      <c r="BT101" s="24">
        <f t="shared" si="74"/>
        <v>9.5331722141693432E-3</v>
      </c>
      <c r="BU101" s="24">
        <f t="shared" si="61"/>
        <v>2.3350295788802708E-4</v>
      </c>
      <c r="BV101" s="24">
        <f t="shared" si="62"/>
        <v>2.3663013270980816E-3</v>
      </c>
      <c r="BW101" s="24">
        <f t="shared" si="80"/>
        <v>4.4644518656921737E-3</v>
      </c>
      <c r="BX101" s="24">
        <f t="shared" si="81"/>
        <v>4.5676855905938735E-4</v>
      </c>
      <c r="BY101" s="24">
        <f t="shared" si="82"/>
        <v>1.2930137609368463E-3</v>
      </c>
      <c r="BZ101" s="24">
        <f t="shared" si="124"/>
        <v>2.0242202003018604E-3</v>
      </c>
      <c r="CA101" s="24">
        <f t="shared" si="125"/>
        <v>9.6224545689820896E-4</v>
      </c>
      <c r="CB101" s="24">
        <f t="shared" si="126"/>
        <v>1.371946092747117E-3</v>
      </c>
      <c r="CC101" s="24">
        <f t="shared" si="127"/>
        <v>1.1134365087942771E-3</v>
      </c>
      <c r="CD101" s="24">
        <f t="shared" si="128"/>
        <v>3.4336851975750172E-3</v>
      </c>
      <c r="CE101" s="24">
        <f t="shared" si="129"/>
        <v>5.5823955574981876E-4</v>
      </c>
      <c r="CF101" s="24">
        <f t="shared" si="130"/>
        <v>2.7810983696910162E-2</v>
      </c>
    </row>
    <row r="102" spans="1:84" x14ac:dyDescent="0.2">
      <c r="A102" s="31">
        <f>+[1]NOA!A103</f>
        <v>45658</v>
      </c>
      <c r="B102" s="17">
        <f>+[1]NOA!B103</f>
        <v>7942.767886387287</v>
      </c>
      <c r="C102" s="17">
        <f>+[1]NOA!C103</f>
        <v>8029.7219594547996</v>
      </c>
      <c r="D102" s="17">
        <f>+[1]NOA!D103</f>
        <v>5821.7553392256104</v>
      </c>
      <c r="E102" s="17">
        <f>+[1]NOA!E103</f>
        <v>6306.3974718402496</v>
      </c>
      <c r="F102" s="17">
        <f>+[1]NOA!F103</f>
        <v>10391.144700000001</v>
      </c>
      <c r="G102" s="17">
        <f>+[1]NOA!G103</f>
        <v>7038.9736614410403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7297.30903195674</v>
      </c>
      <c r="K102" s="17">
        <f>+[1]NOA!K103</f>
        <v>7050.2712000000001</v>
      </c>
      <c r="L102" s="17">
        <f>+[1]NOA!L103</f>
        <v>6872.2734697831802</v>
      </c>
      <c r="M102" s="17">
        <f>+[1]NOA!M103</f>
        <v>9513.8891999999996</v>
      </c>
      <c r="N102" s="17">
        <f>+[1]NOA!N103</f>
        <v>7646.7237061311298</v>
      </c>
      <c r="O102" s="17">
        <f>+[1]NOA!P103</f>
        <v>6892.5915000000005</v>
      </c>
      <c r="P102" s="17">
        <f>+[1]NOA!Q103</f>
        <v>7934.7160000000003</v>
      </c>
      <c r="Q102" s="19">
        <f>+[1]NOA!R103</f>
        <v>8554.7695999999996</v>
      </c>
      <c r="R102" s="19">
        <f t="shared" si="131"/>
        <v>7942.767886387287</v>
      </c>
      <c r="S102" s="19">
        <f t="shared" si="132"/>
        <v>7628.2107704685977</v>
      </c>
      <c r="T102" s="19">
        <f t="shared" si="133"/>
        <v>7397.5050093086484</v>
      </c>
      <c r="U102" s="19">
        <f t="shared" si="134"/>
        <v>6790.1088281439979</v>
      </c>
      <c r="V102" s="19"/>
      <c r="W102" s="19">
        <f t="shared" si="135"/>
        <v>7390.6004339049896</v>
      </c>
      <c r="Y102" s="24">
        <f t="shared" ref="Y102:Y120" si="136">+B102/B101-1</f>
        <v>2.578980432795186E-2</v>
      </c>
      <c r="Z102" s="24">
        <f t="shared" ref="Z102:Z120" si="137">+C102/C101-1</f>
        <v>1.7015615441519305E-2</v>
      </c>
      <c r="AA102" s="24">
        <f t="shared" ref="AA102:AA120" si="138">+D102/D101-1</f>
        <v>1.0176607035214724E-2</v>
      </c>
      <c r="AB102" s="24">
        <f t="shared" ref="AB102:AB120" si="139">+E102/E101-1</f>
        <v>1.86922661836737E-2</v>
      </c>
      <c r="AC102" s="24">
        <f t="shared" si="83"/>
        <v>5.5371036059599588E-2</v>
      </c>
      <c r="AD102" s="24">
        <f t="shared" si="84"/>
        <v>1.738981677940088E-2</v>
      </c>
      <c r="AE102" s="24">
        <f t="shared" si="85"/>
        <v>2.9132037204944838E-2</v>
      </c>
      <c r="AF102" s="24">
        <f t="shared" si="86"/>
        <v>2.1330305936740235E-2</v>
      </c>
      <c r="AG102" s="24">
        <f t="shared" si="87"/>
        <v>-8.2631003944921844E-4</v>
      </c>
      <c r="AH102" s="24">
        <f t="shared" si="88"/>
        <v>2.1230344896634668E-2</v>
      </c>
      <c r="AI102" s="24">
        <f t="shared" si="89"/>
        <v>5.4755557783025877E-2</v>
      </c>
      <c r="AJ102" s="24">
        <f t="shared" si="90"/>
        <v>5.6130082284192806E-2</v>
      </c>
      <c r="AK102" s="24">
        <f t="shared" si="91"/>
        <v>1.6837145428579836E-2</v>
      </c>
      <c r="AL102" s="24">
        <f t="shared" si="92"/>
        <v>-2.856256284688885E-3</v>
      </c>
      <c r="AM102" s="24">
        <f t="shared" si="93"/>
        <v>2.8022139893725262E-2</v>
      </c>
      <c r="AN102" s="24">
        <f t="shared" si="94"/>
        <v>3.514974355546574E-2</v>
      </c>
      <c r="AO102" s="24">
        <f t="shared" si="95"/>
        <v>2.578980432795186E-2</v>
      </c>
      <c r="AP102" s="24">
        <f t="shared" si="96"/>
        <v>2.248560883452555E-2</v>
      </c>
      <c r="AQ102" s="24">
        <f t="shared" si="97"/>
        <v>2.9161610097154789E-2</v>
      </c>
      <c r="AR102" s="24">
        <f t="shared" si="98"/>
        <v>1.8701296801440837E-2</v>
      </c>
      <c r="AS102" s="24" t="e">
        <f t="shared" si="99"/>
        <v>#DIV/0!</v>
      </c>
      <c r="AT102" s="24">
        <f t="shared" si="100"/>
        <v>2.1284637138987872E-2</v>
      </c>
      <c r="AU102" s="21"/>
      <c r="AV102" s="24">
        <f t="shared" si="101"/>
        <v>0.79312442455699661</v>
      </c>
      <c r="AW102" s="24">
        <f t="shared" si="102"/>
        <v>0.57458897331187742</v>
      </c>
      <c r="AX102" s="24">
        <f t="shared" si="103"/>
        <v>0.81198142693890962</v>
      </c>
      <c r="AY102" s="24">
        <f t="shared" si="104"/>
        <v>0.63993983271205468</v>
      </c>
      <c r="AZ102" s="24">
        <f t="shared" si="105"/>
        <v>2.5164678964420548</v>
      </c>
      <c r="BA102" s="24">
        <f t="shared" si="106"/>
        <v>0.52509551410066124</v>
      </c>
      <c r="BB102" s="24">
        <f t="shared" si="107"/>
        <v>0.78777174542935313</v>
      </c>
      <c r="BC102" s="24">
        <f t="shared" si="108"/>
        <v>0.84679511214827863</v>
      </c>
      <c r="BD102" s="24">
        <f t="shared" si="109"/>
        <v>1.2299434803245735</v>
      </c>
      <c r="BE102" s="24">
        <f t="shared" si="110"/>
        <v>0.79654921398644096</v>
      </c>
      <c r="BF102" s="24">
        <f t="shared" si="111"/>
        <v>2.0050818772291881</v>
      </c>
      <c r="BG102" s="24">
        <f t="shared" si="112"/>
        <v>1.0225233579295785</v>
      </c>
      <c r="BH102" s="24">
        <f t="shared" si="113"/>
        <v>0.65328989313400099</v>
      </c>
      <c r="BI102" s="24">
        <f t="shared" si="114"/>
        <v>0.60105624872053687</v>
      </c>
      <c r="BJ102" s="24">
        <f t="shared" si="115"/>
        <v>0.67758808197079667</v>
      </c>
      <c r="BK102" s="24">
        <f t="shared" si="116"/>
        <v>1.6168387571262595</v>
      </c>
      <c r="BL102" s="24">
        <f t="shared" si="117"/>
        <v>0.79312442455699661</v>
      </c>
      <c r="BM102" s="24">
        <f t="shared" si="118"/>
        <v>0.65519930532571324</v>
      </c>
      <c r="BN102" s="24">
        <f t="shared" si="119"/>
        <v>0.73833005488598524</v>
      </c>
      <c r="BO102" s="24">
        <f t="shared" si="120"/>
        <v>0.64536059893207054</v>
      </c>
      <c r="BP102" s="24" t="e">
        <f t="shared" si="121"/>
        <v>#DIV/0!</v>
      </c>
      <c r="BQ102" s="24">
        <f t="shared" si="122"/>
        <v>0.76369834229065225</v>
      </c>
      <c r="BR102" s="21"/>
      <c r="BS102" s="35">
        <f t="shared" si="123"/>
        <v>45658</v>
      </c>
      <c r="BT102" s="24">
        <f t="shared" si="74"/>
        <v>6.0153499312994591E-3</v>
      </c>
      <c r="BU102" s="24">
        <f t="shared" si="61"/>
        <v>2.3707758366068094E-4</v>
      </c>
      <c r="BV102" s="24">
        <f t="shared" si="62"/>
        <v>1.8486576565670265E-3</v>
      </c>
      <c r="BW102" s="24">
        <f t="shared" si="80"/>
        <v>4.9286209433466429E-3</v>
      </c>
      <c r="BX102" s="24">
        <f t="shared" si="81"/>
        <v>9.5094388286192212E-4</v>
      </c>
      <c r="BY102" s="24">
        <f t="shared" si="82"/>
        <v>2.1560319181832266E-3</v>
      </c>
      <c r="BZ102" s="24">
        <f t="shared" si="124"/>
        <v>1.8335478554976224E-3</v>
      </c>
      <c r="CA102" s="24">
        <f t="shared" si="125"/>
        <v>-2.0186036261211938E-5</v>
      </c>
      <c r="CB102" s="24">
        <f t="shared" si="126"/>
        <v>1.126270306571037E-3</v>
      </c>
      <c r="CC102" s="24">
        <f t="shared" si="127"/>
        <v>9.3992563051903421E-4</v>
      </c>
      <c r="CD102" s="24">
        <f t="shared" si="128"/>
        <v>5.2175863027067171E-3</v>
      </c>
      <c r="CE102" s="24">
        <f t="shared" si="129"/>
        <v>5.5597835299959629E-4</v>
      </c>
      <c r="CF102" s="24">
        <f t="shared" si="130"/>
        <v>2.5789804327951756E-2</v>
      </c>
    </row>
    <row r="103" spans="1:84" x14ac:dyDescent="0.2">
      <c r="A103" s="31">
        <f>+[1]NOA!A104</f>
        <v>45689</v>
      </c>
      <c r="B103" s="17">
        <f>+[1]NOA!B104</f>
        <v>8125.3097133302572</v>
      </c>
      <c r="C103" s="17">
        <f>+[1]NOA!C104</f>
        <v>8225.1761407533995</v>
      </c>
      <c r="D103" s="17">
        <f>+[1]NOA!D104</f>
        <v>5900.29434286173</v>
      </c>
      <c r="E103" s="17">
        <f>+[1]NOA!E104</f>
        <v>6424.0390216586402</v>
      </c>
      <c r="F103" s="17">
        <f>+[1]NOA!F104</f>
        <v>10671.8094</v>
      </c>
      <c r="G103" s="17">
        <f>+[1]NOA!G104</f>
        <v>7138.8257421701801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7343.5219211459598</v>
      </c>
      <c r="K103" s="17">
        <f>+[1]NOA!K104</f>
        <v>7137.0021999999999</v>
      </c>
      <c r="L103" s="17">
        <f>+[1]NOA!L104</f>
        <v>7212.5019173465398</v>
      </c>
      <c r="M103" s="17">
        <f>+[1]NOA!M104</f>
        <v>9823.1358</v>
      </c>
      <c r="N103" s="17">
        <f>+[1]NOA!N104</f>
        <v>7830.0250593512701</v>
      </c>
      <c r="O103" s="17">
        <f>+[1]NOA!P104</f>
        <v>6900.9466000000002</v>
      </c>
      <c r="P103" s="17">
        <f>+[1]NOA!Q104</f>
        <v>8168.4840000000004</v>
      </c>
      <c r="Q103" s="19">
        <f>+[1]NOA!R104</f>
        <v>8782.0450000000001</v>
      </c>
      <c r="R103" s="19">
        <f t="shared" si="131"/>
        <v>8125.3097133302572</v>
      </c>
      <c r="S103" s="19">
        <f t="shared" si="132"/>
        <v>7800.6771379447337</v>
      </c>
      <c r="T103" s="19">
        <f t="shared" si="133"/>
        <v>7555.9330051295901</v>
      </c>
      <c r="U103" s="19">
        <f t="shared" si="134"/>
        <v>6905.2523179523432</v>
      </c>
      <c r="V103" s="19"/>
      <c r="W103" s="19">
        <f t="shared" si="135"/>
        <v>7534.5620080056806</v>
      </c>
      <c r="Y103" s="24">
        <f t="shared" si="136"/>
        <v>2.2982142944881989E-2</v>
      </c>
      <c r="Z103" s="24">
        <f t="shared" si="137"/>
        <v>2.4341338627355213E-2</v>
      </c>
      <c r="AA103" s="24">
        <f t="shared" si="138"/>
        <v>1.3490605334604444E-2</v>
      </c>
      <c r="AB103" s="24">
        <f t="shared" si="139"/>
        <v>1.8654318942580295E-2</v>
      </c>
      <c r="AC103" s="24">
        <f t="shared" si="83"/>
        <v>2.7009988610783076E-2</v>
      </c>
      <c r="AD103" s="24">
        <f t="shared" si="84"/>
        <v>1.4185602267006825E-2</v>
      </c>
      <c r="AE103" s="24">
        <f t="shared" si="85"/>
        <v>1.8315592646869661E-2</v>
      </c>
      <c r="AF103" s="24">
        <f t="shared" si="86"/>
        <v>2.4962250640603756E-2</v>
      </c>
      <c r="AG103" s="24">
        <f t="shared" si="87"/>
        <v>6.3328672236357963E-3</v>
      </c>
      <c r="AH103" s="24">
        <f t="shared" si="88"/>
        <v>1.230179627700001E-2</v>
      </c>
      <c r="AI103" s="24">
        <f t="shared" si="89"/>
        <v>4.9507408146564069E-2</v>
      </c>
      <c r="AJ103" s="24">
        <f t="shared" si="90"/>
        <v>3.2504751053859193E-2</v>
      </c>
      <c r="AK103" s="24">
        <f t="shared" si="91"/>
        <v>2.3971227451721422E-2</v>
      </c>
      <c r="AL103" s="24">
        <f t="shared" si="92"/>
        <v>1.2121855763538303E-3</v>
      </c>
      <c r="AM103" s="24">
        <f t="shared" si="93"/>
        <v>2.9461419917234499E-2</v>
      </c>
      <c r="AN103" s="24">
        <f t="shared" si="94"/>
        <v>2.6567097727564715E-2</v>
      </c>
      <c r="AO103" s="24">
        <f t="shared" si="95"/>
        <v>2.2982142944881989E-2</v>
      </c>
      <c r="AP103" s="24">
        <f t="shared" si="96"/>
        <v>2.2609019685692511E-2</v>
      </c>
      <c r="AQ103" s="24">
        <f t="shared" si="97"/>
        <v>2.1416409400410563E-2</v>
      </c>
      <c r="AR103" s="24">
        <f t="shared" si="98"/>
        <v>1.695753230509256E-2</v>
      </c>
      <c r="AS103" s="24" t="e">
        <f t="shared" si="99"/>
        <v>#DIV/0!</v>
      </c>
      <c r="AT103" s="24">
        <f t="shared" si="100"/>
        <v>1.9479009234521172E-2</v>
      </c>
      <c r="AU103" s="21"/>
      <c r="AV103" s="24">
        <f t="shared" si="101"/>
        <v>0.6475393636259632</v>
      </c>
      <c r="AW103" s="24">
        <f t="shared" si="102"/>
        <v>0.49100686170797547</v>
      </c>
      <c r="AX103" s="24">
        <f t="shared" si="103"/>
        <v>0.59687945701499889</v>
      </c>
      <c r="AY103" s="24">
        <f t="shared" si="104"/>
        <v>0.54630422422645641</v>
      </c>
      <c r="AZ103" s="24">
        <f t="shared" si="105"/>
        <v>1.8341715517074251</v>
      </c>
      <c r="BA103" s="24">
        <f t="shared" si="106"/>
        <v>0.3933463586894892</v>
      </c>
      <c r="BB103" s="24">
        <f t="shared" si="107"/>
        <v>0.63192752166364885</v>
      </c>
      <c r="BC103" s="24">
        <f t="shared" si="108"/>
        <v>0.61395580086883617</v>
      </c>
      <c r="BD103" s="24">
        <f t="shared" si="109"/>
        <v>0.88660465760035434</v>
      </c>
      <c r="BE103" s="24">
        <f t="shared" si="110"/>
        <v>0.67813774687421957</v>
      </c>
      <c r="BF103" s="24">
        <f t="shared" si="111"/>
        <v>2.0123187242673728</v>
      </c>
      <c r="BG103" s="24">
        <f t="shared" si="112"/>
        <v>0.84983676070661307</v>
      </c>
      <c r="BH103" s="24">
        <f t="shared" si="113"/>
        <v>0.43281285980674955</v>
      </c>
      <c r="BI103" s="24">
        <f t="shared" si="114"/>
        <v>0.47653585362116657</v>
      </c>
      <c r="BJ103" s="24">
        <f t="shared" si="115"/>
        <v>0.55904507581562224</v>
      </c>
      <c r="BK103" s="24">
        <f t="shared" si="116"/>
        <v>1.2431318742016608</v>
      </c>
      <c r="BL103" s="24">
        <f t="shared" si="117"/>
        <v>0.6475393636259632</v>
      </c>
      <c r="BM103" s="24">
        <f t="shared" si="118"/>
        <v>0.54447207577433487</v>
      </c>
      <c r="BN103" s="24">
        <f t="shared" si="119"/>
        <v>0.60137207423374117</v>
      </c>
      <c r="BO103" s="24">
        <f t="shared" si="120"/>
        <v>0.51812173552233043</v>
      </c>
      <c r="BP103" s="24" t="e">
        <f t="shared" si="121"/>
        <v>#DIV/0!</v>
      </c>
      <c r="BQ103" s="24">
        <f t="shared" si="122"/>
        <v>0.60540162786625862</v>
      </c>
      <c r="BR103" s="21"/>
      <c r="BS103" s="35">
        <f t="shared" si="123"/>
        <v>45689</v>
      </c>
      <c r="BT103" s="24">
        <f t="shared" si="74"/>
        <v>8.5315302707462803E-3</v>
      </c>
      <c r="BU103" s="24">
        <f t="shared" si="61"/>
        <v>3.0949800484836646E-4</v>
      </c>
      <c r="BV103" s="24">
        <f t="shared" si="62"/>
        <v>1.8321396169055002E-3</v>
      </c>
      <c r="BW103" s="24">
        <f t="shared" si="80"/>
        <v>2.4735116625617579E-3</v>
      </c>
      <c r="BX103" s="24">
        <f t="shared" si="81"/>
        <v>7.6937251950879736E-4</v>
      </c>
      <c r="BY103" s="24">
        <f t="shared" si="82"/>
        <v>1.3599346077470622E-3</v>
      </c>
      <c r="BZ103" s="24">
        <f t="shared" si="124"/>
        <v>2.1364205429045121E-3</v>
      </c>
      <c r="CA103" s="24">
        <f t="shared" si="125"/>
        <v>1.5069228348622957E-4</v>
      </c>
      <c r="CB103" s="24">
        <f t="shared" si="126"/>
        <v>6.4970984596494365E-4</v>
      </c>
      <c r="CC103" s="24">
        <f t="shared" si="127"/>
        <v>8.7383396185954109E-4</v>
      </c>
      <c r="CD103" s="24">
        <f t="shared" si="128"/>
        <v>3.1108555220840852E-3</v>
      </c>
      <c r="CE103" s="24">
        <f t="shared" si="129"/>
        <v>7.8464410626500941E-4</v>
      </c>
      <c r="CF103" s="24">
        <f t="shared" si="130"/>
        <v>2.2982142944882083E-2</v>
      </c>
    </row>
    <row r="104" spans="1:84" x14ac:dyDescent="0.2">
      <c r="A104" s="31">
        <f>+[1]NOA!A105</f>
        <v>45717</v>
      </c>
      <c r="B104" s="17">
        <f>+[1]NOA!B105</f>
        <v>8407.8565334737668</v>
      </c>
      <c r="C104" s="17">
        <f>+[1]NOA!C105</f>
        <v>8600.7236036773993</v>
      </c>
      <c r="D104" s="17">
        <f>+[1]NOA!D105</f>
        <v>5891.1876279770104</v>
      </c>
      <c r="E104" s="17">
        <f>+[1]NOA!E105</f>
        <v>6630.14086175383</v>
      </c>
      <c r="F104" s="17">
        <f>+[1]NOA!F105</f>
        <v>10929.782800000001</v>
      </c>
      <c r="G104" s="17">
        <f>+[1]NOA!G105</f>
        <v>7272.7158379285802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7465.2594373214797</v>
      </c>
      <c r="K104" s="17">
        <f>+[1]NOA!K105</f>
        <v>7198.2691999999997</v>
      </c>
      <c r="L104" s="17">
        <f>+[1]NOA!L105</f>
        <v>7930.4249324846996</v>
      </c>
      <c r="M104" s="17">
        <f>+[1]NOA!M105</f>
        <v>10397.4303</v>
      </c>
      <c r="N104" s="17">
        <f>+[1]NOA!N105</f>
        <v>7997.2366498129204</v>
      </c>
      <c r="O104" s="17">
        <f>+[1]NOA!P105</f>
        <v>7466.8753999999999</v>
      </c>
      <c r="P104" s="17">
        <f>+[1]NOA!Q105</f>
        <v>8484.7245000000003</v>
      </c>
      <c r="Q104" s="19">
        <f>+[1]NOA!R105</f>
        <v>9116.0396000000001</v>
      </c>
      <c r="R104" s="19">
        <f t="shared" si="131"/>
        <v>8407.8565334737668</v>
      </c>
      <c r="S104" s="19">
        <f t="shared" si="132"/>
        <v>8097.8696516290247</v>
      </c>
      <c r="T104" s="19">
        <f t="shared" si="133"/>
        <v>7804.0646897678389</v>
      </c>
      <c r="U104" s="19">
        <f t="shared" si="134"/>
        <v>7059.7762118312412</v>
      </c>
      <c r="V104" s="19"/>
      <c r="W104" s="19">
        <f t="shared" si="135"/>
        <v>7722.4147645692256</v>
      </c>
      <c r="Y104" s="24">
        <f t="shared" si="136"/>
        <v>3.4773667726162749E-2</v>
      </c>
      <c r="Z104" s="24">
        <f t="shared" si="137"/>
        <v>4.5658288223551668E-2</v>
      </c>
      <c r="AA104" s="24">
        <f t="shared" si="138"/>
        <v>-1.5434339976169165E-3</v>
      </c>
      <c r="AB104" s="24">
        <f t="shared" si="139"/>
        <v>3.208290600357766E-2</v>
      </c>
      <c r="AC104" s="24">
        <f t="shared" si="83"/>
        <v>2.4173351521814102E-2</v>
      </c>
      <c r="AD104" s="24">
        <f t="shared" si="84"/>
        <v>1.8755198767143266E-2</v>
      </c>
      <c r="AE104" s="24">
        <f t="shared" si="85"/>
        <v>2.405377586457047E-2</v>
      </c>
      <c r="AF104" s="24">
        <f t="shared" si="86"/>
        <v>1.9262947133118713E-2</v>
      </c>
      <c r="AG104" s="24">
        <f t="shared" si="87"/>
        <v>1.6577538336880471E-2</v>
      </c>
      <c r="AH104" s="24">
        <f t="shared" si="88"/>
        <v>8.5844165775932346E-3</v>
      </c>
      <c r="AI104" s="24">
        <f t="shared" si="89"/>
        <v>9.9538693142182444E-2</v>
      </c>
      <c r="AJ104" s="24">
        <f t="shared" si="90"/>
        <v>5.846345929575758E-2</v>
      </c>
      <c r="AK104" s="24">
        <f t="shared" si="91"/>
        <v>2.1355179478251163E-2</v>
      </c>
      <c r="AL104" s="24">
        <f t="shared" si="92"/>
        <v>8.2007416199974648E-2</v>
      </c>
      <c r="AM104" s="24">
        <f t="shared" si="93"/>
        <v>3.8714711322198836E-2</v>
      </c>
      <c r="AN104" s="24">
        <f t="shared" si="94"/>
        <v>3.8031529102845685E-2</v>
      </c>
      <c r="AO104" s="24">
        <f t="shared" si="95"/>
        <v>3.4773667726162749E-2</v>
      </c>
      <c r="AP104" s="24">
        <f t="shared" si="96"/>
        <v>3.809829690792621E-2</v>
      </c>
      <c r="AQ104" s="24">
        <f t="shared" si="97"/>
        <v>3.2839317721556904E-2</v>
      </c>
      <c r="AR104" s="24">
        <f t="shared" si="98"/>
        <v>2.2377733175247716E-2</v>
      </c>
      <c r="AS104" s="24" t="e">
        <f t="shared" si="99"/>
        <v>#DIV/0!</v>
      </c>
      <c r="AT104" s="24">
        <f t="shared" si="100"/>
        <v>2.4932140231103794E-2</v>
      </c>
      <c r="AU104" s="21"/>
      <c r="AV104" s="24">
        <f t="shared" si="101"/>
        <v>0.57876148614448719</v>
      </c>
      <c r="AW104" s="24">
        <f t="shared" si="102"/>
        <v>0.46229939475619397</v>
      </c>
      <c r="AX104" s="24">
        <f t="shared" si="103"/>
        <v>0.42471047452011201</v>
      </c>
      <c r="AY104" s="24">
        <f t="shared" si="104"/>
        <v>0.49084036392492858</v>
      </c>
      <c r="AZ104" s="24">
        <f t="shared" si="105"/>
        <v>1.7398243895591317</v>
      </c>
      <c r="BA104" s="24">
        <f t="shared" si="106"/>
        <v>0.36272729200028375</v>
      </c>
      <c r="BB104" s="24">
        <f t="shared" si="107"/>
        <v>0.50715049823559011</v>
      </c>
      <c r="BC104" s="24">
        <f t="shared" si="108"/>
        <v>0.47619801392413774</v>
      </c>
      <c r="BD104" s="24">
        <f t="shared" si="109"/>
        <v>0.68403808164306956</v>
      </c>
      <c r="BE104" s="24">
        <f t="shared" si="110"/>
        <v>0.59565283989204576</v>
      </c>
      <c r="BF104" s="24">
        <f t="shared" si="111"/>
        <v>1.2692238208886404</v>
      </c>
      <c r="BG104" s="24">
        <f t="shared" si="112"/>
        <v>0.81524485936144497</v>
      </c>
      <c r="BH104" s="24">
        <f t="shared" si="113"/>
        <v>0.36153532507851582</v>
      </c>
      <c r="BI104" s="24">
        <f t="shared" si="114"/>
        <v>0.50269600276595661</v>
      </c>
      <c r="BJ104" s="24">
        <f t="shared" si="115"/>
        <v>0.50067121180526253</v>
      </c>
      <c r="BK104" s="24">
        <f t="shared" si="116"/>
        <v>1.0199184901285663</v>
      </c>
      <c r="BL104" s="24">
        <f t="shared" si="117"/>
        <v>0.57876148614448719</v>
      </c>
      <c r="BM104" s="24">
        <f t="shared" si="118"/>
        <v>0.50146027579078867</v>
      </c>
      <c r="BN104" s="24">
        <f t="shared" si="119"/>
        <v>0.55127336128776605</v>
      </c>
      <c r="BO104" s="24">
        <f t="shared" si="120"/>
        <v>0.46144432737278862</v>
      </c>
      <c r="BP104" s="24" t="e">
        <f t="shared" si="121"/>
        <v>#DIV/0!</v>
      </c>
      <c r="BQ104" s="24">
        <f t="shared" si="122"/>
        <v>0.50643998863683226</v>
      </c>
      <c r="BR104" s="21"/>
      <c r="BS104" s="35">
        <f t="shared" si="123"/>
        <v>45717</v>
      </c>
      <c r="BT104" s="24">
        <f t="shared" si="74"/>
        <v>1.6024288302776059E-2</v>
      </c>
      <c r="BU104" s="24">
        <f t="shared" si="61"/>
        <v>-3.5080530582617877E-5</v>
      </c>
      <c r="BV104" s="24">
        <f t="shared" si="62"/>
        <v>3.1377016408308239E-3</v>
      </c>
      <c r="BW104" s="24">
        <f t="shared" si="80"/>
        <v>2.2224553447327865E-3</v>
      </c>
      <c r="BX104" s="24">
        <f t="shared" si="81"/>
        <v>1.0084629570453192E-3</v>
      </c>
      <c r="BY104" s="24">
        <f t="shared" si="82"/>
        <v>1.7778480955994509E-3</v>
      </c>
      <c r="BZ104" s="24">
        <f t="shared" si="124"/>
        <v>1.6518307871982547E-3</v>
      </c>
      <c r="CA104" s="24">
        <f t="shared" si="125"/>
        <v>3.8804695207780192E-4</v>
      </c>
      <c r="CB104" s="24">
        <f t="shared" si="126"/>
        <v>4.4864585211064941E-4</v>
      </c>
      <c r="CC104" s="24">
        <f t="shared" si="127"/>
        <v>1.8024703088906345E-3</v>
      </c>
      <c r="CD104" s="24">
        <f t="shared" si="128"/>
        <v>5.6473084927113519E-3</v>
      </c>
      <c r="CE104" s="24">
        <f t="shared" si="129"/>
        <v>6.9968952277216819E-4</v>
      </c>
      <c r="CF104" s="24">
        <f t="shared" si="130"/>
        <v>3.4773667726162687E-2</v>
      </c>
    </row>
    <row r="105" spans="1:84" x14ac:dyDescent="0.2">
      <c r="A105" s="31">
        <f>+[1]NOA!A106</f>
        <v>45748</v>
      </c>
      <c r="B105" s="17">
        <f>+[1]NOA!B106</f>
        <v>8621.3999295885114</v>
      </c>
      <c r="C105" s="17">
        <f>+[1]NOA!C106</f>
        <v>8864.5420415459903</v>
      </c>
      <c r="D105" s="17">
        <f>+[1]NOA!D106</f>
        <v>6099.3657100178098</v>
      </c>
      <c r="E105" s="17">
        <f>+[1]NOA!E106</f>
        <v>6676.2796223907299</v>
      </c>
      <c r="F105" s="17">
        <f>+[1]NOA!F106</f>
        <v>11089.5242</v>
      </c>
      <c r="G105" s="17">
        <f>+[1]NOA!G106</f>
        <v>7348.8307165483002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7734.8758131742097</v>
      </c>
      <c r="K105" s="17">
        <f>+[1]NOA!K106</f>
        <v>7517.9168</v>
      </c>
      <c r="L105" s="17">
        <f>+[1]NOA!L106</f>
        <v>8269.1924208102791</v>
      </c>
      <c r="M105" s="17">
        <f>+[1]NOA!M106</f>
        <v>10786.8194</v>
      </c>
      <c r="N105" s="17">
        <f>+[1]NOA!N106</f>
        <v>8203.2716856684601</v>
      </c>
      <c r="O105" s="17">
        <f>+[1]NOA!P106</f>
        <v>7610.1080000000002</v>
      </c>
      <c r="P105" s="17">
        <f>+[1]NOA!Q106</f>
        <v>8764.9608000000007</v>
      </c>
      <c r="Q105" s="19">
        <f>+[1]NOA!R106</f>
        <v>9284.9655999999995</v>
      </c>
      <c r="R105" s="19">
        <f t="shared" si="131"/>
        <v>8621.3999295885114</v>
      </c>
      <c r="S105" s="19">
        <f t="shared" si="132"/>
        <v>8322.6202073105633</v>
      </c>
      <c r="T105" s="19">
        <f t="shared" si="133"/>
        <v>7992.4599110109311</v>
      </c>
      <c r="U105" s="19">
        <f t="shared" si="134"/>
        <v>7190.4867674397165</v>
      </c>
      <c r="V105" s="19"/>
      <c r="W105" s="19">
        <f t="shared" si="135"/>
        <v>7877.6096017813143</v>
      </c>
      <c r="Y105" s="24">
        <f t="shared" si="136"/>
        <v>2.5398078007703218E-2</v>
      </c>
      <c r="Z105" s="24">
        <f t="shared" si="137"/>
        <v>3.0673981635195302E-2</v>
      </c>
      <c r="AA105" s="24">
        <f t="shared" si="138"/>
        <v>3.5337201119205686E-2</v>
      </c>
      <c r="AB105" s="24">
        <f t="shared" si="139"/>
        <v>6.9589412350274937E-3</v>
      </c>
      <c r="AC105" s="24">
        <f t="shared" si="83"/>
        <v>1.4615240112548111E-2</v>
      </c>
      <c r="AD105" s="24">
        <f t="shared" si="84"/>
        <v>1.0465812265449292E-2</v>
      </c>
      <c r="AE105" s="24">
        <f t="shared" si="85"/>
        <v>2.2645222537908793E-2</v>
      </c>
      <c r="AF105" s="24">
        <f t="shared" si="86"/>
        <v>1.2753038774494518E-2</v>
      </c>
      <c r="AG105" s="24">
        <f t="shared" si="87"/>
        <v>3.6116142796702055E-2</v>
      </c>
      <c r="AH105" s="24">
        <f t="shared" si="88"/>
        <v>4.4406174751008276E-2</v>
      </c>
      <c r="AI105" s="24">
        <f t="shared" si="89"/>
        <v>4.2717444677890626E-2</v>
      </c>
      <c r="AJ105" s="24">
        <f t="shared" si="90"/>
        <v>3.7450513133038266E-2</v>
      </c>
      <c r="AK105" s="24">
        <f t="shared" si="91"/>
        <v>2.5763278602035644E-2</v>
      </c>
      <c r="AL105" s="24">
        <f t="shared" si="92"/>
        <v>1.9182401249122183E-2</v>
      </c>
      <c r="AM105" s="24">
        <f t="shared" si="93"/>
        <v>3.3028332269362526E-2</v>
      </c>
      <c r="AN105" s="24">
        <f t="shared" si="94"/>
        <v>1.8530634728703754E-2</v>
      </c>
      <c r="AO105" s="24">
        <f t="shared" si="95"/>
        <v>2.5398078007703218E-2</v>
      </c>
      <c r="AP105" s="24">
        <f t="shared" si="96"/>
        <v>2.7754281724740482E-2</v>
      </c>
      <c r="AQ105" s="24">
        <f t="shared" si="97"/>
        <v>2.4140653458460282E-2</v>
      </c>
      <c r="AR105" s="24">
        <f t="shared" si="98"/>
        <v>1.8514829887868345E-2</v>
      </c>
      <c r="AS105" s="24" t="e">
        <f t="shared" si="99"/>
        <v>#DIV/0!</v>
      </c>
      <c r="AT105" s="24">
        <f t="shared" si="100"/>
        <v>2.0096672082951184E-2</v>
      </c>
      <c r="AU105" s="21"/>
      <c r="AV105" s="24">
        <f t="shared" si="101"/>
        <v>0.4888370210942159</v>
      </c>
      <c r="AW105" s="24">
        <f t="shared" si="102"/>
        <v>0.40320684311216559</v>
      </c>
      <c r="AX105" s="24">
        <f t="shared" si="103"/>
        <v>0.3841079452507461</v>
      </c>
      <c r="AY105" s="24">
        <f t="shared" si="104"/>
        <v>0.40819004969209982</v>
      </c>
      <c r="AZ105" s="24">
        <f t="shared" si="105"/>
        <v>1.1148527196475575</v>
      </c>
      <c r="BA105" s="24">
        <f t="shared" si="106"/>
        <v>0.29169113460196217</v>
      </c>
      <c r="BB105" s="24">
        <f t="shared" si="107"/>
        <v>0.42295265684320982</v>
      </c>
      <c r="BC105" s="24">
        <f t="shared" si="108"/>
        <v>0.39750155932961162</v>
      </c>
      <c r="BD105" s="24">
        <f t="shared" si="109"/>
        <v>0.53539690308645804</v>
      </c>
      <c r="BE105" s="24">
        <f t="shared" si="110"/>
        <v>0.48892017631956963</v>
      </c>
      <c r="BF105" s="24">
        <f t="shared" si="111"/>
        <v>1.1608237669016099</v>
      </c>
      <c r="BG105" s="24">
        <f t="shared" si="112"/>
        <v>0.77127223220327656</v>
      </c>
      <c r="BH105" s="24">
        <f t="shared" si="113"/>
        <v>0.33685242897553191</v>
      </c>
      <c r="BI105" s="24">
        <f t="shared" si="114"/>
        <v>0.35259548904253246</v>
      </c>
      <c r="BJ105" s="24">
        <f t="shared" si="115"/>
        <v>0.45333485880287117</v>
      </c>
      <c r="BK105" s="24">
        <f t="shared" si="116"/>
        <v>0.74877309504979528</v>
      </c>
      <c r="BL105" s="24">
        <f t="shared" si="117"/>
        <v>0.4888370210942159</v>
      </c>
      <c r="BM105" s="24">
        <f t="shared" si="118"/>
        <v>0.43900876118782062</v>
      </c>
      <c r="BN105" s="24">
        <f t="shared" si="119"/>
        <v>0.4835546319006343</v>
      </c>
      <c r="BO105" s="24">
        <f t="shared" si="120"/>
        <v>0.3865840545831849</v>
      </c>
      <c r="BP105" s="24" t="e">
        <f t="shared" si="121"/>
        <v>#DIV/0!</v>
      </c>
      <c r="BQ105" s="24">
        <f t="shared" si="122"/>
        <v>0.42550968276171663</v>
      </c>
      <c r="BR105" s="21"/>
      <c r="BS105" s="35">
        <f t="shared" si="123"/>
        <v>45748</v>
      </c>
      <c r="BT105" s="24">
        <f t="shared" si="74"/>
        <v>1.087861716537291E-2</v>
      </c>
      <c r="BU105" s="24">
        <f t="shared" si="61"/>
        <v>7.7498634068449068E-4</v>
      </c>
      <c r="BV105" s="24">
        <f t="shared" si="62"/>
        <v>6.7881328232256052E-4</v>
      </c>
      <c r="BW105" s="24">
        <f t="shared" si="80"/>
        <v>1.3299344435150641E-3</v>
      </c>
      <c r="BX105" s="24">
        <f t="shared" si="81"/>
        <v>5.5403307049558821E-4</v>
      </c>
      <c r="BY105" s="24">
        <f t="shared" si="82"/>
        <v>1.6564005980066446E-3</v>
      </c>
      <c r="BZ105" s="24">
        <f t="shared" si="124"/>
        <v>1.0772025478719854E-3</v>
      </c>
      <c r="CA105" s="24">
        <f t="shared" si="125"/>
        <v>8.3054035315474194E-4</v>
      </c>
      <c r="CB105" s="24">
        <f t="shared" si="126"/>
        <v>2.262054796520435E-3</v>
      </c>
      <c r="CC105" s="24">
        <f t="shared" si="127"/>
        <v>8.2195226980003575E-4</v>
      </c>
      <c r="CD105" s="24">
        <f t="shared" si="128"/>
        <v>3.7003710715251461E-3</v>
      </c>
      <c r="CE105" s="24">
        <f t="shared" si="129"/>
        <v>8.3317206843372545E-4</v>
      </c>
      <c r="CF105" s="24">
        <f t="shared" si="130"/>
        <v>2.5398078007703329E-2</v>
      </c>
    </row>
    <row r="106" spans="1:84" x14ac:dyDescent="0.2">
      <c r="A106" s="31">
        <f>+[1]NOA!A107</f>
        <v>45778</v>
      </c>
      <c r="B106" s="17">
        <f>+[1]NOA!B107</f>
        <v>8769.5928429998821</v>
      </c>
      <c r="C106" s="17">
        <f>+[1]NOA!C107</f>
        <v>9012.8626284556594</v>
      </c>
      <c r="D106" s="17">
        <f>+[1]NOA!D107</f>
        <v>6156.4858672539503</v>
      </c>
      <c r="E106" s="17">
        <f>+[1]NOA!E107</f>
        <v>6796.3917105036498</v>
      </c>
      <c r="F106" s="17">
        <f>+[1]NOA!F107</f>
        <v>11374.756299999999</v>
      </c>
      <c r="G106" s="17">
        <f>+[1]NOA!G107</f>
        <v>7456.5665981476805</v>
      </c>
      <c r="H106" s="17">
        <f>+[1]NOA!H107</f>
        <v>10284.910400000001</v>
      </c>
      <c r="I106" s="17">
        <f>+[1]NOA!I107</f>
        <v>8527.4573</v>
      </c>
      <c r="J106" s="17">
        <f>+[1]NOA!J107</f>
        <v>8034.0545994016002</v>
      </c>
      <c r="K106" s="17">
        <f>+[1]NOA!K107</f>
        <v>7635.5093999999999</v>
      </c>
      <c r="L106" s="17">
        <f>+[1]NOA!L107</f>
        <v>8764.1263640047291</v>
      </c>
      <c r="M106" s="17">
        <f>+[1]NOA!M107</f>
        <v>10785.502500000001</v>
      </c>
      <c r="N106" s="17">
        <f>+[1]NOA!N107</f>
        <v>8462.0074242093997</v>
      </c>
      <c r="O106" s="17">
        <f>+[1]NOA!P107</f>
        <v>7400.6997000000001</v>
      </c>
      <c r="P106" s="17">
        <f>+[1]NOA!Q107</f>
        <v>8924.2690000000002</v>
      </c>
      <c r="Q106" s="19">
        <f>+[1]NOA!R107</f>
        <v>9413.1934999999994</v>
      </c>
      <c r="R106" s="19">
        <f t="shared" si="131"/>
        <v>8769.5928429998821</v>
      </c>
      <c r="S106" s="19">
        <f t="shared" si="132"/>
        <v>8445.3289729725457</v>
      </c>
      <c r="T106" s="19">
        <f t="shared" si="133"/>
        <v>8096.1156624869072</v>
      </c>
      <c r="U106" s="19">
        <f t="shared" si="134"/>
        <v>7324.2693682437475</v>
      </c>
      <c r="V106" s="19"/>
      <c r="W106" s="19">
        <f t="shared" si="135"/>
        <v>8036.7311402653195</v>
      </c>
      <c r="Y106" s="24">
        <f t="shared" si="136"/>
        <v>1.7188961725667751E-2</v>
      </c>
      <c r="Z106" s="24">
        <f t="shared" si="137"/>
        <v>1.6731895027912946E-2</v>
      </c>
      <c r="AA106" s="24">
        <f t="shared" si="138"/>
        <v>9.3649339868773218E-3</v>
      </c>
      <c r="AB106" s="24">
        <f t="shared" si="139"/>
        <v>1.7990871399407915E-2</v>
      </c>
      <c r="AC106" s="24">
        <f t="shared" si="83"/>
        <v>2.5720860052769412E-2</v>
      </c>
      <c r="AD106" s="24">
        <f t="shared" si="84"/>
        <v>1.4660275322001537E-2</v>
      </c>
      <c r="AE106" s="24">
        <f t="shared" si="85"/>
        <v>3.5154443016687242E-2</v>
      </c>
      <c r="AF106" s="24">
        <f t="shared" si="86"/>
        <v>-2.8901422179854475E-3</v>
      </c>
      <c r="AG106" s="24">
        <f t="shared" si="87"/>
        <v>3.8679197113652863E-2</v>
      </c>
      <c r="AH106" s="24">
        <f t="shared" si="88"/>
        <v>1.5641646898779227E-2</v>
      </c>
      <c r="AI106" s="24">
        <f t="shared" si="89"/>
        <v>5.9852754417577314E-2</v>
      </c>
      <c r="AJ106" s="24">
        <f t="shared" si="90"/>
        <v>-1.2208417988346376E-4</v>
      </c>
      <c r="AK106" s="24">
        <f t="shared" si="91"/>
        <v>3.1540554604934545E-2</v>
      </c>
      <c r="AL106" s="24">
        <f t="shared" si="92"/>
        <v>-2.7517125906754591E-2</v>
      </c>
      <c r="AM106" s="24">
        <f t="shared" si="93"/>
        <v>1.8175574727042676E-2</v>
      </c>
      <c r="AN106" s="24">
        <f t="shared" si="94"/>
        <v>1.3810271951895992E-2</v>
      </c>
      <c r="AO106" s="24">
        <f t="shared" si="95"/>
        <v>1.7188961725667751E-2</v>
      </c>
      <c r="AP106" s="24">
        <f t="shared" si="96"/>
        <v>1.4744006407284571E-2</v>
      </c>
      <c r="AQ106" s="24">
        <f t="shared" si="97"/>
        <v>1.2969192542733099E-2</v>
      </c>
      <c r="AR106" s="24">
        <f t="shared" si="98"/>
        <v>1.8605499896033661E-2</v>
      </c>
      <c r="AS106" s="24" t="e">
        <f t="shared" si="99"/>
        <v>#DIV/0!</v>
      </c>
      <c r="AT106" s="24">
        <f t="shared" si="100"/>
        <v>2.019921607285835E-2</v>
      </c>
      <c r="AU106" s="21"/>
      <c r="AV106" s="24">
        <f t="shared" si="101"/>
        <v>0.44658752830549076</v>
      </c>
      <c r="AW106" s="24">
        <f t="shared" si="102"/>
        <v>0.35050831623613132</v>
      </c>
      <c r="AX106" s="24">
        <f t="shared" si="103"/>
        <v>0.31016638951689046</v>
      </c>
      <c r="AY106" s="24">
        <f t="shared" si="104"/>
        <v>0.36687682559609258</v>
      </c>
      <c r="AZ106" s="24">
        <f t="shared" si="105"/>
        <v>1.1552332268104251</v>
      </c>
      <c r="BA106" s="24">
        <f t="shared" si="106"/>
        <v>0.26763404289350268</v>
      </c>
      <c r="BB106" s="24">
        <f t="shared" si="107"/>
        <v>0.44535152070292616</v>
      </c>
      <c r="BC106" s="24">
        <f t="shared" si="108"/>
        <v>0.32047399175828084</v>
      </c>
      <c r="BD106" s="24">
        <f t="shared" si="109"/>
        <v>0.48844460469825202</v>
      </c>
      <c r="BE106" s="24">
        <f t="shared" si="110"/>
        <v>0.46566219997439351</v>
      </c>
      <c r="BF106" s="24">
        <f t="shared" si="111"/>
        <v>1.1586315529546702</v>
      </c>
      <c r="BG106" s="24">
        <f t="shared" si="112"/>
        <v>0.67410718443346895</v>
      </c>
      <c r="BH106" s="24">
        <f t="shared" si="113"/>
        <v>0.33182639374947454</v>
      </c>
      <c r="BI106" s="24">
        <f t="shared" si="114"/>
        <v>0.21619997761746279</v>
      </c>
      <c r="BJ106" s="24">
        <f t="shared" si="115"/>
        <v>0.43043699943627356</v>
      </c>
      <c r="BK106" s="24">
        <f t="shared" si="116"/>
        <v>0.69936767418882706</v>
      </c>
      <c r="BL106" s="24">
        <f t="shared" si="117"/>
        <v>0.44658752830549076</v>
      </c>
      <c r="BM106" s="24">
        <f t="shared" si="118"/>
        <v>0.38904910698554596</v>
      </c>
      <c r="BN106" s="24">
        <f t="shared" si="119"/>
        <v>0.43904203405398934</v>
      </c>
      <c r="BO106" s="24">
        <f t="shared" si="120"/>
        <v>0.35843070161315982</v>
      </c>
      <c r="BP106" s="24" t="e">
        <f t="shared" si="121"/>
        <v>#DIV/0!</v>
      </c>
      <c r="BQ106" s="24">
        <f t="shared" si="122"/>
        <v>0.3963333280149528</v>
      </c>
      <c r="BR106" s="21"/>
      <c r="BS106" s="35">
        <f t="shared" si="123"/>
        <v>45778</v>
      </c>
      <c r="BT106" s="24">
        <f t="shared" si="74"/>
        <v>5.9645472778846768E-3</v>
      </c>
      <c r="BU106" s="24">
        <f t="shared" si="61"/>
        <v>2.0737478090481447E-4</v>
      </c>
      <c r="BV106" s="24">
        <f t="shared" si="62"/>
        <v>1.7233703831063723E-3</v>
      </c>
      <c r="BW106" s="24">
        <f t="shared" si="80"/>
        <v>2.315893841263076E-3</v>
      </c>
      <c r="BX106" s="24">
        <f t="shared" si="81"/>
        <v>7.6477555939070887E-4</v>
      </c>
      <c r="BY106" s="24">
        <f t="shared" si="82"/>
        <v>2.564492904930733E-3</v>
      </c>
      <c r="BZ106" s="24">
        <f t="shared" si="124"/>
        <v>-2.4110929976302122E-4</v>
      </c>
      <c r="CA106" s="24">
        <f t="shared" si="125"/>
        <v>8.9877869331822654E-4</v>
      </c>
      <c r="CB106" s="24">
        <f t="shared" si="126"/>
        <v>8.1155725951039871E-4</v>
      </c>
      <c r="CC106" s="24">
        <f t="shared" si="127"/>
        <v>1.1711151928488115E-3</v>
      </c>
      <c r="CD106" s="24">
        <f t="shared" si="128"/>
        <v>-1.2204550404728349E-5</v>
      </c>
      <c r="CE106" s="24">
        <f t="shared" si="129"/>
        <v>1.0203696826777198E-3</v>
      </c>
      <c r="CF106" s="24">
        <f t="shared" si="130"/>
        <v>1.7188961725667789E-2</v>
      </c>
    </row>
    <row r="107" spans="1:84" x14ac:dyDescent="0.2">
      <c r="A107" s="31">
        <f>+[1]NOA!A108</f>
        <v>45809</v>
      </c>
      <c r="B107" s="17">
        <f>+[1]NOA!B108</f>
        <v>8921.9332349163251</v>
      </c>
      <c r="C107" s="17">
        <f>+[1]NOA!C108</f>
        <v>9116.3791895975792</v>
      </c>
      <c r="D107" s="17">
        <f>+[1]NOA!D108</f>
        <v>6370.83482836447</v>
      </c>
      <c r="E107" s="17">
        <f>+[1]NOA!E108</f>
        <v>6984.0714569948404</v>
      </c>
      <c r="F107" s="17">
        <f>+[1]NOA!F108</f>
        <v>11582.002</v>
      </c>
      <c r="G107" s="17">
        <f>+[1]NOA!G108</f>
        <v>7647.72759196484</v>
      </c>
      <c r="H107" s="17">
        <f>+[1]NOA!H108</f>
        <v>10482.7929</v>
      </c>
      <c r="I107" s="17">
        <f>+[1]NOA!I108</f>
        <v>8645.4915999999994</v>
      </c>
      <c r="J107" s="17">
        <f>+[1]NOA!J108</f>
        <v>8154.9868081578297</v>
      </c>
      <c r="K107" s="17">
        <f>+[1]NOA!K108</f>
        <v>7783.7568000000001</v>
      </c>
      <c r="L107" s="17">
        <f>+[1]NOA!L108</f>
        <v>9080.6194630525297</v>
      </c>
      <c r="M107" s="17">
        <f>+[1]NOA!M108</f>
        <v>10963.372499999999</v>
      </c>
      <c r="N107" s="17">
        <f>+[1]NOA!N108</f>
        <v>8616.3032364402006</v>
      </c>
      <c r="O107" s="17">
        <f>+[1]NOA!P108</f>
        <v>7316.7642999999998</v>
      </c>
      <c r="P107" s="17">
        <f>+[1]NOA!Q108</f>
        <v>9047.7939000000006</v>
      </c>
      <c r="Q107" s="19">
        <f>+[1]NOA!R108</f>
        <v>9594.6628000000001</v>
      </c>
      <c r="R107" s="19">
        <f t="shared" si="131"/>
        <v>8921.9332349163251</v>
      </c>
      <c r="S107" s="19">
        <f t="shared" si="132"/>
        <v>8589.0094600146203</v>
      </c>
      <c r="T107" s="19">
        <f t="shared" si="133"/>
        <v>8272.4863808190803</v>
      </c>
      <c r="U107" s="19">
        <f t="shared" si="134"/>
        <v>7500.2097970455352</v>
      </c>
      <c r="V107" s="19"/>
      <c r="W107" s="19">
        <f t="shared" si="135"/>
        <v>8208.353816998595</v>
      </c>
      <c r="Y107" s="24">
        <f t="shared" si="136"/>
        <v>1.7371432704318179E-2</v>
      </c>
      <c r="Z107" s="24">
        <f t="shared" si="137"/>
        <v>1.1485425375850511E-2</v>
      </c>
      <c r="AA107" s="24">
        <f t="shared" si="138"/>
        <v>3.4816771406985803E-2</v>
      </c>
      <c r="AB107" s="24">
        <f t="shared" si="139"/>
        <v>2.761461588524039E-2</v>
      </c>
      <c r="AC107" s="24">
        <f t="shared" si="83"/>
        <v>1.8219792541841251E-2</v>
      </c>
      <c r="AD107" s="24">
        <f t="shared" si="84"/>
        <v>2.5636597125632488E-2</v>
      </c>
      <c r="AE107" s="24">
        <f t="shared" si="85"/>
        <v>1.9240080108038571E-2</v>
      </c>
      <c r="AF107" s="24">
        <f t="shared" si="86"/>
        <v>1.3841675876817172E-2</v>
      </c>
      <c r="AG107" s="24">
        <f t="shared" si="87"/>
        <v>1.505245044827519E-2</v>
      </c>
      <c r="AH107" s="24">
        <f t="shared" si="88"/>
        <v>1.9415521903489497E-2</v>
      </c>
      <c r="AI107" s="24">
        <f t="shared" si="89"/>
        <v>3.6112338629401108E-2</v>
      </c>
      <c r="AJ107" s="24">
        <f t="shared" si="90"/>
        <v>1.6491582102919899E-2</v>
      </c>
      <c r="AK107" s="24">
        <f t="shared" si="91"/>
        <v>1.8233949049650811E-2</v>
      </c>
      <c r="AL107" s="24">
        <f t="shared" si="92"/>
        <v>-1.1341549232162462E-2</v>
      </c>
      <c r="AM107" s="24">
        <f t="shared" si="93"/>
        <v>1.3841458611344004E-2</v>
      </c>
      <c r="AN107" s="24">
        <f t="shared" si="94"/>
        <v>1.9278186515554019E-2</v>
      </c>
      <c r="AO107" s="24">
        <f t="shared" si="95"/>
        <v>1.7371432704318179E-2</v>
      </c>
      <c r="AP107" s="24">
        <f t="shared" si="96"/>
        <v>1.7013012459537569E-2</v>
      </c>
      <c r="AQ107" s="24">
        <f t="shared" si="97"/>
        <v>2.1784609519523102E-2</v>
      </c>
      <c r="AR107" s="24">
        <f t="shared" si="98"/>
        <v>2.4021567197490379E-2</v>
      </c>
      <c r="AS107" s="24" t="e">
        <f t="shared" si="99"/>
        <v>#DIV/0!</v>
      </c>
      <c r="AT107" s="24">
        <f t="shared" si="100"/>
        <v>2.1354786384904401E-2</v>
      </c>
      <c r="AU107" s="21"/>
      <c r="AV107" s="24">
        <f t="shared" si="101"/>
        <v>0.39725292182585226</v>
      </c>
      <c r="AW107" s="24">
        <f t="shared" si="102"/>
        <v>0.31166987039742722</v>
      </c>
      <c r="AX107" s="24">
        <f t="shared" si="103"/>
        <v>0.32434727013855169</v>
      </c>
      <c r="AY107" s="24">
        <f t="shared" si="104"/>
        <v>0.35342471674643638</v>
      </c>
      <c r="AZ107" s="24">
        <f t="shared" si="105"/>
        <v>0.82510481508013478</v>
      </c>
      <c r="BA107" s="24">
        <f t="shared" si="106"/>
        <v>0.26504908517992098</v>
      </c>
      <c r="BB107" s="24">
        <f t="shared" si="107"/>
        <v>0.39829934468179573</v>
      </c>
      <c r="BC107" s="24">
        <f t="shared" si="108"/>
        <v>0.27868753922182421</v>
      </c>
      <c r="BD107" s="24">
        <f t="shared" si="109"/>
        <v>0.41922950718511265</v>
      </c>
      <c r="BE107" s="24">
        <f t="shared" si="110"/>
        <v>0.43210363720428591</v>
      </c>
      <c r="BF107" s="24">
        <f t="shared" si="111"/>
        <v>1.0602607265784432</v>
      </c>
      <c r="BG107" s="24">
        <f t="shared" si="112"/>
        <v>0.61013622908127685</v>
      </c>
      <c r="BH107" s="24">
        <f t="shared" si="113"/>
        <v>0.31208263723460239</v>
      </c>
      <c r="BI107" s="24">
        <f t="shared" si="114"/>
        <v>0.13675744447078708</v>
      </c>
      <c r="BJ107" s="24">
        <f t="shared" si="115"/>
        <v>0.40740492606055922</v>
      </c>
      <c r="BK107" s="24">
        <f t="shared" si="116"/>
        <v>0.55442917718312645</v>
      </c>
      <c r="BL107" s="24">
        <f t="shared" si="117"/>
        <v>0.39725292182585226</v>
      </c>
      <c r="BM107" s="24">
        <f t="shared" si="118"/>
        <v>0.35732770332157782</v>
      </c>
      <c r="BN107" s="24">
        <f t="shared" si="119"/>
        <v>0.4121080875653349</v>
      </c>
      <c r="BO107" s="24">
        <f t="shared" si="120"/>
        <v>0.34282427468141718</v>
      </c>
      <c r="BP107" s="24" t="e">
        <f t="shared" si="121"/>
        <v>#DIV/0!</v>
      </c>
      <c r="BQ107" s="24">
        <f t="shared" si="122"/>
        <v>0.36599555872795553</v>
      </c>
      <c r="BR107" s="21"/>
      <c r="BS107" s="35">
        <f t="shared" si="123"/>
        <v>45809</v>
      </c>
      <c r="BT107" s="24">
        <f t="shared" si="74"/>
        <v>4.0924581551755011E-3</v>
      </c>
      <c r="BU107" s="24">
        <f t="shared" si="61"/>
        <v>7.6504378286098684E-4</v>
      </c>
      <c r="BV107" s="24">
        <f t="shared" si="62"/>
        <v>2.6473275392131673E-3</v>
      </c>
      <c r="BW107" s="24">
        <f t="shared" si="80"/>
        <v>1.6542614075384489E-3</v>
      </c>
      <c r="BX107" s="24">
        <f t="shared" si="81"/>
        <v>1.3340474331084431E-3</v>
      </c>
      <c r="BY107" s="24">
        <f t="shared" si="82"/>
        <v>1.4283402290447874E-3</v>
      </c>
      <c r="BZ107" s="24">
        <f t="shared" si="124"/>
        <v>1.131943615594843E-3</v>
      </c>
      <c r="CA107" s="24">
        <f t="shared" si="125"/>
        <v>3.571595925672313E-4</v>
      </c>
      <c r="CB107" s="24">
        <f t="shared" si="126"/>
        <v>1.0058300833248992E-3</v>
      </c>
      <c r="CC107" s="24">
        <f t="shared" si="127"/>
        <v>7.3623249518691694E-4</v>
      </c>
      <c r="CD107" s="24">
        <f t="shared" si="128"/>
        <v>1.6205784298576823E-3</v>
      </c>
      <c r="CE107" s="24">
        <f t="shared" si="129"/>
        <v>5.9820994084517536E-4</v>
      </c>
      <c r="CF107" s="24">
        <f t="shared" si="130"/>
        <v>1.7371432704318082E-2</v>
      </c>
    </row>
    <row r="108" spans="1:84" x14ac:dyDescent="0.2">
      <c r="A108" s="31">
        <f>+[1]NOA!A109</f>
        <v>45839</v>
      </c>
      <c r="B108" s="17">
        <f>+[1]NOA!B109</f>
        <v>9119.4161604002238</v>
      </c>
      <c r="C108" s="17">
        <f>+[1]NOA!C109</f>
        <v>9341.2320035105695</v>
      </c>
      <c r="D108" s="17">
        <f>+[1]NOA!D109</f>
        <v>6470.8646074230201</v>
      </c>
      <c r="E108" s="17">
        <f>+[1]NOA!E109</f>
        <v>7086.6017657512102</v>
      </c>
      <c r="F108" s="17">
        <f>+[1]NOA!F109</f>
        <v>11851.175800000001</v>
      </c>
      <c r="G108" s="17">
        <f>+[1]NOA!G109</f>
        <v>7721.4588481291903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8386.4854131458596</v>
      </c>
      <c r="K108" s="17">
        <f>+[1]NOA!K109</f>
        <v>7995.2070999999996</v>
      </c>
      <c r="L108" s="17">
        <f>+[1]NOA!L109</f>
        <v>9309.1919693702002</v>
      </c>
      <c r="M108" s="17">
        <f>+[1]NOA!M109</f>
        <v>11318.6165</v>
      </c>
      <c r="N108" s="17">
        <f>+[1]NOA!N109</f>
        <v>8706.4912866531504</v>
      </c>
      <c r="O108" s="17">
        <f>+[1]NOA!P109</f>
        <v>7476.2527</v>
      </c>
      <c r="P108" s="17">
        <f>+[1]NOA!Q109</f>
        <v>9174.1101999999992</v>
      </c>
      <c r="Q108" s="19">
        <f>+[1]NOA!R109</f>
        <v>9827.2322999999997</v>
      </c>
      <c r="R108" s="19">
        <f t="shared" si="131"/>
        <v>9119.4161604002238</v>
      </c>
      <c r="S108" s="19">
        <f t="shared" si="132"/>
        <v>8782.2926827442516</v>
      </c>
      <c r="T108" s="19">
        <f t="shared" si="133"/>
        <v>8443.3684188533007</v>
      </c>
      <c r="U108" s="19">
        <f t="shared" si="134"/>
        <v>7618.1804817713301</v>
      </c>
      <c r="V108" s="19"/>
      <c r="W108" s="19">
        <f t="shared" si="135"/>
        <v>8354.8680326641988</v>
      </c>
      <c r="Y108" s="24">
        <f t="shared" si="136"/>
        <v>2.2134544193969319E-2</v>
      </c>
      <c r="Z108" s="24">
        <f t="shared" si="137"/>
        <v>2.4664706155439697E-2</v>
      </c>
      <c r="AA108" s="24">
        <f t="shared" si="138"/>
        <v>1.5701204277529524E-2</v>
      </c>
      <c r="AB108" s="24">
        <f t="shared" si="139"/>
        <v>1.4680592744176657E-2</v>
      </c>
      <c r="AC108" s="24">
        <f t="shared" si="83"/>
        <v>2.3240697074650818E-2</v>
      </c>
      <c r="AD108" s="24">
        <f t="shared" si="84"/>
        <v>9.6409365105807332E-3</v>
      </c>
      <c r="AE108" s="24">
        <f t="shared" si="85"/>
        <v>6.1250852337260131E-3</v>
      </c>
      <c r="AF108" s="24">
        <f t="shared" si="86"/>
        <v>2.9712121864764907E-2</v>
      </c>
      <c r="AG108" s="24">
        <f t="shared" si="87"/>
        <v>2.8387367194322222E-2</v>
      </c>
      <c r="AH108" s="24">
        <f t="shared" si="88"/>
        <v>2.7165584104580365E-2</v>
      </c>
      <c r="AI108" s="24">
        <f t="shared" si="89"/>
        <v>2.5171466247175367E-2</v>
      </c>
      <c r="AJ108" s="24">
        <f t="shared" si="90"/>
        <v>3.2402803060828322E-2</v>
      </c>
      <c r="AK108" s="24">
        <f t="shared" si="91"/>
        <v>1.0467139762621702E-2</v>
      </c>
      <c r="AL108" s="24">
        <f t="shared" si="92"/>
        <v>2.1797668130433046E-2</v>
      </c>
      <c r="AM108" s="24">
        <f t="shared" si="93"/>
        <v>1.3961005455705555E-2</v>
      </c>
      <c r="AN108" s="24">
        <f t="shared" si="94"/>
        <v>2.4239465716293873E-2</v>
      </c>
      <c r="AO108" s="24">
        <f t="shared" si="95"/>
        <v>2.2134544193969319E-2</v>
      </c>
      <c r="AP108" s="24">
        <f t="shared" si="96"/>
        <v>2.2503552199988119E-2</v>
      </c>
      <c r="AQ108" s="24">
        <f t="shared" si="97"/>
        <v>2.0656672029153667E-2</v>
      </c>
      <c r="AR108" s="24">
        <f t="shared" si="98"/>
        <v>1.5728984644171717E-2</v>
      </c>
      <c r="AS108" s="24" t="e">
        <f t="shared" si="99"/>
        <v>#DIV/0!</v>
      </c>
      <c r="AT108" s="24">
        <f t="shared" si="100"/>
        <v>1.784940305109517E-2</v>
      </c>
      <c r="AU108" s="21"/>
      <c r="AV108" s="24">
        <f t="shared" si="101"/>
        <v>0.3714836611154495</v>
      </c>
      <c r="AW108" s="24">
        <f t="shared" si="102"/>
        <v>0.30976552970600468</v>
      </c>
      <c r="AX108" s="24">
        <f t="shared" si="103"/>
        <v>0.25799277250916663</v>
      </c>
      <c r="AY108" s="24">
        <f t="shared" si="104"/>
        <v>0.31367690959307404</v>
      </c>
      <c r="AZ108" s="24">
        <f t="shared" si="105"/>
        <v>0.7455350476763638</v>
      </c>
      <c r="BA108" s="24">
        <f t="shared" si="106"/>
        <v>0.23215230060445791</v>
      </c>
      <c r="BB108" s="24">
        <f t="shared" si="107"/>
        <v>0.34399724395847975</v>
      </c>
      <c r="BC108" s="24">
        <f t="shared" si="108"/>
        <v>0.28143576776885948</v>
      </c>
      <c r="BD108" s="24">
        <f t="shared" si="109"/>
        <v>0.40208449574055538</v>
      </c>
      <c r="BE108" s="24">
        <f t="shared" si="110"/>
        <v>0.36829349896871499</v>
      </c>
      <c r="BF108" s="24">
        <f t="shared" si="111"/>
        <v>0.97467694881230837</v>
      </c>
      <c r="BG108" s="24">
        <f t="shared" si="112"/>
        <v>0.56546273584220641</v>
      </c>
      <c r="BH108" s="24">
        <f t="shared" si="113"/>
        <v>0.27533235853207172</v>
      </c>
      <c r="BI108" s="24">
        <f t="shared" si="114"/>
        <v>0.13654664464795996</v>
      </c>
      <c r="BJ108" s="24">
        <f t="shared" si="115"/>
        <v>0.37868992367703935</v>
      </c>
      <c r="BK108" s="24">
        <f t="shared" si="116"/>
        <v>0.51727123975128886</v>
      </c>
      <c r="BL108" s="24">
        <f t="shared" si="117"/>
        <v>0.3714836611154495</v>
      </c>
      <c r="BM108" s="24">
        <f t="shared" si="118"/>
        <v>0.33549463431882853</v>
      </c>
      <c r="BN108" s="24">
        <f t="shared" si="119"/>
        <v>0.36995439773440464</v>
      </c>
      <c r="BO108" s="24">
        <f t="shared" si="120"/>
        <v>0.30068910276568039</v>
      </c>
      <c r="BP108" s="24" t="e">
        <f t="shared" si="121"/>
        <v>#DIV/0!</v>
      </c>
      <c r="BQ108" s="24">
        <f t="shared" si="122"/>
        <v>0.331333759969346</v>
      </c>
      <c r="BR108" s="21"/>
      <c r="BS108" s="35">
        <f t="shared" si="123"/>
        <v>45839</v>
      </c>
      <c r="BT108" s="24">
        <f t="shared" si="74"/>
        <v>8.7376209315877997E-3</v>
      </c>
      <c r="BU108" s="24">
        <f t="shared" si="61"/>
        <v>3.5092529859779659E-4</v>
      </c>
      <c r="BV108" s="24">
        <f t="shared" si="62"/>
        <v>1.4215528024271178E-3</v>
      </c>
      <c r="BW108" s="24">
        <f t="shared" si="80"/>
        <v>2.1118927371324078E-3</v>
      </c>
      <c r="BX108" s="24">
        <f t="shared" si="81"/>
        <v>5.0575954318947056E-4</v>
      </c>
      <c r="BY108" s="24">
        <f t="shared" si="82"/>
        <v>4.5554772637099172E-4</v>
      </c>
      <c r="BZ108" s="24">
        <f t="shared" si="124"/>
        <v>2.4213657086622083E-3</v>
      </c>
      <c r="CA108" s="24">
        <f t="shared" si="125"/>
        <v>6.7203079325062968E-4</v>
      </c>
      <c r="CB108" s="24">
        <f t="shared" si="126"/>
        <v>1.4101532166551755E-3</v>
      </c>
      <c r="CC108" s="24">
        <f t="shared" si="127"/>
        <v>5.2263102694291911E-4</v>
      </c>
      <c r="CD108" s="24">
        <f t="shared" si="128"/>
        <v>3.1813727868886311E-3</v>
      </c>
      <c r="CE108" s="24">
        <f t="shared" si="129"/>
        <v>3.4369162226408989E-4</v>
      </c>
      <c r="CF108" s="24">
        <f t="shared" si="130"/>
        <v>2.2134544193969236E-2</v>
      </c>
    </row>
    <row r="109" spans="1:84" x14ac:dyDescent="0.2">
      <c r="A109" s="31">
        <f>+[1]NOA!A110</f>
        <v>45870</v>
      </c>
      <c r="B109" s="17">
        <f>+[1]NOA!B110</f>
        <v>9291.5980285720707</v>
      </c>
      <c r="C109" s="17">
        <f>+[1]NOA!C110</f>
        <v>9398.8708234668993</v>
      </c>
      <c r="D109" s="17">
        <f>+[1]NOA!D110</f>
        <v>6708.2603511916604</v>
      </c>
      <c r="E109" s="17">
        <f>+[1]NOA!E110</f>
        <v>7095.5593888248804</v>
      </c>
      <c r="F109" s="17">
        <f>+[1]NOA!F110</f>
        <v>12243.1327</v>
      </c>
      <c r="G109" s="17">
        <f>+[1]NOA!G110</f>
        <v>7731.8344294069802</v>
      </c>
      <c r="H109" s="17">
        <f>+[1]NOA!H110</f>
        <v>10703.2798</v>
      </c>
      <c r="I109" s="17">
        <f>+[1]NOA!I110</f>
        <v>9214.3701000000001</v>
      </c>
      <c r="J109" s="17">
        <f>+[1]NOA!J110</f>
        <v>8618.1402009335197</v>
      </c>
      <c r="K109" s="17">
        <f>+[1]NOA!K110</f>
        <v>8177.1701999999996</v>
      </c>
      <c r="L109" s="17">
        <f>+[1]NOA!L110</f>
        <v>9760.7697441582495</v>
      </c>
      <c r="M109" s="17">
        <f>+[1]NOA!M110</f>
        <v>11914.3253</v>
      </c>
      <c r="N109" s="17">
        <f>+[1]NOA!N110</f>
        <v>8877.6712794543491</v>
      </c>
      <c r="O109" s="17">
        <f>+[1]NOA!P110</f>
        <v>7429.4903000000004</v>
      </c>
      <c r="P109" s="17">
        <f>+[1]NOA!Q110</f>
        <v>9362.1129999999994</v>
      </c>
      <c r="Q109" s="19">
        <f>+[1]NOA!R110</f>
        <v>10130.106299999999</v>
      </c>
      <c r="R109" s="19">
        <f t="shared" si="131"/>
        <v>9291.5980285720707</v>
      </c>
      <c r="S109" s="19">
        <f t="shared" si="132"/>
        <v>8909.1444639916663</v>
      </c>
      <c r="T109" s="19">
        <f t="shared" si="133"/>
        <v>8627.5355996338058</v>
      </c>
      <c r="U109" s="19">
        <f t="shared" si="134"/>
        <v>7684.2364004266992</v>
      </c>
      <c r="V109" s="19"/>
      <c r="W109" s="19">
        <f t="shared" si="135"/>
        <v>8502.57802290574</v>
      </c>
      <c r="Y109" s="24">
        <f t="shared" si="136"/>
        <v>1.8880799509898738E-2</v>
      </c>
      <c r="Z109" s="24">
        <f t="shared" si="137"/>
        <v>6.1703659575811365E-3</v>
      </c>
      <c r="AA109" s="24">
        <f t="shared" si="138"/>
        <v>3.6686866156388609E-2</v>
      </c>
      <c r="AB109" s="24">
        <f t="shared" si="139"/>
        <v>1.2640223579321042E-3</v>
      </c>
      <c r="AC109" s="24">
        <f t="shared" ref="AC109" si="140">+F109/F108-1</f>
        <v>3.3073249997692233E-2</v>
      </c>
      <c r="AD109" s="24">
        <f t="shared" ref="AD109" si="141">+G109/G108-1</f>
        <v>1.3437332869168372E-3</v>
      </c>
      <c r="AE109" s="24">
        <f t="shared" ref="AE109" si="142">+H109/H108-1</f>
        <v>1.4817378085176802E-2</v>
      </c>
      <c r="AF109" s="24">
        <f t="shared" ref="AF109" si="143">+I109/I108-1</f>
        <v>3.5047148974696851E-2</v>
      </c>
      <c r="AG109" s="24">
        <f t="shared" ref="AG109" si="144">+J109/J108-1</f>
        <v>2.7622392024260867E-2</v>
      </c>
      <c r="AH109" s="24">
        <f t="shared" ref="AH109" si="145">+K109/K108-1</f>
        <v>2.2759022714996302E-2</v>
      </c>
      <c r="AI109" s="24">
        <f t="shared" ref="AI109" si="146">+L109/L108-1</f>
        <v>4.8508804660368332E-2</v>
      </c>
      <c r="AJ109" s="24">
        <f t="shared" ref="AJ109" si="147">+M109/M108-1</f>
        <v>5.2630884702207226E-2</v>
      </c>
      <c r="AK109" s="24">
        <f t="shared" ref="AK109" si="148">+N109/N108-1</f>
        <v>1.9661191536895384E-2</v>
      </c>
      <c r="AL109" s="24">
        <f t="shared" ref="AL109" si="149">+O109/O108-1</f>
        <v>-6.2547912539124839E-3</v>
      </c>
      <c r="AM109" s="24">
        <f t="shared" ref="AM109" si="150">+P109/P108-1</f>
        <v>2.0492755798813045E-2</v>
      </c>
      <c r="AN109" s="24">
        <f t="shared" ref="AN109" si="151">+Q109/Q108-1</f>
        <v>3.0819867766838094E-2</v>
      </c>
      <c r="AO109" s="24">
        <f t="shared" ref="AO109" si="152">+R109/R108-1</f>
        <v>1.8880799509898738E-2</v>
      </c>
      <c r="AP109" s="24">
        <f t="shared" ref="AP109" si="153">+S109/S108-1</f>
        <v>1.4444039367608186E-2</v>
      </c>
      <c r="AQ109" s="24">
        <f t="shared" ref="AQ109" si="154">+T109/T108-1</f>
        <v>2.1812050788791337E-2</v>
      </c>
      <c r="AR109" s="24">
        <f t="shared" ref="AR109" si="155">+U109/U108-1</f>
        <v>8.6708261655688013E-3</v>
      </c>
      <c r="AS109" s="24" t="e">
        <f t="shared" ref="AS109" si="156">+V109/V108-1</f>
        <v>#DIV/0!</v>
      </c>
      <c r="AT109" s="24">
        <f t="shared" ref="AT109" si="157">+W109/W108-1</f>
        <v>1.7679512071771208E-2</v>
      </c>
      <c r="AU109" s="21"/>
      <c r="AV109" s="24">
        <f t="shared" ref="AV109" si="158">+B109/B97-1</f>
        <v>0.33155096154710662</v>
      </c>
      <c r="AW109" s="24">
        <f t="shared" ref="AW109" si="159">+C109/C97-1</f>
        <v>0.26417842248923806</v>
      </c>
      <c r="AX109" s="24">
        <f t="shared" ref="AX109" si="160">+D109/D97-1</f>
        <v>0.26060275668468291</v>
      </c>
      <c r="AY109" s="24">
        <f t="shared" ref="AY109" si="161">+E109/E97-1</f>
        <v>0.26544959004861246</v>
      </c>
      <c r="AZ109" s="24">
        <f t="shared" ref="AZ109" si="162">+F109/F97-1</f>
        <v>0.54163667078587996</v>
      </c>
      <c r="BA109" s="24">
        <f t="shared" ref="BA109" si="163">+G109/G97-1</f>
        <v>0.18973220257582324</v>
      </c>
      <c r="BB109" s="24">
        <f t="shared" ref="BB109" si="164">+H109/H97-1</f>
        <v>0.30885630984806989</v>
      </c>
      <c r="BC109" s="24">
        <f t="shared" ref="BC109" si="165">+I109/I97-1</f>
        <v>0.28853656848274412</v>
      </c>
      <c r="BD109" s="24">
        <f t="shared" ref="BD109" si="166">+J109/J97-1</f>
        <v>0.34552616875827757</v>
      </c>
      <c r="BE109" s="24">
        <f t="shared" ref="BE109" si="167">+K109/K97-1</f>
        <v>0.35776487694609038</v>
      </c>
      <c r="BF109" s="24">
        <f t="shared" ref="BF109" si="168">+L109/L97-1</f>
        <v>0.95789317967904175</v>
      </c>
      <c r="BG109" s="24">
        <f t="shared" ref="BG109" si="169">+M109/M97-1</f>
        <v>0.56569851126032922</v>
      </c>
      <c r="BH109" s="24">
        <f t="shared" ref="BH109" si="170">+N109/N97-1</f>
        <v>0.29210124772165158</v>
      </c>
      <c r="BI109" s="24">
        <f t="shared" ref="BI109" si="171">+O109/O97-1</f>
        <v>5.3609170971090192E-2</v>
      </c>
      <c r="BJ109" s="24">
        <f t="shared" ref="BJ109" si="172">+P109/P97-1</f>
        <v>0.35809651188682756</v>
      </c>
      <c r="BK109" s="24">
        <f t="shared" ref="BK109" si="173">+Q109/Q97-1</f>
        <v>0.4317760635277883</v>
      </c>
      <c r="BL109" s="24">
        <f t="shared" ref="BL109" si="174">+R109/R97-1</f>
        <v>0.33155096154710662</v>
      </c>
      <c r="BM109" s="24">
        <f t="shared" ref="BM109" si="175">+S109/S97-1</f>
        <v>0.30271730730291346</v>
      </c>
      <c r="BN109" s="24">
        <f t="shared" ref="BN109" si="176">+T109/T97-1</f>
        <v>0.34913403798857234</v>
      </c>
      <c r="BO109" s="24">
        <f t="shared" ref="BO109" si="177">+U109/U97-1</f>
        <v>0.27091001260622605</v>
      </c>
      <c r="BP109" s="24" t="e">
        <f t="shared" ref="BP109" si="178">+V109/V97-1</f>
        <v>#DIV/0!</v>
      </c>
      <c r="BQ109" s="24">
        <f t="shared" ref="BQ109" si="179">+W109/W97-1</f>
        <v>0.30755219316372684</v>
      </c>
      <c r="BR109" s="21"/>
      <c r="BS109" s="35">
        <f t="shared" ref="BS109" si="180">+A109</f>
        <v>45870</v>
      </c>
      <c r="BT109" s="24">
        <f t="shared" ref="BT109" si="181">(C109-C108)/$B108*C$3</f>
        <v>2.1913002463506987E-3</v>
      </c>
      <c r="BU109" s="24">
        <f t="shared" ref="BU109" si="182">(D109-D108)/$B108*D$3</f>
        <v>8.1479851881574215E-4</v>
      </c>
      <c r="BV109" s="24">
        <f t="shared" ref="BV109" si="183">(E109-E108)/$B108*E$3</f>
        <v>1.2150536336137302E-4</v>
      </c>
      <c r="BW109" s="24">
        <f t="shared" ref="BW109" si="184">(F109-F108)/$B108*F$3</f>
        <v>3.0086337236303758E-3</v>
      </c>
      <c r="BX109" s="24">
        <f t="shared" ref="BX109" si="185">(G109-G108)/$B108*G$3</f>
        <v>6.9630068749146359E-5</v>
      </c>
      <c r="BY109" s="24">
        <f t="shared" ref="BY109" si="186">(H109-H108)/$B108*H$3</f>
        <v>1.0847683882392227E-3</v>
      </c>
      <c r="BZ109" s="24">
        <f t="shared" ref="BZ109" si="187">(I109-I108)/$B108*I$3</f>
        <v>2.8773134374479969E-3</v>
      </c>
      <c r="CA109" s="24">
        <f t="shared" ref="CA109" si="188">(J109-J108)/$B108*J$3</f>
        <v>6.5792139520443613E-4</v>
      </c>
      <c r="CB109" s="24">
        <f t="shared" ref="CB109" si="189">(K109-K108)/$B108*K$3</f>
        <v>1.1872256139613261E-3</v>
      </c>
      <c r="CC109" s="24">
        <f t="shared" ref="CC109" si="190">(L109-L108)/$B108*L$3</f>
        <v>1.0101728491873005E-3</v>
      </c>
      <c r="CD109" s="24">
        <f t="shared" ref="CD109" si="191">(M109-M108)/$B108*M$3</f>
        <v>5.219318022428217E-3</v>
      </c>
      <c r="CE109" s="24">
        <f t="shared" ref="CE109" si="192">(N109-N108)/$B108*N$3</f>
        <v>6.3821188252311651E-4</v>
      </c>
      <c r="CF109" s="24">
        <f t="shared" ref="CF109" si="193">+SUM(BT109:CE109)</f>
        <v>1.8880799509898953E-2</v>
      </c>
    </row>
    <row r="110" spans="1:84" x14ac:dyDescent="0.2">
      <c r="A110" s="31">
        <f>+[1]NOA!A111</f>
        <v>45901</v>
      </c>
      <c r="B110" s="17">
        <f>+[1]NOA!B111</f>
        <v>9466.7944140208801</v>
      </c>
      <c r="C110" s="17">
        <f>+[1]NOA!C111</f>
        <v>9519.78235663132</v>
      </c>
      <c r="D110" s="17">
        <f>+[1]NOA!D111</f>
        <v>6769.2960627544899</v>
      </c>
      <c r="E110" s="17">
        <f>+[1]NOA!E111</f>
        <v>7100.9289294891096</v>
      </c>
      <c r="F110" s="17">
        <f>+[1]NOA!F111</f>
        <v>12489.055700000001</v>
      </c>
      <c r="G110" s="17">
        <f>+[1]NOA!G111</f>
        <v>7877.6113380724701</v>
      </c>
      <c r="H110" s="17">
        <f>+[1]NOA!H111</f>
        <v>11022.9049</v>
      </c>
      <c r="I110" s="17">
        <f>+[1]NOA!I111</f>
        <v>9542.6607000000004</v>
      </c>
      <c r="J110" s="17">
        <f>+[1]NOA!J111</f>
        <v>9022.3981525117106</v>
      </c>
      <c r="K110" s="17">
        <f>+[1]NOA!K111</f>
        <v>8382.4079999999994</v>
      </c>
      <c r="L110" s="17">
        <f>+[1]NOA!L111</f>
        <v>10393.575364088299</v>
      </c>
      <c r="M110" s="17">
        <f>+[1]NOA!M111</f>
        <v>12117.0509</v>
      </c>
      <c r="N110" s="17">
        <f>+[1]NOA!N111</f>
        <v>9022.8219181556597</v>
      </c>
      <c r="O110" s="17">
        <f>+[1]NOA!P111</f>
        <v>7733.7358999999997</v>
      </c>
      <c r="P110" s="17">
        <f>+[1]NOA!Q111</f>
        <v>9529.2733000000007</v>
      </c>
      <c r="Q110" s="19">
        <f>+[1]NOA!R111</f>
        <v>10399.7088</v>
      </c>
      <c r="R110" s="19">
        <f t="shared" si="131"/>
        <v>9466.7944140208801</v>
      </c>
      <c r="S110" s="19">
        <f t="shared" si="132"/>
        <v>9026.9778899951434</v>
      </c>
      <c r="T110" s="19">
        <f t="shared" si="133"/>
        <v>8747.3522483816068</v>
      </c>
      <c r="U110" s="19">
        <f t="shared" si="134"/>
        <v>7780.2584184092348</v>
      </c>
      <c r="V110" s="19"/>
      <c r="W110" s="19">
        <f t="shared" si="135"/>
        <v>8710.0627797131656</v>
      </c>
      <c r="Y110" s="24">
        <f t="shared" si="136"/>
        <v>1.8855355656806516E-2</v>
      </c>
      <c r="Z110" s="24">
        <f t="shared" si="137"/>
        <v>1.2864474407131121E-2</v>
      </c>
      <c r="AA110" s="24">
        <f t="shared" si="138"/>
        <v>9.0985901511688727E-3</v>
      </c>
      <c r="AB110" s="24">
        <f t="shared" si="139"/>
        <v>7.5674663123614927E-4</v>
      </c>
      <c r="AC110" s="24">
        <f t="shared" ref="AC110" si="194">+F110/F109-1</f>
        <v>2.0086607408902779E-2</v>
      </c>
      <c r="AD110" s="24">
        <f t="shared" ref="AD110" si="195">+G110/G109-1</f>
        <v>1.8854116703669543E-2</v>
      </c>
      <c r="AE110" s="24">
        <f t="shared" ref="AE110" si="196">+H110/H109-1</f>
        <v>2.9862351164546608E-2</v>
      </c>
      <c r="AF110" s="24">
        <f t="shared" ref="AF110" si="197">+I110/I109-1</f>
        <v>3.5628110922091061E-2</v>
      </c>
      <c r="AG110" s="24">
        <f t="shared" ref="AG110" si="198">+J110/J109-1</f>
        <v>4.6907794739101671E-2</v>
      </c>
      <c r="AH110" s="24">
        <f t="shared" ref="AH110" si="199">+K110/K109-1</f>
        <v>2.5098878338132069E-2</v>
      </c>
      <c r="AI110" s="24">
        <f t="shared" ref="AI110" si="200">+L110/L109-1</f>
        <v>6.4831528303265218E-2</v>
      </c>
      <c r="AJ110" s="24">
        <f t="shared" ref="AJ110" si="201">+M110/M109-1</f>
        <v>1.7015281595509135E-2</v>
      </c>
      <c r="AK110" s="24">
        <f t="shared" ref="AK110" si="202">+N110/N109-1</f>
        <v>1.6350080345645779E-2</v>
      </c>
      <c r="AL110" s="24">
        <f t="shared" ref="AL110" si="203">+O110/O109-1</f>
        <v>4.0951073050058184E-2</v>
      </c>
      <c r="AM110" s="24">
        <f t="shared" ref="AM110" si="204">+P110/P109-1</f>
        <v>1.7854975687646713E-2</v>
      </c>
      <c r="AN110" s="24">
        <f t="shared" ref="AN110" si="205">+Q110/Q109-1</f>
        <v>2.6613985284636321E-2</v>
      </c>
      <c r="AO110" s="24">
        <f t="shared" ref="AO110" si="206">+R110/R109-1</f>
        <v>1.8855355656806516E-2</v>
      </c>
      <c r="AP110" s="24">
        <f t="shared" ref="AP110" si="207">+S110/S109-1</f>
        <v>1.3226121372229116E-2</v>
      </c>
      <c r="AQ110" s="24">
        <f t="shared" ref="AQ110" si="208">+T110/T109-1</f>
        <v>1.3887702619608699E-2</v>
      </c>
      <c r="AR110" s="24">
        <f t="shared" ref="AR110" si="209">+U110/U109-1</f>
        <v>1.2495973962644236E-2</v>
      </c>
      <c r="AS110" s="24" t="e">
        <f t="shared" ref="AS110" si="210">+V110/V109-1</f>
        <v>#DIV/0!</v>
      </c>
      <c r="AT110" s="24">
        <f t="shared" ref="AT110" si="211">+W110/W109-1</f>
        <v>2.4402570167361803E-2</v>
      </c>
      <c r="AU110" s="21"/>
      <c r="AV110" s="24">
        <f t="shared" ref="AV110" si="212">+B110/B98-1</f>
        <v>0.31670445749787124</v>
      </c>
      <c r="AW110" s="24">
        <f t="shared" ref="AW110" si="213">+C110/C98-1</f>
        <v>0.25984890763984914</v>
      </c>
      <c r="AX110" s="24">
        <f t="shared" ref="AX110" si="214">+D110/D98-1</f>
        <v>0.25949907086999735</v>
      </c>
      <c r="AY110" s="24">
        <f t="shared" ref="AY110" si="215">+E110/E98-1</f>
        <v>0.23244813904795714</v>
      </c>
      <c r="AZ110" s="24">
        <f t="shared" ref="AZ110" si="216">+F110/F98-1</f>
        <v>0.43269530553189561</v>
      </c>
      <c r="BA110" s="24">
        <f t="shared" ref="BA110" si="217">+G110/G98-1</f>
        <v>0.18971304625430574</v>
      </c>
      <c r="BB110" s="24">
        <f t="shared" ref="BB110" si="218">+H110/H98-1</f>
        <v>0.30615039450869386</v>
      </c>
      <c r="BC110" s="24">
        <f t="shared" ref="BC110" si="219">+I110/I98-1</f>
        <v>0.29122681463193456</v>
      </c>
      <c r="BD110" s="24">
        <f t="shared" ref="BD110" si="220">+J110/J98-1</f>
        <v>0.35425371418295848</v>
      </c>
      <c r="BE110" s="24">
        <f t="shared" ref="BE110" si="221">+K110/K98-1</f>
        <v>0.35728792679745669</v>
      </c>
      <c r="BF110" s="24">
        <f t="shared" ref="BF110" si="222">+L110/L98-1</f>
        <v>0.97859311984328423</v>
      </c>
      <c r="BG110" s="24">
        <f t="shared" ref="BG110" si="223">+M110/M98-1</f>
        <v>0.54367306270608817</v>
      </c>
      <c r="BH110" s="24">
        <f t="shared" ref="BH110" si="224">+N110/N98-1</f>
        <v>0.25966442035031401</v>
      </c>
      <c r="BI110" s="24">
        <f t="shared" ref="BI110" si="225">+O110/O98-1</f>
        <v>7.2380367752778785E-2</v>
      </c>
      <c r="BJ110" s="24">
        <f t="shared" ref="BJ110" si="226">+P110/P98-1</f>
        <v>0.34169461490287256</v>
      </c>
      <c r="BK110" s="24">
        <f t="shared" ref="BK110" si="227">+Q110/Q98-1</f>
        <v>0.39055197768101579</v>
      </c>
      <c r="BL110" s="24">
        <f t="shared" ref="BL110" si="228">+R110/R98-1</f>
        <v>0.31670445749787124</v>
      </c>
      <c r="BM110" s="24">
        <f t="shared" ref="BM110" si="229">+S110/S98-1</f>
        <v>0.29207185499304988</v>
      </c>
      <c r="BN110" s="24">
        <f t="shared" ref="BN110" si="230">+T110/T98-1</f>
        <v>0.33022610751986625</v>
      </c>
      <c r="BO110" s="24">
        <f t="shared" ref="BO110" si="231">+U110/U98-1</f>
        <v>0.25279841915747281</v>
      </c>
      <c r="BP110" s="24" t="e">
        <f t="shared" ref="BP110" si="232">+V110/V98-1</f>
        <v>#DIV/0!</v>
      </c>
      <c r="BQ110" s="24">
        <f t="shared" ref="BQ110" si="233">+W110/W98-1</f>
        <v>0.29946413403526617</v>
      </c>
      <c r="BR110" s="21"/>
      <c r="BS110" s="35">
        <f t="shared" ref="BS110" si="234">+A110</f>
        <v>45901</v>
      </c>
      <c r="BT110" s="24">
        <f t="shared" ref="BT110" si="235">(C110-C109)/$B109*C$3</f>
        <v>4.5116059066695234E-3</v>
      </c>
      <c r="BU110" s="24">
        <f t="shared" ref="BU110" si="236">(D110-D109)/$B109*D$3</f>
        <v>2.056070189478648E-4</v>
      </c>
      <c r="BV110" s="24">
        <f t="shared" ref="BV110" si="237">(E110-E109)/$B109*E$3</f>
        <v>7.1485247007313743E-5</v>
      </c>
      <c r="BW110" s="24">
        <f t="shared" ref="BW110" si="238">(F110-F109)/$B109*F$3</f>
        <v>1.8527071389726902E-3</v>
      </c>
      <c r="BX110" s="24">
        <f t="shared" ref="BX110" si="239">(G110-G109)/$B109*G$3</f>
        <v>9.6017356571967806E-4</v>
      </c>
      <c r="BY110" s="24">
        <f t="shared" ref="BY110" si="240">(H110-H109)/$B109*H$3</f>
        <v>2.1774799951294536E-3</v>
      </c>
      <c r="BZ110" s="24">
        <f t="shared" ref="BZ110" si="241">(I110-I109)/$B109*I$3</f>
        <v>2.9714199188450039E-3</v>
      </c>
      <c r="CA110" s="24">
        <f t="shared" ref="CA110" si="242">(J110-J109)/$B109*J$3</f>
        <v>1.1268547039678825E-3</v>
      </c>
      <c r="CB110" s="24">
        <f t="shared" ref="CB110" si="243">(K110-K109)/$B109*K$3</f>
        <v>1.3142679076783817E-3</v>
      </c>
      <c r="CC110" s="24">
        <f t="shared" ref="CC110" si="244">(L110-L109)/$B109*L$3</f>
        <v>1.3893449336568971E-3</v>
      </c>
      <c r="CD110" s="24">
        <f t="shared" ref="CD110" si="245">(M110-M109)/$B109*M$3</f>
        <v>1.7432712209666317E-3</v>
      </c>
      <c r="CE110" s="24">
        <f t="shared" ref="CE110" si="246">(N110-N109)/$B109*N$3</f>
        <v>5.311380992450215E-4</v>
      </c>
      <c r="CF110" s="24">
        <f t="shared" ref="CF110" si="247">+SUM(BT110:CE110)</f>
        <v>1.8855355656806343E-2</v>
      </c>
    </row>
    <row r="111" spans="1:84" x14ac:dyDescent="0.2">
      <c r="A111" s="31">
        <f>+[1]NOA!A112</f>
        <v>45931</v>
      </c>
      <c r="B111" s="17">
        <f>+[1]NOA!B112</f>
        <v>9660.66331019053</v>
      </c>
      <c r="C111" s="17">
        <f>+[1]NOA!C112</f>
        <v>9731.7666846729808</v>
      </c>
      <c r="D111" s="17">
        <f>+[1]NOA!D112</f>
        <v>6973.6696789694797</v>
      </c>
      <c r="E111" s="17">
        <f>+[1]NOA!E112</f>
        <v>7195.2575220018898</v>
      </c>
      <c r="F111" s="17">
        <f>+[1]NOA!F112</f>
        <v>12776.9169</v>
      </c>
      <c r="G111" s="17">
        <f>+[1]NOA!G112</f>
        <v>7957.7055069502703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9364.6676282684493</v>
      </c>
      <c r="K111" s="17">
        <f>+[1]NOA!K112</f>
        <v>8531.8400999999994</v>
      </c>
      <c r="L111" s="17">
        <f>+[1]NOA!L112</f>
        <v>10590.0329094229</v>
      </c>
      <c r="M111" s="17">
        <f>+[1]NOA!M112</f>
        <v>12372.261399999999</v>
      </c>
      <c r="N111" s="17">
        <f>+[1]NOA!N112</f>
        <v>9193.9481923909098</v>
      </c>
      <c r="O111" s="17">
        <f>+[1]NOA!P112</f>
        <v>8044.17</v>
      </c>
      <c r="P111" s="17">
        <f>+[1]NOA!Q112</f>
        <v>9706.2981</v>
      </c>
      <c r="Q111" s="19">
        <f>+[1]NOA!R112</f>
        <v>10621.813599999999</v>
      </c>
      <c r="R111" s="19">
        <f t="shared" si="131"/>
        <v>9660.66331019053</v>
      </c>
      <c r="S111" s="19">
        <f t="shared" si="132"/>
        <v>9205.658988695026</v>
      </c>
      <c r="T111" s="19">
        <f t="shared" si="133"/>
        <v>8891.563892961989</v>
      </c>
      <c r="U111" s="19">
        <f t="shared" si="134"/>
        <v>7892.6137104464142</v>
      </c>
      <c r="V111" s="19"/>
      <c r="W111" s="19">
        <f t="shared" si="135"/>
        <v>8865.613367512522</v>
      </c>
      <c r="Y111" s="24">
        <f t="shared" si="136"/>
        <v>2.0478832399964064E-2</v>
      </c>
      <c r="Z111" s="24">
        <f t="shared" si="137"/>
        <v>2.2267770427965239E-2</v>
      </c>
      <c r="AA111" s="24">
        <f t="shared" si="138"/>
        <v>3.019126572694586E-2</v>
      </c>
      <c r="AB111" s="24">
        <f t="shared" si="139"/>
        <v>1.3283979244046229E-2</v>
      </c>
      <c r="AC111" s="24">
        <f t="shared" ref="AC111" si="248">+F111/F110-1</f>
        <v>2.3049076480618158E-2</v>
      </c>
      <c r="AD111" s="24">
        <f t="shared" ref="AD111" si="249">+G111/G110-1</f>
        <v>1.0167316644666746E-2</v>
      </c>
      <c r="AE111" s="24">
        <f t="shared" ref="AE111" si="250">+H111/H110-1</f>
        <v>1.4563166556939233E-2</v>
      </c>
      <c r="AF111" s="24">
        <f t="shared" ref="AF111" si="251">+I111/I110-1</f>
        <v>2.3826614730208417E-2</v>
      </c>
      <c r="AG111" s="24">
        <f t="shared" ref="AG111" si="252">+J111/J110-1</f>
        <v>3.793553221340118E-2</v>
      </c>
      <c r="AH111" s="24">
        <f t="shared" ref="AH111" si="253">+K111/K110-1</f>
        <v>1.7826870274030959E-2</v>
      </c>
      <c r="AI111" s="24">
        <f t="shared" ref="AI111" si="254">+L111/L110-1</f>
        <v>1.8901825257687355E-2</v>
      </c>
      <c r="AJ111" s="24">
        <f t="shared" ref="AJ111" si="255">+M111/M110-1</f>
        <v>2.1062096883656567E-2</v>
      </c>
      <c r="AK111" s="24">
        <f t="shared" ref="AK111" si="256">+N111/N110-1</f>
        <v>1.8965937240865927E-2</v>
      </c>
      <c r="AL111" s="24">
        <f t="shared" ref="AL111" si="257">+O111/O110-1</f>
        <v>4.0140250974952441E-2</v>
      </c>
      <c r="AM111" s="24">
        <f t="shared" ref="AM111" si="258">+P111/P110-1</f>
        <v>1.857694647082897E-2</v>
      </c>
      <c r="AN111" s="24">
        <f t="shared" ref="AN111" si="259">+Q111/Q110-1</f>
        <v>2.1356828760435986E-2</v>
      </c>
      <c r="AO111" s="24">
        <f t="shared" ref="AO111" si="260">+R111/R110-1</f>
        <v>2.0478832399964064E-2</v>
      </c>
      <c r="AP111" s="24">
        <f t="shared" ref="AP111" si="261">+S111/S110-1</f>
        <v>1.9794121673646803E-2</v>
      </c>
      <c r="AQ111" s="24">
        <f t="shared" ref="AQ111" si="262">+T111/T110-1</f>
        <v>1.6486319572538433E-2</v>
      </c>
      <c r="AR111" s="24">
        <f t="shared" ref="AR111" si="263">+U111/U110-1</f>
        <v>1.4441074575534785E-2</v>
      </c>
      <c r="AS111" s="24" t="e">
        <f t="shared" ref="AS111" si="264">+V111/V110-1</f>
        <v>#DIV/0!</v>
      </c>
      <c r="AT111" s="24">
        <f t="shared" ref="AT111" si="265">+W111/W110-1</f>
        <v>1.785872177197767E-2</v>
      </c>
      <c r="AU111" s="21"/>
      <c r="AV111" s="24">
        <f t="shared" ref="AV111" si="266">+B111/B99-1</f>
        <v>0.31141486783402095</v>
      </c>
      <c r="AW111" s="24">
        <f t="shared" ref="AW111" si="267">+C111/C99-1</f>
        <v>0.27794770785694367</v>
      </c>
      <c r="AX111" s="24">
        <f t="shared" ref="AX111" si="268">+D111/D99-1</f>
        <v>0.26714511200227609</v>
      </c>
      <c r="AY111" s="24">
        <f t="shared" ref="AY111" si="269">+E111/E99-1</f>
        <v>0.21054156540275004</v>
      </c>
      <c r="AZ111" s="24">
        <f t="shared" ref="AZ111" si="270">+F111/F99-1</f>
        <v>0.39636742111653067</v>
      </c>
      <c r="BA111" s="24">
        <f t="shared" ref="BA111" si="271">+G111/G99-1</f>
        <v>0.17549817143233049</v>
      </c>
      <c r="BB111" s="24">
        <f t="shared" ref="BB111" si="272">+H111/H99-1</f>
        <v>0.28651591902545626</v>
      </c>
      <c r="BC111" s="24">
        <f t="shared" ref="BC111" si="273">+I111/I99-1</f>
        <v>0.29752313289385035</v>
      </c>
      <c r="BD111" s="24">
        <f t="shared" ref="BD111" si="274">+J111/J99-1</f>
        <v>0.37172775073486486</v>
      </c>
      <c r="BE111" s="24">
        <f t="shared" ref="BE111" si="275">+K111/K99-1</f>
        <v>0.3407808041598297</v>
      </c>
      <c r="BF111" s="24">
        <f t="shared" ref="BF111" si="276">+L111/L99-1</f>
        <v>0.86669230578700196</v>
      </c>
      <c r="BG111" s="24">
        <f t="shared" ref="BG111" si="277">+M111/M99-1</f>
        <v>0.49328168995555144</v>
      </c>
      <c r="BH111" s="24">
        <f t="shared" ref="BH111" si="278">+N111/N99-1</f>
        <v>0.26334793468422424</v>
      </c>
      <c r="BI111" s="24">
        <f t="shared" ref="BI111" si="279">+O111/O99-1</f>
        <v>0.10245033733390274</v>
      </c>
      <c r="BJ111" s="24">
        <f t="shared" ref="BJ111" si="280">+P111/P99-1</f>
        <v>0.33227599584434886</v>
      </c>
      <c r="BK111" s="24">
        <f t="shared" ref="BK111" si="281">+Q111/Q99-1</f>
        <v>0.37354223128105279</v>
      </c>
      <c r="BL111" s="24">
        <f t="shared" ref="BL111" si="282">+R111/R99-1</f>
        <v>0.31141486783402095</v>
      </c>
      <c r="BM111" s="24">
        <f t="shared" ref="BM111" si="283">+S111/S99-1</f>
        <v>0.29106395435203747</v>
      </c>
      <c r="BN111" s="24">
        <f t="shared" ref="BN111" si="284">+T111/T99-1</f>
        <v>0.30696047981644892</v>
      </c>
      <c r="BO111" s="24">
        <f t="shared" ref="BO111" si="285">+U111/U99-1</f>
        <v>0.2374948853150447</v>
      </c>
      <c r="BP111" s="24" t="e">
        <f t="shared" ref="BP111" si="286">+V111/V99-1</f>
        <v>#DIV/0!</v>
      </c>
      <c r="BQ111" s="24">
        <f t="shared" ref="BQ111" si="287">+W111/W99-1</f>
        <v>0.28717415716622963</v>
      </c>
      <c r="BR111" s="21"/>
      <c r="BS111" s="35">
        <f t="shared" ref="BS111" si="288">+A111</f>
        <v>45931</v>
      </c>
      <c r="BT111" s="24">
        <f t="shared" ref="BT111" si="289">(C111-C110)/$B110*C$3</f>
        <v>7.763448039306042E-3</v>
      </c>
      <c r="BU111" s="24">
        <f t="shared" ref="BU111" si="290">(D111-D110)/$B110*D$3</f>
        <v>6.7571914079543182E-4</v>
      </c>
      <c r="BV111" s="24">
        <f t="shared" ref="BV111" si="291">(E111-E110)/$B110*E$3</f>
        <v>1.2325657855788289E-3</v>
      </c>
      <c r="BW111" s="24">
        <f t="shared" ref="BW111" si="292">(F111-F110)/$B110*F$3</f>
        <v>2.1285224035451958E-3</v>
      </c>
      <c r="BX111" s="24">
        <f t="shared" ref="BX111" si="293">(G111-G110)/$B110*G$3</f>
        <v>5.1778489327512756E-4</v>
      </c>
      <c r="BY111" s="24">
        <f t="shared" ref="BY111" si="294">(H111-H110)/$B110*H$3</f>
        <v>1.073377880156599E-3</v>
      </c>
      <c r="BZ111" s="24">
        <f t="shared" ref="BZ111" si="295">(I111-I110)/$B110*I$3</f>
        <v>2.0198767707133867E-3</v>
      </c>
      <c r="CA111" s="24">
        <f t="shared" ref="CA111" si="296">(J111-J110)/$B110*J$3</f>
        <v>9.3640772519262426E-4</v>
      </c>
      <c r="CB111" s="24">
        <f t="shared" ref="CB111" si="297">(K111-K110)/$B110*K$3</f>
        <v>9.3919964468982175E-4</v>
      </c>
      <c r="CC111" s="24">
        <f t="shared" ref="CC111" si="298">(L111-L110)/$B110*L$3</f>
        <v>4.2334646233472249E-4</v>
      </c>
      <c r="CD111" s="24">
        <f t="shared" ref="CD111" si="299">(M111-M110)/$B110*M$3</f>
        <v>2.1539834983422892E-3</v>
      </c>
      <c r="CE111" s="24">
        <f t="shared" ref="CE111" si="300">(N111-N110)/$B110*N$3</f>
        <v>6.146001560339441E-4</v>
      </c>
      <c r="CF111" s="24">
        <f t="shared" ref="CF111" si="301">+SUM(BT111:CE111)</f>
        <v>2.0478832399964016E-2</v>
      </c>
    </row>
    <row r="112" spans="1:84" x14ac:dyDescent="0.2">
      <c r="A112" s="31">
        <f>+[1]NOA!A113</f>
        <v>45962</v>
      </c>
      <c r="B112" s="17">
        <f>+[1]NOA!B113</f>
        <v>9916.0321238845991</v>
      </c>
      <c r="C112" s="17">
        <f>+[1]NOA!C113</f>
        <v>10141.882446788901</v>
      </c>
      <c r="D112" s="17">
        <f>+[1]NOA!D113</f>
        <v>7018.1310891310304</v>
      </c>
      <c r="E112" s="17">
        <f>+[1]NOA!E113</f>
        <v>7272.85210871258</v>
      </c>
      <c r="F112" s="17">
        <f>+[1]NOA!F113</f>
        <v>13202.143599999999</v>
      </c>
      <c r="G112" s="17">
        <f>+[1]NOA!G113</f>
        <v>8048.6890904539396</v>
      </c>
      <c r="H112" s="17">
        <f>+[1]NOA!H113</f>
        <v>11468.216</v>
      </c>
      <c r="I112" s="17">
        <f>+[1]NOA!I113</f>
        <v>10014.679899999999</v>
      </c>
      <c r="J112" s="17">
        <f>+[1]NOA!J113</f>
        <v>9635.1492774697708</v>
      </c>
      <c r="K112" s="17">
        <f>+[1]NOA!K113</f>
        <v>8603.3503000000001</v>
      </c>
      <c r="L112" s="17">
        <f>+[1]NOA!L113</f>
        <v>10974.4159174017</v>
      </c>
      <c r="M112" s="17">
        <f>+[1]NOA!M113</f>
        <v>12403.6217</v>
      </c>
      <c r="N112" s="17">
        <f>+[1]NOA!N113</f>
        <v>9389.4860658263497</v>
      </c>
      <c r="O112" s="17">
        <f>+[1]NOA!P113</f>
        <v>8128.2740999999996</v>
      </c>
      <c r="P112" s="17">
        <f>+[1]NOA!Q113</f>
        <v>9936.4168000000009</v>
      </c>
      <c r="Q112" s="19">
        <f>+[1]NOA!R113</f>
        <v>10910.107900000001</v>
      </c>
      <c r="R112" s="19">
        <f t="shared" si="131"/>
        <v>9916.0321238845991</v>
      </c>
      <c r="S112" s="19">
        <f t="shared" si="132"/>
        <v>9439.4689236630929</v>
      </c>
      <c r="T112" s="19">
        <f t="shared" si="133"/>
        <v>8971.3168325470906</v>
      </c>
      <c r="U112" s="19">
        <f t="shared" si="134"/>
        <v>7986.2551985331302</v>
      </c>
      <c r="V112" s="19"/>
      <c r="W112" s="19">
        <f t="shared" si="135"/>
        <v>9034.0490376256821</v>
      </c>
      <c r="Y112" s="24">
        <f t="shared" si="136"/>
        <v>2.6433879899809165E-2</v>
      </c>
      <c r="Z112" s="24">
        <f t="shared" si="137"/>
        <v>4.2141964085701922E-2</v>
      </c>
      <c r="AA112" s="24">
        <f t="shared" si="138"/>
        <v>6.3756117235711507E-3</v>
      </c>
      <c r="AB112" s="24">
        <f t="shared" si="139"/>
        <v>1.0784129195295478E-2</v>
      </c>
      <c r="AC112" s="24">
        <f t="shared" ref="AC112" si="302">+F112/F111-1</f>
        <v>3.3280853536740151E-2</v>
      </c>
      <c r="AD112" s="24">
        <f t="shared" ref="AD112" si="303">+G112/G111-1</f>
        <v>1.1433394139077402E-2</v>
      </c>
      <c r="AE112" s="24">
        <f t="shared" ref="AE112" si="304">+H112/H111-1</f>
        <v>2.5464693387137194E-2</v>
      </c>
      <c r="AF112" s="24">
        <f t="shared" ref="AF112" si="305">+I112/I111-1</f>
        <v>2.5040854531664491E-2</v>
      </c>
      <c r="AG112" s="24">
        <f t="shared" ref="AG112" si="306">+J112/J111-1</f>
        <v>2.888320866667371E-2</v>
      </c>
      <c r="AH112" s="24">
        <f t="shared" ref="AH112" si="307">+K112/K111-1</f>
        <v>8.3815682387202717E-3</v>
      </c>
      <c r="AI112" s="24">
        <f t="shared" ref="AI112" si="308">+L112/L111-1</f>
        <v>3.6296677382067433E-2</v>
      </c>
      <c r="AJ112" s="24">
        <f t="shared" ref="AJ112" si="309">+M112/M111-1</f>
        <v>2.5347265941213504E-3</v>
      </c>
      <c r="AK112" s="24">
        <f t="shared" ref="AK112" si="310">+N112/N111-1</f>
        <v>2.1268106948576282E-2</v>
      </c>
      <c r="AL112" s="24">
        <f t="shared" ref="AL112" si="311">+O112/O111-1</f>
        <v>1.0455286250787843E-2</v>
      </c>
      <c r="AM112" s="24">
        <f t="shared" ref="AM112" si="312">+P112/P111-1</f>
        <v>2.3708183864660004E-2</v>
      </c>
      <c r="AN112" s="24">
        <f t="shared" ref="AN112" si="313">+Q112/Q111-1</f>
        <v>2.7141720882769116E-2</v>
      </c>
      <c r="AO112" s="24">
        <f t="shared" ref="AO112" si="314">+R112/R111-1</f>
        <v>2.6433879899809165E-2</v>
      </c>
      <c r="AP112" s="24">
        <f t="shared" ref="AP112" si="315">+S112/S111-1</f>
        <v>2.5398500558753812E-2</v>
      </c>
      <c r="AQ112" s="24">
        <f t="shared" ref="AQ112" si="316">+T112/T111-1</f>
        <v>8.9695064383701339E-3</v>
      </c>
      <c r="AR112" s="24">
        <f t="shared" ref="AR112" si="317">+U112/U111-1</f>
        <v>1.1864445863196682E-2</v>
      </c>
      <c r="AS112" s="24" t="e">
        <f t="shared" ref="AS112" si="318">+V112/V111-1</f>
        <v>#DIV/0!</v>
      </c>
      <c r="AT112" s="24">
        <f t="shared" ref="AT112" si="319">+W112/W111-1</f>
        <v>1.8998761070540438E-2</v>
      </c>
      <c r="AU112" s="21"/>
      <c r="AV112" s="24">
        <f t="shared" ref="AV112" si="320">+B112/B100-1</f>
        <v>0.31624788518552571</v>
      </c>
      <c r="AW112" s="24">
        <f t="shared" ref="AW112" si="321">+C112/C100-1</f>
        <v>0.31914437687773045</v>
      </c>
      <c r="AX112" s="24">
        <f t="shared" ref="AX112" si="322">+D112/D100-1</f>
        <v>0.22976134828531936</v>
      </c>
      <c r="AY112" s="24">
        <f t="shared" ref="AY112" si="323">+E112/E100-1</f>
        <v>0.20280673557518347</v>
      </c>
      <c r="AZ112" s="24">
        <f t="shared" ref="AZ112" si="324">+F112/F100-1</f>
        <v>0.4096587588752707</v>
      </c>
      <c r="BA112" s="24">
        <f t="shared" ref="BA112" si="325">+G112/G100-1</f>
        <v>0.17286241800677216</v>
      </c>
      <c r="BB112" s="24">
        <f t="shared" ref="BB112" si="326">+H112/H100-1</f>
        <v>0.28868710675304032</v>
      </c>
      <c r="BC112" s="24">
        <f t="shared" ref="BC112" si="327">+I112/I100-1</f>
        <v>0.29506155198205697</v>
      </c>
      <c r="BD112" s="24">
        <f t="shared" ref="BD112" si="328">+J112/J100-1</f>
        <v>0.3718533009385645</v>
      </c>
      <c r="BE112" s="24">
        <f t="shared" ref="BE112" si="329">+K112/K100-1</f>
        <v>0.27835909239159906</v>
      </c>
      <c r="BF112" s="24">
        <f t="shared" ref="BF112" si="330">+L112/L100-1</f>
        <v>0.79780855469687983</v>
      </c>
      <c r="BG112" s="24">
        <f t="shared" ref="BG112" si="331">+M112/M100-1</f>
        <v>0.42824789492822957</v>
      </c>
      <c r="BH112" s="24">
        <f t="shared" ref="BH112" si="332">+N112/N100-1</f>
        <v>0.26946456031094623</v>
      </c>
      <c r="BI112" s="24">
        <f t="shared" ref="BI112" si="333">+O112/O100-1</f>
        <v>0.15890625351987353</v>
      </c>
      <c r="BJ112" s="24">
        <f t="shared" ref="BJ112" si="334">+P112/P100-1</f>
        <v>0.32690838907178676</v>
      </c>
      <c r="BK112" s="24">
        <f t="shared" ref="BK112" si="335">+Q112/Q100-1</f>
        <v>0.37359032437940098</v>
      </c>
      <c r="BL112" s="24">
        <f t="shared" ref="BL112" si="336">+R112/R100-1</f>
        <v>0.31624788518552571</v>
      </c>
      <c r="BM112" s="24">
        <f t="shared" ref="BM112" si="337">+S112/S100-1</f>
        <v>0.29720717260884899</v>
      </c>
      <c r="BN112" s="24">
        <f t="shared" ref="BN112" si="338">+T112/T100-1</f>
        <v>0.27873823257972141</v>
      </c>
      <c r="BO112" s="24">
        <f t="shared" ref="BO112" si="339">+U112/U100-1</f>
        <v>0.22173172991784007</v>
      </c>
      <c r="BP112" s="24" t="e">
        <f t="shared" ref="BP112" si="340">+V112/V100-1</f>
        <v>#DIV/0!</v>
      </c>
      <c r="BQ112" s="24">
        <f t="shared" ref="BQ112" si="341">+W112/W100-1</f>
        <v>0.27695793285466164</v>
      </c>
      <c r="BR112" s="21"/>
      <c r="BS112" s="35">
        <f t="shared" ref="BS112" si="342">+A112</f>
        <v>45962</v>
      </c>
      <c r="BT112" s="24">
        <f t="shared" ref="BT112" si="343">(C112-C111)/$B111*C$3</f>
        <v>1.4718154453804809E-2</v>
      </c>
      <c r="BU112" s="24">
        <f t="shared" ref="BU112" si="344">(D112-D111)/$B111*D$3</f>
        <v>1.4405244167743289E-4</v>
      </c>
      <c r="BV112" s="24">
        <f t="shared" ref="BV112" si="345">(E112-E111)/$B111*E$3</f>
        <v>9.935601798675127E-4</v>
      </c>
      <c r="BW112" s="24">
        <f t="shared" ref="BW112" si="346">(F112-F111)/$B111*F$3</f>
        <v>3.0811413299748772E-3</v>
      </c>
      <c r="BX112" s="24">
        <f t="shared" ref="BX112" si="347">(G112-G111)/$B111*G$3</f>
        <v>5.7637815661694359E-4</v>
      </c>
      <c r="BY112" s="24">
        <f t="shared" ref="BY112" si="348">(H112-H111)/$B111*H$3</f>
        <v>1.8659945317610345E-3</v>
      </c>
      <c r="BZ112" s="24">
        <f t="shared" ref="BZ112" si="349">(I112-I111)/$B111*I$3</f>
        <v>2.1297767999321868E-3</v>
      </c>
      <c r="CA112" s="24">
        <f t="shared" ref="CA112" si="350">(J112-J111)/$B111*J$3</f>
        <v>7.2515462855687321E-4</v>
      </c>
      <c r="CB112" s="24">
        <f t="shared" ref="CB112" si="351">(K112-K111)/$B111*K$3</f>
        <v>4.4043113432095396E-4</v>
      </c>
      <c r="CC112" s="24">
        <f t="shared" ref="CC112" si="352">(L112-L111)/$B111*L$3</f>
        <v>8.1168477888014475E-4</v>
      </c>
      <c r="CD112" s="24">
        <f t="shared" ref="CD112" si="353">(M112-M111)/$B111*M$3</f>
        <v>2.5937017879061191E-4</v>
      </c>
      <c r="CE112" s="24">
        <f t="shared" ref="CE112" si="354">(N112-N111)/$B111*N$3</f>
        <v>6.8818128562580432E-4</v>
      </c>
      <c r="CF112" s="24">
        <f t="shared" ref="CF112" si="355">+SUM(BT112:CE112)</f>
        <v>2.6433879899809182E-2</v>
      </c>
    </row>
    <row r="113" spans="1:84" x14ac:dyDescent="0.2">
      <c r="A113" s="31">
        <f>+[1]NOA!A114</f>
        <v>45992</v>
      </c>
      <c r="B113" s="17">
        <f>+[1]NOA!B114</f>
        <v>10181.778660561071</v>
      </c>
      <c r="C113" s="17">
        <f>+[1]NOA!C114</f>
        <v>10526.4256917004</v>
      </c>
      <c r="D113" s="17">
        <f>+[1]NOA!D114</f>
        <v>7148.6169976747196</v>
      </c>
      <c r="E113" s="17">
        <f>+[1]NOA!E114</f>
        <v>7315.8152667549102</v>
      </c>
      <c r="F113" s="17">
        <f>+[1]NOA!F114</f>
        <v>13524.984200000001</v>
      </c>
      <c r="G113" s="17">
        <f>+[1]NOA!G114</f>
        <v>8172.9461555787002</v>
      </c>
      <c r="H113" s="17">
        <f>+[1]NOA!H114</f>
        <v>11688.2773</v>
      </c>
      <c r="I113" s="17">
        <f>+[1]NOA!I114</f>
        <v>10475.858700000001</v>
      </c>
      <c r="J113" s="17">
        <f>+[1]NOA!J114</f>
        <v>9714.9951923767094</v>
      </c>
      <c r="K113" s="17">
        <f>+[1]NOA!K114</f>
        <v>8692.4169999999995</v>
      </c>
      <c r="L113" s="17">
        <f>+[1]NOA!L114</f>
        <v>11473.1458432126</v>
      </c>
      <c r="M113" s="17">
        <f>+[1]NOA!M114</f>
        <v>12619.784799999999</v>
      </c>
      <c r="N113" s="17">
        <f>+[1]NOA!N114</f>
        <v>9545.2287217125395</v>
      </c>
      <c r="O113" s="17">
        <f>+[1]NOA!P114</f>
        <v>8190.2780000000002</v>
      </c>
      <c r="P113" s="17">
        <f>+[1]NOA!Q114</f>
        <v>10208.427</v>
      </c>
      <c r="Q113" s="19">
        <f>+[1]NOA!R114</f>
        <v>11250.8406</v>
      </c>
      <c r="R113" s="19">
        <f t="shared" si="131"/>
        <v>10181.778660561067</v>
      </c>
      <c r="S113" s="19">
        <f t="shared" si="132"/>
        <v>9681.4770421254543</v>
      </c>
      <c r="T113" s="19">
        <f t="shared" si="133"/>
        <v>9085.1466558113989</v>
      </c>
      <c r="U113" s="19">
        <f t="shared" si="134"/>
        <v>8070.7156654354349</v>
      </c>
      <c r="V113" s="19"/>
      <c r="W113" s="19">
        <f t="shared" si="135"/>
        <v>9221.4477053618284</v>
      </c>
      <c r="Y113" s="24">
        <f t="shared" si="136"/>
        <v>2.679968493006113E-2</v>
      </c>
      <c r="Z113" s="24">
        <f t="shared" si="137"/>
        <v>3.7916357927541666E-2</v>
      </c>
      <c r="AA113" s="24">
        <f t="shared" si="138"/>
        <v>1.8592686127760327E-2</v>
      </c>
      <c r="AB113" s="24">
        <f t="shared" si="139"/>
        <v>5.907332831759593E-3</v>
      </c>
      <c r="AC113" s="24">
        <f t="shared" ref="AC113" si="356">+F113/F112-1</f>
        <v>2.445365008755096E-2</v>
      </c>
      <c r="AD113" s="24">
        <f t="shared" ref="AD113" si="357">+G113/G112-1</f>
        <v>1.5438174307432773E-2</v>
      </c>
      <c r="AE113" s="24">
        <f t="shared" ref="AE113" si="358">+H113/H112-1</f>
        <v>1.9188799722642091E-2</v>
      </c>
      <c r="AF113" s="24">
        <f t="shared" ref="AF113" si="359">+I113/I112-1</f>
        <v>4.6050278651442733E-2</v>
      </c>
      <c r="AG113" s="24">
        <f t="shared" ref="AG113" si="360">+J113/J112-1</f>
        <v>8.2869411368275969E-3</v>
      </c>
      <c r="AH113" s="24">
        <f t="shared" ref="AH113" si="361">+K113/K112-1</f>
        <v>1.03525599788723E-2</v>
      </c>
      <c r="AI113" s="24">
        <f t="shared" ref="AI113" si="362">+L113/L112-1</f>
        <v>4.5444780803330254E-2</v>
      </c>
      <c r="AJ113" s="24">
        <f t="shared" ref="AJ113" si="363">+M113/M112-1</f>
        <v>1.7427417993568728E-2</v>
      </c>
      <c r="AK113" s="24">
        <f t="shared" ref="AK113" si="364">+N113/N112-1</f>
        <v>1.6586920177987796E-2</v>
      </c>
      <c r="AL113" s="24">
        <f t="shared" ref="AL113" si="365">+O113/O112-1</f>
        <v>7.6281753342939407E-3</v>
      </c>
      <c r="AM113" s="24">
        <f t="shared" ref="AM113" si="366">+P113/P112-1</f>
        <v>2.7375079515585377E-2</v>
      </c>
      <c r="AN113" s="24">
        <f t="shared" ref="AN113" si="367">+Q113/Q112-1</f>
        <v>3.1230919356902032E-2</v>
      </c>
      <c r="AO113" s="24">
        <f t="shared" ref="AO113" si="368">+R113/R112-1</f>
        <v>2.6799684930060685E-2</v>
      </c>
      <c r="AP113" s="24">
        <f t="shared" ref="AP113" si="369">+S113/S112-1</f>
        <v>2.5637895565892466E-2</v>
      </c>
      <c r="AQ113" s="24">
        <f t="shared" ref="AQ113" si="370">+T113/T112-1</f>
        <v>1.2688195656109791E-2</v>
      </c>
      <c r="AR113" s="24">
        <f t="shared" ref="AR113" si="371">+U113/U112-1</f>
        <v>1.0575728523904093E-2</v>
      </c>
      <c r="AS113" s="24" t="e">
        <f t="shared" ref="AS113" si="372">+V113/V112-1</f>
        <v>#DIV/0!</v>
      </c>
      <c r="AT113" s="24">
        <f t="shared" ref="AT113" si="373">+W113/W112-1</f>
        <v>2.0743596471045844E-2</v>
      </c>
      <c r="AU113" s="21"/>
      <c r="AV113" s="24">
        <f t="shared" ref="AV113" si="374">+B113/B101-1</f>
        <v>0.31495278337763466</v>
      </c>
      <c r="AW113" s="24">
        <f t="shared" ref="AW113" si="375">+C113/C101-1</f>
        <v>0.33323910308483273</v>
      </c>
      <c r="AX113" s="24">
        <f t="shared" ref="AX113" si="376">+D113/D101-1</f>
        <v>0.24041036473131361</v>
      </c>
      <c r="AY113" s="24">
        <f t="shared" ref="AY113" si="377">+E113/E101-1</f>
        <v>0.18174670504822599</v>
      </c>
      <c r="AZ113" s="24">
        <f t="shared" ref="AZ113" si="378">+F113/F101-1</f>
        <v>0.37365776340730905</v>
      </c>
      <c r="BA113" s="24">
        <f t="shared" ref="BA113" si="379">+G113/G101-1</f>
        <v>0.18129042552346131</v>
      </c>
      <c r="BB113" s="24">
        <f t="shared" ref="BB113" si="380">+H113/H101-1</f>
        <v>0.29108963170487434</v>
      </c>
      <c r="BC113" s="24">
        <f t="shared" ref="BC113" si="381">+I113/I101-1</f>
        <v>0.32366159909878611</v>
      </c>
      <c r="BD113" s="24">
        <f t="shared" ref="BD113" si="382">+J113/J101-1</f>
        <v>0.33021193864845388</v>
      </c>
      <c r="BE113" s="24">
        <f t="shared" ref="BE113" si="383">+K113/K101-1</f>
        <v>0.25909482898975145</v>
      </c>
      <c r="BF113" s="24">
        <f t="shared" ref="BF113" si="384">+L113/L101-1</f>
        <v>0.76089679733968874</v>
      </c>
      <c r="BG113" s="24">
        <f t="shared" ref="BG113" si="385">+M113/M101-1</f>
        <v>0.40091334669241308</v>
      </c>
      <c r="BH113" s="24">
        <f t="shared" ref="BH113" si="386">+N113/N101-1</f>
        <v>0.26929434079942793</v>
      </c>
      <c r="BI113" s="24">
        <f t="shared" ref="BI113" si="387">+O113/O101-1</f>
        <v>0.18487864353910299</v>
      </c>
      <c r="BJ113" s="24">
        <f t="shared" ref="BJ113" si="388">+P113/P101-1</f>
        <v>0.32260423302974939</v>
      </c>
      <c r="BK113" s="24">
        <f t="shared" ref="BK113" si="389">+Q113/Q101-1</f>
        <v>0.36138146395823711</v>
      </c>
      <c r="BL113" s="24">
        <f t="shared" ref="BL113" si="390">+R113/R101-1</f>
        <v>0.31495278337763422</v>
      </c>
      <c r="BM113" s="24">
        <f t="shared" ref="BM113" si="391">+S113/S101-1</f>
        <v>0.29770548372341654</v>
      </c>
      <c r="BN113" s="24">
        <f t="shared" ref="BN113" si="392">+T113/T101-1</f>
        <v>0.26395104139814229</v>
      </c>
      <c r="BO113" s="24">
        <f t="shared" ref="BO113" si="393">+U113/U101-1</f>
        <v>0.21082720801429033</v>
      </c>
      <c r="BP113" s="24" t="e">
        <f t="shared" ref="BP113" si="394">+V113/V101-1</f>
        <v>#DIV/0!</v>
      </c>
      <c r="BQ113" s="24">
        <f t="shared" ref="BQ113" si="395">+W113/W101-1</f>
        <v>0.27428386338707011</v>
      </c>
      <c r="BR113" s="21"/>
      <c r="BS113" s="35">
        <f t="shared" ref="BS113" si="396">+A113</f>
        <v>45992</v>
      </c>
      <c r="BT113" s="24">
        <f t="shared" ref="BT113" si="397">(C113-C112)/$B112*C$3</f>
        <v>1.3445009187665726E-2</v>
      </c>
      <c r="BU113" s="24">
        <f t="shared" ref="BU113" si="398">(D113-D112)/$B112*D$3</f>
        <v>4.1187935722595122E-4</v>
      </c>
      <c r="BV113" s="24">
        <f t="shared" ref="BV113" si="399">(E113-E112)/$B112*E$3</f>
        <v>5.3595456160687336E-4</v>
      </c>
      <c r="BW113" s="24">
        <f t="shared" ref="BW113" si="400">(F113-F112)/$B112*F$3</f>
        <v>2.2790206523803612E-3</v>
      </c>
      <c r="BX113" s="24">
        <f t="shared" ref="BX113" si="401">(G113-G112)/$B112*G$3</f>
        <v>7.6689267346345376E-4</v>
      </c>
      <c r="BY113" s="24">
        <f t="shared" ref="BY113" si="402">(H113-H112)/$B112*H$3</f>
        <v>1.4047836993637066E-3</v>
      </c>
      <c r="BZ113" s="24">
        <f t="shared" ref="BZ113" si="403">(I113-I112)/$B112*I$3</f>
        <v>3.9113565381236459E-3</v>
      </c>
      <c r="CA113" s="24">
        <f t="shared" ref="CA113" si="404">(J113-J112)/$B112*J$3</f>
        <v>2.085520871910576E-4</v>
      </c>
      <c r="CB113" s="24">
        <f t="shared" ref="CB113" si="405">(K113-K112)/$B112*K$3</f>
        <v>5.3443439712495616E-4</v>
      </c>
      <c r="CC113" s="24">
        <f t="shared" ref="CC113" si="406">(L113-L112)/$B112*L$3</f>
        <v>1.0260243572664687E-3</v>
      </c>
      <c r="CD113" s="24">
        <f t="shared" ref="CD113" si="407">(M113-M112)/$B112*M$3</f>
        <v>1.7417684285631287E-3</v>
      </c>
      <c r="CE113" s="24">
        <f t="shared" ref="CE113" si="408">(N113-N112)/$B112*N$3</f>
        <v>5.3400899008544591E-4</v>
      </c>
      <c r="CF113" s="24">
        <f t="shared" ref="CF113" si="409">+SUM(BT113:CE113)</f>
        <v>2.6799684930060772E-2</v>
      </c>
    </row>
    <row r="114" spans="1:84" x14ac:dyDescent="0.2">
      <c r="A114" s="31">
        <f>+[1]NOA!A115</f>
        <v>46023</v>
      </c>
      <c r="B114" s="17">
        <f>+[1]NOA!B115</f>
        <v>10472.727355417201</v>
      </c>
      <c r="C114" s="17">
        <f>+[1]NOA!C115</f>
        <v>10922.93072738404</v>
      </c>
      <c r="D114" s="17">
        <f>+[1]NOA!D115</f>
        <v>7196.8975559680111</v>
      </c>
      <c r="E114" s="17">
        <f>+[1]NOA!E115</f>
        <v>7405.101003449824</v>
      </c>
      <c r="F114" s="17">
        <f>+[1]NOA!F115</f>
        <v>13892.5255</v>
      </c>
      <c r="G114" s="17">
        <f>+[1]NOA!G115</f>
        <v>8330.6448708277585</v>
      </c>
      <c r="H114" s="17">
        <f>+[1]NOA!H115</f>
        <v>11991.6553</v>
      </c>
      <c r="I114" s="17">
        <f>+[1]NOA!I115</f>
        <v>10741.69</v>
      </c>
      <c r="J114" s="17">
        <f>+[1]NOA!J115</f>
        <v>9823.257015520403</v>
      </c>
      <c r="K114" s="17">
        <f>+[1]NOA!K115</f>
        <v>8913.7957000000006</v>
      </c>
      <c r="L114" s="17">
        <f>+[1]NOA!L115</f>
        <v>12096.72899197303</v>
      </c>
      <c r="M114" s="17">
        <f>+[1]NOA!M115</f>
        <v>13002.6597</v>
      </c>
      <c r="N114" s="17">
        <f>+[1]NOA!N115</f>
        <v>9683.3600500507055</v>
      </c>
      <c r="O114" s="17">
        <f>+[1]NOA!P115</f>
        <v>8683.8961999999992</v>
      </c>
      <c r="P114" s="17">
        <f>+[1]NOA!Q115</f>
        <v>10469.8051</v>
      </c>
      <c r="Q114" s="19">
        <f>+[1]NOA!R115</f>
        <v>11499.322899999999</v>
      </c>
      <c r="R114" s="19">
        <f t="shared" si="131"/>
        <v>10472.727355417202</v>
      </c>
      <c r="S114" s="19">
        <f t="shared" si="132"/>
        <v>9964.1546010986985</v>
      </c>
      <c r="T114" s="19">
        <f t="shared" si="133"/>
        <v>9278.1581247645154</v>
      </c>
      <c r="U114" s="19">
        <f t="shared" si="134"/>
        <v>8209.2368752626662</v>
      </c>
      <c r="V114" s="19"/>
      <c r="W114" s="19">
        <f t="shared" si="135"/>
        <v>9424.0522849001391</v>
      </c>
      <c r="Y114" s="24">
        <f t="shared" si="136"/>
        <v>2.8575429161813659E-2</v>
      </c>
      <c r="Z114" s="24">
        <f t="shared" si="137"/>
        <v>3.766758511355528E-2</v>
      </c>
      <c r="AA114" s="24">
        <f t="shared" si="138"/>
        <v>6.7538320082045633E-3</v>
      </c>
      <c r="AB114" s="24">
        <f t="shared" si="139"/>
        <v>1.2204482130741212E-2</v>
      </c>
      <c r="AC114" s="24">
        <f t="shared" ref="AC114" si="410">+F114/F113-1</f>
        <v>2.7174989232150004E-2</v>
      </c>
      <c r="AD114" s="24">
        <f t="shared" ref="AD114" si="411">+G114/G113-1</f>
        <v>1.9295210349748348E-2</v>
      </c>
      <c r="AE114" s="24">
        <f t="shared" ref="AE114" si="412">+H114/H113-1</f>
        <v>2.5955749698032937E-2</v>
      </c>
      <c r="AF114" s="24">
        <f t="shared" ref="AF114" si="413">+I114/I113-1</f>
        <v>2.53756095431108E-2</v>
      </c>
      <c r="AG114" s="24">
        <f t="shared" ref="AG114" si="414">+J114/J113-1</f>
        <v>1.1143785560351782E-2</v>
      </c>
      <c r="AH114" s="24">
        <f t="shared" ref="AH114" si="415">+K114/K113-1</f>
        <v>2.5468025751640866E-2</v>
      </c>
      <c r="AI114" s="24">
        <f t="shared" ref="AI114" si="416">+L114/L113-1</f>
        <v>5.4351540308304802E-2</v>
      </c>
      <c r="AJ114" s="24">
        <f t="shared" ref="AJ114" si="417">+M114/M113-1</f>
        <v>3.0339257449144563E-2</v>
      </c>
      <c r="AK114" s="24">
        <f t="shared" ref="AK114" si="418">+N114/N113-1</f>
        <v>1.4471243420700608E-2</v>
      </c>
      <c r="AL114" s="24">
        <f t="shared" ref="AL114" si="419">+O114/O113-1</f>
        <v>6.0268796736813846E-2</v>
      </c>
      <c r="AM114" s="24">
        <f t="shared" ref="AM114" si="420">+P114/P113-1</f>
        <v>2.5604150374979318E-2</v>
      </c>
      <c r="AN114" s="24">
        <f t="shared" ref="AN114" si="421">+Q114/Q113-1</f>
        <v>2.2085665314643288E-2</v>
      </c>
      <c r="AO114" s="24">
        <f t="shared" ref="AO114" si="422">+R114/R113-1</f>
        <v>2.8575429161814325E-2</v>
      </c>
      <c r="AP114" s="24">
        <f t="shared" ref="AP114" si="423">+S114/S113-1</f>
        <v>2.9197771966330555E-2</v>
      </c>
      <c r="AQ114" s="24">
        <f t="shared" ref="AQ114" si="424">+T114/T113-1</f>
        <v>2.1244727935091134E-2</v>
      </c>
      <c r="AR114" s="24">
        <f t="shared" ref="AR114" si="425">+U114/U113-1</f>
        <v>1.7163435755825018E-2</v>
      </c>
      <c r="AS114" s="24" t="e">
        <f t="shared" ref="AS114" si="426">+V114/V113-1</f>
        <v>#DIV/0!</v>
      </c>
      <c r="AT114" s="24">
        <f t="shared" ref="AT114" si="427">+W114/W113-1</f>
        <v>2.1971016483724792E-2</v>
      </c>
      <c r="AU114" s="21"/>
      <c r="AV114" s="24">
        <f t="shared" ref="AV114" si="428">+B114/B102-1</f>
        <v>0.31852365639009594</v>
      </c>
      <c r="AW114" s="24">
        <f t="shared" ref="AW114" si="429">+C114/C102-1</f>
        <v>0.36031244699856124</v>
      </c>
      <c r="AX114" s="24">
        <f t="shared" ref="AX114" si="430">+D114/D102-1</f>
        <v>0.23620749011505482</v>
      </c>
      <c r="AY114" s="24">
        <f t="shared" ref="AY114" si="431">+E114/E102-1</f>
        <v>0.17422047000931662</v>
      </c>
      <c r="AZ114" s="24">
        <f t="shared" ref="AZ114" si="432">+F114/F102-1</f>
        <v>0.33695814090626586</v>
      </c>
      <c r="BA114" s="24">
        <f t="shared" ref="BA114" si="433">+G114/G102-1</f>
        <v>0.18350277632979273</v>
      </c>
      <c r="BB114" s="24">
        <f t="shared" ref="BB114" si="434">+H114/H102-1</f>
        <v>0.28710484479781706</v>
      </c>
      <c r="BC114" s="24">
        <f t="shared" ref="BC114" si="435">+I114/I102-1</f>
        <v>0.32890438197649319</v>
      </c>
      <c r="BD114" s="24">
        <f t="shared" ref="BD114" si="436">+J114/J102-1</f>
        <v>0.34614787074274989</v>
      </c>
      <c r="BE114" s="24">
        <f t="shared" ref="BE114" si="437">+K114/K102-1</f>
        <v>0.26431954844517191</v>
      </c>
      <c r="BF114" s="24">
        <f t="shared" ref="BF114" si="438">+L114/L102-1</f>
        <v>0.76022229690965437</v>
      </c>
      <c r="BG114" s="24">
        <f t="shared" ref="BG114" si="439">+M114/M102-1</f>
        <v>0.36670287268008139</v>
      </c>
      <c r="BH114" s="24">
        <f t="shared" ref="BH114" si="440">+N114/N102-1</f>
        <v>0.26634103992623714</v>
      </c>
      <c r="BI114" s="24">
        <f t="shared" ref="BI114" si="441">+O114/O102-1</f>
        <v>0.25988841787591777</v>
      </c>
      <c r="BJ114" s="24">
        <f t="shared" ref="BJ114" si="442">+P114/P102-1</f>
        <v>0.31949336308949161</v>
      </c>
      <c r="BK114" s="24">
        <f t="shared" ref="BK114" si="443">+Q114/Q102-1</f>
        <v>0.34420018746033798</v>
      </c>
      <c r="BL114" s="24">
        <f t="shared" ref="BL114" si="444">+R114/R102-1</f>
        <v>0.31852365639009617</v>
      </c>
      <c r="BM114" s="24">
        <f t="shared" ref="BM114" si="445">+S114/S102-1</f>
        <v>0.30622434289222</v>
      </c>
      <c r="BN114" s="24">
        <f t="shared" ref="BN114" si="446">+T114/T102-1</f>
        <v>0.25422802865146399</v>
      </c>
      <c r="BO114" s="24">
        <f t="shared" ref="BO114" si="447">+U114/U102-1</f>
        <v>0.20899930811662282</v>
      </c>
      <c r="BP114" s="24" t="e">
        <f t="shared" ref="BP114" si="448">+V114/V102-1</f>
        <v>#DIV/0!</v>
      </c>
      <c r="BQ114" s="24">
        <f t="shared" ref="BQ114" si="449">+W114/W102-1</f>
        <v>0.2751402770560456</v>
      </c>
      <c r="BR114" s="21"/>
      <c r="BS114" s="35">
        <f t="shared" ref="BS114" si="450">+A114</f>
        <v>46023</v>
      </c>
      <c r="BT114" s="24">
        <f t="shared" ref="BT114" si="451">(C114-C113)/$B113*C$3</f>
        <v>1.3501402893779145E-2</v>
      </c>
      <c r="BU114" s="24">
        <f t="shared" ref="BU114" si="452">(D114-D113)/$B113*D$3</f>
        <v>1.4842018521121043E-4</v>
      </c>
      <c r="BV114" s="24">
        <f t="shared" ref="BV114" si="453">(E114-E113)/$B113*E$3</f>
        <v>1.084746191934231E-3</v>
      </c>
      <c r="BW114" s="24">
        <f t="shared" ref="BW114" si="454">(F114-F113)/$B113*F$3</f>
        <v>2.5268562456240021E-3</v>
      </c>
      <c r="BX114" s="24">
        <f t="shared" ref="BX114" si="455">(G114-G113)/$B113*G$3</f>
        <v>9.4788559985358551E-4</v>
      </c>
      <c r="BY114" s="24">
        <f t="shared" ref="BY114" si="456">(H114-H113)/$B113*H$3</f>
        <v>1.8860975120570734E-3</v>
      </c>
      <c r="BZ114" s="24">
        <f t="shared" ref="BZ114" si="457">(I114-I113)/$B113*I$3</f>
        <v>2.1957275909559033E-3</v>
      </c>
      <c r="CA114" s="24">
        <f t="shared" ref="CA114" si="458">(J114-J113)/$B113*J$3</f>
        <v>2.7539208157046605E-4</v>
      </c>
      <c r="CB114" s="24">
        <f t="shared" ref="CB114" si="459">(K114-K113)/$B113*K$3</f>
        <v>1.2936867996376398E-3</v>
      </c>
      <c r="CC114" s="24">
        <f t="shared" ref="CC114" si="460">(L114-L113)/$B113*L$3</f>
        <v>1.2493982297992494E-3</v>
      </c>
      <c r="CD114" s="24">
        <f t="shared" ref="CD114" si="461">(M114-M113)/$B113*M$3</f>
        <v>3.0045540695651197E-3</v>
      </c>
      <c r="CE114" s="24">
        <f t="shared" ref="CE114" si="462">(N114-N113)/$B113*N$3</f>
        <v>4.6126176182647867E-4</v>
      </c>
      <c r="CF114" s="24">
        <f t="shared" ref="CF114" si="463">+SUM(BT114:CE114)</f>
        <v>2.8575429161814103E-2</v>
      </c>
    </row>
    <row r="115" spans="1:84" x14ac:dyDescent="0.2">
      <c r="A115" s="31">
        <f>+[1]NOA!A116</f>
        <v>46054</v>
      </c>
      <c r="B115" s="17">
        <f>+[1]NOA!B116</f>
        <v>10810.69923643861</v>
      </c>
      <c r="C115" s="17">
        <f>+[1]NOA!C116</f>
        <v>11245.368944110211</v>
      </c>
      <c r="D115" s="17">
        <f>+[1]NOA!D116</f>
        <v>7205.9514187770328</v>
      </c>
      <c r="E115" s="17">
        <f>+[1]NOA!E116</f>
        <v>7516.6297580784094</v>
      </c>
      <c r="F115" s="17">
        <f>+[1]NOA!F116</f>
        <v>15164.785400000001</v>
      </c>
      <c r="G115" s="17">
        <f>+[1]NOA!G116</f>
        <v>8579.1222913706006</v>
      </c>
      <c r="H115" s="17">
        <f>+[1]NOA!H116</f>
        <v>12269.866599999999</v>
      </c>
      <c r="I115" s="17">
        <f>+[1]NOA!I116</f>
        <v>11127.066199999999</v>
      </c>
      <c r="J115" s="17">
        <f>+[1]NOA!J116</f>
        <v>9808.0679802456725</v>
      </c>
      <c r="K115" s="17">
        <f>+[1]NOA!K116</f>
        <v>8939.8500999999997</v>
      </c>
      <c r="L115" s="17">
        <f>+[1]NOA!L116</f>
        <v>12585.65967112896</v>
      </c>
      <c r="M115" s="17">
        <f>+[1]NOA!M116</f>
        <v>13486.777</v>
      </c>
      <c r="N115" s="17">
        <f>+[1]NOA!N116</f>
        <v>9918.8051874208377</v>
      </c>
      <c r="O115" s="17">
        <f>+[1]NOA!P116</f>
        <v>8783.1630999999998</v>
      </c>
      <c r="P115" s="17">
        <f>+[1]NOA!Q116</f>
        <v>10807.4236</v>
      </c>
      <c r="Q115" s="19">
        <f>+[1]NOA!R116</f>
        <v>12183.3611</v>
      </c>
      <c r="R115" s="19">
        <f t="shared" si="131"/>
        <v>10810.699236438613</v>
      </c>
      <c r="S115" s="19">
        <f t="shared" si="132"/>
        <v>10221.267169983998</v>
      </c>
      <c r="T115" s="19">
        <f t="shared" si="133"/>
        <v>9493.7296258121351</v>
      </c>
      <c r="U115" s="19">
        <f t="shared" si="134"/>
        <v>8347.7365036942847</v>
      </c>
      <c r="V115" s="19"/>
      <c r="W115" s="19">
        <f t="shared" si="135"/>
        <v>9631.9743355388327</v>
      </c>
      <c r="Y115" s="24">
        <f t="shared" si="136"/>
        <v>3.2271620328833128E-2</v>
      </c>
      <c r="Z115" s="24">
        <f t="shared" si="137"/>
        <v>2.9519386762914213E-2</v>
      </c>
      <c r="AA115" s="24">
        <f t="shared" si="138"/>
        <v>1.2580230215328836E-3</v>
      </c>
      <c r="AB115" s="24">
        <f t="shared" si="139"/>
        <v>1.5061071358328126E-2</v>
      </c>
      <c r="AC115" s="24">
        <f t="shared" ref="AC115" si="464">+F115/F114-1</f>
        <v>9.1578734190554512E-2</v>
      </c>
      <c r="AD115" s="24">
        <f t="shared" ref="AD115" si="465">+G115/G114-1</f>
        <v>2.9826913089640916E-2</v>
      </c>
      <c r="AE115" s="24">
        <f t="shared" ref="AE115" si="466">+H115/H114-1</f>
        <v>2.3200408370644077E-2</v>
      </c>
      <c r="AF115" s="24">
        <f t="shared" ref="AF115" si="467">+I115/I114-1</f>
        <v>3.5876682347004918E-2</v>
      </c>
      <c r="AG115" s="24">
        <f t="shared" ref="AG115" si="468">+J115/J114-1</f>
        <v>-1.546232094989719E-3</v>
      </c>
      <c r="AH115" s="24">
        <f t="shared" ref="AH115" si="469">+K115/K114-1</f>
        <v>2.9229299029143174E-3</v>
      </c>
      <c r="AI115" s="24">
        <f t="shared" ref="AI115" si="470">+L115/L114-1</f>
        <v>4.0418420506929342E-2</v>
      </c>
      <c r="AJ115" s="24">
        <f t="shared" ref="AJ115" si="471">+M115/M114-1</f>
        <v>3.7232174891110859E-2</v>
      </c>
      <c r="AK115" s="24">
        <f t="shared" ref="AK115" si="472">+N115/N114-1</f>
        <v>2.4314404933120315E-2</v>
      </c>
      <c r="AL115" s="24">
        <f t="shared" ref="AL115" si="473">+O115/O114-1</f>
        <v>1.1431147691516763E-2</v>
      </c>
      <c r="AM115" s="24">
        <f t="shared" ref="AM115" si="474">+P115/P114-1</f>
        <v>3.2246875350143922E-2</v>
      </c>
      <c r="AN115" s="24">
        <f t="shared" ref="AN115" si="475">+Q115/Q114-1</f>
        <v>5.948508498704741E-2</v>
      </c>
      <c r="AO115" s="24">
        <f t="shared" ref="AO115" si="476">+R115/R114-1</f>
        <v>3.227162032883335E-2</v>
      </c>
      <c r="AP115" s="24">
        <f t="shared" ref="AP115" si="477">+S115/S114-1</f>
        <v>2.5803751464971159E-2</v>
      </c>
      <c r="AQ115" s="24">
        <f t="shared" ref="AQ115" si="478">+T115/T114-1</f>
        <v>2.323429910859498E-2</v>
      </c>
      <c r="AR115" s="24">
        <f t="shared" ref="AR115" si="479">+U115/U114-1</f>
        <v>1.6871194062991091E-2</v>
      </c>
      <c r="AS115" s="24" t="e">
        <f t="shared" ref="AS115" si="480">+V115/V114-1</f>
        <v>#DIV/0!</v>
      </c>
      <c r="AT115" s="24">
        <f t="shared" ref="AT115" si="481">+W115/W114-1</f>
        <v>2.2062913527320038E-2</v>
      </c>
      <c r="AU115" s="21"/>
      <c r="AV115" s="24">
        <f t="shared" ref="AV115" si="482">+B115/B103-1</f>
        <v>0.3304968817007361</v>
      </c>
      <c r="AW115" s="24">
        <f t="shared" ref="AW115" si="483">+C115/C103-1</f>
        <v>0.36718882996226898</v>
      </c>
      <c r="AX115" s="24">
        <f t="shared" ref="AX115" si="484">+D115/D103-1</f>
        <v>0.22128676978546125</v>
      </c>
      <c r="AY115" s="24">
        <f t="shared" ref="AY115" si="485">+E115/E103-1</f>
        <v>0.17007847130693032</v>
      </c>
      <c r="AZ115" s="24">
        <f t="shared" ref="AZ115" si="486">+F115/F103-1</f>
        <v>0.42101351622715466</v>
      </c>
      <c r="BA115" s="24">
        <f t="shared" ref="BA115" si="487">+G115/G103-1</f>
        <v>0.20175538684077399</v>
      </c>
      <c r="BB115" s="24">
        <f t="shared" ref="BB115" si="488">+H115/H103-1</f>
        <v>0.29327903090418173</v>
      </c>
      <c r="BC115" s="24">
        <f t="shared" ref="BC115" si="489">+I115/I103-1</f>
        <v>0.34305537740325587</v>
      </c>
      <c r="BD115" s="24">
        <f t="shared" ref="BD115" si="490">+J115/J103-1</f>
        <v>0.33560818440576257</v>
      </c>
      <c r="BE115" s="24">
        <f t="shared" ref="BE115" si="491">+K115/K103-1</f>
        <v>0.25260576492466269</v>
      </c>
      <c r="BF115" s="24">
        <f t="shared" ref="BF115" si="492">+L115/L103-1</f>
        <v>0.74497834667601603</v>
      </c>
      <c r="BG115" s="24">
        <f t="shared" ref="BG115" si="493">+M115/M103-1</f>
        <v>0.37296045525503163</v>
      </c>
      <c r="BH115" s="24">
        <f t="shared" ref="BH115" si="494">+N115/N103-1</f>
        <v>0.26676544611756658</v>
      </c>
      <c r="BI115" s="24">
        <f t="shared" ref="BI115" si="495">+O115/O103-1</f>
        <v>0.27274758219401374</v>
      </c>
      <c r="BJ115" s="24">
        <f t="shared" ref="BJ115" si="496">+P115/P103-1</f>
        <v>0.3230635696905324</v>
      </c>
      <c r="BK115" s="24">
        <f t="shared" ref="BK115" si="497">+Q115/Q103-1</f>
        <v>0.38730342420244934</v>
      </c>
      <c r="BL115" s="24">
        <f t="shared" ref="BL115" si="498">+R115/R103-1</f>
        <v>0.33049688170073654</v>
      </c>
      <c r="BM115" s="24">
        <f t="shared" ref="BM115" si="499">+S115/S103-1</f>
        <v>0.31030511700898611</v>
      </c>
      <c r="BN115" s="24">
        <f t="shared" ref="BN115" si="500">+T115/T103-1</f>
        <v>0.25646027027595508</v>
      </c>
      <c r="BO115" s="24">
        <f t="shared" ref="BO115" si="501">+U115/U103-1</f>
        <v>0.20889666580202393</v>
      </c>
      <c r="BP115" s="24" t="e">
        <f t="shared" ref="BP115" si="502">+V115/V103-1</f>
        <v>#DIV/0!</v>
      </c>
      <c r="BQ115" s="24">
        <f t="shared" ref="BQ115" si="503">+W115/W103-1</f>
        <v>0.27837216354508643</v>
      </c>
      <c r="BR115" s="21"/>
      <c r="BS115" s="35">
        <f t="shared" ref="BS115" si="504">+A115</f>
        <v>46054</v>
      </c>
      <c r="BT115" s="24">
        <f t="shared" ref="BT115" si="505">(C115-C114)/$B114*C$3</f>
        <v>1.0674328276209561E-2</v>
      </c>
      <c r="BU115" s="24">
        <f t="shared" ref="BU115" si="506">(D115-D114)/$B114*D$3</f>
        <v>2.7059417886572964E-5</v>
      </c>
      <c r="BV115" s="24">
        <f t="shared" ref="BV115" si="507">(E115-E114)/$B114*E$3</f>
        <v>1.3173365904937584E-3</v>
      </c>
      <c r="BW115" s="24">
        <f t="shared" ref="BW115" si="508">(F115-F114)/$B114*F$3</f>
        <v>8.5038204450088323E-3</v>
      </c>
      <c r="BX115" s="24">
        <f t="shared" ref="BX115" si="509">(G115-G114)/$B114*G$3</f>
        <v>1.4520399148323043E-3</v>
      </c>
      <c r="BY115" s="24">
        <f t="shared" ref="BY115" si="510">(H115-H114)/$B114*H$3</f>
        <v>1.6815844328163911E-3</v>
      </c>
      <c r="BZ115" s="24">
        <f t="shared" ref="BZ115" si="511">(I115-I114)/$B114*I$3</f>
        <v>3.0947180538635133E-3</v>
      </c>
      <c r="CA115" s="24">
        <f t="shared" ref="CA115" si="512">(J115-J114)/$B114*J$3</f>
        <v>-3.7563855170165265E-5</v>
      </c>
      <c r="CB115" s="24">
        <f t="shared" ref="CB115" si="513">(K115-K114)/$B114*K$3</f>
        <v>1.4802608216455269E-4</v>
      </c>
      <c r="CC115" s="24">
        <f t="shared" ref="CC115" si="514">(L115-L114)/$B114*L$3</f>
        <v>9.5239621125261663E-4</v>
      </c>
      <c r="CD115" s="24">
        <f t="shared" ref="CD115" si="515">(M115-M114)/$B114*M$3</f>
        <v>3.6934955868961473E-3</v>
      </c>
      <c r="CE115" s="24">
        <f t="shared" ref="CE115" si="516">(N115-N114)/$B114*N$3</f>
        <v>7.643791725795001E-4</v>
      </c>
      <c r="CF115" s="24">
        <f t="shared" ref="CF115" si="517">+SUM(BT115:CE115)</f>
        <v>3.2271620328833586E-2</v>
      </c>
    </row>
    <row r="116" spans="1:84" x14ac:dyDescent="0.2">
      <c r="A116" s="31">
        <f>+[1]NOA!A117</f>
        <v>46082</v>
      </c>
      <c r="B116" s="17">
        <f>+[1]NOA!B117</f>
        <v>11135.3761319942</v>
      </c>
      <c r="C116" s="17">
        <f>+[1]NOA!C117</f>
        <v>11572.70302715411</v>
      </c>
      <c r="D116" s="17">
        <f>+[1]NOA!D117</f>
        <v>7335.8476279297902</v>
      </c>
      <c r="E116" s="17">
        <f>+[1]NOA!E117</f>
        <v>7649.1125674613249</v>
      </c>
      <c r="F116" s="17">
        <f>+[1]NOA!F117</f>
        <v>15779.242099999999</v>
      </c>
      <c r="G116" s="17">
        <f>+[1]NOA!G117</f>
        <v>8698.7174599462269</v>
      </c>
      <c r="H116" s="17">
        <f>+[1]NOA!H117</f>
        <v>12558.493</v>
      </c>
      <c r="I116" s="17">
        <f>+[1]NOA!I117</f>
        <v>11694.579299999999</v>
      </c>
      <c r="J116" s="17">
        <f>+[1]NOA!J117</f>
        <v>10117.8252397293</v>
      </c>
      <c r="K116" s="17">
        <f>+[1]NOA!K117</f>
        <v>9364.8060000000005</v>
      </c>
      <c r="L116" s="17">
        <f>+[1]NOA!L117</f>
        <v>12409.112180320681</v>
      </c>
      <c r="M116" s="17">
        <f>+[1]NOA!M117</f>
        <v>13963.5707</v>
      </c>
      <c r="N116" s="17">
        <f>+[1]NOA!N117</f>
        <v>10113.08051277819</v>
      </c>
      <c r="O116" s="17">
        <f>+[1]NOA!P117</f>
        <v>8949.2111999999997</v>
      </c>
      <c r="P116" s="17">
        <f>+[1]NOA!Q117</f>
        <v>11204.0352</v>
      </c>
      <c r="Q116" s="19">
        <f>+[1]NOA!R117</f>
        <v>12912.2048</v>
      </c>
      <c r="R116" s="19">
        <f t="shared" si="131"/>
        <v>11135.376131994197</v>
      </c>
      <c r="S116" s="19">
        <f t="shared" si="132"/>
        <v>10508.169084308931</v>
      </c>
      <c r="T116" s="19">
        <f t="shared" si="133"/>
        <v>9755.2239087583948</v>
      </c>
      <c r="U116" s="19">
        <f t="shared" si="134"/>
        <v>8547.4404726226076</v>
      </c>
      <c r="V116" s="19"/>
      <c r="W116" s="19">
        <f t="shared" si="135"/>
        <v>9898.9021728355528</v>
      </c>
      <c r="Y116" s="24">
        <f t="shared" si="136"/>
        <v>3.0032922797559092E-2</v>
      </c>
      <c r="Z116" s="24">
        <f t="shared" si="137"/>
        <v>2.9108345370503885E-2</v>
      </c>
      <c r="AA116" s="24">
        <f t="shared" si="138"/>
        <v>1.8026239923610632E-2</v>
      </c>
      <c r="AB116" s="24">
        <f t="shared" si="139"/>
        <v>1.7625294001015757E-2</v>
      </c>
      <c r="AC116" s="24">
        <f t="shared" ref="AC116" si="518">+F116/F115-1</f>
        <v>4.0518654487520678E-2</v>
      </c>
      <c r="AD116" s="24">
        <f t="shared" ref="AD116" si="519">+G116/G115-1</f>
        <v>1.3940256883378632E-2</v>
      </c>
      <c r="AE116" s="24">
        <f t="shared" ref="AE116" si="520">+H116/H115-1</f>
        <v>2.3523189730522587E-2</v>
      </c>
      <c r="AF116" s="24">
        <f t="shared" ref="AF116" si="521">+I116/I115-1</f>
        <v>5.1002940918963846E-2</v>
      </c>
      <c r="AG116" s="24">
        <f t="shared" ref="AG116" si="522">+J116/J115-1</f>
        <v>3.1581883415521483E-2</v>
      </c>
      <c r="AH116" s="24">
        <f t="shared" ref="AH116" si="523">+K116/K115-1</f>
        <v>4.753501403787519E-2</v>
      </c>
      <c r="AI116" s="24">
        <f t="shared" ref="AI116" si="524">+L116/L115-1</f>
        <v>-1.4027670811191051E-2</v>
      </c>
      <c r="AJ116" s="24">
        <f t="shared" ref="AJ116" si="525">+M116/M115-1</f>
        <v>3.5352679146396504E-2</v>
      </c>
      <c r="AK116" s="24">
        <f t="shared" ref="AK116" si="526">+N116/N115-1</f>
        <v>1.9586565285477642E-2</v>
      </c>
      <c r="AL116" s="24">
        <f t="shared" ref="AL116" si="527">+O116/O115-1</f>
        <v>1.8905273431618186E-2</v>
      </c>
      <c r="AM116" s="24">
        <f t="shared" ref="AM116" si="528">+P116/P115-1</f>
        <v>3.6698071129552146E-2</v>
      </c>
      <c r="AN116" s="24">
        <f t="shared" ref="AN116" si="529">+Q116/Q115-1</f>
        <v>5.9822875971393463E-2</v>
      </c>
      <c r="AO116" s="24">
        <f t="shared" ref="AO116" si="530">+R116/R115-1</f>
        <v>3.0032922797558426E-2</v>
      </c>
      <c r="AP116" s="24">
        <f t="shared" ref="AP116" si="531">+S116/S115-1</f>
        <v>2.8069114088657754E-2</v>
      </c>
      <c r="AQ116" s="24">
        <f t="shared" ref="AQ116" si="532">+T116/T115-1</f>
        <v>2.7543894049320006E-2</v>
      </c>
      <c r="AR116" s="24">
        <f t="shared" ref="AR116" si="533">+U116/U115-1</f>
        <v>2.3923128004812222E-2</v>
      </c>
      <c r="AS116" s="24" t="e">
        <f t="shared" ref="AS116" si="534">+V116/V115-1</f>
        <v>#DIV/0!</v>
      </c>
      <c r="AT116" s="24">
        <f t="shared" ref="AT116" si="535">+W116/W115-1</f>
        <v>2.7712681533197614E-2</v>
      </c>
      <c r="AU116" s="21"/>
      <c r="AV116" s="24">
        <f t="shared" ref="AV116" si="536">+B116/B104-1</f>
        <v>0.32440130105235498</v>
      </c>
      <c r="AW116" s="24">
        <f t="shared" ref="AW116" si="537">+C116/C104-1</f>
        <v>0.34554992817185592</v>
      </c>
      <c r="AX116" s="24">
        <f t="shared" ref="AX116" si="538">+D116/D104-1</f>
        <v>0.24522389901352803</v>
      </c>
      <c r="AY116" s="24">
        <f t="shared" ref="AY116" si="539">+E116/E104-1</f>
        <v>0.15368779139904309</v>
      </c>
      <c r="AZ116" s="24">
        <f t="shared" ref="AZ116" si="540">+F116/F104-1</f>
        <v>0.44369219304156693</v>
      </c>
      <c r="BA116" s="24">
        <f t="shared" ref="BA116" si="541">+G116/G104-1</f>
        <v>0.1960755313140079</v>
      </c>
      <c r="BB116" s="24">
        <f t="shared" ref="BB116" si="542">+H116/H104-1</f>
        <v>0.29260895288931033</v>
      </c>
      <c r="BC116" s="24">
        <f t="shared" ref="BC116" si="543">+I116/I104-1</f>
        <v>0.384878313724768</v>
      </c>
      <c r="BD116" s="24">
        <f t="shared" ref="BD116" si="544">+J116/J104-1</f>
        <v>0.3553213153111201</v>
      </c>
      <c r="BE116" s="24">
        <f t="shared" ref="BE116" si="545">+K116/K104-1</f>
        <v>0.30098024119464739</v>
      </c>
      <c r="BF116" s="24">
        <f t="shared" ref="BF116" si="546">+L116/L104-1</f>
        <v>0.56474744871366589</v>
      </c>
      <c r="BG116" s="24">
        <f t="shared" ref="BG116" si="547">+M116/M104-1</f>
        <v>0.34298286183269733</v>
      </c>
      <c r="BH116" s="24">
        <f t="shared" ref="BH116" si="548">+N116/N104-1</f>
        <v>0.26457187096179835</v>
      </c>
      <c r="BI116" s="24">
        <f t="shared" ref="BI116" si="549">+O116/O104-1</f>
        <v>0.19852156633014117</v>
      </c>
      <c r="BJ116" s="24">
        <f t="shared" ref="BJ116" si="550">+P116/P104-1</f>
        <v>0.32049487287418699</v>
      </c>
      <c r="BK116" s="24">
        <f t="shared" ref="BK116" si="551">+Q116/Q104-1</f>
        <v>0.41642701947016536</v>
      </c>
      <c r="BL116" s="24">
        <f t="shared" ref="BL116" si="552">+R116/R104-1</f>
        <v>0.32440130105235454</v>
      </c>
      <c r="BM116" s="24">
        <f t="shared" ref="BM116" si="553">+S116/S104-1</f>
        <v>0.29764611390046691</v>
      </c>
      <c r="BN116" s="24">
        <f t="shared" ref="BN116" si="554">+T116/T104-1</f>
        <v>0.25001832974921179</v>
      </c>
      <c r="BO116" s="24">
        <f t="shared" ref="BO116" si="555">+U116/U104-1</f>
        <v>0.21072399693041821</v>
      </c>
      <c r="BP116" s="24" t="e">
        <f t="shared" ref="BP116" si="556">+V116/V104-1</f>
        <v>#DIV/0!</v>
      </c>
      <c r="BQ116" s="24">
        <f t="shared" ref="BQ116" si="557">+W116/W104-1</f>
        <v>0.28184026300324438</v>
      </c>
      <c r="BR116" s="21"/>
      <c r="BS116" s="35">
        <f t="shared" ref="BS116" si="558">+A116</f>
        <v>46082</v>
      </c>
      <c r="BT116" s="24">
        <f t="shared" ref="BT116" si="559">(C116-C115)/$B115*C$3</f>
        <v>1.0497630551851891E-2</v>
      </c>
      <c r="BU116" s="24">
        <f t="shared" ref="BU116" si="560">(D116-D115)/$B115*D$3</f>
        <v>3.7608588099253187E-4</v>
      </c>
      <c r="BV116" s="24">
        <f t="shared" ref="BV116" si="561">(E116-E115)/$B115*E$3</f>
        <v>1.5159170708799986E-3</v>
      </c>
      <c r="BW116" s="24">
        <f t="shared" ref="BW116" si="562">(F116-F115)/$B115*F$3</f>
        <v>3.9786481946536365E-3</v>
      </c>
      <c r="BX116" s="24">
        <f t="shared" ref="BX116" si="563">(G116-G115)/$B115*G$3</f>
        <v>6.7703523673640889E-4</v>
      </c>
      <c r="BY116" s="24">
        <f t="shared" ref="BY116" si="564">(H116-H115)/$B115*H$3</f>
        <v>1.6899971704345373E-3</v>
      </c>
      <c r="BZ116" s="24">
        <f t="shared" ref="BZ116" si="565">(I116-I115)/$B115*I$3</f>
        <v>4.4148718474313134E-3</v>
      </c>
      <c r="CA116" s="24">
        <f t="shared" ref="CA116" si="566">(J116-J115)/$B115*J$3</f>
        <v>7.4210861343589551E-4</v>
      </c>
      <c r="CB116" s="24">
        <f t="shared" ref="CB116" si="567">(K116-K115)/$B115*K$3</f>
        <v>2.3388751732889477E-3</v>
      </c>
      <c r="CC116" s="24">
        <f t="shared" ref="CC116" si="568">(L116-L115)/$B115*L$3</f>
        <v>-3.3314855345798877E-4</v>
      </c>
      <c r="CD116" s="24">
        <f t="shared" ref="CD116" si="569">(M116-M115)/$B115*M$3</f>
        <v>3.5238994071349261E-3</v>
      </c>
      <c r="CE116" s="24">
        <f t="shared" ref="CE116" si="570">(N116-N115)/$B115*N$3</f>
        <v>6.1100220417620115E-4</v>
      </c>
      <c r="CF116" s="24">
        <f t="shared" ref="CF116" si="571">+SUM(BT116:CE116)</f>
        <v>3.0032922797558294E-2</v>
      </c>
    </row>
    <row r="117" spans="1:84" x14ac:dyDescent="0.2">
      <c r="A117" s="31">
        <f>+[1]NOA!A118</f>
        <v>46113</v>
      </c>
      <c r="B117" s="17">
        <f>+[1]NOA!B118</f>
        <v>11388.377457697699</v>
      </c>
      <c r="C117" s="17">
        <f>+[1]NOA!C118</f>
        <v>11719.650976505831</v>
      </c>
      <c r="D117" s="17">
        <f>+[1]NOA!D118</f>
        <v>7551.273772834249</v>
      </c>
      <c r="E117" s="17">
        <f>+[1]NOA!E118</f>
        <v>7595.5605951097559</v>
      </c>
      <c r="F117" s="17">
        <f>+[1]NOA!F118</f>
        <v>16361.5002</v>
      </c>
      <c r="G117" s="17">
        <f>+[1]NOA!G118</f>
        <v>8928.267483014748</v>
      </c>
      <c r="H117" s="17">
        <f>+[1]NOA!H118</f>
        <v>12819.2219</v>
      </c>
      <c r="I117" s="17">
        <f>+[1]NOA!I118</f>
        <v>12316.267900000001</v>
      </c>
      <c r="J117" s="17">
        <f>+[1]NOA!J118</f>
        <v>10416.4409743495</v>
      </c>
      <c r="K117" s="17">
        <f>+[1]NOA!K118</f>
        <v>9492.6456999999991</v>
      </c>
      <c r="L117" s="17">
        <f>+[1]NOA!L118</f>
        <v>12929.52465827268</v>
      </c>
      <c r="M117" s="17">
        <f>+[1]NOA!M118</f>
        <v>14543.7935</v>
      </c>
      <c r="N117" s="17">
        <f>+[1]NOA!N118</f>
        <v>10290.27190451252</v>
      </c>
      <c r="O117" s="17">
        <f>+[1]NOA!P118</f>
        <v>8902.4007000000001</v>
      </c>
      <c r="P117" s="17">
        <f>+[1]NOA!Q118</f>
        <v>11471.849899999999</v>
      </c>
      <c r="Q117" s="19">
        <f>+[1]NOA!R118</f>
        <v>13499.8125</v>
      </c>
      <c r="R117" s="19">
        <f t="shared" si="131"/>
        <v>11388.377457697701</v>
      </c>
      <c r="S117" s="19">
        <f t="shared" si="132"/>
        <v>10678.078830331777</v>
      </c>
      <c r="T117" s="19">
        <f t="shared" si="133"/>
        <v>9943.3758864889878</v>
      </c>
      <c r="U117" s="19">
        <f t="shared" si="134"/>
        <v>8623.0692510021745</v>
      </c>
      <c r="V117" s="19"/>
      <c r="W117" s="19">
        <f t="shared" si="135"/>
        <v>10128.077696258038</v>
      </c>
      <c r="Y117" s="24">
        <f t="shared" si="136"/>
        <v>2.2720501104275703E-2</v>
      </c>
      <c r="Z117" s="24">
        <f t="shared" si="137"/>
        <v>1.2697806986571969E-2</v>
      </c>
      <c r="AA117" s="24">
        <f t="shared" si="138"/>
        <v>2.9366224031735166E-2</v>
      </c>
      <c r="AB117" s="24">
        <f t="shared" si="139"/>
        <v>-7.001069977630392E-3</v>
      </c>
      <c r="AC117" s="24">
        <f t="shared" ref="AC117" si="572">+F117/F116-1</f>
        <v>3.6900257712631168E-2</v>
      </c>
      <c r="AD117" s="24">
        <f t="shared" ref="AD117" si="573">+G117/G116-1</f>
        <v>2.6388950339575779E-2</v>
      </c>
      <c r="AE117" s="24">
        <f t="shared" ref="AE117" si="574">+H117/H116-1</f>
        <v>2.0761161390940863E-2</v>
      </c>
      <c r="AF117" s="24">
        <f t="shared" ref="AF117" si="575">+I117/I116-1</f>
        <v>5.316040740345418E-2</v>
      </c>
      <c r="AG117" s="24">
        <f t="shared" ref="AG117" si="576">+J117/J116-1</f>
        <v>2.9513826098481744E-2</v>
      </c>
      <c r="AH117" s="24">
        <f t="shared" ref="AH117" si="577">+K117/K116-1</f>
        <v>1.365107830317025E-2</v>
      </c>
      <c r="AI117" s="24">
        <f t="shared" ref="AI117" si="578">+L117/L116-1</f>
        <v>4.193792999770829E-2</v>
      </c>
      <c r="AJ117" s="24">
        <f t="shared" ref="AJ117" si="579">+M117/M116-1</f>
        <v>4.1552609462563783E-2</v>
      </c>
      <c r="AK117" s="24">
        <f t="shared" ref="AK117" si="580">+N117/N116-1</f>
        <v>1.7521010686154748E-2</v>
      </c>
      <c r="AL117" s="24">
        <f t="shared" ref="AL117" si="581">+O117/O116-1</f>
        <v>-5.2306844652408868E-3</v>
      </c>
      <c r="AM117" s="24">
        <f t="shared" ref="AM117" si="582">+P117/P116-1</f>
        <v>2.3903414726865524E-2</v>
      </c>
      <c r="AN117" s="24">
        <f t="shared" ref="AN117" si="583">+Q117/Q116-1</f>
        <v>4.5507929056391783E-2</v>
      </c>
      <c r="AO117" s="24">
        <f t="shared" ref="AO117" si="584">+R117/R116-1</f>
        <v>2.2720501104276147E-2</v>
      </c>
      <c r="AP117" s="24">
        <f t="shared" ref="AP117" si="585">+S117/S116-1</f>
        <v>1.6169300727808089E-2</v>
      </c>
      <c r="AQ117" s="24">
        <f t="shared" ref="AQ117" si="586">+T117/T116-1</f>
        <v>1.9287304883045087E-2</v>
      </c>
      <c r="AR117" s="24">
        <f t="shared" ref="AR117" si="587">+U117/U116-1</f>
        <v>8.8481199280423528E-3</v>
      </c>
      <c r="AS117" s="24" t="e">
        <f t="shared" ref="AS117" si="588">+V117/V116-1</f>
        <v>#DIV/0!</v>
      </c>
      <c r="AT117" s="24">
        <f t="shared" ref="AT117" si="589">+W117/W116-1</f>
        <v>2.3151610089792163E-2</v>
      </c>
      <c r="AU117" s="21"/>
      <c r="AV117" s="24">
        <f t="shared" ref="AV117" si="590">+B117/B105-1</f>
        <v>0.32094295018294705</v>
      </c>
      <c r="AW117" s="24">
        <f t="shared" ref="AW117" si="591">+C117/C105-1</f>
        <v>0.32208194417473868</v>
      </c>
      <c r="AX117" s="24">
        <f t="shared" ref="AX117" si="592">+D117/D105-1</f>
        <v>0.2380424673391488</v>
      </c>
      <c r="AY117" s="24">
        <f t="shared" ref="AY117" si="593">+E117/E105-1</f>
        <v>0.13769359953647919</v>
      </c>
      <c r="AZ117" s="24">
        <f t="shared" ref="AZ117" si="594">+F117/F105-1</f>
        <v>0.47540146041612874</v>
      </c>
      <c r="BA117" s="24">
        <f t="shared" ref="BA117" si="595">+G117/G105-1</f>
        <v>0.2149235473488087</v>
      </c>
      <c r="BB117" s="24">
        <f t="shared" ref="BB117" si="596">+H117/H105-1</f>
        <v>0.2902275265131935</v>
      </c>
      <c r="BC117" s="24">
        <f t="shared" ref="BC117" si="597">+I117/I105-1</f>
        <v>0.44013293788925689</v>
      </c>
      <c r="BD117" s="24">
        <f t="shared" ref="BD117" si="598">+J117/J105-1</f>
        <v>0.34668496637114576</v>
      </c>
      <c r="BE117" s="24">
        <f t="shared" ref="BE117" si="599">+K117/K105-1</f>
        <v>0.26266969328524614</v>
      </c>
      <c r="BF117" s="24">
        <f t="shared" ref="BF117" si="600">+L117/L105-1</f>
        <v>0.56357767485663923</v>
      </c>
      <c r="BG117" s="24">
        <f t="shared" ref="BG117" si="601">+M117/M105-1</f>
        <v>0.34829303807570922</v>
      </c>
      <c r="BH117" s="24">
        <f t="shared" ref="BH117" si="602">+N117/N105-1</f>
        <v>0.25441071548198946</v>
      </c>
      <c r="BI117" s="24">
        <f t="shared" ref="BI117" si="603">+O117/O105-1</f>
        <v>0.16981266231701309</v>
      </c>
      <c r="BJ117" s="24">
        <f t="shared" ref="BJ117" si="604">+P117/P105-1</f>
        <v>0.30883071376656912</v>
      </c>
      <c r="BK117" s="24">
        <f t="shared" ref="BK117" si="605">+Q117/Q105-1</f>
        <v>0.4539431896225874</v>
      </c>
      <c r="BL117" s="24">
        <f t="shared" ref="BL117" si="606">+R117/R105-1</f>
        <v>0.32094295018294705</v>
      </c>
      <c r="BM117" s="24">
        <f t="shared" ref="BM117" si="607">+S117/S105-1</f>
        <v>0.2830188767898103</v>
      </c>
      <c r="BN117" s="24">
        <f t="shared" ref="BN117" si="608">+T117/T105-1</f>
        <v>0.24409455877161768</v>
      </c>
      <c r="BO117" s="24">
        <f t="shared" ref="BO117" si="609">+U117/U105-1</f>
        <v>0.19923303246305135</v>
      </c>
      <c r="BP117" s="24" t="e">
        <f t="shared" ref="BP117" si="610">+V117/V105-1</f>
        <v>#DIV/0!</v>
      </c>
      <c r="BQ117" s="24">
        <f t="shared" ref="BQ117" si="611">+W117/W105-1</f>
        <v>0.28567905852656628</v>
      </c>
      <c r="BR117" s="21"/>
      <c r="BS117" s="35">
        <f t="shared" ref="BS117" si="612">+A117</f>
        <v>46113</v>
      </c>
      <c r="BT117" s="24">
        <f t="shared" ref="BT117" si="613">(C117-C116)/$B116*C$3</f>
        <v>4.5752252493618971E-3</v>
      </c>
      <c r="BU117" s="24">
        <f t="shared" ref="BU117" si="614">(D117-D116)/$B116*D$3</f>
        <v>6.0553305569409691E-4</v>
      </c>
      <c r="BV117" s="24">
        <f t="shared" ref="BV117" si="615">(E117-E116)/$B116*E$3</f>
        <v>-5.9489494574466151E-4</v>
      </c>
      <c r="BW117" s="24">
        <f t="shared" ref="BW117" si="616">(F117-F116)/$B116*F$3</f>
        <v>3.6602326241045287E-3</v>
      </c>
      <c r="BX117" s="24">
        <f t="shared" ref="BX117" si="617">(G117-G116)/$B116*G$3</f>
        <v>1.2616063656286747E-3</v>
      </c>
      <c r="BY117" s="24">
        <f t="shared" ref="BY117" si="618">(H117-H116)/$B116*H$3</f>
        <v>1.4821357782949292E-3</v>
      </c>
      <c r="BZ117" s="24">
        <f t="shared" ref="BZ117" si="619">(I117-I116)/$B116*I$3</f>
        <v>4.6953071580382016E-3</v>
      </c>
      <c r="CA117" s="24">
        <f t="shared" ref="CA117" si="620">(J117-J116)/$B116*J$3</f>
        <v>6.9455646894956671E-4</v>
      </c>
      <c r="CB117" s="24">
        <f t="shared" ref="CB117" si="621">(K117-K116)/$B116*K$3</f>
        <v>6.8308982649854149E-4</v>
      </c>
      <c r="CC117" s="24">
        <f t="shared" ref="CC117" si="622">(L117-L116)/$B116*L$3</f>
        <v>9.5339523554284435E-4</v>
      </c>
      <c r="CD117" s="24">
        <f t="shared" ref="CD117" si="623">(M117-M116)/$B116*M$3</f>
        <v>4.1632901457903E-3</v>
      </c>
      <c r="CE117" s="24">
        <f t="shared" ref="CE117" si="624">(N117-N116)/$B116*N$3</f>
        <v>5.4102414211744344E-4</v>
      </c>
      <c r="CF117" s="24">
        <f t="shared" ref="CF117" si="625">+SUM(BT117:CE117)</f>
        <v>2.2720501104276362E-2</v>
      </c>
    </row>
    <row r="118" spans="1:84" x14ac:dyDescent="0.2">
      <c r="A118" s="31">
        <f>+[1]NOA!A119</f>
        <v>46143</v>
      </c>
      <c r="B118" s="17">
        <f>+[1]NOA!B119</f>
        <v>11682.71924073387</v>
      </c>
      <c r="C118" s="17">
        <f>+[1]NOA!C119</f>
        <v>12082.6051754008</v>
      </c>
      <c r="D118" s="17">
        <f>+[1]NOA!D119</f>
        <v>7616.578226308844</v>
      </c>
      <c r="E118" s="17">
        <f>+[1]NOA!E119</f>
        <v>7670.9746275712932</v>
      </c>
      <c r="F118" s="17">
        <f>+[1]NOA!F119</f>
        <v>17022.160800000001</v>
      </c>
      <c r="G118" s="17">
        <f>+[1]NOA!G119</f>
        <v>9122.0709405420675</v>
      </c>
      <c r="H118" s="17">
        <f>+[1]NOA!H119</f>
        <v>13151.146699999999</v>
      </c>
      <c r="I118" s="17">
        <f>+[1]NOA!I119</f>
        <v>12425.173000000001</v>
      </c>
      <c r="J118" s="17">
        <f>+[1]NOA!J119</f>
        <v>10744.25820129135</v>
      </c>
      <c r="K118" s="17">
        <f>+[1]NOA!K119</f>
        <v>9754.5422999999992</v>
      </c>
      <c r="L118" s="17">
        <f>+[1]NOA!L119</f>
        <v>13489.81711241218</v>
      </c>
      <c r="M118" s="17">
        <f>+[1]NOA!M119</f>
        <v>14827.300499999999</v>
      </c>
      <c r="N118" s="17">
        <f>+[1]NOA!N119</f>
        <v>10604.99412442774</v>
      </c>
      <c r="O118" s="17">
        <f>+[1]NOA!P119</f>
        <v>9239.2386999999999</v>
      </c>
      <c r="P118" s="17">
        <f>+[1]NOA!Q119</f>
        <v>11666.145200000001</v>
      </c>
      <c r="Q118" s="19">
        <f>+[1]NOA!R119</f>
        <v>13852.3104</v>
      </c>
      <c r="R118" s="19">
        <f t="shared" si="131"/>
        <v>11682.719240733866</v>
      </c>
      <c r="S118" s="19">
        <f t="shared" si="132"/>
        <v>10946.998224660072</v>
      </c>
      <c r="T118" s="19">
        <f t="shared" si="133"/>
        <v>10139.092045833897</v>
      </c>
      <c r="U118" s="19">
        <f t="shared" si="134"/>
        <v>8793.5896913516026</v>
      </c>
      <c r="V118" s="19"/>
      <c r="W118" s="19">
        <f t="shared" si="135"/>
        <v>10334.735356892483</v>
      </c>
      <c r="Y118" s="24">
        <f t="shared" si="136"/>
        <v>2.5845804999834909E-2</v>
      </c>
      <c r="Z118" s="24">
        <f t="shared" si="137"/>
        <v>3.0969710584604959E-2</v>
      </c>
      <c r="AA118" s="24">
        <f t="shared" si="138"/>
        <v>8.6481374453046822E-3</v>
      </c>
      <c r="AB118" s="24">
        <f t="shared" si="139"/>
        <v>9.9286986809230537E-3</v>
      </c>
      <c r="AC118" s="24">
        <f t="shared" ref="AC118" si="626">+F118/F117-1</f>
        <v>4.0378974539266421E-2</v>
      </c>
      <c r="AD118" s="24">
        <f t="shared" ref="AD118" si="627">+G118/G117-1</f>
        <v>2.1706726181312863E-2</v>
      </c>
      <c r="AE118" s="24">
        <f t="shared" ref="AE118" si="628">+H118/H117-1</f>
        <v>2.589274158675714E-2</v>
      </c>
      <c r="AF118" s="24">
        <f t="shared" ref="AF118" si="629">+I118/I117-1</f>
        <v>8.8423782987052668E-3</v>
      </c>
      <c r="AG118" s="24">
        <f t="shared" ref="AG118" si="630">+J118/J117-1</f>
        <v>3.1471135654596472E-2</v>
      </c>
      <c r="AH118" s="24">
        <f t="shared" ref="AH118" si="631">+K118/K117-1</f>
        <v>2.7589421145255644E-2</v>
      </c>
      <c r="AI118" s="24">
        <f t="shared" ref="AI118" si="632">+L118/L117-1</f>
        <v>4.3334342827600292E-2</v>
      </c>
      <c r="AJ118" s="24">
        <f t="shared" ref="AJ118" si="633">+M118/M117-1</f>
        <v>1.9493332327635171E-2</v>
      </c>
      <c r="AK118" s="24">
        <f t="shared" ref="AK118" si="634">+N118/N117-1</f>
        <v>3.0584441580907784E-2</v>
      </c>
      <c r="AL118" s="24">
        <f t="shared" ref="AL118" si="635">+O118/O117-1</f>
        <v>3.7836760144934756E-2</v>
      </c>
      <c r="AM118" s="24">
        <f t="shared" ref="AM118" si="636">+P118/P117-1</f>
        <v>1.6936701725848158E-2</v>
      </c>
      <c r="AN118" s="24">
        <f t="shared" ref="AN118" si="637">+Q118/Q117-1</f>
        <v>2.6111318212753032E-2</v>
      </c>
      <c r="AO118" s="24">
        <f t="shared" ref="AO118" si="638">+R118/R117-1</f>
        <v>2.5845804999834465E-2</v>
      </c>
      <c r="AP118" s="24">
        <f t="shared" ref="AP118" si="639">+S118/S117-1</f>
        <v>2.5184248833639566E-2</v>
      </c>
      <c r="AQ118" s="24">
        <f t="shared" ref="AQ118" si="640">+T118/T117-1</f>
        <v>1.968306957105459E-2</v>
      </c>
      <c r="AR118" s="24">
        <f t="shared" ref="AR118" si="641">+U118/U117-1</f>
        <v>1.9774912549799017E-2</v>
      </c>
      <c r="AS118" s="24" t="e">
        <f t="shared" ref="AS118" si="642">+V118/V117-1</f>
        <v>#DIV/0!</v>
      </c>
      <c r="AT118" s="24">
        <f t="shared" ref="AT118" si="643">+W118/W117-1</f>
        <v>2.0404430814230157E-2</v>
      </c>
      <c r="AU118" s="21"/>
      <c r="AV118" s="24">
        <f t="shared" ref="AV118" si="644">+B118/B106-1</f>
        <v>0.33218490868242778</v>
      </c>
      <c r="AW118" s="24">
        <f t="shared" ref="AW118" si="645">+C118/C106-1</f>
        <v>0.34059573228746043</v>
      </c>
      <c r="AX118" s="24">
        <f t="shared" ref="AX118" si="646">+D118/D106-1</f>
        <v>0.23716327634585399</v>
      </c>
      <c r="AY118" s="24">
        <f t="shared" ref="AY118" si="647">+E118/E106-1</f>
        <v>0.12868341824912743</v>
      </c>
      <c r="AZ118" s="24">
        <f t="shared" ref="AZ118" si="648">+F118/F106-1</f>
        <v>0.49648575767728786</v>
      </c>
      <c r="BA118" s="24">
        <f t="shared" ref="BA118" si="649">+G118/G106-1</f>
        <v>0.22336075464116734</v>
      </c>
      <c r="BB118" s="24">
        <f t="shared" ref="BB118" si="650">+H118/H106-1</f>
        <v>0.27868364317495642</v>
      </c>
      <c r="BC118" s="24">
        <f t="shared" ref="BC118" si="651">+I118/I106-1</f>
        <v>0.45707830164098273</v>
      </c>
      <c r="BD118" s="24">
        <f t="shared" ref="BD118" si="652">+J118/J106-1</f>
        <v>0.33733945523492137</v>
      </c>
      <c r="BE118" s="24">
        <f t="shared" ref="BE118" si="653">+K118/K106-1</f>
        <v>0.27752344853376765</v>
      </c>
      <c r="BF118" s="24">
        <f t="shared" ref="BF118" si="654">+L118/L106-1</f>
        <v>0.53920842216702902</v>
      </c>
      <c r="BG118" s="24">
        <f t="shared" ref="BG118" si="655">+M118/M106-1</f>
        <v>0.37474359678651958</v>
      </c>
      <c r="BH118" s="24">
        <f t="shared" ref="BH118" si="656">+N118/N106-1</f>
        <v>0.25324802884092934</v>
      </c>
      <c r="BI118" s="24">
        <f t="shared" ref="BI118" si="657">+O118/O106-1</f>
        <v>0.24842772636754873</v>
      </c>
      <c r="BJ118" s="24">
        <f t="shared" ref="BJ118" si="658">+P118/P106-1</f>
        <v>0.30723818387814172</v>
      </c>
      <c r="BK118" s="24">
        <f t="shared" ref="BK118" si="659">+Q118/Q106-1</f>
        <v>0.47158457966470158</v>
      </c>
      <c r="BL118" s="24">
        <f t="shared" ref="BL118" si="660">+R118/R106-1</f>
        <v>0.33218490868242734</v>
      </c>
      <c r="BM118" s="24">
        <f t="shared" ref="BM118" si="661">+S118/S106-1</f>
        <v>0.29621927809959558</v>
      </c>
      <c r="BN118" s="24">
        <f t="shared" ref="BN118" si="662">+T118/T106-1</f>
        <v>0.25234031583973726</v>
      </c>
      <c r="BO118" s="24">
        <f t="shared" ref="BO118" si="663">+U118/U106-1</f>
        <v>0.20060981501833774</v>
      </c>
      <c r="BP118" s="24" t="e">
        <f t="shared" ref="BP118" si="664">+V118/V106-1</f>
        <v>#DIV/0!</v>
      </c>
      <c r="BQ118" s="24">
        <f t="shared" ref="BQ118" si="665">+W118/W106-1</f>
        <v>0.28593767497257572</v>
      </c>
      <c r="BR118" s="21"/>
      <c r="BS118" s="35">
        <f t="shared" ref="BS118" si="666">+A118</f>
        <v>46143</v>
      </c>
      <c r="BT118" s="24">
        <f t="shared" ref="BT118" si="667">(C118-C117)/$B117*C$3</f>
        <v>1.1049530209576079E-2</v>
      </c>
      <c r="BU118" s="24">
        <f t="shared" ref="BU118" si="668">(D118-D117)/$B117*D$3</f>
        <v>1.7948381157433546E-4</v>
      </c>
      <c r="BV118" s="24">
        <f t="shared" ref="BV118" si="669">(E118-E117)/$B117*E$3</f>
        <v>8.1914353911642136E-4</v>
      </c>
      <c r="BW118" s="24">
        <f t="shared" ref="BW118" si="670">(F118-F117)/$B117*F$3</f>
        <v>4.0608279951891693E-3</v>
      </c>
      <c r="BX118" s="24">
        <f t="shared" ref="BX118" si="671">(G118-G117)/$B117*G$3</f>
        <v>1.0414803728387976E-3</v>
      </c>
      <c r="BY118" s="24">
        <f t="shared" ref="BY118" si="672">(H118-H117)/$B117*H$3</f>
        <v>1.8449370788810795E-3</v>
      </c>
      <c r="BZ118" s="24">
        <f t="shared" ref="BZ118" si="673">(I118-I117)/$B117*I$3</f>
        <v>8.0423387300086768E-4</v>
      </c>
      <c r="CA118" s="24">
        <f t="shared" ref="CA118" si="674">(J118-J117)/$B117*J$3</f>
        <v>7.4553782655447482E-4</v>
      </c>
      <c r="CB118" s="24">
        <f t="shared" ref="CB118" si="675">(K118-K117)/$B117*K$3</f>
        <v>1.3683114875567416E-3</v>
      </c>
      <c r="CC118" s="24">
        <f t="shared" ref="CC118" si="676">(L118-L117)/$B117*L$3</f>
        <v>1.003651846534117E-3</v>
      </c>
      <c r="CD118" s="24">
        <f t="shared" ref="CD118" si="677">(M118-M117)/$B117*M$3</f>
        <v>1.9890637963258543E-3</v>
      </c>
      <c r="CE118" s="24">
        <f t="shared" ref="CE118" si="678">(N118-N117)/$B117*N$3</f>
        <v>9.3960316268624415E-4</v>
      </c>
      <c r="CF118" s="24">
        <f t="shared" ref="CF118" si="679">+SUM(BT118:CE118)</f>
        <v>2.5845804999834184E-2</v>
      </c>
    </row>
    <row r="119" spans="1:84" x14ac:dyDescent="0.2">
      <c r="A119" s="31">
        <f>+[1]NOA!A120</f>
        <v>46174</v>
      </c>
      <c r="B119" s="17">
        <f>+[1]NOA!B120</f>
        <v>11936.706415847901</v>
      </c>
      <c r="C119" s="17">
        <f>+[1]NOA!C120</f>
        <v>12355.051611080509</v>
      </c>
      <c r="D119" s="17">
        <f>+[1]NOA!D120</f>
        <v>7843.7930754715744</v>
      </c>
      <c r="E119" s="17">
        <f>+[1]NOA!E120</f>
        <v>7749.6837624863838</v>
      </c>
      <c r="F119" s="17">
        <f>+[1]NOA!F120</f>
        <v>17403.365300000001</v>
      </c>
      <c r="G119" s="17">
        <f>+[1]NOA!G120</f>
        <v>9306.7467973521325</v>
      </c>
      <c r="H119" s="17">
        <f>+[1]NOA!H120</f>
        <v>13533.622300000001</v>
      </c>
      <c r="I119" s="17">
        <f>+[1]NOA!I120</f>
        <v>12680.771699999999</v>
      </c>
      <c r="J119" s="17">
        <f>+[1]NOA!J120</f>
        <v>10970.28169226787</v>
      </c>
      <c r="K119" s="17">
        <f>+[1]NOA!K120</f>
        <v>9996.5728999999992</v>
      </c>
      <c r="L119" s="17">
        <f>+[1]NOA!L120</f>
        <v>13773.245195110239</v>
      </c>
      <c r="M119" s="17">
        <f>+[1]NOA!M120</f>
        <v>15075.3969</v>
      </c>
      <c r="N119" s="17">
        <f>+[1]NOA!N120</f>
        <v>10991.145687544709</v>
      </c>
      <c r="O119" s="17">
        <f>+[1]NOA!P120</f>
        <v>9402.0984000000008</v>
      </c>
      <c r="P119" s="17">
        <f>+[1]NOA!Q120</f>
        <v>11828.055700000001</v>
      </c>
      <c r="Q119" s="19">
        <f>+[1]NOA!R120</f>
        <v>14201.6314</v>
      </c>
      <c r="R119" s="19">
        <f t="shared" si="131"/>
        <v>11936.706415847897</v>
      </c>
      <c r="S119" s="19">
        <f t="shared" si="132"/>
        <v>11177.828542004492</v>
      </c>
      <c r="T119" s="19">
        <f t="shared" si="133"/>
        <v>10329.96940735148</v>
      </c>
      <c r="U119" s="19">
        <f t="shared" si="134"/>
        <v>8968.0453532472566</v>
      </c>
      <c r="V119" s="19"/>
      <c r="W119" s="19">
        <f t="shared" si="135"/>
        <v>10559.075441037965</v>
      </c>
      <c r="Y119" s="24">
        <f t="shared" si="136"/>
        <v>2.1740415898077847E-2</v>
      </c>
      <c r="Z119" s="24">
        <f t="shared" si="137"/>
        <v>2.2548650040670637E-2</v>
      </c>
      <c r="AA119" s="24">
        <f t="shared" si="138"/>
        <v>2.9831617612472661E-2</v>
      </c>
      <c r="AB119" s="24">
        <f t="shared" si="139"/>
        <v>1.0260643364950139E-2</v>
      </c>
      <c r="AC119" s="24">
        <f t="shared" ref="AC119" si="680">+F119/F118-1</f>
        <v>2.2394601042659668E-2</v>
      </c>
      <c r="AD119" s="24">
        <f t="shared" ref="AD119" si="681">+G119/G118-1</f>
        <v>2.0244948544446473E-2</v>
      </c>
      <c r="AE119" s="24">
        <f t="shared" ref="AE119" si="682">+H119/H118-1</f>
        <v>2.9083060871034183E-2</v>
      </c>
      <c r="AF119" s="24">
        <f t="shared" ref="AF119" si="683">+I119/I118-1</f>
        <v>2.0571037521972313E-2</v>
      </c>
      <c r="AG119" s="24">
        <f t="shared" ref="AG119" si="684">+J119/J118-1</f>
        <v>2.1036677148112082E-2</v>
      </c>
      <c r="AH119" s="24">
        <f t="shared" ref="AH119" si="685">+K119/K118-1</f>
        <v>2.4812091901021294E-2</v>
      </c>
      <c r="AI119" s="24">
        <f t="shared" ref="AI119" si="686">+L119/L118-1</f>
        <v>2.1010520775502028E-2</v>
      </c>
      <c r="AJ119" s="24">
        <f t="shared" ref="AJ119" si="687">+M119/M118-1</f>
        <v>1.6732405200798439E-2</v>
      </c>
      <c r="AK119" s="24">
        <f t="shared" ref="AK119" si="688">+N119/N118-1</f>
        <v>3.641223734650656E-2</v>
      </c>
      <c r="AL119" s="24">
        <f t="shared" ref="AL119" si="689">+O119/O118-1</f>
        <v>1.7626960974609363E-2</v>
      </c>
      <c r="AM119" s="24">
        <f t="shared" ref="AM119" si="690">+P119/P118-1</f>
        <v>1.3878663193734209E-2</v>
      </c>
      <c r="AN119" s="24">
        <f t="shared" ref="AN119" si="691">+Q119/Q118-1</f>
        <v>2.5217526168053617E-2</v>
      </c>
      <c r="AO119" s="24">
        <f t="shared" ref="AO119" si="692">+R119/R118-1</f>
        <v>2.1740415898077847E-2</v>
      </c>
      <c r="AP119" s="24">
        <f t="shared" ref="AP119" si="693">+S119/S118-1</f>
        <v>2.1086174730935214E-2</v>
      </c>
      <c r="AQ119" s="24">
        <f t="shared" ref="AQ119" si="694">+T119/T118-1</f>
        <v>1.8825883092363771E-2</v>
      </c>
      <c r="AR119" s="24">
        <f t="shared" ref="AR119" si="695">+U119/U118-1</f>
        <v>1.9838958607226065E-2</v>
      </c>
      <c r="AS119" s="24" t="e">
        <f t="shared" ref="AS119" si="696">+V119/V118-1</f>
        <v>#DIV/0!</v>
      </c>
      <c r="AT119" s="24">
        <f t="shared" ref="AT119" si="697">+W119/W118-1</f>
        <v>2.1707385472223395E-2</v>
      </c>
      <c r="AU119" s="21"/>
      <c r="AV119" s="24">
        <f t="shared" ref="AV119" si="698">+B119/B107-1</f>
        <v>0.33790582170388217</v>
      </c>
      <c r="AW119" s="24">
        <f t="shared" ref="AW119" si="699">+C119/C107-1</f>
        <v>0.35525863439055705</v>
      </c>
      <c r="AX119" s="24">
        <f t="shared" ref="AX119" si="700">+D119/D107-1</f>
        <v>0.23120333312506314</v>
      </c>
      <c r="AY119" s="24">
        <f t="shared" ref="AY119" si="701">+E119/E107-1</f>
        <v>0.10962263347474055</v>
      </c>
      <c r="AZ119" s="24">
        <f t="shared" ref="AZ119" si="702">+F119/F107-1</f>
        <v>0.50262150705896969</v>
      </c>
      <c r="BA119" s="24">
        <f t="shared" ref="BA119" si="703">+G119/G107-1</f>
        <v>0.21692969387800343</v>
      </c>
      <c r="BB119" s="24">
        <f t="shared" ref="BB119" si="704">+H119/H107-1</f>
        <v>0.29103211606899149</v>
      </c>
      <c r="BC119" s="24">
        <f t="shared" ref="BC119" si="705">+I119/I107-1</f>
        <v>0.46674964093424132</v>
      </c>
      <c r="BD119" s="24">
        <f t="shared" ref="BD119" si="706">+J119/J107-1</f>
        <v>0.34522372020194614</v>
      </c>
      <c r="BE119" s="24">
        <f t="shared" ref="BE119" si="707">+K119/K107-1</f>
        <v>0.28428638726225341</v>
      </c>
      <c r="BF119" s="24">
        <f t="shared" ref="BF119" si="708">+L119/L107-1</f>
        <v>0.51677374557442834</v>
      </c>
      <c r="BG119" s="24">
        <f t="shared" ref="BG119" si="709">+M119/M107-1</f>
        <v>0.37506929551102997</v>
      </c>
      <c r="BH119" s="24">
        <f t="shared" ref="BH119" si="710">+N119/N107-1</f>
        <v>0.27562196755805779</v>
      </c>
      <c r="BI119" s="24">
        <f t="shared" ref="BI119" si="711">+O119/O107-1</f>
        <v>0.28500769117299574</v>
      </c>
      <c r="BJ119" s="24">
        <f t="shared" ref="BJ119" si="712">+P119/P107-1</f>
        <v>0.30728615513666813</v>
      </c>
      <c r="BK119" s="24">
        <f t="shared" ref="BK119" si="713">+Q119/Q107-1</f>
        <v>0.48015951118157063</v>
      </c>
      <c r="BL119" s="24">
        <f t="shared" ref="BL119" si="714">+R119/R107-1</f>
        <v>0.33790582170388173</v>
      </c>
      <c r="BM119" s="24">
        <f t="shared" ref="BM119" si="715">+S119/S107-1</f>
        <v>0.30141066837123565</v>
      </c>
      <c r="BN119" s="24">
        <f t="shared" ref="BN119" si="716">+T119/T107-1</f>
        <v>0.24871398172416015</v>
      </c>
      <c r="BO119" s="24">
        <f t="shared" ref="BO119" si="717">+U119/U107-1</f>
        <v>0.19570593302335726</v>
      </c>
      <c r="BP119" s="24" t="e">
        <f t="shared" ref="BP119" si="718">+V119/V107-1</f>
        <v>#DIV/0!</v>
      </c>
      <c r="BQ119" s="24">
        <f t="shared" ref="BQ119" si="719">+W119/W107-1</f>
        <v>0.28638161517493121</v>
      </c>
      <c r="BR119" s="21"/>
      <c r="BS119" s="35">
        <f t="shared" ref="BS119" si="720">+A119</f>
        <v>46174</v>
      </c>
      <c r="BT119" s="24">
        <f t="shared" ref="BT119" si="721">(C119-C118)/$B118*C$3</f>
        <v>8.0852049342085858E-3</v>
      </c>
      <c r="BU119" s="24">
        <f t="shared" ref="BU119" si="722">(D119-D118)/$B118*D$3</f>
        <v>6.0874738425595516E-4</v>
      </c>
      <c r="BV119" s="24">
        <f t="shared" ref="BV119" si="723">(E119-E118)/$B118*E$3</f>
        <v>8.3339501603781562E-4</v>
      </c>
      <c r="BW119" s="24">
        <f t="shared" ref="BW119" si="724">(F119-F118)/$B118*F$3</f>
        <v>2.2840842487218556E-3</v>
      </c>
      <c r="BX119" s="24">
        <f t="shared" ref="BX119" si="725">(G119-G118)/$B118*G$3</f>
        <v>9.6742566553931913E-4</v>
      </c>
      <c r="BY119" s="24">
        <f t="shared" ref="BY119" si="726">(H119-H118)/$B118*H$3</f>
        <v>2.072351905503745E-3</v>
      </c>
      <c r="BZ119" s="24">
        <f t="shared" ref="BZ119" si="727">(I119-I118)/$B118*I$3</f>
        <v>1.8399698072903091E-3</v>
      </c>
      <c r="CA119" s="24">
        <f t="shared" ref="CA119" si="728">(J119-J118)/$B118*J$3</f>
        <v>5.0108269279303065E-4</v>
      </c>
      <c r="CB119" s="24">
        <f t="shared" ref="CB119" si="729">(K119-K118)/$B118*K$3</f>
        <v>1.2326600000613719E-3</v>
      </c>
      <c r="CC119" s="24">
        <f t="shared" ref="CC119" si="730">(L119-L118)/$B118*L$3</f>
        <v>4.9491327899763937E-4</v>
      </c>
      <c r="CD119" s="24">
        <f t="shared" ref="CD119" si="731">(M119-M118)/$B118*M$3</f>
        <v>1.6967712697300785E-3</v>
      </c>
      <c r="CE119" s="24">
        <f t="shared" ref="CE119" si="732">(N119-N118)/$B118*N$3</f>
        <v>1.1238096949381313E-3</v>
      </c>
      <c r="CF119" s="24">
        <f t="shared" ref="CF119" si="733">+SUM(BT119:CE119)</f>
        <v>2.1740415898077837E-2</v>
      </c>
    </row>
    <row r="120" spans="1:84" x14ac:dyDescent="0.2">
      <c r="A120" s="31">
        <f>+[1]NOA!A121</f>
        <v>46204</v>
      </c>
      <c r="B120" s="17">
        <f>+[1]NOA!B121</f>
        <v>12237.3587410291</v>
      </c>
      <c r="C120" s="17">
        <f>+[1]NOA!C121</f>
        <v>12687.053410487</v>
      </c>
      <c r="D120" s="17">
        <f>+[1]NOA!D121</f>
        <v>8008.1037190856123</v>
      </c>
      <c r="E120" s="17">
        <f>+[1]NOA!E121</f>
        <v>7912.5161652247416</v>
      </c>
      <c r="F120" s="17">
        <f>+[1]NOA!F121</f>
        <v>17972.798500000001</v>
      </c>
      <c r="G120" s="17">
        <f>+[1]NOA!G121</f>
        <v>9496.3833423874985</v>
      </c>
      <c r="H120" s="17">
        <f>+[1]NOA!H121</f>
        <v>13834.435299999999</v>
      </c>
      <c r="I120" s="17">
        <f>+[1]NOA!I121</f>
        <v>12899.196099999999</v>
      </c>
      <c r="J120" s="17">
        <f>+[1]NOA!J121</f>
        <v>11292.83225871777</v>
      </c>
      <c r="K120" s="17">
        <f>+[1]NOA!K121</f>
        <v>10526.575000000001</v>
      </c>
      <c r="L120" s="17">
        <f>+[1]NOA!L121</f>
        <v>14073.67294888437</v>
      </c>
      <c r="M120" s="17">
        <f>+[1]NOA!M121</f>
        <v>15298.089599999999</v>
      </c>
      <c r="N120" s="17">
        <f>+[1]NOA!N121</f>
        <v>11213.90795045395</v>
      </c>
      <c r="O120" s="17">
        <f>+[1]NOA!P121</f>
        <v>9785.1614000000009</v>
      </c>
      <c r="P120" s="17">
        <f>+[1]NOA!Q121</f>
        <v>12017.2173</v>
      </c>
      <c r="Q120" s="19">
        <f>+[1]NOA!R121</f>
        <v>14524.991599999999</v>
      </c>
      <c r="R120" s="19">
        <f t="shared" si="131"/>
        <v>12237.3587410291</v>
      </c>
      <c r="S120" s="19">
        <f t="shared" si="132"/>
        <v>11461.542056051978</v>
      </c>
      <c r="T120" s="19">
        <f t="shared" si="133"/>
        <v>10577.388646519255</v>
      </c>
      <c r="U120" s="19">
        <f t="shared" si="134"/>
        <v>9222.5610381029092</v>
      </c>
      <c r="V120" s="19"/>
      <c r="W120" s="19">
        <f t="shared" si="135"/>
        <v>10819.085835979415</v>
      </c>
      <c r="Y120" s="24">
        <f t="shared" si="136"/>
        <v>2.5187209495412866E-2</v>
      </c>
      <c r="Z120" s="24">
        <f t="shared" si="137"/>
        <v>2.6871745246999978E-2</v>
      </c>
      <c r="AA120" s="24">
        <f t="shared" si="138"/>
        <v>2.0947855461390885E-2</v>
      </c>
      <c r="AB120" s="24">
        <f t="shared" si="139"/>
        <v>2.1011489981897613E-2</v>
      </c>
      <c r="AC120" s="24">
        <f t="shared" ref="AC120" si="734">+F120/F119-1</f>
        <v>3.2719717720342212E-2</v>
      </c>
      <c r="AD120" s="24">
        <f t="shared" ref="AD120" si="735">+G120/G119-1</f>
        <v>2.03762441554034E-2</v>
      </c>
      <c r="AE120" s="24">
        <f t="shared" ref="AE120" si="736">+H120/H119-1</f>
        <v>2.2227086978775734E-2</v>
      </c>
      <c r="AF120" s="24">
        <f t="shared" ref="AF120" si="737">+I120/I119-1</f>
        <v>1.7224850755731103E-2</v>
      </c>
      <c r="AG120" s="24">
        <f t="shared" ref="AG120" si="738">+J120/J119-1</f>
        <v>2.9402213680368883E-2</v>
      </c>
      <c r="AH120" s="24">
        <f t="shared" ref="AH120" si="739">+K120/K119-1</f>
        <v>5.3018379928985615E-2</v>
      </c>
      <c r="AI120" s="24">
        <f t="shared" ref="AI120" si="740">+L120/L119-1</f>
        <v>2.1812415993348377E-2</v>
      </c>
      <c r="AJ120" s="24">
        <f t="shared" ref="AJ120" si="741">+M120/M119-1</f>
        <v>1.477192948730921E-2</v>
      </c>
      <c r="AK120" s="24">
        <f t="shared" ref="AK120" si="742">+N120/N119-1</f>
        <v>2.0267428823337097E-2</v>
      </c>
      <c r="AL120" s="24">
        <f t="shared" ref="AL120" si="743">+O120/O119-1</f>
        <v>4.0742287913089648E-2</v>
      </c>
      <c r="AM120" s="24">
        <f t="shared" ref="AM120" si="744">+P120/P119-1</f>
        <v>1.5992619987408307E-2</v>
      </c>
      <c r="AN120" s="24">
        <f t="shared" ref="AN120" si="745">+Q120/Q119-1</f>
        <v>2.2769229174614436E-2</v>
      </c>
      <c r="AO120" s="24">
        <f t="shared" ref="AO120" si="746">+R120/R119-1</f>
        <v>2.5187209495413088E-2</v>
      </c>
      <c r="AP120" s="24">
        <f t="shared" ref="AP120" si="747">+S120/S119-1</f>
        <v>2.5381809443697945E-2</v>
      </c>
      <c r="AQ120" s="24">
        <f t="shared" ref="AQ120" si="748">+T120/T119-1</f>
        <v>2.3951594570231327E-2</v>
      </c>
      <c r="AR120" s="24">
        <f t="shared" ref="AR120" si="749">+U120/U119-1</f>
        <v>2.8380285204901989E-2</v>
      </c>
      <c r="AS120" s="24" t="e">
        <f t="shared" ref="AS120" si="750">+V120/V119-1</f>
        <v>#DIV/0!</v>
      </c>
      <c r="AT120" s="24">
        <f t="shared" ref="AT120" si="751">+W120/W119-1</f>
        <v>2.4624352424921225E-2</v>
      </c>
      <c r="AU120" s="21"/>
      <c r="AV120" s="24">
        <f t="shared" ref="AV120" si="752">+B120/B108-1</f>
        <v>0.3419015566114969</v>
      </c>
      <c r="AW120" s="24">
        <f t="shared" ref="AW120" si="753">+C120/C108-1</f>
        <v>0.35817774419038328</v>
      </c>
      <c r="AX120" s="24">
        <f t="shared" ref="AX120" si="754">+D120/D108-1</f>
        <v>0.23756317044543884</v>
      </c>
      <c r="AY120" s="24">
        <f t="shared" ref="AY120" si="755">+E120/E108-1</f>
        <v>0.11654590264477505</v>
      </c>
      <c r="AZ120" s="24">
        <f t="shared" ref="AZ120" si="756">+F120/F108-1</f>
        <v>0.51654137980131898</v>
      </c>
      <c r="BA120" s="24">
        <f t="shared" ref="BA120" si="757">+G120/G108-1</f>
        <v>0.22986906090788128</v>
      </c>
      <c r="BB120" s="24">
        <f t="shared" ref="BB120" si="758">+H120/H108-1</f>
        <v>0.31169376310568064</v>
      </c>
      <c r="BC120" s="24">
        <f t="shared" ref="BC120" si="759">+I120/I108-1</f>
        <v>0.4489624361160105</v>
      </c>
      <c r="BD120" s="24">
        <f t="shared" ref="BD120" si="760">+J120/J108-1</f>
        <v>0.3465512312244885</v>
      </c>
      <c r="BE120" s="24">
        <f t="shared" ref="BE120" si="761">+K120/K108-1</f>
        <v>0.31661067291177503</v>
      </c>
      <c r="BF120" s="24">
        <f t="shared" ref="BF120" si="762">+L120/L108-1</f>
        <v>0.51180392403450492</v>
      </c>
      <c r="BG120" s="24">
        <f t="shared" ref="BG120" si="763">+M120/M108-1</f>
        <v>0.35158653003218188</v>
      </c>
      <c r="BH120" s="24">
        <f t="shared" ref="BH120" si="764">+N120/N108-1</f>
        <v>0.28799393248628302</v>
      </c>
      <c r="BI120" s="24">
        <f t="shared" ref="BI120" si="765">+O120/O108-1</f>
        <v>0.30883235126602937</v>
      </c>
      <c r="BJ120" s="24">
        <f t="shared" ref="BJ120" si="766">+P120/P108-1</f>
        <v>0.30990548816385499</v>
      </c>
      <c r="BK120" s="24">
        <f t="shared" ref="BK120" si="767">+Q120/Q108-1</f>
        <v>0.47803482777139594</v>
      </c>
      <c r="BL120" s="24">
        <f t="shared" ref="BL120" si="768">+R120/R108-1</f>
        <v>0.3419015566114969</v>
      </c>
      <c r="BM120" s="24">
        <f t="shared" ref="BM120" si="769">+S120/S108-1</f>
        <v>0.30507402452801502</v>
      </c>
      <c r="BN120" s="24">
        <f t="shared" ref="BN120" si="770">+T120/T108-1</f>
        <v>0.25274512751343114</v>
      </c>
      <c r="BO120" s="24">
        <f t="shared" ref="BO120" si="771">+U120/U108-1</f>
        <v>0.21059891665346031</v>
      </c>
      <c r="BP120" s="24" t="e">
        <f t="shared" ref="BP120" si="772">+V120/V108-1</f>
        <v>#DIV/0!</v>
      </c>
      <c r="BQ120" s="24">
        <f t="shared" ref="BQ120" si="773">+W120/W108-1</f>
        <v>0.29494395287646769</v>
      </c>
      <c r="BR120" s="21"/>
      <c r="BS120" s="35">
        <f t="shared" ref="BS120" si="774">+A120</f>
        <v>46204</v>
      </c>
      <c r="BT120" s="24">
        <f t="shared" ref="BT120" si="775">(C120-C119)/$B119*C$3</f>
        <v>9.6429467094382073E-3</v>
      </c>
      <c r="BU120" s="24">
        <f t="shared" ref="BU120" si="776">(D120-D119)/$B119*D$3</f>
        <v>4.3084942914331265E-4</v>
      </c>
      <c r="BV120" s="24">
        <f t="shared" ref="BV120" si="777">(E120-E119)/$B119*E$3</f>
        <v>1.687430981128314E-3</v>
      </c>
      <c r="BW120" s="24">
        <f t="shared" ref="BW120" si="778">(F120-F119)/$B119*F$3</f>
        <v>3.3393067242634845E-3</v>
      </c>
      <c r="BX120" s="24">
        <f t="shared" ref="BX120" si="779">(G120-G119)/$B119*G$3</f>
        <v>9.7227460840922466E-4</v>
      </c>
      <c r="BY120" s="24">
        <f t="shared" ref="BY120" si="780">(H120-H119)/$B119*H$3</f>
        <v>1.5952024148570229E-3</v>
      </c>
      <c r="BZ120" s="24">
        <f t="shared" ref="BZ120" si="781">(I120-I119)/$B119*I$3</f>
        <v>1.5389079198271584E-3</v>
      </c>
      <c r="CA120" s="24">
        <f t="shared" ref="CA120" si="782">(J120-J119)/$B119*J$3</f>
        <v>6.9986304261961574E-4</v>
      </c>
      <c r="CB120" s="24">
        <f t="shared" ref="CB120" si="783">(K120-K119)/$B119*K$3</f>
        <v>2.6418614860236598E-3</v>
      </c>
      <c r="CC120" s="24">
        <f t="shared" ref="CC120" si="784">(L120-L119)/$B119*L$3</f>
        <v>5.1343527799723712E-4</v>
      </c>
      <c r="CD120" s="24">
        <f t="shared" ref="CD120" si="785">(M120-M119)/$B119*M$3</f>
        <v>1.4906244746353736E-3</v>
      </c>
      <c r="CE120" s="24">
        <f t="shared" ref="CE120" si="786">(N120-N119)/$B119*N$3</f>
        <v>6.3450642707091906E-4</v>
      </c>
      <c r="CF120" s="24">
        <f t="shared" ref="CF120" si="787">+SUM(BT120:CE120)</f>
        <v>2.5187209495413532E-2</v>
      </c>
    </row>
    <row r="121" spans="1:84" x14ac:dyDescent="0.2">
      <c r="A121" s="31">
        <f>+[1]NOA!A122</f>
        <v>46235</v>
      </c>
      <c r="B121" s="17">
        <f>+[1]NOA!B122</f>
        <v>12446.419430404731</v>
      </c>
      <c r="C121" s="17">
        <f>+[1]NOA!C122</f>
        <v>12904.952320367051</v>
      </c>
      <c r="D121" s="17">
        <f>+[1]NOA!D122</f>
        <v>8225.7415274964733</v>
      </c>
      <c r="E121" s="17">
        <f>+[1]NOA!E122</f>
        <v>7941.8317067568096</v>
      </c>
      <c r="F121" s="17">
        <f>+[1]NOA!F122</f>
        <v>18380.079099999999</v>
      </c>
      <c r="G121" s="17">
        <f>+[1]NOA!G122</f>
        <v>9592.248365105479</v>
      </c>
      <c r="H121" s="17">
        <f>+[1]NOA!H122</f>
        <v>14148.625599999999</v>
      </c>
      <c r="I121" s="17">
        <f>+[1]NOA!I122</f>
        <v>13086.4326</v>
      </c>
      <c r="J121" s="17">
        <f>+[1]NOA!J122</f>
        <v>11744.6842831954</v>
      </c>
      <c r="K121" s="17">
        <f>+[1]NOA!K122</f>
        <v>10510.1333</v>
      </c>
      <c r="L121" s="17">
        <f>+[1]NOA!L122</f>
        <v>14104.26565657731</v>
      </c>
      <c r="M121" s="17">
        <f>+[1]NOA!M122</f>
        <v>15712.329</v>
      </c>
      <c r="N121" s="17">
        <f>+[1]NOA!N122</f>
        <v>11467.402621577059</v>
      </c>
      <c r="O121" s="17">
        <f>+[1]NOA!P122</f>
        <v>10060.527599999999</v>
      </c>
      <c r="P121" s="17">
        <f>+[1]NOA!Q122</f>
        <v>12200.4028</v>
      </c>
      <c r="Q121" s="19">
        <f>+[1]NOA!R122</f>
        <v>14829.5535</v>
      </c>
      <c r="R121" s="19">
        <f t="shared" ref="R121" si="788">+SUMPRODUCT($C$3:$N$3,C121:N121)</f>
        <v>12446.419430404729</v>
      </c>
      <c r="S121" s="19">
        <f t="shared" si="132"/>
        <v>11641.616961749</v>
      </c>
      <c r="T121" s="19">
        <f t="shared" si="133"/>
        <v>10717.582723008351</v>
      </c>
      <c r="U121" s="19">
        <f t="shared" si="134"/>
        <v>9284.1048942309353</v>
      </c>
      <c r="V121" s="19"/>
      <c r="W121" s="19">
        <f t="shared" si="135"/>
        <v>10956.971249783586</v>
      </c>
      <c r="Y121" s="24">
        <f t="shared" ref="Y121" si="789">+B121/B120-1</f>
        <v>1.708380818114752E-2</v>
      </c>
      <c r="Z121" s="24">
        <f t="shared" ref="Z121" si="790">+C121/C120-1</f>
        <v>1.7174902858053454E-2</v>
      </c>
      <c r="AA121" s="24">
        <f t="shared" ref="AA121" si="791">+D121/D120-1</f>
        <v>2.7177196505605572E-2</v>
      </c>
      <c r="AB121" s="24">
        <f t="shared" ref="AB121" si="792">+E121/E120-1</f>
        <v>3.7049581852242053E-3</v>
      </c>
      <c r="AC121" s="24">
        <f t="shared" ref="AC121" si="793">+F121/F120-1</f>
        <v>2.2660945094332252E-2</v>
      </c>
      <c r="AD121" s="24">
        <f t="shared" ref="AD121" si="794">+G121/G120-1</f>
        <v>1.0094898158763632E-2</v>
      </c>
      <c r="AE121" s="24">
        <f t="shared" ref="AE121" si="795">+H121/H120-1</f>
        <v>2.2710742663995864E-2</v>
      </c>
      <c r="AF121" s="24">
        <f t="shared" ref="AF121" si="796">+I121/I120-1</f>
        <v>1.451536193019054E-2</v>
      </c>
      <c r="AG121" s="24">
        <f t="shared" ref="AG121" si="797">+J121/J120-1</f>
        <v>4.0012285149176208E-2</v>
      </c>
      <c r="AH121" s="24">
        <f t="shared" ref="AH121" si="798">+K121/K120-1</f>
        <v>-1.5619230376453519E-3</v>
      </c>
      <c r="AI121" s="24">
        <f t="shared" ref="AI121" si="799">+L121/L120-1</f>
        <v>2.1737543428821393E-3</v>
      </c>
      <c r="AJ121" s="24">
        <f t="shared" ref="AJ121" si="800">+M121/M120-1</f>
        <v>2.707785160311782E-2</v>
      </c>
      <c r="AK121" s="24">
        <f t="shared" ref="AK121" si="801">+N121/N120-1</f>
        <v>2.260538183861649E-2</v>
      </c>
      <c r="AL121" s="24">
        <f t="shared" ref="AL121" si="802">+O121/O120-1</f>
        <v>2.8141201636183499E-2</v>
      </c>
      <c r="AM121" s="24">
        <f t="shared" ref="AM121" si="803">+P121/P120-1</f>
        <v>1.5243587215486132E-2</v>
      </c>
      <c r="AN121" s="24">
        <f t="shared" ref="AN121" si="804">+Q121/Q120-1</f>
        <v>2.0968129165733984E-2</v>
      </c>
      <c r="AO121" s="24">
        <f t="shared" ref="AO121" si="805">+R121/R120-1</f>
        <v>1.7083808181147297E-2</v>
      </c>
      <c r="AP121" s="24">
        <f t="shared" ref="AP121" si="806">+S121/S120-1</f>
        <v>1.5711228455680404E-2</v>
      </c>
      <c r="AQ121" s="24">
        <f t="shared" ref="AQ121" si="807">+T121/T120-1</f>
        <v>1.3254129272751047E-2</v>
      </c>
      <c r="AR121" s="24">
        <f t="shared" ref="AR121" si="808">+U121/U120-1</f>
        <v>6.6731850159362782E-3</v>
      </c>
      <c r="AS121" s="24" t="e">
        <f t="shared" ref="AS121" si="809">+V121/V120-1</f>
        <v>#DIV/0!</v>
      </c>
      <c r="AT121" s="24">
        <f t="shared" ref="AT121" si="810">+W121/W120-1</f>
        <v>1.2744645517611675E-2</v>
      </c>
      <c r="AU121" s="21"/>
      <c r="AV121" s="24">
        <f t="shared" ref="AV121" si="811">+B121/B109-1</f>
        <v>0.33953485634348857</v>
      </c>
      <c r="AW121" s="24">
        <f t="shared" ref="AW121" si="812">+C121/C109-1</f>
        <v>0.37303220384157654</v>
      </c>
      <c r="AX121" s="24">
        <f t="shared" ref="AX121" si="813">+D121/D109-1</f>
        <v>0.22621083512884921</v>
      </c>
      <c r="AY121" s="24">
        <f t="shared" ref="AY121" si="814">+E121/E109-1</f>
        <v>0.11926787890250945</v>
      </c>
      <c r="AZ121" s="24">
        <f t="shared" ref="AZ121" si="815">+F121/F109-1</f>
        <v>0.50125621851668711</v>
      </c>
      <c r="BA121" s="24">
        <f t="shared" ref="BA121" si="816">+G121/G109-1</f>
        <v>0.24061740492303718</v>
      </c>
      <c r="BB121" s="24">
        <f t="shared" ref="BB121" si="817">+H121/H109-1</f>
        <v>0.32189626585301445</v>
      </c>
      <c r="BC121" s="24">
        <f t="shared" ref="BC121" si="818">+I121/I109-1</f>
        <v>0.42021998877600986</v>
      </c>
      <c r="BD121" s="24">
        <f t="shared" ref="BD121" si="819">+J121/J109-1</f>
        <v>0.36278640279293817</v>
      </c>
      <c r="BE121" s="24">
        <f t="shared" ref="BE121" si="820">+K121/K109-1</f>
        <v>0.28530201071270356</v>
      </c>
      <c r="BF121" s="24">
        <f t="shared" ref="BF121" si="821">+L121/L109-1</f>
        <v>0.44499522335506492</v>
      </c>
      <c r="BG121" s="24">
        <f t="shared" ref="BG121" si="822">+M121/M109-1</f>
        <v>0.3187762298214234</v>
      </c>
      <c r="BH121" s="24">
        <f t="shared" ref="BH121" si="823">+N121/N109-1</f>
        <v>0.29171291215931161</v>
      </c>
      <c r="BI121" s="24">
        <f t="shared" ref="BI121" si="824">+O121/O109-1</f>
        <v>0.35413429370787375</v>
      </c>
      <c r="BJ121" s="24">
        <f t="shared" ref="BJ121" si="825">+P121/P109-1</f>
        <v>0.3031676502943299</v>
      </c>
      <c r="BK121" s="24">
        <f t="shared" ref="BK121" si="826">+Q121/Q109-1</f>
        <v>0.4639089720114784</v>
      </c>
      <c r="BL121" s="24">
        <f t="shared" ref="BL121" si="827">+R121/R109-1</f>
        <v>0.33953485634348834</v>
      </c>
      <c r="BM121" s="24">
        <f t="shared" ref="BM121" si="828">+S121/S109-1</f>
        <v>0.30670425300669923</v>
      </c>
      <c r="BN121" s="24">
        <f t="shared" ref="BN121" si="829">+T121/T109-1</f>
        <v>0.24225308597547324</v>
      </c>
      <c r="BO121" s="24">
        <f t="shared" ref="BO121" si="830">+U121/U109-1</f>
        <v>0.20820136321097515</v>
      </c>
      <c r="BP121" s="24" t="e">
        <f t="shared" ref="BP121" si="831">+V121/V109-1</f>
        <v>#DIV/0!</v>
      </c>
      <c r="BQ121" s="24">
        <f t="shared" ref="BQ121" si="832">+W121/W109-1</f>
        <v>0.28866459328756178</v>
      </c>
      <c r="BR121" s="21"/>
      <c r="BS121" s="35">
        <f t="shared" ref="BS121" si="833">+A121</f>
        <v>46235</v>
      </c>
      <c r="BT121" s="24">
        <f t="shared" ref="BT121" si="834">(C121-C120)/$B120*C$3</f>
        <v>6.173354369527981E-3</v>
      </c>
      <c r="BU121" s="24">
        <f t="shared" ref="BU121" si="835">(D121-D120)/$B120*D$3</f>
        <v>5.5666124916487402E-4</v>
      </c>
      <c r="BV121" s="24">
        <f t="shared" ref="BV121" si="836">(E121-E120)/$B120*E$3</f>
        <v>2.9633293950585398E-4</v>
      </c>
      <c r="BW121" s="24">
        <f t="shared" ref="BW121" si="837">(F121-F120)/$B120*F$3</f>
        <v>2.3297218463011536E-3</v>
      </c>
      <c r="BX121" s="24">
        <f t="shared" ref="BX121" si="838">(G121-G120)/$B120*G$3</f>
        <v>4.7942856906448987E-4</v>
      </c>
      <c r="BY121" s="24">
        <f t="shared" ref="BY121" si="839">(H121-H120)/$B120*H$3</f>
        <v>1.6252074006230786E-3</v>
      </c>
      <c r="BZ121" s="24">
        <f t="shared" ref="BZ121" si="840">(I121-I120)/$B120*I$3</f>
        <v>1.2867637521490087E-3</v>
      </c>
      <c r="CA121" s="24">
        <f t="shared" ref="CA121" si="841">(J121-J120)/$B120*J$3</f>
        <v>9.5633115622680996E-4</v>
      </c>
      <c r="CB121" s="24">
        <f t="shared" ref="CB121" si="842">(K121-K120)/$B120*K$3</f>
        <v>-7.9942181209423621E-5</v>
      </c>
      <c r="CC121" s="24">
        <f t="shared" ref="CC121" si="843">(L121-L120)/$B120*L$3</f>
        <v>5.0998851152703598E-5</v>
      </c>
      <c r="CD121" s="24">
        <f t="shared" ref="CD121" si="844">(M121-M120)/$B120*M$3</f>
        <v>2.7046463832943639E-3</v>
      </c>
      <c r="CE121" s="24">
        <f t="shared" ref="CE121" si="845">(N121-N120)/$B120*N$3</f>
        <v>7.0430384534603643E-4</v>
      </c>
      <c r="CF121" s="24">
        <f t="shared" ref="CF121" si="846">+SUM(BT121:CE121)</f>
        <v>1.708380818114693E-2</v>
      </c>
    </row>
    <row r="122" spans="1:84" x14ac:dyDescent="0.2">
      <c r="A122" s="31">
        <f>+[1]NOA!A123</f>
        <v>46266</v>
      </c>
      <c r="B122" s="17">
        <f>+[1]NOA!B123</f>
        <v>12649.132948391531</v>
      </c>
      <c r="C122" s="17">
        <f>+[1]NOA!C123</f>
        <v>13022.850682802409</v>
      </c>
      <c r="D122" s="17">
        <f>+[1]NOA!D123</f>
        <v>8281.443042543593</v>
      </c>
      <c r="E122" s="17">
        <f>+[1]NOA!E123</f>
        <v>7949.7159344196543</v>
      </c>
      <c r="F122" s="17">
        <f>+[1]NOA!F123</f>
        <v>18985.550599999999</v>
      </c>
      <c r="G122" s="17">
        <f>+[1]NOA!G123</f>
        <v>9737.4280008457717</v>
      </c>
      <c r="H122" s="17">
        <f>+[1]NOA!H123</f>
        <v>14519.914000000001</v>
      </c>
      <c r="I122" s="17">
        <f>+[1]NOA!I123</f>
        <v>13144.7228</v>
      </c>
      <c r="J122" s="17">
        <f>+[1]NOA!J123</f>
        <v>12226.951106437729</v>
      </c>
      <c r="K122" s="17">
        <f>+[1]NOA!K123</f>
        <v>10921.8014</v>
      </c>
      <c r="L122" s="17">
        <f>+[1]NOA!L123</f>
        <v>14767.695406490289</v>
      </c>
      <c r="M122" s="17">
        <f>+[1]NOA!M123</f>
        <v>15970.977800000001</v>
      </c>
      <c r="N122" s="17">
        <f>+[1]NOA!N123</f>
        <v>11710.39351599134</v>
      </c>
      <c r="O122" s="17">
        <f>+[1]NOA!P123</f>
        <v>10308.884099999999</v>
      </c>
      <c r="P122" s="17">
        <f>+[1]NOA!Q123</f>
        <v>12410.6078</v>
      </c>
      <c r="Q122" s="19">
        <f>+[1]NOA!R123</f>
        <v>15142.715899999999</v>
      </c>
      <c r="R122" s="19">
        <f t="shared" ref="R122" si="847">+SUMPRODUCT($C$3:$N$3,C122:N122)</f>
        <v>12649.132948391527</v>
      </c>
      <c r="S122" s="19">
        <f t="shared" si="132"/>
        <v>11785.445664487826</v>
      </c>
      <c r="T122" s="19">
        <f t="shared" si="133"/>
        <v>10894.200792082547</v>
      </c>
      <c r="U122" s="19">
        <f t="shared" si="134"/>
        <v>9437.1803792499213</v>
      </c>
      <c r="V122" s="19"/>
      <c r="W122" s="19">
        <f t="shared" si="135"/>
        <v>11162.532898140897</v>
      </c>
      <c r="Y122" s="24">
        <f t="shared" ref="Y122" si="848">+B122/B121-1</f>
        <v>1.6286894324933465E-2</v>
      </c>
      <c r="Z122" s="24">
        <f t="shared" ref="Z122" si="849">+C122/C121-1</f>
        <v>9.1359006611195781E-3</v>
      </c>
      <c r="AA122" s="24">
        <f t="shared" ref="AA122" si="850">+D122/D121-1</f>
        <v>6.7716101777479665E-3</v>
      </c>
      <c r="AB122" s="24">
        <f t="shared" ref="AB122" si="851">+E122/E121-1</f>
        <v>9.9274675590721451E-4</v>
      </c>
      <c r="AC122" s="24">
        <f t="shared" ref="AC122" si="852">+F122/F121-1</f>
        <v>3.2941724391164273E-2</v>
      </c>
      <c r="AD122" s="24">
        <f t="shared" ref="AD122" si="853">+G122/G121-1</f>
        <v>1.5135099740372082E-2</v>
      </c>
      <c r="AE122" s="24">
        <f t="shared" ref="AE122" si="854">+H122/H121-1</f>
        <v>2.6242011803605969E-2</v>
      </c>
      <c r="AF122" s="24">
        <f t="shared" ref="AF122" si="855">+I122/I121-1</f>
        <v>4.4542467593498003E-3</v>
      </c>
      <c r="AG122" s="24">
        <f t="shared" ref="AG122" si="856">+J122/J121-1</f>
        <v>4.1062561718442137E-2</v>
      </c>
      <c r="AH122" s="24">
        <f t="shared" ref="AH122" si="857">+K122/K121-1</f>
        <v>3.9168684949029142E-2</v>
      </c>
      <c r="AI122" s="24">
        <f t="shared" ref="AI122" si="858">+L122/L121-1</f>
        <v>4.7037525105293021E-2</v>
      </c>
      <c r="AJ122" s="24">
        <f t="shared" ref="AJ122" si="859">+M122/M121-1</f>
        <v>1.6461518849306245E-2</v>
      </c>
      <c r="AK122" s="24">
        <f t="shared" ref="AK122" si="860">+N122/N121-1</f>
        <v>2.1189706373182515E-2</v>
      </c>
      <c r="AL122" s="24">
        <f t="shared" ref="AL122" si="861">+O122/O121-1</f>
        <v>2.4686230173455392E-2</v>
      </c>
      <c r="AM122" s="24">
        <f t="shared" ref="AM122" si="862">+P122/P121-1</f>
        <v>1.7229349181815623E-2</v>
      </c>
      <c r="AN122" s="24">
        <f t="shared" ref="AN122" si="863">+Q122/Q121-1</f>
        <v>2.1117453064247727E-2</v>
      </c>
      <c r="AO122" s="24">
        <f t="shared" ref="AO122" si="864">+R122/R121-1</f>
        <v>1.6286894324933243E-2</v>
      </c>
      <c r="AP122" s="24">
        <f t="shared" ref="AP122" si="865">+S122/S121-1</f>
        <v>1.235470151710083E-2</v>
      </c>
      <c r="AQ122" s="24">
        <f t="shared" ref="AQ122" si="866">+T122/T121-1</f>
        <v>1.6479282095489323E-2</v>
      </c>
      <c r="AR122" s="24">
        <f t="shared" ref="AR122" si="867">+U122/U121-1</f>
        <v>1.6487909902235698E-2</v>
      </c>
      <c r="AS122" s="24" t="e">
        <f t="shared" ref="AS122" si="868">+V122/V121-1</f>
        <v>#DIV/0!</v>
      </c>
      <c r="AT122" s="24">
        <f t="shared" ref="AT122" si="869">+W122/W121-1</f>
        <v>1.8760809321405336E-2</v>
      </c>
      <c r="AU122" s="21"/>
      <c r="AV122" s="24">
        <f t="shared" ref="AV122" si="870">+B122/B110-1</f>
        <v>0.33615798497297233</v>
      </c>
      <c r="AW122" s="24">
        <f t="shared" ref="AW122" si="871">+C122/C110-1</f>
        <v>0.36797777458965863</v>
      </c>
      <c r="AX122" s="24">
        <f t="shared" ref="AX122" si="872">+D122/D110-1</f>
        <v>0.223383194614448</v>
      </c>
      <c r="AY122" s="24">
        <f t="shared" ref="AY122" si="873">+E122/E110-1</f>
        <v>0.11953182652000049</v>
      </c>
      <c r="AZ122" s="24">
        <f t="shared" ref="AZ122" si="874">+F122/F110-1</f>
        <v>0.5201750281248243</v>
      </c>
      <c r="BA122" s="24">
        <f t="shared" ref="BA122" si="875">+G122/G110-1</f>
        <v>0.23608890854830755</v>
      </c>
      <c r="BB122" s="24">
        <f t="shared" ref="BB122" si="876">+H122/H110-1</f>
        <v>0.31724932145608919</v>
      </c>
      <c r="BC122" s="24">
        <f t="shared" ref="BC122" si="877">+I122/I110-1</f>
        <v>0.37746936763663808</v>
      </c>
      <c r="BD122" s="24">
        <f t="shared" ref="BD122" si="878">+J122/J110-1</f>
        <v>0.35517751486437299</v>
      </c>
      <c r="BE122" s="24">
        <f t="shared" ref="BE122" si="879">+K122/K110-1</f>
        <v>0.30294318768544803</v>
      </c>
      <c r="BF122" s="24">
        <f t="shared" ref="BF122" si="880">+L122/L110-1</f>
        <v>0.4208484461964237</v>
      </c>
      <c r="BG122" s="24">
        <f t="shared" ref="BG122" si="881">+M122/M110-1</f>
        <v>0.31805815885447841</v>
      </c>
      <c r="BH122" s="24">
        <f t="shared" ref="BH122" si="882">+N122/N110-1</f>
        <v>0.29786375284962308</v>
      </c>
      <c r="BI122" s="24">
        <f t="shared" ref="BI122" si="883">+O122/O110-1</f>
        <v>0.33297596831564924</v>
      </c>
      <c r="BJ122" s="24">
        <f t="shared" ref="BJ122" si="884">+P122/P110-1</f>
        <v>0.30236665580784616</v>
      </c>
      <c r="BK122" s="24">
        <f t="shared" ref="BK122" si="885">+Q122/Q110-1</f>
        <v>0.45607114499205959</v>
      </c>
      <c r="BL122" s="24">
        <f t="shared" ref="BL122" si="886">+R122/R110-1</f>
        <v>0.33615798497297211</v>
      </c>
      <c r="BM122" s="24">
        <f t="shared" ref="BM122" si="887">+S122/S110-1</f>
        <v>0.30558042881106107</v>
      </c>
      <c r="BN122" s="24">
        <f t="shared" ref="BN122" si="888">+T122/T110-1</f>
        <v>0.24542838595509164</v>
      </c>
      <c r="BO122" s="24">
        <f t="shared" ref="BO122" si="889">+U122/U110-1</f>
        <v>0.21296490061566153</v>
      </c>
      <c r="BP122" s="24" t="e">
        <f t="shared" ref="BP122" si="890">+V122/V110-1</f>
        <v>#DIV/0!</v>
      </c>
      <c r="BQ122" s="24">
        <f t="shared" ref="BQ122" si="891">+W122/W110-1</f>
        <v>0.281567444512552</v>
      </c>
      <c r="BR122" s="21"/>
      <c r="BS122" s="35">
        <f t="shared" ref="BS122" si="892">+A122</f>
        <v>46266</v>
      </c>
      <c r="BT122" s="24">
        <f t="shared" ref="BT122" si="893">(C122-C121)/$B121*C$3</f>
        <v>3.284106122640097E-3</v>
      </c>
      <c r="BU122" s="24">
        <f t="shared" ref="BU122" si="894">(D122-D121)/$B121*D$3</f>
        <v>1.4007702622618069E-4</v>
      </c>
      <c r="BV122" s="24">
        <f t="shared" ref="BV122" si="895">(E122-E121)/$B121*E$3</f>
        <v>7.8358195089540047E-5</v>
      </c>
      <c r="BW122" s="24">
        <f t="shared" ref="BW122" si="896">(F122-F121)/$B121*F$3</f>
        <v>3.4052367620252839E-3</v>
      </c>
      <c r="BX122" s="24">
        <f t="shared" ref="BX122" si="897">(G122-G121)/$B121*G$3</f>
        <v>7.1385941611458242E-4</v>
      </c>
      <c r="BY122" s="24">
        <f t="shared" ref="BY122" si="898">(H122-H121)/$B121*H$3</f>
        <v>1.8882985465351481E-3</v>
      </c>
      <c r="BZ122" s="24">
        <f t="shared" ref="BZ122" si="899">(I122-I121)/$B121*I$3</f>
        <v>3.9386474539212482E-4</v>
      </c>
      <c r="CA122" s="24">
        <f t="shared" ref="CA122" si="900">(J122-J121)/$B121*J$3</f>
        <v>1.0035585568861196E-3</v>
      </c>
      <c r="CB122" s="24">
        <f t="shared" ref="CB122" si="901">(K122-K121)/$B121*K$3</f>
        <v>1.9679757770467124E-3</v>
      </c>
      <c r="CC122" s="24">
        <f t="shared" ref="CC122" si="902">(L122-L121)/$B121*L$3</f>
        <v>1.0873783399234743E-3</v>
      </c>
      <c r="CD122" s="24">
        <f t="shared" ref="CD122" si="903">(M122-M121)/$B121*M$3</f>
        <v>1.6604003453005963E-3</v>
      </c>
      <c r="CE122" s="24">
        <f t="shared" ref="CE122" si="904">(N122-N121)/$B121*N$3</f>
        <v>6.6378049175359465E-4</v>
      </c>
      <c r="CF122" s="24">
        <f t="shared" ref="CF122" si="905">+SUM(BT122:CE122)</f>
        <v>1.6286894324933458E-2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22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0.35310000000000002</v>
      </c>
      <c r="D3" s="48">
        <v>3.6400000000000002E-2</v>
      </c>
      <c r="E3" s="48">
        <v>0.11600000000000001</v>
      </c>
      <c r="F3" s="48">
        <v>8.1100000000000005E-2</v>
      </c>
      <c r="G3" s="48">
        <v>7.7799999999999994E-2</v>
      </c>
      <c r="H3" s="48">
        <v>5.2600000000000001E-2</v>
      </c>
      <c r="I3" s="48">
        <v>9.6299999999999997E-2</v>
      </c>
      <c r="J3" s="48">
        <v>2.8199999999999999E-2</v>
      </c>
      <c r="K3" s="48">
        <v>6.2399999999999997E-2</v>
      </c>
      <c r="L3" s="48">
        <v>1.3599999999999999E-2</v>
      </c>
      <c r="M3" s="48">
        <v>4.9500000000000002E-2</v>
      </c>
      <c r="N3" s="48"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7.7799999999999994E-2</v>
      </c>
      <c r="AE3" s="32">
        <f t="shared" si="0"/>
        <v>5.2600000000000001E-2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6.2399999999999997E-2</v>
      </c>
      <c r="AI3" s="32">
        <f t="shared" si="0"/>
        <v>1.3599999999999999E-2</v>
      </c>
      <c r="AJ3" s="32">
        <f t="shared" si="0"/>
        <v>4.9500000000000002E-2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7.7799999999999994E-2</v>
      </c>
      <c r="BB3" s="32">
        <f t="shared" si="1"/>
        <v>5.2600000000000001E-2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6.2399999999999997E-2</v>
      </c>
      <c r="BF3" s="32">
        <f t="shared" si="1"/>
        <v>1.3599999999999999E-2</v>
      </c>
      <c r="BG3" s="32">
        <f t="shared" si="1"/>
        <v>4.9500000000000002E-2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7.7799999999999994E-2</v>
      </c>
      <c r="BY3" s="32">
        <f t="shared" si="2"/>
        <v>5.2600000000000001E-2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6.2399999999999997E-2</v>
      </c>
      <c r="CC3" s="32">
        <f t="shared" si="2"/>
        <v>1.3599999999999999E-2</v>
      </c>
      <c r="CD3" s="32">
        <f t="shared" si="2"/>
        <v>4.9500000000000002E-2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7.7799999999999994E-2</v>
      </c>
      <c r="CN3" s="32">
        <f t="shared" si="3"/>
        <v>5.2600000000000001E-2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6.2399999999999997E-2</v>
      </c>
      <c r="CR3" s="32">
        <f t="shared" si="3"/>
        <v>1.3599999999999999E-2</v>
      </c>
      <c r="CS3" s="32">
        <f t="shared" si="3"/>
        <v>4.9500000000000002E-2</v>
      </c>
      <c r="CT3" s="32">
        <f t="shared" si="3"/>
        <v>3.3000000000000002E-2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+[1]NEA!A6</f>
        <v>42705</v>
      </c>
      <c r="B5" s="17">
        <f>+[1]NEA!B6</f>
        <v>99.716032966548781</v>
      </c>
      <c r="C5" s="17">
        <f>+[1]NEA!C6</f>
        <v>100.258827342225</v>
      </c>
      <c r="D5" s="17">
        <f>+[1]NEA!D6</f>
        <v>99.463058419036003</v>
      </c>
      <c r="E5" s="17">
        <f>+[1]NEA!E6</f>
        <v>98.321612756744102</v>
      </c>
      <c r="F5" s="17">
        <f>+[1]NEA!F6</f>
        <v>100</v>
      </c>
      <c r="G5" s="17">
        <f>+[1]NEA!G6</f>
        <v>98.839845621972003</v>
      </c>
      <c r="H5" s="17">
        <f>+[1]NEA!H6</f>
        <v>99.391467226181604</v>
      </c>
      <c r="I5" s="17">
        <f>+[1]NEA!I6</f>
        <v>98.553428650411306</v>
      </c>
      <c r="J5" s="17">
        <f>+[1]NEA!J6</f>
        <v>101.262843894827</v>
      </c>
      <c r="K5" s="17">
        <f>+[1]NEA!K6</f>
        <v>100</v>
      </c>
      <c r="L5" s="17">
        <f>+[1]NEA!L6</f>
        <v>107.304111921095</v>
      </c>
      <c r="M5" s="17">
        <f>+[1]NEA!M6</f>
        <v>100</v>
      </c>
      <c r="N5" s="17">
        <f>+[1]NEA!N6</f>
        <v>98.954671554294606</v>
      </c>
      <c r="O5" s="17">
        <f>+[1]NEA!P6</f>
        <v>100</v>
      </c>
      <c r="P5" s="17">
        <f>+[1]NEA!Q6</f>
        <v>100</v>
      </c>
      <c r="Q5" s="17">
        <f>+[1]NEA!R6</f>
        <v>100</v>
      </c>
      <c r="R5" s="18">
        <f>+SUMPRODUCT($C$3:$N$3,C5:N5)</f>
        <v>99.716032966548781</v>
      </c>
      <c r="S5" s="19">
        <f>+($C$3*$C5+$D$3*$D5+$E$3*$E5+$G$3*$G5+$K$3*$K5+$M$3*$M5+$N$3*$N5)/SUM($C$3:$E$3,$G$3,$K$3,$M$3:$N$3)</f>
        <v>99.659981449404043</v>
      </c>
      <c r="T5" s="19">
        <f>+($E$3*$E5+$G$3*$G5+$K$3*$K5+$M$3*$M5+$N$3*$N5)/SUM($E$3,$G$3,$K$3,$M$3:$N$3)</f>
        <v>99.05683859008991</v>
      </c>
      <c r="U5" s="19">
        <f>+($E$3*$E5+$G$3*$G5+$K$3*$K5+$N$3*$N5)/SUM($E$3,$G$3,$K$3,$N$3)</f>
        <v>98.895405361215282</v>
      </c>
      <c r="V5" s="19"/>
      <c r="W5" s="20">
        <f>($E$3*$E5+SUMPRODUCT($G$3:$L$3,$G5:$L5)+$N$3*$N5)/SUM($E$3,$G$3:$L$3,$N$3)</f>
        <v>99.258565754440994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+[1]NEA!A7</f>
        <v>42736</v>
      </c>
      <c r="B6" s="17">
        <f>+[1]NEA!B7</f>
        <v>101.50889010669469</v>
      </c>
      <c r="C6" s="17">
        <f>+[1]NEA!C7</f>
        <v>101.63760658760999</v>
      </c>
      <c r="D6" s="17">
        <f>+[1]NEA!D7</f>
        <v>99.614049389795198</v>
      </c>
      <c r="E6" s="17">
        <f>+[1]NEA!E7</f>
        <v>99.744714091663894</v>
      </c>
      <c r="F6" s="17">
        <f>+[1]NEA!F7</f>
        <v>101.39400000000001</v>
      </c>
      <c r="G6" s="17">
        <f>+[1]NEA!G7</f>
        <v>101.28068779356001</v>
      </c>
      <c r="H6" s="17">
        <f>+[1]NEA!H7</f>
        <v>102.020976598372</v>
      </c>
      <c r="I6" s="17">
        <f>+[1]NEA!I7</f>
        <v>99.637334810033295</v>
      </c>
      <c r="J6" s="17">
        <f>+[1]NEA!J7</f>
        <v>102.17302167508301</v>
      </c>
      <c r="K6" s="17">
        <f>+[1]NEA!K7</f>
        <v>103.633</v>
      </c>
      <c r="L6" s="17">
        <f>+[1]NEA!L7</f>
        <v>110.978730075364</v>
      </c>
      <c r="M6" s="17">
        <f>+[1]NEA!M7</f>
        <v>104.29389999999999</v>
      </c>
      <c r="N6" s="17">
        <f>+[1]NEA!N7</f>
        <v>101.22442958503601</v>
      </c>
      <c r="O6" s="17">
        <f>+[1]NEA!P7</f>
        <v>102.47709999999999</v>
      </c>
      <c r="P6" s="17">
        <f>+[1]NEA!Q7</f>
        <v>101.8639</v>
      </c>
      <c r="Q6" s="17">
        <f>+[1]NEA!R7</f>
        <v>100.3476</v>
      </c>
      <c r="R6" s="18">
        <f t="shared" ref="R6:R69" si="4">+SUMPRODUCT($C$3:$N$3,C6:N6)</f>
        <v>101.50889010669466</v>
      </c>
      <c r="S6" s="19">
        <f t="shared" ref="S6:S69" si="5">+($C$3*$C6+$D$3*$D6+$E$3*$E6+$G$3*$G6+$K$3*$K6+$M$3*$M6+$N$3*$N6)/SUM($C$3:$E$3,$G$3,$K$3,$M$3:$N$3)</f>
        <v>101.5296183124853</v>
      </c>
      <c r="T6" s="19">
        <f t="shared" ref="T6:T69" si="6">+($E$3*$E6+$G$3*$G6+$K$3*$K6+$M$3*$M6+$N$3*$N6)/SUM($E$3,$G$3,$K$3,$M$3:$N$3)</f>
        <v>101.62290455057031</v>
      </c>
      <c r="U6" s="19">
        <f t="shared" ref="U6:U69" si="7">+($E$3*$E6+$G$3*$G6+$K$3*$K6+$N$3*$N6)/SUM($E$3,$G$3,$K$3,$N$3)</f>
        <v>101.16573209293972</v>
      </c>
      <c r="V6" s="19"/>
      <c r="W6" s="20">
        <f t="shared" ref="W6:W69" si="8">($E$3*$E6+SUMPRODUCT($G$3:$L$3,$G6:$L6)+$N$3*$N6)/SUM($E$3,$G$3:$L$3,$N$3)</f>
        <v>101.29005703859353</v>
      </c>
      <c r="X6" s="21"/>
      <c r="Y6" s="41">
        <f t="shared" ref="Y6:AN21" si="9">+B6/B5-1</f>
        <v>1.7979627616627747E-2</v>
      </c>
      <c r="Z6" s="24">
        <f t="shared" si="9"/>
        <v>1.3752198005255289E-2</v>
      </c>
      <c r="AA6" s="24">
        <f t="shared" si="9"/>
        <v>1.5180608072906665E-3</v>
      </c>
      <c r="AB6" s="24">
        <f t="shared" si="9"/>
        <v>1.4473942147802843E-2</v>
      </c>
      <c r="AC6" s="24">
        <f t="shared" si="9"/>
        <v>1.3940000000000063E-2</v>
      </c>
      <c r="AD6" s="24">
        <f t="shared" si="9"/>
        <v>2.4694920922108343E-2</v>
      </c>
      <c r="AE6" s="24">
        <f t="shared" si="9"/>
        <v>2.6456087686144381E-2</v>
      </c>
      <c r="AF6" s="24">
        <f t="shared" si="9"/>
        <v>1.0998157795877539E-2</v>
      </c>
      <c r="AG6" s="24">
        <f t="shared" si="9"/>
        <v>8.9882699838188529E-3</v>
      </c>
      <c r="AH6" s="24">
        <f t="shared" si="9"/>
        <v>3.6329999999999973E-2</v>
      </c>
      <c r="AI6" s="24">
        <f t="shared" si="9"/>
        <v>3.4244896010798609E-2</v>
      </c>
      <c r="AJ6" s="24">
        <f t="shared" si="9"/>
        <v>4.2938999999999838E-2</v>
      </c>
      <c r="AK6" s="24">
        <f t="shared" si="9"/>
        <v>2.2937350961707903E-2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1.7979627616627303E-2</v>
      </c>
      <c r="AP6" s="24">
        <f t="shared" si="10"/>
        <v>1.8760156643521375E-2</v>
      </c>
      <c r="AQ6" s="24">
        <f t="shared" si="10"/>
        <v>2.590498543062858E-2</v>
      </c>
      <c r="AR6" s="24">
        <f t="shared" si="10"/>
        <v>2.2956847423114102E-2</v>
      </c>
      <c r="AS6" s="24" t="e">
        <f t="shared" si="10"/>
        <v>#DIV/0!</v>
      </c>
      <c r="AT6" s="24">
        <f>+W6/W5-1</f>
        <v>2.0466659665205222E-2</v>
      </c>
      <c r="AU6" s="21"/>
      <c r="BR6" s="21"/>
      <c r="BS6" s="35">
        <f t="shared" ref="BS6:BS69" si="11">+A6</f>
        <v>42736</v>
      </c>
      <c r="BT6" s="24">
        <f>(C6-C5)/$B5*C$3</f>
        <v>4.8823337337212374E-3</v>
      </c>
      <c r="BU6" s="24">
        <f t="shared" ref="BU6:CE21" si="12">(D6-D5)/$B5*D$3</f>
        <v>5.5117228113943006E-5</v>
      </c>
      <c r="BV6" s="24">
        <f t="shared" si="12"/>
        <v>1.6554986188236586E-3</v>
      </c>
      <c r="BW6" s="24">
        <f t="shared" si="12"/>
        <v>1.1337534861412496E-3</v>
      </c>
      <c r="BX6" s="24">
        <f t="shared" si="12"/>
        <v>1.9043830294898567E-3</v>
      </c>
      <c r="BY6" s="24">
        <f t="shared" si="12"/>
        <v>1.3870607249649996E-3</v>
      </c>
      <c r="BZ6" s="24">
        <f t="shared" si="12"/>
        <v>1.0467741251460878E-3</v>
      </c>
      <c r="CA6" s="24">
        <f t="shared" si="12"/>
        <v>2.5740106820966056E-4</v>
      </c>
      <c r="CB6" s="24">
        <f t="shared" si="12"/>
        <v>2.2734478423951073E-3</v>
      </c>
      <c r="CC6" s="24">
        <f t="shared" si="12"/>
        <v>5.011712300550821E-4</v>
      </c>
      <c r="CD6" s="24">
        <f t="shared" si="12"/>
        <v>2.1315333520267707E-3</v>
      </c>
      <c r="CE6" s="24">
        <f t="shared" si="12"/>
        <v>7.5115317753959583E-4</v>
      </c>
      <c r="CF6" s="24">
        <f>+SUM(BT6:CE6)</f>
        <v>1.7979627616627251E-2</v>
      </c>
      <c r="CG6" s="21"/>
      <c r="CH6" s="24">
        <f>+CH$3*(B$95-B$55)/$B$55</f>
        <v>13.687324263885634</v>
      </c>
      <c r="CI6" s="56">
        <f>+CI$3*(C$95-C$55)/$B$55</f>
        <v>5.1467896013553247</v>
      </c>
      <c r="CJ6" s="56">
        <f t="shared" ref="CJ6:CT6" si="13">+CJ$3*(D$95-D$55)/$B$55</f>
        <v>0.4047748178953462</v>
      </c>
      <c r="CK6" s="56">
        <f t="shared" si="13"/>
        <v>1.2495541343213989</v>
      </c>
      <c r="CL6" s="56">
        <f t="shared" si="13"/>
        <v>1.0613253957604198</v>
      </c>
      <c r="CM6" s="56">
        <f t="shared" si="13"/>
        <v>1.0360155800624831</v>
      </c>
      <c r="CN6" s="56">
        <f t="shared" si="13"/>
        <v>0.85704837421508984</v>
      </c>
      <c r="CO6" s="56">
        <f t="shared" si="13"/>
        <v>1.5959554147972816</v>
      </c>
      <c r="CP6" s="56">
        <f t="shared" si="13"/>
        <v>0.3428202740188197</v>
      </c>
      <c r="CQ6" s="56">
        <f t="shared" si="13"/>
        <v>0.7358025129162975</v>
      </c>
      <c r="CR6" s="56">
        <f t="shared" si="13"/>
        <v>9.8663248784063559E-2</v>
      </c>
      <c r="CS6" s="56">
        <f t="shared" si="13"/>
        <v>0.67483160304389955</v>
      </c>
      <c r="CT6" s="56">
        <f t="shared" si="13"/>
        <v>0.48374330671521154</v>
      </c>
    </row>
    <row r="7" spans="1:99" x14ac:dyDescent="0.2">
      <c r="A7" s="31">
        <f>+[1]NEA!A8</f>
        <v>42767</v>
      </c>
      <c r="B7" s="17">
        <f>+[1]NEA!B8</f>
        <v>103.3160365345547</v>
      </c>
      <c r="C7" s="17">
        <f>+[1]NEA!C8</f>
        <v>102.57961926341</v>
      </c>
      <c r="D7" s="17">
        <f>+[1]NEA!D8</f>
        <v>102.957108341725</v>
      </c>
      <c r="E7" s="17">
        <f>+[1]NEA!E8</f>
        <v>101.515851305509</v>
      </c>
      <c r="F7" s="17">
        <f>+[1]NEA!F8</f>
        <v>103.9854</v>
      </c>
      <c r="G7" s="17">
        <f>+[1]NEA!G8</f>
        <v>102.455096884011</v>
      </c>
      <c r="H7" s="17">
        <f>+[1]NEA!H8</f>
        <v>104.92543832526999</v>
      </c>
      <c r="I7" s="17">
        <f>+[1]NEA!I8</f>
        <v>100.849754606113</v>
      </c>
      <c r="J7" s="17">
        <f>+[1]NEA!J8</f>
        <v>105.181611814174</v>
      </c>
      <c r="K7" s="17">
        <f>+[1]NEA!K8</f>
        <v>105.6846</v>
      </c>
      <c r="L7" s="17">
        <f>+[1]NEA!L8</f>
        <v>118.684570675019</v>
      </c>
      <c r="M7" s="17">
        <f>+[1]NEA!M8</f>
        <v>108.3164</v>
      </c>
      <c r="N7" s="17">
        <f>+[1]NEA!N8</f>
        <v>103.028821853724</v>
      </c>
      <c r="O7" s="17">
        <f>+[1]NEA!P8</f>
        <v>104.07129999999999</v>
      </c>
      <c r="P7" s="17">
        <f>+[1]NEA!Q8</f>
        <v>103.4466</v>
      </c>
      <c r="Q7" s="17">
        <f>+[1]NEA!R8</f>
        <v>103.0912</v>
      </c>
      <c r="R7" s="18">
        <f t="shared" si="4"/>
        <v>103.3160365345547</v>
      </c>
      <c r="S7" s="19">
        <f t="shared" si="5"/>
        <v>103.0921169400396</v>
      </c>
      <c r="T7" s="19">
        <f t="shared" si="6"/>
        <v>103.6409130504517</v>
      </c>
      <c r="U7" s="19">
        <f t="shared" si="7"/>
        <v>102.84064816800826</v>
      </c>
      <c r="V7" s="19"/>
      <c r="W7" s="20">
        <f t="shared" si="8"/>
        <v>103.25621272974753</v>
      </c>
      <c r="X7" s="21"/>
      <c r="Y7" s="41">
        <f t="shared" si="9"/>
        <v>1.7802839002185378E-2</v>
      </c>
      <c r="Z7" s="24">
        <f t="shared" si="9"/>
        <v>9.2683476857358116E-3</v>
      </c>
      <c r="AA7" s="24">
        <f t="shared" si="9"/>
        <v>3.3560114987879253E-2</v>
      </c>
      <c r="AB7" s="24">
        <f t="shared" si="9"/>
        <v>1.7756702497712995E-2</v>
      </c>
      <c r="AC7" s="24">
        <f t="shared" si="9"/>
        <v>2.5557725309189872E-2</v>
      </c>
      <c r="AD7" s="24">
        <f t="shared" si="9"/>
        <v>1.1595587629151805E-2</v>
      </c>
      <c r="AE7" s="24">
        <f t="shared" si="9"/>
        <v>2.8469260182952816E-2</v>
      </c>
      <c r="AF7" s="24">
        <f t="shared" si="9"/>
        <v>1.2168328251566329E-2</v>
      </c>
      <c r="AG7" s="24">
        <f t="shared" si="9"/>
        <v>2.9446032717506565E-2</v>
      </c>
      <c r="AH7" s="24">
        <f t="shared" si="9"/>
        <v>1.9796782878040764E-2</v>
      </c>
      <c r="AI7" s="24">
        <f t="shared" si="9"/>
        <v>6.9435292640509516E-2</v>
      </c>
      <c r="AJ7" s="24">
        <f t="shared" si="9"/>
        <v>3.8568890414492296E-2</v>
      </c>
      <c r="AK7" s="24">
        <f t="shared" si="9"/>
        <v>1.7825660031723478E-2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1.78028390021856E-2</v>
      </c>
      <c r="AP7" s="24">
        <f t="shared" si="10"/>
        <v>1.5389584374731813E-2</v>
      </c>
      <c r="AQ7" s="24">
        <f t="shared" si="10"/>
        <v>1.9857811669584446E-2</v>
      </c>
      <c r="AR7" s="24">
        <f t="shared" si="10"/>
        <v>1.6556160276978149E-2</v>
      </c>
      <c r="AS7" s="24" t="e">
        <f t="shared" si="10"/>
        <v>#DIV/0!</v>
      </c>
      <c r="AT7" s="24">
        <f t="shared" si="10"/>
        <v>1.9411142106523505E-2</v>
      </c>
      <c r="AU7" s="21"/>
      <c r="BR7" s="21"/>
      <c r="BS7" s="35">
        <f t="shared" si="11"/>
        <v>42767</v>
      </c>
      <c r="BT7" s="24">
        <f>(C7-C6)/$B6*C$3</f>
        <v>3.276803395991847E-3</v>
      </c>
      <c r="BU7" s="24">
        <f t="shared" si="12"/>
        <v>1.1987851085982805E-3</v>
      </c>
      <c r="BV7" s="24">
        <f t="shared" si="12"/>
        <v>2.0239795410045827E-3</v>
      </c>
      <c r="BW7" s="24">
        <f t="shared" si="12"/>
        <v>2.0703855571576075E-3</v>
      </c>
      <c r="BX7" s="24">
        <f t="shared" si="12"/>
        <v>9.0010862241770597E-4</v>
      </c>
      <c r="BY7" s="24">
        <f t="shared" si="12"/>
        <v>1.5050375063135344E-3</v>
      </c>
      <c r="BZ7" s="24">
        <f t="shared" si="12"/>
        <v>1.150204935151536E-3</v>
      </c>
      <c r="CA7" s="24">
        <f t="shared" si="12"/>
        <v>8.3581095048118007E-4</v>
      </c>
      <c r="CB7" s="24">
        <f t="shared" si="12"/>
        <v>1.2611687495099242E-3</v>
      </c>
      <c r="CC7" s="24">
        <f t="shared" si="12"/>
        <v>1.032416294229547E-3</v>
      </c>
      <c r="CD7" s="24">
        <f t="shared" si="12"/>
        <v>1.9615400167484298E-3</v>
      </c>
      <c r="CE7" s="24">
        <f t="shared" si="12"/>
        <v>5.8659832458139152E-4</v>
      </c>
      <c r="CF7" s="24">
        <f t="shared" ref="CF7:CF70" si="14">+SUM(BT7:CE7)</f>
        <v>1.7802839002185569E-2</v>
      </c>
    </row>
    <row r="8" spans="1:99" x14ac:dyDescent="0.2">
      <c r="A8" s="31">
        <f>+[1]NEA!A9</f>
        <v>42795</v>
      </c>
      <c r="B8" s="17">
        <f>+[1]NEA!B9</f>
        <v>105.15481105923681</v>
      </c>
      <c r="C8" s="17">
        <f>+[1]NEA!C9</f>
        <v>103.230187619375</v>
      </c>
      <c r="D8" s="17">
        <f>+[1]NEA!D9</f>
        <v>104.839026031673</v>
      </c>
      <c r="E8" s="17">
        <f>+[1]NEA!E9</f>
        <v>103.731105766977</v>
      </c>
      <c r="F8" s="17">
        <f>+[1]NEA!F9</f>
        <v>113.2471</v>
      </c>
      <c r="G8" s="17">
        <f>+[1]NEA!G9</f>
        <v>104.14411972996101</v>
      </c>
      <c r="H8" s="17">
        <f>+[1]NEA!H9</f>
        <v>107.770146007265</v>
      </c>
      <c r="I8" s="17">
        <f>+[1]NEA!I9</f>
        <v>101.405981206402</v>
      </c>
      <c r="J8" s="17">
        <f>+[1]NEA!J9</f>
        <v>108.318808470093</v>
      </c>
      <c r="K8" s="17">
        <f>+[1]NEA!K9</f>
        <v>105.7406</v>
      </c>
      <c r="L8" s="17">
        <f>+[1]NEA!L9</f>
        <v>114.713591022911</v>
      </c>
      <c r="M8" s="17">
        <f>+[1]NEA!M9</f>
        <v>110.4746</v>
      </c>
      <c r="N8" s="17">
        <f>+[1]NEA!N9</f>
        <v>104.637079466527</v>
      </c>
      <c r="O8" s="17">
        <f>+[1]NEA!P9</f>
        <v>104.9091</v>
      </c>
      <c r="P8" s="17">
        <f>+[1]NEA!Q9</f>
        <v>105.4076</v>
      </c>
      <c r="Q8" s="17">
        <f>+[1]NEA!R9</f>
        <v>109.04689999999999</v>
      </c>
      <c r="R8" s="18">
        <f t="shared" si="4"/>
        <v>105.15481105923678</v>
      </c>
      <c r="S8" s="19">
        <f t="shared" si="5"/>
        <v>104.25936602898915</v>
      </c>
      <c r="T8" s="19">
        <f t="shared" si="6"/>
        <v>105.27000456556154</v>
      </c>
      <c r="U8" s="19">
        <f t="shared" si="7"/>
        <v>104.37917650883711</v>
      </c>
      <c r="V8" s="19"/>
      <c r="W8" s="20">
        <f t="shared" si="8"/>
        <v>104.67859711040332</v>
      </c>
      <c r="X8" s="21"/>
      <c r="Y8" s="41">
        <f t="shared" si="9"/>
        <v>1.7797571280883551E-2</v>
      </c>
      <c r="Z8" s="24">
        <f t="shared" si="9"/>
        <v>6.3420819909112414E-3</v>
      </c>
      <c r="AA8" s="24">
        <f t="shared" si="9"/>
        <v>1.8278657202587034E-2</v>
      </c>
      <c r="AB8" s="24">
        <f t="shared" si="9"/>
        <v>2.1821759193066725E-2</v>
      </c>
      <c r="AC8" s="24">
        <f t="shared" si="9"/>
        <v>8.9067311372558189E-2</v>
      </c>
      <c r="AD8" s="24">
        <f t="shared" si="9"/>
        <v>1.6485493619337932E-2</v>
      </c>
      <c r="AE8" s="24">
        <f t="shared" si="9"/>
        <v>2.7111706440304584E-2</v>
      </c>
      <c r="AF8" s="24">
        <f t="shared" si="9"/>
        <v>5.5153986488261086E-3</v>
      </c>
      <c r="AG8" s="24">
        <f t="shared" si="9"/>
        <v>2.9826474436059458E-2</v>
      </c>
      <c r="AH8" s="24">
        <f t="shared" si="9"/>
        <v>5.2987852534802649E-4</v>
      </c>
      <c r="AI8" s="24">
        <f t="shared" si="9"/>
        <v>-3.3458263610198324E-2</v>
      </c>
      <c r="AJ8" s="24">
        <f t="shared" si="9"/>
        <v>1.9924960578453499E-2</v>
      </c>
      <c r="AK8" s="24">
        <f t="shared" si="9"/>
        <v>1.5609783591297832E-2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1.7797571280883329E-2</v>
      </c>
      <c r="AP8" s="24">
        <f t="shared" si="10"/>
        <v>1.1322389369775365E-2</v>
      </c>
      <c r="AQ8" s="24">
        <f t="shared" si="10"/>
        <v>1.5718614079719639E-2</v>
      </c>
      <c r="AR8" s="24">
        <f t="shared" si="10"/>
        <v>1.4960313535902658E-2</v>
      </c>
      <c r="AS8" s="24" t="e">
        <f t="shared" si="10"/>
        <v>#DIV/0!</v>
      </c>
      <c r="AT8" s="24">
        <f t="shared" si="10"/>
        <v>1.3775291026590253E-2</v>
      </c>
      <c r="AU8" s="21"/>
      <c r="BR8" s="21"/>
      <c r="BS8" s="35">
        <f t="shared" si="11"/>
        <v>42795</v>
      </c>
      <c r="BT8" s="24">
        <f t="shared" ref="BT8:CE42" si="15">(C8-C7)/$B7*C$3</f>
        <v>2.2234272064280552E-3</v>
      </c>
      <c r="BU8" s="24">
        <f t="shared" si="12"/>
        <v>6.6303166683321453E-4</v>
      </c>
      <c r="BV8" s="24">
        <f t="shared" si="12"/>
        <v>2.4872181139502197E-3</v>
      </c>
      <c r="BW8" s="24">
        <f t="shared" si="12"/>
        <v>7.270157617290926E-3</v>
      </c>
      <c r="BX8" s="24">
        <f t="shared" si="12"/>
        <v>1.2718836477138855E-3</v>
      </c>
      <c r="BY8" s="24">
        <f t="shared" si="12"/>
        <v>1.4482904018766919E-3</v>
      </c>
      <c r="BZ8" s="24">
        <f t="shared" si="12"/>
        <v>5.1845408906986564E-4</v>
      </c>
      <c r="CA8" s="24">
        <f t="shared" si="12"/>
        <v>8.5629442112141775E-4</v>
      </c>
      <c r="CB8" s="24">
        <f t="shared" si="12"/>
        <v>3.3822435676102545E-5</v>
      </c>
      <c r="CC8" s="24">
        <f t="shared" si="12"/>
        <v>-5.2271965785879114E-4</v>
      </c>
      <c r="CD8" s="24">
        <f t="shared" si="12"/>
        <v>1.0340205023667301E-3</v>
      </c>
      <c r="CE8" s="24">
        <f t="shared" si="12"/>
        <v>5.1369083641481558E-4</v>
      </c>
      <c r="CF8" s="24">
        <f t="shared" si="14"/>
        <v>1.7797571280883134E-2</v>
      </c>
    </row>
    <row r="9" spans="1:99" x14ac:dyDescent="0.2">
      <c r="A9" s="31">
        <f>+[1]NEA!A10</f>
        <v>42826</v>
      </c>
      <c r="B9" s="17">
        <f>+[1]NEA!B10</f>
        <v>107.7800446628713</v>
      </c>
      <c r="C9" s="17">
        <f>+[1]NEA!C10</f>
        <v>106.195417407319</v>
      </c>
      <c r="D9" s="17">
        <f>+[1]NEA!D10</f>
        <v>108.762499906898</v>
      </c>
      <c r="E9" s="17">
        <f>+[1]NEA!E10</f>
        <v>104.12150423500201</v>
      </c>
      <c r="F9" s="17">
        <f>+[1]NEA!F10</f>
        <v>116.5835</v>
      </c>
      <c r="G9" s="17">
        <f>+[1]NEA!G10</f>
        <v>106.059282176615</v>
      </c>
      <c r="H9" s="17">
        <f>+[1]NEA!H10</f>
        <v>110.86603404440901</v>
      </c>
      <c r="I9" s="17">
        <f>+[1]NEA!I10</f>
        <v>102.994736123295</v>
      </c>
      <c r="J9" s="17">
        <f>+[1]NEA!J10</f>
        <v>117.69200504558501</v>
      </c>
      <c r="K9" s="17">
        <f>+[1]NEA!K10</f>
        <v>109.1455</v>
      </c>
      <c r="L9" s="17">
        <f>+[1]NEA!L10</f>
        <v>116.721172938656</v>
      </c>
      <c r="M9" s="17">
        <f>+[1]NEA!M10</f>
        <v>110.876</v>
      </c>
      <c r="N9" s="17">
        <f>+[1]NEA!N10</f>
        <v>108.59845792347301</v>
      </c>
      <c r="O9" s="17">
        <f>+[1]NEA!P10</f>
        <v>107.1165</v>
      </c>
      <c r="P9" s="17">
        <f>+[1]NEA!Q10</f>
        <v>107.5916</v>
      </c>
      <c r="Q9" s="17">
        <f>+[1]NEA!R10</f>
        <v>112.2076</v>
      </c>
      <c r="R9" s="18">
        <f t="shared" si="4"/>
        <v>107.78004466287135</v>
      </c>
      <c r="S9" s="19">
        <f t="shared" si="5"/>
        <v>106.65868420655164</v>
      </c>
      <c r="T9" s="19">
        <f t="shared" si="6"/>
        <v>106.91555050509446</v>
      </c>
      <c r="U9" s="19">
        <f t="shared" si="7"/>
        <v>106.23767273885024</v>
      </c>
      <c r="V9" s="19"/>
      <c r="W9" s="20">
        <f t="shared" si="8"/>
        <v>107.06439660290879</v>
      </c>
      <c r="X9" s="21"/>
      <c r="Y9" s="41">
        <f t="shared" si="9"/>
        <v>2.4965416010834129E-2</v>
      </c>
      <c r="Z9" s="24">
        <f t="shared" si="9"/>
        <v>2.8724444431673879E-2</v>
      </c>
      <c r="AA9" s="24">
        <f t="shared" si="9"/>
        <v>3.7423791728470324E-2</v>
      </c>
      <c r="AB9" s="24">
        <f t="shared" si="9"/>
        <v>3.7635621941793929E-3</v>
      </c>
      <c r="AC9" s="24">
        <f t="shared" si="9"/>
        <v>2.9461240067074623E-2</v>
      </c>
      <c r="AD9" s="24">
        <f t="shared" si="9"/>
        <v>1.8389539914686281E-2</v>
      </c>
      <c r="AE9" s="24">
        <f t="shared" si="9"/>
        <v>2.8726768514680368E-2</v>
      </c>
      <c r="AF9" s="24">
        <f t="shared" si="9"/>
        <v>1.566727029305337E-2</v>
      </c>
      <c r="AG9" s="24">
        <f t="shared" si="9"/>
        <v>8.6533416568000288E-2</v>
      </c>
      <c r="AH9" s="24">
        <f t="shared" si="9"/>
        <v>3.2200498200312788E-2</v>
      </c>
      <c r="AI9" s="24">
        <f t="shared" si="9"/>
        <v>1.7500820067118505E-2</v>
      </c>
      <c r="AJ9" s="24">
        <f t="shared" si="9"/>
        <v>3.633414377603561E-3</v>
      </c>
      <c r="AK9" s="24">
        <f t="shared" si="9"/>
        <v>3.7858266659795747E-2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2.4965416010834796E-2</v>
      </c>
      <c r="AP9" s="24">
        <f t="shared" si="10"/>
        <v>2.301297493882104E-2</v>
      </c>
      <c r="AQ9" s="24">
        <f t="shared" si="10"/>
        <v>1.563166968904306E-2</v>
      </c>
      <c r="AR9" s="24">
        <f t="shared" si="10"/>
        <v>1.7805239437348686E-2</v>
      </c>
      <c r="AS9" s="24" t="e">
        <f t="shared" si="10"/>
        <v>#DIV/0!</v>
      </c>
      <c r="AT9" s="24">
        <f t="shared" si="10"/>
        <v>2.2791664756351304E-2</v>
      </c>
      <c r="AU9" s="21"/>
      <c r="BR9" s="21"/>
      <c r="BS9" s="35">
        <f t="shared" si="11"/>
        <v>42826</v>
      </c>
      <c r="BT9" s="24">
        <f t="shared" si="15"/>
        <v>9.9569637145104726E-3</v>
      </c>
      <c r="BU9" s="24">
        <f t="shared" si="12"/>
        <v>1.3581351877256325E-3</v>
      </c>
      <c r="BV9" s="24">
        <f t="shared" si="12"/>
        <v>4.306623903816471E-4</v>
      </c>
      <c r="BW9" s="24">
        <f t="shared" si="12"/>
        <v>2.5731779390252814E-3</v>
      </c>
      <c r="BX9" s="24">
        <f t="shared" si="12"/>
        <v>1.4169550289595866E-3</v>
      </c>
      <c r="BY9" s="24">
        <f t="shared" si="12"/>
        <v>1.5486092277988131E-3</v>
      </c>
      <c r="BZ9" s="24">
        <f t="shared" si="12"/>
        <v>1.4549700290042615E-3</v>
      </c>
      <c r="CA9" s="24">
        <f t="shared" si="12"/>
        <v>2.5136666669485323E-3</v>
      </c>
      <c r="CB9" s="24">
        <f t="shared" si="12"/>
        <v>2.0205044149650144E-3</v>
      </c>
      <c r="CC9" s="24">
        <f t="shared" si="12"/>
        <v>2.5964683668872984E-4</v>
      </c>
      <c r="CD9" s="24">
        <f t="shared" si="12"/>
        <v>1.8895283819974257E-4</v>
      </c>
      <c r="CE9" s="24">
        <f t="shared" si="12"/>
        <v>1.2431717366272166E-3</v>
      </c>
      <c r="CF9" s="24">
        <f t="shared" si="14"/>
        <v>2.4965416010834927E-2</v>
      </c>
    </row>
    <row r="10" spans="1:99" x14ac:dyDescent="0.2">
      <c r="A10" s="31">
        <f>+[1]NEA!A11</f>
        <v>42856</v>
      </c>
      <c r="B10" s="17">
        <f>+[1]NEA!B11</f>
        <v>110.3879000052608</v>
      </c>
      <c r="C10" s="17">
        <f>+[1]NEA!C11</f>
        <v>109.359331370695</v>
      </c>
      <c r="D10" s="17">
        <f>+[1]NEA!D11</f>
        <v>111.25143052583</v>
      </c>
      <c r="E10" s="17">
        <f>+[1]NEA!E11</f>
        <v>107.169896633139</v>
      </c>
      <c r="F10" s="17">
        <f>+[1]NEA!F11</f>
        <v>117.776</v>
      </c>
      <c r="G10" s="17">
        <f>+[1]NEA!G11</f>
        <v>108.804771069696</v>
      </c>
      <c r="H10" s="17">
        <f>+[1]NEA!H11</f>
        <v>113.256423006568</v>
      </c>
      <c r="I10" s="17">
        <f>+[1]NEA!I11</f>
        <v>105.481275725784</v>
      </c>
      <c r="J10" s="17">
        <f>+[1]NEA!J11</f>
        <v>119.35801634287</v>
      </c>
      <c r="K10" s="17">
        <f>+[1]NEA!K11</f>
        <v>109.7089</v>
      </c>
      <c r="L10" s="17">
        <f>+[1]NEA!L11</f>
        <v>118.74671449850401</v>
      </c>
      <c r="M10" s="17">
        <f>+[1]NEA!M11</f>
        <v>114.1092</v>
      </c>
      <c r="N10" s="17">
        <f>+[1]NEA!N11</f>
        <v>111.66631478407901</v>
      </c>
      <c r="O10" s="17">
        <f>+[1]NEA!P11</f>
        <v>109.2521</v>
      </c>
      <c r="P10" s="17">
        <f>+[1]NEA!Q11</f>
        <v>109.8413</v>
      </c>
      <c r="Q10" s="17">
        <f>+[1]NEA!R11</f>
        <v>113.6091</v>
      </c>
      <c r="R10" s="18">
        <f t="shared" si="4"/>
        <v>110.38790000526076</v>
      </c>
      <c r="S10" s="19">
        <f t="shared" si="5"/>
        <v>109.50326877873344</v>
      </c>
      <c r="T10" s="19">
        <f t="shared" si="6"/>
        <v>109.46545127411005</v>
      </c>
      <c r="U10" s="19">
        <f t="shared" si="7"/>
        <v>108.67061876397331</v>
      </c>
      <c r="V10" s="19"/>
      <c r="W10" s="20">
        <f t="shared" si="8"/>
        <v>109.44682022739767</v>
      </c>
      <c r="X10" s="21"/>
      <c r="Y10" s="41">
        <f t="shared" si="9"/>
        <v>2.4196087045117665E-2</v>
      </c>
      <c r="Z10" s="24">
        <f t="shared" si="9"/>
        <v>2.9793319152752407E-2</v>
      </c>
      <c r="AA10" s="24">
        <f t="shared" si="9"/>
        <v>2.2884087999655689E-2</v>
      </c>
      <c r="AB10" s="24">
        <f t="shared" si="9"/>
        <v>2.9277260451950227E-2</v>
      </c>
      <c r="AC10" s="24">
        <f t="shared" si="9"/>
        <v>1.022872018767651E-2</v>
      </c>
      <c r="AD10" s="24">
        <f t="shared" si="9"/>
        <v>2.5886361256991064E-2</v>
      </c>
      <c r="AE10" s="24">
        <f t="shared" si="9"/>
        <v>2.1561057746518619E-2</v>
      </c>
      <c r="AF10" s="24">
        <f t="shared" si="9"/>
        <v>2.4142395000773309E-2</v>
      </c>
      <c r="AG10" s="24">
        <f t="shared" si="9"/>
        <v>1.4155687947025042E-2</v>
      </c>
      <c r="AH10" s="24">
        <f t="shared" si="9"/>
        <v>5.1619168907559576E-3</v>
      </c>
      <c r="AI10" s="24">
        <f t="shared" si="9"/>
        <v>1.7353677219406949E-2</v>
      </c>
      <c r="AJ10" s="24">
        <f t="shared" si="9"/>
        <v>2.9160503625671907E-2</v>
      </c>
      <c r="AK10" s="24">
        <f t="shared" si="9"/>
        <v>2.8249543495063811E-2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2.4196087045116776E-2</v>
      </c>
      <c r="AP10" s="24">
        <f t="shared" si="10"/>
        <v>2.6669976226906034E-2</v>
      </c>
      <c r="AQ10" s="24">
        <f t="shared" si="10"/>
        <v>2.3849671605012057E-2</v>
      </c>
      <c r="AR10" s="24">
        <f t="shared" si="10"/>
        <v>2.2900972530748742E-2</v>
      </c>
      <c r="AS10" s="24" t="e">
        <f t="shared" si="10"/>
        <v>#DIV/0!</v>
      </c>
      <c r="AT10" s="24">
        <f t="shared" si="10"/>
        <v>2.2252249114381728E-2</v>
      </c>
      <c r="AU10" s="21"/>
      <c r="BR10" s="21"/>
      <c r="BS10" s="35">
        <f t="shared" si="11"/>
        <v>42856</v>
      </c>
      <c r="BT10" s="24">
        <f t="shared" si="15"/>
        <v>1.0365351248113918E-2</v>
      </c>
      <c r="BU10" s="24">
        <f t="shared" si="12"/>
        <v>8.4057373340776036E-4</v>
      </c>
      <c r="BV10" s="24">
        <f t="shared" si="12"/>
        <v>3.280881162092397E-3</v>
      </c>
      <c r="BW10" s="24">
        <f t="shared" si="12"/>
        <v>8.9730664245415233E-4</v>
      </c>
      <c r="BX10" s="24">
        <f t="shared" si="12"/>
        <v>1.9818050414603682E-3</v>
      </c>
      <c r="BY10" s="24">
        <f t="shared" si="12"/>
        <v>1.1665838495692963E-3</v>
      </c>
      <c r="BZ10" s="24">
        <f t="shared" si="12"/>
        <v>2.2216892233500752E-3</v>
      </c>
      <c r="CA10" s="24">
        <f t="shared" si="12"/>
        <v>4.3590182886258673E-4</v>
      </c>
      <c r="CB10" s="24">
        <f t="shared" si="12"/>
        <v>3.2618431463789222E-4</v>
      </c>
      <c r="CC10" s="24">
        <f t="shared" si="12"/>
        <v>2.5558873444615104E-4</v>
      </c>
      <c r="CD10" s="24">
        <f t="shared" si="12"/>
        <v>1.4849075308940979E-3</v>
      </c>
      <c r="CE10" s="24">
        <f t="shared" si="12"/>
        <v>9.3931373582807111E-4</v>
      </c>
      <c r="CF10" s="24">
        <f t="shared" si="14"/>
        <v>2.4196087045116769E-2</v>
      </c>
    </row>
    <row r="11" spans="1:99" x14ac:dyDescent="0.2">
      <c r="A11" s="31">
        <f>+[1]NEA!A12</f>
        <v>42887</v>
      </c>
      <c r="B11" s="17">
        <f>+[1]NEA!B12</f>
        <v>112.6470295111238</v>
      </c>
      <c r="C11" s="17">
        <f>+[1]NEA!C12</f>
        <v>112.119271401075</v>
      </c>
      <c r="D11" s="17">
        <f>+[1]NEA!D12</f>
        <v>114.893055030279</v>
      </c>
      <c r="E11" s="17">
        <f>+[1]NEA!E12</f>
        <v>108.328247571742</v>
      </c>
      <c r="F11" s="17">
        <f>+[1]NEA!F12</f>
        <v>120.8334</v>
      </c>
      <c r="G11" s="17">
        <f>+[1]NEA!G12</f>
        <v>109.256567378428</v>
      </c>
      <c r="H11" s="17">
        <f>+[1]NEA!H12</f>
        <v>115.131659707862</v>
      </c>
      <c r="I11" s="17">
        <f>+[1]NEA!I12</f>
        <v>108.763068831704</v>
      </c>
      <c r="J11" s="17">
        <f>+[1]NEA!J12</f>
        <v>119.410224716174</v>
      </c>
      <c r="K11" s="17">
        <f>+[1]NEA!K12</f>
        <v>112.3574</v>
      </c>
      <c r="L11" s="17">
        <f>+[1]NEA!L12</f>
        <v>121.392818774554</v>
      </c>
      <c r="M11" s="17">
        <f>+[1]NEA!M12</f>
        <v>114.7012</v>
      </c>
      <c r="N11" s="17">
        <f>+[1]NEA!N12</f>
        <v>114.32880346914099</v>
      </c>
      <c r="O11" s="17">
        <f>+[1]NEA!P12</f>
        <v>108.84</v>
      </c>
      <c r="P11" s="17">
        <f>+[1]NEA!Q12</f>
        <v>111.54430000000001</v>
      </c>
      <c r="Q11" s="17">
        <f>+[1]NEA!R12</f>
        <v>115.6964</v>
      </c>
      <c r="R11" s="18">
        <f t="shared" si="4"/>
        <v>112.64702951112385</v>
      </c>
      <c r="S11" s="19">
        <f t="shared" si="5"/>
        <v>111.64422036482718</v>
      </c>
      <c r="T11" s="19">
        <f t="shared" si="6"/>
        <v>110.79982088823567</v>
      </c>
      <c r="U11" s="19">
        <f t="shared" si="7"/>
        <v>110.13205371661626</v>
      </c>
      <c r="V11" s="19"/>
      <c r="W11" s="20">
        <f t="shared" si="8"/>
        <v>111.26965917129007</v>
      </c>
      <c r="X11" s="21"/>
      <c r="Y11" s="41">
        <f t="shared" si="9"/>
        <v>2.0465372615615873E-2</v>
      </c>
      <c r="Z11" s="24">
        <f t="shared" si="9"/>
        <v>2.5237352823826553E-2</v>
      </c>
      <c r="AA11" s="24">
        <f t="shared" si="9"/>
        <v>3.2733282504655126E-2</v>
      </c>
      <c r="AB11" s="24">
        <f t="shared" si="9"/>
        <v>1.080854768917261E-2</v>
      </c>
      <c r="AC11" s="24">
        <f t="shared" si="9"/>
        <v>2.5959448444504929E-2</v>
      </c>
      <c r="AD11" s="24">
        <f t="shared" si="9"/>
        <v>4.1523575141995117E-3</v>
      </c>
      <c r="AE11" s="24">
        <f t="shared" si="9"/>
        <v>1.6557442408235534E-2</v>
      </c>
      <c r="AF11" s="24">
        <f t="shared" si="9"/>
        <v>3.1112565555725391E-2</v>
      </c>
      <c r="AG11" s="24">
        <f t="shared" si="9"/>
        <v>4.3740986071694188E-4</v>
      </c>
      <c r="AH11" s="24">
        <f t="shared" si="9"/>
        <v>2.4141159012623481E-2</v>
      </c>
      <c r="AI11" s="24">
        <f t="shared" si="9"/>
        <v>2.2283599906112173E-2</v>
      </c>
      <c r="AJ11" s="24">
        <f t="shared" si="9"/>
        <v>5.1880128859023156E-3</v>
      </c>
      <c r="AK11" s="24">
        <f t="shared" si="9"/>
        <v>2.3843257388857619E-2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2.0465372615616539E-2</v>
      </c>
      <c r="AP11" s="24">
        <f t="shared" si="10"/>
        <v>1.9551485631171595E-2</v>
      </c>
      <c r="AQ11" s="24">
        <f t="shared" si="10"/>
        <v>1.218986994156035E-2</v>
      </c>
      <c r="AR11" s="24">
        <f t="shared" si="10"/>
        <v>1.3448298806663761E-2</v>
      </c>
      <c r="AS11" s="24" t="e">
        <f t="shared" si="10"/>
        <v>#DIV/0!</v>
      </c>
      <c r="AT11" s="24">
        <f t="shared" si="10"/>
        <v>1.6655019671700799E-2</v>
      </c>
      <c r="AU11" s="21"/>
      <c r="BR11" s="21"/>
      <c r="BS11" s="35">
        <f t="shared" si="11"/>
        <v>42887</v>
      </c>
      <c r="BT11" s="24">
        <f t="shared" si="15"/>
        <v>8.8282757863926403E-3</v>
      </c>
      <c r="BU11" s="24">
        <f t="shared" si="12"/>
        <v>1.2008121538286925E-3</v>
      </c>
      <c r="BV11" s="24">
        <f t="shared" si="12"/>
        <v>1.2172412816218402E-3</v>
      </c>
      <c r="BW11" s="24">
        <f t="shared" si="12"/>
        <v>2.2462166595087255E-3</v>
      </c>
      <c r="BX11" s="24">
        <f t="shared" si="12"/>
        <v>3.184203415199894E-4</v>
      </c>
      <c r="BY11" s="24">
        <f t="shared" si="12"/>
        <v>8.9355310213677034E-4</v>
      </c>
      <c r="BZ11" s="24">
        <f t="shared" si="12"/>
        <v>2.8629648365901942E-3</v>
      </c>
      <c r="CA11" s="24">
        <f t="shared" si="12"/>
        <v>1.3337296271625527E-5</v>
      </c>
      <c r="CB11" s="24">
        <f t="shared" si="12"/>
        <v>1.4971423497695286E-3</v>
      </c>
      <c r="CC11" s="24">
        <f t="shared" si="12"/>
        <v>3.2600509795516447E-4</v>
      </c>
      <c r="CD11" s="24">
        <f t="shared" si="12"/>
        <v>2.6546387782178468E-4</v>
      </c>
      <c r="CE11" s="24">
        <f t="shared" si="12"/>
        <v>7.9593983219952821E-4</v>
      </c>
      <c r="CF11" s="24">
        <f t="shared" si="14"/>
        <v>2.046537261561648E-2</v>
      </c>
    </row>
    <row r="12" spans="1:99" x14ac:dyDescent="0.2">
      <c r="A12" s="31">
        <f>+[1]NEA!A13</f>
        <v>42917</v>
      </c>
      <c r="B12" s="17">
        <f>+[1]NEA!B13</f>
        <v>114.417243852433</v>
      </c>
      <c r="C12" s="17">
        <f>+[1]NEA!C13</f>
        <v>113.67155844948</v>
      </c>
      <c r="D12" s="17">
        <f>+[1]NEA!D13</f>
        <v>118.992258276675</v>
      </c>
      <c r="E12" s="17">
        <f>+[1]NEA!E13</f>
        <v>109.299171313865</v>
      </c>
      <c r="F12" s="17">
        <f>+[1]NEA!F13</f>
        <v>122.6814</v>
      </c>
      <c r="G12" s="17">
        <f>+[1]NEA!G13</f>
        <v>110.50515671342301</v>
      </c>
      <c r="H12" s="17">
        <f>+[1]NEA!H13</f>
        <v>116.947996275835</v>
      </c>
      <c r="I12" s="17">
        <f>+[1]NEA!I13</f>
        <v>111.999958995306</v>
      </c>
      <c r="J12" s="17">
        <f>+[1]NEA!J13</f>
        <v>121.443508398983</v>
      </c>
      <c r="K12" s="17">
        <f>+[1]NEA!K13</f>
        <v>114.8339</v>
      </c>
      <c r="L12" s="17">
        <f>+[1]NEA!L13</f>
        <v>124.229309060426</v>
      </c>
      <c r="M12" s="17">
        <f>+[1]NEA!M13</f>
        <v>114.911</v>
      </c>
      <c r="N12" s="17">
        <f>+[1]NEA!N13</f>
        <v>115.697445530544</v>
      </c>
      <c r="O12" s="17">
        <f>+[1]NEA!P13</f>
        <v>107.55800000000001</v>
      </c>
      <c r="P12" s="17">
        <f>+[1]NEA!Q13</f>
        <v>113.18380000000001</v>
      </c>
      <c r="Q12" s="17">
        <f>+[1]NEA!R13</f>
        <v>118.2337</v>
      </c>
      <c r="R12" s="18">
        <f t="shared" si="4"/>
        <v>114.41724385243297</v>
      </c>
      <c r="S12" s="19">
        <f t="shared" si="5"/>
        <v>113.17837972672748</v>
      </c>
      <c r="T12" s="19">
        <f t="shared" si="6"/>
        <v>112.03941726371598</v>
      </c>
      <c r="U12" s="19">
        <f t="shared" si="7"/>
        <v>111.54791191984994</v>
      </c>
      <c r="V12" s="19"/>
      <c r="W12" s="20">
        <f t="shared" si="8"/>
        <v>113.1713738750794</v>
      </c>
      <c r="X12" s="21"/>
      <c r="Y12" s="41">
        <f t="shared" si="9"/>
        <v>1.5714700591677788E-2</v>
      </c>
      <c r="Z12" s="24">
        <f t="shared" si="9"/>
        <v>1.3844961967797165E-2</v>
      </c>
      <c r="AA12" s="24">
        <f t="shared" si="9"/>
        <v>3.5678424995450708E-2</v>
      </c>
      <c r="AB12" s="24">
        <f t="shared" si="9"/>
        <v>8.9627937669720659E-3</v>
      </c>
      <c r="AC12" s="24">
        <f t="shared" si="9"/>
        <v>1.5293784665498134E-2</v>
      </c>
      <c r="AD12" s="24">
        <f t="shared" si="9"/>
        <v>1.1428048354020781E-2</v>
      </c>
      <c r="AE12" s="24">
        <f t="shared" si="9"/>
        <v>1.5776169409715823E-2</v>
      </c>
      <c r="AF12" s="24">
        <f t="shared" si="9"/>
        <v>2.9760930786263851E-2</v>
      </c>
      <c r="AG12" s="24">
        <f t="shared" si="9"/>
        <v>1.702771841893691E-2</v>
      </c>
      <c r="AH12" s="24">
        <f t="shared" si="9"/>
        <v>2.2041271869943646E-2</v>
      </c>
      <c r="AI12" s="24">
        <f t="shared" si="9"/>
        <v>2.3366211564292083E-2</v>
      </c>
      <c r="AJ12" s="24">
        <f t="shared" si="9"/>
        <v>1.8291003058381605E-3</v>
      </c>
      <c r="AK12" s="24">
        <f t="shared" si="9"/>
        <v>1.1971104567471746E-2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1.5714700591677122E-2</v>
      </c>
      <c r="AP12" s="24">
        <f t="shared" si="10"/>
        <v>1.3741502756587254E-2</v>
      </c>
      <c r="AQ12" s="24">
        <f t="shared" si="10"/>
        <v>1.1187711004791989E-2</v>
      </c>
      <c r="AR12" s="24">
        <f t="shared" si="10"/>
        <v>1.2856004727532566E-2</v>
      </c>
      <c r="AS12" s="24" t="e">
        <f t="shared" si="10"/>
        <v>#DIV/0!</v>
      </c>
      <c r="AT12" s="24">
        <f t="shared" si="10"/>
        <v>1.7091044566441838E-2</v>
      </c>
      <c r="AU12" s="21"/>
      <c r="BR12" s="21"/>
      <c r="BS12" s="35">
        <f t="shared" si="11"/>
        <v>42917</v>
      </c>
      <c r="BT12" s="24">
        <f t="shared" si="15"/>
        <v>4.8657524230382122E-3</v>
      </c>
      <c r="BU12" s="24">
        <f t="shared" si="12"/>
        <v>1.3245888401707032E-3</v>
      </c>
      <c r="BV12" s="24">
        <f t="shared" si="12"/>
        <v>9.998235601511962E-4</v>
      </c>
      <c r="BW12" s="24">
        <f t="shared" si="12"/>
        <v>1.3304638449005894E-3</v>
      </c>
      <c r="BX12" s="24">
        <f t="shared" si="12"/>
        <v>8.6234187163380753E-4</v>
      </c>
      <c r="BY12" s="24">
        <f t="shared" si="12"/>
        <v>8.4812980768343444E-4</v>
      </c>
      <c r="BZ12" s="24">
        <f t="shared" si="12"/>
        <v>2.7671614964697409E-3</v>
      </c>
      <c r="CA12" s="24">
        <f t="shared" si="12"/>
        <v>5.0901120166290444E-4</v>
      </c>
      <c r="CB12" s="24">
        <f t="shared" si="12"/>
        <v>1.3718391037088112E-3</v>
      </c>
      <c r="CC12" s="24">
        <f t="shared" si="12"/>
        <v>3.424525977762233E-4</v>
      </c>
      <c r="CD12" s="24">
        <f t="shared" si="12"/>
        <v>9.2191512240227745E-5</v>
      </c>
      <c r="CE12" s="24">
        <f t="shared" si="12"/>
        <v>4.0094433224126209E-4</v>
      </c>
      <c r="CF12" s="24">
        <f t="shared" si="14"/>
        <v>1.5714700591677112E-2</v>
      </c>
    </row>
    <row r="13" spans="1:99" x14ac:dyDescent="0.2">
      <c r="A13" s="31">
        <f>+[1]NEA!A14</f>
        <v>42948</v>
      </c>
      <c r="B13" s="17">
        <f>+[1]NEA!B14</f>
        <v>115.6179284631654</v>
      </c>
      <c r="C13" s="17">
        <f>+[1]NEA!C14</f>
        <v>115.00870558977</v>
      </c>
      <c r="D13" s="17">
        <f>+[1]NEA!D14</f>
        <v>121.199619128226</v>
      </c>
      <c r="E13" s="17">
        <f>+[1]NEA!E14</f>
        <v>108.604257608674</v>
      </c>
      <c r="F13" s="17">
        <f>+[1]NEA!F14</f>
        <v>125.24</v>
      </c>
      <c r="G13" s="17">
        <f>+[1]NEA!G14</f>
        <v>110.196256398643</v>
      </c>
      <c r="H13" s="17">
        <f>+[1]NEA!H14</f>
        <v>119.693930504113</v>
      </c>
      <c r="I13" s="17">
        <f>+[1]NEA!I14</f>
        <v>112.616590617143</v>
      </c>
      <c r="J13" s="17">
        <f>+[1]NEA!J14</f>
        <v>124.004427004726</v>
      </c>
      <c r="K13" s="17">
        <f>+[1]NEA!K14</f>
        <v>118.114</v>
      </c>
      <c r="L13" s="17">
        <f>+[1]NEA!L14</f>
        <v>125.921357765286</v>
      </c>
      <c r="M13" s="17">
        <f>+[1]NEA!M14</f>
        <v>114.8047</v>
      </c>
      <c r="N13" s="17">
        <f>+[1]NEA!N14</f>
        <v>117.117629534581</v>
      </c>
      <c r="O13" s="17">
        <f>+[1]NEA!P14</f>
        <v>108.6521</v>
      </c>
      <c r="P13" s="17">
        <f>+[1]NEA!Q14</f>
        <v>114.4192</v>
      </c>
      <c r="Q13" s="17">
        <f>+[1]NEA!R14</f>
        <v>119.9735</v>
      </c>
      <c r="R13" s="18">
        <f t="shared" si="4"/>
        <v>115.61792846316537</v>
      </c>
      <c r="S13" s="19">
        <f t="shared" si="5"/>
        <v>114.13159947140484</v>
      </c>
      <c r="T13" s="19">
        <f t="shared" si="6"/>
        <v>112.45760453221665</v>
      </c>
      <c r="U13" s="19">
        <f t="shared" si="7"/>
        <v>112.05587138679731</v>
      </c>
      <c r="V13" s="19"/>
      <c r="W13" s="20">
        <f t="shared" si="8"/>
        <v>114.10062874171737</v>
      </c>
      <c r="X13" s="21"/>
      <c r="Y13" s="41">
        <f t="shared" si="9"/>
        <v>1.0493913070314331E-2</v>
      </c>
      <c r="Z13" s="24">
        <f t="shared" si="9"/>
        <v>1.1763251586669243E-2</v>
      </c>
      <c r="AA13" s="24">
        <f t="shared" si="9"/>
        <v>1.8550457681192567E-2</v>
      </c>
      <c r="AB13" s="24">
        <f t="shared" si="9"/>
        <v>-6.3579046102323344E-3</v>
      </c>
      <c r="AC13" s="24">
        <f t="shared" si="9"/>
        <v>2.0855647229327312E-2</v>
      </c>
      <c r="AD13" s="24">
        <f t="shared" si="9"/>
        <v>-2.7953475110766846E-3</v>
      </c>
      <c r="AE13" s="24">
        <f t="shared" si="9"/>
        <v>2.3479959603595058E-2</v>
      </c>
      <c r="AF13" s="24">
        <f t="shared" si="9"/>
        <v>5.5056414963763345E-3</v>
      </c>
      <c r="AG13" s="24">
        <f t="shared" si="9"/>
        <v>2.1087323970660599E-2</v>
      </c>
      <c r="AH13" s="24">
        <f t="shared" si="9"/>
        <v>2.8563864851755438E-2</v>
      </c>
      <c r="AI13" s="24">
        <f t="shared" si="9"/>
        <v>1.3620366382598004E-2</v>
      </c>
      <c r="AJ13" s="24">
        <f t="shared" si="9"/>
        <v>-9.2506374498524391E-4</v>
      </c>
      <c r="AK13" s="24">
        <f t="shared" si="9"/>
        <v>1.2274981504773796E-2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1.0493913070314331E-2</v>
      </c>
      <c r="AP13" s="24">
        <f t="shared" si="10"/>
        <v>8.4222777086837564E-3</v>
      </c>
      <c r="AQ13" s="24">
        <f t="shared" si="10"/>
        <v>3.7325012813691494E-3</v>
      </c>
      <c r="AR13" s="24">
        <f t="shared" si="10"/>
        <v>4.5537335321197414E-3</v>
      </c>
      <c r="AS13" s="24" t="e">
        <f t="shared" si="10"/>
        <v>#DIV/0!</v>
      </c>
      <c r="AT13" s="24">
        <f t="shared" si="10"/>
        <v>8.2110416691034693E-3</v>
      </c>
      <c r="AU13" s="21"/>
      <c r="BR13" s="21"/>
      <c r="BS13" s="35">
        <f t="shared" si="11"/>
        <v>42948</v>
      </c>
      <c r="BT13" s="24">
        <f t="shared" si="15"/>
        <v>4.1265340724807109E-3</v>
      </c>
      <c r="BU13" s="24">
        <f t="shared" si="12"/>
        <v>7.0223623897184033E-4</v>
      </c>
      <c r="BV13" s="24">
        <f t="shared" si="12"/>
        <v>-7.0452658260253774E-4</v>
      </c>
      <c r="BW13" s="24">
        <f t="shared" si="12"/>
        <v>1.8135593291132006E-3</v>
      </c>
      <c r="BX13" s="24">
        <f t="shared" si="12"/>
        <v>-2.1004215519191863E-4</v>
      </c>
      <c r="BY13" s="24">
        <f t="shared" si="12"/>
        <v>1.2623633950989601E-3</v>
      </c>
      <c r="BZ13" s="24">
        <f t="shared" si="12"/>
        <v>5.1899192100352725E-4</v>
      </c>
      <c r="CA13" s="24">
        <f t="shared" si="12"/>
        <v>6.3118025089901582E-4</v>
      </c>
      <c r="CB13" s="24">
        <f t="shared" si="12"/>
        <v>1.7888758119709587E-3</v>
      </c>
      <c r="CC13" s="24">
        <f t="shared" si="12"/>
        <v>2.0112232746818313E-4</v>
      </c>
      <c r="CD13" s="24">
        <f t="shared" si="12"/>
        <v>-4.5988260360357684E-5</v>
      </c>
      <c r="CE13" s="24">
        <f t="shared" si="12"/>
        <v>4.096067214629409E-4</v>
      </c>
      <c r="CF13" s="24">
        <f t="shared" si="14"/>
        <v>1.0493913070314522E-2</v>
      </c>
    </row>
    <row r="14" spans="1:99" x14ac:dyDescent="0.2">
      <c r="A14" s="31">
        <f>+[1]NEA!A15</f>
        <v>42979</v>
      </c>
      <c r="B14" s="17">
        <f>+[1]NEA!B15</f>
        <v>116.19172433528379</v>
      </c>
      <c r="C14" s="17">
        <f>+[1]NEA!C15</f>
        <v>116.025522133246</v>
      </c>
      <c r="D14" s="17">
        <f>+[1]NEA!D15</f>
        <v>121.639312209018</v>
      </c>
      <c r="E14" s="17">
        <f>+[1]NEA!E15</f>
        <v>107.537355750724</v>
      </c>
      <c r="F14" s="17">
        <f>+[1]NEA!F15</f>
        <v>126.0757</v>
      </c>
      <c r="G14" s="17">
        <f>+[1]NEA!G15</f>
        <v>109.449472968455</v>
      </c>
      <c r="H14" s="17">
        <f>+[1]NEA!H15</f>
        <v>121.466140117417</v>
      </c>
      <c r="I14" s="17">
        <f>+[1]NEA!I15</f>
        <v>112.422266926398</v>
      </c>
      <c r="J14" s="17">
        <f>+[1]NEA!J15</f>
        <v>125.443822330898</v>
      </c>
      <c r="K14" s="17">
        <f>+[1]NEA!K15</f>
        <v>119.73909999999999</v>
      </c>
      <c r="L14" s="17">
        <f>+[1]NEA!L15</f>
        <v>130.73671691166001</v>
      </c>
      <c r="M14" s="17">
        <f>+[1]NEA!M15</f>
        <v>115.1332</v>
      </c>
      <c r="N14" s="17">
        <f>+[1]NEA!N15</f>
        <v>117.55964595995199</v>
      </c>
      <c r="O14" s="17">
        <f>+[1]NEA!P15</f>
        <v>111.5347</v>
      </c>
      <c r="P14" s="17">
        <f>+[1]NEA!Q15</f>
        <v>115.9294</v>
      </c>
      <c r="Q14" s="17">
        <f>+[1]NEA!R15</f>
        <v>120.3964</v>
      </c>
      <c r="R14" s="18">
        <f t="shared" si="4"/>
        <v>116.19172433528379</v>
      </c>
      <c r="S14" s="19">
        <f t="shared" si="5"/>
        <v>114.57850405158695</v>
      </c>
      <c r="T14" s="19">
        <f t="shared" si="6"/>
        <v>112.31114207472157</v>
      </c>
      <c r="U14" s="19">
        <f t="shared" si="7"/>
        <v>111.82811348792599</v>
      </c>
      <c r="V14" s="19"/>
      <c r="W14" s="20">
        <f t="shared" si="8"/>
        <v>114.33967250599363</v>
      </c>
      <c r="X14" s="21"/>
      <c r="Y14" s="41">
        <f t="shared" si="9"/>
        <v>4.9628624188782222E-3</v>
      </c>
      <c r="Z14" s="24">
        <f t="shared" si="9"/>
        <v>8.8412136999691526E-3</v>
      </c>
      <c r="AA14" s="24">
        <f t="shared" si="9"/>
        <v>3.6278421001210148E-3</v>
      </c>
      <c r="AB14" s="24">
        <f t="shared" si="9"/>
        <v>-9.8237572029108433E-3</v>
      </c>
      <c r="AC14" s="24">
        <f t="shared" si="9"/>
        <v>6.6727882465666966E-3</v>
      </c>
      <c r="AD14" s="24">
        <f t="shared" si="9"/>
        <v>-6.7768493648864281E-3</v>
      </c>
      <c r="AE14" s="24">
        <f t="shared" si="9"/>
        <v>1.4806177772256346E-2</v>
      </c>
      <c r="AF14" s="24">
        <f t="shared" si="9"/>
        <v>-1.7255334198993388E-3</v>
      </c>
      <c r="AG14" s="24">
        <f t="shared" si="9"/>
        <v>1.1607612413040203E-2</v>
      </c>
      <c r="AH14" s="24">
        <f t="shared" si="9"/>
        <v>1.3758741554769083E-2</v>
      </c>
      <c r="AI14" s="24">
        <f t="shared" si="9"/>
        <v>3.8241004003067625E-2</v>
      </c>
      <c r="AJ14" s="24">
        <f t="shared" si="9"/>
        <v>2.8613811107036646E-3</v>
      </c>
      <c r="AK14" s="24">
        <f t="shared" si="9"/>
        <v>3.7741237346380352E-3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4.9628624188784443E-3</v>
      </c>
      <c r="AP14" s="24">
        <f t="shared" si="10"/>
        <v>3.9156954099646146E-3</v>
      </c>
      <c r="AQ14" s="24">
        <f t="shared" si="10"/>
        <v>-1.3023793108906112E-3</v>
      </c>
      <c r="AR14" s="24">
        <f t="shared" si="10"/>
        <v>-2.0325387331568967E-3</v>
      </c>
      <c r="AS14" s="24" t="e">
        <f t="shared" si="10"/>
        <v>#DIV/0!</v>
      </c>
      <c r="AT14" s="24">
        <f t="shared" si="10"/>
        <v>2.0950258286251966E-3</v>
      </c>
      <c r="AU14" s="21"/>
      <c r="BR14" s="21"/>
      <c r="BS14" s="35">
        <f t="shared" si="11"/>
        <v>42979</v>
      </c>
      <c r="BT14" s="24">
        <f t="shared" si="15"/>
        <v>3.1053827574480377E-3</v>
      </c>
      <c r="BU14" s="24">
        <f t="shared" si="12"/>
        <v>1.3842860145974386E-4</v>
      </c>
      <c r="BV14" s="24">
        <f t="shared" si="12"/>
        <v>-1.0704275467245449E-3</v>
      </c>
      <c r="BW14" s="24">
        <f t="shared" si="12"/>
        <v>5.8620034886365123E-4</v>
      </c>
      <c r="BX14" s="24">
        <f t="shared" si="12"/>
        <v>-5.0251506527498966E-4</v>
      </c>
      <c r="BY14" s="24">
        <f t="shared" si="12"/>
        <v>8.0626099168943928E-4</v>
      </c>
      <c r="BZ14" s="24">
        <f t="shared" si="12"/>
        <v>-1.6185527337748658E-4</v>
      </c>
      <c r="CA14" s="24">
        <f t="shared" si="12"/>
        <v>3.5107832096284577E-4</v>
      </c>
      <c r="CB14" s="24">
        <f t="shared" si="12"/>
        <v>8.77080582120153E-4</v>
      </c>
      <c r="CC14" s="24">
        <f t="shared" si="12"/>
        <v>5.6642499360772176E-4</v>
      </c>
      <c r="CD14" s="24">
        <f t="shared" si="12"/>
        <v>1.4064211507803276E-4</v>
      </c>
      <c r="CE14" s="24">
        <f t="shared" si="12"/>
        <v>1.2616159302568651E-4</v>
      </c>
      <c r="CF14" s="24">
        <f t="shared" si="14"/>
        <v>4.9628624188782899E-3</v>
      </c>
    </row>
    <row r="15" spans="1:99" x14ac:dyDescent="0.2">
      <c r="A15" s="31">
        <f>+[1]NEA!A16</f>
        <v>43009</v>
      </c>
      <c r="B15" s="17">
        <f>+[1]NEA!B16</f>
        <v>117.6467319248881</v>
      </c>
      <c r="C15" s="17">
        <f>+[1]NEA!C16</f>
        <v>117.57504514005601</v>
      </c>
      <c r="D15" s="17">
        <f>+[1]NEA!D16</f>
        <v>125.415322816922</v>
      </c>
      <c r="E15" s="17">
        <f>+[1]NEA!E16</f>
        <v>107.21915573411999</v>
      </c>
      <c r="F15" s="17">
        <f>+[1]NEA!F16</f>
        <v>127.26730000000001</v>
      </c>
      <c r="G15" s="17">
        <f>+[1]NEA!G16</f>
        <v>109.509575809609</v>
      </c>
      <c r="H15" s="17">
        <f>+[1]NEA!H16</f>
        <v>122.538589309983</v>
      </c>
      <c r="I15" s="17">
        <f>+[1]NEA!I16</f>
        <v>114.648727702803</v>
      </c>
      <c r="J15" s="17">
        <f>+[1]NEA!J16</f>
        <v>132.577317114149</v>
      </c>
      <c r="K15" s="17">
        <f>+[1]NEA!K16</f>
        <v>121.6468</v>
      </c>
      <c r="L15" s="17">
        <f>+[1]NEA!L16</f>
        <v>135.10712833686699</v>
      </c>
      <c r="M15" s="17">
        <f>+[1]NEA!M16</f>
        <v>115.64919999999999</v>
      </c>
      <c r="N15" s="17">
        <f>+[1]NEA!N16</f>
        <v>118.469253295982</v>
      </c>
      <c r="O15" s="17">
        <f>+[1]NEA!P16</f>
        <v>113.67570000000001</v>
      </c>
      <c r="P15" s="17">
        <f>+[1]NEA!Q16</f>
        <v>117.3565</v>
      </c>
      <c r="Q15" s="17">
        <f>+[1]NEA!R16</f>
        <v>123.0485</v>
      </c>
      <c r="R15" s="18">
        <f t="shared" si="4"/>
        <v>117.64673192488809</v>
      </c>
      <c r="S15" s="19">
        <f t="shared" si="5"/>
        <v>115.71410921642767</v>
      </c>
      <c r="T15" s="19">
        <f t="shared" si="6"/>
        <v>112.73146779425129</v>
      </c>
      <c r="U15" s="19">
        <f t="shared" si="7"/>
        <v>112.23206342293535</v>
      </c>
      <c r="V15" s="19"/>
      <c r="W15" s="20">
        <f t="shared" si="8"/>
        <v>115.69046114898589</v>
      </c>
      <c r="X15" s="21"/>
      <c r="Y15" s="41">
        <f t="shared" si="9"/>
        <v>1.2522471784700562E-2</v>
      </c>
      <c r="Z15" s="24">
        <f t="shared" si="9"/>
        <v>1.3355018605565983E-2</v>
      </c>
      <c r="AA15" s="24">
        <f t="shared" si="9"/>
        <v>3.1042682988995596E-2</v>
      </c>
      <c r="AB15" s="24">
        <f t="shared" si="9"/>
        <v>-2.9589719254545788E-3</v>
      </c>
      <c r="AC15" s="24">
        <f t="shared" si="9"/>
        <v>9.4514644772942802E-3</v>
      </c>
      <c r="AD15" s="24">
        <f t="shared" si="9"/>
        <v>5.4913778498799637E-4</v>
      </c>
      <c r="AE15" s="24">
        <f t="shared" si="9"/>
        <v>8.8292028669825218E-3</v>
      </c>
      <c r="AF15" s="24">
        <f t="shared" si="9"/>
        <v>1.9804446550278687E-2</v>
      </c>
      <c r="AG15" s="24">
        <f t="shared" si="9"/>
        <v>5.6866050880003849E-2</v>
      </c>
      <c r="AH15" s="24">
        <f t="shared" si="9"/>
        <v>1.5932139125816036E-2</v>
      </c>
      <c r="AI15" s="24">
        <f t="shared" si="9"/>
        <v>3.3429104909832752E-2</v>
      </c>
      <c r="AJ15" s="24">
        <f t="shared" si="9"/>
        <v>4.4817654681708063E-3</v>
      </c>
      <c r="AK15" s="24">
        <f t="shared" si="9"/>
        <v>7.7374113251402754E-3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1.2522471784700562E-2</v>
      </c>
      <c r="AP15" s="24">
        <f t="shared" si="10"/>
        <v>9.9111537040965647E-3</v>
      </c>
      <c r="AQ15" s="24">
        <f t="shared" si="10"/>
        <v>3.7425113106770436E-3</v>
      </c>
      <c r="AR15" s="24">
        <f t="shared" si="10"/>
        <v>3.6122395559590181E-3</v>
      </c>
      <c r="AS15" s="24" t="e">
        <f t="shared" si="10"/>
        <v>#DIV/0!</v>
      </c>
      <c r="AT15" s="24">
        <f t="shared" si="10"/>
        <v>1.1813822913665062E-2</v>
      </c>
      <c r="AU15" s="21"/>
      <c r="BR15" s="21"/>
      <c r="BS15" s="35">
        <f t="shared" si="11"/>
        <v>43009</v>
      </c>
      <c r="BT15" s="24">
        <f t="shared" si="15"/>
        <v>4.7089117304584555E-3</v>
      </c>
      <c r="BU15" s="24">
        <f t="shared" si="12"/>
        <v>1.1829309437829494E-3</v>
      </c>
      <c r="BV15" s="24">
        <f t="shared" si="12"/>
        <v>-3.1767496469502308E-4</v>
      </c>
      <c r="BW15" s="24">
        <f t="shared" si="12"/>
        <v>8.3171809827986608E-4</v>
      </c>
      <c r="BX15" s="24">
        <f t="shared" si="12"/>
        <v>4.0243838952665281E-5</v>
      </c>
      <c r="BY15" s="24">
        <f t="shared" si="12"/>
        <v>4.8549780848584299E-4</v>
      </c>
      <c r="BZ15" s="24">
        <f t="shared" si="12"/>
        <v>1.8452964184359983E-3</v>
      </c>
      <c r="CA15" s="24">
        <f t="shared" si="12"/>
        <v>1.7313156684653028E-3</v>
      </c>
      <c r="CB15" s="24">
        <f t="shared" si="12"/>
        <v>1.024517715706638E-3</v>
      </c>
      <c r="CC15" s="24">
        <f t="shared" si="12"/>
        <v>5.11547579854322E-4</v>
      </c>
      <c r="CD15" s="24">
        <f t="shared" si="12"/>
        <v>2.1982632709964227E-4</v>
      </c>
      <c r="CE15" s="24">
        <f t="shared" si="12"/>
        <v>2.5834061987386293E-4</v>
      </c>
      <c r="CF15" s="24">
        <f t="shared" si="14"/>
        <v>1.2522471784700524E-2</v>
      </c>
    </row>
    <row r="16" spans="1:99" x14ac:dyDescent="0.2">
      <c r="A16" s="31">
        <f>+[1]NEA!A17</f>
        <v>43040</v>
      </c>
      <c r="B16" s="17">
        <f>+[1]NEA!B17</f>
        <v>119.5446319378044</v>
      </c>
      <c r="C16" s="17">
        <f>+[1]NEA!C17</f>
        <v>119.862706351773</v>
      </c>
      <c r="D16" s="17">
        <f>+[1]NEA!D17</f>
        <v>126.128810718713</v>
      </c>
      <c r="E16" s="17">
        <f>+[1]NEA!E17</f>
        <v>109.55545744998901</v>
      </c>
      <c r="F16" s="17">
        <f>+[1]NEA!F17</f>
        <v>129.54740000000001</v>
      </c>
      <c r="G16" s="17">
        <f>+[1]NEA!G17</f>
        <v>110.97547413537799</v>
      </c>
      <c r="H16" s="17">
        <f>+[1]NEA!H17</f>
        <v>123.473675007042</v>
      </c>
      <c r="I16" s="17">
        <f>+[1]NEA!I17</f>
        <v>116.918176922307</v>
      </c>
      <c r="J16" s="17">
        <f>+[1]NEA!J17</f>
        <v>134.076780718024</v>
      </c>
      <c r="K16" s="17">
        <f>+[1]NEA!K17</f>
        <v>121.8421</v>
      </c>
      <c r="L16" s="17">
        <f>+[1]NEA!L17</f>
        <v>138.993926618904</v>
      </c>
      <c r="M16" s="17">
        <f>+[1]NEA!M17</f>
        <v>117.60720000000001</v>
      </c>
      <c r="N16" s="17">
        <f>+[1]NEA!N17</f>
        <v>119.14184004991399</v>
      </c>
      <c r="O16" s="17">
        <f>+[1]NEA!P17</f>
        <v>116.875</v>
      </c>
      <c r="P16" s="17">
        <f>+[1]NEA!Q17</f>
        <v>118.6951</v>
      </c>
      <c r="Q16" s="17">
        <f>+[1]NEA!R17</f>
        <v>125.64879999999999</v>
      </c>
      <c r="R16" s="18">
        <f t="shared" si="4"/>
        <v>119.54463193780444</v>
      </c>
      <c r="S16" s="19">
        <f t="shared" si="5"/>
        <v>117.56813984695206</v>
      </c>
      <c r="T16" s="19">
        <f t="shared" si="6"/>
        <v>114.25600564977354</v>
      </c>
      <c r="U16" s="19">
        <f t="shared" si="7"/>
        <v>113.68240910642564</v>
      </c>
      <c r="V16" s="19"/>
      <c r="W16" s="20">
        <f t="shared" si="8"/>
        <v>117.3206315374708</v>
      </c>
      <c r="X16" s="21"/>
      <c r="Y16" s="41">
        <f t="shared" si="9"/>
        <v>1.6132194935325694E-2</v>
      </c>
      <c r="Z16" s="24">
        <f t="shared" si="9"/>
        <v>1.9457030265154662E-2</v>
      </c>
      <c r="AA16" s="24">
        <f t="shared" si="9"/>
        <v>5.6890010388326306E-3</v>
      </c>
      <c r="AB16" s="24">
        <f t="shared" si="9"/>
        <v>2.1789965607102335E-2</v>
      </c>
      <c r="AC16" s="24">
        <f t="shared" si="9"/>
        <v>1.7915835410981407E-2</v>
      </c>
      <c r="AD16" s="24">
        <f t="shared" si="9"/>
        <v>1.3386028709649667E-2</v>
      </c>
      <c r="AE16" s="24">
        <f t="shared" si="9"/>
        <v>7.6309487674413035E-3</v>
      </c>
      <c r="AF16" s="24">
        <f t="shared" si="9"/>
        <v>1.9794805097069768E-2</v>
      </c>
      <c r="AG16" s="24">
        <f t="shared" si="9"/>
        <v>1.1310106709913059E-2</v>
      </c>
      <c r="AH16" s="24">
        <f t="shared" si="9"/>
        <v>1.6054676325230055E-3</v>
      </c>
      <c r="AI16" s="24">
        <f t="shared" si="9"/>
        <v>2.8768269519769074E-2</v>
      </c>
      <c r="AJ16" s="24">
        <f t="shared" si="9"/>
        <v>1.6930510543955446E-2</v>
      </c>
      <c r="AK16" s="24">
        <f t="shared" si="9"/>
        <v>5.6773106541965213E-3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1.6132194935326138E-2</v>
      </c>
      <c r="AP16" s="24">
        <f t="shared" si="10"/>
        <v>1.602251136943611E-2</v>
      </c>
      <c r="AQ16" s="24">
        <f t="shared" si="10"/>
        <v>1.3523622865487139E-2</v>
      </c>
      <c r="AR16" s="24">
        <f t="shared" si="10"/>
        <v>1.292273918216047E-2</v>
      </c>
      <c r="AS16" s="24" t="e">
        <f t="shared" si="10"/>
        <v>#DIV/0!</v>
      </c>
      <c r="AT16" s="24">
        <f t="shared" si="10"/>
        <v>1.4090793418012115E-2</v>
      </c>
      <c r="AU16" s="21"/>
      <c r="BR16" s="21"/>
      <c r="BS16" s="35">
        <f t="shared" si="11"/>
        <v>43040</v>
      </c>
      <c r="BT16" s="24">
        <f t="shared" si="15"/>
        <v>6.8660910561714177E-3</v>
      </c>
      <c r="BU16" s="24">
        <f t="shared" si="12"/>
        <v>2.2075377020904896E-4</v>
      </c>
      <c r="BV16" s="24">
        <f t="shared" si="12"/>
        <v>2.3035998927180847E-3</v>
      </c>
      <c r="BW16" s="24">
        <f t="shared" si="12"/>
        <v>1.5717913024397535E-3</v>
      </c>
      <c r="BX16" s="24">
        <f t="shared" si="12"/>
        <v>9.6940125644663861E-4</v>
      </c>
      <c r="BY16" s="24">
        <f t="shared" si="12"/>
        <v>4.1807797684262479E-4</v>
      </c>
      <c r="BZ16" s="24">
        <f t="shared" si="12"/>
        <v>1.8576628203983386E-3</v>
      </c>
      <c r="CA16" s="24">
        <f t="shared" si="12"/>
        <v>3.5942242455380664E-4</v>
      </c>
      <c r="CB16" s="24">
        <f t="shared" si="12"/>
        <v>1.0358740783195611E-4</v>
      </c>
      <c r="CC16" s="24">
        <f t="shared" si="12"/>
        <v>4.4931512988777441E-4</v>
      </c>
      <c r="CD16" s="24">
        <f t="shared" si="12"/>
        <v>8.238307891279133E-4</v>
      </c>
      <c r="CE16" s="24">
        <f t="shared" si="12"/>
        <v>1.8866110869893545E-4</v>
      </c>
      <c r="CF16" s="24">
        <f t="shared" si="14"/>
        <v>1.6132194935326291E-2</v>
      </c>
    </row>
    <row r="17" spans="1:84" x14ac:dyDescent="0.2">
      <c r="A17" s="31">
        <f>+[1]NEA!A18</f>
        <v>43070</v>
      </c>
      <c r="B17" s="17">
        <f>+[1]NEA!B18</f>
        <v>121.9740694943449</v>
      </c>
      <c r="C17" s="17">
        <f>+[1]NEA!C18</f>
        <v>120.766168922113</v>
      </c>
      <c r="D17" s="17">
        <f>+[1]NEA!D18</f>
        <v>125.44847867241801</v>
      </c>
      <c r="E17" s="17">
        <f>+[1]NEA!E18</f>
        <v>111.187003585303</v>
      </c>
      <c r="F17" s="17">
        <f>+[1]NEA!F18</f>
        <v>142.96350000000001</v>
      </c>
      <c r="G17" s="17">
        <f>+[1]NEA!G18</f>
        <v>113.795217856013</v>
      </c>
      <c r="H17" s="17">
        <f>+[1]NEA!H18</f>
        <v>124.91867663466201</v>
      </c>
      <c r="I17" s="17">
        <f>+[1]NEA!I18</f>
        <v>120.293435755375</v>
      </c>
      <c r="J17" s="17">
        <f>+[1]NEA!J18</f>
        <v>132.88994234142399</v>
      </c>
      <c r="K17" s="17">
        <f>+[1]NEA!K18</f>
        <v>123.0341</v>
      </c>
      <c r="L17" s="17">
        <f>+[1]NEA!L18</f>
        <v>142.894387128251</v>
      </c>
      <c r="M17" s="17">
        <f>+[1]NEA!M18</f>
        <v>119.8308</v>
      </c>
      <c r="N17" s="17">
        <f>+[1]NEA!N18</f>
        <v>120.155081090292</v>
      </c>
      <c r="O17" s="17">
        <f>+[1]NEA!P18</f>
        <v>117.52719999999999</v>
      </c>
      <c r="P17" s="17">
        <f>+[1]NEA!Q18</f>
        <v>120.4722</v>
      </c>
      <c r="Q17" s="17">
        <f>+[1]NEA!R18</f>
        <v>132.76650000000001</v>
      </c>
      <c r="R17" s="18">
        <f t="shared" si="4"/>
        <v>121.97406949434495</v>
      </c>
      <c r="S17" s="19">
        <f t="shared" si="5"/>
        <v>118.83258631028113</v>
      </c>
      <c r="T17" s="19">
        <f t="shared" si="6"/>
        <v>116.10578825235487</v>
      </c>
      <c r="U17" s="19">
        <f t="shared" si="7"/>
        <v>115.46820844077661</v>
      </c>
      <c r="V17" s="19"/>
      <c r="W17" s="20">
        <f t="shared" si="8"/>
        <v>119.27327812934111</v>
      </c>
      <c r="X17" s="21"/>
      <c r="Y17" s="41">
        <f t="shared" si="9"/>
        <v>2.0322431188750212E-2</v>
      </c>
      <c r="Z17" s="24">
        <f t="shared" si="9"/>
        <v>7.5374784854975729E-3</v>
      </c>
      <c r="AA17" s="24">
        <f t="shared" si="9"/>
        <v>-5.3939464141324889E-3</v>
      </c>
      <c r="AB17" s="24">
        <f t="shared" si="9"/>
        <v>1.4892422278997675E-2</v>
      </c>
      <c r="AC17" s="24">
        <f t="shared" si="9"/>
        <v>0.10356132195628787</v>
      </c>
      <c r="AD17" s="24">
        <f t="shared" si="9"/>
        <v>2.5408710731843476E-2</v>
      </c>
      <c r="AE17" s="24">
        <f t="shared" si="9"/>
        <v>1.1702912604954818E-2</v>
      </c>
      <c r="AF17" s="24">
        <f t="shared" si="9"/>
        <v>2.8868555103376936E-2</v>
      </c>
      <c r="AG17" s="24">
        <f t="shared" si="9"/>
        <v>-8.8519307388207347E-3</v>
      </c>
      <c r="AH17" s="24">
        <f t="shared" si="9"/>
        <v>9.783153770330566E-3</v>
      </c>
      <c r="AI17" s="24">
        <f t="shared" si="9"/>
        <v>2.8062093101674401E-2</v>
      </c>
      <c r="AJ17" s="24">
        <f t="shared" si="9"/>
        <v>1.8907005693528989E-2</v>
      </c>
      <c r="AK17" s="24">
        <f t="shared" si="9"/>
        <v>8.5044938029621431E-3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2.0322431188750212E-2</v>
      </c>
      <c r="AP17" s="24">
        <f t="shared" si="10"/>
        <v>1.0755009520224679E-2</v>
      </c>
      <c r="AQ17" s="24">
        <f t="shared" si="10"/>
        <v>1.618980632187883E-2</v>
      </c>
      <c r="AR17" s="24">
        <f t="shared" si="10"/>
        <v>1.570866898746992E-2</v>
      </c>
      <c r="AS17" s="24" t="e">
        <f t="shared" si="10"/>
        <v>#DIV/0!</v>
      </c>
      <c r="AT17" s="24">
        <f t="shared" si="10"/>
        <v>1.6643676106079086E-2</v>
      </c>
      <c r="AU17" s="21"/>
      <c r="AV17" s="24">
        <f t="shared" ref="AV17:BQ28" si="16">+B17/B5-1</f>
        <v>0.22321422007695513</v>
      </c>
      <c r="AW17" s="24">
        <f t="shared" si="16"/>
        <v>0.20454399999999917</v>
      </c>
      <c r="AX17" s="24">
        <f t="shared" si="16"/>
        <v>0.26125699999999918</v>
      </c>
      <c r="AY17" s="24">
        <f t="shared" si="16"/>
        <v>0.130850079324766</v>
      </c>
      <c r="AZ17" s="24">
        <f t="shared" si="16"/>
        <v>0.42963500000000021</v>
      </c>
      <c r="BA17" s="24">
        <f t="shared" si="16"/>
        <v>0.15130914197539402</v>
      </c>
      <c r="BB17" s="24">
        <f t="shared" si="16"/>
        <v>0.2568350193522051</v>
      </c>
      <c r="BC17" s="24">
        <f t="shared" si="16"/>
        <v>0.22059107838936631</v>
      </c>
      <c r="BD17" s="24">
        <f t="shared" si="16"/>
        <v>0.31232678473305908</v>
      </c>
      <c r="BE17" s="24">
        <f t="shared" si="16"/>
        <v>0.23034099999999991</v>
      </c>
      <c r="BF17" s="24">
        <f t="shared" si="16"/>
        <v>0.33167671368760732</v>
      </c>
      <c r="BG17" s="24">
        <f t="shared" si="16"/>
        <v>0.19830799999999993</v>
      </c>
      <c r="BH17" s="24">
        <f t="shared" si="16"/>
        <v>0.2142436451255878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0.22321422007695535</v>
      </c>
      <c r="BM17" s="24">
        <f t="shared" si="16"/>
        <v>0.192380176897893</v>
      </c>
      <c r="BN17" s="24">
        <f t="shared" si="16"/>
        <v>0.17211279811599622</v>
      </c>
      <c r="BO17" s="24">
        <f t="shared" si="16"/>
        <v>0.16757910055607939</v>
      </c>
      <c r="BP17" s="24" t="e">
        <f t="shared" si="16"/>
        <v>#DIV/0!</v>
      </c>
      <c r="BQ17" s="24">
        <f t="shared" si="16"/>
        <v>0.20164216783481592</v>
      </c>
      <c r="BR17" s="21"/>
      <c r="BS17" s="35">
        <f t="shared" si="11"/>
        <v>43070</v>
      </c>
      <c r="BT17" s="24">
        <f t="shared" si="15"/>
        <v>2.6685651075744319E-3</v>
      </c>
      <c r="BU17" s="24">
        <f t="shared" si="12"/>
        <v>-2.0715347969804088E-4</v>
      </c>
      <c r="BV17" s="24">
        <f t="shared" si="12"/>
        <v>1.5831689690164403E-3</v>
      </c>
      <c r="BW17" s="24">
        <f t="shared" si="12"/>
        <v>9.1015856786114714E-3</v>
      </c>
      <c r="BX17" s="24">
        <f t="shared" si="12"/>
        <v>1.8350975523479653E-3</v>
      </c>
      <c r="BY17" s="24">
        <f t="shared" si="12"/>
        <v>6.3580509120941852E-4</v>
      </c>
      <c r="BZ17" s="24">
        <f t="shared" si="12"/>
        <v>2.7189629543010862E-3</v>
      </c>
      <c r="CA17" s="24">
        <f t="shared" si="12"/>
        <v>-2.7996942796672871E-4</v>
      </c>
      <c r="CB17" s="24">
        <f t="shared" si="12"/>
        <v>6.2220108752936501E-4</v>
      </c>
      <c r="CC17" s="24">
        <f t="shared" si="12"/>
        <v>4.4373605127428573E-4</v>
      </c>
      <c r="CD17" s="24">
        <f t="shared" si="12"/>
        <v>9.2072892120546922E-4</v>
      </c>
      <c r="CE17" s="24">
        <f t="shared" si="12"/>
        <v>2.79702683344832E-4</v>
      </c>
      <c r="CF17" s="24">
        <f t="shared" si="14"/>
        <v>2.0322431188749997E-2</v>
      </c>
    </row>
    <row r="18" spans="1:84" x14ac:dyDescent="0.2">
      <c r="A18" s="31">
        <f>+[1]NEA!A19</f>
        <v>43101</v>
      </c>
      <c r="B18" s="17">
        <f>+[1]NEA!B19</f>
        <v>124.5537510458059</v>
      </c>
      <c r="C18" s="17">
        <f>+[1]NEA!C19</f>
        <v>122.124958522868</v>
      </c>
      <c r="D18" s="17">
        <f>+[1]NEA!D19</f>
        <v>127.16514488340999</v>
      </c>
      <c r="E18" s="17">
        <f>+[1]NEA!E19</f>
        <v>113.500554980111</v>
      </c>
      <c r="F18" s="17">
        <f>+[1]NEA!F19</f>
        <v>150.86529999999999</v>
      </c>
      <c r="G18" s="17">
        <f>+[1]NEA!G19</f>
        <v>115.688350151685</v>
      </c>
      <c r="H18" s="17">
        <f>+[1]NEA!H19</f>
        <v>127.292931492867</v>
      </c>
      <c r="I18" s="17">
        <f>+[1]NEA!I19</f>
        <v>124.935624428644</v>
      </c>
      <c r="J18" s="17">
        <f>+[1]NEA!J19</f>
        <v>133.60119352404601</v>
      </c>
      <c r="K18" s="17">
        <f>+[1]NEA!K19</f>
        <v>126.12009999999999</v>
      </c>
      <c r="L18" s="17">
        <f>+[1]NEA!L19</f>
        <v>147.84326179465901</v>
      </c>
      <c r="M18" s="17">
        <f>+[1]NEA!M19</f>
        <v>121.1752</v>
      </c>
      <c r="N18" s="17">
        <f>+[1]NEA!N19</f>
        <v>122.049260040679</v>
      </c>
      <c r="O18" s="17">
        <f>+[1]NEA!P19</f>
        <v>120.04430000000001</v>
      </c>
      <c r="P18" s="17">
        <f>+[1]NEA!Q19</f>
        <v>121.9888</v>
      </c>
      <c r="Q18" s="17">
        <f>+[1]NEA!R19</f>
        <v>138.81530000000001</v>
      </c>
      <c r="R18" s="18">
        <f t="shared" si="4"/>
        <v>124.55375104580588</v>
      </c>
      <c r="S18" s="19">
        <f t="shared" si="5"/>
        <v>120.58973409642569</v>
      </c>
      <c r="T18" s="19">
        <f t="shared" si="6"/>
        <v>118.28258116574069</v>
      </c>
      <c r="U18" s="19">
        <f t="shared" si="7"/>
        <v>117.78747524493905</v>
      </c>
      <c r="V18" s="19"/>
      <c r="W18" s="20">
        <f t="shared" si="8"/>
        <v>122.04473575250064</v>
      </c>
      <c r="X18" s="21"/>
      <c r="Y18" s="41">
        <f t="shared" si="9"/>
        <v>2.1149425957134316E-2</v>
      </c>
      <c r="Z18" s="24">
        <f t="shared" si="9"/>
        <v>1.1251409338250529E-2</v>
      </c>
      <c r="AA18" s="24">
        <f t="shared" si="9"/>
        <v>1.3684232994763512E-2</v>
      </c>
      <c r="AB18" s="24">
        <f t="shared" si="9"/>
        <v>2.0807750188474472E-2</v>
      </c>
      <c r="AC18" s="24">
        <f t="shared" si="9"/>
        <v>5.5271450405173228E-2</v>
      </c>
      <c r="AD18" s="24">
        <f t="shared" si="9"/>
        <v>1.6636308021901414E-2</v>
      </c>
      <c r="AE18" s="24">
        <f t="shared" si="9"/>
        <v>1.9006404183649517E-2</v>
      </c>
      <c r="AF18" s="24">
        <f t="shared" si="9"/>
        <v>3.8590540241191684E-2</v>
      </c>
      <c r="AG18" s="24">
        <f t="shared" si="9"/>
        <v>5.3521821899407129E-3</v>
      </c>
      <c r="AH18" s="24">
        <f t="shared" si="9"/>
        <v>2.5082477134387826E-2</v>
      </c>
      <c r="AI18" s="24">
        <f t="shared" si="9"/>
        <v>3.463309347459731E-2</v>
      </c>
      <c r="AJ18" s="24">
        <f t="shared" si="9"/>
        <v>1.1219152338130201E-2</v>
      </c>
      <c r="AK18" s="24">
        <f t="shared" si="9"/>
        <v>1.5764451517148892E-2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2.1149425957133872E-2</v>
      </c>
      <c r="AP18" s="24">
        <f t="shared" si="10"/>
        <v>1.4786750340992416E-2</v>
      </c>
      <c r="AQ18" s="24">
        <f t="shared" si="10"/>
        <v>1.8748358252859809E-2</v>
      </c>
      <c r="AR18" s="24">
        <f t="shared" si="10"/>
        <v>2.0085760708342448E-2</v>
      </c>
      <c r="AS18" s="24" t="e">
        <f t="shared" si="10"/>
        <v>#DIV/0!</v>
      </c>
      <c r="AT18" s="24">
        <f t="shared" si="10"/>
        <v>2.323619897622109E-2</v>
      </c>
      <c r="AU18" s="21"/>
      <c r="AV18" s="24">
        <f t="shared" si="16"/>
        <v>0.2270230805882032</v>
      </c>
      <c r="AW18" s="24">
        <f t="shared" si="16"/>
        <v>0.20157255393059881</v>
      </c>
      <c r="AX18" s="24">
        <f t="shared" si="16"/>
        <v>0.27657841100110137</v>
      </c>
      <c r="AY18" s="24">
        <f t="shared" si="16"/>
        <v>0.13791047489299224</v>
      </c>
      <c r="AZ18" s="24">
        <f t="shared" si="16"/>
        <v>0.48791151350178485</v>
      </c>
      <c r="BA18" s="24">
        <f t="shared" si="16"/>
        <v>0.14225478392773239</v>
      </c>
      <c r="BB18" s="24">
        <f t="shared" si="16"/>
        <v>0.24771332070250218</v>
      </c>
      <c r="BC18" s="24">
        <f t="shared" si="16"/>
        <v>0.25390371658218247</v>
      </c>
      <c r="BD18" s="24">
        <f t="shared" si="16"/>
        <v>0.30759755690603607</v>
      </c>
      <c r="BE18" s="24">
        <f t="shared" si="16"/>
        <v>0.21698783206121597</v>
      </c>
      <c r="BF18" s="24">
        <f t="shared" si="16"/>
        <v>0.33217655035573812</v>
      </c>
      <c r="BG18" s="24">
        <f t="shared" si="16"/>
        <v>0.16186277433291885</v>
      </c>
      <c r="BH18" s="24">
        <f t="shared" si="16"/>
        <v>0.20572929421300024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0.22702308058820342</v>
      </c>
      <c r="BM18" s="24">
        <f t="shared" si="16"/>
        <v>0.18772961132659494</v>
      </c>
      <c r="BN18" s="24">
        <f t="shared" si="16"/>
        <v>0.16393623749338992</v>
      </c>
      <c r="BO18" s="24">
        <f t="shared" si="16"/>
        <v>0.16430210910478205</v>
      </c>
      <c r="BP18" s="24" t="e">
        <f t="shared" si="16"/>
        <v>#DIV/0!</v>
      </c>
      <c r="BQ18" s="24">
        <f t="shared" si="16"/>
        <v>0.20490341619611452</v>
      </c>
      <c r="BR18" s="21"/>
      <c r="BS18" s="35">
        <f t="shared" si="11"/>
        <v>43101</v>
      </c>
      <c r="BT18" s="24">
        <f t="shared" si="15"/>
        <v>3.933529560959971E-3</v>
      </c>
      <c r="BU18" s="24">
        <f t="shared" si="12"/>
        <v>5.1229454210352022E-4</v>
      </c>
      <c r="BV18" s="24">
        <f t="shared" si="12"/>
        <v>2.2002378285014977E-3</v>
      </c>
      <c r="BW18" s="24">
        <f t="shared" si="12"/>
        <v>5.2538706190311179E-3</v>
      </c>
      <c r="BX18" s="24">
        <f t="shared" si="12"/>
        <v>1.2075164271706988E-3</v>
      </c>
      <c r="BY18" s="24">
        <f t="shared" si="12"/>
        <v>1.0238717627386589E-3</v>
      </c>
      <c r="BZ18" s="24">
        <f t="shared" si="12"/>
        <v>3.6650639852311507E-3</v>
      </c>
      <c r="CA18" s="24">
        <f t="shared" si="12"/>
        <v>1.6443891257453635E-4</v>
      </c>
      <c r="CB18" s="24">
        <f t="shared" si="12"/>
        <v>1.5787486700927682E-3</v>
      </c>
      <c r="CC18" s="24">
        <f t="shared" si="12"/>
        <v>5.5179511302826112E-4</v>
      </c>
      <c r="CD18" s="24">
        <f t="shared" si="12"/>
        <v>5.4558973293160253E-4</v>
      </c>
      <c r="CE18" s="24">
        <f t="shared" si="12"/>
        <v>5.1246880277015848E-4</v>
      </c>
      <c r="CF18" s="24">
        <f t="shared" si="14"/>
        <v>2.1149425957133941E-2</v>
      </c>
    </row>
    <row r="19" spans="1:84" x14ac:dyDescent="0.2">
      <c r="A19" s="31">
        <f>+[1]NEA!A20</f>
        <v>43132</v>
      </c>
      <c r="B19" s="17">
        <f>+[1]NEA!B20</f>
        <v>127.102995124465</v>
      </c>
      <c r="C19" s="17">
        <f>+[1]NEA!C20</f>
        <v>123.789746128652</v>
      </c>
      <c r="D19" s="17">
        <f>+[1]NEA!D20</f>
        <v>129.27792232082999</v>
      </c>
      <c r="E19" s="17">
        <f>+[1]NEA!E20</f>
        <v>113.779373170014</v>
      </c>
      <c r="F19" s="17">
        <f>+[1]NEA!F20</f>
        <v>156.38030000000001</v>
      </c>
      <c r="G19" s="17">
        <f>+[1]NEA!G20</f>
        <v>118.317286181792</v>
      </c>
      <c r="H19" s="17">
        <f>+[1]NEA!H20</f>
        <v>130.45631787139601</v>
      </c>
      <c r="I19" s="17">
        <f>+[1]NEA!I20</f>
        <v>128.80104525572099</v>
      </c>
      <c r="J19" s="17">
        <f>+[1]NEA!J20</f>
        <v>144.08629058605899</v>
      </c>
      <c r="K19" s="17">
        <f>+[1]NEA!K20</f>
        <v>127.2774</v>
      </c>
      <c r="L19" s="17">
        <f>+[1]NEA!L20</f>
        <v>149.67396500324099</v>
      </c>
      <c r="M19" s="17">
        <f>+[1]NEA!M20</f>
        <v>124.5937</v>
      </c>
      <c r="N19" s="17">
        <f>+[1]NEA!N20</f>
        <v>125.071051653406</v>
      </c>
      <c r="O19" s="17">
        <f>+[1]NEA!P20</f>
        <v>120.3421</v>
      </c>
      <c r="P19" s="17">
        <f>+[1]NEA!Q20</f>
        <v>124.07259999999999</v>
      </c>
      <c r="Q19" s="17">
        <f>+[1]NEA!R20</f>
        <v>144.94929999999999</v>
      </c>
      <c r="R19" s="18">
        <f t="shared" si="4"/>
        <v>127.10299512446497</v>
      </c>
      <c r="S19" s="19">
        <f t="shared" si="5"/>
        <v>122.29636157337634</v>
      </c>
      <c r="T19" s="19">
        <f t="shared" si="6"/>
        <v>119.9891785273913</v>
      </c>
      <c r="U19" s="19">
        <f t="shared" si="7"/>
        <v>119.20106022554438</v>
      </c>
      <c r="V19" s="19"/>
      <c r="W19" s="20">
        <f t="shared" si="8"/>
        <v>124.68699502804697</v>
      </c>
      <c r="X19" s="21"/>
      <c r="Y19" s="41">
        <f t="shared" si="9"/>
        <v>2.0467019718431345E-2</v>
      </c>
      <c r="Z19" s="24">
        <f t="shared" si="9"/>
        <v>1.3631837635156741E-2</v>
      </c>
      <c r="AA19" s="24">
        <f t="shared" si="9"/>
        <v>1.6614438172952717E-2</v>
      </c>
      <c r="AB19" s="24">
        <f t="shared" si="9"/>
        <v>2.4565359169552714E-3</v>
      </c>
      <c r="AC19" s="24">
        <f t="shared" si="9"/>
        <v>3.6555788508026765E-2</v>
      </c>
      <c r="AD19" s="24">
        <f t="shared" si="9"/>
        <v>2.2724293558167741E-2</v>
      </c>
      <c r="AE19" s="24">
        <f t="shared" si="9"/>
        <v>2.4851233618626178E-2</v>
      </c>
      <c r="AF19" s="24">
        <f t="shared" si="9"/>
        <v>3.0939300497791145E-2</v>
      </c>
      <c r="AG19" s="24">
        <f t="shared" si="9"/>
        <v>7.8480564323146096E-2</v>
      </c>
      <c r="AH19" s="24">
        <f t="shared" si="9"/>
        <v>9.1761741387772489E-3</v>
      </c>
      <c r="AI19" s="24">
        <f t="shared" si="9"/>
        <v>1.2382730104566253E-2</v>
      </c>
      <c r="AJ19" s="24">
        <f t="shared" si="9"/>
        <v>2.8211218137044414E-2</v>
      </c>
      <c r="AK19" s="24">
        <f t="shared" si="9"/>
        <v>2.4758786835084701E-2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2.0467019718431345E-2</v>
      </c>
      <c r="AP19" s="24">
        <f t="shared" si="10"/>
        <v>1.4152344639768444E-2</v>
      </c>
      <c r="AQ19" s="24">
        <f t="shared" si="10"/>
        <v>1.4428137641494976E-2</v>
      </c>
      <c r="AR19" s="24">
        <f t="shared" si="10"/>
        <v>1.2001148489394042E-2</v>
      </c>
      <c r="AS19" s="24" t="e">
        <f t="shared" si="10"/>
        <v>#DIV/0!</v>
      </c>
      <c r="AT19" s="24">
        <f t="shared" si="10"/>
        <v>2.1649924179480085E-2</v>
      </c>
      <c r="AU19" s="21"/>
      <c r="AV19" s="24">
        <f t="shared" si="16"/>
        <v>0.23023491209861313</v>
      </c>
      <c r="AW19" s="24">
        <f t="shared" si="16"/>
        <v>0.20676745553887654</v>
      </c>
      <c r="AX19" s="24">
        <f t="shared" si="16"/>
        <v>0.25564834136311942</v>
      </c>
      <c r="AY19" s="24">
        <f t="shared" si="16"/>
        <v>0.12080400949008729</v>
      </c>
      <c r="AZ19" s="24">
        <f t="shared" si="16"/>
        <v>0.50386785067903772</v>
      </c>
      <c r="BA19" s="24">
        <f t="shared" si="16"/>
        <v>0.154820890128468</v>
      </c>
      <c r="BB19" s="24">
        <f t="shared" si="16"/>
        <v>0.24332402088214322</v>
      </c>
      <c r="BC19" s="24">
        <f t="shared" si="16"/>
        <v>0.27715774578507246</v>
      </c>
      <c r="BD19" s="24">
        <f t="shared" si="16"/>
        <v>0.36988099061096813</v>
      </c>
      <c r="BE19" s="24">
        <f t="shared" si="16"/>
        <v>0.20431358968099422</v>
      </c>
      <c r="BF19" s="24">
        <f t="shared" si="16"/>
        <v>0.26110718648573839</v>
      </c>
      <c r="BG19" s="24">
        <f t="shared" si="16"/>
        <v>0.15027548921492961</v>
      </c>
      <c r="BH19" s="24">
        <f t="shared" si="16"/>
        <v>0.2139423648945209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0.23023491209861291</v>
      </c>
      <c r="BM19" s="24">
        <f t="shared" si="16"/>
        <v>0.18628237738590925</v>
      </c>
      <c r="BN19" s="24">
        <f t="shared" si="16"/>
        <v>0.15773949684311805</v>
      </c>
      <c r="BO19" s="24">
        <f t="shared" si="16"/>
        <v>0.15908507335356847</v>
      </c>
      <c r="BP19" s="24" t="e">
        <f t="shared" si="16"/>
        <v>#DIV/0!</v>
      </c>
      <c r="BQ19" s="24">
        <f t="shared" si="16"/>
        <v>0.20754956754408771</v>
      </c>
      <c r="BR19" s="21"/>
      <c r="BS19" s="35">
        <f t="shared" si="11"/>
        <v>43132</v>
      </c>
      <c r="BT19" s="24">
        <f t="shared" si="15"/>
        <v>4.7195407498096739E-3</v>
      </c>
      <c r="BU19" s="24">
        <f t="shared" si="12"/>
        <v>6.1744506348753098E-4</v>
      </c>
      <c r="BV19" s="24">
        <f t="shared" si="12"/>
        <v>2.596703010321437E-4</v>
      </c>
      <c r="BW19" s="24">
        <f t="shared" si="12"/>
        <v>3.5909516674091529E-3</v>
      </c>
      <c r="BX19" s="24">
        <f t="shared" si="12"/>
        <v>1.6421121116385012E-3</v>
      </c>
      <c r="BY19" s="24">
        <f t="shared" si="12"/>
        <v>1.3359222192307393E-3</v>
      </c>
      <c r="BZ19" s="24">
        <f t="shared" si="12"/>
        <v>2.9885894444930767E-3</v>
      </c>
      <c r="CA19" s="24">
        <f t="shared" si="12"/>
        <v>2.3739127458315317E-3</v>
      </c>
      <c r="CB19" s="24">
        <f t="shared" si="12"/>
        <v>5.7979401979987269E-4</v>
      </c>
      <c r="CC19" s="24">
        <f t="shared" si="12"/>
        <v>1.9989412946350043E-4</v>
      </c>
      <c r="CD19" s="24">
        <f t="shared" si="12"/>
        <v>1.3585761053295693E-3</v>
      </c>
      <c r="CE19" s="24">
        <f t="shared" si="12"/>
        <v>8.0061116090609185E-4</v>
      </c>
      <c r="CF19" s="24">
        <f t="shared" si="14"/>
        <v>2.046701971843138E-2</v>
      </c>
    </row>
    <row r="20" spans="1:84" x14ac:dyDescent="0.2">
      <c r="A20" s="31">
        <f>+[1]NEA!A21</f>
        <v>43160</v>
      </c>
      <c r="B20" s="17">
        <f>+[1]NEA!B21</f>
        <v>129.34401327165739</v>
      </c>
      <c r="C20" s="17">
        <f>+[1]NEA!C21</f>
        <v>125.630090008227</v>
      </c>
      <c r="D20" s="17">
        <f>+[1]NEA!D21</f>
        <v>129.99772172881799</v>
      </c>
      <c r="E20" s="17">
        <f>+[1]NEA!E21</f>
        <v>114.056537889087</v>
      </c>
      <c r="F20" s="17">
        <f>+[1]NEA!F21</f>
        <v>158.1823</v>
      </c>
      <c r="G20" s="17">
        <f>+[1]NEA!G21</f>
        <v>122.839563037678</v>
      </c>
      <c r="H20" s="17">
        <f>+[1]NEA!H21</f>
        <v>133.46876065278801</v>
      </c>
      <c r="I20" s="17">
        <f>+[1]NEA!I21</f>
        <v>133.157992853503</v>
      </c>
      <c r="J20" s="17">
        <f>+[1]NEA!J21</f>
        <v>147.187227590991</v>
      </c>
      <c r="K20" s="17">
        <f>+[1]NEA!K21</f>
        <v>129.85169999999999</v>
      </c>
      <c r="L20" s="17">
        <f>+[1]NEA!L21</f>
        <v>151.78613166671499</v>
      </c>
      <c r="M20" s="17">
        <f>+[1]NEA!M21</f>
        <v>127.4808</v>
      </c>
      <c r="N20" s="17">
        <f>+[1]NEA!N21</f>
        <v>126.195820560477</v>
      </c>
      <c r="O20" s="17">
        <f>+[1]NEA!P21</f>
        <v>120.9623</v>
      </c>
      <c r="P20" s="17">
        <f>+[1]NEA!Q21</f>
        <v>127.1854</v>
      </c>
      <c r="Q20" s="17">
        <f>+[1]NEA!R21</f>
        <v>149.69759999999999</v>
      </c>
      <c r="R20" s="18">
        <f t="shared" si="4"/>
        <v>129.34401327165739</v>
      </c>
      <c r="S20" s="19">
        <f t="shared" si="5"/>
        <v>124.21983797142973</v>
      </c>
      <c r="T20" s="19">
        <f t="shared" si="6"/>
        <v>122.128680714382</v>
      </c>
      <c r="U20" s="19">
        <f t="shared" si="7"/>
        <v>121.21260220595153</v>
      </c>
      <c r="V20" s="19"/>
      <c r="W20" s="20">
        <f t="shared" si="8"/>
        <v>127.34575388377463</v>
      </c>
      <c r="X20" s="21"/>
      <c r="Y20" s="41">
        <f t="shared" si="9"/>
        <v>1.7631513285724543E-2</v>
      </c>
      <c r="Z20" s="24">
        <f t="shared" si="9"/>
        <v>1.4866690797332938E-2</v>
      </c>
      <c r="AA20" s="24">
        <f t="shared" si="9"/>
        <v>5.5678448033971151E-3</v>
      </c>
      <c r="AB20" s="24">
        <f t="shared" si="9"/>
        <v>2.4359838813565737E-3</v>
      </c>
      <c r="AC20" s="24">
        <f t="shared" si="9"/>
        <v>1.152319058091078E-2</v>
      </c>
      <c r="AD20" s="24">
        <f t="shared" si="9"/>
        <v>3.8221607356152765E-2</v>
      </c>
      <c r="AE20" s="24">
        <f t="shared" si="9"/>
        <v>2.3091582152132029E-2</v>
      </c>
      <c r="AF20" s="24">
        <f t="shared" si="9"/>
        <v>3.3826958384784334E-2</v>
      </c>
      <c r="AG20" s="24">
        <f t="shared" si="9"/>
        <v>2.1521388275867137E-2</v>
      </c>
      <c r="AH20" s="24">
        <f t="shared" si="9"/>
        <v>2.0225900277661246E-2</v>
      </c>
      <c r="AI20" s="24">
        <f t="shared" si="9"/>
        <v>1.4111783992815763E-2</v>
      </c>
      <c r="AJ20" s="24">
        <f t="shared" si="9"/>
        <v>2.3172118654474438E-2</v>
      </c>
      <c r="AK20" s="24">
        <f t="shared" si="9"/>
        <v>8.9930394939665703E-3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1.7631513285724765E-2</v>
      </c>
      <c r="AP20" s="24">
        <f t="shared" si="10"/>
        <v>1.572799364844002E-2</v>
      </c>
      <c r="AQ20" s="24">
        <f t="shared" si="10"/>
        <v>1.7830792853559707E-2</v>
      </c>
      <c r="AR20" s="24">
        <f t="shared" si="10"/>
        <v>1.6875202087976771E-2</v>
      </c>
      <c r="AS20" s="24" t="e">
        <f t="shared" si="10"/>
        <v>#DIV/0!</v>
      </c>
      <c r="AT20" s="24">
        <f t="shared" si="10"/>
        <v>2.1323465651968077E-2</v>
      </c>
      <c r="AU20" s="21"/>
      <c r="AV20" s="24">
        <f t="shared" si="16"/>
        <v>0.2300341940493249</v>
      </c>
      <c r="AW20" s="24">
        <f t="shared" si="16"/>
        <v>0.21698984478691208</v>
      </c>
      <c r="AX20" s="24">
        <f t="shared" si="16"/>
        <v>0.23997452713404899</v>
      </c>
      <c r="AY20" s="24">
        <f t="shared" si="16"/>
        <v>9.9540364924916469E-2</v>
      </c>
      <c r="AZ20" s="24">
        <f t="shared" si="16"/>
        <v>0.39678896854753898</v>
      </c>
      <c r="BA20" s="24">
        <f t="shared" si="16"/>
        <v>0.17951511190639557</v>
      </c>
      <c r="BB20" s="24">
        <f t="shared" si="16"/>
        <v>0.23845763968613909</v>
      </c>
      <c r="BC20" s="24">
        <f t="shared" si="16"/>
        <v>0.31311773989418712</v>
      </c>
      <c r="BD20" s="24">
        <f t="shared" si="16"/>
        <v>0.35883351811084241</v>
      </c>
      <c r="BE20" s="24">
        <f t="shared" si="16"/>
        <v>0.22802121417884891</v>
      </c>
      <c r="BF20" s="24">
        <f t="shared" si="16"/>
        <v>0.3231747896062267</v>
      </c>
      <c r="BG20" s="24">
        <f t="shared" si="16"/>
        <v>0.15393764720578318</v>
      </c>
      <c r="BH20" s="24">
        <f t="shared" si="16"/>
        <v>0.20603347497716196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0.23003419404932535</v>
      </c>
      <c r="BM20" s="24">
        <f t="shared" si="16"/>
        <v>0.19145015649616171</v>
      </c>
      <c r="BN20" s="24">
        <f t="shared" si="16"/>
        <v>0.16014700691231543</v>
      </c>
      <c r="BO20" s="24">
        <f t="shared" si="16"/>
        <v>0.161271876825827</v>
      </c>
      <c r="BP20" s="24" t="e">
        <f t="shared" si="16"/>
        <v>#DIV/0!</v>
      </c>
      <c r="BQ20" s="24">
        <f t="shared" si="16"/>
        <v>0.21654050970385597</v>
      </c>
      <c r="BR20" s="21"/>
      <c r="BS20" s="35">
        <f t="shared" si="11"/>
        <v>43160</v>
      </c>
      <c r="BT20" s="24">
        <f t="shared" si="15"/>
        <v>5.1125893865962392E-3</v>
      </c>
      <c r="BU20" s="24">
        <f t="shared" si="12"/>
        <v>2.0613753771188883E-4</v>
      </c>
      <c r="BV20" s="24">
        <f t="shared" si="12"/>
        <v>2.5295318478517446E-4</v>
      </c>
      <c r="BW20" s="24">
        <f t="shared" si="12"/>
        <v>1.149793518688449E-3</v>
      </c>
      <c r="BX20" s="24">
        <f t="shared" si="12"/>
        <v>2.768094796219399E-3</v>
      </c>
      <c r="BY20" s="24">
        <f t="shared" si="12"/>
        <v>1.2466621274034749E-3</v>
      </c>
      <c r="BZ20" s="24">
        <f t="shared" si="12"/>
        <v>3.3010555986941275E-3</v>
      </c>
      <c r="CA20" s="24">
        <f t="shared" si="12"/>
        <v>6.8799656100512112E-4</v>
      </c>
      <c r="CB20" s="24">
        <f t="shared" si="12"/>
        <v>1.2638279675683272E-3</v>
      </c>
      <c r="CC20" s="24">
        <f t="shared" si="12"/>
        <v>2.2600149268801349E-4</v>
      </c>
      <c r="CD20" s="24">
        <f t="shared" si="12"/>
        <v>1.1243751562270805E-3</v>
      </c>
      <c r="CE20" s="24">
        <f t="shared" si="12"/>
        <v>2.9202595813730453E-4</v>
      </c>
      <c r="CF20" s="24">
        <f t="shared" si="14"/>
        <v>1.7631513285724598E-2</v>
      </c>
    </row>
    <row r="21" spans="1:84" x14ac:dyDescent="0.2">
      <c r="A21" s="31">
        <f>+[1]NEA!A22</f>
        <v>43191</v>
      </c>
      <c r="B21" s="17">
        <f>+[1]NEA!B22</f>
        <v>133.10572142163031</v>
      </c>
      <c r="C21" s="17">
        <f>+[1]NEA!C22</f>
        <v>128.058045457524</v>
      </c>
      <c r="D21" s="17">
        <f>+[1]NEA!D22</f>
        <v>133.17613089376101</v>
      </c>
      <c r="E21" s="17">
        <f>+[1]NEA!E22</f>
        <v>116.78680099480501</v>
      </c>
      <c r="F21" s="17">
        <f>+[1]NEA!F22</f>
        <v>174.41489999999999</v>
      </c>
      <c r="G21" s="17">
        <f>+[1]NEA!G22</f>
        <v>124.488208972679</v>
      </c>
      <c r="H21" s="17">
        <f>+[1]NEA!H22</f>
        <v>136.48945618916801</v>
      </c>
      <c r="I21" s="17">
        <f>+[1]NEA!I22</f>
        <v>138.06450962847401</v>
      </c>
      <c r="J21" s="17">
        <f>+[1]NEA!J22</f>
        <v>151.206796191742</v>
      </c>
      <c r="K21" s="17">
        <f>+[1]NEA!K22</f>
        <v>131.2139</v>
      </c>
      <c r="L21" s="17">
        <f>+[1]NEA!L22</f>
        <v>153.77841869203999</v>
      </c>
      <c r="M21" s="17">
        <f>+[1]NEA!M22</f>
        <v>129.04310000000001</v>
      </c>
      <c r="N21" s="17">
        <f>+[1]NEA!N22</f>
        <v>129.016903423717</v>
      </c>
      <c r="O21" s="17">
        <f>+[1]NEA!P22</f>
        <v>121.6058</v>
      </c>
      <c r="P21" s="17">
        <f>+[1]NEA!Q22</f>
        <v>129.7902</v>
      </c>
      <c r="Q21" s="17">
        <f>+[1]NEA!R22</f>
        <v>158.48240000000001</v>
      </c>
      <c r="R21" s="18">
        <f t="shared" si="4"/>
        <v>133.10572142163028</v>
      </c>
      <c r="S21" s="19">
        <f t="shared" si="5"/>
        <v>126.51784840983122</v>
      </c>
      <c r="T21" s="19">
        <f t="shared" si="6"/>
        <v>124.19660524492018</v>
      </c>
      <c r="U21" s="19">
        <f t="shared" si="7"/>
        <v>123.36707035426853</v>
      </c>
      <c r="V21" s="19"/>
      <c r="W21" s="20">
        <f t="shared" si="8"/>
        <v>130.2524120984489</v>
      </c>
      <c r="X21" s="21"/>
      <c r="Y21" s="41">
        <f t="shared" si="9"/>
        <v>2.9082970713706802E-2</v>
      </c>
      <c r="Z21" s="24">
        <f t="shared" si="9"/>
        <v>1.9326225501693051E-2</v>
      </c>
      <c r="AA21" s="24">
        <f t="shared" si="9"/>
        <v>2.4449729754290273E-2</v>
      </c>
      <c r="AB21" s="24">
        <f t="shared" si="9"/>
        <v>2.3937804498090465E-2</v>
      </c>
      <c r="AC21" s="24">
        <f t="shared" si="9"/>
        <v>0.10261957248061249</v>
      </c>
      <c r="AD21" s="24">
        <f t="shared" si="9"/>
        <v>1.342113154941238E-2</v>
      </c>
      <c r="AE21" s="24">
        <f t="shared" si="9"/>
        <v>2.2632228857194514E-2</v>
      </c>
      <c r="AF21" s="24">
        <f t="shared" si="9"/>
        <v>3.6847332028870694E-2</v>
      </c>
      <c r="AG21" s="24">
        <f t="shared" si="9"/>
        <v>2.7309221503381442E-2</v>
      </c>
      <c r="AH21" s="24">
        <f t="shared" si="9"/>
        <v>1.0490428696736442E-2</v>
      </c>
      <c r="AI21" s="24">
        <f t="shared" si="9"/>
        <v>1.3125619603374439E-2</v>
      </c>
      <c r="AJ21" s="24">
        <f t="shared" si="9"/>
        <v>1.2255178819085E-2</v>
      </c>
      <c r="AK21" s="24">
        <f t="shared" si="9"/>
        <v>2.2354804229733016E-2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2.908297071370658E-2</v>
      </c>
      <c r="AP21" s="24">
        <f t="shared" si="10"/>
        <v>1.8499544645437682E-2</v>
      </c>
      <c r="AQ21" s="24">
        <f t="shared" si="10"/>
        <v>1.6932341514229288E-2</v>
      </c>
      <c r="AR21" s="24">
        <f t="shared" si="10"/>
        <v>1.7774291691686983E-2</v>
      </c>
      <c r="AS21" s="24" t="e">
        <f t="shared" si="10"/>
        <v>#DIV/0!</v>
      </c>
      <c r="AT21" s="24">
        <f t="shared" si="10"/>
        <v>2.2824932328148861E-2</v>
      </c>
      <c r="AU21" s="21"/>
      <c r="AV21" s="24">
        <f t="shared" si="16"/>
        <v>0.23497556377876827</v>
      </c>
      <c r="AW21" s="24">
        <f t="shared" si="16"/>
        <v>0.20587167115083282</v>
      </c>
      <c r="AX21" s="24">
        <f t="shared" si="16"/>
        <v>0.22446735784632921</v>
      </c>
      <c r="AY21" s="24">
        <f t="shared" si="16"/>
        <v>0.12163958687359577</v>
      </c>
      <c r="AZ21" s="24">
        <f t="shared" si="16"/>
        <v>0.49605132801811558</v>
      </c>
      <c r="BA21" s="24">
        <f t="shared" si="16"/>
        <v>0.17376062158685257</v>
      </c>
      <c r="BB21" s="24">
        <f t="shared" si="16"/>
        <v>0.23112058048811557</v>
      </c>
      <c r="BC21" s="24">
        <f t="shared" si="16"/>
        <v>0.34050063940352238</v>
      </c>
      <c r="BD21" s="24">
        <f t="shared" si="16"/>
        <v>0.28476693156154398</v>
      </c>
      <c r="BE21" s="24">
        <f t="shared" si="16"/>
        <v>0.20219248617670904</v>
      </c>
      <c r="BF21" s="24">
        <f t="shared" si="16"/>
        <v>0.31748520701432481</v>
      </c>
      <c r="BG21" s="24">
        <f t="shared" si="16"/>
        <v>0.16385060788628736</v>
      </c>
      <c r="BH21" s="24">
        <f t="shared" si="16"/>
        <v>0.18801782171375248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0.23497556377876738</v>
      </c>
      <c r="BM21" s="24">
        <f t="shared" si="16"/>
        <v>0.18619359830861004</v>
      </c>
      <c r="BN21" s="24">
        <f t="shared" si="16"/>
        <v>0.16163275274911748</v>
      </c>
      <c r="BO21" s="24">
        <f t="shared" si="16"/>
        <v>0.16123656678290743</v>
      </c>
      <c r="BP21" s="24" t="e">
        <f t="shared" si="16"/>
        <v>#DIV/0!</v>
      </c>
      <c r="BQ21" s="24">
        <f t="shared" si="16"/>
        <v>0.21658007919796307</v>
      </c>
      <c r="BR21" s="21"/>
      <c r="BS21" s="35">
        <f t="shared" si="11"/>
        <v>43191</v>
      </c>
      <c r="BT21" s="24">
        <f t="shared" si="15"/>
        <v>6.6281465021978759E-3</v>
      </c>
      <c r="BU21" s="24">
        <f t="shared" si="12"/>
        <v>8.9446809850361655E-4</v>
      </c>
      <c r="BV21" s="24">
        <f t="shared" si="12"/>
        <v>2.4485904855767186E-3</v>
      </c>
      <c r="BW21" s="24">
        <f t="shared" si="12"/>
        <v>1.0178003810930694E-2</v>
      </c>
      <c r="BX21" s="24">
        <f t="shared" si="12"/>
        <v>9.9165512572806373E-4</v>
      </c>
      <c r="BY21" s="24">
        <f t="shared" si="12"/>
        <v>1.2284185498394828E-3</v>
      </c>
      <c r="BZ21" s="24">
        <f t="shared" si="12"/>
        <v>3.6530300357801304E-3</v>
      </c>
      <c r="CA21" s="24">
        <f t="shared" si="12"/>
        <v>8.763593433822771E-4</v>
      </c>
      <c r="CB21" s="24">
        <f t="shared" si="12"/>
        <v>6.5717212455341416E-4</v>
      </c>
      <c r="CC21" s="24">
        <f t="shared" si="12"/>
        <v>2.094809250082022E-4</v>
      </c>
      <c r="CD21" s="24">
        <f t="shared" si="12"/>
        <v>5.9789276707827518E-4</v>
      </c>
      <c r="CE21" s="24">
        <f t="shared" si="12"/>
        <v>7.1975294512776245E-4</v>
      </c>
      <c r="CF21" s="24">
        <f t="shared" si="14"/>
        <v>2.9082970713706514E-2</v>
      </c>
    </row>
    <row r="22" spans="1:84" x14ac:dyDescent="0.2">
      <c r="A22" s="31">
        <f>+[1]NEA!A23</f>
        <v>43221</v>
      </c>
      <c r="B22" s="17">
        <f>+[1]NEA!B23</f>
        <v>137.16071810358099</v>
      </c>
      <c r="C22" s="17">
        <f>+[1]NEA!C23</f>
        <v>134.03403056744301</v>
      </c>
      <c r="D22" s="17">
        <f>+[1]NEA!D23</f>
        <v>137.00806546271301</v>
      </c>
      <c r="E22" s="17">
        <f>+[1]NEA!E23</f>
        <v>118.63602603138899</v>
      </c>
      <c r="F22" s="17">
        <f>+[1]NEA!F23</f>
        <v>176.35499999999999</v>
      </c>
      <c r="G22" s="17">
        <f>+[1]NEA!G23</f>
        <v>127.70687980446699</v>
      </c>
      <c r="H22" s="17">
        <f>+[1]NEA!H23</f>
        <v>139.97073806174501</v>
      </c>
      <c r="I22" s="17">
        <f>+[1]NEA!I23</f>
        <v>140.93505798375099</v>
      </c>
      <c r="J22" s="17">
        <f>+[1]NEA!J23</f>
        <v>157.08679652580099</v>
      </c>
      <c r="K22" s="17">
        <f>+[1]NEA!K23</f>
        <v>134.91059999999999</v>
      </c>
      <c r="L22" s="17">
        <f>+[1]NEA!L23</f>
        <v>156.65765561644699</v>
      </c>
      <c r="M22" s="17">
        <f>+[1]NEA!M23</f>
        <v>132.6337</v>
      </c>
      <c r="N22" s="17">
        <f>+[1]NEA!N23</f>
        <v>132.35622074700601</v>
      </c>
      <c r="O22" s="17">
        <f>+[1]NEA!P23</f>
        <v>124.4665</v>
      </c>
      <c r="P22" s="17">
        <f>+[1]NEA!Q23</f>
        <v>133.7912</v>
      </c>
      <c r="Q22" s="17">
        <f>+[1]NEA!R23</f>
        <v>159.9853</v>
      </c>
      <c r="R22" s="18">
        <f t="shared" si="4"/>
        <v>137.16071810358102</v>
      </c>
      <c r="S22" s="19">
        <f t="shared" si="5"/>
        <v>130.95774364087714</v>
      </c>
      <c r="T22" s="19">
        <f t="shared" si="6"/>
        <v>127.10044033976925</v>
      </c>
      <c r="U22" s="19">
        <f t="shared" si="7"/>
        <v>126.15335751410734</v>
      </c>
      <c r="V22" s="19"/>
      <c r="W22" s="20">
        <f t="shared" si="8"/>
        <v>133.31621103849579</v>
      </c>
      <c r="X22" s="21"/>
      <c r="Y22" s="41">
        <f t="shared" ref="Y22:AN49" si="18">+B22/B21-1</f>
        <v>3.0464480704822217E-2</v>
      </c>
      <c r="Z22" s="24">
        <f t="shared" si="18"/>
        <v>4.6666221466742597E-2</v>
      </c>
      <c r="AA22" s="24">
        <f t="shared" si="18"/>
        <v>2.8773433671900772E-2</v>
      </c>
      <c r="AB22" s="24">
        <f t="shared" ref="AB22:AB35" si="19">+E22/E21-1</f>
        <v>1.583419548127063E-2</v>
      </c>
      <c r="AC22" s="24">
        <f t="shared" ref="AC22:AC35" si="20">+F22/F21-1</f>
        <v>1.1123476262635767E-2</v>
      </c>
      <c r="AD22" s="24">
        <f t="shared" ref="AD22:AD35" si="21">+G22/G21-1</f>
        <v>2.5855226437504486E-2</v>
      </c>
      <c r="AE22" s="24">
        <f t="shared" ref="AE22:AE35" si="22">+H22/H21-1</f>
        <v>2.5505866678464217E-2</v>
      </c>
      <c r="AF22" s="24">
        <f t="shared" ref="AF22:AF35" si="23">+I22/I21-1</f>
        <v>2.079135588864589E-2</v>
      </c>
      <c r="AG22" s="24">
        <f t="shared" ref="AG22:AG35" si="24">+J22/J21-1</f>
        <v>3.8887143185037054E-2</v>
      </c>
      <c r="AH22" s="24">
        <f t="shared" ref="AH22:AH35" si="25">+K22/K21-1</f>
        <v>2.8173082272533678E-2</v>
      </c>
      <c r="AI22" s="24">
        <f t="shared" ref="AI22:AI35" si="26">+L22/L21-1</f>
        <v>1.8723283467838359E-2</v>
      </c>
      <c r="AJ22" s="24">
        <f t="shared" ref="AJ22:AJ35" si="27">+M22/M21-1</f>
        <v>2.7824812020170064E-2</v>
      </c>
      <c r="AK22" s="24">
        <f t="shared" ref="AK22:AK35" si="28">+N22/N21-1</f>
        <v>2.5882789267713591E-2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3.0464480704822439E-2</v>
      </c>
      <c r="AP22" s="24">
        <f>+S22/S21-1</f>
        <v>3.5093034594326111E-2</v>
      </c>
      <c r="AQ22" s="24">
        <f>+T22/T21-1</f>
        <v>2.338095384429062E-2</v>
      </c>
      <c r="AR22" s="24">
        <f t="shared" ref="AP22:AT37" si="32">+U22/U21-1</f>
        <v>2.2585339441372199E-2</v>
      </c>
      <c r="AS22" s="24" t="e">
        <f t="shared" si="32"/>
        <v>#DIV/0!</v>
      </c>
      <c r="AT22" s="24">
        <f t="shared" si="32"/>
        <v>2.3522013072058812E-2</v>
      </c>
      <c r="AU22" s="21"/>
      <c r="AV22" s="24">
        <f t="shared" si="16"/>
        <v>0.24253399237637696</v>
      </c>
      <c r="AW22" s="24">
        <f t="shared" si="16"/>
        <v>0.22562957259777172</v>
      </c>
      <c r="AX22" s="24">
        <f t="shared" si="16"/>
        <v>0.23151733703687438</v>
      </c>
      <c r="AY22" s="24">
        <f t="shared" si="16"/>
        <v>0.10699020675088011</v>
      </c>
      <c r="AZ22" s="24">
        <f t="shared" si="16"/>
        <v>0.49737637549246028</v>
      </c>
      <c r="BA22" s="24">
        <f t="shared" si="16"/>
        <v>0.17372499890343085</v>
      </c>
      <c r="BB22" s="24">
        <f t="shared" si="16"/>
        <v>0.23587461396010889</v>
      </c>
      <c r="BC22" s="24">
        <f t="shared" si="16"/>
        <v>0.33611446215473317</v>
      </c>
      <c r="BD22" s="24">
        <f t="shared" si="16"/>
        <v>0.31609758053075043</v>
      </c>
      <c r="BE22" s="24">
        <f t="shared" si="16"/>
        <v>0.22971427113023646</v>
      </c>
      <c r="BF22" s="24">
        <f t="shared" si="16"/>
        <v>0.31925886352350896</v>
      </c>
      <c r="BG22" s="24">
        <f t="shared" si="16"/>
        <v>0.16234010929881215</v>
      </c>
      <c r="BH22" s="24">
        <f t="shared" si="16"/>
        <v>0.18528332382897705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0.24253399237637763</v>
      </c>
      <c r="BM22" s="24">
        <f t="shared" si="16"/>
        <v>0.19592542854127437</v>
      </c>
      <c r="BN22" s="24">
        <f t="shared" si="16"/>
        <v>0.16110095797714119</v>
      </c>
      <c r="BO22" s="24">
        <f t="shared" si="16"/>
        <v>0.16087824794764072</v>
      </c>
      <c r="BP22" s="24" t="e">
        <f t="shared" si="16"/>
        <v>#DIV/0!</v>
      </c>
      <c r="BQ22" s="24">
        <f t="shared" si="16"/>
        <v>0.21809122239919532</v>
      </c>
      <c r="BR22" s="21"/>
      <c r="BS22" s="35">
        <f t="shared" si="11"/>
        <v>43221</v>
      </c>
      <c r="BT22" s="24">
        <f t="shared" si="15"/>
        <v>1.5852964994857822E-2</v>
      </c>
      <c r="BU22" s="24">
        <f t="shared" si="15"/>
        <v>1.0479070082045777E-3</v>
      </c>
      <c r="BV22" s="24">
        <f t="shared" si="15"/>
        <v>1.6115768875498069E-3</v>
      </c>
      <c r="BW22" s="24">
        <f t="shared" si="15"/>
        <v>1.1820837475618178E-3</v>
      </c>
      <c r="BX22" s="24">
        <f t="shared" si="15"/>
        <v>1.8813059877410521E-3</v>
      </c>
      <c r="BY22" s="24">
        <f t="shared" si="15"/>
        <v>1.3757141657157427E-3</v>
      </c>
      <c r="BZ22" s="24">
        <f t="shared" si="15"/>
        <v>2.0767988307394533E-3</v>
      </c>
      <c r="CA22" s="24">
        <f t="shared" si="15"/>
        <v>1.245746671513984E-3</v>
      </c>
      <c r="CB22" s="24">
        <f t="shared" si="15"/>
        <v>1.7330140097382314E-3</v>
      </c>
      <c r="CC22" s="24">
        <f t="shared" si="15"/>
        <v>2.9418436528282733E-4</v>
      </c>
      <c r="CD22" s="24">
        <f t="shared" si="15"/>
        <v>1.3352897088247705E-3</v>
      </c>
      <c r="CE22" s="24">
        <f t="shared" si="15"/>
        <v>8.2789432709261214E-4</v>
      </c>
      <c r="CF22" s="24">
        <f t="shared" si="14"/>
        <v>3.0464480704822702E-2</v>
      </c>
    </row>
    <row r="23" spans="1:84" x14ac:dyDescent="0.2">
      <c r="A23" s="31">
        <f>+[1]NEA!A24</f>
        <v>43252</v>
      </c>
      <c r="B23" s="17">
        <f>+[1]NEA!B24</f>
        <v>142.36958606629199</v>
      </c>
      <c r="C23" s="17">
        <f>+[1]NEA!C24</f>
        <v>140.99474272746599</v>
      </c>
      <c r="D23" s="17">
        <f>+[1]NEA!D24</f>
        <v>139.50424973293701</v>
      </c>
      <c r="E23" s="17">
        <f>+[1]NEA!E24</f>
        <v>121.33811554648901</v>
      </c>
      <c r="F23" s="17">
        <f>+[1]NEA!F24</f>
        <v>179.7354</v>
      </c>
      <c r="G23" s="17">
        <f>+[1]NEA!G24</f>
        <v>131.783665707712</v>
      </c>
      <c r="H23" s="17">
        <f>+[1]NEA!H24</f>
        <v>147.52947280965901</v>
      </c>
      <c r="I23" s="17">
        <f>+[1]NEA!I24</f>
        <v>149.43669222849999</v>
      </c>
      <c r="J23" s="17">
        <f>+[1]NEA!J24</f>
        <v>157.931627325942</v>
      </c>
      <c r="K23" s="17">
        <f>+[1]NEA!K24</f>
        <v>137.14510000000001</v>
      </c>
      <c r="L23" s="17">
        <f>+[1]NEA!L24</f>
        <v>160.61699942197399</v>
      </c>
      <c r="M23" s="17">
        <f>+[1]NEA!M24</f>
        <v>136.1575</v>
      </c>
      <c r="N23" s="17">
        <f>+[1]NEA!N24</f>
        <v>136.828450889972</v>
      </c>
      <c r="O23" s="17">
        <f>+[1]NEA!P24</f>
        <v>126.77460000000001</v>
      </c>
      <c r="P23" s="17">
        <f>+[1]NEA!Q24</f>
        <v>138.4881</v>
      </c>
      <c r="Q23" s="17">
        <f>+[1]NEA!R24</f>
        <v>163.84899999999999</v>
      </c>
      <c r="R23" s="18">
        <f t="shared" si="4"/>
        <v>142.36958606629196</v>
      </c>
      <c r="S23" s="19">
        <f t="shared" si="5"/>
        <v>135.95739949487631</v>
      </c>
      <c r="T23" s="19">
        <f t="shared" si="6"/>
        <v>130.32471203076997</v>
      </c>
      <c r="U23" s="19">
        <f t="shared" si="7"/>
        <v>129.32636139288309</v>
      </c>
      <c r="V23" s="19"/>
      <c r="W23" s="20">
        <f t="shared" si="8"/>
        <v>137.92467290882439</v>
      </c>
      <c r="X23" s="21"/>
      <c r="Y23" s="41">
        <f t="shared" si="18"/>
        <v>3.7976382996022018E-2</v>
      </c>
      <c r="Z23" s="24">
        <f t="shared" si="18"/>
        <v>5.1932424404117938E-2</v>
      </c>
      <c r="AA23" s="24">
        <f t="shared" si="18"/>
        <v>1.8219250536774867E-2</v>
      </c>
      <c r="AB23" s="24">
        <f t="shared" si="19"/>
        <v>2.277629827540828E-2</v>
      </c>
      <c r="AC23" s="24">
        <f t="shared" si="20"/>
        <v>1.9168155141617849E-2</v>
      </c>
      <c r="AD23" s="24">
        <f t="shared" si="21"/>
        <v>3.192299357314976E-2</v>
      </c>
      <c r="AE23" s="24">
        <f t="shared" si="22"/>
        <v>5.4002249702931771E-2</v>
      </c>
      <c r="AF23" s="24">
        <f t="shared" si="23"/>
        <v>6.0323062028535102E-2</v>
      </c>
      <c r="AG23" s="24">
        <f t="shared" si="24"/>
        <v>5.3781146399676238E-3</v>
      </c>
      <c r="AH23" s="24">
        <f t="shared" si="25"/>
        <v>1.6562820119397692E-2</v>
      </c>
      <c r="AI23" s="24">
        <f t="shared" si="26"/>
        <v>2.527386095462103E-2</v>
      </c>
      <c r="AJ23" s="24">
        <f t="shared" si="27"/>
        <v>2.6567908457654443E-2</v>
      </c>
      <c r="AK23" s="24">
        <f t="shared" si="28"/>
        <v>3.3789346036968704E-2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3.7976382996021574E-2</v>
      </c>
      <c r="AP23" s="24">
        <f t="shared" si="32"/>
        <v>3.8177626729043457E-2</v>
      </c>
      <c r="AQ23" s="24">
        <f t="shared" si="32"/>
        <v>2.5367903387128132E-2</v>
      </c>
      <c r="AR23" s="24">
        <f t="shared" si="32"/>
        <v>2.5151957437366868E-2</v>
      </c>
      <c r="AS23" s="24" t="e">
        <f t="shared" si="32"/>
        <v>#DIV/0!</v>
      </c>
      <c r="AT23" s="24">
        <f t="shared" si="32"/>
        <v>3.456790314118563E-2</v>
      </c>
      <c r="AU23" s="21"/>
      <c r="AV23" s="24">
        <f t="shared" si="16"/>
        <v>0.26385566209922207</v>
      </c>
      <c r="AW23" s="24">
        <f t="shared" si="16"/>
        <v>0.25754244534016957</v>
      </c>
      <c r="AX23" s="24">
        <f t="shared" si="16"/>
        <v>0.21420959427157671</v>
      </c>
      <c r="AY23" s="24">
        <f t="shared" si="16"/>
        <v>0.12009672699755458</v>
      </c>
      <c r="AZ23" s="24">
        <f t="shared" si="16"/>
        <v>0.48746455864024352</v>
      </c>
      <c r="BA23" s="24">
        <f t="shared" si="16"/>
        <v>0.20618530189821649</v>
      </c>
      <c r="BB23" s="24">
        <f t="shared" si="16"/>
        <v>0.28139795069404938</v>
      </c>
      <c r="BC23" s="24">
        <f t="shared" si="16"/>
        <v>0.37396538948099067</v>
      </c>
      <c r="BD23" s="24">
        <f t="shared" si="16"/>
        <v>0.322597187144815</v>
      </c>
      <c r="BE23" s="24">
        <f t="shared" si="16"/>
        <v>0.2206147525663642</v>
      </c>
      <c r="BF23" s="24">
        <f t="shared" si="16"/>
        <v>0.32311780089945508</v>
      </c>
      <c r="BG23" s="24">
        <f t="shared" si="16"/>
        <v>0.18706255906651359</v>
      </c>
      <c r="BH23" s="24">
        <f t="shared" si="16"/>
        <v>0.19679771621946518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0.2638556620992214</v>
      </c>
      <c r="BM23" s="24">
        <f t="shared" si="16"/>
        <v>0.21777373741873385</v>
      </c>
      <c r="BN23" s="24">
        <f t="shared" si="16"/>
        <v>0.17621771394584784</v>
      </c>
      <c r="BO23" s="24">
        <f t="shared" si="16"/>
        <v>0.17428447966344307</v>
      </c>
      <c r="BP23" s="24" t="e">
        <f t="shared" si="16"/>
        <v>#DIV/0!</v>
      </c>
      <c r="BQ23" s="24">
        <f t="shared" si="16"/>
        <v>0.23955329724252339</v>
      </c>
      <c r="BR23" s="21"/>
      <c r="BS23" s="35">
        <f t="shared" si="11"/>
        <v>43252</v>
      </c>
      <c r="BT23" s="24">
        <f t="shared" si="15"/>
        <v>1.7919324845237488E-2</v>
      </c>
      <c r="BU23" s="24">
        <f t="shared" si="15"/>
        <v>6.6244263439578499E-4</v>
      </c>
      <c r="BV23" s="24">
        <f t="shared" si="15"/>
        <v>2.2852197632480769E-3</v>
      </c>
      <c r="BW23" s="24">
        <f t="shared" si="15"/>
        <v>1.9987533150195953E-3</v>
      </c>
      <c r="BX23" s="24">
        <f t="shared" si="15"/>
        <v>2.3124255082489324E-3</v>
      </c>
      <c r="BY23" s="24">
        <f t="shared" si="15"/>
        <v>2.8987122059249137E-3</v>
      </c>
      <c r="BZ23" s="24">
        <f t="shared" si="15"/>
        <v>5.9689639212231116E-3</v>
      </c>
      <c r="CA23" s="24">
        <f t="shared" si="15"/>
        <v>1.7369571181440548E-4</v>
      </c>
      <c r="CB23" s="24">
        <f t="shared" si="15"/>
        <v>1.0165651064520146E-3</v>
      </c>
      <c r="CC23" s="24">
        <f t="shared" si="15"/>
        <v>3.9258379877030793E-4</v>
      </c>
      <c r="CD23" s="24">
        <f t="shared" si="15"/>
        <v>1.2717059403864826E-3</v>
      </c>
      <c r="CE23" s="24">
        <f t="shared" si="15"/>
        <v>1.0759902453005954E-3</v>
      </c>
      <c r="CF23" s="24">
        <f t="shared" si="14"/>
        <v>3.7976382996021719E-2</v>
      </c>
    </row>
    <row r="24" spans="1:84" x14ac:dyDescent="0.2">
      <c r="A24" s="31">
        <f>+[1]NEA!A25</f>
        <v>43282</v>
      </c>
      <c r="B24" s="17">
        <f>+[1]NEA!B25</f>
        <v>147.64469694113919</v>
      </c>
      <c r="C24" s="17">
        <f>+[1]NEA!C25</f>
        <v>147.33169818292501</v>
      </c>
      <c r="D24" s="17">
        <f>+[1]NEA!D25</f>
        <v>144.52104318608201</v>
      </c>
      <c r="E24" s="17">
        <f>+[1]NEA!E25</f>
        <v>124.389343919512</v>
      </c>
      <c r="F24" s="17">
        <f>+[1]NEA!F25</f>
        <v>182.48480000000001</v>
      </c>
      <c r="G24" s="17">
        <f>+[1]NEA!G25</f>
        <v>135.08917976167001</v>
      </c>
      <c r="H24" s="17">
        <f>+[1]NEA!H25</f>
        <v>151.68646001716999</v>
      </c>
      <c r="I24" s="17">
        <f>+[1]NEA!I25</f>
        <v>159.94581293654599</v>
      </c>
      <c r="J24" s="17">
        <f>+[1]NEA!J25</f>
        <v>161.00638348031501</v>
      </c>
      <c r="K24" s="17">
        <f>+[1]NEA!K25</f>
        <v>141.88339999999999</v>
      </c>
      <c r="L24" s="17">
        <f>+[1]NEA!L25</f>
        <v>164.00368306661201</v>
      </c>
      <c r="M24" s="17">
        <f>+[1]NEA!M25</f>
        <v>139.46260000000001</v>
      </c>
      <c r="N24" s="17">
        <f>+[1]NEA!N25</f>
        <v>142.831710124556</v>
      </c>
      <c r="O24" s="17">
        <f>+[1]NEA!P25</f>
        <v>129.7672</v>
      </c>
      <c r="P24" s="17">
        <f>+[1]NEA!Q25</f>
        <v>143.184</v>
      </c>
      <c r="Q24" s="17">
        <f>+[1]NEA!R25</f>
        <v>170.541</v>
      </c>
      <c r="R24" s="18">
        <f t="shared" si="4"/>
        <v>147.64469694113922</v>
      </c>
      <c r="S24" s="19">
        <f t="shared" si="5"/>
        <v>141.02287829524289</v>
      </c>
      <c r="T24" s="19">
        <f t="shared" si="6"/>
        <v>134.06988891122427</v>
      </c>
      <c r="U24" s="19">
        <f t="shared" si="7"/>
        <v>133.14686263565582</v>
      </c>
      <c r="V24" s="19"/>
      <c r="W24" s="20">
        <f t="shared" si="8"/>
        <v>143.06812327729736</v>
      </c>
      <c r="X24" s="21"/>
      <c r="Y24" s="41">
        <f t="shared" si="18"/>
        <v>3.7052231593838636E-2</v>
      </c>
      <c r="Z24" s="24">
        <f t="shared" si="18"/>
        <v>4.4944622280761015E-2</v>
      </c>
      <c r="AA24" s="24">
        <f t="shared" si="18"/>
        <v>3.5961581548583643E-2</v>
      </c>
      <c r="AB24" s="24">
        <f t="shared" si="19"/>
        <v>2.5146495470781849E-2</v>
      </c>
      <c r="AC24" s="24">
        <f t="shared" si="20"/>
        <v>1.5296930932915842E-2</v>
      </c>
      <c r="AD24" s="24">
        <f t="shared" si="21"/>
        <v>2.5082881373852839E-2</v>
      </c>
      <c r="AE24" s="24">
        <f t="shared" si="22"/>
        <v>2.8177333846195474E-2</v>
      </c>
      <c r="AF24" s="24">
        <f t="shared" si="23"/>
        <v>7.0324901811777085E-2</v>
      </c>
      <c r="AG24" s="24">
        <f t="shared" si="24"/>
        <v>1.9468906934184016E-2</v>
      </c>
      <c r="AH24" s="24">
        <f t="shared" si="25"/>
        <v>3.4549539137745278E-2</v>
      </c>
      <c r="AI24" s="24">
        <f t="shared" si="26"/>
        <v>2.1085462042162328E-2</v>
      </c>
      <c r="AJ24" s="24">
        <f t="shared" si="27"/>
        <v>2.4274094339276298E-2</v>
      </c>
      <c r="AK24" s="24">
        <f t="shared" si="28"/>
        <v>4.3874349198116613E-2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3.705223159383908E-2</v>
      </c>
      <c r="AP24" s="24">
        <f t="shared" si="32"/>
        <v>3.7257838258060172E-2</v>
      </c>
      <c r="AQ24" s="24">
        <f t="shared" si="32"/>
        <v>2.8737273400382124E-2</v>
      </c>
      <c r="AR24" s="24">
        <f t="shared" si="32"/>
        <v>2.954155055183505E-2</v>
      </c>
      <c r="AS24" s="24" t="e">
        <f t="shared" si="32"/>
        <v>#DIV/0!</v>
      </c>
      <c r="AT24" s="24">
        <f t="shared" si="32"/>
        <v>3.7291735118872182E-2</v>
      </c>
      <c r="AU24" s="21"/>
      <c r="AV24" s="24">
        <f t="shared" si="16"/>
        <v>0.2904059910022001</v>
      </c>
      <c r="AW24" s="24">
        <f t="shared" si="16"/>
        <v>0.29611751780815831</v>
      </c>
      <c r="AX24" s="24">
        <f t="shared" si="16"/>
        <v>0.21454156160351801</v>
      </c>
      <c r="AY24" s="24">
        <f t="shared" si="16"/>
        <v>0.13806301021545586</v>
      </c>
      <c r="AZ24" s="24">
        <f t="shared" si="16"/>
        <v>0.48746916810535268</v>
      </c>
      <c r="BA24" s="24">
        <f t="shared" si="16"/>
        <v>0.22246946458798877</v>
      </c>
      <c r="BB24" s="24">
        <f t="shared" si="16"/>
        <v>0.29704197461750792</v>
      </c>
      <c r="BC24" s="24">
        <f t="shared" si="16"/>
        <v>0.42808813834699211</v>
      </c>
      <c r="BD24" s="24">
        <f t="shared" si="16"/>
        <v>0.32577183912831797</v>
      </c>
      <c r="BE24" s="24">
        <f t="shared" si="16"/>
        <v>0.23555326432351409</v>
      </c>
      <c r="BF24" s="24">
        <f t="shared" si="16"/>
        <v>0.32016900284649785</v>
      </c>
      <c r="BG24" s="24">
        <f t="shared" si="16"/>
        <v>0.21365752625945311</v>
      </c>
      <c r="BH24" s="24">
        <f t="shared" si="16"/>
        <v>0.23452777604194019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0.29040599100220055</v>
      </c>
      <c r="BM24" s="24">
        <f t="shared" si="16"/>
        <v>0.24602312416688377</v>
      </c>
      <c r="BN24" s="24">
        <f t="shared" si="16"/>
        <v>0.1966314372704514</v>
      </c>
      <c r="BO24" s="24">
        <f t="shared" si="16"/>
        <v>0.19362935929562974</v>
      </c>
      <c r="BP24" s="24" t="e">
        <f t="shared" si="16"/>
        <v>#DIV/0!</v>
      </c>
      <c r="BQ24" s="24">
        <f t="shared" si="16"/>
        <v>0.26417236425192225</v>
      </c>
      <c r="BR24" s="21"/>
      <c r="BS24" s="35">
        <f t="shared" si="11"/>
        <v>43282</v>
      </c>
      <c r="BT24" s="24">
        <f t="shared" si="15"/>
        <v>1.5716692259544036E-2</v>
      </c>
      <c r="BU24" s="24">
        <f t="shared" si="15"/>
        <v>1.2826565472308679E-3</v>
      </c>
      <c r="BV24" s="24">
        <f t="shared" si="15"/>
        <v>2.4860821826500215E-3</v>
      </c>
      <c r="BW24" s="24">
        <f t="shared" si="15"/>
        <v>1.5661795904651683E-3</v>
      </c>
      <c r="BX24" s="24">
        <f t="shared" si="15"/>
        <v>1.8063478338567794E-3</v>
      </c>
      <c r="BY24" s="24">
        <f t="shared" si="15"/>
        <v>1.5358443692690333E-3</v>
      </c>
      <c r="BZ24" s="24">
        <f t="shared" si="15"/>
        <v>7.1084587105113561E-3</v>
      </c>
      <c r="CA24" s="24">
        <f t="shared" si="15"/>
        <v>6.0903544042717516E-4</v>
      </c>
      <c r="CB24" s="24">
        <f t="shared" si="15"/>
        <v>2.076777268020749E-3</v>
      </c>
      <c r="CC24" s="24">
        <f t="shared" si="15"/>
        <v>3.2351641133261856E-4</v>
      </c>
      <c r="CD24" s="24">
        <f t="shared" si="15"/>
        <v>1.1491390438110973E-3</v>
      </c>
      <c r="CE24" s="24">
        <f t="shared" si="15"/>
        <v>1.3915019367200124E-3</v>
      </c>
      <c r="CF24" s="24">
        <f t="shared" si="14"/>
        <v>3.7052231593838907E-2</v>
      </c>
    </row>
    <row r="25" spans="1:84" x14ac:dyDescent="0.2">
      <c r="A25" s="31">
        <f>+[1]NEA!A26</f>
        <v>43313</v>
      </c>
      <c r="B25" s="17">
        <f>+[1]NEA!B26</f>
        <v>153.35025422425159</v>
      </c>
      <c r="C25" s="17">
        <f>+[1]NEA!C26</f>
        <v>153.872524695089</v>
      </c>
      <c r="D25" s="17">
        <f>+[1]NEA!D26</f>
        <v>147.222060153462</v>
      </c>
      <c r="E25" s="17">
        <f>+[1]NEA!E26</f>
        <v>125.940891641585</v>
      </c>
      <c r="F25" s="17">
        <f>+[1]NEA!F26</f>
        <v>192.8235</v>
      </c>
      <c r="G25" s="17">
        <f>+[1]NEA!G26</f>
        <v>138.531473926095</v>
      </c>
      <c r="H25" s="17">
        <f>+[1]NEA!H26</f>
        <v>155.93958729949901</v>
      </c>
      <c r="I25" s="17">
        <f>+[1]NEA!I26</f>
        <v>167.13828735795201</v>
      </c>
      <c r="J25" s="17">
        <f>+[1]NEA!J26</f>
        <v>177.62587622653001</v>
      </c>
      <c r="K25" s="17">
        <f>+[1]NEA!K26</f>
        <v>144.7698</v>
      </c>
      <c r="L25" s="17">
        <f>+[1]NEA!L26</f>
        <v>166.39462763141299</v>
      </c>
      <c r="M25" s="17">
        <f>+[1]NEA!M26</f>
        <v>144.8913</v>
      </c>
      <c r="N25" s="17">
        <f>+[1]NEA!N26</f>
        <v>147.22708888047899</v>
      </c>
      <c r="O25" s="17">
        <f>+[1]NEA!P26</f>
        <v>134.24629999999999</v>
      </c>
      <c r="P25" s="17">
        <f>+[1]NEA!Q26</f>
        <v>148.29079999999999</v>
      </c>
      <c r="Q25" s="17">
        <f>+[1]NEA!R26</f>
        <v>180.2003</v>
      </c>
      <c r="R25" s="18">
        <f t="shared" si="4"/>
        <v>153.35025422425156</v>
      </c>
      <c r="S25" s="19">
        <f t="shared" si="5"/>
        <v>145.75997303536363</v>
      </c>
      <c r="T25" s="19">
        <f t="shared" si="6"/>
        <v>137.14538206356616</v>
      </c>
      <c r="U25" s="19">
        <f t="shared" si="7"/>
        <v>135.81957660764127</v>
      </c>
      <c r="V25" s="19"/>
      <c r="W25" s="20">
        <f t="shared" si="8"/>
        <v>147.63258504861358</v>
      </c>
      <c r="X25" s="21"/>
      <c r="Y25" s="41">
        <f t="shared" si="18"/>
        <v>3.8643834836729729E-2</v>
      </c>
      <c r="Z25" s="24">
        <f t="shared" si="18"/>
        <v>4.4395242794547762E-2</v>
      </c>
      <c r="AA25" s="24">
        <f t="shared" si="18"/>
        <v>1.8689437246188545E-2</v>
      </c>
      <c r="AB25" s="24">
        <f t="shared" si="19"/>
        <v>1.2473317031697961E-2</v>
      </c>
      <c r="AC25" s="24">
        <f t="shared" si="20"/>
        <v>5.6655129632714463E-2</v>
      </c>
      <c r="AD25" s="24">
        <f t="shared" si="21"/>
        <v>2.5481642352837008E-2</v>
      </c>
      <c r="AE25" s="24">
        <f t="shared" si="22"/>
        <v>2.8038938227232579E-2</v>
      </c>
      <c r="AF25" s="24">
        <f t="shared" si="23"/>
        <v>4.49681944738336E-2</v>
      </c>
      <c r="AG25" s="24">
        <f t="shared" si="24"/>
        <v>0.10322257035384519</v>
      </c>
      <c r="AH25" s="24">
        <f t="shared" si="25"/>
        <v>2.0343465126998694E-2</v>
      </c>
      <c r="AI25" s="24">
        <f t="shared" si="26"/>
        <v>1.4578602870948032E-2</v>
      </c>
      <c r="AJ25" s="24">
        <f t="shared" si="27"/>
        <v>3.89258482202397E-2</v>
      </c>
      <c r="AK25" s="24">
        <f t="shared" si="28"/>
        <v>3.0773129804929189E-2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3.8643834836729285E-2</v>
      </c>
      <c r="AP25" s="24">
        <f t="shared" si="32"/>
        <v>3.3590966213320694E-2</v>
      </c>
      <c r="AQ25" s="24">
        <f t="shared" si="32"/>
        <v>2.2939477143733233E-2</v>
      </c>
      <c r="AR25" s="24">
        <f t="shared" si="32"/>
        <v>2.0073428085940481E-2</v>
      </c>
      <c r="AS25" s="24" t="e">
        <f t="shared" si="32"/>
        <v>#DIV/0!</v>
      </c>
      <c r="AT25" s="24">
        <f t="shared" si="32"/>
        <v>3.1904114394995631E-2</v>
      </c>
      <c r="AU25" s="21"/>
      <c r="AV25" s="24">
        <f t="shared" si="16"/>
        <v>0.32635358774056655</v>
      </c>
      <c r="AW25" s="24">
        <f t="shared" si="16"/>
        <v>0.33792067223105859</v>
      </c>
      <c r="AX25" s="24">
        <f t="shared" si="16"/>
        <v>0.21470728383811943</v>
      </c>
      <c r="AY25" s="24">
        <f t="shared" si="16"/>
        <v>0.15963125585167059</v>
      </c>
      <c r="AZ25" s="24">
        <f t="shared" si="16"/>
        <v>0.53963190673906114</v>
      </c>
      <c r="BA25" s="24">
        <f t="shared" si="16"/>
        <v>0.25713412100813371</v>
      </c>
      <c r="BB25" s="24">
        <f t="shared" si="16"/>
        <v>0.30281950507206812</v>
      </c>
      <c r="BC25" s="24">
        <f t="shared" si="16"/>
        <v>0.48413556512435796</v>
      </c>
      <c r="BD25" s="24">
        <f t="shared" si="16"/>
        <v>0.43241560416032909</v>
      </c>
      <c r="BE25" s="24">
        <f t="shared" si="16"/>
        <v>0.22567858170919619</v>
      </c>
      <c r="BF25" s="24">
        <f t="shared" si="16"/>
        <v>0.32141703825627466</v>
      </c>
      <c r="BG25" s="24">
        <f t="shared" si="16"/>
        <v>0.26206766796132919</v>
      </c>
      <c r="BH25" s="24">
        <f t="shared" si="16"/>
        <v>0.25708733574570553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0.32635358774056655</v>
      </c>
      <c r="BM25" s="24">
        <f t="shared" si="16"/>
        <v>0.27712196894150365</v>
      </c>
      <c r="BN25" s="24">
        <f t="shared" si="16"/>
        <v>0.21952964082813087</v>
      </c>
      <c r="BO25" s="24">
        <f t="shared" si="16"/>
        <v>0.21207014792483125</v>
      </c>
      <c r="BP25" s="24" t="e">
        <f t="shared" si="16"/>
        <v>#DIV/0!</v>
      </c>
      <c r="BQ25" s="24">
        <f t="shared" si="16"/>
        <v>0.29388055680920444</v>
      </c>
      <c r="BR25" s="21"/>
      <c r="BS25" s="35">
        <f t="shared" si="11"/>
        <v>43313</v>
      </c>
      <c r="BT25" s="24">
        <f t="shared" si="15"/>
        <v>1.5642728044379731E-2</v>
      </c>
      <c r="BU25" s="24">
        <f t="shared" si="15"/>
        <v>6.6590280348387352E-4</v>
      </c>
      <c r="BV25" s="24">
        <f t="shared" si="15"/>
        <v>1.2190044037424465E-3</v>
      </c>
      <c r="BW25" s="24">
        <f t="shared" si="15"/>
        <v>5.6789616381160467E-3</v>
      </c>
      <c r="BX25" s="24">
        <f t="shared" si="15"/>
        <v>1.8138848976000214E-3</v>
      </c>
      <c r="BY25" s="24">
        <f t="shared" si="15"/>
        <v>1.5152220139656866E-3</v>
      </c>
      <c r="BZ25" s="24">
        <f t="shared" si="15"/>
        <v>4.6912303735333555E-3</v>
      </c>
      <c r="CA25" s="24">
        <f t="shared" si="15"/>
        <v>3.1743076802149242E-3</v>
      </c>
      <c r="CB25" s="24">
        <f t="shared" si="15"/>
        <v>1.2198972515200103E-3</v>
      </c>
      <c r="CC25" s="24">
        <f t="shared" si="15"/>
        <v>2.2023714196966107E-4</v>
      </c>
      <c r="CD25" s="24">
        <f t="shared" si="15"/>
        <v>1.820049453636179E-3</v>
      </c>
      <c r="CE25" s="24">
        <f t="shared" si="15"/>
        <v>9.8240913456772573E-4</v>
      </c>
      <c r="CF25" s="24">
        <f t="shared" si="14"/>
        <v>3.8643834836729667E-2</v>
      </c>
    </row>
    <row r="26" spans="1:84" x14ac:dyDescent="0.2">
      <c r="A26" s="31">
        <f>+[1]NEA!A27</f>
        <v>43344</v>
      </c>
      <c r="B26" s="17">
        <f>+[1]NEA!B27</f>
        <v>163.39278368338219</v>
      </c>
      <c r="C26" s="17">
        <f>+[1]NEA!C27</f>
        <v>163.61028549916799</v>
      </c>
      <c r="D26" s="17">
        <f>+[1]NEA!D27</f>
        <v>153.250248518782</v>
      </c>
      <c r="E26" s="17">
        <f>+[1]NEA!E27</f>
        <v>133.47870031671999</v>
      </c>
      <c r="F26" s="17">
        <f>+[1]NEA!F27</f>
        <v>204.48849999999999</v>
      </c>
      <c r="G26" s="17">
        <f>+[1]NEA!G27</f>
        <v>149.59022670054</v>
      </c>
      <c r="H26" s="17">
        <f>+[1]NEA!H27</f>
        <v>165.54289437933801</v>
      </c>
      <c r="I26" s="17">
        <f>+[1]NEA!I27</f>
        <v>183.544344987339</v>
      </c>
      <c r="J26" s="17">
        <f>+[1]NEA!J27</f>
        <v>182.632753437183</v>
      </c>
      <c r="K26" s="17">
        <f>+[1]NEA!K27</f>
        <v>154.86959999999999</v>
      </c>
      <c r="L26" s="17">
        <f>+[1]NEA!L27</f>
        <v>170.23380709035999</v>
      </c>
      <c r="M26" s="17">
        <f>+[1]NEA!M27</f>
        <v>154.3553</v>
      </c>
      <c r="N26" s="17">
        <f>+[1]NEA!N27</f>
        <v>157.12927646998199</v>
      </c>
      <c r="O26" s="17">
        <f>+[1]NEA!P27</f>
        <v>139.92910000000001</v>
      </c>
      <c r="P26" s="17">
        <f>+[1]NEA!Q27</f>
        <v>160.07339999999999</v>
      </c>
      <c r="Q26" s="17">
        <f>+[1]NEA!R27</f>
        <v>192.57140000000001</v>
      </c>
      <c r="R26" s="18">
        <f t="shared" si="4"/>
        <v>163.39278368338219</v>
      </c>
      <c r="S26" s="19">
        <f t="shared" si="5"/>
        <v>155.12285943887781</v>
      </c>
      <c r="T26" s="19">
        <f t="shared" si="6"/>
        <v>146.47583521568038</v>
      </c>
      <c r="U26" s="19">
        <f t="shared" si="7"/>
        <v>145.1271716374514</v>
      </c>
      <c r="V26" s="19"/>
      <c r="W26" s="20">
        <f t="shared" si="8"/>
        <v>157.98932720888166</v>
      </c>
      <c r="X26" s="21"/>
      <c r="Y26" s="41">
        <f t="shared" si="18"/>
        <v>6.548753055501888E-2</v>
      </c>
      <c r="Z26" s="24">
        <f t="shared" si="18"/>
        <v>6.3284597580855806E-2</v>
      </c>
      <c r="AA26" s="24">
        <f t="shared" si="18"/>
        <v>4.094623019835697E-2</v>
      </c>
      <c r="AB26" s="24">
        <f t="shared" si="19"/>
        <v>5.9851955761809572E-2</v>
      </c>
      <c r="AC26" s="24">
        <f t="shared" si="20"/>
        <v>6.0495738330649473E-2</v>
      </c>
      <c r="AD26" s="24">
        <f t="shared" si="21"/>
        <v>7.9828449528694945E-2</v>
      </c>
      <c r="AE26" s="24">
        <f t="shared" si="22"/>
        <v>6.1583509653612145E-2</v>
      </c>
      <c r="AF26" s="24">
        <f t="shared" si="23"/>
        <v>9.8158584060700216E-2</v>
      </c>
      <c r="AG26" s="24">
        <f t="shared" si="24"/>
        <v>2.818776924296551E-2</v>
      </c>
      <c r="AH26" s="24">
        <f t="shared" si="25"/>
        <v>6.9764550341300469E-2</v>
      </c>
      <c r="AI26" s="24">
        <f t="shared" si="26"/>
        <v>2.3072736864145016E-2</v>
      </c>
      <c r="AJ26" s="24">
        <f t="shared" si="27"/>
        <v>6.5317931442398613E-2</v>
      </c>
      <c r="AK26" s="24">
        <f t="shared" si="28"/>
        <v>6.7257918802848371E-2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6.5487530555019102E-2</v>
      </c>
      <c r="AP26" s="24">
        <f t="shared" si="32"/>
        <v>6.4234962510884897E-2</v>
      </c>
      <c r="AQ26" s="24">
        <f t="shared" si="32"/>
        <v>6.8033301681201364E-2</v>
      </c>
      <c r="AR26" s="24">
        <f t="shared" si="32"/>
        <v>6.852911238781223E-2</v>
      </c>
      <c r="AS26" s="24" t="e">
        <f t="shared" si="32"/>
        <v>#DIV/0!</v>
      </c>
      <c r="AT26" s="24">
        <f t="shared" si="32"/>
        <v>7.015214261037106E-2</v>
      </c>
      <c r="AU26" s="21"/>
      <c r="AV26" s="24">
        <f t="shared" si="16"/>
        <v>0.40623426167507959</v>
      </c>
      <c r="AW26" s="24">
        <f t="shared" si="16"/>
        <v>0.41012324263686306</v>
      </c>
      <c r="AX26" s="24">
        <f t="shared" si="16"/>
        <v>0.25987434272437837</v>
      </c>
      <c r="AY26" s="24">
        <f t="shared" si="16"/>
        <v>0.24123100651767082</v>
      </c>
      <c r="AZ26" s="24">
        <f t="shared" si="16"/>
        <v>0.62195014582508756</v>
      </c>
      <c r="BA26" s="24">
        <f t="shared" si="16"/>
        <v>0.36675145748444282</v>
      </c>
      <c r="BB26" s="24">
        <f t="shared" si="16"/>
        <v>0.36287276618252284</v>
      </c>
      <c r="BC26" s="24">
        <f t="shared" si="16"/>
        <v>0.63263337420071863</v>
      </c>
      <c r="BD26" s="24">
        <f t="shared" si="16"/>
        <v>0.45589276573087023</v>
      </c>
      <c r="BE26" s="24">
        <f t="shared" si="16"/>
        <v>0.29339204988178458</v>
      </c>
      <c r="BF26" s="24">
        <f t="shared" si="16"/>
        <v>0.30211168760944584</v>
      </c>
      <c r="BG26" s="24">
        <f t="shared" si="16"/>
        <v>0.34066715769213385</v>
      </c>
      <c r="BH26" s="24">
        <f t="shared" si="16"/>
        <v>0.33659195029823263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0.40623426167507959</v>
      </c>
      <c r="BM26" s="24">
        <f t="shared" si="16"/>
        <v>0.35385656081734562</v>
      </c>
      <c r="BN26" s="24">
        <f t="shared" si="16"/>
        <v>0.30419682775755885</v>
      </c>
      <c r="BO26" s="24">
        <f t="shared" si="16"/>
        <v>0.29777000712008506</v>
      </c>
      <c r="BP26" s="24" t="e">
        <f t="shared" si="16"/>
        <v>#DIV/0!</v>
      </c>
      <c r="BQ26" s="24">
        <f t="shared" si="16"/>
        <v>0.38175423933105934</v>
      </c>
      <c r="BR26" s="21"/>
      <c r="BS26" s="35">
        <f t="shared" si="11"/>
        <v>43344</v>
      </c>
      <c r="BT26" s="24">
        <f t="shared" si="15"/>
        <v>2.2421895270497205E-2</v>
      </c>
      <c r="BU26" s="24">
        <f t="shared" si="15"/>
        <v>1.4308815959103056E-3</v>
      </c>
      <c r="BV26" s="24">
        <f t="shared" si="15"/>
        <v>5.7018869041912537E-3</v>
      </c>
      <c r="BW26" s="24">
        <f t="shared" si="15"/>
        <v>6.1690898706732583E-3</v>
      </c>
      <c r="BX26" s="24">
        <f t="shared" si="15"/>
        <v>5.6104958560659326E-3</v>
      </c>
      <c r="BY26" s="24">
        <f t="shared" si="15"/>
        <v>3.293988359881355E-3</v>
      </c>
      <c r="BZ26" s="24">
        <f t="shared" si="15"/>
        <v>1.0302580570877941E-2</v>
      </c>
      <c r="CA26" s="24">
        <f t="shared" si="15"/>
        <v>9.2072842040378654E-4</v>
      </c>
      <c r="CB26" s="24">
        <f t="shared" si="15"/>
        <v>4.1097259550570203E-3</v>
      </c>
      <c r="CC26" s="24">
        <f t="shared" si="15"/>
        <v>3.4048095261274112E-4</v>
      </c>
      <c r="CD26" s="24">
        <f t="shared" si="15"/>
        <v>3.0548889688499395E-3</v>
      </c>
      <c r="CE26" s="24">
        <f t="shared" si="15"/>
        <v>2.1308878299982734E-3</v>
      </c>
      <c r="CF26" s="24">
        <f t="shared" si="14"/>
        <v>6.5487530555019019E-2</v>
      </c>
    </row>
    <row r="27" spans="1:84" x14ac:dyDescent="0.2">
      <c r="A27" s="31">
        <f>+[1]NEA!A28</f>
        <v>43374</v>
      </c>
      <c r="B27" s="17">
        <f>+[1]NEA!B28</f>
        <v>170.92204617353121</v>
      </c>
      <c r="C27" s="17">
        <f>+[1]NEA!C28</f>
        <v>172.665482851158</v>
      </c>
      <c r="D27" s="17">
        <f>+[1]NEA!D28</f>
        <v>156.889216539708</v>
      </c>
      <c r="E27" s="17">
        <f>+[1]NEA!E28</f>
        <v>137.650871355519</v>
      </c>
      <c r="F27" s="17">
        <f>+[1]NEA!F28</f>
        <v>209.12219999999999</v>
      </c>
      <c r="G27" s="17">
        <f>+[1]NEA!G28</f>
        <v>158.471019172539</v>
      </c>
      <c r="H27" s="17">
        <f>+[1]NEA!H28</f>
        <v>172.205342273437</v>
      </c>
      <c r="I27" s="17">
        <f>+[1]NEA!I28</f>
        <v>196.233236962522</v>
      </c>
      <c r="J27" s="17">
        <f>+[1]NEA!J28</f>
        <v>185.58357944415599</v>
      </c>
      <c r="K27" s="17">
        <f>+[1]NEA!K28</f>
        <v>162.86410000000001</v>
      </c>
      <c r="L27" s="17">
        <f>+[1]NEA!L28</f>
        <v>173.34327775592701</v>
      </c>
      <c r="M27" s="17">
        <f>+[1]NEA!M28</f>
        <v>158.19669999999999</v>
      </c>
      <c r="N27" s="17">
        <f>+[1]NEA!N28</f>
        <v>165.063520515113</v>
      </c>
      <c r="O27" s="17">
        <f>+[1]NEA!P28</f>
        <v>147.5889</v>
      </c>
      <c r="P27" s="17">
        <f>+[1]NEA!Q28</f>
        <v>168.4787</v>
      </c>
      <c r="Q27" s="17">
        <f>+[1]NEA!R28</f>
        <v>198.92420000000001</v>
      </c>
      <c r="R27" s="18">
        <f t="shared" si="4"/>
        <v>170.92204617353119</v>
      </c>
      <c r="S27" s="19">
        <f t="shared" si="5"/>
        <v>162.61473292042257</v>
      </c>
      <c r="T27" s="19">
        <f t="shared" si="6"/>
        <v>152.75199006750063</v>
      </c>
      <c r="U27" s="19">
        <f t="shared" si="7"/>
        <v>151.82006357490479</v>
      </c>
      <c r="V27" s="19"/>
      <c r="W27" s="20">
        <f t="shared" si="8"/>
        <v>165.56063685505714</v>
      </c>
      <c r="X27" s="21"/>
      <c r="Y27" s="41">
        <f t="shared" si="18"/>
        <v>4.6080752897502464E-2</v>
      </c>
      <c r="Z27" s="24">
        <f t="shared" si="18"/>
        <v>5.5346137465398293E-2</v>
      </c>
      <c r="AA27" s="24">
        <f t="shared" si="18"/>
        <v>2.3745266686990174E-2</v>
      </c>
      <c r="AB27" s="24">
        <f t="shared" si="19"/>
        <v>3.1257204549484108E-2</v>
      </c>
      <c r="AC27" s="24">
        <f t="shared" si="20"/>
        <v>2.2659953982742342E-2</v>
      </c>
      <c r="AD27" s="24">
        <f t="shared" si="21"/>
        <v>5.9367464492029898E-2</v>
      </c>
      <c r="AE27" s="24">
        <f t="shared" si="22"/>
        <v>4.0246051750382872E-2</v>
      </c>
      <c r="AF27" s="24">
        <f t="shared" si="23"/>
        <v>6.913256835048931E-2</v>
      </c>
      <c r="AG27" s="24">
        <f t="shared" si="24"/>
        <v>1.615715665146511E-2</v>
      </c>
      <c r="AH27" s="24">
        <f t="shared" si="25"/>
        <v>5.1620847474262321E-2</v>
      </c>
      <c r="AI27" s="24">
        <f t="shared" si="26"/>
        <v>1.8265882192933125E-2</v>
      </c>
      <c r="AJ27" s="24">
        <f t="shared" si="27"/>
        <v>2.4886738582996504E-2</v>
      </c>
      <c r="AK27" s="24">
        <f t="shared" si="28"/>
        <v>5.049500782654448E-2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4.6080752897502464E-2</v>
      </c>
      <c r="AP27" s="24">
        <f t="shared" si="32"/>
        <v>4.8296385901116956E-2</v>
      </c>
      <c r="AQ27" s="24">
        <f t="shared" si="32"/>
        <v>4.2847715069034065E-2</v>
      </c>
      <c r="AR27" s="24">
        <f t="shared" si="32"/>
        <v>4.6117428335013644E-2</v>
      </c>
      <c r="AS27" s="24" t="e">
        <f t="shared" si="32"/>
        <v>#DIV/0!</v>
      </c>
      <c r="AT27" s="24">
        <f t="shared" si="32"/>
        <v>4.792291846502561E-2</v>
      </c>
      <c r="AU27" s="21"/>
      <c r="AV27" s="24">
        <f t="shared" si="16"/>
        <v>0.45284142939607452</v>
      </c>
      <c r="AW27" s="24">
        <f t="shared" si="16"/>
        <v>0.46855553102682612</v>
      </c>
      <c r="AX27" s="24">
        <f t="shared" si="16"/>
        <v>0.25095732336255883</v>
      </c>
      <c r="AY27" s="24">
        <f t="shared" si="16"/>
        <v>0.2838272267025026</v>
      </c>
      <c r="AZ27" s="24">
        <f t="shared" si="16"/>
        <v>0.64317306959446752</v>
      </c>
      <c r="BA27" s="24">
        <f t="shared" si="16"/>
        <v>0.44709737026151308</v>
      </c>
      <c r="BB27" s="24">
        <f t="shared" si="16"/>
        <v>0.40531520105730268</v>
      </c>
      <c r="BC27" s="24">
        <f t="shared" si="16"/>
        <v>0.7116041398314128</v>
      </c>
      <c r="BD27" s="24">
        <f t="shared" si="16"/>
        <v>0.39981396127037794</v>
      </c>
      <c r="BE27" s="24">
        <f t="shared" si="16"/>
        <v>0.33882765514588153</v>
      </c>
      <c r="BF27" s="24">
        <f t="shared" si="16"/>
        <v>0.2830061588143935</v>
      </c>
      <c r="BG27" s="24">
        <f t="shared" si="16"/>
        <v>0.36790137761437181</v>
      </c>
      <c r="BH27" s="24">
        <f t="shared" si="16"/>
        <v>0.39330261585021131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0.4528414293960743</v>
      </c>
      <c r="BM27" s="24">
        <f t="shared" si="16"/>
        <v>0.40531465023226843</v>
      </c>
      <c r="BN27" s="24">
        <f t="shared" si="16"/>
        <v>0.35500755074254586</v>
      </c>
      <c r="BO27" s="24">
        <f t="shared" si="16"/>
        <v>0.35273342523148665</v>
      </c>
      <c r="BP27" s="24" t="e">
        <f t="shared" si="16"/>
        <v>#DIV/0!</v>
      </c>
      <c r="BQ27" s="24">
        <f t="shared" si="16"/>
        <v>0.43106557974428483</v>
      </c>
      <c r="BR27" s="21"/>
      <c r="BS27" s="35">
        <f t="shared" si="11"/>
        <v>43374</v>
      </c>
      <c r="BT27" s="24">
        <f t="shared" si="15"/>
        <v>1.9568735613094673E-2</v>
      </c>
      <c r="BU27" s="24">
        <f t="shared" si="15"/>
        <v>8.1067494521900403E-4</v>
      </c>
      <c r="BV27" s="24">
        <f t="shared" si="15"/>
        <v>2.9620147817452664E-3</v>
      </c>
      <c r="BW27" s="24">
        <f t="shared" si="15"/>
        <v>2.2999367629858202E-3</v>
      </c>
      <c r="BX27" s="24">
        <f t="shared" si="15"/>
        <v>4.2286179275847213E-3</v>
      </c>
      <c r="BY27" s="24">
        <f t="shared" si="15"/>
        <v>2.1447994907087728E-3</v>
      </c>
      <c r="BZ27" s="24">
        <f t="shared" si="15"/>
        <v>7.4785450719657438E-3</v>
      </c>
      <c r="CA27" s="24">
        <f t="shared" si="15"/>
        <v>5.0928377325333161E-4</v>
      </c>
      <c r="CB27" s="24">
        <f t="shared" si="15"/>
        <v>3.0531140283812735E-3</v>
      </c>
      <c r="CC27" s="24">
        <f t="shared" si="15"/>
        <v>2.5881682225120444E-4</v>
      </c>
      <c r="CD27" s="24">
        <f t="shared" si="15"/>
        <v>1.1637558018992166E-3</v>
      </c>
      <c r="CE27" s="24">
        <f t="shared" si="15"/>
        <v>1.6024578784133456E-3</v>
      </c>
      <c r="CF27" s="24">
        <f t="shared" si="14"/>
        <v>4.6080752897502367E-2</v>
      </c>
    </row>
    <row r="28" spans="1:84" x14ac:dyDescent="0.2">
      <c r="A28" s="31">
        <f>+[1]NEA!A29</f>
        <v>43405</v>
      </c>
      <c r="B28" s="17">
        <f>+[1]NEA!B29</f>
        <v>176.2399732323203</v>
      </c>
      <c r="C28" s="17">
        <f>+[1]NEA!C29</f>
        <v>178.783069819459</v>
      </c>
      <c r="D28" s="17">
        <f>+[1]NEA!D29</f>
        <v>162.113407618997</v>
      </c>
      <c r="E28" s="17">
        <f>+[1]NEA!E29</f>
        <v>139.28771266431801</v>
      </c>
      <c r="F28" s="17">
        <f>+[1]NEA!F29</f>
        <v>211.49440000000001</v>
      </c>
      <c r="G28" s="17">
        <f>+[1]NEA!G29</f>
        <v>165.80783547818899</v>
      </c>
      <c r="H28" s="17">
        <f>+[1]NEA!H29</f>
        <v>184.733931170848</v>
      </c>
      <c r="I28" s="17">
        <f>+[1]NEA!I29</f>
        <v>199.75628239408101</v>
      </c>
      <c r="J28" s="17">
        <f>+[1]NEA!J29</f>
        <v>190.422441052246</v>
      </c>
      <c r="K28" s="17">
        <f>+[1]NEA!K29</f>
        <v>168.06319999999999</v>
      </c>
      <c r="L28" s="17">
        <f>+[1]NEA!L29</f>
        <v>178.45457883875901</v>
      </c>
      <c r="M28" s="17">
        <f>+[1]NEA!M29</f>
        <v>161.97290000000001</v>
      </c>
      <c r="N28" s="17">
        <f>+[1]NEA!N29</f>
        <v>174.12397025626601</v>
      </c>
      <c r="O28" s="17">
        <f>+[1]NEA!P29</f>
        <v>152.02459999999999</v>
      </c>
      <c r="P28" s="17">
        <f>+[1]NEA!Q29</f>
        <v>174.04499999999999</v>
      </c>
      <c r="Q28" s="17">
        <f>+[1]NEA!R29</f>
        <v>203.09100000000001</v>
      </c>
      <c r="R28" s="18">
        <f t="shared" si="4"/>
        <v>176.23997323232027</v>
      </c>
      <c r="S28" s="19">
        <f t="shared" si="5"/>
        <v>167.99965326600275</v>
      </c>
      <c r="T28" s="19">
        <f t="shared" si="6"/>
        <v>157.39036763425085</v>
      </c>
      <c r="U28" s="19">
        <f t="shared" si="7"/>
        <v>156.6060130280801</v>
      </c>
      <c r="V28" s="19"/>
      <c r="W28" s="20">
        <f t="shared" si="8"/>
        <v>170.95413388568002</v>
      </c>
      <c r="X28" s="21"/>
      <c r="Y28" s="41">
        <f t="shared" si="18"/>
        <v>3.1113172219983776E-2</v>
      </c>
      <c r="Z28" s="24">
        <f t="shared" si="18"/>
        <v>3.5430283269612728E-2</v>
      </c>
      <c r="AA28" s="24">
        <f t="shared" si="18"/>
        <v>3.3298598810752367E-2</v>
      </c>
      <c r="AB28" s="24">
        <f t="shared" si="19"/>
        <v>1.1891252795425133E-2</v>
      </c>
      <c r="AC28" s="24">
        <f t="shared" si="20"/>
        <v>1.1343606752415747E-2</v>
      </c>
      <c r="AD28" s="24">
        <f t="shared" si="21"/>
        <v>4.6297527105961578E-2</v>
      </c>
      <c r="AE28" s="24">
        <f t="shared" si="22"/>
        <v>7.2753775997944414E-2</v>
      </c>
      <c r="AF28" s="24">
        <f t="shared" si="23"/>
        <v>1.7953357372542778E-2</v>
      </c>
      <c r="AG28" s="24">
        <f t="shared" si="24"/>
        <v>2.6073759448885347E-2</v>
      </c>
      <c r="AH28" s="24">
        <f t="shared" si="25"/>
        <v>3.192293452025341E-2</v>
      </c>
      <c r="AI28" s="24">
        <f t="shared" si="26"/>
        <v>2.9486583783357778E-2</v>
      </c>
      <c r="AJ28" s="24">
        <f t="shared" si="27"/>
        <v>2.3870283008432081E-2</v>
      </c>
      <c r="AK28" s="24">
        <f t="shared" si="28"/>
        <v>5.4890685191240962E-2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3.1113172219983776E-2</v>
      </c>
      <c r="AP28" s="24">
        <f t="shared" si="32"/>
        <v>3.3114590842241665E-2</v>
      </c>
      <c r="AQ28" s="24">
        <f t="shared" si="32"/>
        <v>3.0365414975612071E-2</v>
      </c>
      <c r="AR28" s="24">
        <f t="shared" si="32"/>
        <v>3.152382722336311E-2</v>
      </c>
      <c r="AS28" s="24" t="e">
        <f t="shared" si="32"/>
        <v>#DIV/0!</v>
      </c>
      <c r="AT28" s="24">
        <f t="shared" si="32"/>
        <v>3.2577170111665499E-2</v>
      </c>
      <c r="AU28" s="21"/>
      <c r="AV28" s="24">
        <f t="shared" si="16"/>
        <v>0.47426087123688521</v>
      </c>
      <c r="AW28" s="24">
        <f t="shared" si="16"/>
        <v>0.49156543566408839</v>
      </c>
      <c r="AX28" s="24">
        <f t="shared" si="16"/>
        <v>0.28530037423832755</v>
      </c>
      <c r="AY28" s="24">
        <f t="shared" si="16"/>
        <v>0.2713899965038391</v>
      </c>
      <c r="AZ28" s="24">
        <f t="shared" si="16"/>
        <v>0.63256383377821557</v>
      </c>
      <c r="BA28" s="24">
        <f t="shared" si="16"/>
        <v>0.49409440932797</v>
      </c>
      <c r="BB28" s="24">
        <f t="shared" si="16"/>
        <v>0.49614021904112082</v>
      </c>
      <c r="BC28" s="24">
        <f t="shared" si="16"/>
        <v>0.70851348911145395</v>
      </c>
      <c r="BD28" s="24">
        <f t="shared" si="16"/>
        <v>0.42024920372097974</v>
      </c>
      <c r="BE28" s="24">
        <f t="shared" si="16"/>
        <v>0.3793524569914668</v>
      </c>
      <c r="BF28" s="24">
        <f t="shared" si="16"/>
        <v>0.28390198895559604</v>
      </c>
      <c r="BG28" s="24">
        <f t="shared" si="16"/>
        <v>0.37723625764408975</v>
      </c>
      <c r="BH28" s="24">
        <f t="shared" si="16"/>
        <v>0.46148464874570916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0.47426087123688454</v>
      </c>
      <c r="BM28" s="24">
        <f t="shared" si="33"/>
        <v>0.42895561233427237</v>
      </c>
      <c r="BN28" s="24">
        <f t="shared" si="33"/>
        <v>0.37752380489036286</v>
      </c>
      <c r="BO28" s="24">
        <f t="shared" si="33"/>
        <v>0.37757472118198021</v>
      </c>
      <c r="BP28" s="24" t="e">
        <f t="shared" si="33"/>
        <v>#DIV/0!</v>
      </c>
      <c r="BQ28" s="24">
        <f t="shared" si="33"/>
        <v>0.4571532018311657</v>
      </c>
      <c r="BR28" s="21"/>
      <c r="BS28" s="35">
        <f t="shared" si="11"/>
        <v>43405</v>
      </c>
      <c r="BT28" s="24">
        <f t="shared" si="15"/>
        <v>1.2638041767379661E-2</v>
      </c>
      <c r="BU28" s="24">
        <f t="shared" si="15"/>
        <v>1.1125572127369467E-3</v>
      </c>
      <c r="BV28" s="24">
        <f t="shared" si="15"/>
        <v>1.1108782984490641E-3</v>
      </c>
      <c r="BW28" s="24">
        <f t="shared" si="15"/>
        <v>1.1255740514870707E-3</v>
      </c>
      <c r="BX28" s="24">
        <f t="shared" si="15"/>
        <v>3.3395592982783003E-3</v>
      </c>
      <c r="BY28" s="24">
        <f t="shared" si="15"/>
        <v>3.8555808964207861E-3</v>
      </c>
      <c r="BZ28" s="24">
        <f t="shared" si="15"/>
        <v>1.9849357216019082E-3</v>
      </c>
      <c r="CA28" s="24">
        <f t="shared" si="15"/>
        <v>7.9835164861997651E-4</v>
      </c>
      <c r="CB28" s="24">
        <f t="shared" si="15"/>
        <v>1.89808071727987E-3</v>
      </c>
      <c r="CC28" s="24">
        <f t="shared" si="15"/>
        <v>4.0669823631727623E-4</v>
      </c>
      <c r="CD28" s="24">
        <f t="shared" si="15"/>
        <v>1.0936090702437856E-3</v>
      </c>
      <c r="CE28" s="24">
        <f t="shared" si="15"/>
        <v>1.7493053011692255E-3</v>
      </c>
      <c r="CF28" s="24">
        <f t="shared" si="14"/>
        <v>3.1113172219983869E-2</v>
      </c>
    </row>
    <row r="29" spans="1:84" x14ac:dyDescent="0.2">
      <c r="A29" s="31">
        <f>+[1]NEA!A30</f>
        <v>43435</v>
      </c>
      <c r="B29" s="17">
        <f>+[1]NEA!B30</f>
        <v>180.3566375566198</v>
      </c>
      <c r="C29" s="17">
        <f>+[1]NEA!C30</f>
        <v>182.21059332941499</v>
      </c>
      <c r="D29" s="17">
        <f>+[1]NEA!D30</f>
        <v>162.831470253096</v>
      </c>
      <c r="E29" s="17">
        <f>+[1]NEA!E30</f>
        <v>142.510084405718</v>
      </c>
      <c r="F29" s="17">
        <f>+[1]NEA!F30</f>
        <v>213.6807</v>
      </c>
      <c r="G29" s="17">
        <f>+[1]NEA!G30</f>
        <v>168.500473067569</v>
      </c>
      <c r="H29" s="17">
        <f>+[1]NEA!H30</f>
        <v>191.79407727541101</v>
      </c>
      <c r="I29" s="17">
        <f>+[1]NEA!I30</f>
        <v>206.10503675902601</v>
      </c>
      <c r="J29" s="17">
        <f>+[1]NEA!J30</f>
        <v>201.90998818897199</v>
      </c>
      <c r="K29" s="17">
        <f>+[1]NEA!K30</f>
        <v>173.68899999999999</v>
      </c>
      <c r="L29" s="17">
        <f>+[1]NEA!L30</f>
        <v>185.19453723062901</v>
      </c>
      <c r="M29" s="17">
        <f>+[1]NEA!M30</f>
        <v>164.0146</v>
      </c>
      <c r="N29" s="17">
        <f>+[1]NEA!N30</f>
        <v>182.28160579467001</v>
      </c>
      <c r="O29" s="17">
        <f>+[1]NEA!P30</f>
        <v>155.64859999999999</v>
      </c>
      <c r="P29" s="17">
        <f>+[1]NEA!Q30</f>
        <v>178.54179999999999</v>
      </c>
      <c r="Q29" s="17">
        <f>+[1]NEA!R30</f>
        <v>207.33580000000001</v>
      </c>
      <c r="R29" s="18">
        <f t="shared" si="4"/>
        <v>180.3566375566198</v>
      </c>
      <c r="S29" s="19">
        <f t="shared" si="5"/>
        <v>171.48907155832654</v>
      </c>
      <c r="T29" s="19">
        <f t="shared" si="6"/>
        <v>161.24214906095145</v>
      </c>
      <c r="U29" s="19">
        <f t="shared" si="7"/>
        <v>160.76761129648776</v>
      </c>
      <c r="V29" s="19"/>
      <c r="W29" s="20">
        <f t="shared" si="8"/>
        <v>176.37587844298949</v>
      </c>
      <c r="X29" s="21"/>
      <c r="Y29" s="41">
        <f t="shared" si="18"/>
        <v>2.3358289545771127E-2</v>
      </c>
      <c r="Z29" s="24">
        <f t="shared" si="18"/>
        <v>1.9171409873525613E-2</v>
      </c>
      <c r="AA29" s="24">
        <f t="shared" si="18"/>
        <v>4.4293846181224783E-3</v>
      </c>
      <c r="AB29" s="24">
        <f t="shared" si="19"/>
        <v>2.3134644684458916E-2</v>
      </c>
      <c r="AC29" s="24">
        <f t="shared" si="20"/>
        <v>1.0337389547902864E-2</v>
      </c>
      <c r="AD29" s="24">
        <f t="shared" si="21"/>
        <v>1.6239507509488105E-2</v>
      </c>
      <c r="AE29" s="24">
        <f t="shared" si="22"/>
        <v>3.821791730309454E-2</v>
      </c>
      <c r="AF29" s="24">
        <f t="shared" si="23"/>
        <v>3.1782501600726265E-2</v>
      </c>
      <c r="AG29" s="24">
        <f t="shared" si="24"/>
        <v>6.0326645710702564E-2</v>
      </c>
      <c r="AH29" s="24">
        <f t="shared" si="25"/>
        <v>3.3474312044516674E-2</v>
      </c>
      <c r="AI29" s="24">
        <f t="shared" si="26"/>
        <v>3.7768481121237096E-2</v>
      </c>
      <c r="AJ29" s="24">
        <f t="shared" si="27"/>
        <v>1.2605195066581976E-2</v>
      </c>
      <c r="AK29" s="24">
        <f t="shared" si="28"/>
        <v>4.684958381317661E-2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2.3358289545771349E-2</v>
      </c>
      <c r="AP29" s="24">
        <f t="shared" si="32"/>
        <v>2.0770389845976789E-2</v>
      </c>
      <c r="AQ29" s="24">
        <f t="shared" si="32"/>
        <v>2.4472790073478246E-2</v>
      </c>
      <c r="AR29" s="24">
        <f t="shared" si="32"/>
        <v>2.6573681226796042E-2</v>
      </c>
      <c r="AS29" s="24" t="e">
        <f t="shared" si="32"/>
        <v>#DIV/0!</v>
      </c>
      <c r="AT29" s="24">
        <f t="shared" si="32"/>
        <v>3.1714615108021205E-2</v>
      </c>
      <c r="AU29" s="21"/>
      <c r="AV29" s="24">
        <f t="shared" ref="AV29:BH48" si="34">+B29/B17-1</f>
        <v>0.47864737402224411</v>
      </c>
      <c r="AW29" s="24">
        <f t="shared" si="34"/>
        <v>0.50878838797088943</v>
      </c>
      <c r="AX29" s="24">
        <f t="shared" si="34"/>
        <v>0.29799477822521636</v>
      </c>
      <c r="AY29" s="24">
        <f t="shared" si="34"/>
        <v>0.28171530673891976</v>
      </c>
      <c r="AZ29" s="24">
        <f t="shared" si="34"/>
        <v>0.49465213148810694</v>
      </c>
      <c r="BA29" s="24">
        <f t="shared" si="34"/>
        <v>0.48073421926021087</v>
      </c>
      <c r="BB29" s="24">
        <f t="shared" si="34"/>
        <v>0.53535149780951685</v>
      </c>
      <c r="BC29" s="24">
        <f t="shared" si="34"/>
        <v>0.71335231606614702</v>
      </c>
      <c r="BD29" s="24">
        <f t="shared" si="34"/>
        <v>0.51937749863883664</v>
      </c>
      <c r="BE29" s="24">
        <f t="shared" si="34"/>
        <v>0.41171431334890074</v>
      </c>
      <c r="BF29" s="24">
        <f t="shared" si="34"/>
        <v>0.29602387436262734</v>
      </c>
      <c r="BG29" s="24">
        <f t="shared" si="34"/>
        <v>0.36871822603203852</v>
      </c>
      <c r="BH29" s="24">
        <f t="shared" si="34"/>
        <v>0.51705282989815693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0.47864737402224367</v>
      </c>
      <c r="BM29" s="24">
        <f t="shared" si="33"/>
        <v>0.44311486338061545</v>
      </c>
      <c r="BN29" s="24">
        <f t="shared" si="33"/>
        <v>0.38875202940350495</v>
      </c>
      <c r="BO29" s="24">
        <f t="shared" si="33"/>
        <v>0.39231060624747727</v>
      </c>
      <c r="BP29" s="24" t="e">
        <f t="shared" si="33"/>
        <v>#DIV/0!</v>
      </c>
      <c r="BQ29" s="24">
        <f t="shared" si="33"/>
        <v>0.4787543463987447</v>
      </c>
      <c r="BR29" s="21"/>
      <c r="BS29" s="35">
        <f t="shared" si="11"/>
        <v>43435</v>
      </c>
      <c r="BT29" s="24">
        <f t="shared" si="15"/>
        <v>6.867105851009702E-3</v>
      </c>
      <c r="BU29" s="24">
        <f t="shared" si="15"/>
        <v>1.4830619525088679E-4</v>
      </c>
      <c r="BV29" s="24">
        <f t="shared" si="15"/>
        <v>2.1209440466134276E-3</v>
      </c>
      <c r="BW29" s="24">
        <f t="shared" si="15"/>
        <v>1.0060653479915687E-3</v>
      </c>
      <c r="BX29" s="24">
        <f t="shared" si="15"/>
        <v>1.1886475049426957E-3</v>
      </c>
      <c r="BY29" s="24">
        <f t="shared" si="15"/>
        <v>2.1071478750764533E-3</v>
      </c>
      <c r="BZ29" s="24">
        <f t="shared" si="15"/>
        <v>3.4690486734145869E-3</v>
      </c>
      <c r="CA29" s="24">
        <f t="shared" si="15"/>
        <v>1.8381121110852771E-3</v>
      </c>
      <c r="CB29" s="24">
        <f t="shared" si="15"/>
        <v>1.9918859130626646E-3</v>
      </c>
      <c r="CC29" s="24">
        <f t="shared" si="15"/>
        <v>5.2010581055071388E-4</v>
      </c>
      <c r="CD29" s="24">
        <f t="shared" si="15"/>
        <v>5.7344624006936491E-4</v>
      </c>
      <c r="CE29" s="24">
        <f t="shared" si="15"/>
        <v>1.5274739767037362E-3</v>
      </c>
      <c r="CF29" s="24">
        <f t="shared" si="14"/>
        <v>2.3358289545771078E-2</v>
      </c>
    </row>
    <row r="30" spans="1:84" x14ac:dyDescent="0.2">
      <c r="A30" s="31">
        <f>+[1]NEA!A31</f>
        <v>43466</v>
      </c>
      <c r="B30" s="17">
        <f>+[1]NEA!B31</f>
        <v>186.7493411247282</v>
      </c>
      <c r="C30" s="17">
        <f>+[1]NEA!C31</f>
        <v>187.32751834666601</v>
      </c>
      <c r="D30" s="17">
        <f>+[1]NEA!D31</f>
        <v>165.55576772401099</v>
      </c>
      <c r="E30" s="17">
        <f>+[1]NEA!E31</f>
        <v>147.70051872488401</v>
      </c>
      <c r="F30" s="17">
        <f>+[1]NEA!F31</f>
        <v>227.9795</v>
      </c>
      <c r="G30" s="17">
        <f>+[1]NEA!G31</f>
        <v>174.779004497919</v>
      </c>
      <c r="H30" s="17">
        <f>+[1]NEA!H31</f>
        <v>200.55561577478301</v>
      </c>
      <c r="I30" s="17">
        <f>+[1]NEA!I31</f>
        <v>208.72698444249201</v>
      </c>
      <c r="J30" s="17">
        <f>+[1]NEA!J31</f>
        <v>214.055877423401</v>
      </c>
      <c r="K30" s="17">
        <f>+[1]NEA!K31</f>
        <v>179.9331</v>
      </c>
      <c r="L30" s="17">
        <f>+[1]NEA!L31</f>
        <v>198.95551438977401</v>
      </c>
      <c r="M30" s="17">
        <f>+[1]NEA!M31</f>
        <v>170.82380000000001</v>
      </c>
      <c r="N30" s="17">
        <f>+[1]NEA!N31</f>
        <v>190.36824268895299</v>
      </c>
      <c r="O30" s="17">
        <f>+[1]NEA!P31</f>
        <v>158.74969999999999</v>
      </c>
      <c r="P30" s="17">
        <f>+[1]NEA!Q31</f>
        <v>184.42949999999999</v>
      </c>
      <c r="Q30" s="17">
        <f>+[1]NEA!R31</f>
        <v>216.97059999999999</v>
      </c>
      <c r="R30" s="18">
        <f t="shared" si="4"/>
        <v>186.74934112472823</v>
      </c>
      <c r="S30" s="19">
        <f t="shared" si="5"/>
        <v>176.96841382054632</v>
      </c>
      <c r="T30" s="19">
        <f t="shared" si="6"/>
        <v>167.39540085845908</v>
      </c>
      <c r="U30" s="19">
        <f t="shared" si="7"/>
        <v>166.80858980207501</v>
      </c>
      <c r="V30" s="19"/>
      <c r="W30" s="20">
        <f t="shared" si="8"/>
        <v>182.6064782274776</v>
      </c>
      <c r="X30" s="21"/>
      <c r="Y30" s="41">
        <f t="shared" si="18"/>
        <v>3.5444792355377119E-2</v>
      </c>
      <c r="Z30" s="24">
        <f t="shared" si="18"/>
        <v>2.808247821245069E-2</v>
      </c>
      <c r="AA30" s="24">
        <f t="shared" si="18"/>
        <v>1.6730779785262051E-2</v>
      </c>
      <c r="AB30" s="24">
        <f t="shared" si="19"/>
        <v>3.6421523015796708E-2</v>
      </c>
      <c r="AC30" s="24">
        <f t="shared" si="20"/>
        <v>6.6916665847687629E-2</v>
      </c>
      <c r="AD30" s="24">
        <f t="shared" si="21"/>
        <v>3.7261209515015992E-2</v>
      </c>
      <c r="AE30" s="24">
        <f t="shared" si="22"/>
        <v>4.5682007618987441E-2</v>
      </c>
      <c r="AF30" s="24">
        <f t="shared" si="23"/>
        <v>1.2721414889688143E-2</v>
      </c>
      <c r="AG30" s="24">
        <f t="shared" si="24"/>
        <v>6.0154969763364985E-2</v>
      </c>
      <c r="AH30" s="24">
        <f t="shared" si="25"/>
        <v>3.5949887442497719E-2</v>
      </c>
      <c r="AI30" s="24">
        <f t="shared" si="26"/>
        <v>7.4305524152734614E-2</v>
      </c>
      <c r="AJ30" s="24">
        <f t="shared" si="27"/>
        <v>4.1515816274892536E-2</v>
      </c>
      <c r="AK30" s="24">
        <f t="shared" si="28"/>
        <v>4.4363427999378757E-2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3.5444792355377341E-2</v>
      </c>
      <c r="AP30" s="24">
        <f t="shared" si="32"/>
        <v>3.1951553602971972E-2</v>
      </c>
      <c r="AQ30" s="24">
        <f t="shared" si="32"/>
        <v>3.8161559079578078E-2</v>
      </c>
      <c r="AR30" s="24">
        <f t="shared" si="32"/>
        <v>3.7575842900635426E-2</v>
      </c>
      <c r="AS30" s="24" t="e">
        <f t="shared" si="32"/>
        <v>#DIV/0!</v>
      </c>
      <c r="AT30" s="24">
        <f t="shared" si="32"/>
        <v>3.532569101563432E-2</v>
      </c>
      <c r="AU30" s="21"/>
      <c r="AV30" s="24">
        <f t="shared" si="34"/>
        <v>0.49934738662386202</v>
      </c>
      <c r="AW30" s="24">
        <f t="shared" si="34"/>
        <v>0.53390036412244735</v>
      </c>
      <c r="AX30" s="24">
        <f t="shared" si="34"/>
        <v>0.30189579759295704</v>
      </c>
      <c r="AY30" s="24">
        <f t="shared" si="34"/>
        <v>0.30131979311260593</v>
      </c>
      <c r="AZ30" s="24">
        <f t="shared" si="34"/>
        <v>0.51114603556947835</v>
      </c>
      <c r="BA30" s="24">
        <f t="shared" si="34"/>
        <v>0.51077445800512478</v>
      </c>
      <c r="BB30" s="24">
        <f t="shared" si="34"/>
        <v>0.57554401036024028</v>
      </c>
      <c r="BC30" s="24">
        <f t="shared" si="34"/>
        <v>0.67067628146129588</v>
      </c>
      <c r="BD30" s="24">
        <f t="shared" si="34"/>
        <v>0.60220033801475337</v>
      </c>
      <c r="BE30" s="24">
        <f t="shared" si="34"/>
        <v>0.42668060047526124</v>
      </c>
      <c r="BF30" s="24">
        <f t="shared" si="34"/>
        <v>0.34571918919176259</v>
      </c>
      <c r="BG30" s="24">
        <f t="shared" si="34"/>
        <v>0.40972575246420062</v>
      </c>
      <c r="BH30" s="24">
        <f t="shared" si="34"/>
        <v>0.55976564401540241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0.49934738662386247</v>
      </c>
      <c r="BM30" s="24">
        <f t="shared" si="33"/>
        <v>0.46752470387768863</v>
      </c>
      <c r="BN30" s="24">
        <f t="shared" si="33"/>
        <v>0.41521599553107658</v>
      </c>
      <c r="BO30" s="24">
        <f t="shared" si="33"/>
        <v>0.41618274315835846</v>
      </c>
      <c r="BP30" s="24" t="e">
        <f t="shared" si="33"/>
        <v>#DIV/0!</v>
      </c>
      <c r="BQ30" s="24">
        <f t="shared" si="33"/>
        <v>0.49622576591744605</v>
      </c>
      <c r="BR30" s="21"/>
      <c r="BS30" s="35">
        <f t="shared" si="11"/>
        <v>43466</v>
      </c>
      <c r="BT30" s="24">
        <f t="shared" si="15"/>
        <v>1.0017852672730865E-2</v>
      </c>
      <c r="BU30" s="24">
        <f t="shared" si="15"/>
        <v>5.4982411118733969E-4</v>
      </c>
      <c r="BV30" s="24">
        <f t="shared" si="15"/>
        <v>3.3383322575762735E-3</v>
      </c>
      <c r="BW30" s="24">
        <f t="shared" si="15"/>
        <v>6.4296645563485504E-3</v>
      </c>
      <c r="BX30" s="24">
        <f t="shared" si="15"/>
        <v>2.7083546904553674E-3</v>
      </c>
      <c r="BY30" s="24">
        <f t="shared" si="15"/>
        <v>2.5552534761704511E-3</v>
      </c>
      <c r="BZ30" s="24">
        <f t="shared" si="15"/>
        <v>1.3999682259462742E-3</v>
      </c>
      <c r="CA30" s="24">
        <f t="shared" si="15"/>
        <v>1.8990932690424087E-3</v>
      </c>
      <c r="CB30" s="24">
        <f t="shared" si="15"/>
        <v>2.1603410070099699E-3</v>
      </c>
      <c r="CC30" s="24">
        <f t="shared" si="15"/>
        <v>1.0376623333622514E-3</v>
      </c>
      <c r="CD30" s="24">
        <f t="shared" si="15"/>
        <v>1.8688272556322614E-3</v>
      </c>
      <c r="CE30" s="24">
        <f t="shared" si="15"/>
        <v>1.4796184999155493E-3</v>
      </c>
      <c r="CF30" s="24">
        <f t="shared" si="14"/>
        <v>3.5444792355377557E-2</v>
      </c>
    </row>
    <row r="31" spans="1:84" x14ac:dyDescent="0.2">
      <c r="A31" s="31">
        <f>+[1]NEA!A32</f>
        <v>43497</v>
      </c>
      <c r="B31" s="17">
        <f>+[1]NEA!B32</f>
        <v>195.08198461127489</v>
      </c>
      <c r="C31" s="17">
        <f>+[1]NEA!C32</f>
        <v>195.83995307374801</v>
      </c>
      <c r="D31" s="17">
        <f>+[1]NEA!D32</f>
        <v>169.77885687825901</v>
      </c>
      <c r="E31" s="17">
        <f>+[1]NEA!E32</f>
        <v>153.57207578702099</v>
      </c>
      <c r="F31" s="17">
        <f>+[1]NEA!F32</f>
        <v>251.08420000000001</v>
      </c>
      <c r="G31" s="17">
        <f>+[1]NEA!G32</f>
        <v>182.014026927082</v>
      </c>
      <c r="H31" s="17">
        <f>+[1]NEA!H32</f>
        <v>205.401558833601</v>
      </c>
      <c r="I31" s="17">
        <f>+[1]NEA!I32</f>
        <v>217.25009872830901</v>
      </c>
      <c r="J31" s="17">
        <f>+[1]NEA!J32</f>
        <v>214.291325988182</v>
      </c>
      <c r="K31" s="17">
        <f>+[1]NEA!K32</f>
        <v>184.6412</v>
      </c>
      <c r="L31" s="17">
        <f>+[1]NEA!L32</f>
        <v>197.183219553751</v>
      </c>
      <c r="M31" s="17">
        <f>+[1]NEA!M32</f>
        <v>178.21449999999999</v>
      </c>
      <c r="N31" s="17">
        <f>+[1]NEA!N32</f>
        <v>200.597690101913</v>
      </c>
      <c r="O31" s="17">
        <f>+[1]NEA!P32</f>
        <v>163.934</v>
      </c>
      <c r="P31" s="17">
        <f>+[1]NEA!Q32</f>
        <v>192.00540000000001</v>
      </c>
      <c r="Q31" s="17">
        <f>+[1]NEA!R32</f>
        <v>231.21109999999999</v>
      </c>
      <c r="R31" s="18">
        <f t="shared" si="4"/>
        <v>195.08198461127489</v>
      </c>
      <c r="S31" s="19">
        <f t="shared" si="5"/>
        <v>184.38484250246304</v>
      </c>
      <c r="T31" s="19">
        <f t="shared" si="6"/>
        <v>174.01241360963846</v>
      </c>
      <c r="U31" s="19">
        <f t="shared" si="7"/>
        <v>173.29317683120519</v>
      </c>
      <c r="V31" s="19"/>
      <c r="W31" s="20">
        <f t="shared" si="8"/>
        <v>188.71931740063732</v>
      </c>
      <c r="X31" s="21"/>
      <c r="Y31" s="41">
        <f t="shared" si="18"/>
        <v>4.4619399652828795E-2</v>
      </c>
      <c r="Z31" s="24">
        <f t="shared" si="18"/>
        <v>4.5441453568658252E-2</v>
      </c>
      <c r="AA31" s="24">
        <f t="shared" si="18"/>
        <v>2.5508559516259854E-2</v>
      </c>
      <c r="AB31" s="24">
        <f t="shared" si="19"/>
        <v>3.9753124178755872E-2</v>
      </c>
      <c r="AC31" s="24">
        <f t="shared" si="20"/>
        <v>0.10134551571522876</v>
      </c>
      <c r="AD31" s="24">
        <f t="shared" si="21"/>
        <v>4.1395260546006396E-2</v>
      </c>
      <c r="AE31" s="24">
        <f t="shared" si="22"/>
        <v>2.4162589714066263E-2</v>
      </c>
      <c r="AF31" s="24">
        <f t="shared" si="23"/>
        <v>4.0833792087698439E-2</v>
      </c>
      <c r="AG31" s="24">
        <f t="shared" si="24"/>
        <v>1.0999397335644812E-3</v>
      </c>
      <c r="AH31" s="24">
        <f t="shared" si="25"/>
        <v>2.6165836080187521E-2</v>
      </c>
      <c r="AI31" s="24">
        <f t="shared" si="26"/>
        <v>-8.907995545933467E-3</v>
      </c>
      <c r="AJ31" s="24">
        <f t="shared" si="27"/>
        <v>4.3265048547099338E-2</v>
      </c>
      <c r="AK31" s="24">
        <f t="shared" si="28"/>
        <v>5.3735051962811475E-2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4.4619399652828573E-2</v>
      </c>
      <c r="AP31" s="24">
        <f t="shared" si="32"/>
        <v>4.190820566113751E-2</v>
      </c>
      <c r="AQ31" s="24">
        <f t="shared" si="32"/>
        <v>3.9529238660352295E-2</v>
      </c>
      <c r="AR31" s="24">
        <f t="shared" si="32"/>
        <v>3.8874419098107627E-2</v>
      </c>
      <c r="AS31" s="24" t="e">
        <f t="shared" si="32"/>
        <v>#DIV/0!</v>
      </c>
      <c r="AT31" s="24">
        <f t="shared" si="32"/>
        <v>3.3475478156611782E-2</v>
      </c>
      <c r="AU31" s="21"/>
      <c r="AV31" s="24">
        <f t="shared" si="34"/>
        <v>0.53483389136693282</v>
      </c>
      <c r="AW31" s="24">
        <f t="shared" si="34"/>
        <v>0.58203695538898503</v>
      </c>
      <c r="AX31" s="24">
        <f t="shared" si="34"/>
        <v>0.3132857786569121</v>
      </c>
      <c r="AY31" s="24">
        <f t="shared" si="34"/>
        <v>0.34973564635082877</v>
      </c>
      <c r="AZ31" s="24">
        <f t="shared" si="34"/>
        <v>0.60559993809961998</v>
      </c>
      <c r="BA31" s="24">
        <f t="shared" si="34"/>
        <v>0.53835532237801087</v>
      </c>
      <c r="BB31" s="24">
        <f t="shared" si="34"/>
        <v>0.57448533106756927</v>
      </c>
      <c r="BC31" s="24">
        <f t="shared" si="34"/>
        <v>0.68671068077888409</v>
      </c>
      <c r="BD31" s="24">
        <f t="shared" si="34"/>
        <v>0.48724299249130421</v>
      </c>
      <c r="BE31" s="24">
        <f t="shared" si="34"/>
        <v>0.45069902433582087</v>
      </c>
      <c r="BF31" s="24">
        <f t="shared" si="34"/>
        <v>0.31741829348531825</v>
      </c>
      <c r="BG31" s="24">
        <f t="shared" si="34"/>
        <v>0.43036525923862912</v>
      </c>
      <c r="BH31" s="24">
        <f t="shared" si="34"/>
        <v>0.60386985997211151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0.53483389136693305</v>
      </c>
      <c r="BM31" s="24">
        <f t="shared" si="33"/>
        <v>0.50768870087630824</v>
      </c>
      <c r="BN31" s="24">
        <f t="shared" si="33"/>
        <v>0.45023422733004748</v>
      </c>
      <c r="BO31" s="24">
        <f t="shared" si="33"/>
        <v>0.45378888831451047</v>
      </c>
      <c r="BP31" s="24" t="e">
        <f t="shared" si="33"/>
        <v>#DIV/0!</v>
      </c>
      <c r="BQ31" s="24">
        <f t="shared" si="33"/>
        <v>0.51354451487251729</v>
      </c>
      <c r="BR31" s="21"/>
      <c r="BS31" s="35">
        <f t="shared" si="11"/>
        <v>43497</v>
      </c>
      <c r="BT31" s="24">
        <f t="shared" si="15"/>
        <v>1.6095053851489335E-2</v>
      </c>
      <c r="BU31" s="24">
        <f t="shared" si="15"/>
        <v>8.2313781825853541E-4</v>
      </c>
      <c r="BV31" s="24">
        <f t="shared" si="15"/>
        <v>3.6471380038390045E-3</v>
      </c>
      <c r="BW31" s="24">
        <f t="shared" si="15"/>
        <v>1.0033723057413695E-2</v>
      </c>
      <c r="BX31" s="24">
        <f t="shared" si="15"/>
        <v>3.0141190410569391E-3</v>
      </c>
      <c r="BY31" s="24">
        <f t="shared" si="15"/>
        <v>1.3649130077711135E-3</v>
      </c>
      <c r="BZ31" s="24">
        <f t="shared" si="15"/>
        <v>4.3950672103093974E-3</v>
      </c>
      <c r="CA31" s="24">
        <f t="shared" si="15"/>
        <v>3.5553804296366978E-5</v>
      </c>
      <c r="CB31" s="24">
        <f t="shared" si="15"/>
        <v>1.5731538233582493E-3</v>
      </c>
      <c r="CC31" s="24">
        <f t="shared" si="15"/>
        <v>-1.290671743458232E-4</v>
      </c>
      <c r="CD31" s="24">
        <f t="shared" si="15"/>
        <v>1.9589876344230745E-3</v>
      </c>
      <c r="CE31" s="24">
        <f t="shared" si="15"/>
        <v>1.8076195749586036E-3</v>
      </c>
      <c r="CF31" s="24">
        <f t="shared" si="14"/>
        <v>4.4619399652828483E-2</v>
      </c>
    </row>
    <row r="32" spans="1:84" x14ac:dyDescent="0.2">
      <c r="A32" s="31">
        <f>+[1]NEA!A33</f>
        <v>43525</v>
      </c>
      <c r="B32" s="17">
        <f>+[1]NEA!B33</f>
        <v>203.82747880980429</v>
      </c>
      <c r="C32" s="17">
        <f>+[1]NEA!C33</f>
        <v>206.13062379729001</v>
      </c>
      <c r="D32" s="17">
        <f>+[1]NEA!D33</f>
        <v>174.80616594621301</v>
      </c>
      <c r="E32" s="17">
        <f>+[1]NEA!E33</f>
        <v>160.619650326206</v>
      </c>
      <c r="F32" s="17">
        <f>+[1]NEA!F33</f>
        <v>263.59899999999999</v>
      </c>
      <c r="G32" s="17">
        <f>+[1]NEA!G33</f>
        <v>188.400907641342</v>
      </c>
      <c r="H32" s="17">
        <f>+[1]NEA!H33</f>
        <v>213.80033687519401</v>
      </c>
      <c r="I32" s="17">
        <f>+[1]NEA!I33</f>
        <v>225.87097617202301</v>
      </c>
      <c r="J32" s="17">
        <f>+[1]NEA!J33</f>
        <v>223.598796760467</v>
      </c>
      <c r="K32" s="17">
        <f>+[1]NEA!K33</f>
        <v>189.1737</v>
      </c>
      <c r="L32" s="17">
        <f>+[1]NEA!L33</f>
        <v>205.242504924146</v>
      </c>
      <c r="M32" s="17">
        <f>+[1]NEA!M33</f>
        <v>187.0104</v>
      </c>
      <c r="N32" s="17">
        <f>+[1]NEA!N33</f>
        <v>207.78641253297499</v>
      </c>
      <c r="O32" s="17">
        <f>+[1]NEA!P33</f>
        <v>172.0753</v>
      </c>
      <c r="P32" s="17">
        <f>+[1]NEA!Q33</f>
        <v>201.5779</v>
      </c>
      <c r="Q32" s="17">
        <f>+[1]NEA!R33</f>
        <v>244.5429</v>
      </c>
      <c r="R32" s="18">
        <f t="shared" si="4"/>
        <v>203.82747880980429</v>
      </c>
      <c r="S32" s="19">
        <f t="shared" si="5"/>
        <v>192.74312420926904</v>
      </c>
      <c r="T32" s="19">
        <f t="shared" si="6"/>
        <v>180.71412856783132</v>
      </c>
      <c r="U32" s="19">
        <f t="shared" si="7"/>
        <v>179.63644725423399</v>
      </c>
      <c r="V32" s="19"/>
      <c r="W32" s="20">
        <f t="shared" si="8"/>
        <v>195.96773787568048</v>
      </c>
      <c r="X32" s="21"/>
      <c r="Y32" s="41">
        <f t="shared" si="18"/>
        <v>4.4829840212851524E-2</v>
      </c>
      <c r="Z32" s="24">
        <f t="shared" si="18"/>
        <v>5.2546329602452646E-2</v>
      </c>
      <c r="AA32" s="24">
        <f t="shared" si="18"/>
        <v>2.9610925414339739E-2</v>
      </c>
      <c r="AB32" s="24">
        <f t="shared" si="19"/>
        <v>4.5890989641624857E-2</v>
      </c>
      <c r="AC32" s="24">
        <f t="shared" si="20"/>
        <v>4.9843040701087471E-2</v>
      </c>
      <c r="AD32" s="24">
        <f t="shared" si="21"/>
        <v>3.5090046751279802E-2</v>
      </c>
      <c r="AE32" s="24">
        <f t="shared" si="22"/>
        <v>4.0889553561747727E-2</v>
      </c>
      <c r="AF32" s="24">
        <f t="shared" si="23"/>
        <v>3.9681811396989009E-2</v>
      </c>
      <c r="AG32" s="24">
        <f t="shared" si="24"/>
        <v>4.3433726163971231E-2</v>
      </c>
      <c r="AH32" s="24">
        <f t="shared" si="25"/>
        <v>2.4547609092661959E-2</v>
      </c>
      <c r="AI32" s="24">
        <f t="shared" si="26"/>
        <v>4.0872065019701642E-2</v>
      </c>
      <c r="AJ32" s="24">
        <f t="shared" si="27"/>
        <v>4.9355692157484476E-2</v>
      </c>
      <c r="AK32" s="24">
        <f t="shared" si="28"/>
        <v>3.5836516499316629E-2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4.4829840212851524E-2</v>
      </c>
      <c r="AP32" s="24">
        <f t="shared" si="32"/>
        <v>4.5330633436934109E-2</v>
      </c>
      <c r="AQ32" s="24">
        <f t="shared" si="32"/>
        <v>3.8512855601364082E-2</v>
      </c>
      <c r="AR32" s="24">
        <f t="shared" si="32"/>
        <v>3.6604271091454477E-2</v>
      </c>
      <c r="AS32" s="24" t="e">
        <f t="shared" si="32"/>
        <v>#DIV/0!</v>
      </c>
      <c r="AT32" s="24">
        <f t="shared" si="32"/>
        <v>3.8408471241210052E-2</v>
      </c>
      <c r="AU32" s="21"/>
      <c r="AV32" s="24">
        <f t="shared" si="34"/>
        <v>0.57585553172616888</v>
      </c>
      <c r="AW32" s="24">
        <f t="shared" si="34"/>
        <v>0.64077430640853139</v>
      </c>
      <c r="AX32" s="24">
        <f t="shared" si="34"/>
        <v>0.34468638081879432</v>
      </c>
      <c r="AY32" s="24">
        <f t="shared" si="34"/>
        <v>0.40824588663561556</v>
      </c>
      <c r="AZ32" s="24">
        <f t="shared" si="34"/>
        <v>0.66642538387670425</v>
      </c>
      <c r="BA32" s="24">
        <f t="shared" si="34"/>
        <v>0.53371522156550388</v>
      </c>
      <c r="BB32" s="24">
        <f t="shared" si="34"/>
        <v>0.60187549378228211</v>
      </c>
      <c r="BC32" s="24">
        <f t="shared" si="34"/>
        <v>0.69626299805014669</v>
      </c>
      <c r="BD32" s="24">
        <f t="shared" si="34"/>
        <v>0.51914537980028497</v>
      </c>
      <c r="BE32" s="24">
        <f t="shared" si="34"/>
        <v>0.45684423076478797</v>
      </c>
      <c r="BF32" s="24">
        <f t="shared" si="34"/>
        <v>0.35218219655803629</v>
      </c>
      <c r="BG32" s="24">
        <f t="shared" si="34"/>
        <v>0.46696914358868158</v>
      </c>
      <c r="BH32" s="24">
        <f t="shared" si="34"/>
        <v>0.64653957326104328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0.57585553172616888</v>
      </c>
      <c r="BM32" s="24">
        <f t="shared" si="33"/>
        <v>0.55162917096703601</v>
      </c>
      <c r="BN32" s="24">
        <f t="shared" si="33"/>
        <v>0.47970261785158419</v>
      </c>
      <c r="BO32" s="24">
        <f t="shared" si="33"/>
        <v>0.48199480899696301</v>
      </c>
      <c r="BP32" s="24" t="e">
        <f t="shared" si="33"/>
        <v>#DIV/0!</v>
      </c>
      <c r="BQ32" s="24">
        <f t="shared" si="33"/>
        <v>0.5388635419641512</v>
      </c>
      <c r="BR32" s="21"/>
      <c r="BS32" s="35">
        <f t="shared" si="11"/>
        <v>43525</v>
      </c>
      <c r="BT32" s="24">
        <f t="shared" si="15"/>
        <v>1.8626198824679554E-2</v>
      </c>
      <c r="BU32" s="24">
        <f t="shared" si="15"/>
        <v>9.3803664360993797E-4</v>
      </c>
      <c r="BV32" s="24">
        <f t="shared" si="15"/>
        <v>4.1906414278820693E-3</v>
      </c>
      <c r="BW32" s="24">
        <f t="shared" si="15"/>
        <v>5.2026858452481565E-3</v>
      </c>
      <c r="BX32" s="24">
        <f t="shared" si="15"/>
        <v>2.5471307386971775E-3</v>
      </c>
      <c r="BY32" s="24">
        <f t="shared" si="15"/>
        <v>2.2645644387311579E-3</v>
      </c>
      <c r="BZ32" s="24">
        <f t="shared" si="15"/>
        <v>4.2555979706886586E-3</v>
      </c>
      <c r="CA32" s="24">
        <f t="shared" si="15"/>
        <v>1.3454377978645363E-3</v>
      </c>
      <c r="CB32" s="24">
        <f t="shared" si="15"/>
        <v>1.4497904589374046E-3</v>
      </c>
      <c r="CC32" s="24">
        <f t="shared" si="15"/>
        <v>5.6184727285697939E-4</v>
      </c>
      <c r="CD32" s="24">
        <f t="shared" si="15"/>
        <v>2.231867032045956E-3</v>
      </c>
      <c r="CE32" s="24">
        <f t="shared" si="15"/>
        <v>1.2160417616098773E-3</v>
      </c>
      <c r="CF32" s="24">
        <f t="shared" si="14"/>
        <v>4.4829840212851461E-2</v>
      </c>
    </row>
    <row r="33" spans="1:84" x14ac:dyDescent="0.2">
      <c r="A33" s="31">
        <f>+[1]NEA!A34</f>
        <v>43556</v>
      </c>
      <c r="B33" s="17">
        <f>+[1]NEA!B34</f>
        <v>211.4048036410089</v>
      </c>
      <c r="C33" s="17">
        <f>+[1]NEA!C34</f>
        <v>213.82120134776801</v>
      </c>
      <c r="D33" s="17">
        <f>+[1]NEA!D34</f>
        <v>177.71071700922801</v>
      </c>
      <c r="E33" s="17">
        <f>+[1]NEA!E34</f>
        <v>167.26735379105199</v>
      </c>
      <c r="F33" s="17">
        <f>+[1]NEA!F34</f>
        <v>267.79680000000002</v>
      </c>
      <c r="G33" s="17">
        <f>+[1]NEA!G34</f>
        <v>197.97038949570501</v>
      </c>
      <c r="H33" s="17">
        <f>+[1]NEA!H34</f>
        <v>223.63369738748699</v>
      </c>
      <c r="I33" s="17">
        <f>+[1]NEA!I34</f>
        <v>234.94278652449</v>
      </c>
      <c r="J33" s="17">
        <f>+[1]NEA!J34</f>
        <v>231.502433734954</v>
      </c>
      <c r="K33" s="17">
        <f>+[1]NEA!K34</f>
        <v>195.3075</v>
      </c>
      <c r="L33" s="17">
        <f>+[1]NEA!L34</f>
        <v>216.77299536407801</v>
      </c>
      <c r="M33" s="17">
        <f>+[1]NEA!M34</f>
        <v>198.3279</v>
      </c>
      <c r="N33" s="17">
        <f>+[1]NEA!N34</f>
        <v>213.436796372147</v>
      </c>
      <c r="O33" s="17">
        <f>+[1]NEA!P34</f>
        <v>176.27199999999999</v>
      </c>
      <c r="P33" s="17">
        <f>+[1]NEA!Q34</f>
        <v>209.40350000000001</v>
      </c>
      <c r="Q33" s="17">
        <f>+[1]NEA!R34</f>
        <v>251.4512</v>
      </c>
      <c r="R33" s="18">
        <f t="shared" si="4"/>
        <v>211.40480364100887</v>
      </c>
      <c r="S33" s="19">
        <f t="shared" si="5"/>
        <v>200.249765130241</v>
      </c>
      <c r="T33" s="19">
        <f t="shared" si="6"/>
        <v>188.52359808919022</v>
      </c>
      <c r="U33" s="19">
        <f t="shared" si="7"/>
        <v>186.84547587416574</v>
      </c>
      <c r="V33" s="19"/>
      <c r="W33" s="20">
        <f t="shared" si="8"/>
        <v>204.0014915940323</v>
      </c>
      <c r="X33" s="21"/>
      <c r="Y33" s="41">
        <f t="shared" si="18"/>
        <v>3.717518793565211E-2</v>
      </c>
      <c r="Z33" s="24">
        <f t="shared" si="18"/>
        <v>3.7309243084816757E-2</v>
      </c>
      <c r="AA33" s="24">
        <f t="shared" si="18"/>
        <v>1.6615838733679E-2</v>
      </c>
      <c r="AB33" s="24">
        <f t="shared" si="19"/>
        <v>4.1387859152631767E-2</v>
      </c>
      <c r="AC33" s="24">
        <f t="shared" si="20"/>
        <v>1.5924946604501722E-2</v>
      </c>
      <c r="AD33" s="24">
        <f t="shared" si="21"/>
        <v>5.0793183398990749E-2</v>
      </c>
      <c r="AE33" s="24">
        <f t="shared" si="22"/>
        <v>4.5993194660087111E-2</v>
      </c>
      <c r="AF33" s="24">
        <f t="shared" si="23"/>
        <v>4.0163683294828889E-2</v>
      </c>
      <c r="AG33" s="24">
        <f t="shared" si="24"/>
        <v>3.5347403872454164E-2</v>
      </c>
      <c r="AH33" s="24">
        <f t="shared" si="25"/>
        <v>3.2424168898742334E-2</v>
      </c>
      <c r="AI33" s="24">
        <f t="shared" si="26"/>
        <v>5.6179836843218478E-2</v>
      </c>
      <c r="AJ33" s="24">
        <f t="shared" si="27"/>
        <v>6.0518024666007753E-2</v>
      </c>
      <c r="AK33" s="24">
        <f t="shared" si="28"/>
        <v>2.7193230636653354E-2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3.7175187935651888E-2</v>
      </c>
      <c r="AP33" s="24">
        <f t="shared" si="32"/>
        <v>3.8946348679196996E-2</v>
      </c>
      <c r="AQ33" s="24">
        <f t="shared" si="32"/>
        <v>4.3214493428097356E-2</v>
      </c>
      <c r="AR33" s="24">
        <f t="shared" si="32"/>
        <v>4.0131213515534725E-2</v>
      </c>
      <c r="AS33" s="24" t="e">
        <f t="shared" si="32"/>
        <v>#DIV/0!</v>
      </c>
      <c r="AT33" s="24">
        <f t="shared" si="32"/>
        <v>4.0995287313304152E-2</v>
      </c>
      <c r="AU33" s="21"/>
      <c r="AV33" s="24">
        <f t="shared" si="34"/>
        <v>0.58824730735169295</v>
      </c>
      <c r="AW33" s="24">
        <f t="shared" si="34"/>
        <v>0.66972095024432554</v>
      </c>
      <c r="AX33" s="24">
        <f t="shared" si="34"/>
        <v>0.33440366390426002</v>
      </c>
      <c r="AY33" s="24">
        <f t="shared" si="34"/>
        <v>0.43224535963180033</v>
      </c>
      <c r="AZ33" s="24">
        <f t="shared" si="34"/>
        <v>0.53540093191579419</v>
      </c>
      <c r="BA33" s="24">
        <f t="shared" si="34"/>
        <v>0.59027422058223111</v>
      </c>
      <c r="BB33" s="24">
        <f t="shared" si="34"/>
        <v>0.63846866733457519</v>
      </c>
      <c r="BC33" s="24">
        <f t="shared" si="34"/>
        <v>0.70168848719132448</v>
      </c>
      <c r="BD33" s="24">
        <f t="shared" si="34"/>
        <v>0.53103193484366185</v>
      </c>
      <c r="BE33" s="24">
        <f t="shared" si="34"/>
        <v>0.48846654203556183</v>
      </c>
      <c r="BF33" s="24">
        <f t="shared" si="34"/>
        <v>0.40964510630189488</v>
      </c>
      <c r="BG33" s="24">
        <f t="shared" si="34"/>
        <v>0.53691208596197693</v>
      </c>
      <c r="BH33" s="24">
        <f t="shared" si="34"/>
        <v>0.65433203485886193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0.58824730735169317</v>
      </c>
      <c r="BM33" s="24">
        <f t="shared" si="33"/>
        <v>0.58277877506712605</v>
      </c>
      <c r="BN33" s="24">
        <f t="shared" si="33"/>
        <v>0.51794485620130182</v>
      </c>
      <c r="BO33" s="24">
        <f t="shared" si="33"/>
        <v>0.51454902298975469</v>
      </c>
      <c r="BP33" s="24" t="e">
        <f t="shared" si="33"/>
        <v>#DIV/0!</v>
      </c>
      <c r="BQ33" s="24">
        <f t="shared" si="33"/>
        <v>0.56620125729296666</v>
      </c>
      <c r="BR33" s="21"/>
      <c r="BS33" s="35">
        <f t="shared" si="11"/>
        <v>43556</v>
      </c>
      <c r="BT33" s="24">
        <f t="shared" si="15"/>
        <v>1.3322751912207631E-2</v>
      </c>
      <c r="BU33" s="24">
        <f t="shared" si="15"/>
        <v>5.1870169474254517E-4</v>
      </c>
      <c r="BV33" s="24">
        <f t="shared" si="15"/>
        <v>3.7832661544211893E-3</v>
      </c>
      <c r="BW33" s="24">
        <f t="shared" si="15"/>
        <v>1.6702437864998352E-3</v>
      </c>
      <c r="BX33" s="24">
        <f t="shared" si="15"/>
        <v>3.6526266851593437E-3</v>
      </c>
      <c r="BY33" s="24">
        <f t="shared" si="15"/>
        <v>2.5376105614751464E-3</v>
      </c>
      <c r="BZ33" s="24">
        <f t="shared" si="15"/>
        <v>4.2860528033011715E-3</v>
      </c>
      <c r="CA33" s="24">
        <f t="shared" si="15"/>
        <v>1.0934863345315174E-3</v>
      </c>
      <c r="CB33" s="24">
        <f t="shared" si="15"/>
        <v>1.8778092249139367E-3</v>
      </c>
      <c r="CC33" s="24">
        <f t="shared" si="15"/>
        <v>7.6934999588255904E-4</v>
      </c>
      <c r="CD33" s="24">
        <f t="shared" si="15"/>
        <v>2.7484824581613426E-3</v>
      </c>
      <c r="CE33" s="24">
        <f t="shared" si="15"/>
        <v>9.148063243556503E-4</v>
      </c>
      <c r="CF33" s="24">
        <f t="shared" si="14"/>
        <v>3.7175187935651874E-2</v>
      </c>
    </row>
    <row r="34" spans="1:84" x14ac:dyDescent="0.2">
      <c r="A34" s="31">
        <f>+[1]NEA!A35</f>
        <v>43586</v>
      </c>
      <c r="B34" s="17">
        <f>+[1]NEA!B35</f>
        <v>218.4448619740883</v>
      </c>
      <c r="C34" s="17">
        <f>+[1]NEA!C35</f>
        <v>221.393624585483</v>
      </c>
      <c r="D34" s="17">
        <f>+[1]NEA!D35</f>
        <v>180.59289453081101</v>
      </c>
      <c r="E34" s="17">
        <f>+[1]NEA!E35</f>
        <v>170.78946227820899</v>
      </c>
      <c r="F34" s="17">
        <f>+[1]NEA!F35</f>
        <v>280.61540000000002</v>
      </c>
      <c r="G34" s="17">
        <f>+[1]NEA!G35</f>
        <v>205.67712691553101</v>
      </c>
      <c r="H34" s="17">
        <f>+[1]NEA!H35</f>
        <v>234.87846952411701</v>
      </c>
      <c r="I34" s="17">
        <f>+[1]NEA!I35</f>
        <v>242.86640561226099</v>
      </c>
      <c r="J34" s="17">
        <f>+[1]NEA!J35</f>
        <v>240.86189062665699</v>
      </c>
      <c r="K34" s="17">
        <f>+[1]NEA!K35</f>
        <v>197.86189999999999</v>
      </c>
      <c r="L34" s="17">
        <f>+[1]NEA!L35</f>
        <v>222.331244937516</v>
      </c>
      <c r="M34" s="17">
        <f>+[1]NEA!M35</f>
        <v>200.76259999999999</v>
      </c>
      <c r="N34" s="17">
        <f>+[1]NEA!N35</f>
        <v>220.69820816608799</v>
      </c>
      <c r="O34" s="17">
        <f>+[1]NEA!P35</f>
        <v>177.25020000000001</v>
      </c>
      <c r="P34" s="17">
        <f>+[1]NEA!Q35</f>
        <v>215.25899999999999</v>
      </c>
      <c r="Q34" s="17">
        <f>+[1]NEA!R35</f>
        <v>261.01909999999998</v>
      </c>
      <c r="R34" s="18">
        <f t="shared" si="4"/>
        <v>218.4448619740883</v>
      </c>
      <c r="S34" s="19">
        <f t="shared" si="5"/>
        <v>206.1635545589632</v>
      </c>
      <c r="T34" s="19">
        <f t="shared" si="6"/>
        <v>193.03404259752421</v>
      </c>
      <c r="U34" s="19">
        <f t="shared" si="7"/>
        <v>191.7112086022872</v>
      </c>
      <c r="V34" s="19"/>
      <c r="W34" s="20">
        <f t="shared" si="8"/>
        <v>210.46370938118918</v>
      </c>
      <c r="X34" s="21"/>
      <c r="Y34" s="41">
        <f t="shared" si="18"/>
        <v>3.3301316771563449E-2</v>
      </c>
      <c r="Z34" s="24">
        <f t="shared" si="18"/>
        <v>3.5414744608972981E-2</v>
      </c>
      <c r="AA34" s="24">
        <f t="shared" si="18"/>
        <v>1.621836639955343E-2</v>
      </c>
      <c r="AB34" s="24">
        <f t="shared" si="19"/>
        <v>2.1056759776069356E-2</v>
      </c>
      <c r="AC34" s="24">
        <f t="shared" si="20"/>
        <v>4.7866890119672822E-2</v>
      </c>
      <c r="AD34" s="24">
        <f t="shared" si="21"/>
        <v>3.892873797671248E-2</v>
      </c>
      <c r="AE34" s="24">
        <f t="shared" si="22"/>
        <v>5.0282100899786908E-2</v>
      </c>
      <c r="AF34" s="24">
        <f t="shared" si="23"/>
        <v>3.3725738955364903E-2</v>
      </c>
      <c r="AG34" s="24">
        <f t="shared" si="24"/>
        <v>4.0429194374770994E-2</v>
      </c>
      <c r="AH34" s="24">
        <f t="shared" si="25"/>
        <v>1.3078862818888037E-2</v>
      </c>
      <c r="AI34" s="24">
        <f t="shared" si="26"/>
        <v>2.564087636517054E-2</v>
      </c>
      <c r="AJ34" s="24">
        <f t="shared" si="27"/>
        <v>1.2276134623519841E-2</v>
      </c>
      <c r="AK34" s="24">
        <f t="shared" si="28"/>
        <v>3.4021367999171215E-2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3.3301316771563449E-2</v>
      </c>
      <c r="AP34" s="24">
        <f t="shared" ref="AP34" si="35">+S34/S33-1</f>
        <v>2.9532066741131624E-2</v>
      </c>
      <c r="AQ34" s="24">
        <f t="shared" si="32"/>
        <v>2.392509242370866E-2</v>
      </c>
      <c r="AR34" s="24">
        <f t="shared" si="32"/>
        <v>2.6041480027048536E-2</v>
      </c>
      <c r="AS34" s="24" t="e">
        <f t="shared" si="32"/>
        <v>#DIV/0!</v>
      </c>
      <c r="AT34" s="24">
        <f t="shared" si="32"/>
        <v>3.1677306556252338E-2</v>
      </c>
      <c r="AU34" s="21"/>
      <c r="AV34" s="24">
        <f t="shared" si="34"/>
        <v>0.5926197018677255</v>
      </c>
      <c r="AW34" s="24">
        <f t="shared" si="34"/>
        <v>0.65177174519184922</v>
      </c>
      <c r="AX34" s="24">
        <f t="shared" si="34"/>
        <v>0.31811871017155324</v>
      </c>
      <c r="AY34" s="24">
        <f t="shared" si="34"/>
        <v>0.43960875959399659</v>
      </c>
      <c r="AZ34" s="24">
        <f t="shared" si="34"/>
        <v>0.59119616682260245</v>
      </c>
      <c r="BA34" s="24">
        <f t="shared" si="34"/>
        <v>0.61054069467866467</v>
      </c>
      <c r="BB34" s="24">
        <f t="shared" si="34"/>
        <v>0.67805409028068087</v>
      </c>
      <c r="BC34" s="24">
        <f t="shared" si="34"/>
        <v>0.72325047498303863</v>
      </c>
      <c r="BD34" s="24">
        <f t="shared" si="34"/>
        <v>0.53330449123453993</v>
      </c>
      <c r="BE34" s="24">
        <f t="shared" si="34"/>
        <v>0.46661492870093246</v>
      </c>
      <c r="BF34" s="24">
        <f t="shared" si="34"/>
        <v>0.41921723558701185</v>
      </c>
      <c r="BG34" s="24">
        <f t="shared" si="34"/>
        <v>0.51366206326144859</v>
      </c>
      <c r="BH34" s="24">
        <f t="shared" si="34"/>
        <v>0.66745625494962124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0.59261970186772528</v>
      </c>
      <c r="BM34" s="24">
        <f t="shared" si="33"/>
        <v>0.57427540233375951</v>
      </c>
      <c r="BN34" s="24">
        <f t="shared" si="33"/>
        <v>0.51875195775481964</v>
      </c>
      <c r="BO34" s="24">
        <f t="shared" si="33"/>
        <v>0.51966790563500243</v>
      </c>
      <c r="BP34" s="24" t="e">
        <f t="shared" si="33"/>
        <v>#DIV/0!</v>
      </c>
      <c r="BQ34" s="24">
        <f t="shared" si="33"/>
        <v>0.57868055011266861</v>
      </c>
      <c r="BR34" s="21"/>
      <c r="BS34" s="35">
        <f t="shared" si="11"/>
        <v>43586</v>
      </c>
      <c r="BT34" s="24">
        <f t="shared" si="15"/>
        <v>1.2647880271337817E-2</v>
      </c>
      <c r="BU34" s="24">
        <f t="shared" si="15"/>
        <v>4.9625770076527399E-4</v>
      </c>
      <c r="BV34" s="24">
        <f t="shared" si="15"/>
        <v>1.9326173174570066E-3</v>
      </c>
      <c r="BW34" s="24">
        <f t="shared" si="15"/>
        <v>4.917525250586776E-3</v>
      </c>
      <c r="BX34" s="24">
        <f t="shared" si="15"/>
        <v>2.836189911183994E-3</v>
      </c>
      <c r="BY34" s="24">
        <f t="shared" si="15"/>
        <v>2.7978314787545492E-3</v>
      </c>
      <c r="BZ34" s="24">
        <f t="shared" si="15"/>
        <v>3.609400094087212E-3</v>
      </c>
      <c r="CA34" s="24">
        <f t="shared" si="15"/>
        <v>1.2484895319324009E-3</v>
      </c>
      <c r="CB34" s="24">
        <f t="shared" si="15"/>
        <v>7.5397794777960932E-4</v>
      </c>
      <c r="CC34" s="24">
        <f t="shared" si="15"/>
        <v>3.5757084463946913E-4</v>
      </c>
      <c r="CD34" s="24">
        <f t="shared" si="15"/>
        <v>5.7007999782565622E-4</v>
      </c>
      <c r="CE34" s="24">
        <f t="shared" si="15"/>
        <v>1.1334964252135346E-3</v>
      </c>
      <c r="CF34" s="24">
        <f t="shared" si="14"/>
        <v>3.3301316771563297E-2</v>
      </c>
    </row>
    <row r="35" spans="1:84" x14ac:dyDescent="0.2">
      <c r="A35" s="31">
        <f>+[1]NEA!A36</f>
        <v>43617</v>
      </c>
      <c r="B35" s="17">
        <f>+[1]NEA!B36</f>
        <v>226.33336545344309</v>
      </c>
      <c r="C35" s="17">
        <f>+[1]NEA!C36</f>
        <v>229.6527188501</v>
      </c>
      <c r="D35" s="17">
        <f>+[1]NEA!D36</f>
        <v>186.696338969523</v>
      </c>
      <c r="E35" s="17">
        <f>+[1]NEA!E36</f>
        <v>176.67152780285801</v>
      </c>
      <c r="F35" s="17">
        <f>+[1]NEA!F36</f>
        <v>291.18470000000002</v>
      </c>
      <c r="G35" s="17">
        <f>+[1]NEA!G36</f>
        <v>211.984909907933</v>
      </c>
      <c r="H35" s="17">
        <f>+[1]NEA!H36</f>
        <v>245.027481651779</v>
      </c>
      <c r="I35" s="17">
        <f>+[1]NEA!I36</f>
        <v>250.22801501896399</v>
      </c>
      <c r="J35" s="17">
        <f>+[1]NEA!J36</f>
        <v>255.08187025980499</v>
      </c>
      <c r="K35" s="17">
        <f>+[1]NEA!K36</f>
        <v>206.45</v>
      </c>
      <c r="L35" s="17">
        <f>+[1]NEA!L36</f>
        <v>227.39942630705599</v>
      </c>
      <c r="M35" s="17">
        <f>+[1]NEA!M36</f>
        <v>205.71510000000001</v>
      </c>
      <c r="N35" s="17">
        <f>+[1]NEA!N36</f>
        <v>227.549076748521</v>
      </c>
      <c r="O35" s="17">
        <f>+[1]NEA!P36</f>
        <v>181.4751</v>
      </c>
      <c r="P35" s="17">
        <f>+[1]NEA!Q36</f>
        <v>221.56559999999999</v>
      </c>
      <c r="Q35" s="17">
        <f>+[1]NEA!R36</f>
        <v>269.2133</v>
      </c>
      <c r="R35" s="18">
        <f t="shared" si="4"/>
        <v>226.33336545344312</v>
      </c>
      <c r="S35" s="19">
        <f t="shared" si="5"/>
        <v>213.46737429707616</v>
      </c>
      <c r="T35" s="19">
        <f t="shared" si="6"/>
        <v>199.47097785258316</v>
      </c>
      <c r="U35" s="19">
        <f t="shared" si="7"/>
        <v>198.40222250577423</v>
      </c>
      <c r="V35" s="19"/>
      <c r="W35" s="20">
        <f t="shared" si="8"/>
        <v>218.06473654716021</v>
      </c>
      <c r="X35" s="21"/>
      <c r="Y35" s="41">
        <f t="shared" si="18"/>
        <v>3.6112103567309095E-2</v>
      </c>
      <c r="Z35" s="24">
        <f t="shared" si="18"/>
        <v>3.7305023033434637E-2</v>
      </c>
      <c r="AA35" s="24">
        <f t="shared" si="18"/>
        <v>3.3796703101575565E-2</v>
      </c>
      <c r="AB35" s="24">
        <f t="shared" si="19"/>
        <v>3.444044759077336E-2</v>
      </c>
      <c r="AC35" s="24">
        <f t="shared" si="20"/>
        <v>3.766471832978513E-2</v>
      </c>
      <c r="AD35" s="24">
        <f t="shared" si="21"/>
        <v>3.0668373712710029E-2</v>
      </c>
      <c r="AE35" s="24">
        <f t="shared" si="22"/>
        <v>4.320963155211599E-2</v>
      </c>
      <c r="AF35" s="24">
        <f t="shared" si="23"/>
        <v>3.0311353223779758E-2</v>
      </c>
      <c r="AG35" s="24">
        <f t="shared" si="24"/>
        <v>5.9037897594141908E-2</v>
      </c>
      <c r="AH35" s="24">
        <f t="shared" si="25"/>
        <v>4.3404515978063385E-2</v>
      </c>
      <c r="AI35" s="24">
        <f t="shared" si="26"/>
        <v>2.2795632575009162E-2</v>
      </c>
      <c r="AJ35" s="24">
        <f t="shared" si="27"/>
        <v>2.4668439241173568E-2</v>
      </c>
      <c r="AK35" s="24">
        <f t="shared" si="28"/>
        <v>3.1041795216014245E-2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3.6112103567309095E-2</v>
      </c>
      <c r="AP35" s="24">
        <f t="shared" si="32"/>
        <v>3.5427307963028287E-2</v>
      </c>
      <c r="AQ35" s="24">
        <f t="shared" si="32"/>
        <v>3.3346114335283117E-2</v>
      </c>
      <c r="AR35" s="24">
        <f t="shared" si="32"/>
        <v>3.4901526896989221E-2</v>
      </c>
      <c r="AS35" s="24" t="e">
        <f t="shared" si="32"/>
        <v>#DIV/0!</v>
      </c>
      <c r="AT35" s="24">
        <f t="shared" si="32"/>
        <v>3.6115619117042863E-2</v>
      </c>
      <c r="AU35" s="21"/>
      <c r="AV35" s="24">
        <f t="shared" si="34"/>
        <v>0.58975924357927689</v>
      </c>
      <c r="AW35" s="24">
        <f t="shared" si="34"/>
        <v>0.62880341782675075</v>
      </c>
      <c r="AX35" s="24">
        <f t="shared" si="34"/>
        <v>0.33828424099573451</v>
      </c>
      <c r="AY35" s="24">
        <f t="shared" si="34"/>
        <v>0.45602663274565836</v>
      </c>
      <c r="AZ35" s="24">
        <f t="shared" si="34"/>
        <v>0.62007428697963807</v>
      </c>
      <c r="BA35" s="24">
        <f t="shared" si="34"/>
        <v>0.6085825869960424</v>
      </c>
      <c r="BB35" s="24">
        <f t="shared" si="34"/>
        <v>0.66087139732350897</v>
      </c>
      <c r="BC35" s="24">
        <f t="shared" si="34"/>
        <v>0.67447506557724424</v>
      </c>
      <c r="BD35" s="24">
        <f t="shared" si="34"/>
        <v>0.61514115050155627</v>
      </c>
      <c r="BE35" s="24">
        <f t="shared" si="34"/>
        <v>0.50533996475265952</v>
      </c>
      <c r="BF35" s="24">
        <f t="shared" si="34"/>
        <v>0.41578679171829624</v>
      </c>
      <c r="BG35" s="24">
        <f t="shared" si="34"/>
        <v>0.51086131869342499</v>
      </c>
      <c r="BH35" s="24">
        <f t="shared" si="34"/>
        <v>0.66302457762603972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0.58975924357927734</v>
      </c>
      <c r="BM35" s="24">
        <f t="shared" si="33"/>
        <v>0.57010486439262098</v>
      </c>
      <c r="BN35" s="24">
        <f t="shared" si="33"/>
        <v>0.53056910500203203</v>
      </c>
      <c r="BO35" s="24">
        <f t="shared" si="33"/>
        <v>0.5341205023393818</v>
      </c>
      <c r="BP35" s="24" t="e">
        <f t="shared" si="33"/>
        <v>#DIV/0!</v>
      </c>
      <c r="BQ35" s="24">
        <f t="shared" si="33"/>
        <v>0.5810422598668239</v>
      </c>
      <c r="BR35" s="21"/>
      <c r="BS35" s="35">
        <f t="shared" si="11"/>
        <v>43617</v>
      </c>
      <c r="BT35" s="24">
        <f t="shared" si="15"/>
        <v>1.3350216427531226E-2</v>
      </c>
      <c r="BU35" s="24">
        <f t="shared" si="15"/>
        <v>1.0170318292744712E-3</v>
      </c>
      <c r="BV35" s="24">
        <f t="shared" si="15"/>
        <v>3.1235323856700398E-3</v>
      </c>
      <c r="BW35" s="24">
        <f t="shared" si="15"/>
        <v>3.9239660857835904E-3</v>
      </c>
      <c r="BX35" s="24">
        <f t="shared" si="15"/>
        <v>2.2465418155135507E-3</v>
      </c>
      <c r="BY35" s="24">
        <f t="shared" si="15"/>
        <v>2.443811372310254E-3</v>
      </c>
      <c r="BZ35" s="24">
        <f t="shared" si="15"/>
        <v>3.2453177404080588E-3</v>
      </c>
      <c r="CA35" s="24">
        <f t="shared" si="15"/>
        <v>1.8357191926186855E-3</v>
      </c>
      <c r="CB35" s="24">
        <f t="shared" si="15"/>
        <v>2.4532389325026441E-3</v>
      </c>
      <c r="CC35" s="24">
        <f t="shared" si="15"/>
        <v>3.1553622274677203E-4</v>
      </c>
      <c r="CD35" s="24">
        <f t="shared" si="15"/>
        <v>1.1222454388928591E-3</v>
      </c>
      <c r="CE35" s="24">
        <f t="shared" si="15"/>
        <v>1.0349461240571844E-3</v>
      </c>
      <c r="CF35" s="24">
        <f t="shared" si="14"/>
        <v>3.6112103567309331E-2</v>
      </c>
    </row>
    <row r="36" spans="1:84" x14ac:dyDescent="0.2">
      <c r="A36" s="31">
        <f>+[1]NEA!A37</f>
        <v>43647</v>
      </c>
      <c r="B36" s="17">
        <f>+[1]NEA!B37</f>
        <v>231.21592141816299</v>
      </c>
      <c r="C36" s="17">
        <f>+[1]NEA!C37</f>
        <v>235.32448224108199</v>
      </c>
      <c r="D36" s="17">
        <f>+[1]NEA!D37</f>
        <v>190.59001674628701</v>
      </c>
      <c r="E36" s="17">
        <f>+[1]NEA!E37</f>
        <v>180.63059630698299</v>
      </c>
      <c r="F36" s="17">
        <f>+[1]NEA!F37</f>
        <v>294.4477</v>
      </c>
      <c r="G36" s="17">
        <f>+[1]NEA!G37</f>
        <v>215.34442249609401</v>
      </c>
      <c r="H36" s="17">
        <f>+[1]NEA!H37</f>
        <v>255.65524733321899</v>
      </c>
      <c r="I36" s="17">
        <f>+[1]NEA!I37</f>
        <v>251.794801936434</v>
      </c>
      <c r="J36" s="17">
        <f>+[1]NEA!J37</f>
        <v>258.50277567761901</v>
      </c>
      <c r="K36" s="17">
        <f>+[1]NEA!K37</f>
        <v>211.3623</v>
      </c>
      <c r="L36" s="17">
        <f>+[1]NEA!L37</f>
        <v>235.00458271184999</v>
      </c>
      <c r="M36" s="17">
        <f>+[1]NEA!M37</f>
        <v>211.5652</v>
      </c>
      <c r="N36" s="17">
        <f>+[1]NEA!N37</f>
        <v>235.03289279606199</v>
      </c>
      <c r="O36" s="17">
        <f>+[1]NEA!P37</f>
        <v>185.49379999999999</v>
      </c>
      <c r="P36" s="17">
        <f>+[1]NEA!Q37</f>
        <v>226.04730000000001</v>
      </c>
      <c r="Q36" s="17">
        <f>+[1]NEA!R37</f>
        <v>272.38819999999998</v>
      </c>
      <c r="R36" s="18">
        <f t="shared" si="4"/>
        <v>231.21592141816305</v>
      </c>
      <c r="S36" s="19">
        <f t="shared" si="5"/>
        <v>218.55955357452225</v>
      </c>
      <c r="T36" s="19">
        <f t="shared" si="6"/>
        <v>204.08773434920636</v>
      </c>
      <c r="U36" s="19">
        <f t="shared" si="7"/>
        <v>202.80787767661198</v>
      </c>
      <c r="V36" s="19"/>
      <c r="W36" s="20">
        <f t="shared" si="8"/>
        <v>222.61551210517214</v>
      </c>
      <c r="X36" s="21"/>
      <c r="Y36" s="41">
        <f t="shared" si="18"/>
        <v>2.1572409153807426E-2</v>
      </c>
      <c r="Z36" s="24">
        <f t="shared" si="18"/>
        <v>2.4697131474781697E-2</v>
      </c>
      <c r="AA36" s="24">
        <f t="shared" si="18"/>
        <v>2.0855672897793776E-2</v>
      </c>
      <c r="AB36" s="24">
        <f t="shared" si="18"/>
        <v>2.2409205112794206E-2</v>
      </c>
      <c r="AC36" s="24">
        <f t="shared" si="18"/>
        <v>1.1205945916801241E-2</v>
      </c>
      <c r="AD36" s="24">
        <f t="shared" si="18"/>
        <v>1.5847885538739837E-2</v>
      </c>
      <c r="AE36" s="24">
        <f t="shared" si="18"/>
        <v>4.3373770198330774E-2</v>
      </c>
      <c r="AF36" s="24">
        <f t="shared" si="18"/>
        <v>6.2614368632996076E-3</v>
      </c>
      <c r="AG36" s="24">
        <f t="shared" si="18"/>
        <v>1.3411009627339654E-2</v>
      </c>
      <c r="AH36" s="24">
        <f t="shared" si="18"/>
        <v>2.3794139016711124E-2</v>
      </c>
      <c r="AI36" s="24">
        <f t="shared" si="18"/>
        <v>3.344404393758138E-2</v>
      </c>
      <c r="AJ36" s="24">
        <f t="shared" si="18"/>
        <v>2.8437873544528314E-2</v>
      </c>
      <c r="AK36" s="24">
        <f t="shared" si="18"/>
        <v>3.2888799877715202E-2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2.1572409153807648E-2</v>
      </c>
      <c r="AP36" s="24">
        <f t="shared" si="32"/>
        <v>2.3854602110575662E-2</v>
      </c>
      <c r="AQ36" s="24">
        <f t="shared" si="32"/>
        <v>2.3145003580596901E-2</v>
      </c>
      <c r="AR36" s="24">
        <f t="shared" si="32"/>
        <v>2.2205674488900984E-2</v>
      </c>
      <c r="AS36" s="24" t="e">
        <f t="shared" si="32"/>
        <v>#DIV/0!</v>
      </c>
      <c r="AT36" s="24">
        <f t="shared" si="32"/>
        <v>2.0868920074235575E-2</v>
      </c>
      <c r="AU36" s="21"/>
      <c r="AV36" s="24">
        <f t="shared" si="34"/>
        <v>0.56602930012678176</v>
      </c>
      <c r="AW36" s="24">
        <f t="shared" si="34"/>
        <v>0.59724271927488659</v>
      </c>
      <c r="AX36" s="24">
        <f t="shared" si="34"/>
        <v>0.31877000431617164</v>
      </c>
      <c r="AY36" s="24">
        <f t="shared" si="34"/>
        <v>0.45213882970443797</v>
      </c>
      <c r="AZ36" s="24">
        <f t="shared" si="34"/>
        <v>0.61354644332021069</v>
      </c>
      <c r="BA36" s="24">
        <f t="shared" si="34"/>
        <v>0.59409082856238871</v>
      </c>
      <c r="BB36" s="24">
        <f t="shared" si="34"/>
        <v>0.68541903677019267</v>
      </c>
      <c r="BC36" s="24">
        <f t="shared" si="34"/>
        <v>0.57425066223100507</v>
      </c>
      <c r="BD36" s="24">
        <f t="shared" si="34"/>
        <v>0.60554364423211915</v>
      </c>
      <c r="BE36" s="24">
        <f t="shared" si="34"/>
        <v>0.48969012583572158</v>
      </c>
      <c r="BF36" s="24">
        <f t="shared" si="34"/>
        <v>0.43292259245422038</v>
      </c>
      <c r="BG36" s="24">
        <f t="shared" si="34"/>
        <v>0.51700312485211075</v>
      </c>
      <c r="BH36" s="24">
        <f t="shared" si="34"/>
        <v>0.64552320063312418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0.56602930012678176</v>
      </c>
      <c r="BM36" s="24">
        <f t="shared" si="33"/>
        <v>0.54981628666626703</v>
      </c>
      <c r="BN36" s="24">
        <f t="shared" si="33"/>
        <v>0.52224885100296548</v>
      </c>
      <c r="BO36" s="24">
        <f t="shared" si="33"/>
        <v>0.52318930887299331</v>
      </c>
      <c r="BP36" s="24" t="e">
        <f t="shared" si="33"/>
        <v>#DIV/0!</v>
      </c>
      <c r="BQ36" s="24">
        <f t="shared" si="33"/>
        <v>0.55601057038886648</v>
      </c>
      <c r="BR36" s="21"/>
      <c r="BS36" s="35">
        <f t="shared" si="11"/>
        <v>43647</v>
      </c>
      <c r="BT36" s="24">
        <f t="shared" si="15"/>
        <v>8.8484508209537432E-3</v>
      </c>
      <c r="BU36" s="24">
        <f t="shared" si="15"/>
        <v>6.2619963605570932E-4</v>
      </c>
      <c r="BV36" s="24">
        <f t="shared" si="15"/>
        <v>2.0290952045820517E-3</v>
      </c>
      <c r="BW36" s="24">
        <f t="shared" si="15"/>
        <v>1.1692014541021462E-3</v>
      </c>
      <c r="BX36" s="24">
        <f t="shared" si="15"/>
        <v>1.1548013649480705E-3</v>
      </c>
      <c r="BY36" s="24">
        <f t="shared" si="15"/>
        <v>2.4698986546848067E-3</v>
      </c>
      <c r="BZ36" s="24">
        <f t="shared" si="15"/>
        <v>6.6663428014725711E-4</v>
      </c>
      <c r="CA36" s="24">
        <f t="shared" si="15"/>
        <v>4.2622762485365585E-4</v>
      </c>
      <c r="CB36" s="24">
        <f t="shared" si="15"/>
        <v>1.3543187474188551E-3</v>
      </c>
      <c r="CC36" s="24">
        <f t="shared" si="15"/>
        <v>4.569813509288981E-4</v>
      </c>
      <c r="CD36" s="24">
        <f t="shared" si="15"/>
        <v>1.2794399509760599E-3</v>
      </c>
      <c r="CE36" s="24">
        <f t="shared" si="15"/>
        <v>1.091160064156133E-3</v>
      </c>
      <c r="CF36" s="24">
        <f t="shared" si="14"/>
        <v>2.1572409153807388E-2</v>
      </c>
    </row>
    <row r="37" spans="1:84" x14ac:dyDescent="0.2">
      <c r="A37" s="31">
        <f>+[1]NEA!A38</f>
        <v>43678</v>
      </c>
      <c r="B37" s="17">
        <f>+[1]NEA!B38</f>
        <v>241.15687153381589</v>
      </c>
      <c r="C37" s="17">
        <f>+[1]NEA!C38</f>
        <v>247.367886874947</v>
      </c>
      <c r="D37" s="17">
        <f>+[1]NEA!D38</f>
        <v>199.59248234844</v>
      </c>
      <c r="E37" s="17">
        <f>+[1]NEA!E38</f>
        <v>187.984149217674</v>
      </c>
      <c r="F37" s="17">
        <f>+[1]NEA!F38</f>
        <v>299.41500000000002</v>
      </c>
      <c r="G37" s="17">
        <f>+[1]NEA!G38</f>
        <v>229.111758637593</v>
      </c>
      <c r="H37" s="17">
        <f>+[1]NEA!H38</f>
        <v>268.018416060616</v>
      </c>
      <c r="I37" s="17">
        <f>+[1]NEA!I38</f>
        <v>260.56631463613297</v>
      </c>
      <c r="J37" s="17">
        <f>+[1]NEA!J38</f>
        <v>266.31842173336099</v>
      </c>
      <c r="K37" s="17">
        <f>+[1]NEA!K38</f>
        <v>220.57660000000001</v>
      </c>
      <c r="L37" s="17">
        <f>+[1]NEA!L38</f>
        <v>245.70756762249499</v>
      </c>
      <c r="M37" s="17">
        <f>+[1]NEA!M38</f>
        <v>218.119</v>
      </c>
      <c r="N37" s="17">
        <f>+[1]NEA!N38</f>
        <v>243.318610689069</v>
      </c>
      <c r="O37" s="17">
        <f>+[1]NEA!P38</f>
        <v>197.05600000000001</v>
      </c>
      <c r="P37" s="17">
        <f>+[1]NEA!Q38</f>
        <v>237.6189</v>
      </c>
      <c r="Q37" s="17">
        <f>+[1]NEA!R38</f>
        <v>276.34210000000002</v>
      </c>
      <c r="R37" s="18">
        <f t="shared" si="4"/>
        <v>241.15687153381589</v>
      </c>
      <c r="S37" s="19">
        <f t="shared" si="5"/>
        <v>229.10218049577199</v>
      </c>
      <c r="T37" s="19">
        <f t="shared" si="6"/>
        <v>213.23129797459171</v>
      </c>
      <c r="U37" s="19">
        <f t="shared" si="7"/>
        <v>212.39470997231746</v>
      </c>
      <c r="V37" s="19"/>
      <c r="W37" s="20">
        <f t="shared" si="8"/>
        <v>232.27059245840576</v>
      </c>
      <c r="X37" s="21"/>
      <c r="Y37" s="41">
        <f t="shared" si="18"/>
        <v>4.2994228315593741E-2</v>
      </c>
      <c r="Z37" s="24">
        <f t="shared" si="18"/>
        <v>5.1177865214750318E-2</v>
      </c>
      <c r="AA37" s="24">
        <f t="shared" si="18"/>
        <v>4.7234717514806013E-2</v>
      </c>
      <c r="AB37" s="24">
        <f t="shared" si="18"/>
        <v>4.0710450283813371E-2</v>
      </c>
      <c r="AC37" s="24">
        <f t="shared" si="18"/>
        <v>1.6869888948020328E-2</v>
      </c>
      <c r="AD37" s="24">
        <f t="shared" si="18"/>
        <v>6.3931705227929569E-2</v>
      </c>
      <c r="AE37" s="24">
        <f t="shared" si="18"/>
        <v>4.8358752094311397E-2</v>
      </c>
      <c r="AF37" s="24">
        <f t="shared" si="18"/>
        <v>3.4835956231985099E-2</v>
      </c>
      <c r="AG37" s="24">
        <f t="shared" si="18"/>
        <v>3.0234282921158817E-2</v>
      </c>
      <c r="AH37" s="24">
        <f t="shared" si="18"/>
        <v>4.3594813266131238E-2</v>
      </c>
      <c r="AI37" s="24">
        <f t="shared" si="18"/>
        <v>4.5543728497279723E-2</v>
      </c>
      <c r="AJ37" s="24">
        <f t="shared" si="18"/>
        <v>3.0977684420689267E-2</v>
      </c>
      <c r="AK37" s="24">
        <f t="shared" si="18"/>
        <v>3.525343961194638E-2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4.2994228315593519E-2</v>
      </c>
      <c r="AP37" s="24">
        <f t="shared" si="32"/>
        <v>4.8236861527332087E-2</v>
      </c>
      <c r="AQ37" s="24">
        <f t="shared" si="32"/>
        <v>4.4802122256598631E-2</v>
      </c>
      <c r="AR37" s="24">
        <f t="shared" si="32"/>
        <v>4.7270512395934716E-2</v>
      </c>
      <c r="AS37" s="24" t="e">
        <f t="shared" si="32"/>
        <v>#DIV/0!</v>
      </c>
      <c r="AT37" s="24">
        <f t="shared" si="32"/>
        <v>4.3371103217066942E-2</v>
      </c>
      <c r="AU37" s="21"/>
      <c r="AV37" s="24">
        <f t="shared" si="34"/>
        <v>0.57258866477756465</v>
      </c>
      <c r="AW37" s="24">
        <f t="shared" si="34"/>
        <v>0.60761570244672791</v>
      </c>
      <c r="AX37" s="24">
        <f t="shared" si="34"/>
        <v>0.3557240140532465</v>
      </c>
      <c r="AY37" s="24">
        <f t="shared" si="34"/>
        <v>0.49263790947786701</v>
      </c>
      <c r="AZ37" s="24">
        <f t="shared" si="34"/>
        <v>0.5527930983516014</v>
      </c>
      <c r="BA37" s="24">
        <f t="shared" si="34"/>
        <v>0.65386068699320687</v>
      </c>
      <c r="BB37" s="24">
        <f t="shared" si="34"/>
        <v>0.71873236746392921</v>
      </c>
      <c r="BC37" s="24">
        <f t="shared" si="34"/>
        <v>0.55898638639326648</v>
      </c>
      <c r="BD37" s="24">
        <f t="shared" si="34"/>
        <v>0.49932221245579966</v>
      </c>
      <c r="BE37" s="24">
        <f t="shared" si="34"/>
        <v>0.52363683585941279</v>
      </c>
      <c r="BF37" s="24">
        <f t="shared" si="34"/>
        <v>0.47665565361143192</v>
      </c>
      <c r="BG37" s="24">
        <f t="shared" si="34"/>
        <v>0.50539749453555882</v>
      </c>
      <c r="BH37" s="24">
        <f t="shared" si="34"/>
        <v>0.65267555406599431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0.57258866477756487</v>
      </c>
      <c r="BM37" s="24">
        <f t="shared" si="33"/>
        <v>0.57177705048139837</v>
      </c>
      <c r="BN37" s="24">
        <f t="shared" si="33"/>
        <v>0.55478292280931574</v>
      </c>
      <c r="BO37" s="24">
        <f t="shared" si="33"/>
        <v>0.56380041285129456</v>
      </c>
      <c r="BP37" s="24" t="e">
        <f t="shared" si="33"/>
        <v>#DIV/0!</v>
      </c>
      <c r="BQ37" s="24">
        <f t="shared" si="33"/>
        <v>0.57330166901786583</v>
      </c>
      <c r="BR37" s="21"/>
      <c r="BS37" s="35">
        <f t="shared" si="11"/>
        <v>43678</v>
      </c>
      <c r="BT37" s="24">
        <f t="shared" si="15"/>
        <v>1.8392012756452338E-2</v>
      </c>
      <c r="BU37" s="24">
        <f t="shared" si="15"/>
        <v>1.4172456027616255E-3</v>
      </c>
      <c r="BV37" s="24">
        <f t="shared" si="15"/>
        <v>3.6892448080919618E-3</v>
      </c>
      <c r="BW37" s="24">
        <f t="shared" si="15"/>
        <v>1.7423022927190014E-3</v>
      </c>
      <c r="BX37" s="24">
        <f t="shared" si="15"/>
        <v>4.6324610573486302E-3</v>
      </c>
      <c r="BY37" s="24">
        <f t="shared" si="15"/>
        <v>2.8125341502109845E-3</v>
      </c>
      <c r="BZ37" s="24">
        <f t="shared" si="15"/>
        <v>3.6532807420875846E-3</v>
      </c>
      <c r="CA37" s="24">
        <f t="shared" si="15"/>
        <v>9.532268254715887E-4</v>
      </c>
      <c r="CB37" s="24">
        <f t="shared" si="15"/>
        <v>2.486733251211281E-3</v>
      </c>
      <c r="CC37" s="24">
        <f t="shared" si="15"/>
        <v>6.2954399460026802E-4</v>
      </c>
      <c r="CD37" s="24">
        <f t="shared" si="15"/>
        <v>1.4030742260749685E-3</v>
      </c>
      <c r="CE37" s="24">
        <f t="shared" si="15"/>
        <v>1.182568608563617E-3</v>
      </c>
      <c r="CF37" s="24">
        <f t="shared" si="14"/>
        <v>4.2994228315593852E-2</v>
      </c>
    </row>
    <row r="38" spans="1:84" x14ac:dyDescent="0.2">
      <c r="A38" s="31">
        <f>+[1]NEA!A39</f>
        <v>43709</v>
      </c>
      <c r="B38" s="17">
        <f>+[1]NEA!B39</f>
        <v>254.4094702563205</v>
      </c>
      <c r="C38" s="17">
        <f>+[1]NEA!C39</f>
        <v>259.74655600097901</v>
      </c>
      <c r="D38" s="17">
        <f>+[1]NEA!D39</f>
        <v>208.59178781419001</v>
      </c>
      <c r="E38" s="17">
        <f>+[1]NEA!E39</f>
        <v>198.661279342798</v>
      </c>
      <c r="F38" s="17">
        <f>+[1]NEA!F39</f>
        <v>309.67509999999999</v>
      </c>
      <c r="G38" s="17">
        <f>+[1]NEA!G39</f>
        <v>241.39898699988601</v>
      </c>
      <c r="H38" s="17">
        <f>+[1]NEA!H39</f>
        <v>289.768380370062</v>
      </c>
      <c r="I38" s="17">
        <f>+[1]NEA!I39</f>
        <v>272.96519508366703</v>
      </c>
      <c r="J38" s="17">
        <f>+[1]NEA!J39</f>
        <v>286.60920304762402</v>
      </c>
      <c r="K38" s="17">
        <f>+[1]NEA!K39</f>
        <v>238.43350000000001</v>
      </c>
      <c r="L38" s="17">
        <f>+[1]NEA!L39</f>
        <v>254.09544493574199</v>
      </c>
      <c r="M38" s="17">
        <f>+[1]NEA!M39</f>
        <v>233.8715</v>
      </c>
      <c r="N38" s="17">
        <f>+[1]NEA!N39</f>
        <v>261.77841613609399</v>
      </c>
      <c r="O38" s="17">
        <f>+[1]NEA!P39</f>
        <v>212.4134</v>
      </c>
      <c r="P38" s="17">
        <f>+[1]NEA!Q39</f>
        <v>253.32929999999999</v>
      </c>
      <c r="Q38" s="17">
        <f>+[1]NEA!R39</f>
        <v>287.23379999999997</v>
      </c>
      <c r="R38" s="18">
        <f t="shared" si="4"/>
        <v>254.4094702563205</v>
      </c>
      <c r="S38" s="19">
        <f t="shared" si="5"/>
        <v>242.00546137768333</v>
      </c>
      <c r="T38" s="19">
        <f t="shared" si="6"/>
        <v>227.1010539558512</v>
      </c>
      <c r="U38" s="19">
        <f t="shared" si="7"/>
        <v>225.94221204995438</v>
      </c>
      <c r="V38" s="19"/>
      <c r="W38" s="20">
        <f t="shared" si="8"/>
        <v>246.73667513219067</v>
      </c>
      <c r="X38" s="21"/>
      <c r="Y38" s="41">
        <f t="shared" si="18"/>
        <v>5.4954265404982605E-2</v>
      </c>
      <c r="Z38" s="24">
        <f t="shared" si="18"/>
        <v>5.00415364436122E-2</v>
      </c>
      <c r="AA38" s="24">
        <f t="shared" si="18"/>
        <v>4.5088398920954509E-2</v>
      </c>
      <c r="AB38" s="24">
        <f t="shared" si="18"/>
        <v>5.6798034140423947E-2</v>
      </c>
      <c r="AC38" s="24">
        <f t="shared" si="18"/>
        <v>3.4267154284187473E-2</v>
      </c>
      <c r="AD38" s="24">
        <f t="shared" si="18"/>
        <v>5.3629846129935377E-2</v>
      </c>
      <c r="AE38" s="24">
        <f t="shared" si="18"/>
        <v>8.1151006819348392E-2</v>
      </c>
      <c r="AF38" s="24">
        <f t="shared" si="18"/>
        <v>4.7584356653500803E-2</v>
      </c>
      <c r="AG38" s="24">
        <f t="shared" si="18"/>
        <v>7.6189927764660048E-2</v>
      </c>
      <c r="AH38" s="24">
        <f t="shared" si="18"/>
        <v>8.0955550135417775E-2</v>
      </c>
      <c r="AI38" s="24">
        <f t="shared" si="18"/>
        <v>3.4137643355511615E-2</v>
      </c>
      <c r="AJ38" s="24">
        <f t="shared" si="18"/>
        <v>7.2219751603482596E-2</v>
      </c>
      <c r="AK38" s="24">
        <f t="shared" si="18"/>
        <v>7.5866804412319855E-2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5.4954265404982605E-2</v>
      </c>
      <c r="AP38" s="24">
        <f t="shared" ref="AP38:AP52" si="37">+S38/S37-1</f>
        <v>5.6321074090124101E-2</v>
      </c>
      <c r="AQ38" s="24">
        <f t="shared" ref="AQ38:AQ52" si="38">+T38/T37-1</f>
        <v>6.5045591866688346E-2</v>
      </c>
      <c r="AR38" s="24">
        <f t="shared" ref="AR38:AT95" si="39">+U38/U37-1</f>
        <v>6.3784555083328698E-2</v>
      </c>
      <c r="AS38" s="24" t="e">
        <f t="shared" si="39"/>
        <v>#DIV/0!</v>
      </c>
      <c r="AT38" s="24">
        <f t="shared" si="39"/>
        <v>6.2281163192776656E-2</v>
      </c>
      <c r="AU38" s="21"/>
      <c r="AV38" s="24">
        <f t="shared" si="34"/>
        <v>0.55704226662364609</v>
      </c>
      <c r="AW38" s="24">
        <f t="shared" si="34"/>
        <v>0.58759307343363765</v>
      </c>
      <c r="AX38" s="24">
        <f t="shared" si="34"/>
        <v>0.36111875726338849</v>
      </c>
      <c r="AY38" s="24">
        <f t="shared" si="34"/>
        <v>0.48833693219526353</v>
      </c>
      <c r="AZ38" s="24">
        <f t="shared" si="34"/>
        <v>0.51438882871163916</v>
      </c>
      <c r="BA38" s="24">
        <f t="shared" si="34"/>
        <v>0.6137350168145348</v>
      </c>
      <c r="BB38" s="24">
        <f t="shared" si="34"/>
        <v>0.75041267374523457</v>
      </c>
      <c r="BC38" s="24">
        <f t="shared" si="34"/>
        <v>0.4871893498135087</v>
      </c>
      <c r="BD38" s="24">
        <f t="shared" si="34"/>
        <v>0.56931983805524777</v>
      </c>
      <c r="BE38" s="24">
        <f t="shared" si="34"/>
        <v>0.53957587544618191</v>
      </c>
      <c r="BF38" s="24">
        <f t="shared" si="34"/>
        <v>0.49262622553502733</v>
      </c>
      <c r="BG38" s="24">
        <f t="shared" si="34"/>
        <v>0.51515043539159322</v>
      </c>
      <c r="BH38" s="24">
        <f t="shared" si="34"/>
        <v>0.66600662853624359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0.55704226662364609</v>
      </c>
      <c r="BM38" s="24">
        <f t="shared" si="33"/>
        <v>0.56008896595307656</v>
      </c>
      <c r="BN38" s="24">
        <f t="shared" si="33"/>
        <v>0.55043358258686892</v>
      </c>
      <c r="BO38" s="24">
        <f t="shared" si="33"/>
        <v>0.55685671746150067</v>
      </c>
      <c r="BP38" s="24" t="e">
        <f t="shared" si="33"/>
        <v>#DIV/0!</v>
      </c>
      <c r="BQ38" s="24">
        <f t="shared" si="33"/>
        <v>0.56173001993972616</v>
      </c>
      <c r="BR38" s="21"/>
      <c r="BS38" s="35">
        <f t="shared" si="11"/>
        <v>43709</v>
      </c>
      <c r="BT38" s="24">
        <f t="shared" si="15"/>
        <v>1.8124750253235053E-2</v>
      </c>
      <c r="BU38" s="24">
        <f t="shared" si="15"/>
        <v>1.3583470247803691E-3</v>
      </c>
      <c r="BV38" s="24">
        <f t="shared" si="15"/>
        <v>5.1358565345325843E-3</v>
      </c>
      <c r="BW38" s="24">
        <f t="shared" si="15"/>
        <v>3.4504267065154645E-3</v>
      </c>
      <c r="BX38" s="24">
        <f t="shared" si="15"/>
        <v>3.9640021887261453E-3</v>
      </c>
      <c r="BY38" s="24">
        <f t="shared" si="15"/>
        <v>4.7439996853518521E-3</v>
      </c>
      <c r="BZ38" s="24">
        <f t="shared" si="15"/>
        <v>4.9511845940914886E-3</v>
      </c>
      <c r="CA38" s="24">
        <f t="shared" si="15"/>
        <v>2.3727295408291177E-3</v>
      </c>
      <c r="CB38" s="24">
        <f t="shared" si="15"/>
        <v>4.6205217081850911E-3</v>
      </c>
      <c r="CC38" s="24">
        <f t="shared" si="15"/>
        <v>4.7303288823832341E-4</v>
      </c>
      <c r="CD38" s="24">
        <f t="shared" si="15"/>
        <v>3.2333673307362535E-3</v>
      </c>
      <c r="CE38" s="24">
        <f t="shared" si="15"/>
        <v>2.5260469497606838E-3</v>
      </c>
      <c r="CF38" s="24">
        <f t="shared" si="14"/>
        <v>5.4954265404982418E-2</v>
      </c>
    </row>
    <row r="39" spans="1:84" x14ac:dyDescent="0.2">
      <c r="A39" s="31">
        <f>+[1]NEA!A40</f>
        <v>43739</v>
      </c>
      <c r="B39" s="17">
        <f>+[1]NEA!B40</f>
        <v>262.09143309857512</v>
      </c>
      <c r="C39" s="17">
        <f>+[1]NEA!C40</f>
        <v>264.89863802465902</v>
      </c>
      <c r="D39" s="17">
        <f>+[1]NEA!D40</f>
        <v>220.08177892715</v>
      </c>
      <c r="E39" s="17">
        <f>+[1]NEA!E40</f>
        <v>207.087513579015</v>
      </c>
      <c r="F39" s="17">
        <f>+[1]NEA!F40</f>
        <v>311.92899999999997</v>
      </c>
      <c r="G39" s="17">
        <f>+[1]NEA!G40</f>
        <v>257.19492785520498</v>
      </c>
      <c r="H39" s="17">
        <f>+[1]NEA!H40</f>
        <v>304.38820952723103</v>
      </c>
      <c r="I39" s="17">
        <f>+[1]NEA!I40</f>
        <v>283.24570337095298</v>
      </c>
      <c r="J39" s="17">
        <f>+[1]NEA!J40</f>
        <v>291.97874325196602</v>
      </c>
      <c r="K39" s="17">
        <f>+[1]NEA!K40</f>
        <v>245.83869999999999</v>
      </c>
      <c r="L39" s="17">
        <f>+[1]NEA!L40</f>
        <v>264.83872434514501</v>
      </c>
      <c r="M39" s="17">
        <f>+[1]NEA!M40</f>
        <v>238.02670000000001</v>
      </c>
      <c r="N39" s="17">
        <f>+[1]NEA!N40</f>
        <v>271.81041212922798</v>
      </c>
      <c r="O39" s="17">
        <f>+[1]NEA!P40</f>
        <v>221.46530000000001</v>
      </c>
      <c r="P39" s="17">
        <f>+[1]NEA!Q40</f>
        <v>262.358</v>
      </c>
      <c r="Q39" s="17">
        <f>+[1]NEA!R40</f>
        <v>292.64589999999998</v>
      </c>
      <c r="R39" s="18">
        <f t="shared" si="4"/>
        <v>262.09143309857507</v>
      </c>
      <c r="S39" s="19">
        <f t="shared" si="5"/>
        <v>249.47954261469454</v>
      </c>
      <c r="T39" s="19">
        <f t="shared" si="6"/>
        <v>236.56426658566639</v>
      </c>
      <c r="U39" s="19">
        <f t="shared" si="7"/>
        <v>236.31395381246614</v>
      </c>
      <c r="V39" s="19"/>
      <c r="W39" s="20">
        <f t="shared" si="8"/>
        <v>257.27231445951185</v>
      </c>
      <c r="X39" s="21"/>
      <c r="Y39" s="41">
        <f t="shared" si="18"/>
        <v>3.0195270775553062E-2</v>
      </c>
      <c r="Z39" s="24">
        <f t="shared" si="18"/>
        <v>1.9835034977944366E-2</v>
      </c>
      <c r="AA39" s="24">
        <f t="shared" si="18"/>
        <v>5.5083621619826495E-2</v>
      </c>
      <c r="AB39" s="24">
        <f t="shared" si="18"/>
        <v>4.241508090601398E-2</v>
      </c>
      <c r="AC39" s="24">
        <f t="shared" si="18"/>
        <v>7.2782732612339807E-3</v>
      </c>
      <c r="AD39" s="24">
        <f t="shared" si="18"/>
        <v>6.5434992298979422E-2</v>
      </c>
      <c r="AE39" s="24">
        <f t="shared" si="18"/>
        <v>5.0453500614863867E-2</v>
      </c>
      <c r="AF39" s="24">
        <f t="shared" si="18"/>
        <v>3.7662341105923369E-2</v>
      </c>
      <c r="AG39" s="24">
        <f t="shared" si="18"/>
        <v>1.8734709657769688E-2</v>
      </c>
      <c r="AH39" s="24">
        <f t="shared" si="18"/>
        <v>3.1057716302449023E-2</v>
      </c>
      <c r="AI39" s="24">
        <f t="shared" si="18"/>
        <v>4.2280487995838945E-2</v>
      </c>
      <c r="AJ39" s="24">
        <f t="shared" si="18"/>
        <v>1.776702163367494E-2</v>
      </c>
      <c r="AK39" s="24">
        <f t="shared" si="18"/>
        <v>3.8322471887516141E-2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3.019527077555284E-2</v>
      </c>
      <c r="AP39" s="24">
        <f t="shared" si="37"/>
        <v>3.0883936232112053E-2</v>
      </c>
      <c r="AQ39" s="24">
        <f t="shared" si="38"/>
        <v>4.1669611236832216E-2</v>
      </c>
      <c r="AR39" s="24">
        <f t="shared" si="39"/>
        <v>4.59044003703859E-2</v>
      </c>
      <c r="AS39" s="24" t="e">
        <f t="shared" si="39"/>
        <v>#DIV/0!</v>
      </c>
      <c r="AT39" s="24">
        <f t="shared" si="39"/>
        <v>4.2699932313170041E-2</v>
      </c>
      <c r="AU39" s="21"/>
      <c r="AV39" s="24">
        <f t="shared" si="34"/>
        <v>0.53339746958378198</v>
      </c>
      <c r="AW39" s="24">
        <f t="shared" si="34"/>
        <v>0.53417251468267302</v>
      </c>
      <c r="AX39" s="24">
        <f t="shared" si="34"/>
        <v>0.4027846131250723</v>
      </c>
      <c r="AY39" s="24">
        <f t="shared" si="34"/>
        <v>0.50444026644886164</v>
      </c>
      <c r="AZ39" s="24">
        <f t="shared" si="34"/>
        <v>0.49161112497860104</v>
      </c>
      <c r="BA39" s="24">
        <f t="shared" si="34"/>
        <v>0.62297768511968754</v>
      </c>
      <c r="BB39" s="24">
        <f t="shared" si="34"/>
        <v>0.76758865612837313</v>
      </c>
      <c r="BC39" s="24">
        <f t="shared" si="34"/>
        <v>0.44341349995184176</v>
      </c>
      <c r="BD39" s="24">
        <f t="shared" si="34"/>
        <v>0.5733005265146609</v>
      </c>
      <c r="BE39" s="24">
        <f t="shared" si="34"/>
        <v>0.50947139363432448</v>
      </c>
      <c r="BF39" s="24">
        <f t="shared" si="34"/>
        <v>0.52782806333018906</v>
      </c>
      <c r="BG39" s="24">
        <f t="shared" si="34"/>
        <v>0.50462493844688305</v>
      </c>
      <c r="BH39" s="24">
        <f t="shared" si="34"/>
        <v>0.64670189561564206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0.53339746958378198</v>
      </c>
      <c r="BM39" s="24">
        <f t="shared" si="33"/>
        <v>0.53417552108750366</v>
      </c>
      <c r="BN39" s="24">
        <f t="shared" si="33"/>
        <v>0.54868205959954675</v>
      </c>
      <c r="BO39" s="24">
        <f t="shared" si="33"/>
        <v>0.55653968420237065</v>
      </c>
      <c r="BP39" s="24" t="e">
        <f t="shared" si="33"/>
        <v>#DIV/0!</v>
      </c>
      <c r="BQ39" s="24">
        <f t="shared" si="33"/>
        <v>0.55394615137138703</v>
      </c>
      <c r="BR39" s="21"/>
      <c r="BS39" s="35">
        <f t="shared" si="11"/>
        <v>43739</v>
      </c>
      <c r="BT39" s="24">
        <f t="shared" si="15"/>
        <v>7.1506778451625487E-3</v>
      </c>
      <c r="BU39" s="24">
        <f t="shared" si="15"/>
        <v>1.6439469650652789E-3</v>
      </c>
      <c r="BV39" s="24">
        <f t="shared" si="15"/>
        <v>3.842007808971838E-3</v>
      </c>
      <c r="BW39" s="24">
        <f t="shared" si="15"/>
        <v>7.1849247520477369E-4</v>
      </c>
      <c r="BX39" s="24">
        <f t="shared" si="15"/>
        <v>4.8304970617078866E-3</v>
      </c>
      <c r="BY39" s="24">
        <f t="shared" si="15"/>
        <v>3.0226980658082858E-3</v>
      </c>
      <c r="BZ39" s="24">
        <f t="shared" si="15"/>
        <v>3.8914154691969127E-3</v>
      </c>
      <c r="CA39" s="24">
        <f t="shared" si="15"/>
        <v>5.9518630973086806E-4</v>
      </c>
      <c r="CB39" s="24">
        <f t="shared" si="15"/>
        <v>1.8163021979270002E-3</v>
      </c>
      <c r="CC39" s="24">
        <f t="shared" si="15"/>
        <v>5.7430487874792901E-4</v>
      </c>
      <c r="CD39" s="24">
        <f t="shared" si="15"/>
        <v>8.0846990402036912E-4</v>
      </c>
      <c r="CE39" s="24">
        <f t="shared" si="15"/>
        <v>1.3012717940093935E-3</v>
      </c>
      <c r="CF39" s="24">
        <f t="shared" si="14"/>
        <v>3.0195270775553083E-2</v>
      </c>
    </row>
    <row r="40" spans="1:84" x14ac:dyDescent="0.2">
      <c r="A40" s="31">
        <f>+[1]NEA!A41</f>
        <v>43770</v>
      </c>
      <c r="B40" s="17">
        <f>+[1]NEA!B41</f>
        <v>273.70787993509089</v>
      </c>
      <c r="C40" s="17">
        <f>+[1]NEA!C41</f>
        <v>278.47679815162297</v>
      </c>
      <c r="D40" s="17">
        <f>+[1]NEA!D41</f>
        <v>231.167795630358</v>
      </c>
      <c r="E40" s="17">
        <f>+[1]NEA!E41</f>
        <v>216.43788529808</v>
      </c>
      <c r="F40" s="17">
        <f>+[1]NEA!F41</f>
        <v>316.96179999999998</v>
      </c>
      <c r="G40" s="17">
        <f>+[1]NEA!G41</f>
        <v>261.14981115438297</v>
      </c>
      <c r="H40" s="17">
        <f>+[1]NEA!H41</f>
        <v>321.61896759078201</v>
      </c>
      <c r="I40" s="17">
        <f>+[1]NEA!I41</f>
        <v>297.13168582904501</v>
      </c>
      <c r="J40" s="17">
        <f>+[1]NEA!J41</f>
        <v>314.75031896990401</v>
      </c>
      <c r="K40" s="17">
        <f>+[1]NEA!K41</f>
        <v>257.34879999999998</v>
      </c>
      <c r="L40" s="17">
        <f>+[1]NEA!L41</f>
        <v>272.83122306480499</v>
      </c>
      <c r="M40" s="17">
        <f>+[1]NEA!M41</f>
        <v>245.61750000000001</v>
      </c>
      <c r="N40" s="17">
        <f>+[1]NEA!N41</f>
        <v>287.858446217417</v>
      </c>
      <c r="O40" s="17">
        <f>+[1]NEA!P41</f>
        <v>229.75360000000001</v>
      </c>
      <c r="P40" s="17">
        <f>+[1]NEA!Q41</f>
        <v>274.15440000000001</v>
      </c>
      <c r="Q40" s="17">
        <f>+[1]NEA!R41</f>
        <v>304.01389999999998</v>
      </c>
      <c r="R40" s="18">
        <f t="shared" si="4"/>
        <v>273.70787993509094</v>
      </c>
      <c r="S40" s="19">
        <f t="shared" si="5"/>
        <v>260.75923549278514</v>
      </c>
      <c r="T40" s="19">
        <f t="shared" si="6"/>
        <v>245.46858605716872</v>
      </c>
      <c r="U40" s="19">
        <f t="shared" si="7"/>
        <v>245.44309767483759</v>
      </c>
      <c r="V40" s="19"/>
      <c r="W40" s="20">
        <f t="shared" si="8"/>
        <v>269.01343304190004</v>
      </c>
      <c r="X40" s="21"/>
      <c r="Y40" s="41">
        <f t="shared" si="18"/>
        <v>4.4322115756247227E-2</v>
      </c>
      <c r="Z40" s="24">
        <f t="shared" si="18"/>
        <v>5.1257946164676049E-2</v>
      </c>
      <c r="AA40" s="24">
        <f t="shared" si="18"/>
        <v>5.0372260517203671E-2</v>
      </c>
      <c r="AB40" s="24">
        <f t="shared" si="18"/>
        <v>4.5151789006812049E-2</v>
      </c>
      <c r="AC40" s="24">
        <f t="shared" si="18"/>
        <v>1.6134440850321674E-2</v>
      </c>
      <c r="AD40" s="24">
        <f t="shared" si="18"/>
        <v>1.5376987921801089E-2</v>
      </c>
      <c r="AE40" s="24">
        <f t="shared" si="18"/>
        <v>5.6607836717175841E-2</v>
      </c>
      <c r="AF40" s="24">
        <f t="shared" si="18"/>
        <v>4.9024512262084485E-2</v>
      </c>
      <c r="AG40" s="24">
        <f t="shared" si="18"/>
        <v>7.799052583183097E-2</v>
      </c>
      <c r="AH40" s="24">
        <f t="shared" si="18"/>
        <v>4.6819723664337509E-2</v>
      </c>
      <c r="AI40" s="24">
        <f t="shared" si="18"/>
        <v>3.017873892657752E-2</v>
      </c>
      <c r="AJ40" s="24">
        <f t="shared" si="18"/>
        <v>3.1890540010847568E-2</v>
      </c>
      <c r="AK40" s="24">
        <f t="shared" si="18"/>
        <v>5.9041277935148573E-2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4.4322115756247671E-2</v>
      </c>
      <c r="AP40" s="24">
        <f t="shared" si="37"/>
        <v>4.5212897057100188E-2</v>
      </c>
      <c r="AQ40" s="24">
        <f t="shared" si="38"/>
        <v>3.7640171104530884E-2</v>
      </c>
      <c r="AR40" s="24">
        <f t="shared" si="39"/>
        <v>3.8631421103538122E-2</v>
      </c>
      <c r="AS40" s="24" t="e">
        <f t="shared" si="39"/>
        <v>#DIV/0!</v>
      </c>
      <c r="AT40" s="24">
        <f t="shared" si="39"/>
        <v>4.5636929908507318E-2</v>
      </c>
      <c r="AU40" s="21"/>
      <c r="AV40" s="24">
        <f t="shared" si="34"/>
        <v>0.55304086192913782</v>
      </c>
      <c r="AW40" s="24">
        <f t="shared" si="34"/>
        <v>0.55762398773462141</v>
      </c>
      <c r="AX40" s="24">
        <f t="shared" si="34"/>
        <v>0.42596345993574047</v>
      </c>
      <c r="AY40" s="24">
        <f t="shared" si="34"/>
        <v>0.55389072846427689</v>
      </c>
      <c r="AZ40" s="24">
        <f t="shared" si="34"/>
        <v>0.49867703352902004</v>
      </c>
      <c r="BA40" s="24">
        <f t="shared" si="34"/>
        <v>0.57501489842882392</v>
      </c>
      <c r="BB40" s="24">
        <f t="shared" si="34"/>
        <v>0.74098480745986106</v>
      </c>
      <c r="BC40" s="24">
        <f t="shared" si="34"/>
        <v>0.48747104355326809</v>
      </c>
      <c r="BD40" s="24">
        <f t="shared" si="34"/>
        <v>0.6529055988918151</v>
      </c>
      <c r="BE40" s="24">
        <f t="shared" si="34"/>
        <v>0.53126204903869501</v>
      </c>
      <c r="BF40" s="24">
        <f t="shared" si="34"/>
        <v>0.5288552686077006</v>
      </c>
      <c r="BG40" s="24">
        <f t="shared" si="34"/>
        <v>0.51641107864340263</v>
      </c>
      <c r="BH40" s="24">
        <f t="shared" si="34"/>
        <v>0.65318103988648368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0.55304086192913848</v>
      </c>
      <c r="BM40" s="24">
        <f t="shared" si="33"/>
        <v>0.5521415099584237</v>
      </c>
      <c r="BN40" s="24">
        <f t="shared" si="33"/>
        <v>0.55961632053364951</v>
      </c>
      <c r="BO40" s="24">
        <f t="shared" si="33"/>
        <v>0.56726483823343776</v>
      </c>
      <c r="BP40" s="24" t="e">
        <f t="shared" si="33"/>
        <v>#DIV/0!</v>
      </c>
      <c r="BQ40" s="24">
        <f t="shared" si="33"/>
        <v>0.57360004655865171</v>
      </c>
      <c r="BR40" s="21"/>
      <c r="BS40" s="35">
        <f t="shared" si="11"/>
        <v>43770</v>
      </c>
      <c r="BT40" s="24">
        <f t="shared" si="15"/>
        <v>1.8293037220441056E-2</v>
      </c>
      <c r="BU40" s="24">
        <f t="shared" si="15"/>
        <v>1.5396573753900585E-3</v>
      </c>
      <c r="BV40" s="24">
        <f t="shared" si="15"/>
        <v>4.1384150049788024E-3</v>
      </c>
      <c r="BW40" s="24">
        <f t="shared" si="15"/>
        <v>1.5573194254177999E-3</v>
      </c>
      <c r="BX40" s="24">
        <f t="shared" si="15"/>
        <v>1.1739793133960341E-3</v>
      </c>
      <c r="BY40" s="24">
        <f t="shared" si="15"/>
        <v>3.4580980516135339E-3</v>
      </c>
      <c r="BZ40" s="24">
        <f t="shared" si="15"/>
        <v>5.1021130103528455E-3</v>
      </c>
      <c r="CA40" s="24">
        <f t="shared" si="15"/>
        <v>2.4501313440654484E-3</v>
      </c>
      <c r="CB40" s="24">
        <f t="shared" si="15"/>
        <v>2.7403804523815408E-3</v>
      </c>
      <c r="CC40" s="24">
        <f t="shared" si="15"/>
        <v>4.1473306205507801E-4</v>
      </c>
      <c r="CD40" s="24">
        <f t="shared" si="15"/>
        <v>1.4336393813325402E-3</v>
      </c>
      <c r="CE40" s="24">
        <f t="shared" si="15"/>
        <v>2.0206121148227509E-3</v>
      </c>
      <c r="CF40" s="24">
        <f t="shared" si="14"/>
        <v>4.4322115756247497E-2</v>
      </c>
    </row>
    <row r="41" spans="1:84" x14ac:dyDescent="0.2">
      <c r="A41" s="31">
        <f>+[1]NEA!A42</f>
        <v>43800</v>
      </c>
      <c r="B41" s="17">
        <f>+[1]NEA!B42</f>
        <v>284.23111125221283</v>
      </c>
      <c r="C41" s="17">
        <f>+[1]NEA!C42</f>
        <v>288.27982075143098</v>
      </c>
      <c r="D41" s="17">
        <f>+[1]NEA!D42</f>
        <v>236.41971133971199</v>
      </c>
      <c r="E41" s="17">
        <f>+[1]NEA!E42</f>
        <v>224.07100100131299</v>
      </c>
      <c r="F41" s="17">
        <f>+[1]NEA!F42</f>
        <v>323.39019999999999</v>
      </c>
      <c r="G41" s="17">
        <f>+[1]NEA!G42</f>
        <v>276.34102314632099</v>
      </c>
      <c r="H41" s="17">
        <f>+[1]NEA!H42</f>
        <v>335.76381243690003</v>
      </c>
      <c r="I41" s="17">
        <f>+[1]NEA!I42</f>
        <v>315.71848553153001</v>
      </c>
      <c r="J41" s="17">
        <f>+[1]NEA!J42</f>
        <v>334.19671671249699</v>
      </c>
      <c r="K41" s="17">
        <f>+[1]NEA!K42</f>
        <v>261.18459999999999</v>
      </c>
      <c r="L41" s="17">
        <f>+[1]NEA!L42</f>
        <v>281.02756914350402</v>
      </c>
      <c r="M41" s="17">
        <f>+[1]NEA!M42</f>
        <v>254.49369999999999</v>
      </c>
      <c r="N41" s="17">
        <f>+[1]NEA!N42</f>
        <v>300.265754020288</v>
      </c>
      <c r="O41" s="17">
        <f>+[1]NEA!P42</f>
        <v>242.34889999999999</v>
      </c>
      <c r="P41" s="17">
        <f>+[1]NEA!Q42</f>
        <v>283.94229999999999</v>
      </c>
      <c r="Q41" s="17">
        <f>+[1]NEA!R42</f>
        <v>318.23009999999999</v>
      </c>
      <c r="R41" s="18">
        <f t="shared" si="4"/>
        <v>284.23111125221277</v>
      </c>
      <c r="S41" s="19">
        <f t="shared" si="5"/>
        <v>270.10845508061158</v>
      </c>
      <c r="T41" s="19">
        <f t="shared" si="6"/>
        <v>254.7850451420301</v>
      </c>
      <c r="U41" s="19">
        <f t="shared" si="7"/>
        <v>254.83491230845638</v>
      </c>
      <c r="V41" s="19"/>
      <c r="W41" s="20">
        <f t="shared" si="8"/>
        <v>281.3282885645279</v>
      </c>
      <c r="X41" s="21"/>
      <c r="Y41" s="41">
        <f t="shared" si="18"/>
        <v>3.8446943214121232E-2</v>
      </c>
      <c r="Z41" s="24">
        <f t="shared" si="18"/>
        <v>3.5202295720415888E-2</v>
      </c>
      <c r="AA41" s="24">
        <f t="shared" si="18"/>
        <v>2.2719062986402916E-2</v>
      </c>
      <c r="AB41" s="24">
        <f t="shared" si="18"/>
        <v>3.5267003707417421E-2</v>
      </c>
      <c r="AC41" s="24">
        <f t="shared" si="18"/>
        <v>2.0281308346936422E-2</v>
      </c>
      <c r="AD41" s="24">
        <f t="shared" si="18"/>
        <v>5.8170488137774257E-2</v>
      </c>
      <c r="AE41" s="24">
        <f t="shared" si="18"/>
        <v>4.3980132614925393E-2</v>
      </c>
      <c r="AF41" s="24">
        <f t="shared" si="18"/>
        <v>6.2554081536692507E-2</v>
      </c>
      <c r="AG41" s="24">
        <f t="shared" si="18"/>
        <v>6.1783568023810131E-2</v>
      </c>
      <c r="AH41" s="24">
        <f t="shared" si="18"/>
        <v>1.4905062700894645E-2</v>
      </c>
      <c r="AI41" s="24">
        <f t="shared" si="18"/>
        <v>3.0041818478936166E-2</v>
      </c>
      <c r="AJ41" s="24">
        <f t="shared" si="18"/>
        <v>3.6138304477490335E-2</v>
      </c>
      <c r="AK41" s="24">
        <f t="shared" si="18"/>
        <v>4.3102114827298976E-2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3.8446943214120788E-2</v>
      </c>
      <c r="AP41" s="24">
        <f t="shared" si="37"/>
        <v>3.5853838772606395E-2</v>
      </c>
      <c r="AQ41" s="24">
        <f t="shared" si="38"/>
        <v>3.7953773370787314E-2</v>
      </c>
      <c r="AR41" s="24">
        <f t="shared" si="39"/>
        <v>3.8264733140147333E-2</v>
      </c>
      <c r="AS41" s="24" t="e">
        <f t="shared" si="39"/>
        <v>#DIV/0!</v>
      </c>
      <c r="AT41" s="24">
        <f t="shared" si="39"/>
        <v>4.5777846047969417E-2</v>
      </c>
      <c r="AU41" s="21"/>
      <c r="AV41" s="24">
        <f t="shared" si="34"/>
        <v>0.57593928952564033</v>
      </c>
      <c r="AW41" s="24">
        <f t="shared" si="34"/>
        <v>0.58212437314363763</v>
      </c>
      <c r="AX41" s="24">
        <f t="shared" si="34"/>
        <v>0.45192886222936268</v>
      </c>
      <c r="AY41" s="24">
        <f t="shared" si="34"/>
        <v>0.57231680786459815</v>
      </c>
      <c r="AZ41" s="24">
        <f t="shared" si="34"/>
        <v>0.51342727724122961</v>
      </c>
      <c r="BA41" s="24">
        <f t="shared" si="34"/>
        <v>0.64000146774370026</v>
      </c>
      <c r="BB41" s="24">
        <f t="shared" si="34"/>
        <v>0.75064745067571836</v>
      </c>
      <c r="BC41" s="24">
        <f t="shared" si="34"/>
        <v>0.53183294545422433</v>
      </c>
      <c r="BD41" s="24">
        <f t="shared" si="34"/>
        <v>0.6551767434096174</v>
      </c>
      <c r="BE41" s="24">
        <f t="shared" si="34"/>
        <v>0.50374865420377812</v>
      </c>
      <c r="BF41" s="24">
        <f t="shared" si="34"/>
        <v>0.51747223944046961</v>
      </c>
      <c r="BG41" s="24">
        <f t="shared" si="34"/>
        <v>0.551652718721382</v>
      </c>
      <c r="BH41" s="24">
        <f t="shared" si="34"/>
        <v>0.64726305054894295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0.57593928952563989</v>
      </c>
      <c r="BM41" s="24">
        <f t="shared" si="33"/>
        <v>0.57507678259685946</v>
      </c>
      <c r="BN41" s="24">
        <f t="shared" si="33"/>
        <v>0.58013922926392114</v>
      </c>
      <c r="BO41" s="24">
        <f t="shared" si="33"/>
        <v>0.5851135079595704</v>
      </c>
      <c r="BP41" s="24" t="e">
        <f t="shared" si="33"/>
        <v>#DIV/0!</v>
      </c>
      <c r="BQ41" s="24">
        <f t="shared" si="33"/>
        <v>0.59504968053475915</v>
      </c>
      <c r="BR41" s="21"/>
      <c r="BS41" s="35">
        <f t="shared" si="11"/>
        <v>43800</v>
      </c>
      <c r="BT41" s="24">
        <f t="shared" si="15"/>
        <v>1.2646502105869512E-2</v>
      </c>
      <c r="BU41" s="24">
        <f t="shared" si="15"/>
        <v>6.9844438481574155E-4</v>
      </c>
      <c r="BV41" s="24">
        <f t="shared" si="15"/>
        <v>3.2349869568424803E-3</v>
      </c>
      <c r="BW41" s="24">
        <f t="shared" si="15"/>
        <v>1.9047432617710388E-3</v>
      </c>
      <c r="BX41" s="24">
        <f t="shared" si="15"/>
        <v>4.3180207060646431E-3</v>
      </c>
      <c r="BY41" s="24">
        <f t="shared" si="15"/>
        <v>2.7182952828477209E-3</v>
      </c>
      <c r="BZ41" s="24">
        <f t="shared" si="15"/>
        <v>6.5394858627153048E-3</v>
      </c>
      <c r="CA41" s="24">
        <f t="shared" si="15"/>
        <v>2.0035536297718973E-3</v>
      </c>
      <c r="CB41" s="24">
        <f t="shared" si="15"/>
        <v>8.7448677055539114E-4</v>
      </c>
      <c r="CC41" s="24">
        <f t="shared" si="15"/>
        <v>4.0726012965626636E-4</v>
      </c>
      <c r="CD41" s="24">
        <f t="shared" si="15"/>
        <v>1.6052584971400718E-3</v>
      </c>
      <c r="CE41" s="24">
        <f t="shared" si="15"/>
        <v>1.4959056260705427E-3</v>
      </c>
      <c r="CF41" s="24">
        <f t="shared" si="14"/>
        <v>3.8446943214120607E-2</v>
      </c>
    </row>
    <row r="42" spans="1:84" x14ac:dyDescent="0.2">
      <c r="A42" s="31">
        <f>+[1]NEA!A43</f>
        <v>43831</v>
      </c>
      <c r="B42" s="17">
        <f>+[1]NEA!B43</f>
        <v>293.34966094595057</v>
      </c>
      <c r="C42" s="17">
        <f>+[1]NEA!C43</f>
        <v>304.47412977503399</v>
      </c>
      <c r="D42" s="17">
        <f>+[1]NEA!D43</f>
        <v>243.672543129041</v>
      </c>
      <c r="E42" s="17">
        <f>+[1]NEA!E43</f>
        <v>231.06239243749201</v>
      </c>
      <c r="F42" s="17">
        <f>+[1]NEA!F43</f>
        <v>327.33229999999998</v>
      </c>
      <c r="G42" s="17">
        <f>+[1]NEA!G43</f>
        <v>277.89468412312402</v>
      </c>
      <c r="H42" s="17">
        <f>+[1]NEA!H43</f>
        <v>330.72273409147499</v>
      </c>
      <c r="I42" s="17">
        <f>+[1]NEA!I43</f>
        <v>321.02740117356097</v>
      </c>
      <c r="J42" s="17">
        <f>+[1]NEA!J43</f>
        <v>328.77460984733602</v>
      </c>
      <c r="K42" s="17">
        <f>+[1]NEA!K43</f>
        <v>269.7509</v>
      </c>
      <c r="L42" s="17">
        <f>+[1]NEA!L43</f>
        <v>288.91599165066299</v>
      </c>
      <c r="M42" s="17">
        <f>+[1]NEA!M43</f>
        <v>270.9855</v>
      </c>
      <c r="N42" s="17">
        <f>+[1]NEA!N43</f>
        <v>310.36900710883401</v>
      </c>
      <c r="O42" s="17">
        <f>+[1]NEA!P43</f>
        <v>252.94640000000001</v>
      </c>
      <c r="P42" s="17">
        <f>+[1]NEA!Q43</f>
        <v>293.78960000000001</v>
      </c>
      <c r="Q42" s="17">
        <f>+[1]NEA!R43</f>
        <v>321.67469999999997</v>
      </c>
      <c r="R42" s="18">
        <f t="shared" si="4"/>
        <v>293.34966094595063</v>
      </c>
      <c r="S42" s="19">
        <f t="shared" si="5"/>
        <v>281.91617053773859</v>
      </c>
      <c r="T42" s="19">
        <f t="shared" si="6"/>
        <v>262.50918096285699</v>
      </c>
      <c r="U42" s="19">
        <f t="shared" si="7"/>
        <v>261.05835872102233</v>
      </c>
      <c r="V42" s="19"/>
      <c r="W42" s="20">
        <f t="shared" si="8"/>
        <v>285.49642294746627</v>
      </c>
      <c r="X42" s="21"/>
      <c r="Y42" s="41">
        <f t="shared" si="18"/>
        <v>3.208146234789333E-2</v>
      </c>
      <c r="Z42" s="24">
        <f t="shared" si="18"/>
        <v>5.6175659404084755E-2</v>
      </c>
      <c r="AA42" s="24">
        <f t="shared" si="18"/>
        <v>3.0677779565120078E-2</v>
      </c>
      <c r="AB42" s="24">
        <f t="shared" si="18"/>
        <v>3.1201678954154488E-2</v>
      </c>
      <c r="AC42" s="24">
        <f t="shared" si="18"/>
        <v>1.2189917938143946E-2</v>
      </c>
      <c r="AD42" s="24">
        <f t="shared" si="18"/>
        <v>5.6222596236839006E-3</v>
      </c>
      <c r="AE42" s="24">
        <f t="shared" si="18"/>
        <v>-1.5013763123661206E-2</v>
      </c>
      <c r="AF42" s="24">
        <f t="shared" si="18"/>
        <v>1.6815346219253291E-2</v>
      </c>
      <c r="AG42" s="24">
        <f t="shared" si="18"/>
        <v>-1.6224297229782469E-2</v>
      </c>
      <c r="AH42" s="24">
        <f t="shared" si="18"/>
        <v>3.2797875525586218E-2</v>
      </c>
      <c r="AI42" s="24">
        <f t="shared" si="18"/>
        <v>2.8069923997851021E-2</v>
      </c>
      <c r="AJ42" s="24">
        <f t="shared" si="18"/>
        <v>6.4802390000223919E-2</v>
      </c>
      <c r="AK42" s="24">
        <f t="shared" si="18"/>
        <v>3.364770358681457E-2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3.2081462347893774E-2</v>
      </c>
      <c r="AP42" s="24">
        <f t="shared" si="37"/>
        <v>4.3714719902429922E-2</v>
      </c>
      <c r="AQ42" s="24">
        <f t="shared" si="38"/>
        <v>3.0316284130887938E-2</v>
      </c>
      <c r="AR42" s="24">
        <f t="shared" si="39"/>
        <v>2.442148274029643E-2</v>
      </c>
      <c r="AS42" s="24" t="e">
        <f t="shared" si="39"/>
        <v>#DIV/0!</v>
      </c>
      <c r="AT42" s="24">
        <f t="shared" si="39"/>
        <v>1.4815909214840106E-2</v>
      </c>
      <c r="AU42" s="21"/>
      <c r="AV42" s="24">
        <f t="shared" si="34"/>
        <v>0.57082032621483236</v>
      </c>
      <c r="AW42" s="24">
        <f t="shared" si="34"/>
        <v>0.62535719504690124</v>
      </c>
      <c r="AX42" s="24">
        <f t="shared" si="34"/>
        <v>0.47184568969686547</v>
      </c>
      <c r="AY42" s="24">
        <f t="shared" si="34"/>
        <v>0.56439797525615276</v>
      </c>
      <c r="AZ42" s="24">
        <f t="shared" si="34"/>
        <v>0.43579707824607028</v>
      </c>
      <c r="BA42" s="24">
        <f t="shared" si="34"/>
        <v>0.5899774971337175</v>
      </c>
      <c r="BB42" s="24">
        <f t="shared" si="34"/>
        <v>0.64903252802885936</v>
      </c>
      <c r="BC42" s="24">
        <f t="shared" si="34"/>
        <v>0.53802538771411101</v>
      </c>
      <c r="BD42" s="24">
        <f t="shared" si="34"/>
        <v>0.53592890699759765</v>
      </c>
      <c r="BE42" s="24">
        <f t="shared" si="34"/>
        <v>0.4991733038557109</v>
      </c>
      <c r="BF42" s="24">
        <f t="shared" si="34"/>
        <v>0.4521637791081643</v>
      </c>
      <c r="BG42" s="24">
        <f t="shared" si="34"/>
        <v>0.58634511116132515</v>
      </c>
      <c r="BH42" s="24">
        <f t="shared" si="34"/>
        <v>0.63036125524336017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0.57082032621483236</v>
      </c>
      <c r="BM42" s="24">
        <f t="shared" si="33"/>
        <v>0.59303100735035064</v>
      </c>
      <c r="BN42" s="24">
        <f t="shared" si="33"/>
        <v>0.56819828750744006</v>
      </c>
      <c r="BO42" s="24">
        <f t="shared" si="33"/>
        <v>0.5650174792004321</v>
      </c>
      <c r="BP42" s="24" t="e">
        <f t="shared" si="33"/>
        <v>#DIV/0!</v>
      </c>
      <c r="BQ42" s="24">
        <f t="shared" si="33"/>
        <v>0.56345177738883945</v>
      </c>
      <c r="BR42" s="21"/>
      <c r="BS42" s="35">
        <f t="shared" si="11"/>
        <v>43831</v>
      </c>
      <c r="BT42" s="24">
        <f t="shared" si="15"/>
        <v>2.0118172465505239E-2</v>
      </c>
      <c r="BU42" s="24">
        <f t="shared" ref="BU42:CE65" si="40">(D42-D41)/$B41*D$3</f>
        <v>9.2883244191137272E-4</v>
      </c>
      <c r="BV42" s="24">
        <f t="shared" si="40"/>
        <v>2.8533168062560279E-3</v>
      </c>
      <c r="BW42" s="24">
        <f t="shared" si="40"/>
        <v>1.1248040673362762E-3</v>
      </c>
      <c r="BX42" s="24">
        <f t="shared" si="40"/>
        <v>4.2526950502620145E-4</v>
      </c>
      <c r="BY42" s="24">
        <f t="shared" si="40"/>
        <v>-9.3290533819876656E-4</v>
      </c>
      <c r="BZ42" s="24">
        <f t="shared" si="40"/>
        <v>1.798707305738692E-3</v>
      </c>
      <c r="CA42" s="24">
        <f t="shared" si="40"/>
        <v>-5.3795452905878527E-4</v>
      </c>
      <c r="CB42" s="24">
        <f t="shared" si="40"/>
        <v>1.8806425434746957E-3</v>
      </c>
      <c r="CC42" s="24">
        <f t="shared" si="40"/>
        <v>3.7744828715166443E-4</v>
      </c>
      <c r="CD42" s="24">
        <f t="shared" si="40"/>
        <v>2.872113810495631E-3</v>
      </c>
      <c r="CE42" s="24">
        <f t="shared" si="40"/>
        <v>1.1730149822556512E-3</v>
      </c>
      <c r="CF42" s="24">
        <f t="shared" si="14"/>
        <v>3.2081462347893899E-2</v>
      </c>
    </row>
    <row r="43" spans="1:84" x14ac:dyDescent="0.2">
      <c r="A43" s="31">
        <f>+[1]NEA!A44</f>
        <v>43862</v>
      </c>
      <c r="B43" s="17">
        <f>+[1]NEA!B44</f>
        <v>299.54963201659518</v>
      </c>
      <c r="C43" s="17">
        <f>+[1]NEA!C44</f>
        <v>311.222376366606</v>
      </c>
      <c r="D43" s="17">
        <f>+[1]NEA!D44</f>
        <v>247.27333777395401</v>
      </c>
      <c r="E43" s="17">
        <f>+[1]NEA!E44</f>
        <v>238.963896777624</v>
      </c>
      <c r="F43" s="17">
        <f>+[1]NEA!F44</f>
        <v>329.34829999999999</v>
      </c>
      <c r="G43" s="17">
        <f>+[1]NEA!G44</f>
        <v>286.43498422240498</v>
      </c>
      <c r="H43" s="17">
        <f>+[1]NEA!H44</f>
        <v>334.25063686716402</v>
      </c>
      <c r="I43" s="17">
        <f>+[1]NEA!I44</f>
        <v>327.67445152443003</v>
      </c>
      <c r="J43" s="17">
        <f>+[1]NEA!J44</f>
        <v>331.99660299662298</v>
      </c>
      <c r="K43" s="17">
        <f>+[1]NEA!K44</f>
        <v>281.24860000000001</v>
      </c>
      <c r="L43" s="17">
        <f>+[1]NEA!L44</f>
        <v>302.47160270039399</v>
      </c>
      <c r="M43" s="17">
        <f>+[1]NEA!M44</f>
        <v>269.68970000000002</v>
      </c>
      <c r="N43" s="17">
        <f>+[1]NEA!N44</f>
        <v>316.04716744307899</v>
      </c>
      <c r="O43" s="17">
        <f>+[1]NEA!P44</f>
        <v>257.7944</v>
      </c>
      <c r="P43" s="17">
        <f>+[1]NEA!Q44</f>
        <v>301.25209999999998</v>
      </c>
      <c r="Q43" s="17">
        <f>+[1]NEA!R44</f>
        <v>325.67829999999998</v>
      </c>
      <c r="R43" s="18">
        <f t="shared" si="4"/>
        <v>299.54963201659518</v>
      </c>
      <c r="S43" s="19">
        <f t="shared" si="5"/>
        <v>288.6939490584312</v>
      </c>
      <c r="T43" s="19">
        <f t="shared" si="6"/>
        <v>269.65917659973161</v>
      </c>
      <c r="U43" s="19">
        <f t="shared" si="7"/>
        <v>269.65395215881426</v>
      </c>
      <c r="V43" s="19"/>
      <c r="W43" s="20">
        <f t="shared" si="8"/>
        <v>292.97035662966175</v>
      </c>
      <c r="X43" s="21"/>
      <c r="Y43" s="41">
        <f t="shared" si="18"/>
        <v>2.1135088585587214E-2</v>
      </c>
      <c r="Z43" s="24">
        <f t="shared" si="18"/>
        <v>2.2163612378358843E-2</v>
      </c>
      <c r="AA43" s="24">
        <f t="shared" si="18"/>
        <v>1.4777186623796679E-2</v>
      </c>
      <c r="AB43" s="24">
        <f t="shared" si="18"/>
        <v>3.4196410141773992E-2</v>
      </c>
      <c r="AC43" s="24">
        <f t="shared" si="18"/>
        <v>6.1588789129578547E-3</v>
      </c>
      <c r="AD43" s="24">
        <f t="shared" si="18"/>
        <v>3.0732146338924071E-2</v>
      </c>
      <c r="AE43" s="24">
        <f t="shared" si="18"/>
        <v>1.0667252087705803E-2</v>
      </c>
      <c r="AF43" s="24">
        <f t="shared" si="18"/>
        <v>2.0705554499615308E-2</v>
      </c>
      <c r="AG43" s="24">
        <f t="shared" si="18"/>
        <v>9.800006000411754E-3</v>
      </c>
      <c r="AH43" s="24">
        <f t="shared" si="18"/>
        <v>4.262339810543736E-2</v>
      </c>
      <c r="AI43" s="24">
        <f t="shared" si="18"/>
        <v>4.6918867219096327E-2</v>
      </c>
      <c r="AJ43" s="24">
        <f t="shared" si="18"/>
        <v>-4.7818056685688948E-3</v>
      </c>
      <c r="AK43" s="24">
        <f t="shared" si="18"/>
        <v>1.8294869024257476E-2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2.1135088585586992E-2</v>
      </c>
      <c r="AP43" s="24">
        <f t="shared" si="37"/>
        <v>2.4041822460075135E-2</v>
      </c>
      <c r="AQ43" s="24">
        <f t="shared" si="38"/>
        <v>2.7237125995552391E-2</v>
      </c>
      <c r="AR43" s="24">
        <f t="shared" si="39"/>
        <v>3.2925946060120337E-2</v>
      </c>
      <c r="AS43" s="24" t="e">
        <f t="shared" si="39"/>
        <v>#DIV/0!</v>
      </c>
      <c r="AT43" s="24">
        <f t="shared" si="39"/>
        <v>2.6178729684367186E-2</v>
      </c>
      <c r="AU43" s="21"/>
      <c r="AV43" s="24">
        <f t="shared" si="34"/>
        <v>0.53550638011749307</v>
      </c>
      <c r="AW43" s="24">
        <f t="shared" si="34"/>
        <v>0.58916692677825599</v>
      </c>
      <c r="AX43" s="24">
        <f t="shared" si="34"/>
        <v>0.45644364864149667</v>
      </c>
      <c r="AY43" s="24">
        <f t="shared" si="34"/>
        <v>0.55603742121078903</v>
      </c>
      <c r="AZ43" s="24">
        <f t="shared" si="34"/>
        <v>0.31170459949291907</v>
      </c>
      <c r="BA43" s="24">
        <f t="shared" si="34"/>
        <v>0.57369730815941922</v>
      </c>
      <c r="BB43" s="24">
        <f t="shared" si="34"/>
        <v>0.6273033114512323</v>
      </c>
      <c r="BC43" s="24">
        <f t="shared" si="34"/>
        <v>0.50828217543972998</v>
      </c>
      <c r="BD43" s="24">
        <f t="shared" si="34"/>
        <v>0.54927690827267717</v>
      </c>
      <c r="BE43" s="24">
        <f t="shared" si="34"/>
        <v>0.52321692016733001</v>
      </c>
      <c r="BF43" s="24">
        <f t="shared" si="34"/>
        <v>0.53396218696967757</v>
      </c>
      <c r="BG43" s="24">
        <f t="shared" si="34"/>
        <v>0.51328707821193031</v>
      </c>
      <c r="BH43" s="24">
        <f t="shared" si="34"/>
        <v>0.57552745140042361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0.53550638011749307</v>
      </c>
      <c r="BM43" s="24">
        <f t="shared" si="33"/>
        <v>0.56571410719172732</v>
      </c>
      <c r="BN43" s="24">
        <f t="shared" si="33"/>
        <v>0.54965482637725649</v>
      </c>
      <c r="BO43" s="24">
        <f t="shared" si="33"/>
        <v>0.5560563727299459</v>
      </c>
      <c r="BP43" s="24" t="e">
        <f t="shared" si="33"/>
        <v>#DIV/0!</v>
      </c>
      <c r="BQ43" s="24">
        <f t="shared" si="33"/>
        <v>0.55241318517333915</v>
      </c>
      <c r="BR43" s="21"/>
      <c r="BS43" s="35">
        <f t="shared" si="11"/>
        <v>43862</v>
      </c>
      <c r="BT43" s="24">
        <f t="shared" ref="BT43:BT74" si="41">(C43-C42)/$B42*C$3</f>
        <v>8.1227497035461296E-3</v>
      </c>
      <c r="BU43" s="24">
        <f t="shared" si="40"/>
        <v>4.4680101095798732E-4</v>
      </c>
      <c r="BV43" s="24">
        <f t="shared" si="40"/>
        <v>3.1245118896666775E-3</v>
      </c>
      <c r="BW43" s="24">
        <f t="shared" si="40"/>
        <v>5.5734715858466897E-4</v>
      </c>
      <c r="BX43" s="24">
        <f t="shared" si="40"/>
        <v>2.2649944287696992E-3</v>
      </c>
      <c r="BY43" s="24">
        <f t="shared" si="40"/>
        <v>6.3258190039440206E-4</v>
      </c>
      <c r="BZ43" s="24">
        <f t="shared" si="40"/>
        <v>2.182074956979853E-3</v>
      </c>
      <c r="CA43" s="24">
        <f t="shared" si="40"/>
        <v>3.0973346455182428E-4</v>
      </c>
      <c r="CB43" s="24">
        <f t="shared" si="40"/>
        <v>2.4457382281828895E-3</v>
      </c>
      <c r="CC43" s="24">
        <f t="shared" si="40"/>
        <v>6.2845244027846033E-4</v>
      </c>
      <c r="CD43" s="24">
        <f t="shared" si="40"/>
        <v>-2.1865407920760275E-4</v>
      </c>
      <c r="CE43" s="24">
        <f t="shared" si="40"/>
        <v>6.3875748288186633E-4</v>
      </c>
      <c r="CF43" s="24">
        <f t="shared" si="14"/>
        <v>2.1135088585586853E-2</v>
      </c>
    </row>
    <row r="44" spans="1:84" x14ac:dyDescent="0.2">
      <c r="A44" s="31">
        <f>+[1]NEA!A45</f>
        <v>43891</v>
      </c>
      <c r="B44" s="17">
        <f>+[1]NEA!B45</f>
        <v>308.07941084852649</v>
      </c>
      <c r="C44" s="17">
        <f>+[1]NEA!C45</f>
        <v>318.10546581254499</v>
      </c>
      <c r="D44" s="17">
        <f>+[1]NEA!D45</f>
        <v>252.46819917497299</v>
      </c>
      <c r="E44" s="17">
        <f>+[1]NEA!E45</f>
        <v>248.296381240491</v>
      </c>
      <c r="F44" s="17">
        <f>+[1]NEA!F45</f>
        <v>336.29500000000002</v>
      </c>
      <c r="G44" s="17">
        <f>+[1]NEA!G45</f>
        <v>295.99746306615498</v>
      </c>
      <c r="H44" s="17">
        <f>+[1]NEA!H45</f>
        <v>345.795064486152</v>
      </c>
      <c r="I44" s="17">
        <f>+[1]NEA!I45</f>
        <v>337.14112595120298</v>
      </c>
      <c r="J44" s="17">
        <f>+[1]NEA!J45</f>
        <v>356.52894656608299</v>
      </c>
      <c r="K44" s="17">
        <f>+[1]NEA!K45</f>
        <v>292.0684</v>
      </c>
      <c r="L44" s="17">
        <f>+[1]NEA!L45</f>
        <v>298.68725427206101</v>
      </c>
      <c r="M44" s="17">
        <f>+[1]NEA!M45</f>
        <v>278.57560000000001</v>
      </c>
      <c r="N44" s="17">
        <f>+[1]NEA!N45</f>
        <v>323.50566476873001</v>
      </c>
      <c r="O44" s="17">
        <f>+[1]NEA!P45</f>
        <v>272.01080000000002</v>
      </c>
      <c r="P44" s="17">
        <f>+[1]NEA!Q45</f>
        <v>309.59219999999999</v>
      </c>
      <c r="Q44" s="17">
        <f>+[1]NEA!R45</f>
        <v>341.72050000000002</v>
      </c>
      <c r="R44" s="18">
        <f t="shared" si="4"/>
        <v>308.07941084852655</v>
      </c>
      <c r="S44" s="19">
        <f t="shared" si="5"/>
        <v>296.6686522606297</v>
      </c>
      <c r="T44" s="19">
        <f t="shared" si="6"/>
        <v>279.07065293124271</v>
      </c>
      <c r="U44" s="19">
        <f t="shared" si="7"/>
        <v>279.15538709478523</v>
      </c>
      <c r="V44" s="19"/>
      <c r="W44" s="20">
        <f t="shared" si="8"/>
        <v>303.19548180901836</v>
      </c>
      <c r="X44" s="21"/>
      <c r="Y44" s="41">
        <f t="shared" si="18"/>
        <v>2.8475344050693963E-2</v>
      </c>
      <c r="Z44" s="24">
        <f t="shared" si="18"/>
        <v>2.2116306437526267E-2</v>
      </c>
      <c r="AA44" s="24">
        <f t="shared" si="18"/>
        <v>2.1008578796990696E-2</v>
      </c>
      <c r="AB44" s="24">
        <f t="shared" si="18"/>
        <v>3.9053951616597748E-2</v>
      </c>
      <c r="AC44" s="24">
        <f t="shared" si="18"/>
        <v>2.1092260078464209E-2</v>
      </c>
      <c r="AD44" s="24">
        <f t="shared" si="18"/>
        <v>3.3384465482488412E-2</v>
      </c>
      <c r="AE44" s="24">
        <f t="shared" si="18"/>
        <v>3.4538236717185145E-2</v>
      </c>
      <c r="AF44" s="24">
        <f t="shared" si="18"/>
        <v>2.889048683146167E-2</v>
      </c>
      <c r="AG44" s="24">
        <f t="shared" si="18"/>
        <v>7.3893357185071951E-2</v>
      </c>
      <c r="AH44" s="24">
        <f t="shared" si="18"/>
        <v>3.8470591498055429E-2</v>
      </c>
      <c r="AI44" s="24">
        <f t="shared" si="18"/>
        <v>-1.2511417252222046E-2</v>
      </c>
      <c r="AJ44" s="24">
        <f t="shared" si="18"/>
        <v>3.2948607232682559E-2</v>
      </c>
      <c r="AK44" s="24">
        <f t="shared" si="18"/>
        <v>2.3599317108242479E-2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2.8475344050694185E-2</v>
      </c>
      <c r="AP44" s="24">
        <f t="shared" si="37"/>
        <v>2.7623381883159714E-2</v>
      </c>
      <c r="AQ44" s="24">
        <f t="shared" si="38"/>
        <v>3.4901376063611655E-2</v>
      </c>
      <c r="AR44" s="24">
        <f t="shared" si="39"/>
        <v>3.5235659851835077E-2</v>
      </c>
      <c r="AS44" s="24" t="e">
        <f t="shared" si="39"/>
        <v>#DIV/0!</v>
      </c>
      <c r="AT44" s="24">
        <f t="shared" si="39"/>
        <v>3.490156921330434E-2</v>
      </c>
      <c r="AU44" s="21"/>
      <c r="AV44" s="24">
        <f t="shared" si="34"/>
        <v>0.51147142989489591</v>
      </c>
      <c r="AW44" s="24">
        <f t="shared" si="34"/>
        <v>0.54322273882686956</v>
      </c>
      <c r="AX44" s="24">
        <f t="shared" si="34"/>
        <v>0.44427513645403227</v>
      </c>
      <c r="AY44" s="24">
        <f t="shared" si="34"/>
        <v>0.54586553224478074</v>
      </c>
      <c r="AZ44" s="24">
        <f t="shared" si="34"/>
        <v>0.27578253331765312</v>
      </c>
      <c r="BA44" s="24">
        <f t="shared" si="34"/>
        <v>0.57110423071657412</v>
      </c>
      <c r="BB44" s="24">
        <f t="shared" si="34"/>
        <v>0.61737380558015653</v>
      </c>
      <c r="BC44" s="24">
        <f t="shared" si="34"/>
        <v>0.49262703719151935</v>
      </c>
      <c r="BD44" s="24">
        <f t="shared" si="34"/>
        <v>0.59450297466501612</v>
      </c>
      <c r="BE44" s="24">
        <f t="shared" si="34"/>
        <v>0.54391651693655096</v>
      </c>
      <c r="BF44" s="24">
        <f t="shared" si="34"/>
        <v>0.45528946054546804</v>
      </c>
      <c r="BG44" s="24">
        <f t="shared" si="34"/>
        <v>0.48962624538528332</v>
      </c>
      <c r="BH44" s="24">
        <f t="shared" si="34"/>
        <v>0.55691443355272696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0.51147142989489613</v>
      </c>
      <c r="BM44" s="24">
        <f t="shared" si="33"/>
        <v>0.53919188286335173</v>
      </c>
      <c r="BN44" s="24">
        <f t="shared" si="33"/>
        <v>0.54426582549406533</v>
      </c>
      <c r="BO44" s="24">
        <f t="shared" si="33"/>
        <v>0.55400193758956462</v>
      </c>
      <c r="BP44" s="24" t="e">
        <f t="shared" si="33"/>
        <v>#DIV/0!</v>
      </c>
      <c r="BQ44" s="24">
        <f t="shared" si="33"/>
        <v>0.54717039190074157</v>
      </c>
      <c r="BR44" s="21"/>
      <c r="BS44" s="35">
        <f t="shared" si="11"/>
        <v>43891</v>
      </c>
      <c r="BT44" s="24">
        <f t="shared" si="41"/>
        <v>8.1135765949677825E-3</v>
      </c>
      <c r="BU44" s="24">
        <f t="shared" si="40"/>
        <v>6.312575105637758E-4</v>
      </c>
      <c r="BV44" s="24">
        <f t="shared" si="40"/>
        <v>3.613986071038129E-3</v>
      </c>
      <c r="BW44" s="24">
        <f t="shared" si="40"/>
        <v>1.8807479956069197E-3</v>
      </c>
      <c r="BX44" s="24">
        <f t="shared" si="40"/>
        <v>2.4835979568238434E-3</v>
      </c>
      <c r="BY44" s="24">
        <f t="shared" si="40"/>
        <v>2.0271662117252297E-3</v>
      </c>
      <c r="BZ44" s="24">
        <f t="shared" si="40"/>
        <v>3.0433712809492955E-3</v>
      </c>
      <c r="CA44" s="24">
        <f t="shared" si="40"/>
        <v>2.3095073894814386E-3</v>
      </c>
      <c r="CB44" s="24">
        <f t="shared" si="40"/>
        <v>2.2539020176883251E-3</v>
      </c>
      <c r="CC44" s="24">
        <f t="shared" si="40"/>
        <v>-1.7181506209454185E-4</v>
      </c>
      <c r="CD44" s="24">
        <f t="shared" si="40"/>
        <v>1.4683778679308531E-3</v>
      </c>
      <c r="CE44" s="24">
        <f t="shared" si="40"/>
        <v>8.2166821601319161E-4</v>
      </c>
      <c r="CF44" s="24">
        <f t="shared" si="14"/>
        <v>2.8475344050694244E-2</v>
      </c>
    </row>
    <row r="45" spans="1:84" x14ac:dyDescent="0.2">
      <c r="A45" s="31">
        <f>+[1]NEA!A46</f>
        <v>43922</v>
      </c>
      <c r="B45" s="17">
        <f>+[1]NEA!B46</f>
        <v>315.07512717436617</v>
      </c>
      <c r="C45" s="17">
        <f>+[1]NEA!C46</f>
        <v>329.80279341582599</v>
      </c>
      <c r="D45" s="17">
        <f>+[1]NEA!D46</f>
        <v>260.039140647453</v>
      </c>
      <c r="E45" s="17">
        <f>+[1]NEA!E46</f>
        <v>252.33524459495999</v>
      </c>
      <c r="F45" s="17">
        <f>+[1]NEA!F46</f>
        <v>340.91730000000001</v>
      </c>
      <c r="G45" s="17">
        <f>+[1]NEA!G46</f>
        <v>301.72214923730598</v>
      </c>
      <c r="H45" s="17">
        <f>+[1]NEA!H46</f>
        <v>355.02571494581298</v>
      </c>
      <c r="I45" s="17">
        <f>+[1]NEA!I46</f>
        <v>341.28249334325898</v>
      </c>
      <c r="J45" s="17">
        <f>+[1]NEA!J46</f>
        <v>340.11863156740299</v>
      </c>
      <c r="K45" s="17">
        <f>+[1]NEA!K46</f>
        <v>298.47800000000001</v>
      </c>
      <c r="L45" s="17">
        <f>+[1]NEA!L46</f>
        <v>299.380013065431</v>
      </c>
      <c r="M45" s="17">
        <f>+[1]NEA!M46</f>
        <v>284.54199999999997</v>
      </c>
      <c r="N45" s="17">
        <f>+[1]NEA!N46</f>
        <v>328.801363121115</v>
      </c>
      <c r="O45" s="17">
        <f>+[1]NEA!P46</f>
        <v>288.26330000000002</v>
      </c>
      <c r="P45" s="17">
        <f>+[1]NEA!Q46</f>
        <v>316.31799999999998</v>
      </c>
      <c r="Q45" s="17">
        <f>+[1]NEA!R46</f>
        <v>341.30160000000001</v>
      </c>
      <c r="R45" s="18">
        <f t="shared" si="4"/>
        <v>315.07512717436623</v>
      </c>
      <c r="S45" s="19">
        <f t="shared" si="5"/>
        <v>305.16885998540238</v>
      </c>
      <c r="T45" s="19">
        <f t="shared" si="6"/>
        <v>284.33768162584755</v>
      </c>
      <c r="U45" s="19">
        <f t="shared" si="7"/>
        <v>284.30271011989817</v>
      </c>
      <c r="V45" s="19"/>
      <c r="W45" s="20">
        <f t="shared" si="8"/>
        <v>307.19548670487762</v>
      </c>
      <c r="X45" s="21"/>
      <c r="Y45" s="41">
        <f t="shared" si="18"/>
        <v>2.2707510075313797E-2</v>
      </c>
      <c r="Z45" s="24">
        <f t="shared" si="18"/>
        <v>3.6771853553041689E-2</v>
      </c>
      <c r="AA45" s="24">
        <f t="shared" si="18"/>
        <v>2.9987703390845555E-2</v>
      </c>
      <c r="AB45" s="24">
        <f t="shared" si="18"/>
        <v>1.626629971121929E-2</v>
      </c>
      <c r="AC45" s="24">
        <f t="shared" si="18"/>
        <v>1.374477765057458E-2</v>
      </c>
      <c r="AD45" s="24">
        <f t="shared" si="18"/>
        <v>1.9340321744148126E-2</v>
      </c>
      <c r="AE45" s="24">
        <f t="shared" si="18"/>
        <v>2.6693991348250234E-2</v>
      </c>
      <c r="AF45" s="24">
        <f t="shared" si="18"/>
        <v>1.2283779916708815E-2</v>
      </c>
      <c r="AG45" s="24">
        <f t="shared" si="18"/>
        <v>-4.6028001812297048E-2</v>
      </c>
      <c r="AH45" s="24">
        <f t="shared" si="18"/>
        <v>2.1945544262919281E-2</v>
      </c>
      <c r="AI45" s="24">
        <f t="shared" si="18"/>
        <v>2.3193450120873038E-3</v>
      </c>
      <c r="AJ45" s="24">
        <f t="shared" si="18"/>
        <v>2.1417525440131646E-2</v>
      </c>
      <c r="AK45" s="24">
        <f t="shared" si="18"/>
        <v>1.636972371463985E-2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2.2707510075313797E-2</v>
      </c>
      <c r="AP45" s="24">
        <f t="shared" si="37"/>
        <v>2.8652193819605376E-2</v>
      </c>
      <c r="AQ45" s="24">
        <f t="shared" si="38"/>
        <v>1.8873459603444998E-2</v>
      </c>
      <c r="AR45" s="24">
        <f t="shared" si="39"/>
        <v>1.8438917044309777E-2</v>
      </c>
      <c r="AS45" s="24" t="e">
        <f t="shared" si="39"/>
        <v>#DIV/0!</v>
      </c>
      <c r="AT45" s="24">
        <f t="shared" si="39"/>
        <v>1.3192824879820764E-2</v>
      </c>
      <c r="AU45" s="21"/>
      <c r="AV45" s="24">
        <f t="shared" si="34"/>
        <v>0.49038773834771576</v>
      </c>
      <c r="AW45" s="24">
        <f t="shared" si="34"/>
        <v>0.54242325521041534</v>
      </c>
      <c r="AX45" s="24">
        <f t="shared" si="34"/>
        <v>0.46327213700876535</v>
      </c>
      <c r="AY45" s="24">
        <f t="shared" si="34"/>
        <v>0.50857438033110514</v>
      </c>
      <c r="AZ45" s="24">
        <f t="shared" si="34"/>
        <v>0.27304471151260956</v>
      </c>
      <c r="BA45" s="24">
        <f t="shared" si="34"/>
        <v>0.52407716126583614</v>
      </c>
      <c r="BB45" s="24">
        <f t="shared" si="34"/>
        <v>0.58753228647230604</v>
      </c>
      <c r="BC45" s="24">
        <f t="shared" si="34"/>
        <v>0.45261958620587106</v>
      </c>
      <c r="BD45" s="24">
        <f t="shared" si="34"/>
        <v>0.46917950744657455</v>
      </c>
      <c r="BE45" s="24">
        <f t="shared" si="34"/>
        <v>0.52824648310996758</v>
      </c>
      <c r="BF45" s="24">
        <f t="shared" si="34"/>
        <v>0.3810761463281509</v>
      </c>
      <c r="BG45" s="24">
        <f t="shared" si="34"/>
        <v>0.43470484989756852</v>
      </c>
      <c r="BH45" s="24">
        <f t="shared" si="34"/>
        <v>0.54050926883206718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0.49038773834771621</v>
      </c>
      <c r="BM45" s="24">
        <f t="shared" si="33"/>
        <v>0.52394116311159089</v>
      </c>
      <c r="BN45" s="24">
        <f t="shared" si="33"/>
        <v>0.50823390020027004</v>
      </c>
      <c r="BO45" s="24">
        <f t="shared" si="33"/>
        <v>0.52159268930528802</v>
      </c>
      <c r="BP45" s="24" t="e">
        <f t="shared" si="33"/>
        <v>#DIV/0!</v>
      </c>
      <c r="BQ45" s="24">
        <f t="shared" si="33"/>
        <v>0.50584921857436105</v>
      </c>
      <c r="BR45" s="21"/>
      <c r="BS45" s="35">
        <f t="shared" si="11"/>
        <v>43922</v>
      </c>
      <c r="BT45" s="24">
        <f t="shared" si="41"/>
        <v>1.3406693960309081E-2</v>
      </c>
      <c r="BU45" s="24">
        <f t="shared" si="40"/>
        <v>8.9451699754699839E-4</v>
      </c>
      <c r="BV45" s="24">
        <f t="shared" si="40"/>
        <v>1.5207382662412129E-3</v>
      </c>
      <c r="BW45" s="24">
        <f t="shared" si="40"/>
        <v>1.2167918945557559E-3</v>
      </c>
      <c r="BX45" s="24">
        <f t="shared" si="40"/>
        <v>1.4456681246204041E-3</v>
      </c>
      <c r="BY45" s="24">
        <f t="shared" si="40"/>
        <v>1.5759969575405649E-3</v>
      </c>
      <c r="BZ45" s="24">
        <f t="shared" si="40"/>
        <v>1.2945158482242014E-3</v>
      </c>
      <c r="CA45" s="24">
        <f t="shared" si="40"/>
        <v>-1.5021155801622425E-3</v>
      </c>
      <c r="CB45" s="24">
        <f t="shared" si="40"/>
        <v>1.2982335914575242E-3</v>
      </c>
      <c r="CC45" s="24">
        <f t="shared" si="40"/>
        <v>3.0581464577209741E-5</v>
      </c>
      <c r="CD45" s="24">
        <f t="shared" si="40"/>
        <v>9.5863855097154361E-4</v>
      </c>
      <c r="CE45" s="24">
        <f t="shared" si="40"/>
        <v>5.6724999943156857E-4</v>
      </c>
      <c r="CF45" s="24">
        <f t="shared" si="14"/>
        <v>2.2707510075313821E-2</v>
      </c>
    </row>
    <row r="46" spans="1:84" x14ac:dyDescent="0.2">
      <c r="A46" s="31">
        <f>+[1]NEA!A47</f>
        <v>43952</v>
      </c>
      <c r="B46" s="17">
        <f>+[1]NEA!B47</f>
        <v>322.15429870664639</v>
      </c>
      <c r="C46" s="17">
        <f>+[1]NEA!C47</f>
        <v>334.84297928404101</v>
      </c>
      <c r="D46" s="17">
        <f>+[1]NEA!D47</f>
        <v>258.59175506150598</v>
      </c>
      <c r="E46" s="17">
        <f>+[1]NEA!E47</f>
        <v>264.03959514451202</v>
      </c>
      <c r="F46" s="17">
        <f>+[1]NEA!F47</f>
        <v>343.35430000000002</v>
      </c>
      <c r="G46" s="17">
        <f>+[1]NEA!G47</f>
        <v>315.88514422097001</v>
      </c>
      <c r="H46" s="17">
        <f>+[1]NEA!H47</f>
        <v>364.00922680845099</v>
      </c>
      <c r="I46" s="17">
        <f>+[1]NEA!I47</f>
        <v>347.734391140897</v>
      </c>
      <c r="J46" s="17">
        <f>+[1]NEA!J47</f>
        <v>344.12841505451701</v>
      </c>
      <c r="K46" s="17">
        <f>+[1]NEA!K47</f>
        <v>314.98289999999997</v>
      </c>
      <c r="L46" s="17">
        <f>+[1]NEA!L47</f>
        <v>303.33154575730401</v>
      </c>
      <c r="M46" s="17">
        <f>+[1]NEA!M47</f>
        <v>289.22879999999998</v>
      </c>
      <c r="N46" s="17">
        <f>+[1]NEA!N47</f>
        <v>334.02472018873198</v>
      </c>
      <c r="O46" s="17">
        <f>+[1]NEA!P47</f>
        <v>293.72579999999999</v>
      </c>
      <c r="P46" s="17">
        <f>+[1]NEA!Q47</f>
        <v>322.51409999999998</v>
      </c>
      <c r="Q46" s="17">
        <f>+[1]NEA!R47</f>
        <v>342.51659999999998</v>
      </c>
      <c r="R46" s="18">
        <f t="shared" si="4"/>
        <v>322.15429870664639</v>
      </c>
      <c r="S46" s="19">
        <f t="shared" si="5"/>
        <v>312.88770592257168</v>
      </c>
      <c r="T46" s="19">
        <f t="shared" si="6"/>
        <v>295.83416469850312</v>
      </c>
      <c r="U46" s="19">
        <f t="shared" si="7"/>
        <v>296.96475097988593</v>
      </c>
      <c r="V46" s="19"/>
      <c r="W46" s="20">
        <f t="shared" si="8"/>
        <v>317.45289332613595</v>
      </c>
      <c r="X46" s="21"/>
      <c r="Y46" s="41">
        <f t="shared" si="18"/>
        <v>2.246820177704012E-2</v>
      </c>
      <c r="Z46" s="24">
        <f t="shared" si="18"/>
        <v>1.5282423220291497E-2</v>
      </c>
      <c r="AA46" s="24">
        <f t="shared" si="18"/>
        <v>-5.5660297228458111E-3</v>
      </c>
      <c r="AB46" s="24">
        <f t="shared" si="18"/>
        <v>4.6384129051569634E-2</v>
      </c>
      <c r="AC46" s="24">
        <f t="shared" si="18"/>
        <v>7.1483612007956499E-3</v>
      </c>
      <c r="AD46" s="24">
        <f t="shared" si="18"/>
        <v>4.6940521335491203E-2</v>
      </c>
      <c r="AE46" s="24">
        <f t="shared" si="18"/>
        <v>2.530383429833849E-2</v>
      </c>
      <c r="AF46" s="24">
        <f t="shared" si="18"/>
        <v>1.890486011876602E-2</v>
      </c>
      <c r="AG46" s="24">
        <f t="shared" si="18"/>
        <v>1.1789367341140222E-2</v>
      </c>
      <c r="AH46" s="24">
        <f t="shared" si="18"/>
        <v>5.5296872801345431E-2</v>
      </c>
      <c r="AI46" s="24">
        <f t="shared" si="18"/>
        <v>1.319905310782854E-2</v>
      </c>
      <c r="AJ46" s="24">
        <f t="shared" si="18"/>
        <v>1.6471382080676999E-2</v>
      </c>
      <c r="AK46" s="24">
        <f t="shared" si="18"/>
        <v>1.58860566088741E-2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2.2468201777039898E-2</v>
      </c>
      <c r="AP46" s="24">
        <f t="shared" si="37"/>
        <v>2.5293688017638871E-2</v>
      </c>
      <c r="AQ46" s="24">
        <f t="shared" si="38"/>
        <v>4.043249915705327E-2</v>
      </c>
      <c r="AR46" s="24">
        <f t="shared" si="39"/>
        <v>4.4537179595114829E-2</v>
      </c>
      <c r="AS46" s="24" t="e">
        <f t="shared" si="39"/>
        <v>#DIV/0!</v>
      </c>
      <c r="AT46" s="24">
        <f t="shared" si="39"/>
        <v>3.3390486075443482E-2</v>
      </c>
      <c r="AU46" s="21"/>
      <c r="AV46" s="24">
        <f t="shared" si="34"/>
        <v>0.47476253639172339</v>
      </c>
      <c r="AW46" s="24">
        <f t="shared" si="34"/>
        <v>0.51243279887110615</v>
      </c>
      <c r="AX46" s="24">
        <f t="shared" si="34"/>
        <v>0.43190437106254786</v>
      </c>
      <c r="AY46" s="24">
        <f t="shared" si="34"/>
        <v>0.54599465108920131</v>
      </c>
      <c r="AZ46" s="24">
        <f t="shared" si="34"/>
        <v>0.2235761116460464</v>
      </c>
      <c r="BA46" s="24">
        <f t="shared" si="34"/>
        <v>0.53583020610113841</v>
      </c>
      <c r="BB46" s="24">
        <f t="shared" si="34"/>
        <v>0.54977690184189054</v>
      </c>
      <c r="BC46" s="24">
        <f t="shared" si="34"/>
        <v>0.43179288326957388</v>
      </c>
      <c r="BD46" s="24">
        <f t="shared" si="34"/>
        <v>0.42873749831984087</v>
      </c>
      <c r="BE46" s="24">
        <f t="shared" si="34"/>
        <v>0.59193306038201388</v>
      </c>
      <c r="BF46" s="24">
        <f t="shared" si="34"/>
        <v>0.3643226162051687</v>
      </c>
      <c r="BG46" s="24">
        <f t="shared" si="34"/>
        <v>0.4406507985052992</v>
      </c>
      <c r="BH46" s="24">
        <f t="shared" si="34"/>
        <v>0.513490856878001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0.47476253639172339</v>
      </c>
      <c r="BM46" s="24">
        <f t="shared" si="33"/>
        <v>0.51766740048656446</v>
      </c>
      <c r="BN46" s="24">
        <f t="shared" si="33"/>
        <v>0.53254918519899141</v>
      </c>
      <c r="BO46" s="24">
        <f t="shared" si="33"/>
        <v>0.5490213281997065</v>
      </c>
      <c r="BP46" s="24" t="e">
        <f t="shared" si="33"/>
        <v>#DIV/0!</v>
      </c>
      <c r="BQ46" s="24">
        <f t="shared" si="33"/>
        <v>0.50834979702448058</v>
      </c>
      <c r="BR46" s="21"/>
      <c r="BS46" s="35">
        <f t="shared" si="11"/>
        <v>43952</v>
      </c>
      <c r="BT46" s="24">
        <f t="shared" si="41"/>
        <v>5.6484611972617655E-3</v>
      </c>
      <c r="BU46" s="24">
        <f t="shared" si="40"/>
        <v>-1.6721356522476322E-4</v>
      </c>
      <c r="BV46" s="24">
        <f t="shared" si="40"/>
        <v>4.3091458088872457E-3</v>
      </c>
      <c r="BW46" s="24">
        <f t="shared" si="40"/>
        <v>6.2728118773597871E-4</v>
      </c>
      <c r="BX46" s="24">
        <f t="shared" si="40"/>
        <v>3.4972008727279422E-3</v>
      </c>
      <c r="BY46" s="24">
        <f t="shared" si="40"/>
        <v>1.4997461977163762E-3</v>
      </c>
      <c r="BZ46" s="24">
        <f t="shared" si="40"/>
        <v>1.9719670146120341E-3</v>
      </c>
      <c r="CA46" s="24">
        <f t="shared" si="40"/>
        <v>3.5888549931152732E-4</v>
      </c>
      <c r="CB46" s="24">
        <f t="shared" si="40"/>
        <v>3.2687624987612434E-3</v>
      </c>
      <c r="CC46" s="24">
        <f t="shared" si="40"/>
        <v>1.7056517628486799E-4</v>
      </c>
      <c r="CD46" s="24">
        <f t="shared" si="40"/>
        <v>7.3632153093319461E-4</v>
      </c>
      <c r="CE46" s="24">
        <f t="shared" si="40"/>
        <v>5.4707835803226757E-4</v>
      </c>
      <c r="CF46" s="24">
        <f t="shared" si="14"/>
        <v>2.2468201777039679E-2</v>
      </c>
    </row>
    <row r="47" spans="1:84" x14ac:dyDescent="0.2">
      <c r="A47" s="31">
        <f>+[1]NEA!A48</f>
        <v>43983</v>
      </c>
      <c r="B47" s="17">
        <f>+[1]NEA!B48</f>
        <v>331.86628155841242</v>
      </c>
      <c r="C47" s="17">
        <f>+[1]NEA!C48</f>
        <v>344.16737068580301</v>
      </c>
      <c r="D47" s="17">
        <f>+[1]NEA!D48</f>
        <v>275.89886410322202</v>
      </c>
      <c r="E47" s="17">
        <f>+[1]NEA!E48</f>
        <v>274.92922150447203</v>
      </c>
      <c r="F47" s="17">
        <f>+[1]NEA!F48</f>
        <v>347.0378</v>
      </c>
      <c r="G47" s="17">
        <f>+[1]NEA!G48</f>
        <v>337.684380457712</v>
      </c>
      <c r="H47" s="17">
        <f>+[1]NEA!H48</f>
        <v>372.75073670067701</v>
      </c>
      <c r="I47" s="17">
        <f>+[1]NEA!I48</f>
        <v>353.85735849391801</v>
      </c>
      <c r="J47" s="17">
        <f>+[1]NEA!J48</f>
        <v>347.75612192179398</v>
      </c>
      <c r="K47" s="17">
        <f>+[1]NEA!K48</f>
        <v>326.57249999999999</v>
      </c>
      <c r="L47" s="17">
        <f>+[1]NEA!L48</f>
        <v>309.52565358776599</v>
      </c>
      <c r="M47" s="17">
        <f>+[1]NEA!M48</f>
        <v>295.89949999999999</v>
      </c>
      <c r="N47" s="17">
        <f>+[1]NEA!N48</f>
        <v>341.366396707913</v>
      </c>
      <c r="O47" s="17">
        <f>+[1]NEA!P48</f>
        <v>305.4384</v>
      </c>
      <c r="P47" s="17">
        <f>+[1]NEA!Q48</f>
        <v>330.39420000000001</v>
      </c>
      <c r="Q47" s="17">
        <f>+[1]NEA!R48</f>
        <v>345.1816</v>
      </c>
      <c r="R47" s="18">
        <f t="shared" si="4"/>
        <v>331.86628155841237</v>
      </c>
      <c r="S47" s="19">
        <f t="shared" si="5"/>
        <v>324.11712726998655</v>
      </c>
      <c r="T47" s="19">
        <f t="shared" si="6"/>
        <v>308.39644179359277</v>
      </c>
      <c r="U47" s="19">
        <f t="shared" si="7"/>
        <v>310.53544116697742</v>
      </c>
      <c r="V47" s="19"/>
      <c r="W47" s="20">
        <f t="shared" si="8"/>
        <v>328.20644610522612</v>
      </c>
      <c r="X47" s="21"/>
      <c r="Y47" s="41">
        <f t="shared" si="18"/>
        <v>3.0146991335384232E-2</v>
      </c>
      <c r="Z47" s="24">
        <f t="shared" si="18"/>
        <v>2.7847056616505217E-2</v>
      </c>
      <c r="AA47" s="24">
        <f t="shared" si="18"/>
        <v>6.6928309595948088E-2</v>
      </c>
      <c r="AB47" s="24">
        <f t="shared" si="18"/>
        <v>4.1242399095483995E-2</v>
      </c>
      <c r="AC47" s="24">
        <f t="shared" si="18"/>
        <v>1.0727985640488491E-2</v>
      </c>
      <c r="AD47" s="24">
        <f t="shared" si="18"/>
        <v>6.9010007705499588E-2</v>
      </c>
      <c r="AE47" s="24">
        <f t="shared" si="18"/>
        <v>2.4014528337288565E-2</v>
      </c>
      <c r="AF47" s="24">
        <f t="shared" si="18"/>
        <v>1.7608173102844127E-2</v>
      </c>
      <c r="AG47" s="24">
        <f t="shared" si="18"/>
        <v>1.0541724276683873E-2</v>
      </c>
      <c r="AH47" s="24">
        <f t="shared" si="18"/>
        <v>3.679437836149213E-2</v>
      </c>
      <c r="AI47" s="24">
        <f t="shared" si="18"/>
        <v>2.0420256043589546E-2</v>
      </c>
      <c r="AJ47" s="24">
        <f t="shared" si="18"/>
        <v>2.3063747455301931E-2</v>
      </c>
      <c r="AK47" s="24">
        <f t="shared" si="18"/>
        <v>2.1979440668441486E-2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3.014699133538401E-2</v>
      </c>
      <c r="AP47" s="24">
        <f t="shared" si="37"/>
        <v>3.5889621531482341E-2</v>
      </c>
      <c r="AQ47" s="24">
        <f t="shared" si="38"/>
        <v>4.2463915916852946E-2</v>
      </c>
      <c r="AR47" s="24">
        <f t="shared" si="39"/>
        <v>4.5697983152251931E-2</v>
      </c>
      <c r="AS47" s="24" t="e">
        <f t="shared" si="39"/>
        <v>#DIV/0!</v>
      </c>
      <c r="AT47" s="24">
        <f t="shared" si="39"/>
        <v>3.3874483443571801E-2</v>
      </c>
      <c r="AU47" s="21"/>
      <c r="AV47" s="24">
        <f t="shared" si="34"/>
        <v>0.46627202265800061</v>
      </c>
      <c r="AW47" s="24">
        <f t="shared" si="34"/>
        <v>0.49864270020007706</v>
      </c>
      <c r="AX47" s="24">
        <f t="shared" si="34"/>
        <v>0.47779472070023177</v>
      </c>
      <c r="AY47" s="24">
        <f t="shared" si="34"/>
        <v>0.55616032149366235</v>
      </c>
      <c r="AZ47" s="24">
        <f t="shared" si="34"/>
        <v>0.19181330612494407</v>
      </c>
      <c r="BA47" s="24">
        <f t="shared" si="34"/>
        <v>0.59296423789962893</v>
      </c>
      <c r="BB47" s="24">
        <f t="shared" si="34"/>
        <v>0.52126093851959032</v>
      </c>
      <c r="BC47" s="24">
        <f t="shared" si="34"/>
        <v>0.41413965365588767</v>
      </c>
      <c r="BD47" s="24">
        <f t="shared" si="34"/>
        <v>0.36331179306313999</v>
      </c>
      <c r="BE47" s="24">
        <f t="shared" si="34"/>
        <v>0.58184790506175843</v>
      </c>
      <c r="BF47" s="24">
        <f t="shared" si="34"/>
        <v>0.36115406540127104</v>
      </c>
      <c r="BG47" s="24">
        <f t="shared" si="34"/>
        <v>0.43839465357671847</v>
      </c>
      <c r="BH47" s="24">
        <f t="shared" si="34"/>
        <v>0.50018801036568816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0.46627202265800016</v>
      </c>
      <c r="BM47" s="24">
        <f t="shared" si="33"/>
        <v>0.51834503205591709</v>
      </c>
      <c r="BN47" s="24">
        <f t="shared" si="33"/>
        <v>0.54607173992754876</v>
      </c>
      <c r="BO47" s="24">
        <f t="shared" si="33"/>
        <v>0.5651812628154389</v>
      </c>
      <c r="BP47" s="24" t="e">
        <f t="shared" si="33"/>
        <v>#DIV/0!</v>
      </c>
      <c r="BQ47" s="24">
        <f t="shared" si="33"/>
        <v>0.50508721080744712</v>
      </c>
      <c r="BR47" s="21"/>
      <c r="BS47" s="35">
        <f t="shared" si="11"/>
        <v>43983</v>
      </c>
      <c r="BT47" s="24">
        <f t="shared" si="41"/>
        <v>1.0220079685977618E-2</v>
      </c>
      <c r="BU47" s="24">
        <f t="shared" si="40"/>
        <v>1.9555187425641732E-3</v>
      </c>
      <c r="BV47" s="24">
        <f t="shared" si="40"/>
        <v>3.9210920444852637E-3</v>
      </c>
      <c r="BW47" s="24">
        <f t="shared" si="40"/>
        <v>9.2729431579624403E-4</v>
      </c>
      <c r="BX47" s="24">
        <f t="shared" si="40"/>
        <v>5.2644977454200789E-3</v>
      </c>
      <c r="BY47" s="24">
        <f t="shared" si="40"/>
        <v>1.4272769979387595E-3</v>
      </c>
      <c r="BZ47" s="24">
        <f t="shared" si="40"/>
        <v>1.8303085150909346E-3</v>
      </c>
      <c r="CA47" s="24">
        <f t="shared" si="40"/>
        <v>3.1755383699028685E-4</v>
      </c>
      <c r="CB47" s="24">
        <f t="shared" si="40"/>
        <v>2.2448591960541825E-3</v>
      </c>
      <c r="CC47" s="24">
        <f t="shared" si="40"/>
        <v>2.6148918959790639E-4</v>
      </c>
      <c r="CD47" s="24">
        <f t="shared" si="40"/>
        <v>1.0249735959621021E-3</v>
      </c>
      <c r="CE47" s="24">
        <f t="shared" si="40"/>
        <v>7.5204746950649753E-4</v>
      </c>
      <c r="CF47" s="24">
        <f t="shared" si="14"/>
        <v>3.0146991335384052E-2</v>
      </c>
    </row>
    <row r="48" spans="1:84" x14ac:dyDescent="0.2">
      <c r="A48" s="31">
        <f>+[1]NEA!A49</f>
        <v>44013</v>
      </c>
      <c r="B48" s="17">
        <f>+[1]NEA!B49</f>
        <v>340.27953571750828</v>
      </c>
      <c r="C48" s="17">
        <f>+[1]NEA!C49</f>
        <v>352.14031628236398</v>
      </c>
      <c r="D48" s="17">
        <f>+[1]NEA!D49</f>
        <v>280.44621574443102</v>
      </c>
      <c r="E48" s="17">
        <f>+[1]NEA!E49</f>
        <v>293.99343335365501</v>
      </c>
      <c r="F48" s="17">
        <f>+[1]NEA!F49</f>
        <v>349.80720000000002</v>
      </c>
      <c r="G48" s="17">
        <f>+[1]NEA!G49</f>
        <v>343.92079828787303</v>
      </c>
      <c r="H48" s="17">
        <f>+[1]NEA!H49</f>
        <v>382.82397823712398</v>
      </c>
      <c r="I48" s="17">
        <f>+[1]NEA!I49</f>
        <v>362.68047272108601</v>
      </c>
      <c r="J48" s="17">
        <f>+[1]NEA!J49</f>
        <v>352.60704093336801</v>
      </c>
      <c r="K48" s="17">
        <f>+[1]NEA!K49</f>
        <v>334.0557</v>
      </c>
      <c r="L48" s="17">
        <f>+[1]NEA!L49</f>
        <v>313.854317687952</v>
      </c>
      <c r="M48" s="17">
        <f>+[1]NEA!M49</f>
        <v>302.4151</v>
      </c>
      <c r="N48" s="17">
        <f>+[1]NEA!N49</f>
        <v>345.80837291204102</v>
      </c>
      <c r="O48" s="17">
        <f>+[1]NEA!P49</f>
        <v>312.29169999999999</v>
      </c>
      <c r="P48" s="17">
        <f>+[1]NEA!Q49</f>
        <v>339.25810000000001</v>
      </c>
      <c r="Q48" s="17">
        <f>+[1]NEA!R49</f>
        <v>346.4042</v>
      </c>
      <c r="R48" s="18">
        <f t="shared" si="4"/>
        <v>340.27953571750834</v>
      </c>
      <c r="S48" s="19">
        <f t="shared" si="5"/>
        <v>333.19907133248813</v>
      </c>
      <c r="T48" s="19">
        <f t="shared" si="6"/>
        <v>319.12186540276895</v>
      </c>
      <c r="U48" s="19">
        <f t="shared" si="7"/>
        <v>321.98142587108521</v>
      </c>
      <c r="V48" s="19"/>
      <c r="W48" s="20">
        <f t="shared" si="8"/>
        <v>338.38640636613513</v>
      </c>
      <c r="X48" s="21"/>
      <c r="Y48" s="41">
        <f t="shared" si="18"/>
        <v>2.5351337651984496E-2</v>
      </c>
      <c r="Z48" s="24">
        <f t="shared" si="18"/>
        <v>2.316589623436327E-2</v>
      </c>
      <c r="AA48" s="24">
        <f t="shared" si="18"/>
        <v>1.6481951297587338E-2</v>
      </c>
      <c r="AB48" s="24">
        <f t="shared" si="18"/>
        <v>6.9342253780298346E-2</v>
      </c>
      <c r="AC48" s="24">
        <f t="shared" si="18"/>
        <v>7.9801105239833969E-3</v>
      </c>
      <c r="AD48" s="24">
        <f t="shared" si="18"/>
        <v>1.8468185652258828E-2</v>
      </c>
      <c r="AE48" s="24">
        <f t="shared" si="18"/>
        <v>2.7024068753312536E-2</v>
      </c>
      <c r="AF48" s="24">
        <f t="shared" si="18"/>
        <v>2.4934098487370049E-2</v>
      </c>
      <c r="AG48" s="24">
        <f t="shared" si="18"/>
        <v>1.3949198032134014E-2</v>
      </c>
      <c r="AH48" s="24">
        <f t="shared" si="18"/>
        <v>2.291436051718998E-2</v>
      </c>
      <c r="AI48" s="24">
        <f t="shared" si="18"/>
        <v>1.3984831467155345E-2</v>
      </c>
      <c r="AJ48" s="24">
        <f t="shared" si="18"/>
        <v>2.2019638424532584E-2</v>
      </c>
      <c r="AK48" s="24">
        <f t="shared" si="18"/>
        <v>1.3012341715428866E-2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2.5351337651984718E-2</v>
      </c>
      <c r="AP48" s="24">
        <f t="shared" si="37"/>
        <v>2.8020562007932348E-2</v>
      </c>
      <c r="AQ48" s="24">
        <f t="shared" si="38"/>
        <v>3.4778039418349005E-2</v>
      </c>
      <c r="AR48" s="24">
        <f t="shared" si="39"/>
        <v>3.6858867577543863E-2</v>
      </c>
      <c r="AS48" s="24" t="e">
        <f t="shared" si="39"/>
        <v>#DIV/0!</v>
      </c>
      <c r="AT48" s="24">
        <f t="shared" si="39"/>
        <v>3.1016941872144876E-2</v>
      </c>
      <c r="AU48" s="21"/>
      <c r="AV48" s="24">
        <f t="shared" si="34"/>
        <v>0.47169595255553132</v>
      </c>
      <c r="AW48" s="24">
        <f t="shared" si="34"/>
        <v>0.49640323407408204</v>
      </c>
      <c r="AX48" s="24">
        <f t="shared" si="34"/>
        <v>0.47146330396602232</v>
      </c>
      <c r="AY48" s="24">
        <f t="shared" si="34"/>
        <v>0.62759487796857538</v>
      </c>
      <c r="AZ48" s="24">
        <f t="shared" si="34"/>
        <v>0.18801131745977306</v>
      </c>
      <c r="BA48" s="24">
        <f t="shared" si="34"/>
        <v>0.59707316447497583</v>
      </c>
      <c r="BB48" s="24">
        <f t="shared" si="34"/>
        <v>0.49742272936081888</v>
      </c>
      <c r="BC48" s="24">
        <f t="shared" si="34"/>
        <v>0.44038109576481754</v>
      </c>
      <c r="BD48" s="24">
        <f t="shared" ref="BD48:BK83" si="42">+J48/J36-1</f>
        <v>0.36403580197184127</v>
      </c>
      <c r="BE48" s="24">
        <f t="shared" si="42"/>
        <v>0.58048857341162541</v>
      </c>
      <c r="BF48" s="24">
        <f t="shared" si="42"/>
        <v>0.33552424410711734</v>
      </c>
      <c r="BG48" s="24">
        <f t="shared" si="42"/>
        <v>0.4294179761132737</v>
      </c>
      <c r="BH48" s="24">
        <f t="shared" si="42"/>
        <v>0.471319051551218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0.47169595255553132</v>
      </c>
      <c r="BM48" s="24">
        <f t="shared" si="33"/>
        <v>0.5245230230527409</v>
      </c>
      <c r="BN48" s="24">
        <f t="shared" si="33"/>
        <v>0.56365038996773942</v>
      </c>
      <c r="BO48" s="24">
        <f t="shared" si="33"/>
        <v>0.58761794442966275</v>
      </c>
      <c r="BP48" s="24" t="e">
        <f t="shared" si="33"/>
        <v>#DIV/0!</v>
      </c>
      <c r="BQ48" s="24">
        <f t="shared" si="33"/>
        <v>0.52004863976535631</v>
      </c>
      <c r="BR48" s="21"/>
      <c r="BS48" s="35">
        <f t="shared" si="11"/>
        <v>44013</v>
      </c>
      <c r="BT48" s="24">
        <f t="shared" si="41"/>
        <v>8.4830766082216874E-3</v>
      </c>
      <c r="BU48" s="24">
        <f t="shared" si="40"/>
        <v>4.9876594561738602E-4</v>
      </c>
      <c r="BV48" s="24">
        <f t="shared" si="40"/>
        <v>6.6636735860011878E-3</v>
      </c>
      <c r="BW48" s="24">
        <f t="shared" si="40"/>
        <v>6.7677360575864819E-4</v>
      </c>
      <c r="BX48" s="24">
        <f t="shared" si="40"/>
        <v>1.4620144743482425E-3</v>
      </c>
      <c r="BY48" s="24">
        <f t="shared" si="40"/>
        <v>1.5965843300770836E-3</v>
      </c>
      <c r="BZ48" s="24">
        <f t="shared" si="40"/>
        <v>2.5602658278097057E-3</v>
      </c>
      <c r="CA48" s="24">
        <f t="shared" si="40"/>
        <v>4.1220191302354436E-4</v>
      </c>
      <c r="CB48" s="24">
        <f t="shared" si="40"/>
        <v>1.4070476753686458E-3</v>
      </c>
      <c r="CC48" s="24">
        <f t="shared" si="40"/>
        <v>1.7739021718652078E-4</v>
      </c>
      <c r="CD48" s="24">
        <f t="shared" si="40"/>
        <v>9.7184383567220766E-4</v>
      </c>
      <c r="CE48" s="24">
        <f t="shared" si="40"/>
        <v>4.4169963289995791E-4</v>
      </c>
      <c r="CF48" s="24">
        <f t="shared" si="14"/>
        <v>2.5351337651984815E-2</v>
      </c>
    </row>
    <row r="49" spans="1:84" x14ac:dyDescent="0.2">
      <c r="A49" s="31">
        <f>+[1]NEA!A50</f>
        <v>44044</v>
      </c>
      <c r="B49" s="17">
        <f>+[1]NEA!B50</f>
        <v>347.59748110552528</v>
      </c>
      <c r="C49" s="17">
        <f>+[1]NEA!C50</f>
        <v>361.80627979017601</v>
      </c>
      <c r="D49" s="17">
        <f>+[1]NEA!D50</f>
        <v>285.43213969902098</v>
      </c>
      <c r="E49" s="17">
        <f>+[1]NEA!E50</f>
        <v>291.92817948415899</v>
      </c>
      <c r="F49" s="17">
        <f>+[1]NEA!F50</f>
        <v>354.45549999999997</v>
      </c>
      <c r="G49" s="17">
        <f>+[1]NEA!G50</f>
        <v>353.42925134877402</v>
      </c>
      <c r="H49" s="17">
        <f>+[1]NEA!H50</f>
        <v>393.25277477780003</v>
      </c>
      <c r="I49" s="17">
        <f>+[1]NEA!I50</f>
        <v>375.18074484887001</v>
      </c>
      <c r="J49" s="17">
        <f>+[1]NEA!J50</f>
        <v>360.90797102470702</v>
      </c>
      <c r="K49" s="17">
        <f>+[1]NEA!K50</f>
        <v>340.0498</v>
      </c>
      <c r="L49" s="17">
        <f>+[1]NEA!L50</f>
        <v>317.95730090862497</v>
      </c>
      <c r="M49" s="17">
        <f>+[1]NEA!M50</f>
        <v>307.15039999999999</v>
      </c>
      <c r="N49" s="17">
        <f>+[1]NEA!N50</f>
        <v>351.73545830182098</v>
      </c>
      <c r="O49" s="17">
        <f>+[1]NEA!P50</f>
        <v>320.57279999999997</v>
      </c>
      <c r="P49" s="17">
        <f>+[1]NEA!Q50</f>
        <v>347.99009999999998</v>
      </c>
      <c r="Q49" s="17">
        <f>+[1]NEA!R50</f>
        <v>350.72969999999998</v>
      </c>
      <c r="R49" s="18">
        <f t="shared" si="4"/>
        <v>347.59748110552528</v>
      </c>
      <c r="S49" s="19">
        <f t="shared" si="5"/>
        <v>339.92627615766639</v>
      </c>
      <c r="T49" s="19">
        <f t="shared" si="6"/>
        <v>322.97250374684722</v>
      </c>
      <c r="U49" s="19">
        <f t="shared" si="7"/>
        <v>325.68064391098602</v>
      </c>
      <c r="V49" s="19"/>
      <c r="W49" s="20">
        <f t="shared" si="8"/>
        <v>344.87115644211218</v>
      </c>
      <c r="X49" s="21"/>
      <c r="Y49" s="41">
        <f t="shared" si="18"/>
        <v>2.1505687588842193E-2</v>
      </c>
      <c r="Z49" s="24">
        <f t="shared" si="18"/>
        <v>2.7449181649684684E-2</v>
      </c>
      <c r="AA49" s="24">
        <f t="shared" si="18"/>
        <v>1.7778538895078633E-2</v>
      </c>
      <c r="AB49" s="24">
        <f t="shared" si="18"/>
        <v>-7.0248299288088178E-3</v>
      </c>
      <c r="AC49" s="24">
        <f t="shared" si="18"/>
        <v>1.3288177030089665E-2</v>
      </c>
      <c r="AD49" s="24">
        <f t="shared" ref="Y49:AN65" si="43">+G49/G48-1</f>
        <v>2.7647217348402808E-2</v>
      </c>
      <c r="AE49" s="24">
        <f t="shared" si="43"/>
        <v>2.7241753739407626E-2</v>
      </c>
      <c r="AF49" s="24">
        <f t="shared" si="43"/>
        <v>3.446635004635934E-2</v>
      </c>
      <c r="AG49" s="24">
        <f t="shared" si="43"/>
        <v>2.3541589156490073E-2</v>
      </c>
      <c r="AH49" s="24">
        <f t="shared" si="43"/>
        <v>1.7943414825731141E-2</v>
      </c>
      <c r="AI49" s="24">
        <f t="shared" si="43"/>
        <v>1.3072890794997294E-2</v>
      </c>
      <c r="AJ49" s="24">
        <f t="shared" si="43"/>
        <v>1.5658278968212924E-2</v>
      </c>
      <c r="AK49" s="24">
        <f t="shared" si="43"/>
        <v>1.7139797223150399E-2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2.1505687588841971E-2</v>
      </c>
      <c r="AP49" s="24">
        <f t="shared" si="37"/>
        <v>2.018974662286932E-2</v>
      </c>
      <c r="AQ49" s="24">
        <f t="shared" si="38"/>
        <v>1.206635696748104E-2</v>
      </c>
      <c r="AR49" s="24">
        <f t="shared" si="39"/>
        <v>1.1488917504768992E-2</v>
      </c>
      <c r="AS49" s="24" t="e">
        <f t="shared" si="39"/>
        <v>#DIV/0!</v>
      </c>
      <c r="AT49" s="24">
        <f t="shared" si="39"/>
        <v>1.9163742851302734E-2</v>
      </c>
      <c r="AU49" s="21"/>
      <c r="AV49" s="24">
        <f t="shared" ref="AV49:BC80" si="44">+B49/B37-1</f>
        <v>0.44137498091894045</v>
      </c>
      <c r="AW49" s="24">
        <f t="shared" si="44"/>
        <v>0.46262428951855639</v>
      </c>
      <c r="AX49" s="24">
        <f t="shared" si="44"/>
        <v>0.43007460171132994</v>
      </c>
      <c r="AY49" s="24">
        <f t="shared" si="44"/>
        <v>0.55294039789559202</v>
      </c>
      <c r="AZ49" s="24">
        <f t="shared" si="44"/>
        <v>0.18382679558472348</v>
      </c>
      <c r="BA49" s="24">
        <f t="shared" si="44"/>
        <v>0.54260633958916693</v>
      </c>
      <c r="BB49" s="24">
        <f t="shared" si="44"/>
        <v>0.46726027471508003</v>
      </c>
      <c r="BC49" s="24">
        <f t="shared" si="44"/>
        <v>0.43986664344080695</v>
      </c>
      <c r="BD49" s="24">
        <f t="shared" si="42"/>
        <v>0.35517463897427803</v>
      </c>
      <c r="BE49" s="24">
        <f t="shared" si="42"/>
        <v>0.54164040972614491</v>
      </c>
      <c r="BF49" s="24">
        <f t="shared" si="42"/>
        <v>0.29404765178879</v>
      </c>
      <c r="BG49" s="24">
        <f t="shared" si="42"/>
        <v>0.40817810461261961</v>
      </c>
      <c r="BH49" s="24">
        <f t="shared" si="42"/>
        <v>0.44557564793633997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0.44137498091894045</v>
      </c>
      <c r="BM49" s="24">
        <f t="shared" si="33"/>
        <v>0.48373217322538586</v>
      </c>
      <c r="BN49" s="24">
        <f t="shared" si="33"/>
        <v>0.51465805824308264</v>
      </c>
      <c r="BO49" s="24">
        <f t="shared" si="33"/>
        <v>0.5333745551074871</v>
      </c>
      <c r="BP49" s="24" t="e">
        <f t="shared" si="33"/>
        <v>#DIV/0!</v>
      </c>
      <c r="BQ49" s="24">
        <f t="shared" si="33"/>
        <v>0.48478183480704962</v>
      </c>
      <c r="BR49" s="21"/>
      <c r="BS49" s="35">
        <f t="shared" si="11"/>
        <v>44044</v>
      </c>
      <c r="BT49" s="24">
        <f t="shared" si="41"/>
        <v>1.003014097633499E-2</v>
      </c>
      <c r="BU49" s="24">
        <f t="shared" si="40"/>
        <v>5.3334865279039661E-4</v>
      </c>
      <c r="BV49" s="24">
        <f t="shared" si="40"/>
        <v>-7.0403719211731503E-4</v>
      </c>
      <c r="BW49" s="24">
        <f t="shared" si="40"/>
        <v>1.1078454342107514E-3</v>
      </c>
      <c r="BX49" s="24">
        <f t="shared" si="40"/>
        <v>2.1739704286896219E-3</v>
      </c>
      <c r="BY49" s="24">
        <f t="shared" si="40"/>
        <v>1.6120707843417204E-3</v>
      </c>
      <c r="BZ49" s="24">
        <f t="shared" si="40"/>
        <v>3.5376097577167987E-3</v>
      </c>
      <c r="CA49" s="24">
        <f t="shared" si="40"/>
        <v>6.8792332187173543E-4</v>
      </c>
      <c r="CB49" s="24">
        <f t="shared" si="40"/>
        <v>1.0991899328042819E-3</v>
      </c>
      <c r="CC49" s="24">
        <f t="shared" si="40"/>
        <v>1.6398450668945495E-4</v>
      </c>
      <c r="CD49" s="24">
        <f t="shared" si="40"/>
        <v>6.8883763317048455E-4</v>
      </c>
      <c r="CE49" s="24">
        <f t="shared" si="40"/>
        <v>5.748033523388722E-4</v>
      </c>
      <c r="CF49" s="24">
        <f t="shared" si="14"/>
        <v>2.1505687588841794E-2</v>
      </c>
    </row>
    <row r="50" spans="1:84" x14ac:dyDescent="0.2">
      <c r="A50" s="31">
        <f>+[1]NEA!A51</f>
        <v>44075</v>
      </c>
      <c r="B50" s="17">
        <f>+[1]NEA!B51</f>
        <v>357.14296723081389</v>
      </c>
      <c r="C50" s="17">
        <f>+[1]NEA!C51</f>
        <v>372.18490236280701</v>
      </c>
      <c r="D50" s="17">
        <f>+[1]NEA!D51</f>
        <v>294.97392513820398</v>
      </c>
      <c r="E50" s="17">
        <f>+[1]NEA!E51</f>
        <v>300.79194687646901</v>
      </c>
      <c r="F50" s="17">
        <f>+[1]NEA!F51</f>
        <v>358.66739999999999</v>
      </c>
      <c r="G50" s="17">
        <f>+[1]NEA!G51</f>
        <v>363.62714111091401</v>
      </c>
      <c r="H50" s="17">
        <f>+[1]NEA!H51</f>
        <v>410.42538197776599</v>
      </c>
      <c r="I50" s="17">
        <f>+[1]NEA!I51</f>
        <v>383.63616009825898</v>
      </c>
      <c r="J50" s="17">
        <f>+[1]NEA!J51</f>
        <v>368.48557286280402</v>
      </c>
      <c r="K50" s="17">
        <f>+[1]NEA!K51</f>
        <v>352.70170000000002</v>
      </c>
      <c r="L50" s="17">
        <f>+[1]NEA!L51</f>
        <v>324.25157466579299</v>
      </c>
      <c r="M50" s="17">
        <f>+[1]NEA!M51</f>
        <v>316.91980000000001</v>
      </c>
      <c r="N50" s="17">
        <f>+[1]NEA!N51</f>
        <v>354.171991384786</v>
      </c>
      <c r="O50" s="17">
        <f>+[1]NEA!P51</f>
        <v>343.76560000000001</v>
      </c>
      <c r="P50" s="17">
        <f>+[1]NEA!Q51</f>
        <v>359.13229999999999</v>
      </c>
      <c r="Q50" s="17">
        <f>+[1]NEA!R51</f>
        <v>356.69760000000002</v>
      </c>
      <c r="R50" s="18">
        <f t="shared" si="4"/>
        <v>357.14296723081389</v>
      </c>
      <c r="S50" s="19">
        <f t="shared" si="5"/>
        <v>349.79592036684323</v>
      </c>
      <c r="T50" s="19">
        <f t="shared" si="6"/>
        <v>332.34676501859298</v>
      </c>
      <c r="U50" s="19">
        <f t="shared" si="7"/>
        <v>334.98727251658869</v>
      </c>
      <c r="V50" s="19"/>
      <c r="W50" s="20">
        <f t="shared" si="8"/>
        <v>354.68216522499722</v>
      </c>
      <c r="X50" s="21"/>
      <c r="Y50" s="41">
        <f t="shared" si="43"/>
        <v>2.7461321339065536E-2</v>
      </c>
      <c r="Z50" s="24">
        <f t="shared" si="43"/>
        <v>2.8685578864606542E-2</v>
      </c>
      <c r="AA50" s="24">
        <f t="shared" si="43"/>
        <v>3.3429260801689953E-2</v>
      </c>
      <c r="AB50" s="24">
        <f t="shared" si="43"/>
        <v>3.0362835845352265E-2</v>
      </c>
      <c r="AC50" s="24">
        <f t="shared" si="43"/>
        <v>1.1882732811312025E-2</v>
      </c>
      <c r="AD50" s="24">
        <f t="shared" si="43"/>
        <v>2.8854119242315956E-2</v>
      </c>
      <c r="AE50" s="24">
        <f t="shared" si="43"/>
        <v>4.3668114508967015E-2</v>
      </c>
      <c r="AF50" s="24">
        <f t="shared" si="43"/>
        <v>2.2536911516594538E-2</v>
      </c>
      <c r="AG50" s="24">
        <f t="shared" si="43"/>
        <v>2.0995939260034291E-2</v>
      </c>
      <c r="AH50" s="24">
        <f t="shared" si="43"/>
        <v>3.7206021000453449E-2</v>
      </c>
      <c r="AI50" s="24">
        <f t="shared" si="43"/>
        <v>1.9795971783572508E-2</v>
      </c>
      <c r="AJ50" s="24">
        <f t="shared" si="43"/>
        <v>3.1806567727080903E-2</v>
      </c>
      <c r="AK50" s="24">
        <f t="shared" si="43"/>
        <v>6.9271750273021127E-3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2.7461321339065536E-2</v>
      </c>
      <c r="AP50" s="24">
        <f t="shared" si="37"/>
        <v>2.903466104691188E-2</v>
      </c>
      <c r="AQ50" s="24">
        <f t="shared" si="38"/>
        <v>2.9024951545390643E-2</v>
      </c>
      <c r="AR50" s="24">
        <f t="shared" si="39"/>
        <v>2.857593406179304E-2</v>
      </c>
      <c r="AS50" s="24" t="e">
        <f t="shared" si="39"/>
        <v>#DIV/0!</v>
      </c>
      <c r="AT50" s="24">
        <f t="shared" si="39"/>
        <v>2.8448330919004672E-2</v>
      </c>
      <c r="AU50" s="21"/>
      <c r="AV50" s="24">
        <f t="shared" si="44"/>
        <v>0.40381160682024997</v>
      </c>
      <c r="AW50" s="24">
        <f t="shared" si="44"/>
        <v>0.43287714028979929</v>
      </c>
      <c r="AX50" s="24">
        <f t="shared" si="44"/>
        <v>0.41412050890978369</v>
      </c>
      <c r="AY50" s="24">
        <f t="shared" si="44"/>
        <v>0.51409448218361886</v>
      </c>
      <c r="AZ50" s="24">
        <f t="shared" si="44"/>
        <v>0.15820548697651193</v>
      </c>
      <c r="BA50" s="24">
        <f t="shared" si="44"/>
        <v>0.5063325063211046</v>
      </c>
      <c r="BB50" s="24">
        <f t="shared" si="44"/>
        <v>0.41639119304050154</v>
      </c>
      <c r="BC50" s="24">
        <f t="shared" si="44"/>
        <v>0.40543983997912258</v>
      </c>
      <c r="BD50" s="24">
        <f t="shared" si="42"/>
        <v>0.28567250787677989</v>
      </c>
      <c r="BE50" s="24">
        <f t="shared" si="42"/>
        <v>0.47924557581044613</v>
      </c>
      <c r="BF50" s="24">
        <f t="shared" si="42"/>
        <v>0.27610148520290356</v>
      </c>
      <c r="BG50" s="24">
        <f t="shared" si="42"/>
        <v>0.35510226769828734</v>
      </c>
      <c r="BH50" s="24">
        <f t="shared" si="42"/>
        <v>0.3529457340770914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0.40381160682024997</v>
      </c>
      <c r="BM50" s="24">
        <f t="shared" si="33"/>
        <v>0.44540506803248481</v>
      </c>
      <c r="BN50" s="24">
        <f t="shared" si="33"/>
        <v>0.46343118725993104</v>
      </c>
      <c r="BO50" s="24">
        <f t="shared" si="33"/>
        <v>0.48262367389111493</v>
      </c>
      <c r="BP50" s="24" t="e">
        <f t="shared" si="33"/>
        <v>#DIV/0!</v>
      </c>
      <c r="BQ50" s="24">
        <f t="shared" si="33"/>
        <v>0.43749268338391167</v>
      </c>
      <c r="BR50" s="21"/>
      <c r="BS50" s="35">
        <f t="shared" si="11"/>
        <v>44075</v>
      </c>
      <c r="BT50" s="24">
        <f t="shared" si="41"/>
        <v>1.0542917683812164E-2</v>
      </c>
      <c r="BU50" s="24">
        <f t="shared" si="40"/>
        <v>9.9920456523912488E-4</v>
      </c>
      <c r="BV50" s="24">
        <f t="shared" si="40"/>
        <v>2.958010553579984E-3</v>
      </c>
      <c r="BW50" s="24">
        <f t="shared" si="40"/>
        <v>9.827030072646042E-4</v>
      </c>
      <c r="BX50" s="24">
        <f t="shared" si="40"/>
        <v>2.282513155650943E-3</v>
      </c>
      <c r="BY50" s="24">
        <f t="shared" si="40"/>
        <v>2.5986354557154807E-3</v>
      </c>
      <c r="BZ50" s="24">
        <f t="shared" si="40"/>
        <v>2.3425270112039814E-3</v>
      </c>
      <c r="CA50" s="24">
        <f t="shared" si="40"/>
        <v>6.1475811376625821E-4</v>
      </c>
      <c r="CB50" s="24">
        <f t="shared" si="40"/>
        <v>2.2712436162917043E-3</v>
      </c>
      <c r="CC50" s="24">
        <f t="shared" si="40"/>
        <v>2.462679615088968E-4</v>
      </c>
      <c r="CD50" s="24">
        <f t="shared" si="40"/>
        <v>1.3912221068517808E-3</v>
      </c>
      <c r="CE50" s="24">
        <f t="shared" si="40"/>
        <v>2.3131810818109911E-4</v>
      </c>
      <c r="CF50" s="24">
        <f t="shared" si="14"/>
        <v>2.7461321339066026E-2</v>
      </c>
    </row>
    <row r="51" spans="1:84" x14ac:dyDescent="0.2">
      <c r="A51" s="31">
        <f>+[1]NEA!A52</f>
        <v>44105</v>
      </c>
      <c r="B51" s="17">
        <f>+[1]NEA!B52</f>
        <v>369.48791228394651</v>
      </c>
      <c r="C51" s="17">
        <f>+[1]NEA!C52</f>
        <v>388.02399550839402</v>
      </c>
      <c r="D51" s="17">
        <f>+[1]NEA!D52</f>
        <v>300.253657441222</v>
      </c>
      <c r="E51" s="17">
        <f>+[1]NEA!E52</f>
        <v>311.82298885959102</v>
      </c>
      <c r="F51" s="17">
        <f>+[1]NEA!F52</f>
        <v>368.42430000000002</v>
      </c>
      <c r="G51" s="17">
        <f>+[1]NEA!G52</f>
        <v>379.99466958923603</v>
      </c>
      <c r="H51" s="17">
        <f>+[1]NEA!H52</f>
        <v>420.48089390362998</v>
      </c>
      <c r="I51" s="17">
        <f>+[1]NEA!I52</f>
        <v>397.06181612836298</v>
      </c>
      <c r="J51" s="17">
        <f>+[1]NEA!J52</f>
        <v>371.429076113223</v>
      </c>
      <c r="K51" s="17">
        <f>+[1]NEA!K52</f>
        <v>362.9391</v>
      </c>
      <c r="L51" s="17">
        <f>+[1]NEA!L52</f>
        <v>332.87916890409502</v>
      </c>
      <c r="M51" s="17">
        <f>+[1]NEA!M52</f>
        <v>322.26220000000001</v>
      </c>
      <c r="N51" s="17">
        <f>+[1]NEA!N52</f>
        <v>362.96849428290898</v>
      </c>
      <c r="O51" s="17">
        <f>+[1]NEA!P52</f>
        <v>375.97579999999999</v>
      </c>
      <c r="P51" s="17">
        <f>+[1]NEA!Q52</f>
        <v>371.23079999999999</v>
      </c>
      <c r="Q51" s="17">
        <f>+[1]NEA!R52</f>
        <v>361.77159999999998</v>
      </c>
      <c r="R51" s="18">
        <f t="shared" si="4"/>
        <v>369.48791228394646</v>
      </c>
      <c r="S51" s="19">
        <f t="shared" si="5"/>
        <v>362.88505492717042</v>
      </c>
      <c r="T51" s="19">
        <f t="shared" si="6"/>
        <v>343.40829953673193</v>
      </c>
      <c r="U51" s="19">
        <f t="shared" si="7"/>
        <v>347.02770454042565</v>
      </c>
      <c r="V51" s="19"/>
      <c r="W51" s="20">
        <f t="shared" si="8"/>
        <v>366.15173308829338</v>
      </c>
      <c r="X51" s="21"/>
      <c r="Y51" s="41">
        <f t="shared" si="43"/>
        <v>3.4565835493981067E-2</v>
      </c>
      <c r="Z51" s="24">
        <f t="shared" si="43"/>
        <v>4.2557054423843832E-2</v>
      </c>
      <c r="AA51" s="24">
        <f t="shared" si="43"/>
        <v>1.7898979716747254E-2</v>
      </c>
      <c r="AB51" s="24">
        <f t="shared" si="43"/>
        <v>3.6673328849632814E-2</v>
      </c>
      <c r="AC51" s="24">
        <f t="shared" si="43"/>
        <v>2.7203197168184312E-2</v>
      </c>
      <c r="AD51" s="24">
        <f t="shared" si="43"/>
        <v>4.5011844903319664E-2</v>
      </c>
      <c r="AE51" s="24">
        <f t="shared" si="43"/>
        <v>2.4500219448924554E-2</v>
      </c>
      <c r="AF51" s="24">
        <f t="shared" si="43"/>
        <v>3.4995804427469412E-2</v>
      </c>
      <c r="AG51" s="24">
        <f t="shared" si="43"/>
        <v>7.9881098941014805E-3</v>
      </c>
      <c r="AH51" s="24">
        <f t="shared" si="43"/>
        <v>2.9025661061457875E-2</v>
      </c>
      <c r="AI51" s="24">
        <f t="shared" si="43"/>
        <v>2.6607717317007618E-2</v>
      </c>
      <c r="AJ51" s="24">
        <f t="shared" si="43"/>
        <v>1.6857261679453339E-2</v>
      </c>
      <c r="AK51" s="24">
        <f t="shared" si="43"/>
        <v>2.4836811244529189E-2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3.4565835493981067E-2</v>
      </c>
      <c r="AP51" s="24">
        <f t="shared" si="37"/>
        <v>3.7419345962068862E-2</v>
      </c>
      <c r="AQ51" s="24">
        <f t="shared" si="38"/>
        <v>3.3283111744807137E-2</v>
      </c>
      <c r="AR51" s="24">
        <f t="shared" si="39"/>
        <v>3.5942953693085977E-2</v>
      </c>
      <c r="AS51" s="24" t="e">
        <f t="shared" si="39"/>
        <v>#DIV/0!</v>
      </c>
      <c r="AT51" s="24">
        <f t="shared" si="39"/>
        <v>3.2337594014687276E-2</v>
      </c>
      <c r="AU51" s="21"/>
      <c r="AV51" s="24">
        <f t="shared" si="44"/>
        <v>0.40976722480272199</v>
      </c>
      <c r="AW51" s="24">
        <f t="shared" si="44"/>
        <v>0.46480177626384567</v>
      </c>
      <c r="AX51" s="24">
        <f t="shared" si="44"/>
        <v>0.36428221775056602</v>
      </c>
      <c r="AY51" s="24">
        <f t="shared" si="44"/>
        <v>0.50575466125635726</v>
      </c>
      <c r="AZ51" s="24">
        <f t="shared" si="44"/>
        <v>0.18111589496327696</v>
      </c>
      <c r="BA51" s="24">
        <f t="shared" si="44"/>
        <v>0.47745786729964035</v>
      </c>
      <c r="BB51" s="24">
        <f t="shared" si="44"/>
        <v>0.38139678457556392</v>
      </c>
      <c r="BC51" s="24">
        <f t="shared" si="44"/>
        <v>0.40182820569867794</v>
      </c>
      <c r="BD51" s="24">
        <f t="shared" si="42"/>
        <v>0.27210998984502965</v>
      </c>
      <c r="BE51" s="24">
        <f t="shared" si="42"/>
        <v>0.47633021163876976</v>
      </c>
      <c r="BF51" s="24">
        <f t="shared" si="42"/>
        <v>0.25691274841770451</v>
      </c>
      <c r="BG51" s="24">
        <f t="shared" si="42"/>
        <v>0.35389097105492784</v>
      </c>
      <c r="BH51" s="24">
        <f t="shared" si="42"/>
        <v>0.33537376820701525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0.40976722480272199</v>
      </c>
      <c r="BM51" s="24">
        <f t="shared" si="33"/>
        <v>0.45456838313842662</v>
      </c>
      <c r="BN51" s="24">
        <f t="shared" si="33"/>
        <v>0.4516490782532212</v>
      </c>
      <c r="BO51" s="24">
        <f t="shared" si="33"/>
        <v>0.46850280714197545</v>
      </c>
      <c r="BP51" s="24" t="e">
        <f t="shared" si="33"/>
        <v>#DIV/0!</v>
      </c>
      <c r="BQ51" s="24">
        <f t="shared" si="33"/>
        <v>0.42320689988551563</v>
      </c>
      <c r="BR51" s="21"/>
      <c r="BS51" s="35">
        <f t="shared" si="11"/>
        <v>44105</v>
      </c>
      <c r="BT51" s="24">
        <f t="shared" si="41"/>
        <v>1.565978978410704E-2</v>
      </c>
      <c r="BU51" s="24">
        <f t="shared" si="40"/>
        <v>5.3811015045314534E-4</v>
      </c>
      <c r="BV51" s="24">
        <f t="shared" si="40"/>
        <v>3.5828813317081904E-3</v>
      </c>
      <c r="BW51" s="24">
        <f t="shared" si="40"/>
        <v>2.2155961690507324E-3</v>
      </c>
      <c r="BX51" s="24">
        <f t="shared" si="40"/>
        <v>3.5655013046651577E-3</v>
      </c>
      <c r="BY51" s="24">
        <f t="shared" si="40"/>
        <v>1.4809753399361095E-3</v>
      </c>
      <c r="BZ51" s="24">
        <f t="shared" si="40"/>
        <v>3.6200927760771133E-3</v>
      </c>
      <c r="CA51" s="24">
        <f t="shared" si="40"/>
        <v>2.3241894501080813E-4</v>
      </c>
      <c r="CB51" s="24">
        <f t="shared" si="40"/>
        <v>1.7886779766466659E-3</v>
      </c>
      <c r="CC51" s="24">
        <f t="shared" si="40"/>
        <v>3.2853868732371375E-4</v>
      </c>
      <c r="CD51" s="24">
        <f t="shared" si="40"/>
        <v>7.4045641175706607E-4</v>
      </c>
      <c r="CE51" s="24">
        <f t="shared" si="40"/>
        <v>8.1279661724503066E-4</v>
      </c>
      <c r="CF51" s="24">
        <f t="shared" si="14"/>
        <v>3.4565835493980776E-2</v>
      </c>
    </row>
    <row r="52" spans="1:84" x14ac:dyDescent="0.2">
      <c r="A52" s="31">
        <f>+[1]NEA!A53</f>
        <v>44136</v>
      </c>
      <c r="B52" s="17">
        <f>+[1]NEA!B53</f>
        <v>383.57266477625512</v>
      </c>
      <c r="C52" s="17">
        <f>+[1]NEA!C53</f>
        <v>403.14942866502997</v>
      </c>
      <c r="D52" s="17">
        <f>+[1]NEA!D53</f>
        <v>307.295185855233</v>
      </c>
      <c r="E52" s="17">
        <f>+[1]NEA!E53</f>
        <v>327.81219599836299</v>
      </c>
      <c r="F52" s="17">
        <f>+[1]NEA!F53</f>
        <v>378.81659999999999</v>
      </c>
      <c r="G52" s="17">
        <f>+[1]NEA!G53</f>
        <v>398.29120323870598</v>
      </c>
      <c r="H52" s="17">
        <f>+[1]NEA!H53</f>
        <v>436.27522403226402</v>
      </c>
      <c r="I52" s="17">
        <f>+[1]NEA!I53</f>
        <v>409.56484554596699</v>
      </c>
      <c r="J52" s="17">
        <f>+[1]NEA!J53</f>
        <v>373.28601700171498</v>
      </c>
      <c r="K52" s="17">
        <f>+[1]NEA!K53</f>
        <v>384.97539999999998</v>
      </c>
      <c r="L52" s="17">
        <f>+[1]NEA!L53</f>
        <v>344.54619616038201</v>
      </c>
      <c r="M52" s="17">
        <f>+[1]NEA!M53</f>
        <v>333.32810000000001</v>
      </c>
      <c r="N52" s="17">
        <f>+[1]NEA!N53</f>
        <v>368.966329524782</v>
      </c>
      <c r="O52" s="17">
        <f>+[1]NEA!P53</f>
        <v>389.52480000000003</v>
      </c>
      <c r="P52" s="17">
        <f>+[1]NEA!Q53</f>
        <v>386.31110000000001</v>
      </c>
      <c r="Q52" s="17">
        <f>+[1]NEA!R53</f>
        <v>369.63099999999997</v>
      </c>
      <c r="R52" s="18">
        <f t="shared" si="4"/>
        <v>383.57266477625507</v>
      </c>
      <c r="S52" s="19">
        <f t="shared" si="5"/>
        <v>377.98540669987892</v>
      </c>
      <c r="T52" s="19">
        <f t="shared" si="6"/>
        <v>359.3485832066703</v>
      </c>
      <c r="U52" s="19">
        <f t="shared" si="7"/>
        <v>363.80229661860034</v>
      </c>
      <c r="V52" s="19"/>
      <c r="W52" s="20">
        <f t="shared" si="8"/>
        <v>380.94038245364135</v>
      </c>
      <c r="X52" s="21"/>
      <c r="Y52" s="41">
        <f t="shared" si="43"/>
        <v>3.8119657028143017E-2</v>
      </c>
      <c r="Z52" s="24">
        <f t="shared" si="43"/>
        <v>3.8980664422102018E-2</v>
      </c>
      <c r="AA52" s="24">
        <f t="shared" si="43"/>
        <v>2.3451932189666902E-2</v>
      </c>
      <c r="AB52" s="24">
        <f t="shared" si="43"/>
        <v>5.1276550190376247E-2</v>
      </c>
      <c r="AC52" s="24">
        <f t="shared" si="43"/>
        <v>2.820742280028754E-2</v>
      </c>
      <c r="AD52" s="24">
        <f t="shared" si="43"/>
        <v>4.814944817317568E-2</v>
      </c>
      <c r="AE52" s="24">
        <f t="shared" si="43"/>
        <v>3.7562539362975045E-2</v>
      </c>
      <c r="AF52" s="24">
        <f t="shared" si="43"/>
        <v>3.1488873796824635E-2</v>
      </c>
      <c r="AG52" s="24">
        <f t="shared" si="43"/>
        <v>4.9994494451639504E-3</v>
      </c>
      <c r="AH52" s="24">
        <f t="shared" si="43"/>
        <v>6.0716246885496705E-2</v>
      </c>
      <c r="AI52" s="24">
        <f t="shared" si="43"/>
        <v>3.5048835572070169E-2</v>
      </c>
      <c r="AJ52" s="24">
        <f t="shared" si="43"/>
        <v>3.4338187972402512E-2</v>
      </c>
      <c r="AK52" s="24">
        <f t="shared" si="43"/>
        <v>1.6524396294291366E-2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3.8119657028143017E-2</v>
      </c>
      <c r="AP52" s="24">
        <f t="shared" si="37"/>
        <v>4.1611941764146509E-2</v>
      </c>
      <c r="AQ52" s="24">
        <f t="shared" si="38"/>
        <v>4.6417875431206124E-2</v>
      </c>
      <c r="AR52" s="24">
        <f t="shared" si="39"/>
        <v>4.8337904607326898E-2</v>
      </c>
      <c r="AS52" s="24" t="e">
        <f t="shared" si="39"/>
        <v>#DIV/0!</v>
      </c>
      <c r="AT52" s="24">
        <f t="shared" si="39"/>
        <v>4.0389401521095269E-2</v>
      </c>
      <c r="AU52" s="21"/>
      <c r="AV52" s="24">
        <f t="shared" si="44"/>
        <v>0.40139430719794533</v>
      </c>
      <c r="AW52" s="24">
        <f t="shared" si="44"/>
        <v>0.44769485767186312</v>
      </c>
      <c r="AX52" s="24">
        <f t="shared" si="44"/>
        <v>0.32931659021658977</v>
      </c>
      <c r="AY52" s="24">
        <f t="shared" si="44"/>
        <v>0.51457863094022271</v>
      </c>
      <c r="AZ52" s="24">
        <f t="shared" si="44"/>
        <v>0.19514906843663815</v>
      </c>
      <c r="BA52" s="24">
        <f t="shared" si="44"/>
        <v>0.52514451945458096</v>
      </c>
      <c r="BB52" s="24">
        <f t="shared" si="44"/>
        <v>0.35649718454219737</v>
      </c>
      <c r="BC52" s="24">
        <f t="shared" si="44"/>
        <v>0.37839505202286139</v>
      </c>
      <c r="BD52" s="24">
        <f t="shared" si="42"/>
        <v>0.1859750237057205</v>
      </c>
      <c r="BE52" s="24">
        <f t="shared" si="42"/>
        <v>0.49592848305490445</v>
      </c>
      <c r="BF52" s="24">
        <f t="shared" si="42"/>
        <v>0.26285471395091298</v>
      </c>
      <c r="BG52" s="24">
        <f t="shared" si="42"/>
        <v>0.35710240516249869</v>
      </c>
      <c r="BH52" s="24">
        <f t="shared" si="42"/>
        <v>0.28176308311657072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0.40139430719794489</v>
      </c>
      <c r="BM52" s="24">
        <f t="shared" si="33"/>
        <v>0.4495571210950926</v>
      </c>
      <c r="BN52" s="24">
        <f t="shared" si="33"/>
        <v>0.46392900606426002</v>
      </c>
      <c r="BO52" s="24">
        <f t="shared" si="33"/>
        <v>0.48222663446239888</v>
      </c>
      <c r="BP52" s="24" t="e">
        <f t="shared" si="33"/>
        <v>#DIV/0!</v>
      </c>
      <c r="BQ52" s="24">
        <f t="shared" si="33"/>
        <v>0.416064536800689</v>
      </c>
      <c r="BR52" s="21"/>
      <c r="BS52" s="35">
        <f t="shared" si="11"/>
        <v>44136</v>
      </c>
      <c r="BT52" s="24">
        <f t="shared" si="41"/>
        <v>1.4454574209463797E-2</v>
      </c>
      <c r="BU52" s="24">
        <f t="shared" si="40"/>
        <v>6.9369423396191724E-4</v>
      </c>
      <c r="BV52" s="24">
        <f t="shared" si="40"/>
        <v>5.0197799885594099E-3</v>
      </c>
      <c r="BW52" s="24">
        <f t="shared" si="40"/>
        <v>2.281036813329649E-3</v>
      </c>
      <c r="BX52" s="24">
        <f t="shared" si="40"/>
        <v>3.8525490837568841E-3</v>
      </c>
      <c r="BY52" s="24">
        <f t="shared" si="40"/>
        <v>2.2484680476575541E-3</v>
      </c>
      <c r="BZ52" s="24">
        <f t="shared" si="40"/>
        <v>3.2586769225348197E-3</v>
      </c>
      <c r="CA52" s="24">
        <f t="shared" si="40"/>
        <v>1.4172515883342722E-4</v>
      </c>
      <c r="CB52" s="24">
        <f t="shared" si="40"/>
        <v>3.7215429092123582E-3</v>
      </c>
      <c r="CC52" s="24">
        <f t="shared" si="40"/>
        <v>4.2943643191110952E-4</v>
      </c>
      <c r="CD52" s="24">
        <f t="shared" si="40"/>
        <v>1.4824897697304159E-3</v>
      </c>
      <c r="CE52" s="24">
        <f t="shared" si="40"/>
        <v>5.3568345919176969E-4</v>
      </c>
      <c r="CF52" s="24">
        <f t="shared" si="14"/>
        <v>3.8119657028143114E-2</v>
      </c>
    </row>
    <row r="53" spans="1:84" x14ac:dyDescent="0.2">
      <c r="A53" s="31">
        <f>+[1]NEA!A54</f>
        <v>44166</v>
      </c>
      <c r="B53" s="17">
        <f>+[1]NEA!B54</f>
        <v>404.26388560397021</v>
      </c>
      <c r="C53" s="17">
        <f>+[1]NEA!C54</f>
        <v>438.14340732128699</v>
      </c>
      <c r="D53" s="17">
        <f>+[1]NEA!D54</f>
        <v>321.62633174331398</v>
      </c>
      <c r="E53" s="17">
        <f>+[1]NEA!E54</f>
        <v>346.88685793507699</v>
      </c>
      <c r="F53" s="17">
        <f>+[1]NEA!F54</f>
        <v>385.26639999999998</v>
      </c>
      <c r="G53" s="17">
        <f>+[1]NEA!G54</f>
        <v>408.24693463441503</v>
      </c>
      <c r="H53" s="17">
        <f>+[1]NEA!H54</f>
        <v>456.56438477356602</v>
      </c>
      <c r="I53" s="17">
        <f>+[1]NEA!I54</f>
        <v>423.88478057306997</v>
      </c>
      <c r="J53" s="17">
        <f>+[1]NEA!J54</f>
        <v>372.17581149270501</v>
      </c>
      <c r="K53" s="17">
        <f>+[1]NEA!K54</f>
        <v>393.46910000000003</v>
      </c>
      <c r="L53" s="17">
        <f>+[1]NEA!L54</f>
        <v>354.67851004322898</v>
      </c>
      <c r="M53" s="17">
        <f>+[1]NEA!M54</f>
        <v>353.94760000000002</v>
      </c>
      <c r="N53" s="17">
        <f>+[1]NEA!N54</f>
        <v>375.01221998127698</v>
      </c>
      <c r="O53" s="17">
        <f>+[1]NEA!P54</f>
        <v>405.42079999999999</v>
      </c>
      <c r="P53" s="17">
        <f>+[1]NEA!Q54</f>
        <v>411.78410000000002</v>
      </c>
      <c r="Q53" s="17">
        <f>+[1]NEA!R54</f>
        <v>378.20260000000002</v>
      </c>
      <c r="R53" s="18">
        <f t="shared" si="4"/>
        <v>404.26388560397015</v>
      </c>
      <c r="S53" s="19">
        <f t="shared" si="5"/>
        <v>402.17578128949691</v>
      </c>
      <c r="T53" s="19">
        <f t="shared" si="6"/>
        <v>373.33560181401998</v>
      </c>
      <c r="U53" s="19">
        <f t="shared" si="7"/>
        <v>376.65408760168935</v>
      </c>
      <c r="V53" s="19"/>
      <c r="W53" s="20">
        <f t="shared" si="8"/>
        <v>394.00445668549065</v>
      </c>
      <c r="X53" s="21"/>
      <c r="Y53" s="41">
        <f t="shared" si="43"/>
        <v>5.394341862130525E-2</v>
      </c>
      <c r="Z53" s="24">
        <f t="shared" si="43"/>
        <v>8.6801508741149558E-2</v>
      </c>
      <c r="AA53" s="24">
        <f t="shared" si="43"/>
        <v>4.6636415237667928E-2</v>
      </c>
      <c r="AB53" s="24">
        <f t="shared" si="43"/>
        <v>5.8187773882608207E-2</v>
      </c>
      <c r="AC53" s="24">
        <f t="shared" si="43"/>
        <v>1.7026181006851271E-2</v>
      </c>
      <c r="AD53" s="24">
        <f t="shared" si="43"/>
        <v>2.4996111675964716E-2</v>
      </c>
      <c r="AE53" s="24">
        <f t="shared" si="43"/>
        <v>4.6505415901870073E-2</v>
      </c>
      <c r="AF53" s="24">
        <f t="shared" si="43"/>
        <v>3.4963779686740137E-2</v>
      </c>
      <c r="AG53" s="24">
        <f t="shared" si="43"/>
        <v>-2.9741416995131553E-3</v>
      </c>
      <c r="AH53" s="24">
        <f t="shared" si="43"/>
        <v>2.2062968179265674E-2</v>
      </c>
      <c r="AI53" s="24">
        <f t="shared" si="43"/>
        <v>2.9407707865480193E-2</v>
      </c>
      <c r="AJ53" s="24">
        <f t="shared" si="43"/>
        <v>6.1859471193697724E-2</v>
      </c>
      <c r="AK53" s="24">
        <f t="shared" si="43"/>
        <v>1.6386022172488968E-2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5.394341862130525E-2</v>
      </c>
      <c r="AP53" s="24">
        <f t="shared" si="45"/>
        <v>6.3998170725213077E-2</v>
      </c>
      <c r="AQ53" s="24">
        <f t="shared" si="45"/>
        <v>3.8923260758497058E-2</v>
      </c>
      <c r="AR53" s="24">
        <f t="shared" si="39"/>
        <v>3.5326305255742874E-2</v>
      </c>
      <c r="AS53" s="24" t="e">
        <f t="shared" si="39"/>
        <v>#DIV/0!</v>
      </c>
      <c r="AT53" s="24">
        <f t="shared" si="39"/>
        <v>3.4294274993119434E-2</v>
      </c>
      <c r="AU53" s="21"/>
      <c r="AV53" s="24">
        <f t="shared" si="44"/>
        <v>0.42230695233515858</v>
      </c>
      <c r="AW53" s="24">
        <f t="shared" si="44"/>
        <v>0.51985458496269765</v>
      </c>
      <c r="AX53" s="24">
        <f t="shared" si="44"/>
        <v>0.36040404550350047</v>
      </c>
      <c r="AY53" s="24">
        <f t="shared" si="44"/>
        <v>0.54811134142719498</v>
      </c>
      <c r="AZ53" s="24">
        <f t="shared" si="44"/>
        <v>0.19133603924917941</v>
      </c>
      <c r="BA53" s="24">
        <f t="shared" si="44"/>
        <v>0.47733018422766205</v>
      </c>
      <c r="BB53" s="24">
        <f t="shared" si="44"/>
        <v>0.35977841524946341</v>
      </c>
      <c r="BC53" s="24">
        <f t="shared" si="44"/>
        <v>0.34260361682476681</v>
      </c>
      <c r="BD53" s="24">
        <f t="shared" si="42"/>
        <v>0.11364293208446052</v>
      </c>
      <c r="BE53" s="24">
        <f t="shared" si="42"/>
        <v>0.50647894247976355</v>
      </c>
      <c r="BF53" s="24">
        <f t="shared" si="42"/>
        <v>0.26207727990600027</v>
      </c>
      <c r="BG53" s="24">
        <f t="shared" si="42"/>
        <v>0.39079120622632324</v>
      </c>
      <c r="BH53" s="24">
        <f t="shared" si="42"/>
        <v>0.24893436883894071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0.42230695233515858</v>
      </c>
      <c r="BM53" s="24">
        <f t="shared" si="33"/>
        <v>0.48894184437681143</v>
      </c>
      <c r="BN53" s="24">
        <f t="shared" si="33"/>
        <v>0.46529637014568026</v>
      </c>
      <c r="BO53" s="24">
        <f t="shared" si="33"/>
        <v>0.47803173509358499</v>
      </c>
      <c r="BP53" s="24" t="e">
        <f t="shared" si="33"/>
        <v>#DIV/0!</v>
      </c>
      <c r="BQ53" s="24">
        <f t="shared" si="33"/>
        <v>0.4005148884809655</v>
      </c>
      <c r="BR53" s="21"/>
      <c r="BS53" s="35">
        <f t="shared" si="11"/>
        <v>44166</v>
      </c>
      <c r="BT53" s="24">
        <f t="shared" si="41"/>
        <v>3.2213906250936959E-2</v>
      </c>
      <c r="BU53" s="24">
        <f t="shared" si="40"/>
        <v>1.3599866680552896E-3</v>
      </c>
      <c r="BV53" s="24">
        <f t="shared" si="40"/>
        <v>5.7685570110933438E-3</v>
      </c>
      <c r="BW53" s="24">
        <f t="shared" si="40"/>
        <v>1.3637019215254034E-3</v>
      </c>
      <c r="BX53" s="24">
        <f t="shared" si="40"/>
        <v>2.0193198674310553E-3</v>
      </c>
      <c r="BY53" s="24">
        <f t="shared" si="40"/>
        <v>2.7822886065538791E-3</v>
      </c>
      <c r="BZ53" s="24">
        <f t="shared" si="40"/>
        <v>3.5951721010005202E-3</v>
      </c>
      <c r="CA53" s="24">
        <f t="shared" si="40"/>
        <v>-8.1621549784689762E-5</v>
      </c>
      <c r="CB53" s="24">
        <f t="shared" si="40"/>
        <v>1.3817639489747413E-3</v>
      </c>
      <c r="CC53" s="24">
        <f t="shared" si="40"/>
        <v>3.5925257835330818E-4</v>
      </c>
      <c r="CD53" s="24">
        <f t="shared" si="40"/>
        <v>2.6609436587337978E-3</v>
      </c>
      <c r="CE53" s="24">
        <f t="shared" si="40"/>
        <v>5.2014755843124265E-4</v>
      </c>
      <c r="CF53" s="24">
        <f t="shared" si="14"/>
        <v>5.3943418621304855E-2</v>
      </c>
    </row>
    <row r="54" spans="1:84" x14ac:dyDescent="0.2">
      <c r="A54" s="31">
        <f>+[1]NEA!A55</f>
        <v>44197</v>
      </c>
      <c r="B54" s="17">
        <f>+[1]NEA!B55</f>
        <v>422.15089968284173</v>
      </c>
      <c r="C54" s="17">
        <f>+[1]NEA!C55</f>
        <v>460.69022574636</v>
      </c>
      <c r="D54" s="17">
        <f>+[1]NEA!D55</f>
        <v>334.02279452774599</v>
      </c>
      <c r="E54" s="17">
        <f>+[1]NEA!E55</f>
        <v>356.97336218839899</v>
      </c>
      <c r="F54" s="17">
        <f>+[1]NEA!F55</f>
        <v>388.82639999999998</v>
      </c>
      <c r="G54" s="17">
        <f>+[1]NEA!G55</f>
        <v>423.64210135094498</v>
      </c>
      <c r="H54" s="17">
        <f>+[1]NEA!H55</f>
        <v>474.751710235362</v>
      </c>
      <c r="I54" s="17">
        <f>+[1]NEA!I55</f>
        <v>450.08706870986703</v>
      </c>
      <c r="J54" s="17">
        <f>+[1]NEA!J55</f>
        <v>410.70313667372801</v>
      </c>
      <c r="K54" s="17">
        <f>+[1]NEA!K55</f>
        <v>409.42579999999998</v>
      </c>
      <c r="L54" s="17">
        <f>+[1]NEA!L55</f>
        <v>367.78814329528399</v>
      </c>
      <c r="M54" s="17">
        <f>+[1]NEA!M55</f>
        <v>370.23579999999998</v>
      </c>
      <c r="N54" s="17">
        <f>+[1]NEA!N55</f>
        <v>383.23487314784802</v>
      </c>
      <c r="O54" s="17">
        <f>+[1]NEA!P55</f>
        <v>417.36669999999998</v>
      </c>
      <c r="P54" s="17">
        <f>+[1]NEA!Q55</f>
        <v>429.81060000000002</v>
      </c>
      <c r="Q54" s="17">
        <f>+[1]NEA!R55</f>
        <v>397.41609999999997</v>
      </c>
      <c r="R54" s="18">
        <f t="shared" si="4"/>
        <v>422.15089968284173</v>
      </c>
      <c r="S54" s="19">
        <f t="shared" si="5"/>
        <v>419.82697990206873</v>
      </c>
      <c r="T54" s="19">
        <f t="shared" si="6"/>
        <v>386.4477659664505</v>
      </c>
      <c r="U54" s="19">
        <f t="shared" si="7"/>
        <v>389.22263565987822</v>
      </c>
      <c r="V54" s="19"/>
      <c r="W54" s="20">
        <f t="shared" si="8"/>
        <v>411.46542636172535</v>
      </c>
      <c r="X54" s="21"/>
      <c r="Y54" s="41">
        <f t="shared" si="43"/>
        <v>4.4245886698853543E-2</v>
      </c>
      <c r="Z54" s="24">
        <f t="shared" si="43"/>
        <v>5.145990570283665E-2</v>
      </c>
      <c r="AA54" s="24">
        <f t="shared" si="43"/>
        <v>3.8543059323654649E-2</v>
      </c>
      <c r="AB54" s="24">
        <f t="shared" si="43"/>
        <v>2.90772164542763E-2</v>
      </c>
      <c r="AC54" s="24">
        <f t="shared" si="43"/>
        <v>9.2403593980685539E-3</v>
      </c>
      <c r="AD54" s="24">
        <f t="shared" si="43"/>
        <v>3.7710428200315338E-2</v>
      </c>
      <c r="AE54" s="24">
        <f t="shared" si="43"/>
        <v>3.9835182218201259E-2</v>
      </c>
      <c r="AF54" s="24">
        <f t="shared" si="43"/>
        <v>6.1814647134471157E-2</v>
      </c>
      <c r="AG54" s="24">
        <f t="shared" si="43"/>
        <v>0.10351915409682166</v>
      </c>
      <c r="AH54" s="24">
        <f t="shared" si="43"/>
        <v>4.0553883392622003E-2</v>
      </c>
      <c r="AI54" s="24">
        <f t="shared" si="43"/>
        <v>3.6962017378659784E-2</v>
      </c>
      <c r="AJ54" s="24">
        <f t="shared" si="43"/>
        <v>4.6018676210828779E-2</v>
      </c>
      <c r="AK54" s="24">
        <f t="shared" si="43"/>
        <v>2.1926360604946682E-2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4.4245886698853543E-2</v>
      </c>
      <c r="AP54" s="24">
        <f t="shared" si="45"/>
        <v>4.3889262938650253E-2</v>
      </c>
      <c r="AQ54" s="24">
        <f t="shared" si="45"/>
        <v>3.5121654856164586E-2</v>
      </c>
      <c r="AR54" s="24">
        <f t="shared" si="39"/>
        <v>3.3368941083894654E-2</v>
      </c>
      <c r="AS54" s="24" t="e">
        <f t="shared" si="39"/>
        <v>#DIV/0!</v>
      </c>
      <c r="AT54" s="24">
        <f t="shared" si="39"/>
        <v>4.4316680636363293E-2</v>
      </c>
      <c r="AU54" s="21"/>
      <c r="AV54" s="24">
        <f t="shared" si="44"/>
        <v>0.43907069236607255</v>
      </c>
      <c r="AW54" s="24">
        <f t="shared" si="44"/>
        <v>0.5130685358613194</v>
      </c>
      <c r="AX54" s="24">
        <f t="shared" si="44"/>
        <v>0.37078552322104863</v>
      </c>
      <c r="AY54" s="24">
        <f t="shared" si="44"/>
        <v>0.54492195126460907</v>
      </c>
      <c r="AZ54" s="24">
        <f t="shared" si="44"/>
        <v>0.18786444234192601</v>
      </c>
      <c r="BA54" s="24">
        <f t="shared" si="44"/>
        <v>0.52446997209650159</v>
      </c>
      <c r="BB54" s="24">
        <f t="shared" si="44"/>
        <v>0.43549765799907147</v>
      </c>
      <c r="BC54" s="24">
        <f t="shared" si="44"/>
        <v>0.40202072179667603</v>
      </c>
      <c r="BD54" s="24">
        <f t="shared" si="42"/>
        <v>0.24919359455535472</v>
      </c>
      <c r="BE54" s="24">
        <f t="shared" si="42"/>
        <v>0.5177921556517513</v>
      </c>
      <c r="BF54" s="24">
        <f t="shared" si="42"/>
        <v>0.27299337497381493</v>
      </c>
      <c r="BG54" s="24">
        <f t="shared" si="42"/>
        <v>0.36625686614228425</v>
      </c>
      <c r="BH54" s="24">
        <f t="shared" si="42"/>
        <v>0.23477172130612534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0.43907069236607232</v>
      </c>
      <c r="BM54" s="24">
        <f t="shared" si="33"/>
        <v>0.48919084386423584</v>
      </c>
      <c r="BN54" s="24">
        <f t="shared" si="33"/>
        <v>0.4721304776808164</v>
      </c>
      <c r="BO54" s="24">
        <f t="shared" si="33"/>
        <v>0.49094109672166253</v>
      </c>
      <c r="BP54" s="24" t="e">
        <f t="shared" si="33"/>
        <v>#DIV/0!</v>
      </c>
      <c r="BQ54" s="24">
        <f t="shared" si="33"/>
        <v>0.44122795695215578</v>
      </c>
      <c r="BR54" s="21"/>
      <c r="BS54" s="35">
        <f t="shared" si="11"/>
        <v>44197</v>
      </c>
      <c r="BT54" s="24">
        <f t="shared" si="41"/>
        <v>1.9693279240115963E-2</v>
      </c>
      <c r="BU54" s="24">
        <f t="shared" si="40"/>
        <v>1.1161799542870011E-3</v>
      </c>
      <c r="BV54" s="24">
        <f t="shared" si="40"/>
        <v>2.8942345211898442E-3</v>
      </c>
      <c r="BW54" s="24">
        <f t="shared" si="40"/>
        <v>7.1417707661088374E-4</v>
      </c>
      <c r="BX54" s="24">
        <f t="shared" si="40"/>
        <v>2.9627775648487648E-3</v>
      </c>
      <c r="BY54" s="24">
        <f t="shared" si="40"/>
        <v>2.3664080650222527E-3</v>
      </c>
      <c r="BZ54" s="24">
        <f t="shared" si="40"/>
        <v>6.2416664892135385E-3</v>
      </c>
      <c r="CA54" s="24">
        <f t="shared" si="40"/>
        <v>2.6875281438550015E-3</v>
      </c>
      <c r="CB54" s="24">
        <f t="shared" si="40"/>
        <v>2.4629904264449058E-3</v>
      </c>
      <c r="CC54" s="24">
        <f t="shared" si="40"/>
        <v>4.410263161686612E-4</v>
      </c>
      <c r="CD54" s="24">
        <f t="shared" si="40"/>
        <v>1.9944049634694353E-3</v>
      </c>
      <c r="CE54" s="24">
        <f t="shared" si="40"/>
        <v>6.7121393762752503E-4</v>
      </c>
      <c r="CF54" s="24">
        <f t="shared" si="14"/>
        <v>4.4245886698853772E-2</v>
      </c>
    </row>
    <row r="55" spans="1:84" x14ac:dyDescent="0.2">
      <c r="A55" s="31">
        <f>+[1]NEA!A56</f>
        <v>44228</v>
      </c>
      <c r="B55" s="17">
        <f>+[1]NEA!B56</f>
        <v>437.49302176767537</v>
      </c>
      <c r="C55" s="17">
        <f>+[1]NEA!C56</f>
        <v>474.53731666138299</v>
      </c>
      <c r="D55" s="17">
        <f>+[1]NEA!D56</f>
        <v>343.79572557723998</v>
      </c>
      <c r="E55" s="17">
        <f>+[1]NEA!E56</f>
        <v>374.65148202257399</v>
      </c>
      <c r="F55" s="17">
        <f>+[1]NEA!F56</f>
        <v>394.06830000000002</v>
      </c>
      <c r="G55" s="17">
        <f>+[1]NEA!G56</f>
        <v>441.38225679014698</v>
      </c>
      <c r="H55" s="17">
        <f>+[1]NEA!H56</f>
        <v>505.62863541941402</v>
      </c>
      <c r="I55" s="17">
        <f>+[1]NEA!I56</f>
        <v>472.78007910091497</v>
      </c>
      <c r="J55" s="17">
        <f>+[1]NEA!J56</f>
        <v>418.78135115824199</v>
      </c>
      <c r="K55" s="17">
        <f>+[1]NEA!K56</f>
        <v>420.9735</v>
      </c>
      <c r="L55" s="17">
        <f>+[1]NEA!L56</f>
        <v>368.87321514937702</v>
      </c>
      <c r="M55" s="17">
        <f>+[1]NEA!M56</f>
        <v>391.64440000000002</v>
      </c>
      <c r="N55" s="17">
        <f>+[1]NEA!N56</f>
        <v>395.61934398376599</v>
      </c>
      <c r="O55" s="17">
        <f>+[1]NEA!P56</f>
        <v>430.65019999999998</v>
      </c>
      <c r="P55" s="17">
        <f>+[1]NEA!Q56</f>
        <v>447.53120000000001</v>
      </c>
      <c r="Q55" s="17">
        <f>+[1]NEA!R56</f>
        <v>408.76490000000001</v>
      </c>
      <c r="R55" s="18">
        <f t="shared" si="4"/>
        <v>437.49302176767537</v>
      </c>
      <c r="S55" s="19">
        <f t="shared" si="5"/>
        <v>434.74730152224959</v>
      </c>
      <c r="T55" s="19">
        <f t="shared" si="6"/>
        <v>403.04013594436464</v>
      </c>
      <c r="U55" s="19">
        <f t="shared" si="7"/>
        <v>404.99065091409506</v>
      </c>
      <c r="V55" s="19"/>
      <c r="W55" s="20">
        <f t="shared" si="8"/>
        <v>429.41111463540233</v>
      </c>
      <c r="X55" s="21"/>
      <c r="Y55" s="41">
        <f t="shared" si="43"/>
        <v>3.6342744019638662E-2</v>
      </c>
      <c r="Z55" s="24">
        <f t="shared" si="43"/>
        <v>3.0057270897357213E-2</v>
      </c>
      <c r="AA55" s="24">
        <f t="shared" si="43"/>
        <v>2.9258275811120393E-2</v>
      </c>
      <c r="AB55" s="24">
        <f t="shared" si="43"/>
        <v>4.952223809026135E-2</v>
      </c>
      <c r="AC55" s="24">
        <f t="shared" si="43"/>
        <v>1.348133768694737E-2</v>
      </c>
      <c r="AD55" s="24">
        <f t="shared" si="43"/>
        <v>4.1875336239317829E-2</v>
      </c>
      <c r="AE55" s="24">
        <f t="shared" si="43"/>
        <v>6.5038049402169618E-2</v>
      </c>
      <c r="AF55" s="24">
        <f t="shared" si="43"/>
        <v>5.0419156578071389E-2</v>
      </c>
      <c r="AG55" s="24">
        <f t="shared" si="43"/>
        <v>1.9669230067097088E-2</v>
      </c>
      <c r="AH55" s="24">
        <f t="shared" si="43"/>
        <v>2.8204622180624694E-2</v>
      </c>
      <c r="AI55" s="24">
        <f t="shared" si="43"/>
        <v>2.9502632802980155E-3</v>
      </c>
      <c r="AJ55" s="24">
        <f t="shared" si="43"/>
        <v>5.7824229855675924E-2</v>
      </c>
      <c r="AK55" s="24">
        <f t="shared" si="43"/>
        <v>3.2315615575882584E-2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3.6342744019638662E-2</v>
      </c>
      <c r="AP55" s="24">
        <f t="shared" si="45"/>
        <v>3.5539215758980669E-2</v>
      </c>
      <c r="AQ55" s="24">
        <f t="shared" si="45"/>
        <v>4.2935608481055709E-2</v>
      </c>
      <c r="AR55" s="24">
        <f t="shared" si="39"/>
        <v>4.0511557678253096E-2</v>
      </c>
      <c r="AS55" s="24" t="e">
        <f t="shared" si="39"/>
        <v>#DIV/0!</v>
      </c>
      <c r="AT55" s="24">
        <f t="shared" si="39"/>
        <v>4.3614085470939701E-2</v>
      </c>
      <c r="AU55" s="21"/>
      <c r="AV55" s="24">
        <f t="shared" si="44"/>
        <v>0.46050261795493741</v>
      </c>
      <c r="AW55" s="24">
        <f t="shared" si="44"/>
        <v>0.52475320766267552</v>
      </c>
      <c r="AX55" s="24">
        <f t="shared" si="44"/>
        <v>0.39034692810885385</v>
      </c>
      <c r="AY55" s="24">
        <f t="shared" si="44"/>
        <v>0.56781625624066012</v>
      </c>
      <c r="AZ55" s="24">
        <f t="shared" si="44"/>
        <v>0.19650928819125535</v>
      </c>
      <c r="BA55" s="24">
        <f t="shared" si="44"/>
        <v>0.54095093512540982</v>
      </c>
      <c r="BB55" s="24">
        <f t="shared" si="44"/>
        <v>0.5127230277211352</v>
      </c>
      <c r="BC55" s="24">
        <f t="shared" si="44"/>
        <v>0.44283473093924286</v>
      </c>
      <c r="BD55" s="24">
        <f t="shared" si="42"/>
        <v>0.26140251851463003</v>
      </c>
      <c r="BE55" s="24">
        <f t="shared" si="42"/>
        <v>0.49680211741498437</v>
      </c>
      <c r="BF55" s="24">
        <f t="shared" si="42"/>
        <v>0.21953007110804901</v>
      </c>
      <c r="BG55" s="24">
        <f t="shared" si="42"/>
        <v>0.45220377344778084</v>
      </c>
      <c r="BH55" s="24">
        <f t="shared" si="42"/>
        <v>0.25177310457945556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0.46050261795493741</v>
      </c>
      <c r="BM55" s="24">
        <f t="shared" si="33"/>
        <v>0.50591068132937345</v>
      </c>
      <c r="BN55" s="24">
        <f t="shared" si="33"/>
        <v>0.49462792635689512</v>
      </c>
      <c r="BO55" s="24">
        <f t="shared" si="33"/>
        <v>0.5018902844619666</v>
      </c>
      <c r="BP55" s="24" t="e">
        <f t="shared" si="33"/>
        <v>#DIV/0!</v>
      </c>
      <c r="BQ55" s="24">
        <f t="shared" si="33"/>
        <v>0.46571523336134901</v>
      </c>
      <c r="BR55" s="21"/>
      <c r="BS55" s="35">
        <f t="shared" si="11"/>
        <v>44228</v>
      </c>
      <c r="BT55" s="24">
        <f t="shared" si="41"/>
        <v>1.1582132848154505E-2</v>
      </c>
      <c r="BU55" s="24">
        <f t="shared" si="40"/>
        <v>8.4267187507794405E-4</v>
      </c>
      <c r="BV55" s="24">
        <f t="shared" si="40"/>
        <v>4.8576513808331178E-3</v>
      </c>
      <c r="BW55" s="24">
        <f t="shared" si="40"/>
        <v>1.0070287433223311E-3</v>
      </c>
      <c r="BX55" s="24">
        <f t="shared" si="40"/>
        <v>3.2694093372934553E-3</v>
      </c>
      <c r="BY55" s="24">
        <f t="shared" si="40"/>
        <v>3.8472647242996012E-3</v>
      </c>
      <c r="BZ55" s="24">
        <f t="shared" si="40"/>
        <v>5.1766723754461778E-3</v>
      </c>
      <c r="CA55" s="24">
        <f t="shared" si="40"/>
        <v>5.3963084914527627E-4</v>
      </c>
      <c r="CB55" s="24">
        <f t="shared" si="40"/>
        <v>1.7069168407348274E-3</v>
      </c>
      <c r="CC55" s="24">
        <f t="shared" si="40"/>
        <v>3.4956640449545409E-5</v>
      </c>
      <c r="CD55" s="24">
        <f t="shared" si="40"/>
        <v>2.5103007024174636E-3</v>
      </c>
      <c r="CE55" s="24">
        <f t="shared" si="40"/>
        <v>9.6810770246453647E-4</v>
      </c>
      <c r="CF55" s="24">
        <f t="shared" si="14"/>
        <v>3.634274401963878E-2</v>
      </c>
    </row>
    <row r="56" spans="1:84" x14ac:dyDescent="0.2">
      <c r="A56" s="31">
        <f>+[1]NEA!A57</f>
        <v>44256</v>
      </c>
      <c r="B56" s="17">
        <f>+[1]NEA!B57</f>
        <v>449.48889146284819</v>
      </c>
      <c r="C56" s="17">
        <f>+[1]NEA!C57</f>
        <v>484.85865659783298</v>
      </c>
      <c r="D56" s="17">
        <f>+[1]NEA!D57</f>
        <v>362.61558524814097</v>
      </c>
      <c r="E56" s="17">
        <f>+[1]NEA!E57</f>
        <v>387.07338833259098</v>
      </c>
      <c r="F56" s="17">
        <f>+[1]NEA!F57</f>
        <v>402.16590000000002</v>
      </c>
      <c r="G56" s="17">
        <f>+[1]NEA!G57</f>
        <v>458.17180711705998</v>
      </c>
      <c r="H56" s="17">
        <f>+[1]NEA!H57</f>
        <v>521.89589849332003</v>
      </c>
      <c r="I56" s="17">
        <f>+[1]NEA!I57</f>
        <v>488.963379388117</v>
      </c>
      <c r="J56" s="17">
        <f>+[1]NEA!J57</f>
        <v>423.24348357230701</v>
      </c>
      <c r="K56" s="17">
        <f>+[1]NEA!K57</f>
        <v>428.2826</v>
      </c>
      <c r="L56" s="17">
        <f>+[1]NEA!L57</f>
        <v>382.92153736066399</v>
      </c>
      <c r="M56" s="17">
        <f>+[1]NEA!M57</f>
        <v>406.99450000000002</v>
      </c>
      <c r="N56" s="17">
        <f>+[1]NEA!N57</f>
        <v>405.181804671664</v>
      </c>
      <c r="O56" s="17">
        <f>+[1]NEA!P57</f>
        <v>441.113</v>
      </c>
      <c r="P56" s="17">
        <f>+[1]NEA!Q57</f>
        <v>462.39550000000003</v>
      </c>
      <c r="Q56" s="17">
        <f>+[1]NEA!R57</f>
        <v>425.20580000000001</v>
      </c>
      <c r="R56" s="18">
        <f t="shared" si="4"/>
        <v>449.48889146284824</v>
      </c>
      <c r="S56" s="19">
        <f t="shared" si="5"/>
        <v>446.56844291702811</v>
      </c>
      <c r="T56" s="19">
        <f t="shared" si="6"/>
        <v>415.67269319295173</v>
      </c>
      <c r="U56" s="19">
        <f t="shared" si="7"/>
        <v>417.15806858386145</v>
      </c>
      <c r="V56" s="19"/>
      <c r="W56" s="20">
        <f t="shared" si="8"/>
        <v>442.43427854786648</v>
      </c>
      <c r="X56" s="21"/>
      <c r="Y56" s="41">
        <f t="shared" si="43"/>
        <v>2.7419568080660817E-2</v>
      </c>
      <c r="Z56" s="24">
        <f t="shared" si="43"/>
        <v>2.1750323049546383E-2</v>
      </c>
      <c r="AA56" s="24">
        <f t="shared" si="43"/>
        <v>5.4741400985431232E-2</v>
      </c>
      <c r="AB56" s="24">
        <f t="shared" si="43"/>
        <v>3.3155897964040504E-2</v>
      </c>
      <c r="AC56" s="24">
        <f t="shared" si="43"/>
        <v>2.0548722137761377E-2</v>
      </c>
      <c r="AD56" s="24">
        <f t="shared" si="43"/>
        <v>3.8038571031403068E-2</v>
      </c>
      <c r="AE56" s="24">
        <f t="shared" si="43"/>
        <v>3.2172353253712593E-2</v>
      </c>
      <c r="AF56" s="24">
        <f t="shared" si="43"/>
        <v>3.4230080755470516E-2</v>
      </c>
      <c r="AG56" s="24">
        <f t="shared" si="43"/>
        <v>1.065504087448943E-2</v>
      </c>
      <c r="AH56" s="24">
        <f t="shared" si="43"/>
        <v>1.7362375541453368E-2</v>
      </c>
      <c r="AI56" s="24">
        <f t="shared" si="43"/>
        <v>3.8084419346083642E-2</v>
      </c>
      <c r="AJ56" s="24">
        <f t="shared" si="43"/>
        <v>3.9193972899906226E-2</v>
      </c>
      <c r="AK56" s="24">
        <f t="shared" si="43"/>
        <v>2.417086230315979E-2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2.7419568080661039E-2</v>
      </c>
      <c r="AP56" s="24">
        <f t="shared" si="45"/>
        <v>2.7190833280361426E-2</v>
      </c>
      <c r="AQ56" s="24">
        <f t="shared" si="45"/>
        <v>3.1343174344132585E-2</v>
      </c>
      <c r="AR56" s="24">
        <f t="shared" si="39"/>
        <v>3.0043700125678363E-2</v>
      </c>
      <c r="AS56" s="24" t="e">
        <f t="shared" si="39"/>
        <v>#DIV/0!</v>
      </c>
      <c r="AT56" s="24">
        <f t="shared" si="39"/>
        <v>3.0327961872905096E-2</v>
      </c>
      <c r="AU56" s="21"/>
      <c r="AV56" s="24">
        <f t="shared" si="44"/>
        <v>0.45900334665288156</v>
      </c>
      <c r="AW56" s="24">
        <f t="shared" si="44"/>
        <v>0.52420724793063833</v>
      </c>
      <c r="AX56" s="24">
        <f t="shared" si="44"/>
        <v>0.43628221864421968</v>
      </c>
      <c r="AY56" s="24">
        <f t="shared" si="44"/>
        <v>0.55891675262752027</v>
      </c>
      <c r="AZ56" s="24">
        <f t="shared" si="44"/>
        <v>0.19587237395738866</v>
      </c>
      <c r="BA56" s="24">
        <f t="shared" si="44"/>
        <v>0.54789099329090973</v>
      </c>
      <c r="BB56" s="24">
        <f t="shared" si="44"/>
        <v>0.50926358439745845</v>
      </c>
      <c r="BC56" s="24">
        <f t="shared" si="44"/>
        <v>0.45032255560209644</v>
      </c>
      <c r="BD56" s="24">
        <f t="shared" si="42"/>
        <v>0.18712235752184125</v>
      </c>
      <c r="BE56" s="24">
        <f t="shared" si="42"/>
        <v>0.46637773891321355</v>
      </c>
      <c r="BF56" s="24">
        <f t="shared" si="42"/>
        <v>0.28201499020737497</v>
      </c>
      <c r="BG56" s="24">
        <f t="shared" si="42"/>
        <v>0.46098402013672413</v>
      </c>
      <c r="BH56" s="24">
        <f t="shared" si="42"/>
        <v>0.25247205473611478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0.45900334665288134</v>
      </c>
      <c r="BM56" s="24">
        <f t="shared" si="46"/>
        <v>0.50527681139936642</v>
      </c>
      <c r="BN56" s="24">
        <f t="shared" si="46"/>
        <v>0.48948909112046612</v>
      </c>
      <c r="BO56" s="24">
        <f t="shared" si="46"/>
        <v>0.49435793779691029</v>
      </c>
      <c r="BP56" s="24" t="e">
        <f t="shared" si="46"/>
        <v>#DIV/0!</v>
      </c>
      <c r="BQ56" s="24">
        <f t="shared" si="46"/>
        <v>0.4592377033723547</v>
      </c>
      <c r="BR56" s="21"/>
      <c r="BS56" s="35">
        <f t="shared" si="11"/>
        <v>44256</v>
      </c>
      <c r="BT56" s="24">
        <f t="shared" si="41"/>
        <v>8.3303388859441822E-3</v>
      </c>
      <c r="BU56" s="24">
        <f t="shared" si="40"/>
        <v>1.5658373001080207E-3</v>
      </c>
      <c r="BV56" s="24">
        <f t="shared" si="40"/>
        <v>3.2936322644413819E-3</v>
      </c>
      <c r="BW56" s="24">
        <f t="shared" si="40"/>
        <v>1.5010876227158194E-3</v>
      </c>
      <c r="BX56" s="24">
        <f t="shared" si="40"/>
        <v>2.9857093723599671E-3</v>
      </c>
      <c r="BY56" s="24">
        <f t="shared" si="40"/>
        <v>1.9558209962531503E-3</v>
      </c>
      <c r="BZ56" s="24">
        <f t="shared" si="40"/>
        <v>3.5622324016979399E-3</v>
      </c>
      <c r="CA56" s="24">
        <f t="shared" si="40"/>
        <v>2.8762089408469488E-4</v>
      </c>
      <c r="CB56" s="24">
        <f t="shared" si="40"/>
        <v>1.0425031196090694E-3</v>
      </c>
      <c r="CC56" s="24">
        <f t="shared" si="40"/>
        <v>4.3670909607093362E-4</v>
      </c>
      <c r="CD56" s="24">
        <f t="shared" si="40"/>
        <v>1.7367818735255097E-3</v>
      </c>
      <c r="CE56" s="24">
        <f t="shared" si="40"/>
        <v>7.2129425385031342E-4</v>
      </c>
      <c r="CF56" s="24">
        <f t="shared" si="14"/>
        <v>2.741956808066098E-2</v>
      </c>
    </row>
    <row r="57" spans="1:84" x14ac:dyDescent="0.2">
      <c r="A57" s="31">
        <f>+[1]NEA!A58</f>
        <v>44287</v>
      </c>
      <c r="B57" s="17">
        <f>+[1]NEA!B58</f>
        <v>468.41576475818681</v>
      </c>
      <c r="C57" s="17">
        <f>+[1]NEA!C58</f>
        <v>502.36060627853499</v>
      </c>
      <c r="D57" s="17">
        <f>+[1]NEA!D58</f>
        <v>381.40253532160602</v>
      </c>
      <c r="E57" s="17">
        <f>+[1]NEA!E58</f>
        <v>406.86387405786201</v>
      </c>
      <c r="F57" s="17">
        <f>+[1]NEA!F58</f>
        <v>422.60559999999998</v>
      </c>
      <c r="G57" s="17">
        <f>+[1]NEA!G58</f>
        <v>476.33483881835298</v>
      </c>
      <c r="H57" s="17">
        <f>+[1]NEA!H58</f>
        <v>539.15515513426703</v>
      </c>
      <c r="I57" s="17">
        <f>+[1]NEA!I58</f>
        <v>522.82413028709402</v>
      </c>
      <c r="J57" s="17">
        <f>+[1]NEA!J58</f>
        <v>427.51182099604301</v>
      </c>
      <c r="K57" s="17">
        <f>+[1]NEA!K58</f>
        <v>440.25720000000001</v>
      </c>
      <c r="L57" s="17">
        <f>+[1]NEA!L58</f>
        <v>408.41427800739001</v>
      </c>
      <c r="M57" s="17">
        <f>+[1]NEA!M58</f>
        <v>420.1841</v>
      </c>
      <c r="N57" s="17">
        <f>+[1]NEA!N58</f>
        <v>425.20768833488597</v>
      </c>
      <c r="O57" s="17">
        <f>+[1]NEA!P58</f>
        <v>446.62349999999998</v>
      </c>
      <c r="P57" s="17">
        <f>+[1]NEA!Q58</f>
        <v>483.43020000000001</v>
      </c>
      <c r="Q57" s="17">
        <f>+[1]NEA!R58</f>
        <v>444.16860000000003</v>
      </c>
      <c r="R57" s="18">
        <f t="shared" si="4"/>
        <v>468.41576475818681</v>
      </c>
      <c r="S57" s="19">
        <f t="shared" si="5"/>
        <v>463.91741026982726</v>
      </c>
      <c r="T57" s="19">
        <f t="shared" si="6"/>
        <v>432.70763447248612</v>
      </c>
      <c r="U57" s="19">
        <f t="shared" si="7"/>
        <v>434.85118549734119</v>
      </c>
      <c r="V57" s="19"/>
      <c r="W57" s="20">
        <f t="shared" si="8"/>
        <v>462.75631441035551</v>
      </c>
      <c r="X57" s="21"/>
      <c r="Y57" s="41">
        <f t="shared" si="43"/>
        <v>4.2107544045730805E-2</v>
      </c>
      <c r="Z57" s="24">
        <f t="shared" si="43"/>
        <v>3.6097013928781063E-2</v>
      </c>
      <c r="AA57" s="24">
        <f t="shared" si="43"/>
        <v>5.1809549389911114E-2</v>
      </c>
      <c r="AB57" s="24">
        <f t="shared" si="43"/>
        <v>5.1128510307885344E-2</v>
      </c>
      <c r="AC57" s="24">
        <f t="shared" si="43"/>
        <v>5.0824050472702886E-2</v>
      </c>
      <c r="AD57" s="24">
        <f t="shared" si="43"/>
        <v>3.9642403611823473E-2</v>
      </c>
      <c r="AE57" s="24">
        <f t="shared" si="43"/>
        <v>3.3070305190696869E-2</v>
      </c>
      <c r="AF57" s="24">
        <f t="shared" si="43"/>
        <v>6.9250075417406354E-2</v>
      </c>
      <c r="AG57" s="24">
        <f t="shared" si="43"/>
        <v>1.008482726706128E-2</v>
      </c>
      <c r="AH57" s="24">
        <f t="shared" si="43"/>
        <v>2.7959576223736349E-2</v>
      </c>
      <c r="AI57" s="24">
        <f t="shared" si="43"/>
        <v>6.6574319173682506E-2</v>
      </c>
      <c r="AJ57" s="24">
        <f t="shared" si="43"/>
        <v>3.2407317543603043E-2</v>
      </c>
      <c r="AK57" s="24">
        <f t="shared" si="43"/>
        <v>4.9424439677022924E-2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4.2107544045730805E-2</v>
      </c>
      <c r="AP57" s="24">
        <f t="shared" si="45"/>
        <v>3.8849514845863409E-2</v>
      </c>
      <c r="AQ57" s="24">
        <f t="shared" si="45"/>
        <v>4.0981622219833813E-2</v>
      </c>
      <c r="AR57" s="24">
        <f t="shared" si="39"/>
        <v>4.2413459659411679E-2</v>
      </c>
      <c r="AS57" s="24" t="e">
        <f t="shared" si="39"/>
        <v>#DIV/0!</v>
      </c>
      <c r="AT57" s="24">
        <f t="shared" si="39"/>
        <v>4.5932326783514332E-2</v>
      </c>
      <c r="AU57" s="21"/>
      <c r="AV57" s="24">
        <f t="shared" si="44"/>
        <v>0.48667960228723528</v>
      </c>
      <c r="AW57" s="24">
        <f t="shared" si="44"/>
        <v>0.52321513433981903</v>
      </c>
      <c r="AX57" s="24">
        <f t="shared" si="44"/>
        <v>0.466712027935406</v>
      </c>
      <c r="AY57" s="24">
        <f t="shared" si="44"/>
        <v>0.61239415726862156</v>
      </c>
      <c r="AZ57" s="24">
        <f t="shared" si="44"/>
        <v>0.23961324344643109</v>
      </c>
      <c r="BA57" s="24">
        <f t="shared" si="44"/>
        <v>0.57872015701344237</v>
      </c>
      <c r="BB57" s="24">
        <f t="shared" si="44"/>
        <v>0.51863691117855359</v>
      </c>
      <c r="BC57" s="24">
        <f t="shared" si="44"/>
        <v>0.53193949436264232</v>
      </c>
      <c r="BD57" s="24">
        <f t="shared" si="42"/>
        <v>0.25694913867522384</v>
      </c>
      <c r="BE57" s="24">
        <f t="shared" si="42"/>
        <v>0.47500720321095691</v>
      </c>
      <c r="BF57" s="24">
        <f t="shared" si="42"/>
        <v>0.36420021438815642</v>
      </c>
      <c r="BG57" s="24">
        <f t="shared" si="42"/>
        <v>0.47670326349010006</v>
      </c>
      <c r="BH57" s="24">
        <f t="shared" si="42"/>
        <v>0.29320536964519639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0.48667960228723506</v>
      </c>
      <c r="BM57" s="24">
        <f t="shared" si="46"/>
        <v>0.52019904747823409</v>
      </c>
      <c r="BN57" s="24">
        <f t="shared" si="46"/>
        <v>0.52180897022954098</v>
      </c>
      <c r="BO57" s="24">
        <f t="shared" si="46"/>
        <v>0.52953584337607151</v>
      </c>
      <c r="BP57" s="24" t="e">
        <f t="shared" si="46"/>
        <v>#DIV/0!</v>
      </c>
      <c r="BQ57" s="24">
        <f t="shared" si="46"/>
        <v>0.50639034243014458</v>
      </c>
      <c r="BR57" s="21"/>
      <c r="BS57" s="35">
        <f t="shared" si="11"/>
        <v>44287</v>
      </c>
      <c r="BT57" s="24">
        <f t="shared" si="41"/>
        <v>1.3748812372522613E-2</v>
      </c>
      <c r="BU57" s="24">
        <f t="shared" si="40"/>
        <v>1.5213834994866609E-3</v>
      </c>
      <c r="BV57" s="24">
        <f t="shared" si="40"/>
        <v>5.1073483410461239E-3</v>
      </c>
      <c r="BW57" s="24">
        <f t="shared" si="40"/>
        <v>3.6878768340752382E-3</v>
      </c>
      <c r="BX57" s="24">
        <f t="shared" si="40"/>
        <v>3.1437570387151401E-3</v>
      </c>
      <c r="BY57" s="24">
        <f t="shared" si="40"/>
        <v>2.0197093110783768E-3</v>
      </c>
      <c r="BZ57" s="24">
        <f t="shared" si="40"/>
        <v>7.2544402620481722E-3</v>
      </c>
      <c r="CA57" s="24">
        <f t="shared" si="40"/>
        <v>2.677866297376649E-4</v>
      </c>
      <c r="CB57" s="24">
        <f t="shared" si="40"/>
        <v>1.6623659765388451E-3</v>
      </c>
      <c r="CC57" s="24">
        <f t="shared" si="40"/>
        <v>7.7132333942034673E-4</v>
      </c>
      <c r="CD57" s="24">
        <f t="shared" si="40"/>
        <v>1.4525057513105693E-3</v>
      </c>
      <c r="CE57" s="24">
        <f t="shared" si="40"/>
        <v>1.4702346897508304E-3</v>
      </c>
      <c r="CF57" s="24">
        <f t="shared" si="14"/>
        <v>4.2107544045730576E-2</v>
      </c>
    </row>
    <row r="58" spans="1:84" x14ac:dyDescent="0.2">
      <c r="A58" s="31">
        <f>+[1]NEA!A59</f>
        <v>44317</v>
      </c>
      <c r="B58" s="17">
        <f>+[1]NEA!B59</f>
        <v>486.2298075925541</v>
      </c>
      <c r="C58" s="17">
        <f>+[1]NEA!C59</f>
        <v>522.05865908423903</v>
      </c>
      <c r="D58" s="17">
        <f>+[1]NEA!D59</f>
        <v>387.35268602321003</v>
      </c>
      <c r="E58" s="17">
        <f>+[1]NEA!E59</f>
        <v>432.997118541465</v>
      </c>
      <c r="F58" s="17">
        <f>+[1]NEA!F59</f>
        <v>434.43979999999999</v>
      </c>
      <c r="G58" s="17">
        <f>+[1]NEA!G59</f>
        <v>487.43720669171603</v>
      </c>
      <c r="H58" s="17">
        <f>+[1]NEA!H59</f>
        <v>560.65465298614004</v>
      </c>
      <c r="I58" s="17">
        <f>+[1]NEA!I59</f>
        <v>548.36813969670504</v>
      </c>
      <c r="J58" s="17">
        <f>+[1]NEA!J59</f>
        <v>436.88318452664902</v>
      </c>
      <c r="K58" s="17">
        <f>+[1]NEA!K59</f>
        <v>455.10070000000002</v>
      </c>
      <c r="L58" s="17">
        <f>+[1]NEA!L59</f>
        <v>411.00439137466702</v>
      </c>
      <c r="M58" s="17">
        <f>+[1]NEA!M59</f>
        <v>430.19690000000003</v>
      </c>
      <c r="N58" s="17">
        <f>+[1]NEA!N59</f>
        <v>439.60081003116102</v>
      </c>
      <c r="O58" s="17">
        <f>+[1]NEA!P59</f>
        <v>463.85120000000001</v>
      </c>
      <c r="P58" s="17">
        <f>+[1]NEA!Q59</f>
        <v>498.14589999999998</v>
      </c>
      <c r="Q58" s="17">
        <f>+[1]NEA!R59</f>
        <v>457.84210000000002</v>
      </c>
      <c r="R58" s="18">
        <f t="shared" si="4"/>
        <v>486.2298075925541</v>
      </c>
      <c r="S58" s="19">
        <f t="shared" si="5"/>
        <v>481.72025224710711</v>
      </c>
      <c r="T58" s="19">
        <f t="shared" si="6"/>
        <v>449.80849540139883</v>
      </c>
      <c r="U58" s="19">
        <f t="shared" si="7"/>
        <v>453.16525187570454</v>
      </c>
      <c r="V58" s="19"/>
      <c r="W58" s="20">
        <f t="shared" si="8"/>
        <v>481.89923519204922</v>
      </c>
      <c r="X58" s="21"/>
      <c r="Y58" s="41">
        <f t="shared" si="43"/>
        <v>3.8030408399178262E-2</v>
      </c>
      <c r="Z58" s="24">
        <f t="shared" si="43"/>
        <v>3.9210982229729963E-2</v>
      </c>
      <c r="AA58" s="24">
        <f t="shared" si="43"/>
        <v>1.5600710930216311E-2</v>
      </c>
      <c r="AB58" s="24">
        <f t="shared" si="43"/>
        <v>6.423092869603475E-2</v>
      </c>
      <c r="AC58" s="24">
        <f t="shared" si="43"/>
        <v>2.8002941749943666E-2</v>
      </c>
      <c r="AD58" s="24">
        <f t="shared" si="43"/>
        <v>2.3307906473741813E-2</v>
      </c>
      <c r="AE58" s="24">
        <f t="shared" si="43"/>
        <v>3.9876272436862648E-2</v>
      </c>
      <c r="AF58" s="24">
        <f t="shared" si="43"/>
        <v>4.8857747624587056E-2</v>
      </c>
      <c r="AG58" s="24">
        <f t="shared" si="43"/>
        <v>2.1920712060714553E-2</v>
      </c>
      <c r="AH58" s="24">
        <f t="shared" si="43"/>
        <v>3.3715519019336782E-2</v>
      </c>
      <c r="AI58" s="24">
        <f t="shared" si="43"/>
        <v>6.341877614842284E-3</v>
      </c>
      <c r="AJ58" s="24">
        <f t="shared" si="43"/>
        <v>2.3829554711851442E-2</v>
      </c>
      <c r="AK58" s="24">
        <f t="shared" si="43"/>
        <v>3.3849627114313385E-2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3.8030408399178262E-2</v>
      </c>
      <c r="AP58" s="24">
        <f t="shared" si="45"/>
        <v>3.8375024483183751E-2</v>
      </c>
      <c r="AQ58" s="24">
        <f t="shared" si="45"/>
        <v>3.95205898083133E-2</v>
      </c>
      <c r="AR58" s="24">
        <f t="shared" si="39"/>
        <v>4.211570990065816E-2</v>
      </c>
      <c r="AS58" s="24" t="e">
        <f t="shared" si="39"/>
        <v>#DIV/0!</v>
      </c>
      <c r="AT58" s="24">
        <f t="shared" si="39"/>
        <v>4.1367173576195571E-2</v>
      </c>
      <c r="AU58" s="21"/>
      <c r="AV58" s="24">
        <f t="shared" si="44"/>
        <v>0.50930721565604453</v>
      </c>
      <c r="AW58" s="24">
        <f t="shared" si="44"/>
        <v>0.55911484302433734</v>
      </c>
      <c r="AX58" s="24">
        <f t="shared" si="44"/>
        <v>0.49793130848691702</v>
      </c>
      <c r="AY58" s="24">
        <f t="shared" si="44"/>
        <v>0.63989464649981942</v>
      </c>
      <c r="AZ58" s="24">
        <f t="shared" si="44"/>
        <v>0.2652813726229728</v>
      </c>
      <c r="BA58" s="24">
        <f t="shared" si="44"/>
        <v>0.54308366698859634</v>
      </c>
      <c r="BB58" s="24">
        <f t="shared" si="44"/>
        <v>0.5402209935770883</v>
      </c>
      <c r="BC58" s="24">
        <f t="shared" si="44"/>
        <v>0.57697413217467508</v>
      </c>
      <c r="BD58" s="24">
        <f t="shared" si="42"/>
        <v>0.26953534033926774</v>
      </c>
      <c r="BE58" s="24">
        <f t="shared" si="42"/>
        <v>0.44484256129459743</v>
      </c>
      <c r="BF58" s="24">
        <f t="shared" si="42"/>
        <v>0.35496751697402495</v>
      </c>
      <c r="BG58" s="24">
        <f t="shared" si="42"/>
        <v>0.4873930258674104</v>
      </c>
      <c r="BH58" s="24">
        <f t="shared" si="42"/>
        <v>0.31607268403002031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0.50930721565604453</v>
      </c>
      <c r="BM58" s="24">
        <f t="shared" si="46"/>
        <v>0.53959469524927695</v>
      </c>
      <c r="BN58" s="24">
        <f t="shared" si="46"/>
        <v>0.52047514816220541</v>
      </c>
      <c r="BO58" s="24">
        <f t="shared" si="46"/>
        <v>0.52599003881911366</v>
      </c>
      <c r="BP58" s="24" t="e">
        <f t="shared" si="46"/>
        <v>#DIV/0!</v>
      </c>
      <c r="BQ58" s="24">
        <f t="shared" si="46"/>
        <v>0.51801809126045328</v>
      </c>
      <c r="BR58" s="21"/>
      <c r="BS58" s="35">
        <f t="shared" si="11"/>
        <v>44317</v>
      </c>
      <c r="BT58" s="24">
        <f t="shared" si="41"/>
        <v>1.4848736889299011E-2</v>
      </c>
      <c r="BU58" s="24">
        <f t="shared" si="40"/>
        <v>4.6237872811602521E-4</v>
      </c>
      <c r="BV58" s="24">
        <f t="shared" si="40"/>
        <v>6.4717214666395679E-3</v>
      </c>
      <c r="BW58" s="24">
        <f t="shared" si="40"/>
        <v>2.0489353523262832E-3</v>
      </c>
      <c r="BX58" s="24">
        <f t="shared" si="40"/>
        <v>1.844011849160439E-3</v>
      </c>
      <c r="BY58" s="24">
        <f t="shared" si="40"/>
        <v>2.4142517653997358E-3</v>
      </c>
      <c r="BZ58" s="24">
        <f t="shared" si="40"/>
        <v>5.2515058015082496E-3</v>
      </c>
      <c r="CA58" s="24">
        <f t="shared" si="40"/>
        <v>5.6418351269521495E-4</v>
      </c>
      <c r="CB58" s="24">
        <f t="shared" si="40"/>
        <v>1.9773766591270813E-3</v>
      </c>
      <c r="CC58" s="24">
        <f t="shared" si="40"/>
        <v>7.5201443771116615E-5</v>
      </c>
      <c r="CD58" s="24">
        <f t="shared" si="40"/>
        <v>1.0581061469096059E-3</v>
      </c>
      <c r="CE58" s="24">
        <f t="shared" si="40"/>
        <v>1.013998784225964E-3</v>
      </c>
      <c r="CF58" s="24">
        <f t="shared" si="14"/>
        <v>3.8030408399178296E-2</v>
      </c>
    </row>
    <row r="59" spans="1:84" x14ac:dyDescent="0.2">
      <c r="A59" s="31">
        <f>+[1]NEA!A60</f>
        <v>44348</v>
      </c>
      <c r="B59" s="17">
        <f>+[1]NEA!B60</f>
        <v>503.70255575122701</v>
      </c>
      <c r="C59" s="17">
        <f>+[1]NEA!C60</f>
        <v>541.828045801082</v>
      </c>
      <c r="D59" s="17">
        <f>+[1]NEA!D60</f>
        <v>418.41142016132699</v>
      </c>
      <c r="E59" s="17">
        <f>+[1]NEA!E60</f>
        <v>445.05766791263301</v>
      </c>
      <c r="F59" s="17">
        <f>+[1]NEA!F60</f>
        <v>443.16550000000001</v>
      </c>
      <c r="G59" s="17">
        <f>+[1]NEA!G60</f>
        <v>501.45677324229098</v>
      </c>
      <c r="H59" s="17">
        <f>+[1]NEA!H60</f>
        <v>585.95867245464206</v>
      </c>
      <c r="I59" s="17">
        <f>+[1]NEA!I60</f>
        <v>570.20388499487206</v>
      </c>
      <c r="J59" s="17">
        <f>+[1]NEA!J60</f>
        <v>464.566181380849</v>
      </c>
      <c r="K59" s="17">
        <f>+[1]NEA!K60</f>
        <v>469.46469999999999</v>
      </c>
      <c r="L59" s="17">
        <f>+[1]NEA!L60</f>
        <v>422.80812321795702</v>
      </c>
      <c r="M59" s="17">
        <f>+[1]NEA!M60</f>
        <v>439.86369999999999</v>
      </c>
      <c r="N59" s="17">
        <f>+[1]NEA!N60</f>
        <v>452.16003278946499</v>
      </c>
      <c r="O59" s="17">
        <f>+[1]NEA!P60</f>
        <v>462.25240000000002</v>
      </c>
      <c r="P59" s="17">
        <f>+[1]NEA!Q60</f>
        <v>515.17309999999998</v>
      </c>
      <c r="Q59" s="17">
        <f>+[1]NEA!R60</f>
        <v>470.24829999999997</v>
      </c>
      <c r="R59" s="18">
        <f t="shared" si="4"/>
        <v>503.70255575122701</v>
      </c>
      <c r="S59" s="19">
        <f t="shared" si="5"/>
        <v>498.73498573798736</v>
      </c>
      <c r="T59" s="19">
        <f t="shared" si="6"/>
        <v>462.44215514664313</v>
      </c>
      <c r="U59" s="19">
        <f t="shared" si="7"/>
        <v>466.30672475161828</v>
      </c>
      <c r="V59" s="19"/>
      <c r="W59" s="20">
        <f t="shared" si="8"/>
        <v>498.93503205874663</v>
      </c>
      <c r="X59" s="21"/>
      <c r="Y59" s="41">
        <f t="shared" si="43"/>
        <v>3.5935164578216439E-2</v>
      </c>
      <c r="Z59" s="24">
        <f t="shared" si="43"/>
        <v>3.786813296329794E-2</v>
      </c>
      <c r="AA59" s="24">
        <f t="shared" si="43"/>
        <v>8.0182054388170609E-2</v>
      </c>
      <c r="AB59" s="24">
        <f t="shared" si="43"/>
        <v>2.7853648106928475E-2</v>
      </c>
      <c r="AC59" s="24">
        <f t="shared" si="43"/>
        <v>2.0084946176662566E-2</v>
      </c>
      <c r="AD59" s="24">
        <f t="shared" si="43"/>
        <v>2.8761789945677574E-2</v>
      </c>
      <c r="AE59" s="24">
        <f t="shared" si="43"/>
        <v>4.5132987541846914E-2</v>
      </c>
      <c r="AF59" s="24">
        <f t="shared" si="43"/>
        <v>3.9819500290888543E-2</v>
      </c>
      <c r="AG59" s="24">
        <f t="shared" si="43"/>
        <v>6.3364757067026378E-2</v>
      </c>
      <c r="AH59" s="24">
        <f t="shared" si="43"/>
        <v>3.1562245454687332E-2</v>
      </c>
      <c r="AI59" s="24">
        <f t="shared" si="43"/>
        <v>2.8719235343959815E-2</v>
      </c>
      <c r="AJ59" s="24">
        <f t="shared" si="43"/>
        <v>2.247064076937777E-2</v>
      </c>
      <c r="AK59" s="24">
        <f t="shared" si="43"/>
        <v>2.8569607861763657E-2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3.5935164578216439E-2</v>
      </c>
      <c r="AP59" s="24">
        <f t="shared" si="45"/>
        <v>3.5320776761015749E-2</v>
      </c>
      <c r="AQ59" s="24">
        <f t="shared" si="45"/>
        <v>2.8086752194331766E-2</v>
      </c>
      <c r="AR59" s="24">
        <f t="shared" si="39"/>
        <v>2.8999295117001278E-2</v>
      </c>
      <c r="AS59" s="24" t="e">
        <f t="shared" si="39"/>
        <v>#DIV/0!</v>
      </c>
      <c r="AT59" s="24">
        <f t="shared" si="39"/>
        <v>3.5351367303806169E-2</v>
      </c>
      <c r="AU59" s="21"/>
      <c r="AV59" s="24">
        <f t="shared" si="44"/>
        <v>0.51778768661247487</v>
      </c>
      <c r="AW59" s="24">
        <f t="shared" si="44"/>
        <v>0.57431555676359336</v>
      </c>
      <c r="AX59" s="24">
        <f t="shared" si="44"/>
        <v>0.51653911849664857</v>
      </c>
      <c r="AY59" s="24">
        <f t="shared" si="44"/>
        <v>0.61880816261429539</v>
      </c>
      <c r="AZ59" s="24">
        <f t="shared" si="44"/>
        <v>0.27699489796212395</v>
      </c>
      <c r="BA59" s="24">
        <f t="shared" si="44"/>
        <v>0.4849865799614268</v>
      </c>
      <c r="BB59" s="24">
        <f t="shared" si="44"/>
        <v>0.57198528335887211</v>
      </c>
      <c r="BC59" s="24">
        <f t="shared" si="44"/>
        <v>0.6113947366299366</v>
      </c>
      <c r="BD59" s="24">
        <f t="shared" si="42"/>
        <v>0.33589648634661318</v>
      </c>
      <c r="BE59" s="24">
        <f t="shared" si="42"/>
        <v>0.43755123288090703</v>
      </c>
      <c r="BF59" s="24">
        <f t="shared" si="42"/>
        <v>0.36598733680751216</v>
      </c>
      <c r="BG59" s="24">
        <f t="shared" si="42"/>
        <v>0.48653073087315124</v>
      </c>
      <c r="BH59" s="24">
        <f t="shared" si="42"/>
        <v>0.32455929215654922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0.5177876866124751</v>
      </c>
      <c r="BM59" s="24">
        <f t="shared" si="46"/>
        <v>0.53874924765251841</v>
      </c>
      <c r="BN59" s="24">
        <f t="shared" si="46"/>
        <v>0.49950548215517965</v>
      </c>
      <c r="BO59" s="24">
        <f t="shared" si="46"/>
        <v>0.50162159590950317</v>
      </c>
      <c r="BP59" s="24" t="e">
        <f t="shared" si="46"/>
        <v>#DIV/0!</v>
      </c>
      <c r="BQ59" s="24">
        <f t="shared" si="46"/>
        <v>0.52018657152999159</v>
      </c>
      <c r="BR59" s="21"/>
      <c r="BS59" s="35">
        <f t="shared" si="11"/>
        <v>44348</v>
      </c>
      <c r="BT59" s="24">
        <f t="shared" si="41"/>
        <v>1.4356525126009474E-2</v>
      </c>
      <c r="BU59" s="24">
        <f t="shared" si="40"/>
        <v>2.325110277021137E-3</v>
      </c>
      <c r="BV59" s="24">
        <f t="shared" si="40"/>
        <v>2.8772891032378431E-3</v>
      </c>
      <c r="BW59" s="24">
        <f t="shared" si="40"/>
        <v>1.4553905559673017E-3</v>
      </c>
      <c r="BX59" s="24">
        <f t="shared" si="40"/>
        <v>2.2432238020025363E-3</v>
      </c>
      <c r="BY59" s="24">
        <f t="shared" si="40"/>
        <v>2.7373711016058003E-3</v>
      </c>
      <c r="BZ59" s="24">
        <f t="shared" si="40"/>
        <v>4.3246675530339996E-3</v>
      </c>
      <c r="CA59" s="24">
        <f t="shared" si="40"/>
        <v>1.6055381613761727E-3</v>
      </c>
      <c r="CB59" s="24">
        <f t="shared" si="40"/>
        <v>1.8433950078829437E-3</v>
      </c>
      <c r="CC59" s="24">
        <f t="shared" si="40"/>
        <v>3.3015407645115794E-4</v>
      </c>
      <c r="CD59" s="24">
        <f t="shared" si="40"/>
        <v>9.8411613711879326E-4</v>
      </c>
      <c r="CE59" s="24">
        <f t="shared" si="40"/>
        <v>8.5238367650905392E-4</v>
      </c>
      <c r="CF59" s="24">
        <f t="shared" si="14"/>
        <v>3.593516457821621E-2</v>
      </c>
    </row>
    <row r="60" spans="1:84" x14ac:dyDescent="0.2">
      <c r="A60" s="31">
        <f>+[1]NEA!A61</f>
        <v>44378</v>
      </c>
      <c r="B60" s="17">
        <f>+[1]NEA!B61</f>
        <v>520.54839741442981</v>
      </c>
      <c r="C60" s="17">
        <f>+[1]NEA!C61</f>
        <v>562.00021073793005</v>
      </c>
      <c r="D60" s="17">
        <f>+[1]NEA!D61</f>
        <v>430.29670479545899</v>
      </c>
      <c r="E60" s="17">
        <f>+[1]NEA!E61</f>
        <v>462.85799173874398</v>
      </c>
      <c r="F60" s="17">
        <f>+[1]NEA!F61</f>
        <v>450.98050000000001</v>
      </c>
      <c r="G60" s="17">
        <f>+[1]NEA!G61</f>
        <v>511.06057534197703</v>
      </c>
      <c r="H60" s="17">
        <f>+[1]NEA!H61</f>
        <v>612.51585387950797</v>
      </c>
      <c r="I60" s="17">
        <f>+[1]NEA!I61</f>
        <v>589.06545208242699</v>
      </c>
      <c r="J60" s="17">
        <f>+[1]NEA!J61</f>
        <v>473.66384717139101</v>
      </c>
      <c r="K60" s="17">
        <f>+[1]NEA!K61</f>
        <v>484.03609999999998</v>
      </c>
      <c r="L60" s="17">
        <f>+[1]NEA!L61</f>
        <v>427.58590130252799</v>
      </c>
      <c r="M60" s="17">
        <f>+[1]NEA!M61</f>
        <v>459.7998</v>
      </c>
      <c r="N60" s="17">
        <f>+[1]NEA!N61</f>
        <v>464.696853256498</v>
      </c>
      <c r="O60" s="17">
        <f>+[1]NEA!P61</f>
        <v>482.31209999999999</v>
      </c>
      <c r="P60" s="17">
        <f>+[1]NEA!Q61</f>
        <v>531.26750000000004</v>
      </c>
      <c r="Q60" s="17">
        <f>+[1]NEA!R61</f>
        <v>476.79340000000002</v>
      </c>
      <c r="R60" s="18">
        <f t="shared" si="4"/>
        <v>520.54839741442981</v>
      </c>
      <c r="S60" s="19">
        <f t="shared" si="5"/>
        <v>516.143989517828</v>
      </c>
      <c r="T60" s="19">
        <f t="shared" si="6"/>
        <v>477.56415323520685</v>
      </c>
      <c r="U60" s="19">
        <f t="shared" si="7"/>
        <v>480.60473236778887</v>
      </c>
      <c r="V60" s="19"/>
      <c r="W60" s="20">
        <f t="shared" si="8"/>
        <v>514.91709584978548</v>
      </c>
      <c r="X60" s="21"/>
      <c r="Y60" s="41">
        <f t="shared" si="43"/>
        <v>3.3444026580486064E-2</v>
      </c>
      <c r="Z60" s="24">
        <f t="shared" si="43"/>
        <v>3.7229827974341712E-2</v>
      </c>
      <c r="AA60" s="24">
        <f t="shared" si="43"/>
        <v>2.8405736701807571E-2</v>
      </c>
      <c r="AB60" s="24">
        <f t="shared" si="43"/>
        <v>3.9995544643902869E-2</v>
      </c>
      <c r="AC60" s="24">
        <f t="shared" si="43"/>
        <v>1.7634495465012501E-2</v>
      </c>
      <c r="AD60" s="24">
        <f t="shared" si="43"/>
        <v>1.9151804526620131E-2</v>
      </c>
      <c r="AE60" s="24">
        <f t="shared" si="43"/>
        <v>4.5322618596316921E-2</v>
      </c>
      <c r="AF60" s="24">
        <f t="shared" si="43"/>
        <v>3.307863657878185E-2</v>
      </c>
      <c r="AG60" s="24">
        <f t="shared" si="43"/>
        <v>1.9583142628894379E-2</v>
      </c>
      <c r="AH60" s="24">
        <f t="shared" si="43"/>
        <v>3.1038329399420306E-2</v>
      </c>
      <c r="AI60" s="24">
        <f t="shared" si="43"/>
        <v>1.1300109487508703E-2</v>
      </c>
      <c r="AJ60" s="24">
        <f t="shared" si="43"/>
        <v>4.5323358122072888E-2</v>
      </c>
      <c r="AK60" s="24">
        <f t="shared" si="43"/>
        <v>2.772651176109231E-2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3.3444026580486064E-2</v>
      </c>
      <c r="AP60" s="24">
        <f t="shared" si="45"/>
        <v>3.4906321548868746E-2</v>
      </c>
      <c r="AQ60" s="24">
        <f t="shared" si="45"/>
        <v>3.2700301908610507E-2</v>
      </c>
      <c r="AR60" s="24">
        <f t="shared" si="39"/>
        <v>3.0662237658670932E-2</v>
      </c>
      <c r="AS60" s="24" t="e">
        <f t="shared" si="39"/>
        <v>#DIV/0!</v>
      </c>
      <c r="AT60" s="24">
        <f t="shared" si="39"/>
        <v>3.2032354443207511E-2</v>
      </c>
      <c r="AU60" s="21"/>
      <c r="AV60" s="24">
        <f t="shared" si="44"/>
        <v>0.52976697913028858</v>
      </c>
      <c r="AW60" s="24">
        <f t="shared" si="44"/>
        <v>0.59595531880902208</v>
      </c>
      <c r="AX60" s="24">
        <f t="shared" si="44"/>
        <v>0.53432879688983159</v>
      </c>
      <c r="AY60" s="24">
        <f t="shared" si="44"/>
        <v>0.57438207533688646</v>
      </c>
      <c r="AZ60" s="24">
        <f t="shared" si="44"/>
        <v>0.28922589357794792</v>
      </c>
      <c r="BA60" s="24">
        <f t="shared" si="44"/>
        <v>0.48598333653029768</v>
      </c>
      <c r="BB60" s="24">
        <f t="shared" si="44"/>
        <v>0.5999934400663669</v>
      </c>
      <c r="BC60" s="24">
        <f t="shared" si="44"/>
        <v>0.62419952654974886</v>
      </c>
      <c r="BD60" s="24">
        <f t="shared" si="42"/>
        <v>0.34331931069096</v>
      </c>
      <c r="BE60" s="24">
        <f t="shared" si="42"/>
        <v>0.44896824092509124</v>
      </c>
      <c r="BF60" s="24">
        <f t="shared" si="42"/>
        <v>0.36237061975885587</v>
      </c>
      <c r="BG60" s="24">
        <f t="shared" si="42"/>
        <v>0.52042606338109443</v>
      </c>
      <c r="BH60" s="24">
        <f t="shared" si="42"/>
        <v>0.34379873264288241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0.52976697913028836</v>
      </c>
      <c r="BM60" s="24">
        <f t="shared" si="46"/>
        <v>0.54905590658980352</v>
      </c>
      <c r="BN60" s="24">
        <f t="shared" si="46"/>
        <v>0.49649461541115425</v>
      </c>
      <c r="BO60" s="24">
        <f t="shared" si="46"/>
        <v>0.49264738196486269</v>
      </c>
      <c r="BP60" s="24" t="e">
        <f t="shared" si="46"/>
        <v>#DIV/0!</v>
      </c>
      <c r="BQ60" s="24">
        <f t="shared" si="46"/>
        <v>0.5216837501818663</v>
      </c>
      <c r="BR60" s="21"/>
      <c r="BS60" s="35">
        <f t="shared" si="11"/>
        <v>44378</v>
      </c>
      <c r="BT60" s="24">
        <f t="shared" si="41"/>
        <v>1.4140868172840704E-2</v>
      </c>
      <c r="BU60" s="24">
        <f t="shared" si="40"/>
        <v>8.5888855584062844E-4</v>
      </c>
      <c r="BV60" s="24">
        <f t="shared" si="40"/>
        <v>4.0993192118101386E-3</v>
      </c>
      <c r="BW60" s="24">
        <f t="shared" si="40"/>
        <v>1.2582753308740897E-3</v>
      </c>
      <c r="BX60" s="24">
        <f t="shared" si="40"/>
        <v>1.4833671078782382E-3</v>
      </c>
      <c r="BY60" s="24">
        <f t="shared" si="40"/>
        <v>2.7732790453377492E-3</v>
      </c>
      <c r="BZ60" s="24">
        <f t="shared" si="40"/>
        <v>3.606034731792435E-3</v>
      </c>
      <c r="CA60" s="24">
        <f t="shared" si="40"/>
        <v>5.0933665585765637E-4</v>
      </c>
      <c r="CB60" s="24">
        <f t="shared" si="40"/>
        <v>1.8051434316109958E-3</v>
      </c>
      <c r="CC60" s="24">
        <f t="shared" si="40"/>
        <v>1.2900030227811066E-4</v>
      </c>
      <c r="CD60" s="24">
        <f t="shared" si="40"/>
        <v>1.9591660568968566E-3</v>
      </c>
      <c r="CE60" s="24">
        <f t="shared" si="40"/>
        <v>8.213479774687078E-4</v>
      </c>
      <c r="CF60" s="24">
        <f t="shared" si="14"/>
        <v>3.3444026580486307E-2</v>
      </c>
    </row>
    <row r="61" spans="1:84" x14ac:dyDescent="0.2">
      <c r="A61" s="31">
        <f>+[1]NEA!A62</f>
        <v>44409</v>
      </c>
      <c r="B61" s="17">
        <f>+[1]NEA!B62</f>
        <v>533.68274151978096</v>
      </c>
      <c r="C61" s="17">
        <f>+[1]NEA!C62</f>
        <v>571.91464915288498</v>
      </c>
      <c r="D61" s="17">
        <f>+[1]NEA!D62</f>
        <v>447.86198045312102</v>
      </c>
      <c r="E61" s="17">
        <f>+[1]NEA!E62</f>
        <v>484.36008383852999</v>
      </c>
      <c r="F61" s="17">
        <f>+[1]NEA!F62</f>
        <v>462.98910000000001</v>
      </c>
      <c r="G61" s="17">
        <f>+[1]NEA!G62</f>
        <v>526.890153384472</v>
      </c>
      <c r="H61" s="17">
        <f>+[1]NEA!H62</f>
        <v>633.115715513037</v>
      </c>
      <c r="I61" s="17">
        <f>+[1]NEA!I62</f>
        <v>603.29117122493994</v>
      </c>
      <c r="J61" s="17">
        <f>+[1]NEA!J62</f>
        <v>477.13007695669802</v>
      </c>
      <c r="K61" s="17">
        <f>+[1]NEA!K62</f>
        <v>498.36290000000002</v>
      </c>
      <c r="L61" s="17">
        <f>+[1]NEA!L62</f>
        <v>432.88151547030202</v>
      </c>
      <c r="M61" s="17">
        <f>+[1]NEA!M62</f>
        <v>468.96199999999999</v>
      </c>
      <c r="N61" s="17">
        <f>+[1]NEA!N62</f>
        <v>474.50654488787097</v>
      </c>
      <c r="O61" s="17">
        <f>+[1]NEA!P62</f>
        <v>494.416</v>
      </c>
      <c r="P61" s="17">
        <f>+[1]NEA!Q62</f>
        <v>547.27449999999999</v>
      </c>
      <c r="Q61" s="17">
        <f>+[1]NEA!R62</f>
        <v>484.82920000000001</v>
      </c>
      <c r="R61" s="18">
        <f t="shared" si="4"/>
        <v>533.68274151978096</v>
      </c>
      <c r="S61" s="19">
        <f t="shared" si="5"/>
        <v>529.24092598772097</v>
      </c>
      <c r="T61" s="19">
        <f t="shared" si="6"/>
        <v>493.49868201913529</v>
      </c>
      <c r="U61" s="19">
        <f t="shared" si="7"/>
        <v>497.69842531079223</v>
      </c>
      <c r="V61" s="19"/>
      <c r="W61" s="20">
        <f t="shared" si="8"/>
        <v>530.68445052178276</v>
      </c>
      <c r="X61" s="21"/>
      <c r="Y61" s="41">
        <f t="shared" si="43"/>
        <v>2.5231744388398036E-2</v>
      </c>
      <c r="Z61" s="24">
        <f t="shared" si="43"/>
        <v>1.7641342877677602E-2</v>
      </c>
      <c r="AA61" s="24">
        <f t="shared" si="43"/>
        <v>4.0821311113715453E-2</v>
      </c>
      <c r="AB61" s="24">
        <f t="shared" si="43"/>
        <v>4.6455052053897994E-2</v>
      </c>
      <c r="AC61" s="24">
        <f t="shared" si="43"/>
        <v>2.6627758849883776E-2</v>
      </c>
      <c r="AD61" s="24">
        <f t="shared" si="43"/>
        <v>3.0973976092565136E-2</v>
      </c>
      <c r="AE61" s="24">
        <f t="shared" si="43"/>
        <v>3.3631556641440685E-2</v>
      </c>
      <c r="AF61" s="24">
        <f t="shared" si="43"/>
        <v>2.4149640913795123E-2</v>
      </c>
      <c r="AG61" s="24">
        <f t="shared" si="43"/>
        <v>7.3179108053242903E-3</v>
      </c>
      <c r="AH61" s="24">
        <f t="shared" si="43"/>
        <v>2.9598618780706687E-2</v>
      </c>
      <c r="AI61" s="24">
        <f t="shared" si="43"/>
        <v>1.2384912953496308E-2</v>
      </c>
      <c r="AJ61" s="24">
        <f t="shared" si="43"/>
        <v>1.9926498445627772E-2</v>
      </c>
      <c r="AK61" s="24">
        <f t="shared" si="43"/>
        <v>2.1109873162748372E-2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2.5231744388398036E-2</v>
      </c>
      <c r="AP61" s="24">
        <f t="shared" si="45"/>
        <v>2.5374579062962477E-2</v>
      </c>
      <c r="AQ61" s="24">
        <f t="shared" si="45"/>
        <v>3.3366258074400523E-2</v>
      </c>
      <c r="AR61" s="24">
        <f t="shared" si="39"/>
        <v>3.5567050825296986E-2</v>
      </c>
      <c r="AS61" s="24" t="e">
        <f t="shared" si="39"/>
        <v>#DIV/0!</v>
      </c>
      <c r="AT61" s="24">
        <f t="shared" si="39"/>
        <v>3.0621152024435938E-2</v>
      </c>
      <c r="AU61" s="21"/>
      <c r="AV61" s="24">
        <f t="shared" si="44"/>
        <v>0.53534697611276139</v>
      </c>
      <c r="AW61" s="24">
        <f t="shared" si="44"/>
        <v>0.5807206261996285</v>
      </c>
      <c r="AX61" s="24">
        <f t="shared" si="44"/>
        <v>0.56906640200146019</v>
      </c>
      <c r="AY61" s="24">
        <f t="shared" si="44"/>
        <v>0.65917550232526634</v>
      </c>
      <c r="AZ61" s="24">
        <f t="shared" si="44"/>
        <v>0.3061980982097896</v>
      </c>
      <c r="BA61" s="24">
        <f t="shared" si="44"/>
        <v>0.49079384735057441</v>
      </c>
      <c r="BB61" s="24">
        <f t="shared" si="44"/>
        <v>0.60994595873040436</v>
      </c>
      <c r="BC61" s="24">
        <f t="shared" si="44"/>
        <v>0.60800142200249963</v>
      </c>
      <c r="BD61" s="24">
        <f t="shared" si="42"/>
        <v>0.32202698544453789</v>
      </c>
      <c r="BE61" s="24">
        <f t="shared" si="42"/>
        <v>0.46555857406768064</v>
      </c>
      <c r="BF61" s="24">
        <f t="shared" si="42"/>
        <v>0.3614454338153541</v>
      </c>
      <c r="BG61" s="24">
        <f t="shared" si="42"/>
        <v>0.52681552750704541</v>
      </c>
      <c r="BH61" s="24">
        <f t="shared" si="42"/>
        <v>0.3490438159939544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0.53534697611276139</v>
      </c>
      <c r="BM61" s="24">
        <f t="shared" si="46"/>
        <v>0.55692855512659944</v>
      </c>
      <c r="BN61" s="24">
        <f t="shared" si="46"/>
        <v>0.5279897709371264</v>
      </c>
      <c r="BO61" s="24">
        <f t="shared" si="46"/>
        <v>0.52817932111071841</v>
      </c>
      <c r="BP61" s="24" t="e">
        <f t="shared" si="46"/>
        <v>#DIV/0!</v>
      </c>
      <c r="BQ61" s="24">
        <f t="shared" si="46"/>
        <v>0.53879047467067598</v>
      </c>
      <c r="BR61" s="21"/>
      <c r="BS61" s="35">
        <f t="shared" si="11"/>
        <v>44409</v>
      </c>
      <c r="BT61" s="24">
        <f t="shared" si="41"/>
        <v>6.7251925502201972E-3</v>
      </c>
      <c r="BU61" s="24">
        <f t="shared" si="40"/>
        <v>1.2282739455441345E-3</v>
      </c>
      <c r="BV61" s="24">
        <f t="shared" si="40"/>
        <v>4.7915673085617231E-3</v>
      </c>
      <c r="BW61" s="24">
        <f t="shared" si="40"/>
        <v>1.8709066531322747E-3</v>
      </c>
      <c r="BX61" s="24">
        <f t="shared" si="40"/>
        <v>2.3658533535463534E-3</v>
      </c>
      <c r="BY61" s="24">
        <f t="shared" si="40"/>
        <v>2.0815599996189529E-3</v>
      </c>
      <c r="BZ61" s="24">
        <f t="shared" si="40"/>
        <v>2.6317183190429369E-3</v>
      </c>
      <c r="CA61" s="24">
        <f t="shared" si="40"/>
        <v>1.8777827466412637E-4</v>
      </c>
      <c r="CB61" s="24">
        <f t="shared" si="40"/>
        <v>1.717404807008289E-3</v>
      </c>
      <c r="CC61" s="24">
        <f t="shared" si="40"/>
        <v>1.3835476785530954E-4</v>
      </c>
      <c r="CD61" s="24">
        <f t="shared" si="40"/>
        <v>8.7125212997039804E-4</v>
      </c>
      <c r="CE61" s="24">
        <f t="shared" si="40"/>
        <v>6.2188227923326306E-4</v>
      </c>
      <c r="CF61" s="24">
        <f t="shared" si="14"/>
        <v>2.523174438839796E-2</v>
      </c>
    </row>
    <row r="62" spans="1:84" x14ac:dyDescent="0.2">
      <c r="A62" s="31">
        <f>+[1]NEA!A63</f>
        <v>44440</v>
      </c>
      <c r="B62" s="17">
        <f>+[1]NEA!B63</f>
        <v>545.46472081486604</v>
      </c>
      <c r="C62" s="17">
        <f>+[1]NEA!C63</f>
        <v>581.37636321513696</v>
      </c>
      <c r="D62" s="17">
        <f>+[1]NEA!D63</f>
        <v>467.97297981653401</v>
      </c>
      <c r="E62" s="17">
        <f>+[1]NEA!E63</f>
        <v>492.465504605587</v>
      </c>
      <c r="F62" s="17">
        <f>+[1]NEA!F63</f>
        <v>475.22519999999997</v>
      </c>
      <c r="G62" s="17">
        <f>+[1]NEA!G63</f>
        <v>532.72761318904395</v>
      </c>
      <c r="H62" s="17">
        <f>+[1]NEA!H63</f>
        <v>653.49490431381105</v>
      </c>
      <c r="I62" s="17">
        <f>+[1]NEA!I63</f>
        <v>615.95188696737</v>
      </c>
      <c r="J62" s="17">
        <f>+[1]NEA!J63</f>
        <v>496.13204579873701</v>
      </c>
      <c r="K62" s="17">
        <f>+[1]NEA!K63</f>
        <v>514.37440000000004</v>
      </c>
      <c r="L62" s="17">
        <f>+[1]NEA!L63</f>
        <v>450.42101584065398</v>
      </c>
      <c r="M62" s="17">
        <f>+[1]NEA!M63</f>
        <v>485.35039999999998</v>
      </c>
      <c r="N62" s="17">
        <f>+[1]NEA!N63</f>
        <v>488.03286027582402</v>
      </c>
      <c r="O62" s="17">
        <f>+[1]NEA!P63</f>
        <v>508.3546</v>
      </c>
      <c r="P62" s="17">
        <f>+[1]NEA!Q63</f>
        <v>563.82029999999997</v>
      </c>
      <c r="Q62" s="17">
        <f>+[1]NEA!R63</f>
        <v>494.41590000000002</v>
      </c>
      <c r="R62" s="18">
        <f t="shared" si="4"/>
        <v>545.46472081486604</v>
      </c>
      <c r="S62" s="19">
        <f t="shared" si="5"/>
        <v>539.84799355402993</v>
      </c>
      <c r="T62" s="19">
        <f t="shared" si="6"/>
        <v>504.27841331401805</v>
      </c>
      <c r="U62" s="19">
        <f t="shared" si="7"/>
        <v>507.51816663021401</v>
      </c>
      <c r="V62" s="19"/>
      <c r="W62" s="20">
        <f t="shared" si="8"/>
        <v>542.99000203850687</v>
      </c>
      <c r="X62" s="21"/>
      <c r="Y62" s="41">
        <f t="shared" si="43"/>
        <v>2.2076747810006569E-2</v>
      </c>
      <c r="Z62" s="24">
        <f t="shared" si="43"/>
        <v>1.6543926748976645E-2</v>
      </c>
      <c r="AA62" s="24">
        <f t="shared" si="43"/>
        <v>4.4904457714999291E-2</v>
      </c>
      <c r="AB62" s="24">
        <f t="shared" si="43"/>
        <v>1.6734287232800016E-2</v>
      </c>
      <c r="AC62" s="24">
        <f t="shared" si="43"/>
        <v>2.6428483953509829E-2</v>
      </c>
      <c r="AD62" s="24">
        <f t="shared" si="43"/>
        <v>1.1079083120219879E-2</v>
      </c>
      <c r="AE62" s="24">
        <f t="shared" si="43"/>
        <v>3.2188726802113932E-2</v>
      </c>
      <c r="AF62" s="24">
        <f t="shared" si="43"/>
        <v>2.0986078275807341E-2</v>
      </c>
      <c r="AG62" s="24">
        <f t="shared" si="43"/>
        <v>3.9825552317389379E-2</v>
      </c>
      <c r="AH62" s="24">
        <f t="shared" si="43"/>
        <v>3.2128194133230981E-2</v>
      </c>
      <c r="AI62" s="24">
        <f t="shared" si="43"/>
        <v>4.0518016462995021E-2</v>
      </c>
      <c r="AJ62" s="24">
        <f t="shared" si="43"/>
        <v>3.4946115037039149E-2</v>
      </c>
      <c r="AK62" s="24">
        <f t="shared" si="43"/>
        <v>2.850606705783032E-2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2.2076747810006569E-2</v>
      </c>
      <c r="AP62" s="24">
        <f t="shared" si="45"/>
        <v>2.0042039542790491E-2</v>
      </c>
      <c r="AQ62" s="24">
        <f t="shared" si="45"/>
        <v>2.1843485479591918E-2</v>
      </c>
      <c r="AR62" s="24">
        <f t="shared" si="39"/>
        <v>1.9730304176248437E-2</v>
      </c>
      <c r="AS62" s="24" t="e">
        <f t="shared" si="39"/>
        <v>#DIV/0!</v>
      </c>
      <c r="AT62" s="24">
        <f t="shared" si="39"/>
        <v>2.3188076275129088E-2</v>
      </c>
      <c r="AU62" s="21"/>
      <c r="AV62" s="24">
        <f t="shared" si="44"/>
        <v>0.52730074749685274</v>
      </c>
      <c r="AW62" s="24">
        <f t="shared" si="44"/>
        <v>0.56206326351306291</v>
      </c>
      <c r="AX62" s="24">
        <f t="shared" si="44"/>
        <v>0.58648931290206363</v>
      </c>
      <c r="AY62" s="24">
        <f t="shared" si="44"/>
        <v>0.63722968556680004</v>
      </c>
      <c r="AZ62" s="24">
        <f t="shared" si="44"/>
        <v>0.32497461436417141</v>
      </c>
      <c r="BA62" s="24">
        <f t="shared" si="44"/>
        <v>0.46503809248537564</v>
      </c>
      <c r="BB62" s="24">
        <f t="shared" si="44"/>
        <v>0.5922380364604567</v>
      </c>
      <c r="BC62" s="24">
        <f t="shared" si="44"/>
        <v>0.60556264250379588</v>
      </c>
      <c r="BD62" s="24">
        <f t="shared" si="42"/>
        <v>0.34640833274484484</v>
      </c>
      <c r="BE62" s="24">
        <f t="shared" si="42"/>
        <v>0.4583836709604745</v>
      </c>
      <c r="BF62" s="24">
        <f t="shared" si="42"/>
        <v>0.38910972538808553</v>
      </c>
      <c r="BG62" s="24">
        <f t="shared" si="42"/>
        <v>0.53146127190538417</v>
      </c>
      <c r="BH62" s="24">
        <f t="shared" si="42"/>
        <v>0.37795441804319996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0.52730074749685274</v>
      </c>
      <c r="BM62" s="24">
        <f t="shared" si="46"/>
        <v>0.5433227265425864</v>
      </c>
      <c r="BN62" s="24">
        <f t="shared" si="46"/>
        <v>0.51732607743543535</v>
      </c>
      <c r="BO62" s="24">
        <f t="shared" si="46"/>
        <v>0.51503716191211879</v>
      </c>
      <c r="BP62" s="24" t="e">
        <f t="shared" si="46"/>
        <v>#DIV/0!</v>
      </c>
      <c r="BQ62" s="24">
        <f t="shared" si="46"/>
        <v>0.5309199482698943</v>
      </c>
      <c r="BR62" s="21"/>
      <c r="BS62" s="35">
        <f t="shared" si="11"/>
        <v>44440</v>
      </c>
      <c r="BT62" s="24">
        <f t="shared" si="41"/>
        <v>6.2601447928916105E-3</v>
      </c>
      <c r="BU62" s="24">
        <f t="shared" si="40"/>
        <v>1.3716770655606812E-3</v>
      </c>
      <c r="BV62" s="24">
        <f t="shared" si="40"/>
        <v>1.7617748070718976E-3</v>
      </c>
      <c r="BW62" s="24">
        <f t="shared" si="40"/>
        <v>1.859433766162393E-3</v>
      </c>
      <c r="BX62" s="24">
        <f t="shared" si="40"/>
        <v>8.5098193638863319E-4</v>
      </c>
      <c r="BY62" s="24">
        <f t="shared" si="40"/>
        <v>2.0085815926295662E-3</v>
      </c>
      <c r="BZ62" s="24">
        <f t="shared" si="40"/>
        <v>2.2845537828785566E-3</v>
      </c>
      <c r="CA62" s="24">
        <f t="shared" si="40"/>
        <v>1.0040712949036558E-3</v>
      </c>
      <c r="CB62" s="24">
        <f t="shared" si="40"/>
        <v>1.8721189993043243E-3</v>
      </c>
      <c r="CC62" s="24">
        <f t="shared" si="40"/>
        <v>4.4696443500776998E-4</v>
      </c>
      <c r="CD62" s="24">
        <f t="shared" si="40"/>
        <v>1.5200525272558985E-3</v>
      </c>
      <c r="CE62" s="24">
        <f t="shared" si="40"/>
        <v>8.3639280995168909E-4</v>
      </c>
      <c r="CF62" s="24">
        <f t="shared" si="14"/>
        <v>2.2076747810006681E-2</v>
      </c>
    </row>
    <row r="63" spans="1:84" x14ac:dyDescent="0.2">
      <c r="A63" s="31">
        <f>+[1]NEA!A64</f>
        <v>44470</v>
      </c>
      <c r="B63" s="17">
        <f>+[1]NEA!B64</f>
        <v>563.13103763139395</v>
      </c>
      <c r="C63" s="17">
        <f>+[1]NEA!C64</f>
        <v>598.51085238686903</v>
      </c>
      <c r="D63" s="17">
        <f>+[1]NEA!D64</f>
        <v>483.578365576561</v>
      </c>
      <c r="E63" s="17">
        <f>+[1]NEA!E64</f>
        <v>518.94318666551396</v>
      </c>
      <c r="F63" s="17">
        <f>+[1]NEA!F64</f>
        <v>483.61380000000003</v>
      </c>
      <c r="G63" s="17">
        <f>+[1]NEA!G64</f>
        <v>544.91126974623398</v>
      </c>
      <c r="H63" s="17">
        <f>+[1]NEA!H64</f>
        <v>673.46854930718405</v>
      </c>
      <c r="I63" s="17">
        <f>+[1]NEA!I64</f>
        <v>637.86748396077405</v>
      </c>
      <c r="J63" s="17">
        <f>+[1]NEA!J64</f>
        <v>506.13400080208697</v>
      </c>
      <c r="K63" s="17">
        <f>+[1]NEA!K64</f>
        <v>533.89509999999996</v>
      </c>
      <c r="L63" s="17">
        <f>+[1]NEA!L64</f>
        <v>465.20883819033997</v>
      </c>
      <c r="M63" s="17">
        <f>+[1]NEA!M64</f>
        <v>508.89490000000001</v>
      </c>
      <c r="N63" s="17">
        <f>+[1]NEA!N64</f>
        <v>497.750373216946</v>
      </c>
      <c r="O63" s="17">
        <f>+[1]NEA!P64</f>
        <v>542.80899999999997</v>
      </c>
      <c r="P63" s="17">
        <f>+[1]NEA!Q64</f>
        <v>582.90819999999997</v>
      </c>
      <c r="Q63" s="17">
        <f>+[1]NEA!R64</f>
        <v>503.17270000000002</v>
      </c>
      <c r="R63" s="18">
        <f t="shared" si="4"/>
        <v>563.13103763139395</v>
      </c>
      <c r="S63" s="19">
        <f t="shared" si="5"/>
        <v>558.16953451030781</v>
      </c>
      <c r="T63" s="19">
        <f t="shared" si="6"/>
        <v>524.12937864073172</v>
      </c>
      <c r="U63" s="19">
        <f t="shared" si="7"/>
        <v>526.73693981886527</v>
      </c>
      <c r="V63" s="19"/>
      <c r="W63" s="20">
        <f t="shared" si="8"/>
        <v>562.16550618171232</v>
      </c>
      <c r="X63" s="21"/>
      <c r="Y63" s="41">
        <f t="shared" si="43"/>
        <v>3.2387643311076797E-2</v>
      </c>
      <c r="Z63" s="24">
        <f t="shared" si="43"/>
        <v>2.9472283800763055E-2</v>
      </c>
      <c r="AA63" s="24">
        <f t="shared" si="43"/>
        <v>3.3346766657649685E-2</v>
      </c>
      <c r="AB63" s="24">
        <f t="shared" si="43"/>
        <v>5.3765556800029701E-2</v>
      </c>
      <c r="AC63" s="24">
        <f t="shared" si="43"/>
        <v>1.7651841695263792E-2</v>
      </c>
      <c r="AD63" s="24">
        <f t="shared" si="43"/>
        <v>2.2870330456977062E-2</v>
      </c>
      <c r="AE63" s="24">
        <f t="shared" si="43"/>
        <v>3.0564346962040911E-2</v>
      </c>
      <c r="AF63" s="24">
        <f t="shared" si="43"/>
        <v>3.5580046846361846E-2</v>
      </c>
      <c r="AG63" s="24">
        <f t="shared" si="43"/>
        <v>2.0159864874778499E-2</v>
      </c>
      <c r="AH63" s="24">
        <f t="shared" si="43"/>
        <v>3.795037233579257E-2</v>
      </c>
      <c r="AI63" s="24">
        <f t="shared" si="43"/>
        <v>3.2831110959790299E-2</v>
      </c>
      <c r="AJ63" s="24">
        <f t="shared" si="43"/>
        <v>4.8510313373595793E-2</v>
      </c>
      <c r="AK63" s="24">
        <f t="shared" si="43"/>
        <v>1.9911595574998442E-2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3.2387643311076797E-2</v>
      </c>
      <c r="AP63" s="24">
        <f t="shared" si="45"/>
        <v>3.393833296602633E-2</v>
      </c>
      <c r="AQ63" s="24">
        <f t="shared" si="45"/>
        <v>3.936509039968028E-2</v>
      </c>
      <c r="AR63" s="24">
        <f t="shared" si="39"/>
        <v>3.7868148279811997E-2</v>
      </c>
      <c r="AS63" s="24" t="e">
        <f t="shared" si="39"/>
        <v>#DIV/0!</v>
      </c>
      <c r="AT63" s="24">
        <f t="shared" si="39"/>
        <v>3.5314654176350047E-2</v>
      </c>
      <c r="AU63" s="21"/>
      <c r="AV63" s="24">
        <f t="shared" si="44"/>
        <v>0.52408514300363707</v>
      </c>
      <c r="AW63" s="24">
        <f t="shared" si="44"/>
        <v>0.54245835132616582</v>
      </c>
      <c r="AX63" s="24">
        <f t="shared" si="44"/>
        <v>0.61056611165919561</v>
      </c>
      <c r="AY63" s="24">
        <f t="shared" si="44"/>
        <v>0.66422363073168378</v>
      </c>
      <c r="AZ63" s="24">
        <f t="shared" si="44"/>
        <v>0.31265445845998752</v>
      </c>
      <c r="BA63" s="24">
        <f t="shared" si="44"/>
        <v>0.433997140894814</v>
      </c>
      <c r="BB63" s="24">
        <f t="shared" si="44"/>
        <v>0.60166266546592806</v>
      </c>
      <c r="BC63" s="24">
        <f t="shared" si="44"/>
        <v>0.60646896289459096</v>
      </c>
      <c r="BD63" s="24">
        <f t="shared" si="42"/>
        <v>0.36266661215236096</v>
      </c>
      <c r="BE63" s="24">
        <f t="shared" si="42"/>
        <v>0.47103219245322414</v>
      </c>
      <c r="BF63" s="24">
        <f t="shared" si="42"/>
        <v>0.39753064068833366</v>
      </c>
      <c r="BG63" s="24">
        <f t="shared" si="42"/>
        <v>0.57913307859252505</v>
      </c>
      <c r="BH63" s="24">
        <f t="shared" si="42"/>
        <v>0.37133217085498282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0.52408514300363729</v>
      </c>
      <c r="BM63" s="24">
        <f t="shared" si="46"/>
        <v>0.53814417797484171</v>
      </c>
      <c r="BN63" s="24">
        <f t="shared" si="46"/>
        <v>0.52625716777316667</v>
      </c>
      <c r="BO63" s="24">
        <f t="shared" si="46"/>
        <v>0.5178527043436818</v>
      </c>
      <c r="BP63" s="24" t="e">
        <f t="shared" si="46"/>
        <v>#DIV/0!</v>
      </c>
      <c r="BQ63" s="24">
        <f t="shared" si="46"/>
        <v>0.5353348226434651</v>
      </c>
      <c r="BR63" s="21"/>
      <c r="BS63" s="35">
        <f t="shared" si="11"/>
        <v>44470</v>
      </c>
      <c r="BT63" s="24">
        <f t="shared" si="41"/>
        <v>1.1091804649621079E-2</v>
      </c>
      <c r="BU63" s="24">
        <f t="shared" si="40"/>
        <v>1.0413799829554463E-3</v>
      </c>
      <c r="BV63" s="24">
        <f t="shared" si="40"/>
        <v>5.630815342856945E-3</v>
      </c>
      <c r="BW63" s="24">
        <f t="shared" si="40"/>
        <v>1.247221743293839E-3</v>
      </c>
      <c r="BX63" s="24">
        <f t="shared" si="40"/>
        <v>1.7377631292695528E-3</v>
      </c>
      <c r="BY63" s="24">
        <f t="shared" si="40"/>
        <v>1.9260892346656538E-3</v>
      </c>
      <c r="BZ63" s="24">
        <f t="shared" si="40"/>
        <v>3.8691264712995381E-3</v>
      </c>
      <c r="CA63" s="24">
        <f t="shared" si="40"/>
        <v>5.1709142742193976E-4</v>
      </c>
      <c r="CB63" s="24">
        <f t="shared" si="40"/>
        <v>2.2331264214123622E-3</v>
      </c>
      <c r="CC63" s="24">
        <f t="shared" si="40"/>
        <v>3.6870282583131338E-4</v>
      </c>
      <c r="CD63" s="24">
        <f t="shared" si="40"/>
        <v>2.1366235166573916E-3</v>
      </c>
      <c r="CE63" s="24">
        <f t="shared" si="40"/>
        <v>5.8789856579169193E-4</v>
      </c>
      <c r="CF63" s="24">
        <f t="shared" si="14"/>
        <v>3.2387643311076762E-2</v>
      </c>
    </row>
    <row r="64" spans="1:84" x14ac:dyDescent="0.2">
      <c r="A64" s="31">
        <f>+[1]NEA!A65</f>
        <v>44501</v>
      </c>
      <c r="B64" s="17">
        <f>+[1]NEA!B65</f>
        <v>580.51050807909871</v>
      </c>
      <c r="C64" s="17">
        <f>+[1]NEA!C65</f>
        <v>617.27477471348698</v>
      </c>
      <c r="D64" s="17">
        <f>+[1]NEA!D65</f>
        <v>494.35124266224699</v>
      </c>
      <c r="E64" s="17">
        <f>+[1]NEA!E65</f>
        <v>537.60698718904996</v>
      </c>
      <c r="F64" s="17">
        <f>+[1]NEA!F65</f>
        <v>498.10250000000002</v>
      </c>
      <c r="G64" s="17">
        <f>+[1]NEA!G65</f>
        <v>561.217663402261</v>
      </c>
      <c r="H64" s="17">
        <f>+[1]NEA!H65</f>
        <v>692.88970782775698</v>
      </c>
      <c r="I64" s="17">
        <f>+[1]NEA!I65</f>
        <v>656.55115133167305</v>
      </c>
      <c r="J64" s="17">
        <f>+[1]NEA!J65</f>
        <v>510.59133332518002</v>
      </c>
      <c r="K64" s="17">
        <f>+[1]NEA!K65</f>
        <v>545.58680000000004</v>
      </c>
      <c r="L64" s="17">
        <f>+[1]NEA!L65</f>
        <v>482.81085030490198</v>
      </c>
      <c r="M64" s="17">
        <f>+[1]NEA!M65</f>
        <v>538.49720000000002</v>
      </c>
      <c r="N64" s="17">
        <f>+[1]NEA!N65</f>
        <v>509.03445543448998</v>
      </c>
      <c r="O64" s="17">
        <f>+[1]NEA!P65</f>
        <v>554.10450000000003</v>
      </c>
      <c r="P64" s="17">
        <f>+[1]NEA!Q65</f>
        <v>603.08090000000004</v>
      </c>
      <c r="Q64" s="17">
        <f>+[1]NEA!R65</f>
        <v>510.2527</v>
      </c>
      <c r="R64" s="18">
        <f t="shared" si="4"/>
        <v>580.51050807909871</v>
      </c>
      <c r="S64" s="19">
        <f t="shared" si="5"/>
        <v>576.04726402115068</v>
      </c>
      <c r="T64" s="19">
        <f t="shared" si="6"/>
        <v>541.84679502794177</v>
      </c>
      <c r="U64" s="19">
        <f t="shared" si="7"/>
        <v>542.42011782836744</v>
      </c>
      <c r="V64" s="19"/>
      <c r="W64" s="20">
        <f t="shared" si="8"/>
        <v>578.25521097074557</v>
      </c>
      <c r="X64" s="21"/>
      <c r="Y64" s="41">
        <f t="shared" si="43"/>
        <v>3.0862213741237099E-2</v>
      </c>
      <c r="Z64" s="24">
        <f t="shared" si="43"/>
        <v>3.1351014358030671E-2</v>
      </c>
      <c r="AA64" s="24">
        <f t="shared" si="43"/>
        <v>2.2277417379583664E-2</v>
      </c>
      <c r="AB64" s="24">
        <f t="shared" si="43"/>
        <v>3.5965016986658771E-2</v>
      </c>
      <c r="AC64" s="24">
        <f t="shared" si="43"/>
        <v>2.99592360681189E-2</v>
      </c>
      <c r="AD64" s="24">
        <f t="shared" si="43"/>
        <v>2.9924860360515115E-2</v>
      </c>
      <c r="AE64" s="24">
        <f t="shared" si="43"/>
        <v>2.8837513705060269E-2</v>
      </c>
      <c r="AF64" s="24">
        <f t="shared" si="43"/>
        <v>2.9290828958523862E-2</v>
      </c>
      <c r="AG64" s="24">
        <f t="shared" si="43"/>
        <v>8.8066253522374183E-3</v>
      </c>
      <c r="AH64" s="24">
        <f t="shared" si="43"/>
        <v>2.1898871145286991E-2</v>
      </c>
      <c r="AI64" s="24">
        <f t="shared" si="43"/>
        <v>3.7836796444009391E-2</v>
      </c>
      <c r="AJ64" s="24">
        <f t="shared" si="43"/>
        <v>5.8169771400735204E-2</v>
      </c>
      <c r="AK64" s="24">
        <f t="shared" si="43"/>
        <v>2.2670163247925368E-2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3.0862213741237099E-2</v>
      </c>
      <c r="AP64" s="24">
        <f t="shared" si="45"/>
        <v>3.2029210491624882E-2</v>
      </c>
      <c r="AQ64" s="24">
        <f t="shared" si="45"/>
        <v>3.3803517049851406E-2</v>
      </c>
      <c r="AR64" s="24">
        <f t="shared" si="39"/>
        <v>2.9774213319641696E-2</v>
      </c>
      <c r="AS64" s="24" t="e">
        <f t="shared" si="39"/>
        <v>#DIV/0!</v>
      </c>
      <c r="AT64" s="24">
        <f t="shared" si="39"/>
        <v>2.8620939228940268E-2</v>
      </c>
      <c r="AU64" s="21"/>
      <c r="AV64" s="24">
        <f t="shared" si="44"/>
        <v>0.51343033898862678</v>
      </c>
      <c r="AW64" s="24">
        <f t="shared" si="44"/>
        <v>0.53113146348117524</v>
      </c>
      <c r="AX64" s="24">
        <f t="shared" si="44"/>
        <v>0.60871782382928785</v>
      </c>
      <c r="AY64" s="24">
        <f t="shared" si="44"/>
        <v>0.63998470389959072</v>
      </c>
      <c r="AZ64" s="24">
        <f t="shared" si="44"/>
        <v>0.31489089971242024</v>
      </c>
      <c r="BA64" s="24">
        <f t="shared" si="44"/>
        <v>0.40906366708257202</v>
      </c>
      <c r="BB64" s="24">
        <f t="shared" si="44"/>
        <v>0.58819403362799139</v>
      </c>
      <c r="BC64" s="24">
        <f t="shared" si="44"/>
        <v>0.60304566779031799</v>
      </c>
      <c r="BD64" s="24">
        <f t="shared" si="42"/>
        <v>0.36782871597045164</v>
      </c>
      <c r="BE64" s="24">
        <f t="shared" si="42"/>
        <v>0.41719912493109956</v>
      </c>
      <c r="BF64" s="24">
        <f t="shared" si="42"/>
        <v>0.4012949662058074</v>
      </c>
      <c r="BG64" s="24">
        <f t="shared" si="42"/>
        <v>0.6155169636163289</v>
      </c>
      <c r="BH64" s="24">
        <f t="shared" si="42"/>
        <v>0.37962305690633524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0.513430338988627</v>
      </c>
      <c r="BM64" s="24">
        <f t="shared" si="46"/>
        <v>0.52399339712745374</v>
      </c>
      <c r="BN64" s="24">
        <f t="shared" si="46"/>
        <v>0.5078584426095043</v>
      </c>
      <c r="BO64" s="24">
        <f t="shared" si="46"/>
        <v>0.49097496873975155</v>
      </c>
      <c r="BP64" s="24" t="e">
        <f t="shared" si="46"/>
        <v>#DIV/0!</v>
      </c>
      <c r="BQ64" s="24">
        <f t="shared" si="46"/>
        <v>0.51796773879995905</v>
      </c>
      <c r="BR64" s="21"/>
      <c r="BS64" s="35">
        <f t="shared" si="11"/>
        <v>44501</v>
      </c>
      <c r="BT64" s="24">
        <f t="shared" si="41"/>
        <v>1.176554039961414E-2</v>
      </c>
      <c r="BU64" s="24">
        <f t="shared" si="40"/>
        <v>6.9634365665287052E-4</v>
      </c>
      <c r="BV64" s="24">
        <f t="shared" si="40"/>
        <v>3.8445774003799632E-3</v>
      </c>
      <c r="BW64" s="24">
        <f t="shared" si="40"/>
        <v>2.0866077191240449E-3</v>
      </c>
      <c r="BX64" s="24">
        <f t="shared" si="40"/>
        <v>2.2528281015640047E-3</v>
      </c>
      <c r="BY64" s="24">
        <f t="shared" si="40"/>
        <v>1.8140590198667211E-3</v>
      </c>
      <c r="BZ64" s="24">
        <f t="shared" si="40"/>
        <v>3.1950594934092268E-3</v>
      </c>
      <c r="CA64" s="24">
        <f t="shared" si="40"/>
        <v>2.2321052961300384E-4</v>
      </c>
      <c r="CB64" s="24">
        <f t="shared" si="40"/>
        <v>1.2955458521139995E-3</v>
      </c>
      <c r="CC64" s="24">
        <f t="shared" si="40"/>
        <v>4.2510064045650752E-4</v>
      </c>
      <c r="CD64" s="24">
        <f t="shared" si="40"/>
        <v>2.6020832667354135E-3</v>
      </c>
      <c r="CE64" s="24">
        <f t="shared" si="40"/>
        <v>6.6125766170731834E-4</v>
      </c>
      <c r="CF64" s="24">
        <f t="shared" si="14"/>
        <v>3.086221374123722E-2</v>
      </c>
    </row>
    <row r="65" spans="1:84" x14ac:dyDescent="0.2">
      <c r="A65" s="31">
        <f>+[1]NEA!A66</f>
        <v>44531</v>
      </c>
      <c r="B65" s="17">
        <f>+[1]NEA!B66</f>
        <v>605.01624956849491</v>
      </c>
      <c r="C65" s="17">
        <f>+[1]NEA!C66</f>
        <v>650.93234143711697</v>
      </c>
      <c r="D65" s="17">
        <f>+[1]NEA!D66</f>
        <v>519.54071035114703</v>
      </c>
      <c r="E65" s="17">
        <f>+[1]NEA!E66</f>
        <v>564.98409238263298</v>
      </c>
      <c r="F65" s="17">
        <f>+[1]NEA!F66</f>
        <v>506.54219999999998</v>
      </c>
      <c r="G65" s="17">
        <f>+[1]NEA!G66</f>
        <v>579.73521064381396</v>
      </c>
      <c r="H65" s="17">
        <f>+[1]NEA!H66</f>
        <v>699.17885877860397</v>
      </c>
      <c r="I65" s="17">
        <f>+[1]NEA!I66</f>
        <v>674.96914138096304</v>
      </c>
      <c r="J65" s="17">
        <f>+[1]NEA!J66</f>
        <v>515.90263759775405</v>
      </c>
      <c r="K65" s="17">
        <f>+[1]NEA!K66</f>
        <v>559.74829999999997</v>
      </c>
      <c r="L65" s="17">
        <f>+[1]NEA!L66</f>
        <v>502.34436895194199</v>
      </c>
      <c r="M65" s="17">
        <f>+[1]NEA!M66</f>
        <v>588.62310000000002</v>
      </c>
      <c r="N65" s="17">
        <f>+[1]NEA!N66</f>
        <v>524.75212033480398</v>
      </c>
      <c r="O65" s="17">
        <f>+[1]NEA!P66</f>
        <v>575.57650000000001</v>
      </c>
      <c r="P65" s="17">
        <f>+[1]NEA!Q66</f>
        <v>634.06979999999999</v>
      </c>
      <c r="Q65" s="17">
        <f>+[1]NEA!R66</f>
        <v>517.55899999999997</v>
      </c>
      <c r="R65" s="18">
        <f t="shared" si="4"/>
        <v>605.01624956849491</v>
      </c>
      <c r="S65" s="19">
        <f t="shared" si="5"/>
        <v>605.29937251270314</v>
      </c>
      <c r="T65" s="19">
        <f t="shared" si="6"/>
        <v>566.94275596552313</v>
      </c>
      <c r="U65" s="19">
        <f t="shared" si="7"/>
        <v>563.2319086982111</v>
      </c>
      <c r="V65" s="19"/>
      <c r="W65" s="20">
        <f t="shared" si="8"/>
        <v>596.04780596013143</v>
      </c>
      <c r="X65" s="21"/>
      <c r="Y65" s="41">
        <f t="shared" si="43"/>
        <v>4.2214122136195797E-2</v>
      </c>
      <c r="Z65" s="24">
        <f t="shared" si="43"/>
        <v>5.4526068620335932E-2</v>
      </c>
      <c r="AA65" s="24">
        <f t="shared" si="43"/>
        <v>5.0954595670168246E-2</v>
      </c>
      <c r="AB65" s="24">
        <f t="shared" si="43"/>
        <v>5.0924012979682187E-2</v>
      </c>
      <c r="AC65" s="24">
        <f t="shared" ref="Y65:AN81" si="47">+F65/F64-1</f>
        <v>1.6943701346610274E-2</v>
      </c>
      <c r="AD65" s="24">
        <f t="shared" si="47"/>
        <v>3.2995303692500144E-2</v>
      </c>
      <c r="AE65" s="24">
        <f t="shared" si="47"/>
        <v>9.0766984698962272E-3</v>
      </c>
      <c r="AF65" s="24">
        <f t="shared" si="47"/>
        <v>2.8052635368825518E-2</v>
      </c>
      <c r="AG65" s="24">
        <f t="shared" si="47"/>
        <v>1.0402260919676554E-2</v>
      </c>
      <c r="AH65" s="24">
        <f t="shared" si="47"/>
        <v>2.5956456424532037E-2</v>
      </c>
      <c r="AI65" s="24">
        <f t="shared" si="47"/>
        <v>4.0457911487913556E-2</v>
      </c>
      <c r="AJ65" s="24">
        <f t="shared" si="47"/>
        <v>9.3084792270043293E-2</v>
      </c>
      <c r="AK65" s="24">
        <f t="shared" si="47"/>
        <v>3.087740865576194E-2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4.2214122136195797E-2</v>
      </c>
      <c r="AP65" s="24">
        <f t="shared" si="45"/>
        <v>5.0780743731608791E-2</v>
      </c>
      <c r="AQ65" s="24">
        <f t="shared" si="45"/>
        <v>4.631560280113356E-2</v>
      </c>
      <c r="AR65" s="24">
        <f t="shared" si="39"/>
        <v>3.8368397826330058E-2</v>
      </c>
      <c r="AS65" s="24" t="e">
        <f t="shared" si="39"/>
        <v>#DIV/0!</v>
      </c>
      <c r="AT65" s="24">
        <f t="shared" si="39"/>
        <v>3.0769450325430769E-2</v>
      </c>
      <c r="AU65" s="21"/>
      <c r="AV65" s="24">
        <f t="shared" si="44"/>
        <v>0.49658742992736205</v>
      </c>
      <c r="AW65" s="24">
        <f t="shared" si="44"/>
        <v>0.48566047225673215</v>
      </c>
      <c r="AX65" s="24">
        <f t="shared" si="44"/>
        <v>0.61535502250414642</v>
      </c>
      <c r="AY65" s="24">
        <f t="shared" si="44"/>
        <v>0.62872729092658464</v>
      </c>
      <c r="AZ65" s="24">
        <f t="shared" si="44"/>
        <v>0.31478426356412093</v>
      </c>
      <c r="BA65" s="24">
        <f t="shared" si="44"/>
        <v>0.42006016815035396</v>
      </c>
      <c r="BB65" s="24">
        <f t="shared" si="44"/>
        <v>0.53139158921772456</v>
      </c>
      <c r="BC65" s="24">
        <f t="shared" si="44"/>
        <v>0.59234106133379028</v>
      </c>
      <c r="BD65" s="24">
        <f t="shared" si="42"/>
        <v>0.38617992267846835</v>
      </c>
      <c r="BE65" s="24">
        <f t="shared" si="42"/>
        <v>0.42259786092478402</v>
      </c>
      <c r="BF65" s="24">
        <f t="shared" si="42"/>
        <v>0.41633720320612366</v>
      </c>
      <c r="BG65" s="24">
        <f t="shared" si="42"/>
        <v>0.6630232836724983</v>
      </c>
      <c r="BH65" s="24">
        <f t="shared" si="42"/>
        <v>0.39929338932209446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0.49658742992736227</v>
      </c>
      <c r="BM65" s="24">
        <f t="shared" si="46"/>
        <v>0.50506171846532055</v>
      </c>
      <c r="BN65" s="24">
        <f t="shared" si="46"/>
        <v>0.51858744039083104</v>
      </c>
      <c r="BO65" s="24">
        <f t="shared" si="46"/>
        <v>0.49535589082422837</v>
      </c>
      <c r="BP65" s="24" t="e">
        <f t="shared" si="46"/>
        <v>#DIV/0!</v>
      </c>
      <c r="BQ65" s="24">
        <f t="shared" si="46"/>
        <v>0.51279457845300325</v>
      </c>
      <c r="BR65" s="21"/>
      <c r="BS65" s="35">
        <f t="shared" si="11"/>
        <v>44531</v>
      </c>
      <c r="BT65" s="24">
        <f t="shared" si="41"/>
        <v>2.0472474907369649E-2</v>
      </c>
      <c r="BU65" s="24">
        <f t="shared" si="40"/>
        <v>1.5794660236383314E-3</v>
      </c>
      <c r="BV65" s="24">
        <f t="shared" si="40"/>
        <v>5.4706058861262036E-3</v>
      </c>
      <c r="BW65" s="24">
        <f t="shared" ref="BW65:CE93" si="48">(F65-F64)/$B64*F$3</f>
        <v>1.179065082327044E-3</v>
      </c>
      <c r="BX65" s="24">
        <f t="shared" si="48"/>
        <v>2.4817210977971121E-3</v>
      </c>
      <c r="BY65" s="24">
        <f t="shared" si="48"/>
        <v>5.6985934864330903E-4</v>
      </c>
      <c r="BZ65" s="24">
        <f t="shared" si="48"/>
        <v>3.0553321896198168E-3</v>
      </c>
      <c r="CA65" s="24">
        <f t="shared" si="48"/>
        <v>2.5801217790562253E-4</v>
      </c>
      <c r="CB65" s="24">
        <f t="shared" si="48"/>
        <v>1.5222422121592125E-3</v>
      </c>
      <c r="CC65" s="24">
        <f t="shared" si="48"/>
        <v>4.5762453892315524E-4</v>
      </c>
      <c r="CD65" s="24">
        <f t="shared" si="48"/>
        <v>4.2742241793526925E-3</v>
      </c>
      <c r="CE65" s="24">
        <f t="shared" si="48"/>
        <v>8.9349449233344018E-4</v>
      </c>
      <c r="CF65" s="24">
        <f t="shared" si="14"/>
        <v>4.2214122136195589E-2</v>
      </c>
    </row>
    <row r="66" spans="1:84" x14ac:dyDescent="0.2">
      <c r="A66" s="31">
        <f>+[1]NEA!A67</f>
        <v>44562</v>
      </c>
      <c r="B66" s="17">
        <f>+[1]NEA!B67</f>
        <v>626.19059325625528</v>
      </c>
      <c r="C66" s="17">
        <f>+[1]NEA!C67</f>
        <v>673.41800428379599</v>
      </c>
      <c r="D66" s="17">
        <f>+[1]NEA!D67</f>
        <v>526.59993353620905</v>
      </c>
      <c r="E66" s="17">
        <f>+[1]NEA!E67</f>
        <v>589.51234220025901</v>
      </c>
      <c r="F66" s="17">
        <f>+[1]NEA!F67</f>
        <v>519.39869999999996</v>
      </c>
      <c r="G66" s="17">
        <f>+[1]NEA!G67</f>
        <v>601.36845361783696</v>
      </c>
      <c r="H66" s="17">
        <f>+[1]NEA!H67</f>
        <v>724.92273843185899</v>
      </c>
      <c r="I66" s="17">
        <f>+[1]NEA!I67</f>
        <v>693.74257520108904</v>
      </c>
      <c r="J66" s="17">
        <f>+[1]NEA!J67</f>
        <v>539.93674541826999</v>
      </c>
      <c r="K66" s="17">
        <f>+[1]NEA!K67</f>
        <v>577.15290000000005</v>
      </c>
      <c r="L66" s="17">
        <f>+[1]NEA!L67</f>
        <v>525.452518073139</v>
      </c>
      <c r="M66" s="17">
        <f>+[1]NEA!M67</f>
        <v>621.00819999999999</v>
      </c>
      <c r="N66" s="17">
        <f>+[1]NEA!N67</f>
        <v>541.82918322001399</v>
      </c>
      <c r="O66" s="17">
        <f>+[1]NEA!P67</f>
        <v>613.19839999999999</v>
      </c>
      <c r="P66" s="17">
        <f>+[1]NEA!Q67</f>
        <v>652.99490000000003</v>
      </c>
      <c r="Q66" s="17">
        <f>+[1]NEA!R67</f>
        <v>533.65509999999995</v>
      </c>
      <c r="R66" s="18">
        <f t="shared" si="4"/>
        <v>626.19059325625528</v>
      </c>
      <c r="S66" s="19">
        <f t="shared" si="5"/>
        <v>627.24065117589203</v>
      </c>
      <c r="T66" s="19">
        <f t="shared" si="6"/>
        <v>589.91587627091292</v>
      </c>
      <c r="U66" s="19">
        <f t="shared" si="7"/>
        <v>584.59405737537418</v>
      </c>
      <c r="V66" s="19"/>
      <c r="W66" s="20">
        <f t="shared" si="8"/>
        <v>617.57724086878261</v>
      </c>
      <c r="X66" s="21"/>
      <c r="Y66" s="41">
        <f t="shared" si="47"/>
        <v>3.4997975183083341E-2</v>
      </c>
      <c r="Z66" s="24">
        <f t="shared" si="47"/>
        <v>3.4543778846562789E-2</v>
      </c>
      <c r="AA66" s="24">
        <f t="shared" si="47"/>
        <v>1.3587430290671332E-2</v>
      </c>
      <c r="AB66" s="24">
        <f t="shared" si="47"/>
        <v>4.3414053861563273E-2</v>
      </c>
      <c r="AC66" s="24">
        <f t="shared" si="47"/>
        <v>2.5380906072583809E-2</v>
      </c>
      <c r="AD66" s="24">
        <f t="shared" si="47"/>
        <v>3.7315730659172264E-2</v>
      </c>
      <c r="AE66" s="24">
        <f t="shared" si="47"/>
        <v>3.6820163152854857E-2</v>
      </c>
      <c r="AF66" s="24">
        <f t="shared" si="47"/>
        <v>2.7813766095611703E-2</v>
      </c>
      <c r="AG66" s="24">
        <f t="shared" si="47"/>
        <v>4.6586518596664295E-2</v>
      </c>
      <c r="AH66" s="24">
        <f t="shared" si="47"/>
        <v>3.1093618328095207E-2</v>
      </c>
      <c r="AI66" s="24">
        <f t="shared" si="47"/>
        <v>4.6000613422637393E-2</v>
      </c>
      <c r="AJ66" s="24">
        <f t="shared" si="47"/>
        <v>5.5018398020736825E-2</v>
      </c>
      <c r="AK66" s="24">
        <f t="shared" si="47"/>
        <v>3.2543104112308319E-2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3.4997975183083341E-2</v>
      </c>
      <c r="AP66" s="24">
        <f t="shared" si="45"/>
        <v>3.6248639366842195E-2</v>
      </c>
      <c r="AQ66" s="24">
        <f t="shared" si="45"/>
        <v>4.0521058014518108E-2</v>
      </c>
      <c r="AR66" s="24">
        <f t="shared" si="39"/>
        <v>3.7927802646226194E-2</v>
      </c>
      <c r="AS66" s="24" t="e">
        <f t="shared" si="39"/>
        <v>#DIV/0!</v>
      </c>
      <c r="AT66" s="24">
        <f t="shared" si="39"/>
        <v>3.6120315674966541E-2</v>
      </c>
      <c r="AU66" s="21"/>
      <c r="AV66" s="24">
        <f t="shared" si="44"/>
        <v>0.48333355140710776</v>
      </c>
      <c r="AW66" s="24">
        <f t="shared" si="44"/>
        <v>0.46175882762174458</v>
      </c>
      <c r="AX66" s="24">
        <f t="shared" si="44"/>
        <v>0.57653891340181107</v>
      </c>
      <c r="AY66" s="24">
        <f t="shared" si="44"/>
        <v>0.65141829795449402</v>
      </c>
      <c r="AZ66" s="24">
        <f t="shared" si="44"/>
        <v>0.33581130293622041</v>
      </c>
      <c r="BA66" s="24">
        <f t="shared" si="44"/>
        <v>0.41952004227186923</v>
      </c>
      <c r="BB66" s="24">
        <f t="shared" si="44"/>
        <v>0.52695129433545951</v>
      </c>
      <c r="BC66" s="24">
        <f t="shared" si="44"/>
        <v>0.54135193705884066</v>
      </c>
      <c r="BD66" s="24">
        <f t="shared" si="42"/>
        <v>0.31466428474640096</v>
      </c>
      <c r="BE66" s="24">
        <f t="shared" si="42"/>
        <v>0.40966421754564575</v>
      </c>
      <c r="BF66" s="24">
        <f t="shared" si="42"/>
        <v>0.4286825925523976</v>
      </c>
      <c r="BG66" s="24">
        <f t="shared" si="42"/>
        <v>0.67733158165687923</v>
      </c>
      <c r="BH66" s="24">
        <f t="shared" si="42"/>
        <v>0.41383058062928924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0.48333355140710776</v>
      </c>
      <c r="BM66" s="24">
        <f t="shared" si="46"/>
        <v>0.49404559783700841</v>
      </c>
      <c r="BN66" s="24">
        <f t="shared" si="46"/>
        <v>0.52650869851871906</v>
      </c>
      <c r="BO66" s="24">
        <f t="shared" si="46"/>
        <v>0.50195287687795487</v>
      </c>
      <c r="BP66" s="24" t="e">
        <f t="shared" si="46"/>
        <v>#DIV/0!</v>
      </c>
      <c r="BQ66" s="24">
        <f t="shared" si="46"/>
        <v>0.50092134430235524</v>
      </c>
      <c r="BR66" s="21"/>
      <c r="BS66" s="35">
        <f t="shared" si="11"/>
        <v>44562</v>
      </c>
      <c r="BT66" s="24">
        <f t="shared" si="41"/>
        <v>1.3123098027243145E-2</v>
      </c>
      <c r="BU66" s="24">
        <f t="shared" ref="BU66:BU108" si="49">(D66-D65)/$B65*D$3</f>
        <v>4.2470879768852769E-4</v>
      </c>
      <c r="BV66" s="24">
        <f t="shared" ref="BV66:BV108" si="50">(E66-E65)/$B65*E$3</f>
        <v>4.702810843301989E-3</v>
      </c>
      <c r="BW66" s="24">
        <f t="shared" si="48"/>
        <v>1.7233622249710452E-3</v>
      </c>
      <c r="BX66" s="24">
        <f t="shared" si="48"/>
        <v>2.7818530569705745E-3</v>
      </c>
      <c r="BY66" s="24">
        <f t="shared" si="48"/>
        <v>2.2381680999923473E-3</v>
      </c>
      <c r="BZ66" s="24">
        <f t="shared" si="48"/>
        <v>2.9881539184567975E-3</v>
      </c>
      <c r="CA66" s="24">
        <f t="shared" si="48"/>
        <v>1.120237416799859E-3</v>
      </c>
      <c r="CB66" s="24">
        <f t="shared" si="48"/>
        <v>1.7950708609472668E-3</v>
      </c>
      <c r="CC66" s="24">
        <f t="shared" si="48"/>
        <v>5.1944196254633034E-4</v>
      </c>
      <c r="CD66" s="24">
        <f t="shared" si="48"/>
        <v>2.6496188344417564E-3</v>
      </c>
      <c r="CE66" s="24">
        <f t="shared" si="48"/>
        <v>9.3145113972369553E-4</v>
      </c>
      <c r="CF66" s="24">
        <f t="shared" si="14"/>
        <v>3.4997975183083334E-2</v>
      </c>
    </row>
    <row r="67" spans="1:84" x14ac:dyDescent="0.2">
      <c r="A67" s="31">
        <f>+[1]NEA!A68</f>
        <v>44593</v>
      </c>
      <c r="B67" s="17">
        <f>+[1]NEA!B68</f>
        <v>656.10269309984233</v>
      </c>
      <c r="C67" s="17">
        <f>+[1]NEA!C68</f>
        <v>710.98441476264804</v>
      </c>
      <c r="D67" s="17">
        <f>+[1]NEA!D68</f>
        <v>547.009201990816</v>
      </c>
      <c r="E67" s="17">
        <f>+[1]NEA!E68</f>
        <v>614.85185909911502</v>
      </c>
      <c r="F67" s="17">
        <f>+[1]NEA!F68</f>
        <v>532.3501</v>
      </c>
      <c r="G67" s="17">
        <f>+[1]NEA!G68</f>
        <v>629.09752219893596</v>
      </c>
      <c r="H67" s="17">
        <f>+[1]NEA!H68</f>
        <v>760.67017841754796</v>
      </c>
      <c r="I67" s="17">
        <f>+[1]NEA!I68</f>
        <v>734.35617945489503</v>
      </c>
      <c r="J67" s="17">
        <f>+[1]NEA!J68</f>
        <v>541.47983330136401</v>
      </c>
      <c r="K67" s="17">
        <f>+[1]NEA!K68</f>
        <v>600.54049999999995</v>
      </c>
      <c r="L67" s="17">
        <f>+[1]NEA!L68</f>
        <v>551.85870405265996</v>
      </c>
      <c r="M67" s="17">
        <f>+[1]NEA!M68</f>
        <v>647.85929999999996</v>
      </c>
      <c r="N67" s="17">
        <f>+[1]NEA!N68</f>
        <v>565.31035186748295</v>
      </c>
      <c r="O67" s="17">
        <f>+[1]NEA!P68</f>
        <v>664.75260000000003</v>
      </c>
      <c r="P67" s="17">
        <f>+[1]NEA!Q68</f>
        <v>683.85839999999996</v>
      </c>
      <c r="Q67" s="17">
        <f>+[1]NEA!R68</f>
        <v>551.35500000000002</v>
      </c>
      <c r="R67" s="18">
        <f t="shared" si="4"/>
        <v>656.10269309984233</v>
      </c>
      <c r="S67" s="19">
        <f t="shared" si="5"/>
        <v>658.36904538500164</v>
      </c>
      <c r="T67" s="19">
        <f t="shared" si="6"/>
        <v>615.48452035489072</v>
      </c>
      <c r="U67" s="19">
        <f t="shared" si="7"/>
        <v>609.94319396335231</v>
      </c>
      <c r="V67" s="19"/>
      <c r="W67" s="20">
        <f t="shared" si="8"/>
        <v>645.76022678617528</v>
      </c>
      <c r="X67" s="21"/>
      <c r="Y67" s="41">
        <f t="shared" si="47"/>
        <v>4.776836344353419E-2</v>
      </c>
      <c r="Z67" s="24">
        <f t="shared" si="47"/>
        <v>5.5784683866308749E-2</v>
      </c>
      <c r="AA67" s="24">
        <f t="shared" si="47"/>
        <v>3.8756686347366509E-2</v>
      </c>
      <c r="AB67" s="24">
        <f t="shared" si="47"/>
        <v>4.2983861549497737E-2</v>
      </c>
      <c r="AC67" s="24">
        <f t="shared" si="47"/>
        <v>2.4935372383488863E-2</v>
      </c>
      <c r="AD67" s="24">
        <f t="shared" si="47"/>
        <v>4.6109948758171093E-2</v>
      </c>
      <c r="AE67" s="24">
        <f t="shared" si="47"/>
        <v>4.9312068846146584E-2</v>
      </c>
      <c r="AF67" s="24">
        <f t="shared" si="47"/>
        <v>5.8542758806512163E-2</v>
      </c>
      <c r="AG67" s="24">
        <f t="shared" si="47"/>
        <v>2.8579049234713771E-3</v>
      </c>
      <c r="AH67" s="24">
        <f t="shared" si="47"/>
        <v>4.0522364177672632E-2</v>
      </c>
      <c r="AI67" s="24">
        <f t="shared" si="47"/>
        <v>5.0254181055890301E-2</v>
      </c>
      <c r="AJ67" s="24">
        <f t="shared" si="47"/>
        <v>4.3237915376962865E-2</v>
      </c>
      <c r="AK67" s="24">
        <f t="shared" si="47"/>
        <v>4.3336847432107195E-2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4.776836344353419E-2</v>
      </c>
      <c r="AP67" s="24">
        <f t="shared" si="45"/>
        <v>4.9627514018348418E-2</v>
      </c>
      <c r="AQ67" s="24">
        <f t="shared" si="45"/>
        <v>4.3342864826095395E-2</v>
      </c>
      <c r="AR67" s="24">
        <f t="shared" si="39"/>
        <v>4.3361947095027054E-2</v>
      </c>
      <c r="AS67" s="24" t="e">
        <f t="shared" si="39"/>
        <v>#DIV/0!</v>
      </c>
      <c r="AT67" s="24">
        <f t="shared" si="39"/>
        <v>4.5634754735692562E-2</v>
      </c>
      <c r="AU67" s="21"/>
      <c r="AV67" s="24">
        <f t="shared" si="44"/>
        <v>0.49968721889295997</v>
      </c>
      <c r="AW67" s="24">
        <f t="shared" si="44"/>
        <v>0.49826871312206489</v>
      </c>
      <c r="AX67" s="24">
        <f t="shared" si="44"/>
        <v>0.59108785041575618</v>
      </c>
      <c r="AY67" s="24">
        <f t="shared" si="44"/>
        <v>0.64113019326603959</v>
      </c>
      <c r="AZ67" s="24">
        <f t="shared" si="44"/>
        <v>0.35090820550650736</v>
      </c>
      <c r="BA67" s="24">
        <f t="shared" si="44"/>
        <v>0.42528955915424871</v>
      </c>
      <c r="BB67" s="24">
        <f t="shared" si="44"/>
        <v>0.50440486383169225</v>
      </c>
      <c r="BC67" s="24">
        <f t="shared" si="44"/>
        <v>0.55327225472659269</v>
      </c>
      <c r="BD67" s="24">
        <f t="shared" si="42"/>
        <v>0.29298936498430361</v>
      </c>
      <c r="BE67" s="24">
        <f t="shared" si="42"/>
        <v>0.42655179007704747</v>
      </c>
      <c r="BF67" s="24">
        <f t="shared" si="42"/>
        <v>0.49606607741682218</v>
      </c>
      <c r="BG67" s="24">
        <f t="shared" si="42"/>
        <v>0.65420289425815858</v>
      </c>
      <c r="BH67" s="24">
        <f t="shared" si="42"/>
        <v>0.4289249513812452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0.49968721889295997</v>
      </c>
      <c r="BM67" s="24">
        <f t="shared" si="46"/>
        <v>0.51437178121577709</v>
      </c>
      <c r="BN67" s="24">
        <f t="shared" si="46"/>
        <v>0.52710478551409512</v>
      </c>
      <c r="BO67" s="24">
        <f t="shared" si="46"/>
        <v>0.506067343990938</v>
      </c>
      <c r="BP67" s="24" t="e">
        <f t="shared" si="46"/>
        <v>#DIV/0!</v>
      </c>
      <c r="BQ67" s="24">
        <f t="shared" si="46"/>
        <v>0.50382746225483066</v>
      </c>
      <c r="BR67" s="21"/>
      <c r="BS67" s="35">
        <f t="shared" si="11"/>
        <v>44593</v>
      </c>
      <c r="BT67" s="24">
        <f t="shared" si="41"/>
        <v>2.1183166408017824E-2</v>
      </c>
      <c r="BU67" s="24">
        <f t="shared" si="49"/>
        <v>1.186375809135922E-3</v>
      </c>
      <c r="BV67" s="24">
        <f t="shared" si="50"/>
        <v>4.6940723669804726E-3</v>
      </c>
      <c r="BW67" s="24">
        <f t="shared" si="48"/>
        <v>1.6773783434497647E-3</v>
      </c>
      <c r="BX67" s="24">
        <f t="shared" si="48"/>
        <v>3.4451516181219027E-3</v>
      </c>
      <c r="BY67" s="24">
        <f t="shared" si="48"/>
        <v>3.0027843974298738E-3</v>
      </c>
      <c r="BZ67" s="24">
        <f t="shared" si="48"/>
        <v>6.2458461237870841E-3</v>
      </c>
      <c r="CA67" s="24">
        <f t="shared" si="48"/>
        <v>6.9491747036582607E-5</v>
      </c>
      <c r="CB67" s="24">
        <f t="shared" si="48"/>
        <v>2.3305783506121294E-3</v>
      </c>
      <c r="CC67" s="24">
        <f t="shared" si="48"/>
        <v>5.7350610690908455E-4</v>
      </c>
      <c r="CD67" s="24">
        <f t="shared" si="48"/>
        <v>2.1225637438729147E-3</v>
      </c>
      <c r="CE67" s="24">
        <f t="shared" si="48"/>
        <v>1.2374484281806725E-3</v>
      </c>
      <c r="CF67" s="24">
        <f t="shared" si="14"/>
        <v>4.7768363443534238E-2</v>
      </c>
    </row>
    <row r="68" spans="1:84" x14ac:dyDescent="0.2">
      <c r="A68" s="31">
        <f>+[1]NEA!A69</f>
        <v>44621</v>
      </c>
      <c r="B68" s="17">
        <f>+[1]NEA!B69</f>
        <v>700.00469044774854</v>
      </c>
      <c r="C68" s="17">
        <f>+[1]NEA!C69</f>
        <v>758.69270623156899</v>
      </c>
      <c r="D68" s="17">
        <f>+[1]NEA!D69</f>
        <v>567.14276874257496</v>
      </c>
      <c r="E68" s="17">
        <f>+[1]NEA!E69</f>
        <v>660.98136989659804</v>
      </c>
      <c r="F68" s="17">
        <f>+[1]NEA!F69</f>
        <v>614.45500000000004</v>
      </c>
      <c r="G68" s="17">
        <f>+[1]NEA!G69</f>
        <v>659.49617853106201</v>
      </c>
      <c r="H68" s="17">
        <f>+[1]NEA!H69</f>
        <v>797.57739764732503</v>
      </c>
      <c r="I68" s="17">
        <f>+[1]NEA!I69</f>
        <v>790.97641588325996</v>
      </c>
      <c r="J68" s="17">
        <f>+[1]NEA!J69</f>
        <v>562.391610403919</v>
      </c>
      <c r="K68" s="17">
        <f>+[1]NEA!K69</f>
        <v>618.53800000000001</v>
      </c>
      <c r="L68" s="17">
        <f>+[1]NEA!L69</f>
        <v>580.19950376694601</v>
      </c>
      <c r="M68" s="17">
        <f>+[1]NEA!M69</f>
        <v>677.59400000000005</v>
      </c>
      <c r="N68" s="17">
        <f>+[1]NEA!N69</f>
        <v>595.14927778792605</v>
      </c>
      <c r="O68" s="17">
        <f>+[1]NEA!P69</f>
        <v>710.94910000000004</v>
      </c>
      <c r="P68" s="17">
        <f>+[1]NEA!Q69</f>
        <v>725.36360000000002</v>
      </c>
      <c r="Q68" s="17">
        <f>+[1]NEA!R69</f>
        <v>624.64170000000001</v>
      </c>
      <c r="R68" s="18">
        <f t="shared" si="4"/>
        <v>700.00469044774854</v>
      </c>
      <c r="S68" s="19">
        <f t="shared" si="5"/>
        <v>698.02064448959118</v>
      </c>
      <c r="T68" s="19">
        <f t="shared" si="6"/>
        <v>648.83449059558188</v>
      </c>
      <c r="U68" s="19">
        <f t="shared" si="7"/>
        <v>643.91196045893344</v>
      </c>
      <c r="V68" s="19"/>
      <c r="W68" s="20">
        <f t="shared" si="8"/>
        <v>683.66971368024963</v>
      </c>
      <c r="X68" s="21"/>
      <c r="Y68" s="41">
        <f t="shared" si="47"/>
        <v>6.69133015450456E-2</v>
      </c>
      <c r="Z68" s="24">
        <f t="shared" si="47"/>
        <v>6.7101740176467306E-2</v>
      </c>
      <c r="AA68" s="24">
        <f t="shared" si="47"/>
        <v>3.6806632646185333E-2</v>
      </c>
      <c r="AB68" s="24">
        <f t="shared" si="47"/>
        <v>7.5025406713532972E-2</v>
      </c>
      <c r="AC68" s="24">
        <f t="shared" si="47"/>
        <v>0.15423102202854855</v>
      </c>
      <c r="AD68" s="24">
        <f t="shared" si="47"/>
        <v>4.8321055574771954E-2</v>
      </c>
      <c r="AE68" s="24">
        <f t="shared" si="47"/>
        <v>4.851934554152848E-2</v>
      </c>
      <c r="AF68" s="24">
        <f t="shared" si="47"/>
        <v>7.7101872378051661E-2</v>
      </c>
      <c r="AG68" s="24">
        <f t="shared" si="47"/>
        <v>3.8619678548427849E-2</v>
      </c>
      <c r="AH68" s="24">
        <f t="shared" si="47"/>
        <v>2.9968836406537136E-2</v>
      </c>
      <c r="AI68" s="24">
        <f t="shared" si="47"/>
        <v>5.1355173898972595E-2</v>
      </c>
      <c r="AJ68" s="24">
        <f t="shared" si="47"/>
        <v>4.5896848281718139E-2</v>
      </c>
      <c r="AK68" s="24">
        <f t="shared" si="47"/>
        <v>5.2783264664924667E-2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6.69133015450456E-2</v>
      </c>
      <c r="AP68" s="24">
        <f t="shared" si="45"/>
        <v>6.0227010037207984E-2</v>
      </c>
      <c r="AQ68" s="24">
        <f t="shared" si="45"/>
        <v>5.4184904961478875E-2</v>
      </c>
      <c r="AR68" s="24">
        <f t="shared" si="39"/>
        <v>5.5691688720805876E-2</v>
      </c>
      <c r="AS68" s="24" t="e">
        <f t="shared" si="39"/>
        <v>#DIV/0!</v>
      </c>
      <c r="AT68" s="24">
        <f t="shared" si="39"/>
        <v>5.8705205619030698E-2</v>
      </c>
      <c r="AU68" s="21"/>
      <c r="AV68" s="24">
        <f t="shared" si="44"/>
        <v>0.55733479456990387</v>
      </c>
      <c r="AW68" s="24">
        <f t="shared" si="44"/>
        <v>0.56477087890970301</v>
      </c>
      <c r="AX68" s="24">
        <f t="shared" si="44"/>
        <v>0.56403307473525799</v>
      </c>
      <c r="AY68" s="24">
        <f t="shared" si="44"/>
        <v>0.70763836993271401</v>
      </c>
      <c r="AZ68" s="24">
        <f t="shared" si="44"/>
        <v>0.52786449572179039</v>
      </c>
      <c r="BA68" s="24">
        <f t="shared" si="44"/>
        <v>0.43940803053943678</v>
      </c>
      <c r="BB68" s="24">
        <f t="shared" si="44"/>
        <v>0.52823082141453837</v>
      </c>
      <c r="BC68" s="24">
        <f t="shared" si="44"/>
        <v>0.61765982735369374</v>
      </c>
      <c r="BD68" s="24">
        <f t="shared" si="42"/>
        <v>0.32876614108068103</v>
      </c>
      <c r="BE68" s="24">
        <f t="shared" si="42"/>
        <v>0.44422864715960908</v>
      </c>
      <c r="BF68" s="24">
        <f t="shared" si="42"/>
        <v>0.51519161801669822</v>
      </c>
      <c r="BG68" s="24">
        <f t="shared" si="42"/>
        <v>0.66487262112878676</v>
      </c>
      <c r="BH68" s="24">
        <f t="shared" si="42"/>
        <v>0.46884502444575649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0.55733479456990387</v>
      </c>
      <c r="BM68" s="24">
        <f t="shared" si="46"/>
        <v>0.56307651281862436</v>
      </c>
      <c r="BN68" s="24">
        <f t="shared" si="46"/>
        <v>0.56092642413341887</v>
      </c>
      <c r="BO68" s="24">
        <f t="shared" si="46"/>
        <v>0.54356827531789076</v>
      </c>
      <c r="BP68" s="24" t="e">
        <f t="shared" si="46"/>
        <v>#DIV/0!</v>
      </c>
      <c r="BQ68" s="24">
        <f t="shared" si="46"/>
        <v>0.54524580673123446</v>
      </c>
      <c r="BR68" s="21"/>
      <c r="BS68" s="35">
        <f t="shared" si="11"/>
        <v>44621</v>
      </c>
      <c r="BT68" s="24">
        <f t="shared" si="41"/>
        <v>2.5675550328997782E-2</v>
      </c>
      <c r="BU68" s="24">
        <f t="shared" si="49"/>
        <v>1.1169925645351728E-3</v>
      </c>
      <c r="BV68" s="24">
        <f t="shared" si="50"/>
        <v>8.1557709010862713E-3</v>
      </c>
      <c r="BW68" s="24">
        <f t="shared" si="48"/>
        <v>1.0148879832423911E-2</v>
      </c>
      <c r="BX68" s="24">
        <f t="shared" si="48"/>
        <v>3.604642211519639E-3</v>
      </c>
      <c r="BY68" s="24">
        <f t="shared" si="48"/>
        <v>2.9588656652425201E-3</v>
      </c>
      <c r="BZ68" s="24">
        <f t="shared" si="48"/>
        <v>8.3104806997367497E-3</v>
      </c>
      <c r="CA68" s="24">
        <f t="shared" si="48"/>
        <v>8.9881068999409116E-4</v>
      </c>
      <c r="CB68" s="24">
        <f t="shared" si="48"/>
        <v>1.71168936175835E-3</v>
      </c>
      <c r="CC68" s="24">
        <f t="shared" si="48"/>
        <v>5.8746120107090727E-4</v>
      </c>
      <c r="CD68" s="24">
        <f t="shared" si="48"/>
        <v>2.2433495022646144E-3</v>
      </c>
      <c r="CE68" s="24">
        <f t="shared" si="48"/>
        <v>1.5008085864155693E-3</v>
      </c>
      <c r="CF68" s="24">
        <f t="shared" si="14"/>
        <v>6.6913301545045573E-2</v>
      </c>
    </row>
    <row r="69" spans="1:84" x14ac:dyDescent="0.2">
      <c r="A69" s="31">
        <f>+[1]NEA!A70</f>
        <v>44652</v>
      </c>
      <c r="B69" s="17">
        <f>+[1]NEA!B70</f>
        <v>742.2823677632399</v>
      </c>
      <c r="C69" s="17">
        <f>+[1]NEA!C70</f>
        <v>808.22655323368303</v>
      </c>
      <c r="D69" s="17">
        <f>+[1]NEA!D70</f>
        <v>590.14964172298403</v>
      </c>
      <c r="E69" s="17">
        <f>+[1]NEA!E70</f>
        <v>710.00497772230005</v>
      </c>
      <c r="F69" s="17">
        <f>+[1]NEA!F70</f>
        <v>649.88639999999998</v>
      </c>
      <c r="G69" s="17">
        <f>+[1]NEA!G70</f>
        <v>694.044857983165</v>
      </c>
      <c r="H69" s="17">
        <f>+[1]NEA!H70</f>
        <v>849.57164303491595</v>
      </c>
      <c r="I69" s="17">
        <f>+[1]NEA!I70</f>
        <v>829.93733378004595</v>
      </c>
      <c r="J69" s="17">
        <f>+[1]NEA!J70</f>
        <v>582.25291984329203</v>
      </c>
      <c r="K69" s="17">
        <f>+[1]NEA!K70</f>
        <v>646.02589999999998</v>
      </c>
      <c r="L69" s="17">
        <f>+[1]NEA!L70</f>
        <v>599.03556508137001</v>
      </c>
      <c r="M69" s="17">
        <f>+[1]NEA!M70</f>
        <v>728.49369999999999</v>
      </c>
      <c r="N69" s="17">
        <f>+[1]NEA!N70</f>
        <v>630.41716513606798</v>
      </c>
      <c r="O69" s="17">
        <f>+[1]NEA!P70</f>
        <v>752.35640000000001</v>
      </c>
      <c r="P69" s="17">
        <f>+[1]NEA!Q70</f>
        <v>772.21</v>
      </c>
      <c r="Q69" s="17">
        <f>+[1]NEA!R70</f>
        <v>650.8338</v>
      </c>
      <c r="R69" s="18">
        <f t="shared" si="4"/>
        <v>742.2823677632399</v>
      </c>
      <c r="S69" s="19">
        <f t="shared" si="5"/>
        <v>742.10344827231154</v>
      </c>
      <c r="T69" s="19">
        <f t="shared" si="6"/>
        <v>689.49952207371507</v>
      </c>
      <c r="U69" s="19">
        <f t="shared" si="7"/>
        <v>682.8252073871621</v>
      </c>
      <c r="V69" s="19"/>
      <c r="W69" s="20">
        <f t="shared" si="8"/>
        <v>722.33777801148108</v>
      </c>
      <c r="X69" s="21"/>
      <c r="Y69" s="41">
        <f t="shared" si="47"/>
        <v>6.0396277185584379E-2</v>
      </c>
      <c r="Z69" s="24">
        <f t="shared" si="47"/>
        <v>6.5288418611731514E-2</v>
      </c>
      <c r="AA69" s="24">
        <f t="shared" si="47"/>
        <v>4.0566281099586599E-2</v>
      </c>
      <c r="AB69" s="24">
        <f t="shared" si="47"/>
        <v>7.4167911621126459E-2</v>
      </c>
      <c r="AC69" s="24">
        <f t="shared" si="47"/>
        <v>5.766313236933529E-2</v>
      </c>
      <c r="AD69" s="24">
        <f t="shared" si="47"/>
        <v>5.238647406427055E-2</v>
      </c>
      <c r="AE69" s="24">
        <f t="shared" si="47"/>
        <v>6.5190219207517996E-2</v>
      </c>
      <c r="AF69" s="24">
        <f t="shared" si="47"/>
        <v>4.925673776667483E-2</v>
      </c>
      <c r="AG69" s="24">
        <f t="shared" si="47"/>
        <v>3.531579965268028E-2</v>
      </c>
      <c r="AH69" s="24">
        <f t="shared" si="47"/>
        <v>4.444011523948399E-2</v>
      </c>
      <c r="AI69" s="24">
        <f t="shared" si="47"/>
        <v>3.2464800800639848E-2</v>
      </c>
      <c r="AJ69" s="24">
        <f t="shared" si="47"/>
        <v>7.5118286171365067E-2</v>
      </c>
      <c r="AK69" s="24">
        <f t="shared" si="47"/>
        <v>5.9258892960816434E-2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6.0396277185584379E-2</v>
      </c>
      <c r="AP69" s="24">
        <f t="shared" si="45"/>
        <v>6.3154011461874049E-2</v>
      </c>
      <c r="AQ69" s="24">
        <f t="shared" si="45"/>
        <v>6.2673967040201228E-2</v>
      </c>
      <c r="AR69" s="24">
        <f t="shared" si="39"/>
        <v>6.0432558047988527E-2</v>
      </c>
      <c r="AS69" s="24" t="e">
        <f t="shared" si="39"/>
        <v>#DIV/0!</v>
      </c>
      <c r="AT69" s="24">
        <f t="shared" si="39"/>
        <v>5.6559568981165098E-2</v>
      </c>
      <c r="AU69" s="21"/>
      <c r="AV69" s="24">
        <f t="shared" si="44"/>
        <v>0.58466564024896339</v>
      </c>
      <c r="AW69" s="24">
        <f t="shared" si="44"/>
        <v>0.60885734894897392</v>
      </c>
      <c r="AX69" s="24">
        <f t="shared" si="44"/>
        <v>0.5473144173657849</v>
      </c>
      <c r="AY69" s="24">
        <f t="shared" si="44"/>
        <v>0.74506763316451874</v>
      </c>
      <c r="AZ69" s="24">
        <f t="shared" si="44"/>
        <v>0.53780830164105731</v>
      </c>
      <c r="BA69" s="24">
        <f t="shared" si="44"/>
        <v>0.45705247952236028</v>
      </c>
      <c r="BB69" s="24">
        <f t="shared" si="44"/>
        <v>0.57574611861653291</v>
      </c>
      <c r="BC69" s="24">
        <f t="shared" si="44"/>
        <v>0.5874120678483401</v>
      </c>
      <c r="BD69" s="24">
        <f t="shared" si="42"/>
        <v>0.36195747403363909</v>
      </c>
      <c r="BE69" s="24">
        <f t="shared" si="42"/>
        <v>0.46738292979649154</v>
      </c>
      <c r="BF69" s="24">
        <f t="shared" si="42"/>
        <v>0.46673512004526652</v>
      </c>
      <c r="BG69" s="24">
        <f t="shared" si="42"/>
        <v>0.73374884961139641</v>
      </c>
      <c r="BH69" s="24">
        <f t="shared" si="42"/>
        <v>0.48260998667447108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0.58466564024896339</v>
      </c>
      <c r="BM69" s="24">
        <f t="shared" si="46"/>
        <v>0.59964560899036656</v>
      </c>
      <c r="BN69" s="24">
        <f t="shared" si="46"/>
        <v>0.59345356343038391</v>
      </c>
      <c r="BO69" s="24">
        <f t="shared" si="46"/>
        <v>0.57025030667954124</v>
      </c>
      <c r="BP69" s="24" t="e">
        <f t="shared" si="46"/>
        <v>#DIV/0!</v>
      </c>
      <c r="BQ69" s="24">
        <f t="shared" si="46"/>
        <v>0.56094634587943859</v>
      </c>
      <c r="BR69" s="21"/>
      <c r="BS69" s="35">
        <f t="shared" si="11"/>
        <v>44652</v>
      </c>
      <c r="BT69" s="24">
        <f t="shared" si="41"/>
        <v>2.4986120257649947E-2</v>
      </c>
      <c r="BU69" s="24">
        <f t="shared" si="49"/>
        <v>1.1963493786752008E-3</v>
      </c>
      <c r="BV69" s="24">
        <f t="shared" si="50"/>
        <v>8.1238577189304099E-3</v>
      </c>
      <c r="BW69" s="24">
        <f t="shared" si="48"/>
        <v>4.1049532656159899E-3</v>
      </c>
      <c r="BX69" s="24">
        <f t="shared" si="48"/>
        <v>3.8398132156148004E-3</v>
      </c>
      <c r="BY69" s="24">
        <f t="shared" si="48"/>
        <v>3.9069699742125194E-3</v>
      </c>
      <c r="BZ69" s="24">
        <f t="shared" si="48"/>
        <v>5.3598732189360258E-3</v>
      </c>
      <c r="CA69" s="24">
        <f t="shared" si="48"/>
        <v>8.0012167608772182E-4</v>
      </c>
      <c r="CB69" s="24">
        <f t="shared" si="48"/>
        <v>2.4503335240551954E-3</v>
      </c>
      <c r="CC69" s="24">
        <f t="shared" si="48"/>
        <v>3.659553105455771E-4</v>
      </c>
      <c r="CD69" s="24">
        <f t="shared" si="48"/>
        <v>3.599311810880025E-3</v>
      </c>
      <c r="CE69" s="24">
        <f t="shared" si="48"/>
        <v>1.6626178343808651E-3</v>
      </c>
      <c r="CF69" s="24">
        <f t="shared" si="14"/>
        <v>6.0396277185584275E-2</v>
      </c>
    </row>
    <row r="70" spans="1:84" x14ac:dyDescent="0.2">
      <c r="A70" s="31">
        <f>+[1]NEA!A71</f>
        <v>44682</v>
      </c>
      <c r="B70" s="17">
        <f>+[1]NEA!B71</f>
        <v>786.50056308434398</v>
      </c>
      <c r="C70" s="17">
        <f>+[1]NEA!C71</f>
        <v>858.970287470838</v>
      </c>
      <c r="D70" s="17">
        <f>+[1]NEA!D71</f>
        <v>638.58266659617595</v>
      </c>
      <c r="E70" s="17">
        <f>+[1]NEA!E71</f>
        <v>746.49570749890597</v>
      </c>
      <c r="F70" s="17">
        <f>+[1]NEA!F71</f>
        <v>683.82129999999995</v>
      </c>
      <c r="G70" s="17">
        <f>+[1]NEA!G71</f>
        <v>736.09561656430799</v>
      </c>
      <c r="H70" s="17">
        <f>+[1]NEA!H71</f>
        <v>902.10633120133195</v>
      </c>
      <c r="I70" s="17">
        <f>+[1]NEA!I71</f>
        <v>880.89632263232204</v>
      </c>
      <c r="J70" s="17">
        <f>+[1]NEA!J71</f>
        <v>601.30356294036096</v>
      </c>
      <c r="K70" s="17">
        <f>+[1]NEA!K71</f>
        <v>678.73509999999999</v>
      </c>
      <c r="L70" s="17">
        <f>+[1]NEA!L71</f>
        <v>622.59033309483902</v>
      </c>
      <c r="M70" s="17">
        <f>+[1]NEA!M71</f>
        <v>779.62660000000005</v>
      </c>
      <c r="N70" s="17">
        <f>+[1]NEA!N71</f>
        <v>666.19430939464905</v>
      </c>
      <c r="O70" s="17">
        <f>+[1]NEA!P71</f>
        <v>777.33929999999998</v>
      </c>
      <c r="P70" s="17">
        <f>+[1]NEA!Q71</f>
        <v>814.22649999999999</v>
      </c>
      <c r="Q70" s="17">
        <f>+[1]NEA!R71</f>
        <v>690.01379999999995</v>
      </c>
      <c r="R70" s="18">
        <f t="shared" ref="R70:R95" si="51">+SUMPRODUCT($C$3:$N$3,C70:N70)</f>
        <v>786.50056308434398</v>
      </c>
      <c r="S70" s="19">
        <f t="shared" ref="S70:S122" si="52">+($C$3*$C70+$D$3*$D70+$E$3*$E70+$G$3*$G70+$K$3*$K70+$M$3*$M70+$N$3*$N70)/SUM($C$3:$E$3,$G$3,$K$3,$M$3:$N$3)</f>
        <v>787.3352894241325</v>
      </c>
      <c r="T70" s="19">
        <f t="shared" ref="T70:T122" si="53">+($E$3*$E70+$G$3*$G70+$K$3*$K70+$M$3*$M70+$N$3*$N70)/SUM($E$3,$G$3,$K$3,$M$3:$N$3)</f>
        <v>728.64109887392874</v>
      </c>
      <c r="U70" s="19">
        <f t="shared" ref="U70:U122" si="54">+($E$3*$E70+$G$3*$G70+$K$3*$K70+$N$3*$N70)/SUM($E$3,$G$3,$K$3,$N$3)</f>
        <v>719.91432741562812</v>
      </c>
      <c r="V70" s="19"/>
      <c r="W70" s="20">
        <f t="shared" ref="W70:W122" si="55">($E$3*$E70+SUMPRODUCT($G$3:$L$3,$G70:$L70)+$N$3*$N70)/SUM($E$3,$G$3:$L$3,$N$3)</f>
        <v>762.45951528295541</v>
      </c>
      <c r="X70" s="21"/>
      <c r="Y70" s="41">
        <f t="shared" si="47"/>
        <v>5.9570585590425829E-2</v>
      </c>
      <c r="Z70" s="24">
        <f t="shared" si="47"/>
        <v>6.2784047411126531E-2</v>
      </c>
      <c r="AA70" s="24">
        <f t="shared" si="47"/>
        <v>8.2069057488179276E-2</v>
      </c>
      <c r="AB70" s="24">
        <f t="shared" si="47"/>
        <v>5.1395033727324568E-2</v>
      </c>
      <c r="AC70" s="24">
        <f t="shared" si="47"/>
        <v>5.2216664327796369E-2</v>
      </c>
      <c r="AD70" s="24">
        <f t="shared" si="47"/>
        <v>6.0587954939020694E-2</v>
      </c>
      <c r="AE70" s="24">
        <f t="shared" si="47"/>
        <v>6.183667804488735E-2</v>
      </c>
      <c r="AF70" s="24">
        <f t="shared" si="47"/>
        <v>6.14010079775269E-2</v>
      </c>
      <c r="AG70" s="24">
        <f t="shared" si="47"/>
        <v>3.2718845106343597E-2</v>
      </c>
      <c r="AH70" s="24">
        <f t="shared" si="47"/>
        <v>5.0631406573637294E-2</v>
      </c>
      <c r="AI70" s="24">
        <f t="shared" si="47"/>
        <v>3.9321151174503965E-2</v>
      </c>
      <c r="AJ70" s="24">
        <f t="shared" si="47"/>
        <v>7.0189900063651889E-2</v>
      </c>
      <c r="AK70" s="24">
        <f t="shared" si="47"/>
        <v>5.6751538881177233E-2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5.9570585590425829E-2</v>
      </c>
      <c r="AP70" s="24">
        <f t="shared" si="45"/>
        <v>6.0950856995914959E-2</v>
      </c>
      <c r="AQ70" s="24">
        <f t="shared" si="45"/>
        <v>5.6768098522378629E-2</v>
      </c>
      <c r="AR70" s="24">
        <f t="shared" si="39"/>
        <v>5.4317151193623792E-2</v>
      </c>
      <c r="AS70" s="24" t="e">
        <f t="shared" si="39"/>
        <v>#DIV/0!</v>
      </c>
      <c r="AT70" s="24">
        <f t="shared" si="39"/>
        <v>5.554428757959351E-2</v>
      </c>
      <c r="AU70" s="21"/>
      <c r="AV70" s="24">
        <f t="shared" si="44"/>
        <v>0.61754904944743272</v>
      </c>
      <c r="AW70" s="24">
        <f t="shared" si="44"/>
        <v>0.6453520548391769</v>
      </c>
      <c r="AX70" s="24">
        <f t="shared" si="44"/>
        <v>0.64858200197923077</v>
      </c>
      <c r="AY70" s="24">
        <f t="shared" si="44"/>
        <v>0.72402003508348867</v>
      </c>
      <c r="AZ70" s="24">
        <f t="shared" si="44"/>
        <v>0.57403004973301242</v>
      </c>
      <c r="BA70" s="24">
        <f t="shared" si="44"/>
        <v>0.51013424182421541</v>
      </c>
      <c r="BB70" s="24">
        <f t="shared" si="44"/>
        <v>0.60902317745257872</v>
      </c>
      <c r="BC70" s="24">
        <f t="shared" si="44"/>
        <v>0.6063958841947561</v>
      </c>
      <c r="BD70" s="24">
        <f t="shared" si="42"/>
        <v>0.37634860813390403</v>
      </c>
      <c r="BE70" s="24">
        <f t="shared" si="42"/>
        <v>0.49139542083762988</v>
      </c>
      <c r="BF70" s="24">
        <f t="shared" si="42"/>
        <v>0.51480214362793175</v>
      </c>
      <c r="BG70" s="24">
        <f t="shared" si="42"/>
        <v>0.81225527194640401</v>
      </c>
      <c r="BH70" s="24">
        <f t="shared" si="42"/>
        <v>0.51545287040628063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0.61754904944743272</v>
      </c>
      <c r="BM70" s="24">
        <f t="shared" si="46"/>
        <v>0.63442430695285501</v>
      </c>
      <c r="BN70" s="24">
        <f t="shared" si="46"/>
        <v>0.61989181245611213</v>
      </c>
      <c r="BO70" s="24">
        <f t="shared" si="46"/>
        <v>0.58863532549289177</v>
      </c>
      <c r="BP70" s="24" t="e">
        <f t="shared" si="46"/>
        <v>#DIV/0!</v>
      </c>
      <c r="BQ70" s="24">
        <f t="shared" si="46"/>
        <v>0.58219698144799037</v>
      </c>
      <c r="BR70" s="21"/>
      <c r="BS70" s="35">
        <f t="shared" ref="BS70:BS95" si="56">+A70</f>
        <v>44682</v>
      </c>
      <c r="BT70" s="24">
        <f t="shared" si="41"/>
        <v>2.4138539910535047E-2</v>
      </c>
      <c r="BU70" s="24">
        <f t="shared" si="49"/>
        <v>2.3750558843215102E-3</v>
      </c>
      <c r="BV70" s="24">
        <f t="shared" si="50"/>
        <v>5.7025800933970588E-3</v>
      </c>
      <c r="BW70" s="24">
        <f t="shared" si="48"/>
        <v>3.7076461863065845E-3</v>
      </c>
      <c r="BX70" s="24">
        <f t="shared" si="48"/>
        <v>4.4074184699702109E-3</v>
      </c>
      <c r="BY70" s="24">
        <f t="shared" si="48"/>
        <v>3.722740452370382E-3</v>
      </c>
      <c r="BZ70" s="24">
        <f t="shared" si="48"/>
        <v>6.6111642140467058E-3</v>
      </c>
      <c r="CA70" s="24">
        <f t="shared" si="48"/>
        <v>7.2375171318726414E-4</v>
      </c>
      <c r="CB70" s="24">
        <f t="shared" si="48"/>
        <v>2.7497003413275468E-3</v>
      </c>
      <c r="CC70" s="24">
        <f t="shared" si="48"/>
        <v>4.3156736424777441E-4</v>
      </c>
      <c r="CD70" s="24">
        <f t="shared" si="48"/>
        <v>3.4098594550036813E-3</v>
      </c>
      <c r="CE70" s="24">
        <f t="shared" si="48"/>
        <v>1.5905615057122805E-3</v>
      </c>
      <c r="CF70" s="24">
        <f t="shared" si="14"/>
        <v>5.9570585590426037E-2</v>
      </c>
    </row>
    <row r="71" spans="1:84" x14ac:dyDescent="0.2">
      <c r="A71" s="31">
        <f>+[1]NEA!A72</f>
        <v>44713</v>
      </c>
      <c r="B71" s="17">
        <f>+[1]NEA!B72</f>
        <v>831.59073849045046</v>
      </c>
      <c r="C71" s="17">
        <f>+[1]NEA!C72</f>
        <v>906.40841192855703</v>
      </c>
      <c r="D71" s="17">
        <f>+[1]NEA!D72</f>
        <v>682.30379857099399</v>
      </c>
      <c r="E71" s="17">
        <f>+[1]NEA!E72</f>
        <v>800.41738922724699</v>
      </c>
      <c r="F71" s="17">
        <f>+[1]NEA!F72</f>
        <v>711.6069</v>
      </c>
      <c r="G71" s="17">
        <f>+[1]NEA!G72</f>
        <v>774.31003087343197</v>
      </c>
      <c r="H71" s="17">
        <f>+[1]NEA!H72</f>
        <v>963.75001412448103</v>
      </c>
      <c r="I71" s="17">
        <f>+[1]NEA!I72</f>
        <v>950.91309687870705</v>
      </c>
      <c r="J71" s="17">
        <f>+[1]NEA!J72</f>
        <v>614.82709065032498</v>
      </c>
      <c r="K71" s="17">
        <f>+[1]NEA!K72</f>
        <v>704.30150000000003</v>
      </c>
      <c r="L71" s="17">
        <f>+[1]NEA!L72</f>
        <v>638.52893903199504</v>
      </c>
      <c r="M71" s="17">
        <f>+[1]NEA!M72</f>
        <v>816.69380000000001</v>
      </c>
      <c r="N71" s="17">
        <f>+[1]NEA!N72</f>
        <v>704.18050389810799</v>
      </c>
      <c r="O71" s="17">
        <f>+[1]NEA!P72</f>
        <v>817.55169999999998</v>
      </c>
      <c r="P71" s="17">
        <f>+[1]NEA!Q72</f>
        <v>854.69960000000003</v>
      </c>
      <c r="Q71" s="17">
        <f>+[1]NEA!R72</f>
        <v>721.10530000000006</v>
      </c>
      <c r="R71" s="18">
        <f t="shared" si="51"/>
        <v>831.59073849045046</v>
      </c>
      <c r="S71" s="19">
        <f t="shared" si="52"/>
        <v>831.62746415944639</v>
      </c>
      <c r="T71" s="19">
        <f t="shared" si="53"/>
        <v>769.71494207543913</v>
      </c>
      <c r="U71" s="19">
        <f t="shared" si="54"/>
        <v>761.67395498254223</v>
      </c>
      <c r="V71" s="19"/>
      <c r="W71" s="20">
        <f t="shared" si="55"/>
        <v>809.67786472284365</v>
      </c>
      <c r="X71" s="21"/>
      <c r="Y71" s="41">
        <f t="shared" si="47"/>
        <v>5.7330124760852863E-2</v>
      </c>
      <c r="Z71" s="24">
        <f t="shared" si="47"/>
        <v>5.5226735021762341E-2</v>
      </c>
      <c r="AA71" s="24">
        <f t="shared" si="47"/>
        <v>6.8465892141833296E-2</v>
      </c>
      <c r="AB71" s="24">
        <f t="shared" si="47"/>
        <v>7.223307674333812E-2</v>
      </c>
      <c r="AC71" s="24">
        <f t="shared" si="47"/>
        <v>4.0632837848133763E-2</v>
      </c>
      <c r="AD71" s="24">
        <f t="shared" si="47"/>
        <v>5.1915014094891632E-2</v>
      </c>
      <c r="AE71" s="24">
        <f t="shared" si="47"/>
        <v>6.8333056526782565E-2</v>
      </c>
      <c r="AF71" s="24">
        <f t="shared" si="47"/>
        <v>7.9483558334264126E-2</v>
      </c>
      <c r="AG71" s="24">
        <f t="shared" si="47"/>
        <v>2.2490350204868781E-2</v>
      </c>
      <c r="AH71" s="24">
        <f t="shared" si="47"/>
        <v>3.7667714547251263E-2</v>
      </c>
      <c r="AI71" s="24">
        <f t="shared" si="47"/>
        <v>2.5600471272861913E-2</v>
      </c>
      <c r="AJ71" s="24">
        <f t="shared" si="47"/>
        <v>4.7544811836846002E-2</v>
      </c>
      <c r="AK71" s="24">
        <f t="shared" si="47"/>
        <v>5.701969225461534E-2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5.7330124760852863E-2</v>
      </c>
      <c r="AP71" s="24">
        <f t="shared" si="45"/>
        <v>5.6255797663673501E-2</v>
      </c>
      <c r="AQ71" s="24">
        <f t="shared" si="45"/>
        <v>5.6370472740266075E-2</v>
      </c>
      <c r="AR71" s="24">
        <f t="shared" si="39"/>
        <v>5.8006384894191854E-2</v>
      </c>
      <c r="AS71" s="24" t="e">
        <f t="shared" si="39"/>
        <v>#DIV/0!</v>
      </c>
      <c r="AT71" s="24">
        <f t="shared" si="39"/>
        <v>6.1928992285400275E-2</v>
      </c>
      <c r="AU71" s="21"/>
      <c r="AV71" s="24">
        <f t="shared" si="44"/>
        <v>0.65095596398197286</v>
      </c>
      <c r="AW71" s="24">
        <f t="shared" si="44"/>
        <v>0.67287097623093728</v>
      </c>
      <c r="AX71" s="24">
        <f t="shared" si="44"/>
        <v>0.63070070675393608</v>
      </c>
      <c r="AY71" s="24">
        <f t="shared" si="44"/>
        <v>0.79845769870967098</v>
      </c>
      <c r="AZ71" s="24">
        <f t="shared" si="44"/>
        <v>0.60573623172381419</v>
      </c>
      <c r="BA71" s="24">
        <f t="shared" si="44"/>
        <v>0.5441211928735985</v>
      </c>
      <c r="BB71" s="24">
        <f t="shared" si="44"/>
        <v>0.64474059251863558</v>
      </c>
      <c r="BC71" s="24">
        <f t="shared" si="44"/>
        <v>0.66767207643150095</v>
      </c>
      <c r="BD71" s="24">
        <f t="shared" si="42"/>
        <v>0.32344349479518586</v>
      </c>
      <c r="BE71" s="24">
        <f t="shared" si="42"/>
        <v>0.50022248744154796</v>
      </c>
      <c r="BF71" s="24">
        <f t="shared" si="42"/>
        <v>0.51020972391023389</v>
      </c>
      <c r="BG71" s="24">
        <f t="shared" si="42"/>
        <v>0.85669742695294016</v>
      </c>
      <c r="BH71" s="24">
        <f t="shared" si="42"/>
        <v>0.55737007438246744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0.65095596398197286</v>
      </c>
      <c r="BM71" s="24">
        <f t="shared" si="46"/>
        <v>0.66747368430324161</v>
      </c>
      <c r="BN71" s="24">
        <f t="shared" si="46"/>
        <v>0.66445669692754983</v>
      </c>
      <c r="BO71" s="24">
        <f t="shared" si="46"/>
        <v>0.63341833722911356</v>
      </c>
      <c r="BP71" s="24" t="e">
        <f t="shared" si="46"/>
        <v>#DIV/0!</v>
      </c>
      <c r="BQ71" s="24">
        <f t="shared" si="46"/>
        <v>0.62281221541386755</v>
      </c>
      <c r="BR71" s="21"/>
      <c r="BS71" s="35">
        <f t="shared" si="56"/>
        <v>44713</v>
      </c>
      <c r="BT71" s="24">
        <f t="shared" si="41"/>
        <v>2.1297380487983558E-2</v>
      </c>
      <c r="BU71" s="24">
        <f t="shared" si="49"/>
        <v>2.0234558989282126E-3</v>
      </c>
      <c r="BV71" s="24">
        <f t="shared" si="50"/>
        <v>7.9528424696331517E-3</v>
      </c>
      <c r="BW71" s="24">
        <f t="shared" si="48"/>
        <v>2.865111947489285E-3</v>
      </c>
      <c r="BX71" s="24">
        <f t="shared" si="48"/>
        <v>3.7801389761128669E-3</v>
      </c>
      <c r="BY71" s="24">
        <f t="shared" si="48"/>
        <v>4.1226387798655919E-3</v>
      </c>
      <c r="BZ71" s="24">
        <f t="shared" si="48"/>
        <v>8.5729313828905689E-3</v>
      </c>
      <c r="CA71" s="24">
        <f t="shared" si="48"/>
        <v>4.8488646966179981E-4</v>
      </c>
      <c r="CB71" s="24">
        <f t="shared" si="48"/>
        <v>2.0284071428298758E-3</v>
      </c>
      <c r="CC71" s="24">
        <f t="shared" si="48"/>
        <v>2.756069746412578E-4</v>
      </c>
      <c r="CD71" s="24">
        <f t="shared" si="48"/>
        <v>2.3328990290922805E-3</v>
      </c>
      <c r="CE71" s="24">
        <f t="shared" si="48"/>
        <v>1.5938252017242552E-3</v>
      </c>
      <c r="CF71" s="24">
        <f t="shared" ref="CF71:CF95" si="57">+SUM(BT71:CE71)</f>
        <v>5.733012476085271E-2</v>
      </c>
    </row>
    <row r="72" spans="1:84" x14ac:dyDescent="0.2">
      <c r="A72" s="31">
        <f>+[1]NEA!A73</f>
        <v>44743</v>
      </c>
      <c r="B72" s="17">
        <f>+[1]NEA!B73</f>
        <v>896.68232614456917</v>
      </c>
      <c r="C72" s="17">
        <f>+[1]NEA!C73</f>
        <v>972.27429937676004</v>
      </c>
      <c r="D72" s="17">
        <f>+[1]NEA!D73</f>
        <v>730.24699119543402</v>
      </c>
      <c r="E72" s="17">
        <f>+[1]NEA!E73</f>
        <v>884.04006222336</v>
      </c>
      <c r="F72" s="17">
        <f>+[1]NEA!F73</f>
        <v>750.77719999999999</v>
      </c>
      <c r="G72" s="17">
        <f>+[1]NEA!G73</f>
        <v>853.76844900250603</v>
      </c>
      <c r="H72" s="17">
        <f>+[1]NEA!H73</f>
        <v>1029.0618190022401</v>
      </c>
      <c r="I72" s="17">
        <f>+[1]NEA!I73</f>
        <v>1005.11801680415</v>
      </c>
      <c r="J72" s="17">
        <f>+[1]NEA!J73</f>
        <v>659.98162384523096</v>
      </c>
      <c r="K72" s="17">
        <f>+[1]NEA!K73</f>
        <v>784.64760000000001</v>
      </c>
      <c r="L72" s="17">
        <f>+[1]NEA!L73</f>
        <v>664.11785126650898</v>
      </c>
      <c r="M72" s="17">
        <f>+[1]NEA!M73</f>
        <v>887.13620000000003</v>
      </c>
      <c r="N72" s="17">
        <f>+[1]NEA!N73</f>
        <v>772.45950537573196</v>
      </c>
      <c r="O72" s="17">
        <f>+[1]NEA!P73</f>
        <v>895.27850000000001</v>
      </c>
      <c r="P72" s="17">
        <f>+[1]NEA!Q73</f>
        <v>919.89599999999996</v>
      </c>
      <c r="Q72" s="17">
        <f>+[1]NEA!R73</f>
        <v>756.37829999999997</v>
      </c>
      <c r="R72" s="18">
        <f t="shared" si="51"/>
        <v>896.68232614456917</v>
      </c>
      <c r="S72" s="19">
        <f t="shared" si="52"/>
        <v>902.53954127595671</v>
      </c>
      <c r="T72" s="19">
        <f t="shared" si="53"/>
        <v>848.35621012017668</v>
      </c>
      <c r="U72" s="19">
        <f t="shared" si="54"/>
        <v>841.71855625070486</v>
      </c>
      <c r="V72" s="19"/>
      <c r="W72" s="20">
        <f t="shared" si="55"/>
        <v>879.32904299879431</v>
      </c>
      <c r="X72" s="21"/>
      <c r="Y72" s="41">
        <f t="shared" si="47"/>
        <v>7.8273584157847464E-2</v>
      </c>
      <c r="Z72" s="24">
        <f t="shared" si="47"/>
        <v>7.2666897814927411E-2</v>
      </c>
      <c r="AA72" s="24">
        <f t="shared" si="47"/>
        <v>7.0266635954323364E-2</v>
      </c>
      <c r="AB72" s="24">
        <f t="shared" si="47"/>
        <v>0.10447383342938799</v>
      </c>
      <c r="AC72" s="24">
        <f t="shared" si="47"/>
        <v>5.5044856928734065E-2</v>
      </c>
      <c r="AD72" s="24">
        <f t="shared" si="47"/>
        <v>0.1026183504809357</v>
      </c>
      <c r="AE72" s="24">
        <f t="shared" si="47"/>
        <v>6.7768408737292285E-2</v>
      </c>
      <c r="AF72" s="24">
        <f t="shared" si="47"/>
        <v>5.7003021730761771E-2</v>
      </c>
      <c r="AG72" s="24">
        <f t="shared" si="47"/>
        <v>7.3442653847839434E-2</v>
      </c>
      <c r="AH72" s="24">
        <f t="shared" si="47"/>
        <v>0.11407912662403819</v>
      </c>
      <c r="AI72" s="24">
        <f t="shared" si="47"/>
        <v>4.007478858093183E-2</v>
      </c>
      <c r="AJ72" s="24">
        <f t="shared" si="47"/>
        <v>8.6253134283620136E-2</v>
      </c>
      <c r="AK72" s="24">
        <f t="shared" si="47"/>
        <v>9.6962357094032336E-2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7.8273584157847464E-2</v>
      </c>
      <c r="AP72" s="24">
        <f t="shared" si="45"/>
        <v>8.5269041935962964E-2</v>
      </c>
      <c r="AQ72" s="24">
        <f t="shared" si="45"/>
        <v>0.1021693405518298</v>
      </c>
      <c r="AR72" s="24">
        <f t="shared" si="39"/>
        <v>0.10509037462098503</v>
      </c>
      <c r="AS72" s="24" t="e">
        <f t="shared" si="39"/>
        <v>#DIV/0!</v>
      </c>
      <c r="AT72" s="24">
        <f t="shared" si="39"/>
        <v>8.6023320274159376E-2</v>
      </c>
      <c r="AU72" s="21"/>
      <c r="AV72" s="24">
        <f t="shared" si="44"/>
        <v>0.72257244590205461</v>
      </c>
      <c r="AW72" s="24">
        <f t="shared" si="44"/>
        <v>0.73002479500874706</v>
      </c>
      <c r="AX72" s="24">
        <f t="shared" si="44"/>
        <v>0.6970778141156253</v>
      </c>
      <c r="AY72" s="24">
        <f t="shared" si="44"/>
        <v>0.90995959452364494</v>
      </c>
      <c r="AZ72" s="24">
        <f t="shared" si="44"/>
        <v>0.66476643668628688</v>
      </c>
      <c r="BA72" s="24">
        <f t="shared" si="44"/>
        <v>0.67058170830572372</v>
      </c>
      <c r="BB72" s="24">
        <f t="shared" si="44"/>
        <v>0.68005744256976186</v>
      </c>
      <c r="BC72" s="24">
        <f t="shared" si="44"/>
        <v>0.70629259151240364</v>
      </c>
      <c r="BD72" s="24">
        <f t="shared" si="42"/>
        <v>0.39335443856753227</v>
      </c>
      <c r="BE72" s="24">
        <f t="shared" si="42"/>
        <v>0.62105181824248246</v>
      </c>
      <c r="BF72" s="24">
        <f t="shared" si="42"/>
        <v>0.55317995575496903</v>
      </c>
      <c r="BG72" s="24">
        <f t="shared" si="42"/>
        <v>0.92939666350442085</v>
      </c>
      <c r="BH72" s="24">
        <f t="shared" si="42"/>
        <v>0.66228692955955681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0.72257244590205461</v>
      </c>
      <c r="BM72" s="24">
        <f t="shared" si="46"/>
        <v>0.74861968676433133</v>
      </c>
      <c r="BN72" s="24">
        <f t="shared" si="46"/>
        <v>0.77642355351229586</v>
      </c>
      <c r="BO72" s="24">
        <f t="shared" si="46"/>
        <v>0.75137384125166928</v>
      </c>
      <c r="BP72" s="24" t="e">
        <f t="shared" si="46"/>
        <v>#DIV/0!</v>
      </c>
      <c r="BQ72" s="24">
        <f t="shared" si="46"/>
        <v>0.70770994027224354</v>
      </c>
      <c r="BR72" s="21"/>
      <c r="BS72" s="35">
        <f t="shared" si="56"/>
        <v>44743</v>
      </c>
      <c r="BT72" s="24">
        <f t="shared" si="41"/>
        <v>2.7967176378344859E-2</v>
      </c>
      <c r="BU72" s="24">
        <f t="shared" si="49"/>
        <v>2.0985469543557903E-3</v>
      </c>
      <c r="BV72" s="24">
        <f t="shared" si="50"/>
        <v>1.166466822990057E-2</v>
      </c>
      <c r="BW72" s="24">
        <f t="shared" si="48"/>
        <v>3.8200417380387644E-3</v>
      </c>
      <c r="BX72" s="24">
        <f t="shared" si="48"/>
        <v>7.4337828024198839E-3</v>
      </c>
      <c r="BY72" s="24">
        <f t="shared" si="48"/>
        <v>4.1311197654825462E-3</v>
      </c>
      <c r="BZ72" s="24">
        <f t="shared" si="48"/>
        <v>6.2770465653521675E-3</v>
      </c>
      <c r="CA72" s="24">
        <f t="shared" si="48"/>
        <v>1.5312313824079116E-3</v>
      </c>
      <c r="CB72" s="24">
        <f t="shared" si="48"/>
        <v>6.0289231324304506E-3</v>
      </c>
      <c r="CC72" s="24">
        <f t="shared" si="48"/>
        <v>4.1848614983509217E-4</v>
      </c>
      <c r="CD72" s="24">
        <f t="shared" si="48"/>
        <v>4.1930466978619954E-3</v>
      </c>
      <c r="CE72" s="24">
        <f t="shared" si="48"/>
        <v>2.7095143614174174E-3</v>
      </c>
      <c r="CF72" s="24">
        <f t="shared" si="57"/>
        <v>7.8273584157847451E-2</v>
      </c>
    </row>
    <row r="73" spans="1:84" x14ac:dyDescent="0.2">
      <c r="A73" s="31">
        <f>+[1]NEA!A74</f>
        <v>44774</v>
      </c>
      <c r="B73" s="17">
        <f>+[1]NEA!B74</f>
        <v>963.20426809587457</v>
      </c>
      <c r="C73" s="17">
        <f>+[1]NEA!C74</f>
        <v>1043.1001617925799</v>
      </c>
      <c r="D73" s="17">
        <f>+[1]NEA!D74</f>
        <v>778.40306191868297</v>
      </c>
      <c r="E73" s="17">
        <f>+[1]NEA!E74</f>
        <v>976.13697826331304</v>
      </c>
      <c r="F73" s="17">
        <f>+[1]NEA!F74</f>
        <v>809.7423</v>
      </c>
      <c r="G73" s="17">
        <f>+[1]NEA!G74</f>
        <v>921.227739613984</v>
      </c>
      <c r="H73" s="17">
        <f>+[1]NEA!H74</f>
        <v>1082.7801353247701</v>
      </c>
      <c r="I73" s="17">
        <f>+[1]NEA!I74</f>
        <v>1077.3507097819399</v>
      </c>
      <c r="J73" s="17">
        <f>+[1]NEA!J74</f>
        <v>695.23913886804803</v>
      </c>
      <c r="K73" s="17">
        <f>+[1]NEA!K74</f>
        <v>827.1721</v>
      </c>
      <c r="L73" s="17">
        <f>+[1]NEA!L74</f>
        <v>694.68239677272504</v>
      </c>
      <c r="M73" s="17">
        <f>+[1]NEA!M74</f>
        <v>949.72490000000005</v>
      </c>
      <c r="N73" s="17">
        <f>+[1]NEA!N74</f>
        <v>836.20506031183504</v>
      </c>
      <c r="O73" s="17">
        <f>+[1]NEA!P74</f>
        <v>999.51589999999999</v>
      </c>
      <c r="P73" s="17">
        <f>+[1]NEA!Q74</f>
        <v>983.73040000000003</v>
      </c>
      <c r="Q73" s="17">
        <f>+[1]NEA!R74</f>
        <v>813.49469999999997</v>
      </c>
      <c r="R73" s="18">
        <f t="shared" si="51"/>
        <v>963.20426809587457</v>
      </c>
      <c r="S73" s="19">
        <f t="shared" si="52"/>
        <v>971.95500519582913</v>
      </c>
      <c r="T73" s="19">
        <f t="shared" si="53"/>
        <v>918.58605314674583</v>
      </c>
      <c r="U73" s="19">
        <f t="shared" si="54"/>
        <v>913.25627126833615</v>
      </c>
      <c r="V73" s="19"/>
      <c r="W73" s="20">
        <f t="shared" si="55"/>
        <v>945.76004674531066</v>
      </c>
      <c r="X73" s="21"/>
      <c r="Y73" s="41">
        <f t="shared" si="47"/>
        <v>7.4186743746056827E-2</v>
      </c>
      <c r="Z73" s="24">
        <f t="shared" si="47"/>
        <v>7.2845556507273868E-2</v>
      </c>
      <c r="AA73" s="24">
        <f t="shared" si="47"/>
        <v>6.5944908098034327E-2</v>
      </c>
      <c r="AB73" s="24">
        <f t="shared" si="47"/>
        <v>0.10417731048107637</v>
      </c>
      <c r="AC73" s="24">
        <f t="shared" si="47"/>
        <v>7.8538746248554281E-2</v>
      </c>
      <c r="AD73" s="24">
        <f t="shared" si="47"/>
        <v>7.901356707464835E-2</v>
      </c>
      <c r="AE73" s="24">
        <f t="shared" si="47"/>
        <v>5.2201252957392086E-2</v>
      </c>
      <c r="AF73" s="24">
        <f t="shared" si="47"/>
        <v>7.1864887277077516E-2</v>
      </c>
      <c r="AG73" s="24">
        <f t="shared" si="47"/>
        <v>5.3421964716831472E-2</v>
      </c>
      <c r="AH73" s="24">
        <f t="shared" si="47"/>
        <v>5.4195666946537546E-2</v>
      </c>
      <c r="AI73" s="24">
        <f t="shared" si="47"/>
        <v>4.6022773590452148E-2</v>
      </c>
      <c r="AJ73" s="24">
        <f t="shared" si="47"/>
        <v>7.055139898473306E-2</v>
      </c>
      <c r="AK73" s="24">
        <f t="shared" si="47"/>
        <v>8.2522843582715222E-2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7.4186743746056827E-2</v>
      </c>
      <c r="AP73" s="24">
        <f t="shared" si="45"/>
        <v>7.6911271745210064E-2</v>
      </c>
      <c r="AQ73" s="24">
        <f t="shared" si="45"/>
        <v>8.2783437179790864E-2</v>
      </c>
      <c r="AR73" s="24">
        <f t="shared" si="39"/>
        <v>8.4990065249700653E-2</v>
      </c>
      <c r="AS73" s="24" t="e">
        <f t="shared" si="39"/>
        <v>#DIV/0!</v>
      </c>
      <c r="AT73" s="24">
        <f t="shared" si="39"/>
        <v>7.5547378169115609E-2</v>
      </c>
      <c r="AU73" s="21"/>
      <c r="AV73" s="24">
        <f t="shared" si="44"/>
        <v>0.80482558861269338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1.0153125966274414</v>
      </c>
      <c r="AZ73" s="24">
        <f t="shared" si="44"/>
        <v>0.74894462958199237</v>
      </c>
      <c r="BA73" s="24">
        <f t="shared" si="44"/>
        <v>0.74842466441342603</v>
      </c>
      <c r="BB73" s="24">
        <f t="shared" si="44"/>
        <v>0.7102404960005666</v>
      </c>
      <c r="BC73" s="24">
        <f t="shared" si="44"/>
        <v>0.78578895426971984</v>
      </c>
      <c r="BD73" s="24">
        <f t="shared" si="42"/>
        <v>0.45712704447920283</v>
      </c>
      <c r="BE73" s="24">
        <f t="shared" si="42"/>
        <v>0.65977864724681545</v>
      </c>
      <c r="BF73" s="24">
        <f t="shared" si="42"/>
        <v>0.60478646453173379</v>
      </c>
      <c r="BG73" s="24">
        <f t="shared" si="42"/>
        <v>1.0251638725525738</v>
      </c>
      <c r="BH73" s="24">
        <f t="shared" si="42"/>
        <v>0.76226243730618259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0.80482558861269338</v>
      </c>
      <c r="BM73" s="24">
        <f t="shared" si="46"/>
        <v>0.83650764230274155</v>
      </c>
      <c r="BN73" s="24">
        <f t="shared" si="46"/>
        <v>0.86137488632872961</v>
      </c>
      <c r="BO73" s="24">
        <f t="shared" si="46"/>
        <v>0.83495913353160622</v>
      </c>
      <c r="BP73" s="24" t="e">
        <f t="shared" si="46"/>
        <v>#DIV/0!</v>
      </c>
      <c r="BQ73" s="24">
        <f t="shared" si="46"/>
        <v>0.78215141938945965</v>
      </c>
      <c r="BR73" s="21"/>
      <c r="BS73" s="35">
        <f t="shared" si="56"/>
        <v>44774</v>
      </c>
      <c r="BT73" s="24">
        <f t="shared" si="41"/>
        <v>2.78901582978161E-2</v>
      </c>
      <c r="BU73" s="24">
        <f t="shared" si="49"/>
        <v>1.9548517052444393E-3</v>
      </c>
      <c r="BV73" s="24">
        <f t="shared" si="50"/>
        <v>1.1914188502598108E-2</v>
      </c>
      <c r="BW73" s="24">
        <f t="shared" si="48"/>
        <v>5.3330699965519375E-3</v>
      </c>
      <c r="BX73" s="24">
        <f t="shared" si="48"/>
        <v>5.8530570487979189E-3</v>
      </c>
      <c r="BY73" s="24">
        <f t="shared" si="48"/>
        <v>3.1511532637362558E-3</v>
      </c>
      <c r="BZ73" s="24">
        <f t="shared" si="48"/>
        <v>7.7574946343256877E-3</v>
      </c>
      <c r="CA73" s="24">
        <f t="shared" si="48"/>
        <v>1.1088229294296808E-3</v>
      </c>
      <c r="CB73" s="24">
        <f t="shared" si="48"/>
        <v>2.9592741181921982E-3</v>
      </c>
      <c r="CC73" s="24">
        <f t="shared" si="48"/>
        <v>4.6357311476385679E-4</v>
      </c>
      <c r="CD73" s="24">
        <f t="shared" si="48"/>
        <v>3.4551151056148931E-3</v>
      </c>
      <c r="CE73" s="24">
        <f t="shared" si="48"/>
        <v>2.3459850289858889E-3</v>
      </c>
      <c r="CF73" s="24">
        <f t="shared" si="57"/>
        <v>7.418674374605698E-2</v>
      </c>
    </row>
    <row r="74" spans="1:84" x14ac:dyDescent="0.2">
      <c r="A74" s="31">
        <f>+[1]NEA!A75</f>
        <v>44805</v>
      </c>
      <c r="B74" s="17">
        <f>+[1]NEA!B75</f>
        <v>1023.169899197504</v>
      </c>
      <c r="C74" s="17">
        <f>+[1]NEA!C75</f>
        <v>1106.0208556651401</v>
      </c>
      <c r="D74" s="17">
        <f>+[1]NEA!D75</f>
        <v>855.82566345172597</v>
      </c>
      <c r="E74" s="17">
        <f>+[1]NEA!E75</f>
        <v>1056.8915728652701</v>
      </c>
      <c r="F74" s="17">
        <f>+[1]NEA!F75</f>
        <v>893.95360000000005</v>
      </c>
      <c r="G74" s="17">
        <f>+[1]NEA!G75</f>
        <v>963.74350647128006</v>
      </c>
      <c r="H74" s="17">
        <f>+[1]NEA!H75</f>
        <v>1137.5644406916899</v>
      </c>
      <c r="I74" s="17">
        <f>+[1]NEA!I75</f>
        <v>1129.8093614172701</v>
      </c>
      <c r="J74" s="17">
        <f>+[1]NEA!J75</f>
        <v>719.09164083856604</v>
      </c>
      <c r="K74" s="17">
        <f>+[1]NEA!K75</f>
        <v>862.44529999999997</v>
      </c>
      <c r="L74" s="17">
        <f>+[1]NEA!L75</f>
        <v>720.87992585314896</v>
      </c>
      <c r="M74" s="17">
        <f>+[1]NEA!M75</f>
        <v>997.45330000000001</v>
      </c>
      <c r="N74" s="17">
        <f>+[1]NEA!N75</f>
        <v>893.76270541050098</v>
      </c>
      <c r="O74" s="17">
        <f>+[1]NEA!P75</f>
        <v>1125.6894</v>
      </c>
      <c r="P74" s="17">
        <f>+[1]NEA!Q75</f>
        <v>1039.133</v>
      </c>
      <c r="Q74" s="17">
        <f>+[1]NEA!R75</f>
        <v>875.72640000000001</v>
      </c>
      <c r="R74" s="18">
        <f t="shared" si="51"/>
        <v>1023.1698991975037</v>
      </c>
      <c r="S74" s="19">
        <f t="shared" si="52"/>
        <v>1032.6165612323362</v>
      </c>
      <c r="T74" s="19">
        <f t="shared" si="53"/>
        <v>975.0911178163077</v>
      </c>
      <c r="U74" s="19">
        <f t="shared" si="54"/>
        <v>971.26356588652629</v>
      </c>
      <c r="V74" s="19"/>
      <c r="W74" s="20">
        <f t="shared" si="55"/>
        <v>999.39217670868891</v>
      </c>
      <c r="X74" s="21"/>
      <c r="Y74" s="41">
        <f t="shared" si="47"/>
        <v>6.22564009399309E-2</v>
      </c>
      <c r="Z74" s="24">
        <f t="shared" si="47"/>
        <v>6.0320855251743133E-2</v>
      </c>
      <c r="AA74" s="24">
        <f t="shared" si="47"/>
        <v>9.9463382559421554E-2</v>
      </c>
      <c r="AB74" s="24">
        <f t="shared" si="47"/>
        <v>8.2728752624074309E-2</v>
      </c>
      <c r="AC74" s="24">
        <f t="shared" si="47"/>
        <v>0.10399765456244547</v>
      </c>
      <c r="AD74" s="24">
        <f t="shared" si="47"/>
        <v>4.6151201303503031E-2</v>
      </c>
      <c r="AE74" s="24">
        <f t="shared" si="47"/>
        <v>5.05959645727041E-2</v>
      </c>
      <c r="AF74" s="24">
        <f t="shared" si="47"/>
        <v>4.8692269990658898E-2</v>
      </c>
      <c r="AG74" s="24">
        <f t="shared" si="47"/>
        <v>3.4308341744616611E-2</v>
      </c>
      <c r="AH74" s="24">
        <f t="shared" si="47"/>
        <v>4.2643121062714728E-2</v>
      </c>
      <c r="AI74" s="24">
        <f t="shared" si="47"/>
        <v>3.771151997247868E-2</v>
      </c>
      <c r="AJ74" s="24">
        <f t="shared" si="47"/>
        <v>5.0254973835054617E-2</v>
      </c>
      <c r="AK74" s="24">
        <f t="shared" si="47"/>
        <v>6.883197415380593E-2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6.2256400939930456E-2</v>
      </c>
      <c r="AP74" s="24">
        <f t="shared" si="45"/>
        <v>6.2411897374081482E-2</v>
      </c>
      <c r="AQ74" s="24">
        <f t="shared" si="45"/>
        <v>6.1513087942056011E-2</v>
      </c>
      <c r="AR74" s="24">
        <f t="shared" si="39"/>
        <v>6.3516995659530728E-2</v>
      </c>
      <c r="AS74" s="24" t="e">
        <f t="shared" si="39"/>
        <v>#DIV/0!</v>
      </c>
      <c r="AT74" s="24">
        <f t="shared" si="39"/>
        <v>5.6707967468011544E-2</v>
      </c>
      <c r="AU74" s="21"/>
      <c r="AV74" s="24">
        <f t="shared" si="44"/>
        <v>0.87577648957570986</v>
      </c>
      <c r="AW74" s="24">
        <f t="shared" si="44"/>
        <v>0.90241799571727621</v>
      </c>
      <c r="AX74" s="24">
        <f t="shared" si="44"/>
        <v>0.828792901221022</v>
      </c>
      <c r="AY74" s="24">
        <f t="shared" si="44"/>
        <v>1.1461230542669765</v>
      </c>
      <c r="AZ74" s="24">
        <f t="shared" si="44"/>
        <v>0.88111573207818128</v>
      </c>
      <c r="BA74" s="24">
        <f t="shared" si="44"/>
        <v>0.80907368533435786</v>
      </c>
      <c r="BB74" s="24">
        <f t="shared" si="44"/>
        <v>0.74073957299814941</v>
      </c>
      <c r="BC74" s="24">
        <f t="shared" si="44"/>
        <v>0.83424937129403043</v>
      </c>
      <c r="BD74" s="24">
        <f t="shared" si="42"/>
        <v>0.44939567384904566</v>
      </c>
      <c r="BE74" s="24">
        <f t="shared" si="42"/>
        <v>0.67668783671971222</v>
      </c>
      <c r="BF74" s="24">
        <f t="shared" si="42"/>
        <v>0.60045801705703616</v>
      </c>
      <c r="BG74" s="24">
        <f t="shared" si="42"/>
        <v>1.0551199710559631</v>
      </c>
      <c r="BH74" s="24">
        <f t="shared" si="42"/>
        <v>0.83135763625705161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0.87577648957570919</v>
      </c>
      <c r="BM74" s="24">
        <f t="shared" si="46"/>
        <v>0.91279132934109564</v>
      </c>
      <c r="BN74" s="24">
        <f t="shared" si="46"/>
        <v>0.93363644382118527</v>
      </c>
      <c r="BO74" s="24">
        <f t="shared" si="46"/>
        <v>0.91375132901243461</v>
      </c>
      <c r="BP74" s="24" t="e">
        <f t="shared" si="46"/>
        <v>#DIV/0!</v>
      </c>
      <c r="BQ74" s="24">
        <f t="shared" si="46"/>
        <v>0.84053513500570065</v>
      </c>
      <c r="BR74" s="21"/>
      <c r="BS74" s="35">
        <f t="shared" si="56"/>
        <v>44805</v>
      </c>
      <c r="BT74" s="24">
        <f t="shared" si="41"/>
        <v>2.3066028403634052E-2</v>
      </c>
      <c r="BU74" s="24">
        <f t="shared" si="49"/>
        <v>2.9258411628240956E-3</v>
      </c>
      <c r="BV74" s="24">
        <f t="shared" si="50"/>
        <v>9.7253856571310349E-3</v>
      </c>
      <c r="BW74" s="24">
        <f t="shared" si="48"/>
        <v>7.0904341438406213E-3</v>
      </c>
      <c r="BX74" s="24">
        <f t="shared" si="48"/>
        <v>3.4340863833967061E-3</v>
      </c>
      <c r="BY74" s="24">
        <f t="shared" si="48"/>
        <v>2.9917376383688872E-3</v>
      </c>
      <c r="BZ74" s="24">
        <f t="shared" si="48"/>
        <v>5.2447526654641613E-3</v>
      </c>
      <c r="CA74" s="24">
        <f t="shared" si="48"/>
        <v>6.9833635278457372E-4</v>
      </c>
      <c r="CB74" s="24">
        <f t="shared" si="48"/>
        <v>2.2851307380013734E-3</v>
      </c>
      <c r="CC74" s="24">
        <f t="shared" si="48"/>
        <v>3.6989702734404988E-4</v>
      </c>
      <c r="CD74" s="24">
        <f t="shared" si="48"/>
        <v>2.4528086910063779E-3</v>
      </c>
      <c r="CE74" s="24">
        <f t="shared" si="48"/>
        <v>1.9719620761345247E-3</v>
      </c>
      <c r="CF74" s="24">
        <f t="shared" si="57"/>
        <v>6.2256400939930456E-2</v>
      </c>
    </row>
    <row r="75" spans="1:84" x14ac:dyDescent="0.2">
      <c r="A75" s="31">
        <f>+[1]NEA!A76</f>
        <v>44835</v>
      </c>
      <c r="B75" s="17">
        <f>+[1]NEA!B76</f>
        <v>1083.9600944491669</v>
      </c>
      <c r="C75" s="17">
        <f>+[1]NEA!C76</f>
        <v>1168.0376979231301</v>
      </c>
      <c r="D75" s="17">
        <f>+[1]NEA!D76</f>
        <v>906.50893880543094</v>
      </c>
      <c r="E75" s="17">
        <f>+[1]NEA!E76</f>
        <v>1125.9376935827599</v>
      </c>
      <c r="F75" s="17">
        <f>+[1]NEA!F76</f>
        <v>960.59289999999999</v>
      </c>
      <c r="G75" s="17">
        <f>+[1]NEA!G76</f>
        <v>1009.41371778218</v>
      </c>
      <c r="H75" s="17">
        <f>+[1]NEA!H76</f>
        <v>1196.51077897501</v>
      </c>
      <c r="I75" s="17">
        <f>+[1]NEA!I76</f>
        <v>1195.7696191390401</v>
      </c>
      <c r="J75" s="17">
        <f>+[1]NEA!J76</f>
        <v>809.24280625348001</v>
      </c>
      <c r="K75" s="17">
        <f>+[1]NEA!K76</f>
        <v>900.85050000000001</v>
      </c>
      <c r="L75" s="17">
        <f>+[1]NEA!L76</f>
        <v>753.619716119391</v>
      </c>
      <c r="M75" s="17">
        <f>+[1]NEA!M76</f>
        <v>1068.5793000000001</v>
      </c>
      <c r="N75" s="17">
        <f>+[1]NEA!N76</f>
        <v>945.97305843003505</v>
      </c>
      <c r="O75" s="17">
        <f>+[1]NEA!P76</f>
        <v>1250.9559999999999</v>
      </c>
      <c r="P75" s="17">
        <f>+[1]NEA!Q76</f>
        <v>1090.1865</v>
      </c>
      <c r="Q75" s="17">
        <f>+[1]NEA!R76</f>
        <v>945.17200000000003</v>
      </c>
      <c r="R75" s="18">
        <f t="shared" si="51"/>
        <v>1083.9600944491669</v>
      </c>
      <c r="S75" s="19">
        <f t="shared" si="52"/>
        <v>1091.5916694402908</v>
      </c>
      <c r="T75" s="19">
        <f t="shared" si="53"/>
        <v>1031.7862922268819</v>
      </c>
      <c r="U75" s="19">
        <f t="shared" si="54"/>
        <v>1025.488733842479</v>
      </c>
      <c r="V75" s="19"/>
      <c r="W75" s="20">
        <f t="shared" si="55"/>
        <v>1057.9918699728942</v>
      </c>
      <c r="X75" s="21"/>
      <c r="Y75" s="41">
        <f t="shared" si="47"/>
        <v>5.9413588397530193E-2</v>
      </c>
      <c r="Z75" s="24">
        <f t="shared" si="47"/>
        <v>5.6072036924379898E-2</v>
      </c>
      <c r="AA75" s="24">
        <f t="shared" si="47"/>
        <v>5.9221495122369516E-2</v>
      </c>
      <c r="AB75" s="24">
        <f t="shared" si="47"/>
        <v>6.5329426868551366E-2</v>
      </c>
      <c r="AC75" s="24">
        <f t="shared" si="47"/>
        <v>7.4544473001730616E-2</v>
      </c>
      <c r="AD75" s="24">
        <f t="shared" si="47"/>
        <v>4.738834659246649E-2</v>
      </c>
      <c r="AE75" s="24">
        <f t="shared" si="47"/>
        <v>5.1818021181708307E-2</v>
      </c>
      <c r="AF75" s="24">
        <f t="shared" si="47"/>
        <v>5.83817588827793E-2</v>
      </c>
      <c r="AG75" s="24">
        <f t="shared" si="47"/>
        <v>0.12536811762932532</v>
      </c>
      <c r="AH75" s="24">
        <f t="shared" si="47"/>
        <v>4.453059225901046E-2</v>
      </c>
      <c r="AI75" s="24">
        <f t="shared" si="47"/>
        <v>4.5416426636509577E-2</v>
      </c>
      <c r="AJ75" s="24">
        <f t="shared" si="47"/>
        <v>7.1307599062532701E-2</v>
      </c>
      <c r="AK75" s="24">
        <f t="shared" si="47"/>
        <v>5.8416347765992471E-2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5.9413588397530415E-2</v>
      </c>
      <c r="AP75" s="24">
        <f t="shared" si="45"/>
        <v>5.7112301334362847E-2</v>
      </c>
      <c r="AQ75" s="24">
        <f t="shared" si="45"/>
        <v>5.8143463082241498E-2</v>
      </c>
      <c r="AR75" s="24">
        <f t="shared" si="39"/>
        <v>5.5829508961821706E-2</v>
      </c>
      <c r="AS75" s="24" t="e">
        <f t="shared" si="39"/>
        <v>#DIV/0!</v>
      </c>
      <c r="AT75" s="24">
        <f t="shared" si="39"/>
        <v>5.8635333185409033E-2</v>
      </c>
      <c r="AU75" s="21"/>
      <c r="AV75" s="24">
        <f t="shared" si="44"/>
        <v>0.9248807506836263</v>
      </c>
      <c r="AW75" s="24">
        <f t="shared" si="44"/>
        <v>0.95157313065415705</v>
      </c>
      <c r="AX75" s="24">
        <f t="shared" si="44"/>
        <v>0.87458538953581622</v>
      </c>
      <c r="AY75" s="24">
        <f t="shared" si="44"/>
        <v>1.1696742967520368</v>
      </c>
      <c r="AZ75" s="24">
        <f t="shared" si="44"/>
        <v>0.98628099529004332</v>
      </c>
      <c r="BA75" s="24">
        <f t="shared" si="44"/>
        <v>0.85243685316375561</v>
      </c>
      <c r="BB75" s="24">
        <f t="shared" si="44"/>
        <v>0.77663942912537509</v>
      </c>
      <c r="BC75" s="24">
        <f t="shared" si="44"/>
        <v>0.87463642403282371</v>
      </c>
      <c r="BD75" s="24">
        <f t="shared" si="42"/>
        <v>0.59887066462843186</v>
      </c>
      <c r="BE75" s="24">
        <f t="shared" si="42"/>
        <v>0.68731741497533894</v>
      </c>
      <c r="BF75" s="24">
        <f t="shared" si="42"/>
        <v>0.61996001419699565</v>
      </c>
      <c r="BG75" s="24">
        <f t="shared" si="42"/>
        <v>1.0998035154213572</v>
      </c>
      <c r="BH75" s="24">
        <f t="shared" si="42"/>
        <v>0.90049693446986101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0.9248807506836263</v>
      </c>
      <c r="BM75" s="24">
        <f t="shared" si="46"/>
        <v>0.95566329215363544</v>
      </c>
      <c r="BN75" s="24">
        <f t="shared" si="46"/>
        <v>0.9685717578028139</v>
      </c>
      <c r="BO75" s="24">
        <f t="shared" si="46"/>
        <v>0.94687073626376939</v>
      </c>
      <c r="BP75" s="24" t="e">
        <f t="shared" si="46"/>
        <v>#DIV/0!</v>
      </c>
      <c r="BQ75" s="24">
        <f t="shared" si="46"/>
        <v>0.88199357366994469</v>
      </c>
      <c r="BR75" s="21"/>
      <c r="BS75" s="35">
        <f t="shared" si="56"/>
        <v>44835</v>
      </c>
      <c r="BT75" s="24">
        <f t="shared" ref="BT75:BT108" si="58">(C75-C74)/$B74*C$3</f>
        <v>2.1402258821796357E-2</v>
      </c>
      <c r="BU75" s="24">
        <f t="shared" si="49"/>
        <v>1.8030937230677294E-3</v>
      </c>
      <c r="BV75" s="24">
        <f t="shared" si="50"/>
        <v>7.8279765750641668E-3</v>
      </c>
      <c r="BW75" s="24">
        <f t="shared" si="48"/>
        <v>5.282062377166127E-3</v>
      </c>
      <c r="BX75" s="24">
        <f t="shared" si="48"/>
        <v>3.4726807764525018E-3</v>
      </c>
      <c r="BY75" s="24">
        <f t="shared" si="48"/>
        <v>3.0303641615478439E-3</v>
      </c>
      <c r="BZ75" s="24">
        <f t="shared" si="48"/>
        <v>6.2081310480189512E-3</v>
      </c>
      <c r="CA75" s="24">
        <f t="shared" si="48"/>
        <v>2.4846927833730545E-3</v>
      </c>
      <c r="CB75" s="24">
        <f t="shared" si="48"/>
        <v>2.3422155810873839E-3</v>
      </c>
      <c r="CC75" s="24">
        <f t="shared" si="48"/>
        <v>4.3517811457326921E-4</v>
      </c>
      <c r="CD75" s="24">
        <f t="shared" si="48"/>
        <v>3.44100916452038E-3</v>
      </c>
      <c r="CE75" s="24">
        <f t="shared" si="48"/>
        <v>1.6839252708626079E-3</v>
      </c>
      <c r="CF75" s="24">
        <f t="shared" si="57"/>
        <v>5.9413588397530373E-2</v>
      </c>
    </row>
    <row r="76" spans="1:84" x14ac:dyDescent="0.2">
      <c r="A76" s="31">
        <f>+[1]NEA!A77</f>
        <v>44866</v>
      </c>
      <c r="B76" s="17">
        <f>+[1]NEA!B77</f>
        <v>1133.858770130749</v>
      </c>
      <c r="C76" s="17">
        <f>+[1]NEA!C77</f>
        <v>1215.3396380848701</v>
      </c>
      <c r="D76" s="17">
        <f>+[1]NEA!D77</f>
        <v>960.62112359935998</v>
      </c>
      <c r="E76" s="17">
        <f>+[1]NEA!E77</f>
        <v>1169.0290851576899</v>
      </c>
      <c r="F76" s="17">
        <f>+[1]NEA!F77</f>
        <v>1028.0217</v>
      </c>
      <c r="G76" s="17">
        <f>+[1]NEA!G77</f>
        <v>1060.6444272384999</v>
      </c>
      <c r="H76" s="17">
        <f>+[1]NEA!H77</f>
        <v>1252.0078751573999</v>
      </c>
      <c r="I76" s="17">
        <f>+[1]NEA!I77</f>
        <v>1239.26409665596</v>
      </c>
      <c r="J76" s="17">
        <f>+[1]NEA!J77</f>
        <v>857.17102322551295</v>
      </c>
      <c r="K76" s="17">
        <f>+[1]NEA!K77</f>
        <v>958.4443</v>
      </c>
      <c r="L76" s="17">
        <f>+[1]NEA!L77</f>
        <v>792.342780481521</v>
      </c>
      <c r="M76" s="17">
        <f>+[1]NEA!M77</f>
        <v>1122.7119</v>
      </c>
      <c r="N76" s="17">
        <f>+[1]NEA!N77</f>
        <v>991.86878956850705</v>
      </c>
      <c r="O76" s="17">
        <f>+[1]NEA!P77</f>
        <v>1301.7642000000001</v>
      </c>
      <c r="P76" s="17">
        <f>+[1]NEA!Q77</f>
        <v>1137.1147000000001</v>
      </c>
      <c r="Q76" s="17">
        <f>+[1]NEA!R77</f>
        <v>1001.8613</v>
      </c>
      <c r="R76" s="18">
        <f t="shared" si="51"/>
        <v>1133.8587701307488</v>
      </c>
      <c r="S76" s="19">
        <f t="shared" si="52"/>
        <v>1140.2655573331397</v>
      </c>
      <c r="T76" s="19">
        <f t="shared" si="53"/>
        <v>1081.3060045562684</v>
      </c>
      <c r="U76" s="19">
        <f t="shared" si="54"/>
        <v>1074.2188958962934</v>
      </c>
      <c r="V76" s="19"/>
      <c r="W76" s="20">
        <f t="shared" si="55"/>
        <v>1106.0823840466023</v>
      </c>
      <c r="X76" s="21"/>
      <c r="Y76" s="41">
        <f t="shared" si="47"/>
        <v>4.6033683285120253E-2</v>
      </c>
      <c r="Z76" s="24">
        <f t="shared" si="47"/>
        <v>4.0496929376377944E-2</v>
      </c>
      <c r="AA76" s="24">
        <f t="shared" si="47"/>
        <v>5.9692941213835615E-2</v>
      </c>
      <c r="AB76" s="24">
        <f t="shared" si="47"/>
        <v>3.8271559625836948E-2</v>
      </c>
      <c r="AC76" s="24">
        <f t="shared" si="47"/>
        <v>7.0194980620822855E-2</v>
      </c>
      <c r="AD76" s="24">
        <f t="shared" si="47"/>
        <v>5.075293564355432E-2</v>
      </c>
      <c r="AE76" s="24">
        <f t="shared" si="47"/>
        <v>4.6382445655802185E-2</v>
      </c>
      <c r="AF76" s="24">
        <f t="shared" si="47"/>
        <v>3.6373626508621415E-2</v>
      </c>
      <c r="AG76" s="24">
        <f t="shared" si="47"/>
        <v>5.9226003124976057E-2</v>
      </c>
      <c r="AH76" s="24">
        <f t="shared" si="47"/>
        <v>6.393269471460572E-2</v>
      </c>
      <c r="AI76" s="24">
        <f t="shared" si="47"/>
        <v>5.1382764455163654E-2</v>
      </c>
      <c r="AJ76" s="24">
        <f t="shared" si="47"/>
        <v>5.0658477101324983E-2</v>
      </c>
      <c r="AK76" s="24">
        <f t="shared" si="47"/>
        <v>4.8516953764668358E-2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4.6033683285120031E-2</v>
      </c>
      <c r="AP76" s="24">
        <f t="shared" si="45"/>
        <v>4.4589830845636724E-2</v>
      </c>
      <c r="AQ76" s="24">
        <f t="shared" si="45"/>
        <v>4.7994156059690596E-2</v>
      </c>
      <c r="AR76" s="24">
        <f t="shared" si="39"/>
        <v>4.7518963832224426E-2</v>
      </c>
      <c r="AS76" s="24" t="e">
        <f t="shared" si="39"/>
        <v>#DIV/0!</v>
      </c>
      <c r="AT76" s="24">
        <f t="shared" si="39"/>
        <v>4.545452138015027E-2</v>
      </c>
      <c r="AU76" s="21"/>
      <c r="AV76" s="24">
        <f t="shared" si="44"/>
        <v>0.95320972549260485</v>
      </c>
      <c r="AW76" s="24">
        <f t="shared" si="44"/>
        <v>0.96887948102039267</v>
      </c>
      <c r="AX76" s="24">
        <f t="shared" si="44"/>
        <v>0.94319552718446409</v>
      </c>
      <c r="AY76" s="24">
        <f t="shared" si="44"/>
        <v>1.1745050064734368</v>
      </c>
      <c r="AZ76" s="24">
        <f t="shared" si="44"/>
        <v>1.0638758086939935</v>
      </c>
      <c r="BA76" s="24">
        <f t="shared" si="44"/>
        <v>0.88989851247477136</v>
      </c>
      <c r="BB76" s="24">
        <f t="shared" si="44"/>
        <v>0.80693674767158208</v>
      </c>
      <c r="BC76" s="24">
        <f t="shared" si="44"/>
        <v>0.88753624777350382</v>
      </c>
      <c r="BD76" s="24">
        <f t="shared" si="42"/>
        <v>0.67878098839489498</v>
      </c>
      <c r="BE76" s="24">
        <f t="shared" si="42"/>
        <v>0.75672193682105204</v>
      </c>
      <c r="BF76" s="24">
        <f t="shared" si="42"/>
        <v>0.6411039229568789</v>
      </c>
      <c r="BG76" s="24">
        <f t="shared" si="42"/>
        <v>1.0848983058779136</v>
      </c>
      <c r="BH76" s="24">
        <f t="shared" si="42"/>
        <v>0.94852976842577452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0.95320972549260463</v>
      </c>
      <c r="BM76" s="24">
        <f t="shared" si="46"/>
        <v>0.9794652775076329</v>
      </c>
      <c r="BN76" s="24">
        <f t="shared" si="46"/>
        <v>0.99559361516664135</v>
      </c>
      <c r="BO76" s="24">
        <f t="shared" si="46"/>
        <v>0.98041861020390408</v>
      </c>
      <c r="BP76" s="24" t="e">
        <f t="shared" si="46"/>
        <v>#DIV/0!</v>
      </c>
      <c r="BQ76" s="24">
        <f t="shared" si="46"/>
        <v>0.91279276530818843</v>
      </c>
      <c r="BR76" s="21"/>
      <c r="BS76" s="35">
        <f t="shared" si="56"/>
        <v>44866</v>
      </c>
      <c r="BT76" s="24">
        <f t="shared" si="58"/>
        <v>1.5408606974224436E-2</v>
      </c>
      <c r="BU76" s="24">
        <f t="shared" si="49"/>
        <v>1.8171181177107313E-3</v>
      </c>
      <c r="BV76" s="24">
        <f t="shared" si="50"/>
        <v>4.6114256865074001E-3</v>
      </c>
      <c r="BW76" s="24">
        <f t="shared" si="48"/>
        <v>5.0449049812842997E-3</v>
      </c>
      <c r="BX76" s="24">
        <f t="shared" si="48"/>
        <v>3.6770257651663053E-3</v>
      </c>
      <c r="BY76" s="24">
        <f t="shared" si="48"/>
        <v>2.6930394155119924E-3</v>
      </c>
      <c r="BZ76" s="24">
        <f t="shared" si="48"/>
        <v>3.864088914645751E-3</v>
      </c>
      <c r="CA76" s="24">
        <f t="shared" si="48"/>
        <v>1.2468869707774211E-3</v>
      </c>
      <c r="CB76" s="24">
        <f t="shared" si="48"/>
        <v>3.3154847105568751E-3</v>
      </c>
      <c r="CC76" s="24">
        <f t="shared" si="48"/>
        <v>4.8584230916045483E-4</v>
      </c>
      <c r="CD76" s="24">
        <f t="shared" si="48"/>
        <v>2.4720132352858085E-3</v>
      </c>
      <c r="CE76" s="24">
        <f t="shared" si="48"/>
        <v>1.3972462042887524E-3</v>
      </c>
      <c r="CF76" s="24">
        <f t="shared" si="57"/>
        <v>4.6033683285120225E-2</v>
      </c>
    </row>
    <row r="77" spans="1:84" x14ac:dyDescent="0.2">
      <c r="A77" s="31">
        <f>+[1]NEA!A78</f>
        <v>44896</v>
      </c>
      <c r="B77" s="17">
        <f>+[1]NEA!B78</f>
        <v>1185.460629902713</v>
      </c>
      <c r="C77" s="17">
        <f>+[1]NEA!C78</f>
        <v>1253.9976096421001</v>
      </c>
      <c r="D77" s="17">
        <f>+[1]NEA!D78</f>
        <v>1017.50241286299</v>
      </c>
      <c r="E77" s="17">
        <f>+[1]NEA!E78</f>
        <v>1219.8635200763399</v>
      </c>
      <c r="F77" s="17">
        <f>+[1]NEA!F78</f>
        <v>1072.7994000000001</v>
      </c>
      <c r="G77" s="17">
        <f>+[1]NEA!G78</f>
        <v>1133.1832176262101</v>
      </c>
      <c r="H77" s="17">
        <f>+[1]NEA!H78</f>
        <v>1315.9968594453301</v>
      </c>
      <c r="I77" s="17">
        <f>+[1]NEA!I78</f>
        <v>1308.11809784504</v>
      </c>
      <c r="J77" s="17">
        <f>+[1]NEA!J78</f>
        <v>880.59118087595596</v>
      </c>
      <c r="K77" s="17">
        <f>+[1]NEA!K78</f>
        <v>1021.1976</v>
      </c>
      <c r="L77" s="17">
        <f>+[1]NEA!L78</f>
        <v>829.34536803136302</v>
      </c>
      <c r="M77" s="17">
        <f>+[1]NEA!M78</f>
        <v>1206.3206</v>
      </c>
      <c r="N77" s="17">
        <f>+[1]NEA!N78</f>
        <v>1037.16837074151</v>
      </c>
      <c r="O77" s="17">
        <f>+[1]NEA!P78</f>
        <v>1354.2639999999999</v>
      </c>
      <c r="P77" s="17">
        <f>+[1]NEA!Q78</f>
        <v>1191.5862999999999</v>
      </c>
      <c r="Q77" s="17">
        <f>+[1]NEA!R78</f>
        <v>1056.7683</v>
      </c>
      <c r="R77" s="18">
        <f t="shared" si="51"/>
        <v>1185.460629902713</v>
      </c>
      <c r="S77" s="19">
        <f t="shared" si="52"/>
        <v>1190.8151917433161</v>
      </c>
      <c r="T77" s="19">
        <f t="shared" si="53"/>
        <v>1143.5724205333463</v>
      </c>
      <c r="U77" s="19">
        <f t="shared" si="54"/>
        <v>1132.8323275748423</v>
      </c>
      <c r="V77" s="19"/>
      <c r="W77" s="20">
        <f t="shared" si="55"/>
        <v>1164.6594812875071</v>
      </c>
      <c r="X77" s="21"/>
      <c r="Y77" s="41">
        <f t="shared" si="47"/>
        <v>4.5509953383359614E-2</v>
      </c>
      <c r="Z77" s="24">
        <f t="shared" si="47"/>
        <v>3.1808368908420537E-2</v>
      </c>
      <c r="AA77" s="24">
        <f t="shared" si="47"/>
        <v>5.9213031929280291E-2</v>
      </c>
      <c r="AB77" s="24">
        <f t="shared" si="47"/>
        <v>4.3484320077282757E-2</v>
      </c>
      <c r="AC77" s="24">
        <f t="shared" si="47"/>
        <v>4.3557154484190397E-2</v>
      </c>
      <c r="AD77" s="24">
        <f t="shared" si="47"/>
        <v>6.8391242649124662E-2</v>
      </c>
      <c r="AE77" s="24">
        <f t="shared" si="47"/>
        <v>5.1109090891209963E-2</v>
      </c>
      <c r="AF77" s="24">
        <f t="shared" si="47"/>
        <v>5.5560393765038629E-2</v>
      </c>
      <c r="AG77" s="24">
        <f t="shared" si="47"/>
        <v>2.7322619425833583E-2</v>
      </c>
      <c r="AH77" s="24">
        <f t="shared" si="47"/>
        <v>6.5474123013721242E-2</v>
      </c>
      <c r="AI77" s="24">
        <f t="shared" si="47"/>
        <v>4.6700226797491418E-2</v>
      </c>
      <c r="AJ77" s="24">
        <f t="shared" si="47"/>
        <v>7.4470307119751666E-2</v>
      </c>
      <c r="AK77" s="24">
        <f t="shared" si="47"/>
        <v>4.5670941206557902E-2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4.5509953383359836E-2</v>
      </c>
      <c r="AP77" s="24">
        <f t="shared" si="45"/>
        <v>4.4331457777609495E-2</v>
      </c>
      <c r="AQ77" s="24">
        <f t="shared" si="45"/>
        <v>5.7584454090431114E-2</v>
      </c>
      <c r="AR77" s="24">
        <f t="shared" si="39"/>
        <v>5.4563768988297179E-2</v>
      </c>
      <c r="AS77" s="24" t="e">
        <f t="shared" si="39"/>
        <v>#DIV/0!</v>
      </c>
      <c r="AT77" s="24">
        <f t="shared" si="39"/>
        <v>5.2959072566186594E-2</v>
      </c>
      <c r="AU77" s="21"/>
      <c r="AV77" s="24">
        <f t="shared" si="44"/>
        <v>0.95938643093999243</v>
      </c>
      <c r="AW77" s="24">
        <f t="shared" si="44"/>
        <v>0.92646382706003849</v>
      </c>
      <c r="AX77" s="24">
        <f t="shared" si="44"/>
        <v>0.95846522243710375</v>
      </c>
      <c r="AY77" s="24">
        <f t="shared" si="44"/>
        <v>1.1591112679508733</v>
      </c>
      <c r="AZ77" s="24">
        <f t="shared" si="44"/>
        <v>1.1178875126297476</v>
      </c>
      <c r="BA77" s="24">
        <f t="shared" si="44"/>
        <v>0.95465653426117569</v>
      </c>
      <c r="BB77" s="24">
        <f t="shared" si="44"/>
        <v>0.88220344897762759</v>
      </c>
      <c r="BC77" s="24">
        <f t="shared" si="44"/>
        <v>0.93804133796202382</v>
      </c>
      <c r="BD77" s="24">
        <f t="shared" si="42"/>
        <v>0.70689412439590438</v>
      </c>
      <c r="BE77" s="24">
        <f t="shared" si="42"/>
        <v>0.8243871397197633</v>
      </c>
      <c r="BF77" s="24">
        <f t="shared" si="42"/>
        <v>0.6509498648539731</v>
      </c>
      <c r="BG77" s="24">
        <f t="shared" si="42"/>
        <v>1.0493939160729506</v>
      </c>
      <c r="BH77" s="24">
        <f t="shared" si="42"/>
        <v>0.97649200555830551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0.95938643093999243</v>
      </c>
      <c r="BM77" s="24">
        <f t="shared" si="46"/>
        <v>0.96731608493171684</v>
      </c>
      <c r="BN77" s="24">
        <f t="shared" si="46"/>
        <v>1.0170862199055755</v>
      </c>
      <c r="BO77" s="24">
        <f t="shared" si="46"/>
        <v>1.0113070834234863</v>
      </c>
      <c r="BP77" s="24" t="e">
        <f t="shared" si="46"/>
        <v>#DIV/0!</v>
      </c>
      <c r="BQ77" s="24">
        <f t="shared" si="46"/>
        <v>0.95396991590538471</v>
      </c>
      <c r="BR77" s="21"/>
      <c r="BS77" s="35">
        <f t="shared" si="56"/>
        <v>44896</v>
      </c>
      <c r="BT77" s="24">
        <f t="shared" si="58"/>
        <v>1.2038650770663323E-2</v>
      </c>
      <c r="BU77" s="24">
        <f t="shared" si="49"/>
        <v>1.8260465798199716E-3</v>
      </c>
      <c r="BV77" s="24">
        <f t="shared" si="50"/>
        <v>5.2006428012929878E-3</v>
      </c>
      <c r="BW77" s="24">
        <f t="shared" si="48"/>
        <v>3.202754668979851E-3</v>
      </c>
      <c r="BX77" s="24">
        <f t="shared" si="48"/>
        <v>4.9772670466826097E-3</v>
      </c>
      <c r="BY77" s="24">
        <f t="shared" si="48"/>
        <v>2.9684654405036739E-3</v>
      </c>
      <c r="BZ77" s="24">
        <f t="shared" si="48"/>
        <v>5.8478537972977036E-3</v>
      </c>
      <c r="CA77" s="24">
        <f t="shared" si="48"/>
        <v>5.8247857946747117E-4</v>
      </c>
      <c r="CB77" s="24">
        <f t="shared" si="48"/>
        <v>3.4535217464062595E-3</v>
      </c>
      <c r="CC77" s="24">
        <f t="shared" si="48"/>
        <v>4.4382528400765617E-4</v>
      </c>
      <c r="CD77" s="24">
        <f t="shared" si="48"/>
        <v>3.6500406920367701E-3</v>
      </c>
      <c r="CE77" s="24">
        <f t="shared" si="48"/>
        <v>1.3184059762017069E-3</v>
      </c>
      <c r="CF77" s="24">
        <f t="shared" si="57"/>
        <v>4.5509953383359981E-2</v>
      </c>
    </row>
    <row r="78" spans="1:84" x14ac:dyDescent="0.2">
      <c r="A78" s="31">
        <f>+[1]NEA!A79</f>
        <v>44927</v>
      </c>
      <c r="B78" s="17">
        <f>+[1]NEA!B79</f>
        <v>1252.641529150937</v>
      </c>
      <c r="C78" s="17">
        <f>+[1]NEA!C79</f>
        <v>1332.6114032902899</v>
      </c>
      <c r="D78" s="17">
        <f>+[1]NEA!D79</f>
        <v>1081.62665332344</v>
      </c>
      <c r="E78" s="17">
        <f>+[1]NEA!E79</f>
        <v>1280.7060417023899</v>
      </c>
      <c r="F78" s="17">
        <f>+[1]NEA!F79</f>
        <v>1106.8607999999999</v>
      </c>
      <c r="G78" s="17">
        <f>+[1]NEA!G79</f>
        <v>1211.0402005046201</v>
      </c>
      <c r="H78" s="17">
        <f>+[1]NEA!H79</f>
        <v>1374.5139592529399</v>
      </c>
      <c r="I78" s="17">
        <f>+[1]NEA!I79</f>
        <v>1371.3373163551501</v>
      </c>
      <c r="J78" s="17">
        <f>+[1]NEA!J79</f>
        <v>917.94756381897196</v>
      </c>
      <c r="K78" s="17">
        <f>+[1]NEA!K79</f>
        <v>1098.7965999999999</v>
      </c>
      <c r="L78" s="17">
        <f>+[1]NEA!L79</f>
        <v>866.45452375284299</v>
      </c>
      <c r="M78" s="17">
        <f>+[1]NEA!M79</f>
        <v>1264.9845</v>
      </c>
      <c r="N78" s="17">
        <f>+[1]NEA!N79</f>
        <v>1120.2191489995801</v>
      </c>
      <c r="O78" s="17">
        <f>+[1]NEA!P79</f>
        <v>1499.0170000000001</v>
      </c>
      <c r="P78" s="17">
        <f>+[1]NEA!Q79</f>
        <v>1249.9364</v>
      </c>
      <c r="Q78" s="17">
        <f>+[1]NEA!R79</f>
        <v>1103.5505000000001</v>
      </c>
      <c r="R78" s="18">
        <f t="shared" si="51"/>
        <v>1252.6415291509365</v>
      </c>
      <c r="S78" s="19">
        <f t="shared" si="52"/>
        <v>1264.5509442824737</v>
      </c>
      <c r="T78" s="19">
        <f t="shared" si="53"/>
        <v>1213.2556862820277</v>
      </c>
      <c r="U78" s="19">
        <f t="shared" si="54"/>
        <v>1204.401688083412</v>
      </c>
      <c r="V78" s="19"/>
      <c r="W78" s="20">
        <f t="shared" si="55"/>
        <v>1230.1356300024215</v>
      </c>
      <c r="X78" s="21"/>
      <c r="Y78" s="41">
        <f t="shared" si="47"/>
        <v>5.6670713099715053E-2</v>
      </c>
      <c r="Z78" s="24">
        <f t="shared" si="47"/>
        <v>6.2690545056642399E-2</v>
      </c>
      <c r="AA78" s="24">
        <f t="shared" si="47"/>
        <v>6.3021217099643811E-2</v>
      </c>
      <c r="AB78" s="24">
        <f t="shared" si="47"/>
        <v>4.9876498989200435E-2</v>
      </c>
      <c r="AC78" s="24">
        <f t="shared" si="47"/>
        <v>3.175001775728048E-2</v>
      </c>
      <c r="AD78" s="24">
        <f t="shared" si="47"/>
        <v>6.8706438347635235E-2</v>
      </c>
      <c r="AE78" s="24">
        <f t="shared" si="47"/>
        <v>4.4465987428171871E-2</v>
      </c>
      <c r="AF78" s="24">
        <f t="shared" si="47"/>
        <v>4.8328372349756288E-2</v>
      </c>
      <c r="AG78" s="24">
        <f t="shared" si="47"/>
        <v>4.2421936256341164E-2</v>
      </c>
      <c r="AH78" s="24">
        <f t="shared" si="47"/>
        <v>7.598823185640069E-2</v>
      </c>
      <c r="AI78" s="24">
        <f t="shared" si="47"/>
        <v>4.4745117235738485E-2</v>
      </c>
      <c r="AJ78" s="24">
        <f t="shared" si="47"/>
        <v>4.863043870758732E-2</v>
      </c>
      <c r="AK78" s="24">
        <f t="shared" si="47"/>
        <v>8.0074538137616003E-2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5.6670713099714609E-2</v>
      </c>
      <c r="AP78" s="24">
        <f t="shared" si="45"/>
        <v>6.1920399613991206E-2</v>
      </c>
      <c r="AQ78" s="24">
        <f t="shared" si="45"/>
        <v>6.0934720440513956E-2</v>
      </c>
      <c r="AR78" s="24">
        <f t="shared" si="39"/>
        <v>6.3177364175142081E-2</v>
      </c>
      <c r="AS78" s="24" t="e">
        <f t="shared" si="39"/>
        <v>#DIV/0!</v>
      </c>
      <c r="AT78" s="24">
        <f t="shared" si="39"/>
        <v>5.6219135092200334E-2</v>
      </c>
      <c r="AU78" s="21"/>
      <c r="AV78" s="24">
        <f t="shared" si="44"/>
        <v>1.0004157562269862</v>
      </c>
      <c r="AW78" s="24">
        <f t="shared" si="44"/>
        <v>0.97887700479224571</v>
      </c>
      <c r="AX78" s="24">
        <f t="shared" si="44"/>
        <v>1.0539817505485258</v>
      </c>
      <c r="AY78" s="24">
        <f t="shared" si="44"/>
        <v>1.1724838481283748</v>
      </c>
      <c r="AZ78" s="24">
        <f t="shared" si="44"/>
        <v>1.1310426845504233</v>
      </c>
      <c r="BA78" s="24">
        <f t="shared" si="44"/>
        <v>1.0138073309615652</v>
      </c>
      <c r="BB78" s="24">
        <f t="shared" si="44"/>
        <v>0.89608338431522516</v>
      </c>
      <c r="BC78" s="24">
        <f t="shared" si="44"/>
        <v>0.97672359370138495</v>
      </c>
      <c r="BD78" s="24">
        <f t="shared" si="42"/>
        <v>0.70010204270848475</v>
      </c>
      <c r="BE78" s="24">
        <f t="shared" si="42"/>
        <v>0.90382236665535221</v>
      </c>
      <c r="BF78" s="24">
        <f t="shared" si="42"/>
        <v>0.6489682586928609</v>
      </c>
      <c r="BG78" s="24">
        <f t="shared" si="42"/>
        <v>1.0369851799058369</v>
      </c>
      <c r="BH78" s="24">
        <f t="shared" si="42"/>
        <v>1.0674765843033343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1.0004157562269853</v>
      </c>
      <c r="BM78" s="24">
        <f t="shared" si="46"/>
        <v>1.0160538732810318</v>
      </c>
      <c r="BN78" s="24">
        <f t="shared" si="46"/>
        <v>1.0566588137133848</v>
      </c>
      <c r="BO78" s="24">
        <f t="shared" si="46"/>
        <v>1.0602359413141493</v>
      </c>
      <c r="BP78" s="24" t="e">
        <f t="shared" si="46"/>
        <v>#DIV/0!</v>
      </c>
      <c r="BQ78" s="24">
        <f t="shared" si="46"/>
        <v>0.99187332141954676</v>
      </c>
      <c r="BR78" s="21"/>
      <c r="BS78" s="35">
        <f t="shared" si="56"/>
        <v>44927</v>
      </c>
      <c r="BT78" s="24">
        <f t="shared" si="58"/>
        <v>2.3415818152859182E-2</v>
      </c>
      <c r="BU78" s="24">
        <f t="shared" si="49"/>
        <v>1.9689581365109812E-3</v>
      </c>
      <c r="BV78" s="24">
        <f t="shared" si="50"/>
        <v>5.9535781540050051E-3</v>
      </c>
      <c r="BW78" s="24">
        <f t="shared" si="48"/>
        <v>2.3302161795340985E-3</v>
      </c>
      <c r="BX78" s="24">
        <f t="shared" si="48"/>
        <v>5.1096368071180892E-3</v>
      </c>
      <c r="BY78" s="24">
        <f t="shared" si="48"/>
        <v>2.5964586020312454E-3</v>
      </c>
      <c r="BZ78" s="24">
        <f t="shared" si="48"/>
        <v>5.1355655252956177E-3</v>
      </c>
      <c r="CA78" s="24">
        <f t="shared" si="48"/>
        <v>8.8864191051161664E-4</v>
      </c>
      <c r="CB78" s="24">
        <f t="shared" si="48"/>
        <v>4.0846380536461828E-3</v>
      </c>
      <c r="CC78" s="24">
        <f t="shared" si="48"/>
        <v>4.2572861981384012E-4</v>
      </c>
      <c r="CD78" s="24">
        <f t="shared" si="48"/>
        <v>2.4495651536216023E-3</v>
      </c>
      <c r="CE78" s="24">
        <f t="shared" si="48"/>
        <v>2.3119078047671906E-3</v>
      </c>
      <c r="CF78" s="24">
        <f t="shared" si="57"/>
        <v>5.6670713099714658E-2</v>
      </c>
    </row>
    <row r="79" spans="1:84" x14ac:dyDescent="0.2">
      <c r="A79" s="31">
        <f>+[1]NEA!A80</f>
        <v>44958</v>
      </c>
      <c r="B79" s="17">
        <f>+[1]NEA!B80</f>
        <v>1347.6243746563291</v>
      </c>
      <c r="C79" s="17">
        <f>+[1]NEA!C80</f>
        <v>1453.43610459615</v>
      </c>
      <c r="D79" s="17">
        <f>+[1]NEA!D80</f>
        <v>1149.56090383679</v>
      </c>
      <c r="E79" s="17">
        <f>+[1]NEA!E80</f>
        <v>1355.1983498274501</v>
      </c>
      <c r="F79" s="17">
        <f>+[1]NEA!F80</f>
        <v>1162.9031</v>
      </c>
      <c r="G79" s="17">
        <f>+[1]NEA!G80</f>
        <v>1298.60655006357</v>
      </c>
      <c r="H79" s="17">
        <f>+[1]NEA!H80</f>
        <v>1439.2816017208099</v>
      </c>
      <c r="I79" s="17">
        <f>+[1]NEA!I80</f>
        <v>1469.5083567504901</v>
      </c>
      <c r="J79" s="17">
        <f>+[1]NEA!J80</f>
        <v>986.26127953908701</v>
      </c>
      <c r="K79" s="17">
        <f>+[1]NEA!K80</f>
        <v>1177.7956999999999</v>
      </c>
      <c r="L79" s="17">
        <f>+[1]NEA!L80</f>
        <v>971.20409603536098</v>
      </c>
      <c r="M79" s="17">
        <f>+[1]NEA!M80</f>
        <v>1389.5864999999999</v>
      </c>
      <c r="N79" s="17">
        <f>+[1]NEA!N80</f>
        <v>1197.1586489142301</v>
      </c>
      <c r="O79" s="17">
        <f>+[1]NEA!P80</f>
        <v>1550.7363</v>
      </c>
      <c r="P79" s="17">
        <f>+[1]NEA!Q80</f>
        <v>1361.1439</v>
      </c>
      <c r="Q79" s="17">
        <f>+[1]NEA!R80</f>
        <v>1178.6501000000001</v>
      </c>
      <c r="R79" s="18">
        <f t="shared" si="51"/>
        <v>1347.6243746563293</v>
      </c>
      <c r="S79" s="19">
        <f t="shared" si="52"/>
        <v>1366.4819039435035</v>
      </c>
      <c r="T79" s="19">
        <f t="shared" si="53"/>
        <v>1299.1432448157645</v>
      </c>
      <c r="U79" s="19">
        <f t="shared" si="54"/>
        <v>1283.6628121338158</v>
      </c>
      <c r="V79" s="19"/>
      <c r="W79" s="20">
        <f t="shared" si="55"/>
        <v>1311.681800507959</v>
      </c>
      <c r="X79" s="21"/>
      <c r="Y79" s="41">
        <f t="shared" si="47"/>
        <v>7.582603905027252E-2</v>
      </c>
      <c r="Z79" s="24">
        <f t="shared" si="47"/>
        <v>9.066761773727694E-2</v>
      </c>
      <c r="AA79" s="24">
        <f t="shared" si="47"/>
        <v>6.2807485655621553E-2</v>
      </c>
      <c r="AB79" s="24">
        <f t="shared" si="47"/>
        <v>5.8165032177126763E-2</v>
      </c>
      <c r="AC79" s="24">
        <f t="shared" si="47"/>
        <v>5.0631750623023386E-2</v>
      </c>
      <c r="AD79" s="24">
        <f t="shared" si="47"/>
        <v>7.230672402325089E-2</v>
      </c>
      <c r="AE79" s="24">
        <f t="shared" si="47"/>
        <v>4.7120396291261857E-2</v>
      </c>
      <c r="AF79" s="24">
        <f t="shared" si="47"/>
        <v>7.1587813752685525E-2</v>
      </c>
      <c r="AG79" s="24">
        <f t="shared" si="47"/>
        <v>7.4420063206995124E-2</v>
      </c>
      <c r="AH79" s="24">
        <f t="shared" si="47"/>
        <v>7.1896017879924168E-2</v>
      </c>
      <c r="AI79" s="24">
        <f t="shared" si="47"/>
        <v>0.12089448368140543</v>
      </c>
      <c r="AJ79" s="24">
        <f t="shared" si="47"/>
        <v>9.8500811670024335E-2</v>
      </c>
      <c r="AK79" s="24">
        <f t="shared" si="47"/>
        <v>6.8682543039334298E-2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7.5826039050273186E-2</v>
      </c>
      <c r="AP79" s="24">
        <f t="shared" si="45"/>
        <v>8.0606447784408619E-2</v>
      </c>
      <c r="AQ79" s="24">
        <f t="shared" si="45"/>
        <v>7.0790979597166181E-2</v>
      </c>
      <c r="AR79" s="24">
        <f t="shared" si="39"/>
        <v>6.5809542476259475E-2</v>
      </c>
      <c r="AS79" s="24" t="e">
        <f t="shared" si="39"/>
        <v>#DIV/0!</v>
      </c>
      <c r="AT79" s="24">
        <f t="shared" si="39"/>
        <v>6.6290389869755106E-2</v>
      </c>
      <c r="AU79" s="21"/>
      <c r="AV79" s="24">
        <f t="shared" si="44"/>
        <v>1.0539839095756531</v>
      </c>
      <c r="AW79" s="24">
        <f t="shared" si="44"/>
        <v>1.0442587410039907</v>
      </c>
      <c r="AX79" s="24">
        <f t="shared" si="44"/>
        <v>1.1015385109665679</v>
      </c>
      <c r="AY79" s="24">
        <f t="shared" si="44"/>
        <v>1.2041054764201178</v>
      </c>
      <c r="AZ79" s="24">
        <f t="shared" si="44"/>
        <v>1.1844705204338273</v>
      </c>
      <c r="BA79" s="24">
        <f t="shared" si="44"/>
        <v>1.0642372672593661</v>
      </c>
      <c r="BB79" s="24">
        <f t="shared" si="44"/>
        <v>0.89212308114274164</v>
      </c>
      <c r="BC79" s="24">
        <f t="shared" si="44"/>
        <v>1.0010839397324753</v>
      </c>
      <c r="BD79" s="24">
        <f t="shared" si="42"/>
        <v>0.82141830384692671</v>
      </c>
      <c r="BE79" s="24">
        <f t="shared" si="42"/>
        <v>0.96122609549231064</v>
      </c>
      <c r="BF79" s="24">
        <f t="shared" si="42"/>
        <v>0.75987818784622418</v>
      </c>
      <c r="BG79" s="24">
        <f t="shared" si="42"/>
        <v>1.14488933013696</v>
      </c>
      <c r="BH79" s="24">
        <f t="shared" si="42"/>
        <v>1.1177016217011744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1.0539839095756536</v>
      </c>
      <c r="BM79" s="24">
        <f t="shared" si="46"/>
        <v>1.0755561239128597</v>
      </c>
      <c r="BN79" s="24">
        <f t="shared" si="46"/>
        <v>1.1107650994482747</v>
      </c>
      <c r="BO79" s="24">
        <f t="shared" si="46"/>
        <v>1.1045612523236765</v>
      </c>
      <c r="BP79" s="24" t="e">
        <f t="shared" si="46"/>
        <v>#DIV/0!</v>
      </c>
      <c r="BQ79" s="24">
        <f t="shared" si="46"/>
        <v>1.0312211035912626</v>
      </c>
      <c r="BR79" s="21"/>
      <c r="BS79" s="35">
        <f t="shared" si="56"/>
        <v>44958</v>
      </c>
      <c r="BT79" s="24">
        <f t="shared" si="58"/>
        <v>3.4058588221976875E-2</v>
      </c>
      <c r="BU79" s="24">
        <f t="shared" si="49"/>
        <v>1.9740737163345145E-3</v>
      </c>
      <c r="BV79" s="24">
        <f t="shared" si="50"/>
        <v>6.8983085275514354E-3</v>
      </c>
      <c r="BW79" s="24">
        <f t="shared" si="48"/>
        <v>3.6283568955922363E-3</v>
      </c>
      <c r="BX79" s="24">
        <f t="shared" si="48"/>
        <v>5.4386365429733505E-3</v>
      </c>
      <c r="BY79" s="24">
        <f t="shared" si="48"/>
        <v>2.7196751141718399E-3</v>
      </c>
      <c r="BZ79" s="24">
        <f t="shared" si="48"/>
        <v>7.5471481425969066E-3</v>
      </c>
      <c r="CA79" s="24">
        <f t="shared" si="48"/>
        <v>1.5379074846840061E-3</v>
      </c>
      <c r="CB79" s="24">
        <f t="shared" si="48"/>
        <v>3.935318864401161E-3</v>
      </c>
      <c r="CC79" s="24">
        <f t="shared" si="48"/>
        <v>1.1372720366439233E-3</v>
      </c>
      <c r="CD79" s="24">
        <f t="shared" si="48"/>
        <v>4.9238340390811083E-3</v>
      </c>
      <c r="CE79" s="24">
        <f t="shared" si="48"/>
        <v>2.0269194642655933E-3</v>
      </c>
      <c r="CF79" s="24">
        <f t="shared" si="57"/>
        <v>7.5826039050272936E-2</v>
      </c>
    </row>
    <row r="80" spans="1:84" x14ac:dyDescent="0.2">
      <c r="A80" s="31">
        <f>+[1]NEA!A81</f>
        <v>44986</v>
      </c>
      <c r="B80" s="17">
        <f>+[1]NEA!B81</f>
        <v>1425.179021918522</v>
      </c>
      <c r="C80" s="17">
        <f>+[1]NEA!C81</f>
        <v>1538.6970859518899</v>
      </c>
      <c r="D80" s="17">
        <f>+[1]NEA!D81</f>
        <v>1243.0733885294801</v>
      </c>
      <c r="E80" s="17">
        <f>+[1]NEA!E81</f>
        <v>1431.9249593387799</v>
      </c>
      <c r="F80" s="17">
        <f>+[1]NEA!F81</f>
        <v>1225.9077</v>
      </c>
      <c r="G80" s="17">
        <f>+[1]NEA!G81</f>
        <v>1384.82905274072</v>
      </c>
      <c r="H80" s="17">
        <f>+[1]NEA!H81</f>
        <v>1524.8124957796499</v>
      </c>
      <c r="I80" s="17">
        <f>+[1]NEA!I81</f>
        <v>1544.7853259536701</v>
      </c>
      <c r="J80" s="17">
        <f>+[1]NEA!J81</f>
        <v>993.94307579698204</v>
      </c>
      <c r="K80" s="17">
        <f>+[1]NEA!K81</f>
        <v>1240.1518000000001</v>
      </c>
      <c r="L80" s="17">
        <f>+[1]NEA!L81</f>
        <v>994.30753573460697</v>
      </c>
      <c r="M80" s="17">
        <f>+[1]NEA!M81</f>
        <v>1491.4927</v>
      </c>
      <c r="N80" s="17">
        <f>+[1]NEA!N81</f>
        <v>1261.1817305786999</v>
      </c>
      <c r="O80" s="17">
        <f>+[1]NEA!P81</f>
        <v>1621.5037</v>
      </c>
      <c r="P80" s="17">
        <f>+[1]NEA!Q81</f>
        <v>1451.7759000000001</v>
      </c>
      <c r="Q80" s="17">
        <f>+[1]NEA!R81</f>
        <v>1248.6395</v>
      </c>
      <c r="R80" s="18">
        <f t="shared" si="51"/>
        <v>1425.1790219185225</v>
      </c>
      <c r="S80" s="19">
        <f t="shared" si="52"/>
        <v>1449.1048696205837</v>
      </c>
      <c r="T80" s="19">
        <f t="shared" si="53"/>
        <v>1377.8457445102558</v>
      </c>
      <c r="U80" s="19">
        <f t="shared" si="54"/>
        <v>1358.3937241204137</v>
      </c>
      <c r="V80" s="19"/>
      <c r="W80" s="20">
        <f t="shared" si="55"/>
        <v>1382.3029931369811</v>
      </c>
      <c r="X80" s="21"/>
      <c r="Y80" s="41">
        <f t="shared" si="47"/>
        <v>5.7549157406692641E-2</v>
      </c>
      <c r="Z80" s="24">
        <f t="shared" si="47"/>
        <v>5.8661664648430145E-2</v>
      </c>
      <c r="AA80" s="24">
        <f t="shared" si="47"/>
        <v>8.1346263934848118E-2</v>
      </c>
      <c r="AB80" s="24">
        <f t="shared" si="47"/>
        <v>5.6616516335855183E-2</v>
      </c>
      <c r="AC80" s="24">
        <f t="shared" si="47"/>
        <v>5.4178718759972266E-2</v>
      </c>
      <c r="AD80" s="24">
        <f t="shared" si="47"/>
        <v>6.6396171090411737E-2</v>
      </c>
      <c r="AE80" s="24">
        <f t="shared" si="47"/>
        <v>5.9426101158090994E-2</v>
      </c>
      <c r="AF80" s="24">
        <f t="shared" si="47"/>
        <v>5.122595516886963E-2</v>
      </c>
      <c r="AG80" s="24">
        <f t="shared" si="47"/>
        <v>7.78880446516661E-3</v>
      </c>
      <c r="AH80" s="24">
        <f t="shared" si="47"/>
        <v>5.2943052857129747E-2</v>
      </c>
      <c r="AI80" s="24">
        <f t="shared" si="47"/>
        <v>2.3788449609673856E-2</v>
      </c>
      <c r="AJ80" s="24">
        <f t="shared" si="47"/>
        <v>7.3335628980275791E-2</v>
      </c>
      <c r="AK80" s="24">
        <f t="shared" si="47"/>
        <v>5.347919569602233E-2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5.7549157406692864E-2</v>
      </c>
      <c r="AP80" s="24">
        <f t="shared" si="45"/>
        <v>6.046400280796993E-2</v>
      </c>
      <c r="AQ80" s="24">
        <f t="shared" si="45"/>
        <v>6.0580309375855013E-2</v>
      </c>
      <c r="AR80" s="24">
        <f t="shared" si="39"/>
        <v>5.8216933045192487E-2</v>
      </c>
      <c r="AS80" s="24" t="e">
        <f t="shared" si="39"/>
        <v>#DIV/0!</v>
      </c>
      <c r="AT80" s="24">
        <f t="shared" si="39"/>
        <v>5.3840186394042755E-2</v>
      </c>
      <c r="AU80" s="21"/>
      <c r="AV80" s="24">
        <f t="shared" si="44"/>
        <v>1.0359563891020866</v>
      </c>
      <c r="AW80" s="24">
        <f t="shared" si="44"/>
        <v>1.0280899938983294</v>
      </c>
      <c r="AX80" s="24">
        <f t="shared" si="44"/>
        <v>1.1918173994980599</v>
      </c>
      <c r="AY80" s="24">
        <f t="shared" si="44"/>
        <v>1.1663620558061809</v>
      </c>
      <c r="AZ80" s="24">
        <f t="shared" si="44"/>
        <v>0.99511388140710033</v>
      </c>
      <c r="BA80" s="24">
        <f t="shared" si="44"/>
        <v>1.0998287750889451</v>
      </c>
      <c r="BB80" s="24">
        <f t="shared" si="44"/>
        <v>0.91180504898647552</v>
      </c>
      <c r="BC80" s="24">
        <f t="shared" ref="BC80:BE95" si="59">+I80/I68-1</f>
        <v>0.95301060174929986</v>
      </c>
      <c r="BD80" s="24">
        <f t="shared" si="42"/>
        <v>0.76735046791170225</v>
      </c>
      <c r="BE80" s="24">
        <f t="shared" si="42"/>
        <v>1.0049726936744388</v>
      </c>
      <c r="BF80" s="24">
        <f t="shared" si="42"/>
        <v>0.71373386098930469</v>
      </c>
      <c r="BG80" s="24">
        <f t="shared" si="42"/>
        <v>1.2011598390776776</v>
      </c>
      <c r="BH80" s="24">
        <f t="shared" si="42"/>
        <v>1.1191015055353999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1.0359563891020871</v>
      </c>
      <c r="BM80" s="24">
        <f t="shared" si="46"/>
        <v>1.0760200734180327</v>
      </c>
      <c r="BN80" s="24">
        <f t="shared" si="46"/>
        <v>1.1235704397364814</v>
      </c>
      <c r="BO80" s="24">
        <f t="shared" si="46"/>
        <v>1.1095954222565609</v>
      </c>
      <c r="BP80" s="24" t="e">
        <f t="shared" si="46"/>
        <v>#DIV/0!</v>
      </c>
      <c r="BQ80" s="24">
        <f t="shared" si="46"/>
        <v>1.021887126893382</v>
      </c>
      <c r="BR80" s="21"/>
      <c r="BS80" s="35">
        <f t="shared" si="56"/>
        <v>44986</v>
      </c>
      <c r="BT80" s="24">
        <f t="shared" si="58"/>
        <v>2.2339795185427166E-2</v>
      </c>
      <c r="BU80" s="24">
        <f t="shared" si="49"/>
        <v>2.5258184007557528E-3</v>
      </c>
      <c r="BV80" s="24">
        <f t="shared" si="50"/>
        <v>6.6044269239223328E-3</v>
      </c>
      <c r="BW80" s="24">
        <f t="shared" si="48"/>
        <v>3.7916151978944924E-3</v>
      </c>
      <c r="BX80" s="24">
        <f t="shared" si="48"/>
        <v>4.9777303189495765E-3</v>
      </c>
      <c r="BY80" s="24">
        <f t="shared" si="48"/>
        <v>3.3384117355715667E-3</v>
      </c>
      <c r="BZ80" s="24">
        <f t="shared" si="48"/>
        <v>5.3792230762484648E-3</v>
      </c>
      <c r="CA80" s="24">
        <f t="shared" si="48"/>
        <v>1.6074705871054308E-4</v>
      </c>
      <c r="CB80" s="24">
        <f t="shared" si="48"/>
        <v>2.8873183901799784E-3</v>
      </c>
      <c r="CC80" s="24">
        <f t="shared" si="48"/>
        <v>2.3315605284289582E-4</v>
      </c>
      <c r="CD80" s="24">
        <f t="shared" si="48"/>
        <v>3.7431475675752876E-3</v>
      </c>
      <c r="CE80" s="24">
        <f t="shared" si="48"/>
        <v>1.5677674986149612E-3</v>
      </c>
      <c r="CF80" s="24">
        <f t="shared" si="57"/>
        <v>5.7549157406693016E-2</v>
      </c>
    </row>
    <row r="81" spans="1:84" x14ac:dyDescent="0.2">
      <c r="A81" s="31">
        <f>+[1]NEA!A82</f>
        <v>45017</v>
      </c>
      <c r="B81" s="17">
        <f>+[1]NEA!B82</f>
        <v>1543.743243542237</v>
      </c>
      <c r="C81" s="17">
        <f>+[1]NEA!C82</f>
        <v>1691.27874988075</v>
      </c>
      <c r="D81" s="17">
        <f>+[1]NEA!D82</f>
        <v>1320.5743083791699</v>
      </c>
      <c r="E81" s="17">
        <f>+[1]NEA!E82</f>
        <v>1542.75537286336</v>
      </c>
      <c r="F81" s="17">
        <f>+[1]NEA!F82</f>
        <v>1282.1463000000001</v>
      </c>
      <c r="G81" s="17">
        <f>+[1]NEA!G82</f>
        <v>1498.4312390924099</v>
      </c>
      <c r="H81" s="17">
        <f>+[1]NEA!H82</f>
        <v>1633.7169416225199</v>
      </c>
      <c r="I81" s="17">
        <f>+[1]NEA!I82</f>
        <v>1640.6111180207199</v>
      </c>
      <c r="J81" s="17">
        <f>+[1]NEA!J82</f>
        <v>1052.7202384242</v>
      </c>
      <c r="K81" s="17">
        <f>+[1]NEA!K82</f>
        <v>1322.0314000000001</v>
      </c>
      <c r="L81" s="17">
        <f>+[1]NEA!L82</f>
        <v>1027.8455668619099</v>
      </c>
      <c r="M81" s="17">
        <f>+[1]NEA!M82</f>
        <v>1704.9675</v>
      </c>
      <c r="N81" s="17">
        <f>+[1]NEA!N82</f>
        <v>1347.9924458539001</v>
      </c>
      <c r="O81" s="17">
        <f>+[1]NEA!P82</f>
        <v>1767.5971999999999</v>
      </c>
      <c r="P81" s="17">
        <f>+[1]NEA!Q82</f>
        <v>1581.9495999999999</v>
      </c>
      <c r="Q81" s="17">
        <f>+[1]NEA!R82</f>
        <v>1309.0373</v>
      </c>
      <c r="R81" s="18">
        <f t="shared" si="51"/>
        <v>1543.7432435422372</v>
      </c>
      <c r="S81" s="19">
        <f t="shared" si="52"/>
        <v>1582.2183553757384</v>
      </c>
      <c r="T81" s="19">
        <f t="shared" si="53"/>
        <v>1496.6400205985178</v>
      </c>
      <c r="U81" s="19">
        <f t="shared" si="54"/>
        <v>1460.982308875235</v>
      </c>
      <c r="V81" s="19"/>
      <c r="W81" s="20">
        <f t="shared" si="55"/>
        <v>1479.6954697944202</v>
      </c>
      <c r="X81" s="21"/>
      <c r="Y81" s="41">
        <f t="shared" si="47"/>
        <v>8.3192511116328527E-2</v>
      </c>
      <c r="Z81" s="24">
        <f t="shared" si="47"/>
        <v>9.9162899131941762E-2</v>
      </c>
      <c r="AA81" s="24">
        <f t="shared" si="47"/>
        <v>6.2346214282144041E-2</v>
      </c>
      <c r="AB81" s="24">
        <f t="shared" ref="AB81:AN95" si="60">+E81/E80-1</f>
        <v>7.7399596118331582E-2</v>
      </c>
      <c r="AC81" s="24">
        <f t="shared" si="60"/>
        <v>4.5875068734783309E-2</v>
      </c>
      <c r="AD81" s="24">
        <f t="shared" si="60"/>
        <v>8.2033364426359556E-2</v>
      </c>
      <c r="AE81" s="24">
        <f t="shared" si="60"/>
        <v>7.1421532906041918E-2</v>
      </c>
      <c r="AF81" s="24">
        <f t="shared" si="60"/>
        <v>6.2031785554340413E-2</v>
      </c>
      <c r="AG81" s="24">
        <f t="shared" si="60"/>
        <v>5.9135340904797884E-2</v>
      </c>
      <c r="AH81" s="24">
        <f t="shared" si="60"/>
        <v>6.6023852886396561E-2</v>
      </c>
      <c r="AI81" s="24">
        <f t="shared" si="60"/>
        <v>3.3730038164223153E-2</v>
      </c>
      <c r="AJ81" s="24">
        <f t="shared" si="60"/>
        <v>0.14312829020215778</v>
      </c>
      <c r="AK81" s="24">
        <f t="shared" si="60"/>
        <v>6.883283603812318E-2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8.3192511116328305E-2</v>
      </c>
      <c r="AP81" s="24">
        <f t="shared" si="45"/>
        <v>9.1859111473421073E-2</v>
      </c>
      <c r="AQ81" s="24">
        <f t="shared" si="45"/>
        <v>8.6217398835517933E-2</v>
      </c>
      <c r="AR81" s="24">
        <f t="shared" si="39"/>
        <v>7.5521980802178312E-2</v>
      </c>
      <c r="AS81" s="24" t="e">
        <f t="shared" si="39"/>
        <v>#DIV/0!</v>
      </c>
      <c r="AT81" s="24">
        <f t="shared" si="39"/>
        <v>7.0456677834732861E-2</v>
      </c>
      <c r="AU81" s="21"/>
      <c r="AV81" s="24">
        <f t="shared" ref="AV81:BB95" si="61">+B81/B69-1</f>
        <v>1.0797250623022112</v>
      </c>
      <c r="AW81" s="24">
        <f t="shared" si="61"/>
        <v>1.0925800360233273</v>
      </c>
      <c r="AX81" s="24">
        <f t="shared" si="61"/>
        <v>1.237693993211042</v>
      </c>
      <c r="AY81" s="24">
        <f t="shared" si="61"/>
        <v>1.1728796575659621</v>
      </c>
      <c r="AZ81" s="24">
        <f t="shared" si="61"/>
        <v>0.9728775675256478</v>
      </c>
      <c r="BA81" s="24">
        <f t="shared" si="61"/>
        <v>1.1589832729929346</v>
      </c>
      <c r="BB81" s="24">
        <f t="shared" si="61"/>
        <v>0.92298902042729414</v>
      </c>
      <c r="BC81" s="24">
        <f t="shared" si="59"/>
        <v>0.97678915171627012</v>
      </c>
      <c r="BD81" s="24">
        <f t="shared" si="42"/>
        <v>0.80801195244762347</v>
      </c>
      <c r="BE81" s="24">
        <f t="shared" si="42"/>
        <v>1.0464061889778726</v>
      </c>
      <c r="BF81" s="24">
        <f t="shared" si="42"/>
        <v>0.71583396174865266</v>
      </c>
      <c r="BG81" s="24">
        <f t="shared" si="42"/>
        <v>1.3404011592687759</v>
      </c>
      <c r="BH81" s="24">
        <f t="shared" si="42"/>
        <v>1.1382546675469283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1.0797250623022117</v>
      </c>
      <c r="BM81" s="24">
        <f t="shared" si="46"/>
        <v>1.1320725015620066</v>
      </c>
      <c r="BN81" s="24">
        <f t="shared" si="46"/>
        <v>1.1706179231238258</v>
      </c>
      <c r="BO81" s="24">
        <f t="shared" si="46"/>
        <v>1.13961390568122</v>
      </c>
      <c r="BP81" s="24" t="e">
        <f t="shared" si="46"/>
        <v>#DIV/0!</v>
      </c>
      <c r="BQ81" s="24">
        <f t="shared" si="46"/>
        <v>1.0484813543434819</v>
      </c>
      <c r="BR81" s="21"/>
      <c r="BS81" s="35">
        <f t="shared" si="56"/>
        <v>45017</v>
      </c>
      <c r="BT81" s="24">
        <f t="shared" si="58"/>
        <v>3.7803380982098567E-2</v>
      </c>
      <c r="BU81" s="24">
        <f t="shared" si="49"/>
        <v>1.9794239454431067E-3</v>
      </c>
      <c r="BV81" s="24">
        <f t="shared" si="50"/>
        <v>9.0208512552651717E-3</v>
      </c>
      <c r="BW81" s="24">
        <f t="shared" si="48"/>
        <v>3.2002649420563543E-3</v>
      </c>
      <c r="BX81" s="24">
        <f t="shared" si="48"/>
        <v>6.2015016796021548E-3</v>
      </c>
      <c r="BY81" s="24">
        <f t="shared" si="48"/>
        <v>4.0194065189253511E-3</v>
      </c>
      <c r="BZ81" s="24">
        <f t="shared" si="48"/>
        <v>6.4749927090804954E-3</v>
      </c>
      <c r="CA81" s="24">
        <f t="shared" si="48"/>
        <v>1.1630230031426242E-3</v>
      </c>
      <c r="CB81" s="24">
        <f t="shared" si="48"/>
        <v>3.5850142062307864E-3</v>
      </c>
      <c r="CC81" s="24">
        <f t="shared" si="48"/>
        <v>3.200420552902274E-4</v>
      </c>
      <c r="CD81" s="24">
        <f t="shared" si="48"/>
        <v>7.4145089406207369E-3</v>
      </c>
      <c r="CE81" s="24">
        <f t="shared" si="48"/>
        <v>2.0101008785725627E-3</v>
      </c>
      <c r="CF81" s="24">
        <f t="shared" si="57"/>
        <v>8.3192511116328124E-2</v>
      </c>
    </row>
    <row r="82" spans="1:84" x14ac:dyDescent="0.2">
      <c r="A82" s="31">
        <f>+[1]NEA!A83</f>
        <v>45047</v>
      </c>
      <c r="B82" s="17">
        <f>+[1]NEA!B83</f>
        <v>1667.7356513189579</v>
      </c>
      <c r="C82" s="17">
        <f>+[1]NEA!C83</f>
        <v>1810.2693059523799</v>
      </c>
      <c r="D82" s="17">
        <f>+[1]NEA!D83</f>
        <v>1441.8705240924601</v>
      </c>
      <c r="E82" s="17">
        <f>+[1]NEA!E83</f>
        <v>1682.6694675542401</v>
      </c>
      <c r="F82" s="17">
        <f>+[1]NEA!F83</f>
        <v>1442.5259000000001</v>
      </c>
      <c r="G82" s="17">
        <f>+[1]NEA!G83</f>
        <v>1638.7055636699099</v>
      </c>
      <c r="H82" s="17">
        <f>+[1]NEA!H83</f>
        <v>1816.1897665470799</v>
      </c>
      <c r="I82" s="17">
        <f>+[1]NEA!I83</f>
        <v>1743.71611804903</v>
      </c>
      <c r="J82" s="17">
        <f>+[1]NEA!J83</f>
        <v>1133.87615524179</v>
      </c>
      <c r="K82" s="17">
        <f>+[1]NEA!K83</f>
        <v>1409.7677000000001</v>
      </c>
      <c r="L82" s="17">
        <f>+[1]NEA!L83</f>
        <v>1067.0461503567501</v>
      </c>
      <c r="M82" s="17">
        <f>+[1]NEA!M83</f>
        <v>1819.5398</v>
      </c>
      <c r="N82" s="17">
        <f>+[1]NEA!N83</f>
        <v>1466.67778906751</v>
      </c>
      <c r="O82" s="17">
        <f>+[1]NEA!P83</f>
        <v>1884.9422999999999</v>
      </c>
      <c r="P82" s="17">
        <f>+[1]NEA!Q83</f>
        <v>1696.9755</v>
      </c>
      <c r="Q82" s="17">
        <f>+[1]NEA!R83</f>
        <v>1413.5147999999999</v>
      </c>
      <c r="R82" s="18">
        <f t="shared" si="51"/>
        <v>1667.7356513189582</v>
      </c>
      <c r="S82" s="19">
        <f t="shared" si="52"/>
        <v>1703.9387829137454</v>
      </c>
      <c r="T82" s="19">
        <f t="shared" si="53"/>
        <v>1621.251971387773</v>
      </c>
      <c r="U82" s="19">
        <f t="shared" si="54"/>
        <v>1587.312664623232</v>
      </c>
      <c r="V82" s="19"/>
      <c r="W82" s="20">
        <f t="shared" si="55"/>
        <v>1602.3950858933256</v>
      </c>
      <c r="X82" s="21"/>
      <c r="Y82" s="41">
        <f t="shared" ref="Y82:AA95" si="62">+B82/B81-1</f>
        <v>8.0319320130082472E-2</v>
      </c>
      <c r="Z82" s="24">
        <f t="shared" si="62"/>
        <v>7.0355378189443929E-2</v>
      </c>
      <c r="AA82" s="24">
        <f t="shared" si="62"/>
        <v>9.1851109735858083E-2</v>
      </c>
      <c r="AB82" s="24">
        <f t="shared" si="60"/>
        <v>9.0691043539325999E-2</v>
      </c>
      <c r="AC82" s="24">
        <f t="shared" si="60"/>
        <v>0.12508681731562143</v>
      </c>
      <c r="AD82" s="24">
        <f t="shared" si="60"/>
        <v>9.3614121834821873E-2</v>
      </c>
      <c r="AE82" s="24">
        <f t="shared" si="60"/>
        <v>0.11169182388678522</v>
      </c>
      <c r="AF82" s="24">
        <f t="shared" si="60"/>
        <v>6.2845484158792653E-2</v>
      </c>
      <c r="AG82" s="24">
        <f t="shared" si="60"/>
        <v>7.7091627818489439E-2</v>
      </c>
      <c r="AH82" s="24">
        <f t="shared" si="60"/>
        <v>6.6364762591871962E-2</v>
      </c>
      <c r="AI82" s="24">
        <f t="shared" si="60"/>
        <v>3.8138592760119217E-2</v>
      </c>
      <c r="AJ82" s="24">
        <f t="shared" si="60"/>
        <v>6.719911083349106E-2</v>
      </c>
      <c r="AK82" s="24">
        <f t="shared" si="60"/>
        <v>8.804600024180953E-2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8.0319320130082472E-2</v>
      </c>
      <c r="AP82" s="24">
        <f t="shared" si="45"/>
        <v>7.6930233506930401E-2</v>
      </c>
      <c r="AQ82" s="24">
        <f t="shared" si="45"/>
        <v>8.3261137664501161E-2</v>
      </c>
      <c r="AR82" s="24">
        <f t="shared" si="39"/>
        <v>8.6469463032207816E-2</v>
      </c>
      <c r="AS82" s="24" t="e">
        <f t="shared" si="39"/>
        <v>#DIV/0!</v>
      </c>
      <c r="AT82" s="24">
        <f t="shared" si="39"/>
        <v>8.2922208389238694E-2</v>
      </c>
      <c r="AU82" s="21"/>
      <c r="AV82" s="24">
        <f t="shared" si="61"/>
        <v>1.120450676829472</v>
      </c>
      <c r="AW82" s="24">
        <f t="shared" si="61"/>
        <v>1.1074876888728684</v>
      </c>
      <c r="AX82" s="24">
        <f t="shared" si="61"/>
        <v>1.2579230529040708</v>
      </c>
      <c r="AY82" s="24">
        <f t="shared" si="61"/>
        <v>1.2540912836484144</v>
      </c>
      <c r="AZ82" s="24">
        <f t="shared" si="61"/>
        <v>1.1095071183070786</v>
      </c>
      <c r="BA82" s="24">
        <f t="shared" si="61"/>
        <v>1.2262129087502136</v>
      </c>
      <c r="BB82" s="24">
        <f t="shared" si="61"/>
        <v>1.0132768208471234</v>
      </c>
      <c r="BC82" s="24">
        <f t="shared" si="59"/>
        <v>0.97947939303277232</v>
      </c>
      <c r="BD82" s="24">
        <f t="shared" si="42"/>
        <v>0.88569671813877338</v>
      </c>
      <c r="BE82" s="24">
        <f t="shared" si="42"/>
        <v>1.0770514151986541</v>
      </c>
      <c r="BF82" s="24">
        <f t="shared" si="42"/>
        <v>0.71388165481555466</v>
      </c>
      <c r="BG82" s="24">
        <f t="shared" si="42"/>
        <v>1.3338605942896251</v>
      </c>
      <c r="BH82" s="24">
        <f t="shared" si="42"/>
        <v>1.2015765796622255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1.120450676829472</v>
      </c>
      <c r="BM82" s="24">
        <f t="shared" si="46"/>
        <v>1.1641844406085609</v>
      </c>
      <c r="BN82" s="24">
        <f t="shared" si="46"/>
        <v>1.225035032876022</v>
      </c>
      <c r="BO82" s="24">
        <f t="shared" si="46"/>
        <v>1.204863279109083</v>
      </c>
      <c r="BP82" s="24" t="e">
        <f t="shared" si="46"/>
        <v>#DIV/0!</v>
      </c>
      <c r="BQ82" s="24">
        <f t="shared" si="46"/>
        <v>1.101613336543728</v>
      </c>
      <c r="BR82" s="21"/>
      <c r="BS82" s="35">
        <f t="shared" si="56"/>
        <v>45047</v>
      </c>
      <c r="BT82" s="24">
        <f t="shared" si="58"/>
        <v>2.7216679667847233E-2</v>
      </c>
      <c r="BU82" s="24">
        <f t="shared" si="49"/>
        <v>2.8600496037364275E-3</v>
      </c>
      <c r="BV82" s="24">
        <f t="shared" si="50"/>
        <v>1.0513428999307578E-2</v>
      </c>
      <c r="BW82" s="24">
        <f t="shared" si="48"/>
        <v>8.4254850114549723E-3</v>
      </c>
      <c r="BX82" s="24">
        <f t="shared" si="48"/>
        <v>7.0694025692303597E-3</v>
      </c>
      <c r="BY82" s="24">
        <f t="shared" si="48"/>
        <v>6.217400873611824E-3</v>
      </c>
      <c r="BZ82" s="24">
        <f t="shared" si="48"/>
        <v>6.4317764914995738E-3</v>
      </c>
      <c r="CA82" s="24">
        <f t="shared" si="48"/>
        <v>1.4824983777773021E-3</v>
      </c>
      <c r="CB82" s="24">
        <f t="shared" si="48"/>
        <v>3.5464091214014192E-3</v>
      </c>
      <c r="CC82" s="24">
        <f t="shared" si="48"/>
        <v>3.4534754257872823E-4</v>
      </c>
      <c r="CD82" s="24">
        <f t="shared" si="48"/>
        <v>3.6737513661836045E-3</v>
      </c>
      <c r="CE82" s="24">
        <f t="shared" si="48"/>
        <v>2.5370905054535832E-3</v>
      </c>
      <c r="CF82" s="24">
        <f t="shared" si="57"/>
        <v>8.0319320130082611E-2</v>
      </c>
    </row>
    <row r="83" spans="1:84" x14ac:dyDescent="0.2">
      <c r="A83" s="31">
        <f>+[1]NEA!A84</f>
        <v>45078</v>
      </c>
      <c r="B83" s="17">
        <f>+[1]NEA!B84</f>
        <v>1791.594988298378</v>
      </c>
      <c r="C83" s="17">
        <f>+[1]NEA!C84</f>
        <v>1940.7432095379399</v>
      </c>
      <c r="D83" s="17">
        <f>+[1]NEA!D84</f>
        <v>1527.1418863885001</v>
      </c>
      <c r="E83" s="17">
        <f>+[1]NEA!E84</f>
        <v>1762.63839333025</v>
      </c>
      <c r="F83" s="17">
        <f>+[1]NEA!F84</f>
        <v>1659.4426000000001</v>
      </c>
      <c r="G83" s="17">
        <f>+[1]NEA!G84</f>
        <v>1763.2605470056101</v>
      </c>
      <c r="H83" s="17">
        <f>+[1]NEA!H84</f>
        <v>1972.75523130276</v>
      </c>
      <c r="I83" s="17">
        <f>+[1]NEA!I84</f>
        <v>1865.7859433819301</v>
      </c>
      <c r="J83" s="17">
        <f>+[1]NEA!J84</f>
        <v>1237.00481680547</v>
      </c>
      <c r="K83" s="17">
        <f>+[1]NEA!K84</f>
        <v>1503.82</v>
      </c>
      <c r="L83" s="17">
        <f>+[1]NEA!L84</f>
        <v>1225.8567566818699</v>
      </c>
      <c r="M83" s="17">
        <f>+[1]NEA!M84</f>
        <v>1884.9912999999999</v>
      </c>
      <c r="N83" s="17">
        <f>+[1]NEA!N84</f>
        <v>1586.6466882924799</v>
      </c>
      <c r="O83" s="17">
        <f>+[1]NEA!P84</f>
        <v>1954.3027</v>
      </c>
      <c r="P83" s="17">
        <f>+[1]NEA!Q84</f>
        <v>1808.068</v>
      </c>
      <c r="Q83" s="17">
        <f>+[1]NEA!R84</f>
        <v>1550.1685</v>
      </c>
      <c r="R83" s="18">
        <f t="shared" si="51"/>
        <v>1791.5949882983782</v>
      </c>
      <c r="S83" s="19">
        <f t="shared" si="52"/>
        <v>1815.4585199112682</v>
      </c>
      <c r="T83" s="19">
        <f t="shared" si="53"/>
        <v>1715.8326018511877</v>
      </c>
      <c r="U83" s="19">
        <f t="shared" si="54"/>
        <v>1686.8790902385797</v>
      </c>
      <c r="V83" s="19"/>
      <c r="W83" s="20">
        <f t="shared" si="55"/>
        <v>1714.6129029714316</v>
      </c>
      <c r="X83" s="21"/>
      <c r="Y83" s="41">
        <f t="shared" si="62"/>
        <v>7.4267967397269263E-2</v>
      </c>
      <c r="Z83" s="24">
        <f t="shared" si="62"/>
        <v>7.2074305826512308E-2</v>
      </c>
      <c r="AA83" s="24">
        <f t="shared" si="62"/>
        <v>5.9139403206616814E-2</v>
      </c>
      <c r="AB83" s="24">
        <f t="shared" si="60"/>
        <v>4.7525035259744053E-2</v>
      </c>
      <c r="AC83" s="24">
        <f t="shared" si="60"/>
        <v>0.15037282866116986</v>
      </c>
      <c r="AD83" s="24">
        <f t="shared" si="60"/>
        <v>7.6008153079530016E-2</v>
      </c>
      <c r="AE83" s="24">
        <f t="shared" si="60"/>
        <v>8.6205454760017064E-2</v>
      </c>
      <c r="AF83" s="24">
        <f t="shared" si="60"/>
        <v>7.000556115147849E-2</v>
      </c>
      <c r="AG83" s="24">
        <f t="shared" si="60"/>
        <v>9.0952315283223006E-2</v>
      </c>
      <c r="AH83" s="24">
        <f t="shared" si="60"/>
        <v>6.6714750238638487E-2</v>
      </c>
      <c r="AI83" s="24">
        <f t="shared" si="60"/>
        <v>0.14883199407263126</v>
      </c>
      <c r="AJ83" s="24">
        <f t="shared" si="60"/>
        <v>3.5971458277527013E-2</v>
      </c>
      <c r="AK83" s="24">
        <f t="shared" si="60"/>
        <v>8.1796356445299478E-2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7.4267967397269263E-2</v>
      </c>
      <c r="AP83" s="24">
        <f t="shared" si="45"/>
        <v>6.5448206306345957E-2</v>
      </c>
      <c r="AQ83" s="24">
        <f t="shared" si="45"/>
        <v>5.8338020327867168E-2</v>
      </c>
      <c r="AR83" s="24">
        <f t="shared" si="39"/>
        <v>6.2726410388076248E-2</v>
      </c>
      <c r="AS83" s="24" t="e">
        <f t="shared" si="39"/>
        <v>#DIV/0!</v>
      </c>
      <c r="AT83" s="24">
        <f t="shared" si="39"/>
        <v>7.0031303806417533E-2</v>
      </c>
      <c r="AU83" s="21"/>
      <c r="AV83" s="24">
        <f t="shared" si="61"/>
        <v>1.1544191215387758</v>
      </c>
      <c r="AW83" s="24">
        <f t="shared" si="61"/>
        <v>1.1411354793239816</v>
      </c>
      <c r="AX83" s="24">
        <f t="shared" si="61"/>
        <v>1.2382139592171719</v>
      </c>
      <c r="AY83" s="24">
        <f t="shared" si="61"/>
        <v>1.2021490500499588</v>
      </c>
      <c r="AZ83" s="24">
        <f t="shared" si="61"/>
        <v>1.3319653027535288</v>
      </c>
      <c r="BA83" s="24">
        <f t="shared" si="61"/>
        <v>1.2772022532326344</v>
      </c>
      <c r="BB83" s="24">
        <f t="shared" si="61"/>
        <v>1.0469574084467435</v>
      </c>
      <c r="BC83" s="24">
        <f t="shared" si="59"/>
        <v>0.96209932275222299</v>
      </c>
      <c r="BD83" s="24">
        <f t="shared" si="42"/>
        <v>1.01195561421512</v>
      </c>
      <c r="BE83" s="24">
        <f t="shared" si="42"/>
        <v>1.1351935215245175</v>
      </c>
      <c r="BF83" s="24">
        <f t="shared" ref="BF83:BK95" si="63">+L83/L71-1</f>
        <v>0.91981393754879659</v>
      </c>
      <c r="BG83" s="24">
        <f t="shared" si="63"/>
        <v>1.3080759275997931</v>
      </c>
      <c r="BH83" s="24">
        <f t="shared" si="63"/>
        <v>1.2531817900514626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1.1544191215387758</v>
      </c>
      <c r="BM83" s="24">
        <f t="shared" si="46"/>
        <v>1.1830189575884349</v>
      </c>
      <c r="BN83" s="24">
        <f t="shared" si="46"/>
        <v>1.2291792819100822</v>
      </c>
      <c r="BO83" s="24">
        <f t="shared" si="46"/>
        <v>1.2146997139704525</v>
      </c>
      <c r="BP83" s="24" t="e">
        <f t="shared" si="46"/>
        <v>#DIV/0!</v>
      </c>
      <c r="BQ83" s="24">
        <f t="shared" si="46"/>
        <v>1.1176482372509358</v>
      </c>
      <c r="BR83" s="21"/>
      <c r="BS83" s="35">
        <f t="shared" si="56"/>
        <v>45078</v>
      </c>
      <c r="BT83" s="24">
        <f t="shared" si="58"/>
        <v>2.7624483124544182E-2</v>
      </c>
      <c r="BU83" s="24">
        <f t="shared" si="49"/>
        <v>1.8611328390810025E-3</v>
      </c>
      <c r="BV83" s="24">
        <f t="shared" si="50"/>
        <v>5.5622696454805335E-3</v>
      </c>
      <c r="BW83" s="24">
        <f t="shared" si="48"/>
        <v>1.0548400974751067E-2</v>
      </c>
      <c r="BX83" s="24">
        <f t="shared" si="48"/>
        <v>5.8104998210319891E-3</v>
      </c>
      <c r="BY83" s="24">
        <f t="shared" si="48"/>
        <v>4.9380388550401893E-3</v>
      </c>
      <c r="BZ83" s="24">
        <f t="shared" si="48"/>
        <v>7.0486735534263942E-3</v>
      </c>
      <c r="CA83" s="24">
        <f t="shared" si="48"/>
        <v>1.7438184845396526E-3</v>
      </c>
      <c r="CB83" s="24">
        <f t="shared" si="48"/>
        <v>3.5190610186683338E-3</v>
      </c>
      <c r="CC83" s="24">
        <f t="shared" si="48"/>
        <v>1.2950639055497161E-3</v>
      </c>
      <c r="CD83" s="24">
        <f t="shared" si="48"/>
        <v>1.9426635434924614E-3</v>
      </c>
      <c r="CE83" s="24">
        <f t="shared" si="48"/>
        <v>2.3738616316638559E-3</v>
      </c>
      <c r="CF83" s="24">
        <f t="shared" si="57"/>
        <v>7.4267967397269374E-2</v>
      </c>
    </row>
    <row r="84" spans="1:84" x14ac:dyDescent="0.2">
      <c r="A84" s="31">
        <f>+[1]NEA!A85</f>
        <v>45108</v>
      </c>
      <c r="B84" s="17">
        <f>+[1]NEA!B85</f>
        <v>1910.379064693768</v>
      </c>
      <c r="C84" s="17">
        <f>+[1]NEA!C85</f>
        <v>2056.3251176405201</v>
      </c>
      <c r="D84" s="17">
        <f>+[1]NEA!D85</f>
        <v>1675.0235702254599</v>
      </c>
      <c r="E84" s="17">
        <f>+[1]NEA!E85</f>
        <v>1843.9807968211901</v>
      </c>
      <c r="F84" s="17">
        <f>+[1]NEA!F85</f>
        <v>1765.9550999999999</v>
      </c>
      <c r="G84" s="17">
        <f>+[1]NEA!G85</f>
        <v>1876.0784574578799</v>
      </c>
      <c r="H84" s="17">
        <f>+[1]NEA!H85</f>
        <v>2164.2708739961399</v>
      </c>
      <c r="I84" s="17">
        <f>+[1]NEA!I85</f>
        <v>1983.9806293594199</v>
      </c>
      <c r="J84" s="17">
        <f>+[1]NEA!J85</f>
        <v>1380.0377384800299</v>
      </c>
      <c r="K84" s="17">
        <f>+[1]NEA!K85</f>
        <v>1654.9487999999999</v>
      </c>
      <c r="L84" s="17">
        <f>+[1]NEA!L85</f>
        <v>1301.4575021441001</v>
      </c>
      <c r="M84" s="17">
        <f>+[1]NEA!M85</f>
        <v>2019.5811000000001</v>
      </c>
      <c r="N84" s="17">
        <f>+[1]NEA!N85</f>
        <v>1681.43134131537</v>
      </c>
      <c r="O84" s="17">
        <f>+[1]NEA!P85</f>
        <v>2049.4204</v>
      </c>
      <c r="P84" s="17">
        <f>+[1]NEA!Q85</f>
        <v>1922.4458999999999</v>
      </c>
      <c r="Q84" s="17">
        <f>+[1]NEA!R85</f>
        <v>1661.6167</v>
      </c>
      <c r="R84" s="18">
        <f t="shared" si="51"/>
        <v>1910.3790646937684</v>
      </c>
      <c r="S84" s="19">
        <f t="shared" si="52"/>
        <v>1930.3010673578174</v>
      </c>
      <c r="T84" s="19">
        <f t="shared" si="53"/>
        <v>1826.353647047205</v>
      </c>
      <c r="U84" s="19">
        <f t="shared" si="54"/>
        <v>1793.2804834193923</v>
      </c>
      <c r="V84" s="19"/>
      <c r="W84" s="20">
        <f t="shared" si="55"/>
        <v>1833.989549153353</v>
      </c>
      <c r="X84" s="21"/>
      <c r="Y84" s="41">
        <f t="shared" si="62"/>
        <v>6.6300741613599223E-2</v>
      </c>
      <c r="Z84" s="24">
        <f t="shared" si="62"/>
        <v>5.9555487575349231E-2</v>
      </c>
      <c r="AA84" s="24">
        <f t="shared" si="62"/>
        <v>9.6835588857222321E-2</v>
      </c>
      <c r="AB84" s="24">
        <f t="shared" si="60"/>
        <v>4.6148094696414343E-2</v>
      </c>
      <c r="AC84" s="24">
        <f t="shared" si="60"/>
        <v>6.4185709104972899E-2</v>
      </c>
      <c r="AD84" s="24">
        <f t="shared" si="60"/>
        <v>6.3982552461608E-2</v>
      </c>
      <c r="AE84" s="24">
        <f t="shared" si="60"/>
        <v>9.7080286319609854E-2</v>
      </c>
      <c r="AF84" s="24">
        <f t="shared" si="60"/>
        <v>6.3348470598534767E-2</v>
      </c>
      <c r="AG84" s="24">
        <f t="shared" si="60"/>
        <v>0.11562842741707224</v>
      </c>
      <c r="AH84" s="24">
        <f t="shared" si="60"/>
        <v>0.10049660198693999</v>
      </c>
      <c r="AI84" s="24">
        <f t="shared" si="60"/>
        <v>6.1671761443698347E-2</v>
      </c>
      <c r="AJ84" s="24">
        <f t="shared" si="60"/>
        <v>7.1400753945124462E-2</v>
      </c>
      <c r="AK84" s="24">
        <f t="shared" si="60"/>
        <v>5.9738978893212558E-2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6.6300741613599223E-2</v>
      </c>
      <c r="AP84" s="24">
        <f t="shared" si="45"/>
        <v>6.3258150041435313E-2</v>
      </c>
      <c r="AQ84" s="24">
        <f t="shared" si="45"/>
        <v>6.4412487020457432E-2</v>
      </c>
      <c r="AR84" s="24">
        <f t="shared" si="39"/>
        <v>6.3075885993562286E-2</v>
      </c>
      <c r="AS84" s="24" t="e">
        <f t="shared" si="39"/>
        <v>#DIV/0!</v>
      </c>
      <c r="AT84" s="24">
        <f t="shared" si="39"/>
        <v>6.9623088672108535E-2</v>
      </c>
      <c r="AU84" s="21"/>
      <c r="AV84" s="24">
        <f t="shared" si="61"/>
        <v>1.130497065675145</v>
      </c>
      <c r="AW84" s="24">
        <f t="shared" si="61"/>
        <v>1.1149639756585668</v>
      </c>
      <c r="AX84" s="24">
        <f t="shared" si="61"/>
        <v>1.2937767500875301</v>
      </c>
      <c r="AY84" s="24">
        <f t="shared" si="61"/>
        <v>1.0858565981541379</v>
      </c>
      <c r="AZ84" s="24">
        <f t="shared" si="61"/>
        <v>1.3521693253338007</v>
      </c>
      <c r="BA84" s="24">
        <f t="shared" si="61"/>
        <v>1.1974089809125439</v>
      </c>
      <c r="BB84" s="24">
        <f t="shared" si="61"/>
        <v>1.1031495232177386</v>
      </c>
      <c r="BC84" s="24">
        <f t="shared" si="59"/>
        <v>0.97387828711661029</v>
      </c>
      <c r="BD84" s="24">
        <f t="shared" si="59"/>
        <v>1.091024490105585</v>
      </c>
      <c r="BE84" s="24">
        <f t="shared" si="59"/>
        <v>1.1091618708831836</v>
      </c>
      <c r="BF84" s="24">
        <f t="shared" si="63"/>
        <v>0.95967854148499332</v>
      </c>
      <c r="BG84" s="24">
        <f t="shared" si="63"/>
        <v>1.2765175178287169</v>
      </c>
      <c r="BH84" s="24">
        <f t="shared" si="63"/>
        <v>1.1767242549465493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1.1304970656751454</v>
      </c>
      <c r="BM84" s="24">
        <f t="shared" si="46"/>
        <v>1.1387440428691606</v>
      </c>
      <c r="BN84" s="24">
        <f t="shared" si="46"/>
        <v>1.1528146140269153</v>
      </c>
      <c r="BO84" s="24">
        <f t="shared" si="46"/>
        <v>1.1304989299597499</v>
      </c>
      <c r="BP84" s="24" t="e">
        <f t="shared" si="46"/>
        <v>#DIV/0!</v>
      </c>
      <c r="BQ84" s="24">
        <f t="shared" si="46"/>
        <v>1.0856692540244777</v>
      </c>
      <c r="BR84" s="21"/>
      <c r="BS84" s="35">
        <f t="shared" si="56"/>
        <v>45108</v>
      </c>
      <c r="BT84" s="24">
        <f t="shared" si="58"/>
        <v>2.2779686267030412E-2</v>
      </c>
      <c r="BU84" s="24">
        <f t="shared" si="49"/>
        <v>3.0045257587921173E-3</v>
      </c>
      <c r="BV84" s="24">
        <f t="shared" si="50"/>
        <v>5.2666584058213492E-3</v>
      </c>
      <c r="BW84" s="24">
        <f t="shared" si="48"/>
        <v>4.8214935889078067E-3</v>
      </c>
      <c r="BX84" s="24">
        <f t="shared" si="48"/>
        <v>4.8991169826407251E-3</v>
      </c>
      <c r="BY84" s="24">
        <f t="shared" si="48"/>
        <v>5.6227679087446055E-3</v>
      </c>
      <c r="BZ84" s="24">
        <f t="shared" si="48"/>
        <v>6.3530811003455713E-3</v>
      </c>
      <c r="CA84" s="24">
        <f t="shared" si="48"/>
        <v>2.2513617293903891E-3</v>
      </c>
      <c r="CB84" s="24">
        <f t="shared" si="48"/>
        <v>5.2637103706998211E-3</v>
      </c>
      <c r="CC84" s="24">
        <f t="shared" si="48"/>
        <v>5.7388536192706492E-4</v>
      </c>
      <c r="CD84" s="24">
        <f t="shared" si="48"/>
        <v>3.7185832420348714E-3</v>
      </c>
      <c r="CE84" s="24">
        <f t="shared" si="48"/>
        <v>1.7458708972646689E-3</v>
      </c>
      <c r="CF84" s="24">
        <f t="shared" si="57"/>
        <v>6.6300741613599418E-2</v>
      </c>
    </row>
    <row r="85" spans="1:84" x14ac:dyDescent="0.2">
      <c r="A85" s="31">
        <f>+[1]NEA!A86</f>
        <v>45139</v>
      </c>
      <c r="B85" s="17">
        <f>+[1]NEA!B86</f>
        <v>2178.2154991747989</v>
      </c>
      <c r="C85" s="17">
        <f>+[1]NEA!C86</f>
        <v>2413.2740859823102</v>
      </c>
      <c r="D85" s="17">
        <f>+[1]NEA!D86</f>
        <v>1873.34695269551</v>
      </c>
      <c r="E85" s="17">
        <f>+[1]NEA!E86</f>
        <v>2061.88267923683</v>
      </c>
      <c r="F85" s="17">
        <f>+[1]NEA!F86</f>
        <v>1890.7175</v>
      </c>
      <c r="G85" s="17">
        <f>+[1]NEA!G86</f>
        <v>2167.13783931426</v>
      </c>
      <c r="H85" s="17">
        <f>+[1]NEA!H86</f>
        <v>2550.6294994422101</v>
      </c>
      <c r="I85" s="17">
        <f>+[1]NEA!I86</f>
        <v>2189.26047508797</v>
      </c>
      <c r="J85" s="17">
        <f>+[1]NEA!J86</f>
        <v>1495.6004424053599</v>
      </c>
      <c r="K85" s="17">
        <f>+[1]NEA!K86</f>
        <v>1868.9124999999999</v>
      </c>
      <c r="L85" s="17">
        <f>+[1]NEA!L86</f>
        <v>1378.0057938894699</v>
      </c>
      <c r="M85" s="17">
        <f>+[1]NEA!M86</f>
        <v>2269.1273999999999</v>
      </c>
      <c r="N85" s="17">
        <f>+[1]NEA!N86</f>
        <v>1876.72828490446</v>
      </c>
      <c r="O85" s="17">
        <f>+[1]NEA!P86</f>
        <v>2321.0266000000001</v>
      </c>
      <c r="P85" s="17">
        <f>+[1]NEA!Q86</f>
        <v>2225.2348999999999</v>
      </c>
      <c r="Q85" s="17">
        <f>+[1]NEA!R86</f>
        <v>1791.2288000000001</v>
      </c>
      <c r="R85" s="18">
        <f t="shared" si="51"/>
        <v>2178.2154991747989</v>
      </c>
      <c r="S85" s="19">
        <f t="shared" si="52"/>
        <v>2223.2526822719569</v>
      </c>
      <c r="T85" s="19">
        <f t="shared" si="53"/>
        <v>2062.7567003010599</v>
      </c>
      <c r="U85" s="19">
        <f t="shared" si="54"/>
        <v>2027.4339145642077</v>
      </c>
      <c r="V85" s="19"/>
      <c r="W85" s="20">
        <f t="shared" si="55"/>
        <v>2067.5965717573008</v>
      </c>
      <c r="X85" s="21"/>
      <c r="Y85" s="41">
        <f t="shared" si="62"/>
        <v>0.1402006750550131</v>
      </c>
      <c r="Z85" s="24">
        <f t="shared" si="62"/>
        <v>0.17358586211861393</v>
      </c>
      <c r="AA85" s="24">
        <f t="shared" si="62"/>
        <v>0.11840035328180809</v>
      </c>
      <c r="AB85" s="24">
        <f t="shared" si="60"/>
        <v>0.11816927963202084</v>
      </c>
      <c r="AC85" s="24">
        <f t="shared" si="60"/>
        <v>7.0648681837947036E-2</v>
      </c>
      <c r="AD85" s="24">
        <f t="shared" si="60"/>
        <v>0.15514243591431187</v>
      </c>
      <c r="AE85" s="24">
        <f t="shared" si="60"/>
        <v>0.17851676058121702</v>
      </c>
      <c r="AF85" s="24">
        <f t="shared" si="60"/>
        <v>0.10346867438661933</v>
      </c>
      <c r="AG85" s="24">
        <f t="shared" si="60"/>
        <v>8.3738799819061738E-2</v>
      </c>
      <c r="AH85" s="24">
        <f t="shared" si="60"/>
        <v>0.12928720211767275</v>
      </c>
      <c r="AI85" s="24">
        <f t="shared" si="60"/>
        <v>5.881735793851095E-2</v>
      </c>
      <c r="AJ85" s="24">
        <f t="shared" si="60"/>
        <v>0.12356339638947889</v>
      </c>
      <c r="AK85" s="24">
        <f t="shared" si="60"/>
        <v>0.11614922286170226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0.14020067505501288</v>
      </c>
      <c r="AP85" s="24">
        <f t="shared" si="45"/>
        <v>0.15176472720658518</v>
      </c>
      <c r="AQ85" s="24">
        <f t="shared" si="45"/>
        <v>0.12943991084972217</v>
      </c>
      <c r="AR85" s="24">
        <f t="shared" si="39"/>
        <v>0.13057267578038667</v>
      </c>
      <c r="AS85" s="24" t="e">
        <f t="shared" si="39"/>
        <v>#DIV/0!</v>
      </c>
      <c r="AT85" s="24">
        <f t="shared" si="39"/>
        <v>0.12737641973575631</v>
      </c>
      <c r="AU85" s="21"/>
      <c r="AV85" s="24">
        <f t="shared" si="61"/>
        <v>1.2614263363687521</v>
      </c>
      <c r="AW85" s="24">
        <f t="shared" si="61"/>
        <v>1.3135593055944601</v>
      </c>
      <c r="AX85" s="24">
        <f t="shared" si="61"/>
        <v>1.406654141464839</v>
      </c>
      <c r="AY85" s="24">
        <f t="shared" si="61"/>
        <v>1.1122882598968982</v>
      </c>
      <c r="AZ85" s="24">
        <f t="shared" si="61"/>
        <v>1.3349619996386504</v>
      </c>
      <c r="BA85" s="24">
        <f t="shared" si="61"/>
        <v>1.352445270723547</v>
      </c>
      <c r="BB85" s="24">
        <f t="shared" si="61"/>
        <v>1.3556301193844602</v>
      </c>
      <c r="BC85" s="24">
        <f t="shared" si="59"/>
        <v>1.0320778138542139</v>
      </c>
      <c r="BD85" s="24">
        <f t="shared" si="59"/>
        <v>1.151202886592976</v>
      </c>
      <c r="BE85" s="24">
        <f t="shared" si="59"/>
        <v>1.2593998274361526</v>
      </c>
      <c r="BF85" s="24">
        <f t="shared" si="63"/>
        <v>0.98364864330987745</v>
      </c>
      <c r="BG85" s="24">
        <f t="shared" si="63"/>
        <v>1.3892470335357108</v>
      </c>
      <c r="BH85" s="24">
        <f t="shared" si="63"/>
        <v>1.2443397845554727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1.2614263363687521</v>
      </c>
      <c r="BM85" s="24">
        <f t="shared" si="46"/>
        <v>1.2874028842765379</v>
      </c>
      <c r="BN85" s="24">
        <f t="shared" si="46"/>
        <v>1.2455780742966831</v>
      </c>
      <c r="BO85" s="24">
        <f t="shared" si="46"/>
        <v>1.2200054665362381</v>
      </c>
      <c r="BP85" s="24" t="e">
        <f t="shared" si="46"/>
        <v>#DIV/0!</v>
      </c>
      <c r="BQ85" s="24">
        <f t="shared" si="46"/>
        <v>1.1861745787133002</v>
      </c>
      <c r="BR85" s="21"/>
      <c r="BS85" s="35">
        <f t="shared" si="56"/>
        <v>45139</v>
      </c>
      <c r="BT85" s="24">
        <f t="shared" si="58"/>
        <v>6.5975744317366664E-2</v>
      </c>
      <c r="BU85" s="24">
        <f t="shared" si="49"/>
        <v>3.7788160765188337E-3</v>
      </c>
      <c r="BV85" s="24">
        <f t="shared" si="50"/>
        <v>1.323120569491063E-2</v>
      </c>
      <c r="BW85" s="24">
        <f t="shared" si="48"/>
        <v>5.2964518021568407E-3</v>
      </c>
      <c r="BX85" s="24">
        <f t="shared" si="48"/>
        <v>1.1853364772952138E-2</v>
      </c>
      <c r="BY85" s="24">
        <f t="shared" si="48"/>
        <v>1.0637922114018226E-2</v>
      </c>
      <c r="BZ85" s="24">
        <f t="shared" si="48"/>
        <v>1.0347919692486912E-2</v>
      </c>
      <c r="CA85" s="24">
        <f t="shared" si="48"/>
        <v>1.7058751903862067E-3</v>
      </c>
      <c r="CB85" s="24">
        <f t="shared" si="48"/>
        <v>6.9888406582492612E-3</v>
      </c>
      <c r="CC85" s="24">
        <f t="shared" si="48"/>
        <v>5.4494774727020486E-4</v>
      </c>
      <c r="CD85" s="24">
        <f t="shared" si="48"/>
        <v>6.4660161317147231E-3</v>
      </c>
      <c r="CE85" s="24">
        <f t="shared" si="48"/>
        <v>3.3735708569822848E-3</v>
      </c>
      <c r="CF85" s="24">
        <f t="shared" si="57"/>
        <v>0.14020067505501291</v>
      </c>
    </row>
    <row r="86" spans="1:84" x14ac:dyDescent="0.2">
      <c r="A86" s="31">
        <f>+[1]NEA!A87</f>
        <v>45170</v>
      </c>
      <c r="B86" s="17">
        <f>+[1]NEA!B87</f>
        <v>2446.8315077225761</v>
      </c>
      <c r="C86" s="17">
        <f>+[1]NEA!C87</f>
        <v>2756.6432459835901</v>
      </c>
      <c r="D86" s="17">
        <f>+[1]NEA!D87</f>
        <v>2067.1566180017498</v>
      </c>
      <c r="E86" s="17">
        <f>+[1]NEA!E87</f>
        <v>2273.0057954147201</v>
      </c>
      <c r="F86" s="17">
        <f>+[1]NEA!F87</f>
        <v>2057.3391000000001</v>
      </c>
      <c r="G86" s="17">
        <f>+[1]NEA!G87</f>
        <v>2455.0946020195702</v>
      </c>
      <c r="H86" s="17">
        <f>+[1]NEA!H87</f>
        <v>2760.0029538438698</v>
      </c>
      <c r="I86" s="17">
        <f>+[1]NEA!I87</f>
        <v>2457.6930430368102</v>
      </c>
      <c r="J86" s="17">
        <f>+[1]NEA!J87</f>
        <v>1646.48755106618</v>
      </c>
      <c r="K86" s="17">
        <f>+[1]NEA!K87</f>
        <v>2122.0697</v>
      </c>
      <c r="L86" s="17">
        <f>+[1]NEA!L87</f>
        <v>1488.8804855529499</v>
      </c>
      <c r="M86" s="17">
        <f>+[1]NEA!M87</f>
        <v>2560.9306000000001</v>
      </c>
      <c r="N86" s="17">
        <f>+[1]NEA!N87</f>
        <v>2090.1851640926602</v>
      </c>
      <c r="O86" s="17">
        <f>+[1]NEA!P87</f>
        <v>2590.6541000000002</v>
      </c>
      <c r="P86" s="17">
        <f>+[1]NEA!Q87</f>
        <v>2535.2314999999999</v>
      </c>
      <c r="Q86" s="17">
        <f>+[1]NEA!R87</f>
        <v>1959.0789</v>
      </c>
      <c r="R86" s="18">
        <f t="shared" si="51"/>
        <v>2446.8315077225757</v>
      </c>
      <c r="S86" s="19">
        <f t="shared" si="52"/>
        <v>2515.0365116071916</v>
      </c>
      <c r="T86" s="19">
        <f t="shared" si="53"/>
        <v>2311.2912804850539</v>
      </c>
      <c r="U86" s="19">
        <f t="shared" si="54"/>
        <v>2268.5625587838445</v>
      </c>
      <c r="V86" s="19"/>
      <c r="W86" s="20">
        <f t="shared" si="55"/>
        <v>2301.7295498239355</v>
      </c>
      <c r="X86" s="21"/>
      <c r="Y86" s="41">
        <f t="shared" si="62"/>
        <v>0.12331929905445094</v>
      </c>
      <c r="Z86" s="24">
        <f t="shared" si="62"/>
        <v>0.14228353173631048</v>
      </c>
      <c r="AA86" s="24">
        <f t="shared" si="62"/>
        <v>0.10345636457110752</v>
      </c>
      <c r="AB86" s="24">
        <f t="shared" si="60"/>
        <v>0.10239337005150739</v>
      </c>
      <c r="AC86" s="24">
        <f t="shared" si="60"/>
        <v>8.8126121432736682E-2</v>
      </c>
      <c r="AD86" s="24">
        <f t="shared" si="60"/>
        <v>0.13287422584824027</v>
      </c>
      <c r="AE86" s="24">
        <f t="shared" si="60"/>
        <v>8.2086972822766668E-2</v>
      </c>
      <c r="AF86" s="24">
        <f t="shared" si="60"/>
        <v>0.12261335323201039</v>
      </c>
      <c r="AG86" s="24">
        <f t="shared" si="60"/>
        <v>0.10088731213408164</v>
      </c>
      <c r="AH86" s="24">
        <f t="shared" si="60"/>
        <v>0.13545695692013404</v>
      </c>
      <c r="AI86" s="24">
        <f t="shared" si="60"/>
        <v>8.0460250715298054E-2</v>
      </c>
      <c r="AJ86" s="24">
        <f t="shared" si="60"/>
        <v>0.12859709860274937</v>
      </c>
      <c r="AK86" s="24">
        <f t="shared" si="60"/>
        <v>0.11373882991221973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0.12331929905445072</v>
      </c>
      <c r="AP86" s="24">
        <f t="shared" si="45"/>
        <v>0.13124186542622707</v>
      </c>
      <c r="AQ86" s="24">
        <f t="shared" si="45"/>
        <v>0.12048661877948108</v>
      </c>
      <c r="AR86" s="24">
        <f t="shared" si="39"/>
        <v>0.11893292426819579</v>
      </c>
      <c r="AS86" s="24" t="e">
        <f t="shared" si="39"/>
        <v>#DIV/0!</v>
      </c>
      <c r="AT86" s="24">
        <f t="shared" si="39"/>
        <v>0.11323919823858053</v>
      </c>
      <c r="AU86" s="21"/>
      <c r="AV86" s="24">
        <f t="shared" si="61"/>
        <v>1.3914224896976379</v>
      </c>
      <c r="AW86" s="24">
        <f t="shared" si="61"/>
        <v>1.4923971658073274</v>
      </c>
      <c r="AX86" s="24">
        <f t="shared" si="61"/>
        <v>1.4153945204966978</v>
      </c>
      <c r="AY86" s="24">
        <f t="shared" si="61"/>
        <v>1.150651830113965</v>
      </c>
      <c r="AZ86" s="24">
        <f t="shared" si="61"/>
        <v>1.301393607006001</v>
      </c>
      <c r="BA86" s="24">
        <f t="shared" si="61"/>
        <v>1.5474564399492876</v>
      </c>
      <c r="BB86" s="24">
        <f t="shared" si="61"/>
        <v>1.4262387739244597</v>
      </c>
      <c r="BC86" s="24">
        <f t="shared" si="59"/>
        <v>1.1753165861130759</v>
      </c>
      <c r="BD86" s="24">
        <f t="shared" si="59"/>
        <v>1.2896769445770984</v>
      </c>
      <c r="BE86" s="24">
        <f t="shared" si="59"/>
        <v>1.4605267139840636</v>
      </c>
      <c r="BF86" s="24">
        <f t="shared" si="63"/>
        <v>1.0653654404246109</v>
      </c>
      <c r="BG86" s="24">
        <f t="shared" si="63"/>
        <v>1.5674691737447759</v>
      </c>
      <c r="BH86" s="24">
        <f t="shared" si="63"/>
        <v>1.3386354693918987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1.3914224896976379</v>
      </c>
      <c r="BM86" s="24">
        <f t="shared" si="46"/>
        <v>1.4355957535735424</v>
      </c>
      <c r="BN86" s="24">
        <f t="shared" si="46"/>
        <v>1.3703336419073668</v>
      </c>
      <c r="BO86" s="24">
        <f t="shared" si="46"/>
        <v>1.3356817227187978</v>
      </c>
      <c r="BP86" s="24" t="e">
        <f t="shared" si="46"/>
        <v>#DIV/0!</v>
      </c>
      <c r="BQ86" s="24">
        <f t="shared" si="46"/>
        <v>1.3031294455438416</v>
      </c>
      <c r="BR86" s="21"/>
      <c r="BS86" s="35">
        <f t="shared" si="56"/>
        <v>45170</v>
      </c>
      <c r="BT86" s="24">
        <f t="shared" si="58"/>
        <v>5.5661917033637952E-2</v>
      </c>
      <c r="BU86" s="24">
        <f t="shared" si="49"/>
        <v>3.2387391513005676E-3</v>
      </c>
      <c r="BV86" s="24">
        <f t="shared" si="50"/>
        <v>1.1243277575571939E-2</v>
      </c>
      <c r="BW86" s="24">
        <f t="shared" si="48"/>
        <v>6.2037074683929678E-3</v>
      </c>
      <c r="BX86" s="24">
        <f t="shared" si="48"/>
        <v>1.028504119402344E-2</v>
      </c>
      <c r="BY86" s="24">
        <f t="shared" si="48"/>
        <v>5.0559936359370842E-3</v>
      </c>
      <c r="BZ86" s="24">
        <f t="shared" si="48"/>
        <v>1.1867538498034937E-2</v>
      </c>
      <c r="CA86" s="24">
        <f t="shared" si="48"/>
        <v>1.9534414596935469E-3</v>
      </c>
      <c r="CB86" s="24">
        <f t="shared" si="48"/>
        <v>7.252271084281876E-3</v>
      </c>
      <c r="CC86" s="24">
        <f t="shared" si="48"/>
        <v>6.9226199482768497E-4</v>
      </c>
      <c r="CD86" s="24">
        <f t="shared" si="48"/>
        <v>6.6312347908056464E-3</v>
      </c>
      <c r="CE86" s="24">
        <f t="shared" si="48"/>
        <v>3.2338751679433027E-3</v>
      </c>
      <c r="CF86" s="24">
        <f t="shared" si="57"/>
        <v>0.12331929905445095</v>
      </c>
    </row>
    <row r="87" spans="1:84" x14ac:dyDescent="0.2">
      <c r="A87" s="31">
        <f>+[1]NEA!A88</f>
        <v>45200</v>
      </c>
      <c r="B87" s="17">
        <f>+[1]NEA!B88</f>
        <v>2621.670692003458</v>
      </c>
      <c r="C87" s="17">
        <f>+[1]NEA!C88</f>
        <v>2909.0963405839998</v>
      </c>
      <c r="D87" s="17">
        <f>+[1]NEA!D88</f>
        <v>2261.21635989886</v>
      </c>
      <c r="E87" s="17">
        <f>+[1]NEA!E88</f>
        <v>2470.7759787217301</v>
      </c>
      <c r="F87" s="17">
        <f>+[1]NEA!F88</f>
        <v>2185.8832000000002</v>
      </c>
      <c r="G87" s="17">
        <f>+[1]NEA!G88</f>
        <v>2694.9876763074299</v>
      </c>
      <c r="H87" s="17">
        <f>+[1]NEA!H88</f>
        <v>2854.7659401303199</v>
      </c>
      <c r="I87" s="17">
        <f>+[1]NEA!I88</f>
        <v>2625.5463323198401</v>
      </c>
      <c r="J87" s="17">
        <f>+[1]NEA!J88</f>
        <v>1866.3163884108801</v>
      </c>
      <c r="K87" s="17">
        <f>+[1]NEA!K88</f>
        <v>2384.4771000000001</v>
      </c>
      <c r="L87" s="17">
        <f>+[1]NEA!L88</f>
        <v>1595.39980717757</v>
      </c>
      <c r="M87" s="17">
        <f>+[1]NEA!M88</f>
        <v>2808.2503000000002</v>
      </c>
      <c r="N87" s="17">
        <f>+[1]NEA!N88</f>
        <v>2226.58168789192</v>
      </c>
      <c r="O87" s="17">
        <f>+[1]NEA!P88</f>
        <v>2752.4672999999998</v>
      </c>
      <c r="P87" s="17">
        <f>+[1]NEA!Q88</f>
        <v>2733.5140999999999</v>
      </c>
      <c r="Q87" s="17">
        <f>+[1]NEA!R88</f>
        <v>2082.3103000000001</v>
      </c>
      <c r="R87" s="18">
        <f t="shared" si="51"/>
        <v>2621.670692003458</v>
      </c>
      <c r="S87" s="19">
        <f t="shared" si="52"/>
        <v>2701.2732830258187</v>
      </c>
      <c r="T87" s="19">
        <f t="shared" si="53"/>
        <v>2531.9073260669388</v>
      </c>
      <c r="U87" s="19">
        <f t="shared" si="54"/>
        <v>2484.6079581219647</v>
      </c>
      <c r="V87" s="19"/>
      <c r="W87" s="20">
        <f t="shared" si="55"/>
        <v>2491.9295296372775</v>
      </c>
      <c r="X87" s="21"/>
      <c r="Y87" s="41">
        <f t="shared" si="62"/>
        <v>7.1455342850156534E-2</v>
      </c>
      <c r="Z87" s="24">
        <f t="shared" si="62"/>
        <v>5.5303889911229032E-2</v>
      </c>
      <c r="AA87" s="24">
        <f t="shared" si="62"/>
        <v>9.3877619241400811E-2</v>
      </c>
      <c r="AB87" s="24">
        <f t="shared" si="60"/>
        <v>8.7008217799517729E-2</v>
      </c>
      <c r="AC87" s="24">
        <f t="shared" si="60"/>
        <v>6.248075487409932E-2</v>
      </c>
      <c r="AD87" s="24">
        <f t="shared" si="60"/>
        <v>9.7712354583209482E-2</v>
      </c>
      <c r="AE87" s="24">
        <f t="shared" si="60"/>
        <v>3.4334378575382685E-2</v>
      </c>
      <c r="AF87" s="24">
        <f t="shared" si="60"/>
        <v>6.8297092575737128E-2</v>
      </c>
      <c r="AG87" s="24">
        <f t="shared" si="60"/>
        <v>0.13351381685355013</v>
      </c>
      <c r="AH87" s="24">
        <f t="shared" si="60"/>
        <v>0.12365635304061873</v>
      </c>
      <c r="AI87" s="24">
        <f t="shared" si="60"/>
        <v>7.154323174909516E-2</v>
      </c>
      <c r="AJ87" s="24">
        <f t="shared" si="60"/>
        <v>9.6574151599422509E-2</v>
      </c>
      <c r="AK87" s="24">
        <f t="shared" si="60"/>
        <v>6.5255713293931539E-2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7.1455342850156756E-2</v>
      </c>
      <c r="AP87" s="24">
        <f t="shared" si="45"/>
        <v>7.4049331116714301E-2</v>
      </c>
      <c r="AQ87" s="24">
        <f t="shared" si="45"/>
        <v>9.5451424683947961E-2</v>
      </c>
      <c r="AR87" s="24">
        <f t="shared" si="39"/>
        <v>9.5234490449291442E-2</v>
      </c>
      <c r="AS87" s="24" t="e">
        <f t="shared" si="39"/>
        <v>#DIV/0!</v>
      </c>
      <c r="AT87" s="24">
        <f t="shared" si="39"/>
        <v>8.2633504804198621E-2</v>
      </c>
      <c r="AU87" s="21"/>
      <c r="AV87" s="24">
        <f t="shared" si="61"/>
        <v>1.4186044351897524</v>
      </c>
      <c r="AW87" s="24">
        <f t="shared" si="61"/>
        <v>1.4905842900076078</v>
      </c>
      <c r="AX87" s="24">
        <f t="shared" si="61"/>
        <v>1.49442257334894</v>
      </c>
      <c r="AY87" s="24">
        <f t="shared" si="61"/>
        <v>1.1944162566044514</v>
      </c>
      <c r="AZ87" s="24">
        <f t="shared" si="61"/>
        <v>1.2755562736305883</v>
      </c>
      <c r="BA87" s="24">
        <f t="shared" si="61"/>
        <v>1.6698544202754508</v>
      </c>
      <c r="BB87" s="24">
        <f t="shared" si="61"/>
        <v>1.3859090869000386</v>
      </c>
      <c r="BC87" s="24">
        <f t="shared" si="59"/>
        <v>1.1956958015125405</v>
      </c>
      <c r="BD87" s="24">
        <f t="shared" si="59"/>
        <v>1.3062502057340399</v>
      </c>
      <c r="BE87" s="24">
        <f t="shared" si="59"/>
        <v>1.6469176628086459</v>
      </c>
      <c r="BF87" s="24">
        <f t="shared" si="63"/>
        <v>1.1169825749686479</v>
      </c>
      <c r="BG87" s="24">
        <f t="shared" si="63"/>
        <v>1.6280223657710757</v>
      </c>
      <c r="BH87" s="24">
        <f t="shared" si="63"/>
        <v>1.353747464634163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1.4186044351897524</v>
      </c>
      <c r="BM87" s="24">
        <f t="shared" si="46"/>
        <v>1.4746188145709151</v>
      </c>
      <c r="BN87" s="24">
        <f t="shared" si="46"/>
        <v>1.45390672966044</v>
      </c>
      <c r="BO87" s="24">
        <f t="shared" si="46"/>
        <v>1.4228525152218929</v>
      </c>
      <c r="BP87" s="24" t="e">
        <f t="shared" si="46"/>
        <v>#DIV/0!</v>
      </c>
      <c r="BQ87" s="24">
        <f t="shared" si="46"/>
        <v>1.3553390156968983</v>
      </c>
      <c r="BR87" s="21"/>
      <c r="BS87" s="35">
        <f t="shared" si="56"/>
        <v>45200</v>
      </c>
      <c r="BT87" s="24">
        <f t="shared" si="58"/>
        <v>2.2000365588519345E-2</v>
      </c>
      <c r="BU87" s="24">
        <f t="shared" si="49"/>
        <v>2.8869068355383081E-3</v>
      </c>
      <c r="BV87" s="24">
        <f t="shared" si="50"/>
        <v>9.3759383068293713E-3</v>
      </c>
      <c r="BW87" s="24">
        <f t="shared" si="48"/>
        <v>4.2605820944749719E-3</v>
      </c>
      <c r="BX87" s="24">
        <f t="shared" si="48"/>
        <v>7.6276936604298406E-3</v>
      </c>
      <c r="BY87" s="24">
        <f t="shared" si="48"/>
        <v>2.0371378507001085E-3</v>
      </c>
      <c r="BZ87" s="24">
        <f t="shared" si="48"/>
        <v>6.6062054975746598E-3</v>
      </c>
      <c r="CA87" s="24">
        <f t="shared" si="48"/>
        <v>2.5335513269119673E-3</v>
      </c>
      <c r="CB87" s="24">
        <f t="shared" si="48"/>
        <v>6.692010344120731E-3</v>
      </c>
      <c r="CC87" s="24">
        <f t="shared" si="48"/>
        <v>5.92056612612119E-4</v>
      </c>
      <c r="CD87" s="24">
        <f t="shared" si="48"/>
        <v>5.0033380358890022E-3</v>
      </c>
      <c r="CE87" s="24">
        <f t="shared" si="48"/>
        <v>1.8395566965561196E-3</v>
      </c>
      <c r="CF87" s="24">
        <f t="shared" si="57"/>
        <v>7.1455342850156534E-2</v>
      </c>
    </row>
    <row r="88" spans="1:84" x14ac:dyDescent="0.2">
      <c r="A88" s="31">
        <f>+[1]NEA!A89</f>
        <v>45231</v>
      </c>
      <c r="B88" s="17">
        <f>+[1]NEA!B89</f>
        <v>2959.5693416386061</v>
      </c>
      <c r="C88" s="17">
        <f>+[1]NEA!C89</f>
        <v>3347.5800251979299</v>
      </c>
      <c r="D88" s="17">
        <f>+[1]NEA!D89</f>
        <v>2510.2507958149499</v>
      </c>
      <c r="E88" s="17">
        <f>+[1]NEA!E89</f>
        <v>2772.2522551910502</v>
      </c>
      <c r="F88" s="17">
        <f>+[1]NEA!F89</f>
        <v>2332.7474000000002</v>
      </c>
      <c r="G88" s="17">
        <f>+[1]NEA!G89</f>
        <v>3022.9818850361098</v>
      </c>
      <c r="H88" s="17">
        <f>+[1]NEA!H89</f>
        <v>3323.8605958811099</v>
      </c>
      <c r="I88" s="17">
        <f>+[1]NEA!I89</f>
        <v>2868.39698517542</v>
      </c>
      <c r="J88" s="17">
        <f>+[1]NEA!J89</f>
        <v>2173.2294096502501</v>
      </c>
      <c r="K88" s="17">
        <f>+[1]NEA!K89</f>
        <v>2685.9618999999998</v>
      </c>
      <c r="L88" s="17">
        <f>+[1]NEA!L89</f>
        <v>1699.2631812913</v>
      </c>
      <c r="M88" s="17">
        <f>+[1]NEA!M89</f>
        <v>3130.6143999999999</v>
      </c>
      <c r="N88" s="17">
        <f>+[1]NEA!N89</f>
        <v>2490.4381327922201</v>
      </c>
      <c r="O88" s="17">
        <f>+[1]NEA!P89</f>
        <v>3112.5864999999999</v>
      </c>
      <c r="P88" s="17">
        <f>+[1]NEA!Q89</f>
        <v>3099.69</v>
      </c>
      <c r="Q88" s="17">
        <f>+[1]NEA!R89</f>
        <v>2282.7127999999998</v>
      </c>
      <c r="R88" s="18">
        <f t="shared" si="51"/>
        <v>2959.5693416386061</v>
      </c>
      <c r="S88" s="19">
        <f t="shared" si="52"/>
        <v>3069.111208274056</v>
      </c>
      <c r="T88" s="19">
        <f t="shared" si="53"/>
        <v>2838.8637319164877</v>
      </c>
      <c r="U88" s="19">
        <f t="shared" si="54"/>
        <v>2788.9271549104924</v>
      </c>
      <c r="V88" s="19"/>
      <c r="W88" s="20">
        <f t="shared" si="55"/>
        <v>2796.4460905054234</v>
      </c>
      <c r="X88" s="21"/>
      <c r="Y88" s="41">
        <f t="shared" si="62"/>
        <v>0.1288867631872288</v>
      </c>
      <c r="Z88" s="24">
        <f t="shared" si="62"/>
        <v>0.15072848516453896</v>
      </c>
      <c r="AA88" s="24">
        <f t="shared" si="62"/>
        <v>0.1101329533664035</v>
      </c>
      <c r="AB88" s="24">
        <f t="shared" si="60"/>
        <v>0.12201683967531962</v>
      </c>
      <c r="AC88" s="24">
        <f t="shared" si="60"/>
        <v>6.7187578915469892E-2</v>
      </c>
      <c r="AD88" s="24">
        <f t="shared" si="60"/>
        <v>0.12170527220298277</v>
      </c>
      <c r="AE88" s="24">
        <f t="shared" si="60"/>
        <v>0.1643198306230933</v>
      </c>
      <c r="AF88" s="24">
        <f t="shared" si="60"/>
        <v>9.2495283692444197E-2</v>
      </c>
      <c r="AG88" s="24">
        <f t="shared" si="60"/>
        <v>0.16444854856614022</v>
      </c>
      <c r="AH88" s="24">
        <f t="shared" si="60"/>
        <v>0.12643644176746327</v>
      </c>
      <c r="AI88" s="24">
        <f t="shared" si="60"/>
        <v>6.5101784296611731E-2</v>
      </c>
      <c r="AJ88" s="24">
        <f t="shared" si="60"/>
        <v>0.11479179758300018</v>
      </c>
      <c r="AK88" s="24">
        <f t="shared" si="60"/>
        <v>0.11850292595827194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0.1288867631872288</v>
      </c>
      <c r="AP88" s="24">
        <f t="shared" si="45"/>
        <v>0.13617205173561908</v>
      </c>
      <c r="AQ88" s="24">
        <f t="shared" si="45"/>
        <v>0.12123524533829388</v>
      </c>
      <c r="AR88" s="24">
        <f t="shared" si="39"/>
        <v>0.12248177656911019</v>
      </c>
      <c r="AS88" s="24" t="e">
        <f t="shared" si="39"/>
        <v>#DIV/0!</v>
      </c>
      <c r="AT88" s="24">
        <f t="shared" si="39"/>
        <v>0.12220111253004462</v>
      </c>
      <c r="AU88" s="21"/>
      <c r="AV88" s="24">
        <f t="shared" si="61"/>
        <v>1.6101745822341953</v>
      </c>
      <c r="AW88" s="24">
        <f t="shared" si="61"/>
        <v>1.7544399279801652</v>
      </c>
      <c r="AX88" s="24">
        <f t="shared" si="61"/>
        <v>1.6131538586297878</v>
      </c>
      <c r="AY88" s="24">
        <f t="shared" si="61"/>
        <v>1.3714142705158632</v>
      </c>
      <c r="AZ88" s="24">
        <f t="shared" si="61"/>
        <v>1.2691616334557918</v>
      </c>
      <c r="BA88" s="24">
        <f t="shared" si="61"/>
        <v>1.850136961457256</v>
      </c>
      <c r="BB88" s="24">
        <f t="shared" si="61"/>
        <v>1.6548240325271442</v>
      </c>
      <c r="BC88" s="24">
        <f t="shared" si="59"/>
        <v>1.314597020050468</v>
      </c>
      <c r="BD88" s="24">
        <f t="shared" si="59"/>
        <v>1.5353509985352076</v>
      </c>
      <c r="BE88" s="24">
        <f t="shared" si="59"/>
        <v>1.8024183564970859</v>
      </c>
      <c r="BF88" s="24">
        <f t="shared" si="63"/>
        <v>1.1446061264780214</v>
      </c>
      <c r="BG88" s="24">
        <f t="shared" si="63"/>
        <v>1.7884396700524863</v>
      </c>
      <c r="BH88" s="24">
        <f t="shared" si="63"/>
        <v>1.5108544184313293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1.6101745822341957</v>
      </c>
      <c r="BM88" s="24">
        <f t="shared" si="46"/>
        <v>1.6915758250666739</v>
      </c>
      <c r="BN88" s="24">
        <f t="shared" si="46"/>
        <v>1.6254027259207371</v>
      </c>
      <c r="BO88" s="24">
        <f t="shared" si="46"/>
        <v>1.5962372897783577</v>
      </c>
      <c r="BP88" s="24" t="e">
        <f t="shared" si="46"/>
        <v>#DIV/0!</v>
      </c>
      <c r="BQ88" s="24">
        <f t="shared" si="46"/>
        <v>1.5282439453331005</v>
      </c>
      <c r="BR88" s="21"/>
      <c r="BS88" s="35">
        <f t="shared" si="56"/>
        <v>45231</v>
      </c>
      <c r="BT88" s="24">
        <f t="shared" si="58"/>
        <v>5.9057222369473132E-2</v>
      </c>
      <c r="BU88" s="24">
        <f t="shared" si="49"/>
        <v>3.4576628922141214E-3</v>
      </c>
      <c r="BV88" s="24">
        <f t="shared" si="50"/>
        <v>1.3339298553822716E-2</v>
      </c>
      <c r="BW88" s="24">
        <f t="shared" si="48"/>
        <v>4.5431665602890638E-3</v>
      </c>
      <c r="BX88" s="24">
        <f t="shared" si="48"/>
        <v>9.733468630108804E-3</v>
      </c>
      <c r="BY88" s="24">
        <f t="shared" si="48"/>
        <v>9.4117003206209728E-3</v>
      </c>
      <c r="BZ88" s="24">
        <f t="shared" si="48"/>
        <v>8.9204635583428563E-3</v>
      </c>
      <c r="CA88" s="24">
        <f t="shared" si="48"/>
        <v>3.3013098194785854E-3</v>
      </c>
      <c r="CB88" s="24">
        <f t="shared" si="48"/>
        <v>7.1758255441393805E-3</v>
      </c>
      <c r="CC88" s="24">
        <f t="shared" si="48"/>
        <v>5.3879455274654514E-4</v>
      </c>
      <c r="CD88" s="24">
        <f t="shared" si="48"/>
        <v>6.0865855496922737E-3</v>
      </c>
      <c r="CE88" s="24">
        <f t="shared" si="48"/>
        <v>3.3212648363002031E-3</v>
      </c>
      <c r="CF88" s="24">
        <f t="shared" si="57"/>
        <v>0.12888676318722866</v>
      </c>
    </row>
    <row r="89" spans="1:84" x14ac:dyDescent="0.2">
      <c r="A89" s="31">
        <f>+[1]NEA!A90</f>
        <v>45261</v>
      </c>
      <c r="B89" s="17">
        <f>+[1]NEA!B90</f>
        <v>3788.1906956435118</v>
      </c>
      <c r="C89" s="17">
        <f>+[1]NEA!C90</f>
        <v>4373.11048510809</v>
      </c>
      <c r="D89" s="17">
        <f>+[1]NEA!D90</f>
        <v>2979.84320824119</v>
      </c>
      <c r="E89" s="17">
        <f>+[1]NEA!E90</f>
        <v>3297.6616867787802</v>
      </c>
      <c r="F89" s="17">
        <f>+[1]NEA!F90</f>
        <v>2784.2035999999998</v>
      </c>
      <c r="G89" s="17">
        <f>+[1]NEA!G90</f>
        <v>4001.22354188093</v>
      </c>
      <c r="H89" s="17">
        <f>+[1]NEA!H90</f>
        <v>4375.36380416068</v>
      </c>
      <c r="I89" s="17">
        <f>+[1]NEA!I90</f>
        <v>3890.5047072627199</v>
      </c>
      <c r="J89" s="17">
        <f>+[1]NEA!J90</f>
        <v>2554.48594281747</v>
      </c>
      <c r="K89" s="17">
        <f>+[1]NEA!K90</f>
        <v>3300.32</v>
      </c>
      <c r="L89" s="17">
        <f>+[1]NEA!L90</f>
        <v>1841.4082493306701</v>
      </c>
      <c r="M89" s="17">
        <f>+[1]NEA!M90</f>
        <v>3912.1541000000002</v>
      </c>
      <c r="N89" s="17">
        <f>+[1]NEA!N90</f>
        <v>3469.2497045633199</v>
      </c>
      <c r="O89" s="17">
        <f>+[1]NEA!P90</f>
        <v>3801.4861000000001</v>
      </c>
      <c r="P89" s="17">
        <f>+[1]NEA!Q90</f>
        <v>4016.5990000000002</v>
      </c>
      <c r="Q89" s="17">
        <f>+[1]NEA!R90</f>
        <v>2916.3249000000001</v>
      </c>
      <c r="R89" s="18">
        <f t="shared" si="51"/>
        <v>3788.1906956435118</v>
      </c>
      <c r="S89" s="19">
        <f t="shared" si="52"/>
        <v>3928.1960841759269</v>
      </c>
      <c r="T89" s="19">
        <f t="shared" si="53"/>
        <v>3566.285159212473</v>
      </c>
      <c r="U89" s="19">
        <f t="shared" si="54"/>
        <v>3507.0855998453126</v>
      </c>
      <c r="V89" s="19"/>
      <c r="W89" s="20">
        <f t="shared" si="55"/>
        <v>3576.0128165490023</v>
      </c>
      <c r="X89" s="21"/>
      <c r="Y89" s="41">
        <f t="shared" si="62"/>
        <v>0.27998038172206785</v>
      </c>
      <c r="Z89" s="24">
        <f t="shared" si="62"/>
        <v>0.30634979662645234</v>
      </c>
      <c r="AA89" s="24">
        <f t="shared" si="62"/>
        <v>0.18706991875438783</v>
      </c>
      <c r="AB89" s="24">
        <f t="shared" si="60"/>
        <v>0.18952439504879082</v>
      </c>
      <c r="AC89" s="24">
        <f t="shared" si="60"/>
        <v>0.19352982667561847</v>
      </c>
      <c r="AD89" s="24">
        <f t="shared" si="60"/>
        <v>0.323601560990874</v>
      </c>
      <c r="AE89" s="24">
        <f t="shared" si="60"/>
        <v>0.31634997255377706</v>
      </c>
      <c r="AF89" s="24">
        <f t="shared" si="60"/>
        <v>0.35633412228844308</v>
      </c>
      <c r="AG89" s="24">
        <f t="shared" si="60"/>
        <v>0.17543317400098024</v>
      </c>
      <c r="AH89" s="24">
        <f t="shared" si="60"/>
        <v>0.22872926827443107</v>
      </c>
      <c r="AI89" s="24">
        <f t="shared" si="60"/>
        <v>8.3651002154564225E-2</v>
      </c>
      <c r="AJ89" s="24">
        <f t="shared" si="60"/>
        <v>0.24964419124884896</v>
      </c>
      <c r="AK89" s="24">
        <f t="shared" si="60"/>
        <v>0.39302786079398788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0.27998038172206785</v>
      </c>
      <c r="AP89" s="24">
        <f t="shared" si="45"/>
        <v>0.2799132444552197</v>
      </c>
      <c r="AQ89" s="24">
        <f t="shared" si="45"/>
        <v>0.25623682430326111</v>
      </c>
      <c r="AR89" s="24">
        <f t="shared" si="39"/>
        <v>0.25750347895259695</v>
      </c>
      <c r="AS89" s="24" t="e">
        <f t="shared" si="39"/>
        <v>#DIV/0!</v>
      </c>
      <c r="AT89" s="24">
        <f t="shared" si="39"/>
        <v>0.27877051829834554</v>
      </c>
      <c r="AU89" s="21"/>
      <c r="AV89" s="24">
        <f t="shared" si="61"/>
        <v>2.1955432344930736</v>
      </c>
      <c r="AW89" s="24">
        <f t="shared" si="61"/>
        <v>2.4873355830049846</v>
      </c>
      <c r="AX89" s="24">
        <f t="shared" si="61"/>
        <v>1.9285858889087821</v>
      </c>
      <c r="AY89" s="24">
        <f t="shared" si="61"/>
        <v>1.7033037979301242</v>
      </c>
      <c r="AZ89" s="24">
        <f t="shared" si="61"/>
        <v>1.5952695350127897</v>
      </c>
      <c r="BA89" s="24">
        <f t="shared" si="61"/>
        <v>2.5309590537906881</v>
      </c>
      <c r="BB89" s="24">
        <f t="shared" si="61"/>
        <v>2.3247524663583317</v>
      </c>
      <c r="BC89" s="24">
        <f t="shared" si="59"/>
        <v>1.9741234477772589</v>
      </c>
      <c r="BD89" s="24">
        <f t="shared" si="59"/>
        <v>1.9008761367294529</v>
      </c>
      <c r="BE89" s="24">
        <f t="shared" si="59"/>
        <v>2.2318133140931788</v>
      </c>
      <c r="BF89" s="24">
        <f t="shared" si="63"/>
        <v>1.2203153478769226</v>
      </c>
      <c r="BG89" s="24">
        <f t="shared" si="63"/>
        <v>2.2430467489322492</v>
      </c>
      <c r="BH89" s="24">
        <f t="shared" si="63"/>
        <v>2.344924317430761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2.1955432344930736</v>
      </c>
      <c r="BM89" s="24">
        <f t="shared" si="46"/>
        <v>2.2987453564689337</v>
      </c>
      <c r="BN89" s="24">
        <f t="shared" si="46"/>
        <v>2.1185477151934173</v>
      </c>
      <c r="BO89" s="24">
        <f t="shared" si="46"/>
        <v>2.0958558601106052</v>
      </c>
      <c r="BP89" s="24" t="e">
        <f t="shared" si="46"/>
        <v>#DIV/0!</v>
      </c>
      <c r="BQ89" s="24">
        <f t="shared" si="46"/>
        <v>2.0704363584416914</v>
      </c>
      <c r="BR89" s="21"/>
      <c r="BS89" s="35">
        <f t="shared" si="56"/>
        <v>45261</v>
      </c>
      <c r="BT89" s="24">
        <f t="shared" si="58"/>
        <v>0.1223538844992183</v>
      </c>
      <c r="BU89" s="24">
        <f t="shared" si="49"/>
        <v>5.7755578055999441E-3</v>
      </c>
      <c r="BV89" s="24">
        <f t="shared" si="50"/>
        <v>2.0593365800455371E-2</v>
      </c>
      <c r="BW89" s="24">
        <f t="shared" si="48"/>
        <v>1.2371089707169568E-2</v>
      </c>
      <c r="BX89" s="24">
        <f t="shared" si="48"/>
        <v>2.5715633633503317E-2</v>
      </c>
      <c r="BY89" s="24">
        <f t="shared" si="48"/>
        <v>1.8688215199878632E-2</v>
      </c>
      <c r="BZ89" s="24">
        <f t="shared" si="48"/>
        <v>3.3257870411142462E-2</v>
      </c>
      <c r="CA89" s="24">
        <f t="shared" si="48"/>
        <v>3.6327698371692563E-3</v>
      </c>
      <c r="CB89" s="24">
        <f t="shared" si="48"/>
        <v>1.2953217517375283E-2</v>
      </c>
      <c r="CC89" s="24">
        <f t="shared" si="48"/>
        <v>6.5319399621334916E-4</v>
      </c>
      <c r="CD89" s="24">
        <f t="shared" si="48"/>
        <v>1.3071569098151579E-2</v>
      </c>
      <c r="CE89" s="24">
        <f t="shared" si="48"/>
        <v>1.0914014216190834E-2</v>
      </c>
      <c r="CF89" s="24">
        <f t="shared" si="57"/>
        <v>0.27998038172206785</v>
      </c>
    </row>
    <row r="90" spans="1:84" x14ac:dyDescent="0.2">
      <c r="A90" s="31">
        <f>+[1]NEA!A91</f>
        <v>45292</v>
      </c>
      <c r="B90" s="17">
        <f>+[1]NEA!B91</f>
        <v>4523.0579716357888</v>
      </c>
      <c r="C90" s="17">
        <f>+[1]NEA!C91</f>
        <v>5160.0501696133797</v>
      </c>
      <c r="D90" s="17">
        <f>+[1]NEA!D91</f>
        <v>3547.5184484974502</v>
      </c>
      <c r="E90" s="17">
        <f>+[1]NEA!E91</f>
        <v>3695.6393916539901</v>
      </c>
      <c r="F90" s="17">
        <f>+[1]NEA!F91</f>
        <v>3320.4169999999999</v>
      </c>
      <c r="G90" s="17">
        <f>+[1]NEA!G91</f>
        <v>4787.6381523747596</v>
      </c>
      <c r="H90" s="17">
        <f>+[1]NEA!H91</f>
        <v>5327.7856429923304</v>
      </c>
      <c r="I90" s="17">
        <f>+[1]NEA!I91</f>
        <v>4782.8487565800497</v>
      </c>
      <c r="J90" s="17">
        <f>+[1]NEA!J91</f>
        <v>3136.8651809871699</v>
      </c>
      <c r="K90" s="17">
        <f>+[1]NEA!K91</f>
        <v>4020.2417</v>
      </c>
      <c r="L90" s="17">
        <f>+[1]NEA!L91</f>
        <v>1996.59898487338</v>
      </c>
      <c r="M90" s="17">
        <f>+[1]NEA!M91</f>
        <v>4702.9301999999998</v>
      </c>
      <c r="N90" s="17">
        <f>+[1]NEA!N91</f>
        <v>4889.5459840971698</v>
      </c>
      <c r="O90" s="17">
        <f>+[1]NEA!P91</f>
        <v>4270.9620000000004</v>
      </c>
      <c r="P90" s="17">
        <f>+[1]NEA!Q91</f>
        <v>4809.8046999999997</v>
      </c>
      <c r="Q90" s="17">
        <f>+[1]NEA!R91</f>
        <v>3638.3002000000001</v>
      </c>
      <c r="R90" s="18">
        <f t="shared" si="51"/>
        <v>4523.0579716357888</v>
      </c>
      <c r="S90" s="19">
        <f t="shared" si="52"/>
        <v>4665.3789461104325</v>
      </c>
      <c r="T90" s="19">
        <f t="shared" si="53"/>
        <v>4269.8127019244921</v>
      </c>
      <c r="U90" s="19">
        <f t="shared" si="54"/>
        <v>4195.6795201999503</v>
      </c>
      <c r="V90" s="19"/>
      <c r="W90" s="20">
        <f t="shared" si="55"/>
        <v>4313.0521392373357</v>
      </c>
      <c r="X90" s="21"/>
      <c r="Y90" s="41">
        <f t="shared" si="62"/>
        <v>0.19398898710072543</v>
      </c>
      <c r="Z90" s="24">
        <f t="shared" si="62"/>
        <v>0.17994964618092402</v>
      </c>
      <c r="AA90" s="24">
        <f t="shared" si="62"/>
        <v>0.19050507042997156</v>
      </c>
      <c r="AB90" s="24">
        <f t="shared" si="60"/>
        <v>0.12068481932843822</v>
      </c>
      <c r="AC90" s="24">
        <f t="shared" si="60"/>
        <v>0.19259130330842189</v>
      </c>
      <c r="AD90" s="24">
        <f t="shared" si="60"/>
        <v>0.19654353281250181</v>
      </c>
      <c r="AE90" s="24">
        <f t="shared" si="60"/>
        <v>0.21767831921221292</v>
      </c>
      <c r="AF90" s="24">
        <f t="shared" si="60"/>
        <v>0.22936459828759981</v>
      </c>
      <c r="AG90" s="24">
        <f t="shared" si="60"/>
        <v>0.22798294890100856</v>
      </c>
      <c r="AH90" s="24">
        <f t="shared" si="60"/>
        <v>0.2181369382362921</v>
      </c>
      <c r="AI90" s="24">
        <f t="shared" si="60"/>
        <v>8.4278288423612624E-2</v>
      </c>
      <c r="AJ90" s="24">
        <f t="shared" si="60"/>
        <v>0.2021331675048279</v>
      </c>
      <c r="AK90" s="24">
        <f t="shared" si="60"/>
        <v>0.40939580614956772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0.19398898710072543</v>
      </c>
      <c r="AP90" s="24">
        <f t="shared" si="45"/>
        <v>0.18766447655302199</v>
      </c>
      <c r="AQ90" s="24">
        <f t="shared" si="45"/>
        <v>0.1972718140316565</v>
      </c>
      <c r="AR90" s="24">
        <f t="shared" si="39"/>
        <v>0.19634363084408601</v>
      </c>
      <c r="AS90" s="24" t="e">
        <f t="shared" si="39"/>
        <v>#DIV/0!</v>
      </c>
      <c r="AT90" s="24">
        <f t="shared" si="39"/>
        <v>0.20610645445046427</v>
      </c>
      <c r="AU90" s="21"/>
      <c r="AV90" s="24">
        <f t="shared" si="61"/>
        <v>2.6108159169060912</v>
      </c>
      <c r="AW90" s="24">
        <f t="shared" si="61"/>
        <v>2.8721341847090125</v>
      </c>
      <c r="AX90" s="24">
        <f t="shared" si="61"/>
        <v>2.279799399910527</v>
      </c>
      <c r="AY90" s="24">
        <f t="shared" si="61"/>
        <v>1.8856265773069425</v>
      </c>
      <c r="AZ90" s="24">
        <f t="shared" si="61"/>
        <v>1.9998505683822212</v>
      </c>
      <c r="BA90" s="24">
        <f t="shared" si="61"/>
        <v>2.9533271896175135</v>
      </c>
      <c r="BB90" s="24">
        <f t="shared" si="61"/>
        <v>2.8761233431838171</v>
      </c>
      <c r="BC90" s="24">
        <f t="shared" si="59"/>
        <v>2.4877259588416125</v>
      </c>
      <c r="BD90" s="24">
        <f t="shared" si="59"/>
        <v>2.4172596612564132</v>
      </c>
      <c r="BE90" s="24">
        <f t="shared" si="59"/>
        <v>2.6587678738721983</v>
      </c>
      <c r="BF90" s="24">
        <f t="shared" si="63"/>
        <v>1.3043321145414342</v>
      </c>
      <c r="BG90" s="24">
        <f t="shared" si="63"/>
        <v>2.7177769371877676</v>
      </c>
      <c r="BH90" s="24">
        <f t="shared" si="63"/>
        <v>3.3648119999232424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2.6108159169060925</v>
      </c>
      <c r="BM90" s="24">
        <f t="shared" si="46"/>
        <v>2.689356262952018</v>
      </c>
      <c r="BN90" s="24">
        <f t="shared" si="46"/>
        <v>2.5193016197675182</v>
      </c>
      <c r="BO90" s="24">
        <f t="shared" si="46"/>
        <v>2.483621421086363</v>
      </c>
      <c r="BP90" s="24" t="e">
        <f t="shared" si="46"/>
        <v>#DIV/0!</v>
      </c>
      <c r="BQ90" s="24">
        <f t="shared" si="46"/>
        <v>2.5061598363985649</v>
      </c>
      <c r="BR90" s="21"/>
      <c r="BS90" s="35">
        <f t="shared" si="56"/>
        <v>45292</v>
      </c>
      <c r="BT90" s="24">
        <f t="shared" si="58"/>
        <v>7.3351218279051139E-2</v>
      </c>
      <c r="BU90" s="24">
        <f t="shared" si="49"/>
        <v>5.454682830273336E-3</v>
      </c>
      <c r="BV90" s="24">
        <f t="shared" si="50"/>
        <v>1.2186665739561477E-2</v>
      </c>
      <c r="BW90" s="24">
        <f t="shared" si="48"/>
        <v>1.1479598107352605E-2</v>
      </c>
      <c r="BX90" s="24">
        <f t="shared" si="48"/>
        <v>1.6150997035809619E-2</v>
      </c>
      <c r="BY90" s="24">
        <f t="shared" si="48"/>
        <v>1.322462165913604E-2</v>
      </c>
      <c r="BZ90" s="24">
        <f t="shared" si="48"/>
        <v>2.2684373320509727E-2</v>
      </c>
      <c r="CA90" s="24">
        <f t="shared" si="48"/>
        <v>4.3353399646095941E-3</v>
      </c>
      <c r="CB90" s="24">
        <f t="shared" si="48"/>
        <v>1.1858725626368912E-2</v>
      </c>
      <c r="CC90" s="24">
        <f t="shared" si="48"/>
        <v>5.5715093905068624E-4</v>
      </c>
      <c r="CD90" s="24">
        <f t="shared" si="48"/>
        <v>1.0333011216942066E-2</v>
      </c>
      <c r="CE90" s="24">
        <f t="shared" si="48"/>
        <v>1.2372602382060159E-2</v>
      </c>
      <c r="CF90" s="24">
        <f t="shared" si="57"/>
        <v>0.19398898710072537</v>
      </c>
    </row>
    <row r="91" spans="1:84" x14ac:dyDescent="0.2">
      <c r="A91" s="31">
        <f>+[1]NEA!A92</f>
        <v>45323</v>
      </c>
      <c r="B91" s="17">
        <f>+[1]NEA!B92</f>
        <v>5004.9398119529442</v>
      </c>
      <c r="C91" s="17">
        <f>+[1]NEA!C92</f>
        <v>5571.4828887671201</v>
      </c>
      <c r="D91" s="17">
        <f>+[1]NEA!D92</f>
        <v>4119.5981726238497</v>
      </c>
      <c r="E91" s="17">
        <f>+[1]NEA!E92</f>
        <v>4142.4768426496003</v>
      </c>
      <c r="F91" s="17">
        <f>+[1]NEA!F92</f>
        <v>3757.9068000000002</v>
      </c>
      <c r="G91" s="17">
        <f>+[1]NEA!G92</f>
        <v>5206.7924632393597</v>
      </c>
      <c r="H91" s="17">
        <f>+[1]NEA!H92</f>
        <v>6027.1188432763802</v>
      </c>
      <c r="I91" s="17">
        <f>+[1]NEA!I92</f>
        <v>5411.23795492503</v>
      </c>
      <c r="J91" s="17">
        <f>+[1]NEA!J92</f>
        <v>3805.8575972139201</v>
      </c>
      <c r="K91" s="17">
        <f>+[1]NEA!K92</f>
        <v>4439.0955000000004</v>
      </c>
      <c r="L91" s="17">
        <f>+[1]NEA!L92</f>
        <v>2410.7439404624502</v>
      </c>
      <c r="M91" s="17">
        <f>+[1]NEA!M92</f>
        <v>5198.5934999999999</v>
      </c>
      <c r="N91" s="17">
        <f>+[1]NEA!N92</f>
        <v>5598.3004873045402</v>
      </c>
      <c r="O91" s="17">
        <f>+[1]NEA!P92</f>
        <v>4762.3963999999996</v>
      </c>
      <c r="P91" s="17">
        <f>+[1]NEA!Q92</f>
        <v>5303.1268</v>
      </c>
      <c r="Q91" s="17">
        <f>+[1]NEA!R92</f>
        <v>4138.0108</v>
      </c>
      <c r="R91" s="18">
        <f t="shared" si="51"/>
        <v>5004.9398119529442</v>
      </c>
      <c r="S91" s="19">
        <f t="shared" si="52"/>
        <v>5111.1419972886624</v>
      </c>
      <c r="T91" s="19">
        <f t="shared" si="53"/>
        <v>4737.7904367240199</v>
      </c>
      <c r="U91" s="19">
        <f t="shared" si="54"/>
        <v>4658.9185431135047</v>
      </c>
      <c r="V91" s="19"/>
      <c r="W91" s="20">
        <f t="shared" si="55"/>
        <v>4846.0079406454788</v>
      </c>
      <c r="X91" s="21"/>
      <c r="Y91" s="41">
        <f t="shared" si="62"/>
        <v>0.10653894850321377</v>
      </c>
      <c r="Z91" s="24">
        <f t="shared" si="62"/>
        <v>7.9734247852200069E-2</v>
      </c>
      <c r="AA91" s="24">
        <f t="shared" si="62"/>
        <v>0.16126194477401623</v>
      </c>
      <c r="AB91" s="24">
        <f t="shared" si="60"/>
        <v>0.1209093755209778</v>
      </c>
      <c r="AC91" s="24">
        <f t="shared" si="60"/>
        <v>0.13175748708671242</v>
      </c>
      <c r="AD91" s="24">
        <f t="shared" si="60"/>
        <v>8.7549287879388205E-2</v>
      </c>
      <c r="AE91" s="24">
        <f t="shared" si="60"/>
        <v>0.13126151222016347</v>
      </c>
      <c r="AF91" s="24">
        <f t="shared" si="60"/>
        <v>0.13138387398942264</v>
      </c>
      <c r="AG91" s="24">
        <f t="shared" si="60"/>
        <v>0.21326782556087376</v>
      </c>
      <c r="AH91" s="24">
        <f t="shared" si="60"/>
        <v>0.10418622343029771</v>
      </c>
      <c r="AI91" s="24">
        <f t="shared" si="60"/>
        <v>0.20742520592603353</v>
      </c>
      <c r="AJ91" s="24">
        <f t="shared" si="60"/>
        <v>0.10539456868826158</v>
      </c>
      <c r="AK91" s="24">
        <f t="shared" si="60"/>
        <v>0.14495302948628241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0.10653894850321377</v>
      </c>
      <c r="AP91" s="24">
        <f t="shared" si="45"/>
        <v>9.5547019079739837E-2</v>
      </c>
      <c r="AQ91" s="24">
        <f t="shared" si="45"/>
        <v>0.10960146673145643</v>
      </c>
      <c r="AR91" s="24">
        <f t="shared" si="39"/>
        <v>0.11040858118054686</v>
      </c>
      <c r="AS91" s="24" t="e">
        <f t="shared" si="39"/>
        <v>#DIV/0!</v>
      </c>
      <c r="AT91" s="24">
        <f t="shared" si="39"/>
        <v>0.12356813323902549</v>
      </c>
      <c r="AU91" s="21"/>
      <c r="AV91" s="24">
        <f t="shared" si="61"/>
        <v>2.7138982539027636</v>
      </c>
      <c r="AW91" s="24">
        <f t="shared" si="61"/>
        <v>2.8333180737347967</v>
      </c>
      <c r="AX91" s="24">
        <f t="shared" si="61"/>
        <v>2.5836275910864952</v>
      </c>
      <c r="AY91" s="24">
        <f t="shared" si="61"/>
        <v>2.0567310262568124</v>
      </c>
      <c r="AZ91" s="24">
        <f t="shared" si="61"/>
        <v>2.2314874730319323</v>
      </c>
      <c r="BA91" s="24">
        <f t="shared" si="61"/>
        <v>3.0095227172421657</v>
      </c>
      <c r="BB91" s="24">
        <f t="shared" si="61"/>
        <v>3.1875883330060892</v>
      </c>
      <c r="BC91" s="24">
        <f t="shared" si="59"/>
        <v>2.682345819993055</v>
      </c>
      <c r="BD91" s="24">
        <f t="shared" si="59"/>
        <v>2.8588735826600891</v>
      </c>
      <c r="BE91" s="24">
        <f t="shared" si="59"/>
        <v>2.768985996467809</v>
      </c>
      <c r="BF91" s="24">
        <f t="shared" si="63"/>
        <v>1.482221759878859</v>
      </c>
      <c r="BG91" s="24">
        <f t="shared" si="63"/>
        <v>2.7411082361551444</v>
      </c>
      <c r="BH91" s="24">
        <f t="shared" si="63"/>
        <v>3.6763229688746355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2.7138982539027627</v>
      </c>
      <c r="BM91" s="24">
        <f t="shared" si="46"/>
        <v>2.7403656664157183</v>
      </c>
      <c r="BN91" s="24">
        <f t="shared" si="46"/>
        <v>2.6468576160713519</v>
      </c>
      <c r="BO91" s="24">
        <f t="shared" si="46"/>
        <v>2.629394338665187</v>
      </c>
      <c r="BP91" s="24" t="e">
        <f t="shared" si="46"/>
        <v>#DIV/0!</v>
      </c>
      <c r="BQ91" s="24">
        <f t="shared" si="46"/>
        <v>2.6944996406665278</v>
      </c>
      <c r="BR91" s="21"/>
      <c r="BS91" s="35">
        <f t="shared" si="56"/>
        <v>45323</v>
      </c>
      <c r="BT91" s="24">
        <f t="shared" si="58"/>
        <v>3.2119175576395625E-2</v>
      </c>
      <c r="BU91" s="24">
        <f t="shared" si="49"/>
        <v>4.6038989747173055E-3</v>
      </c>
      <c r="BV91" s="24">
        <f t="shared" si="50"/>
        <v>1.1459756792978943E-2</v>
      </c>
      <c r="BW91" s="24">
        <f t="shared" si="48"/>
        <v>7.8443440262094041E-3</v>
      </c>
      <c r="BX91" s="24">
        <f t="shared" si="48"/>
        <v>7.2097694943919158E-3</v>
      </c>
      <c r="BY91" s="24">
        <f t="shared" si="48"/>
        <v>8.1327558845409962E-3</v>
      </c>
      <c r="BZ91" s="24">
        <f t="shared" si="48"/>
        <v>1.3378975060701339E-2</v>
      </c>
      <c r="CA91" s="24">
        <f t="shared" si="48"/>
        <v>4.1709803977532291E-3</v>
      </c>
      <c r="CB91" s="24">
        <f t="shared" si="48"/>
        <v>5.7784970442347917E-3</v>
      </c>
      <c r="CC91" s="24">
        <f t="shared" si="48"/>
        <v>1.2452573969496076E-3</v>
      </c>
      <c r="CD91" s="24">
        <f t="shared" si="48"/>
        <v>5.4245011900934514E-3</v>
      </c>
      <c r="CE91" s="24">
        <f t="shared" si="48"/>
        <v>5.1710366642469764E-3</v>
      </c>
      <c r="CF91" s="24">
        <f t="shared" si="57"/>
        <v>0.10653894850321359</v>
      </c>
    </row>
    <row r="92" spans="1:84" x14ac:dyDescent="0.2">
      <c r="A92" s="31">
        <f>+[1]NEA!A93</f>
        <v>45352</v>
      </c>
      <c r="B92" s="17">
        <f>+[1]NEA!B93</f>
        <v>5501.2706833109442</v>
      </c>
      <c r="C92" s="17">
        <f>+[1]NEA!C93</f>
        <v>5969.85390677956</v>
      </c>
      <c r="D92" s="17">
        <f>+[1]NEA!D93</f>
        <v>4514.6661345995699</v>
      </c>
      <c r="E92" s="17">
        <f>+[1]NEA!E93</f>
        <v>4384.37449100506</v>
      </c>
      <c r="F92" s="17">
        <f>+[1]NEA!F93</f>
        <v>4303.8472000000002</v>
      </c>
      <c r="G92" s="17">
        <f>+[1]NEA!G93</f>
        <v>5505.5725428711103</v>
      </c>
      <c r="H92" s="17">
        <f>+[1]NEA!H93</f>
        <v>6679.9400937301498</v>
      </c>
      <c r="I92" s="17">
        <f>+[1]NEA!I93</f>
        <v>6787.7353669173999</v>
      </c>
      <c r="J92" s="17">
        <f>+[1]NEA!J93</f>
        <v>4327.9556803335299</v>
      </c>
      <c r="K92" s="17">
        <f>+[1]NEA!K93</f>
        <v>4811.2089999999998</v>
      </c>
      <c r="L92" s="17">
        <f>+[1]NEA!L93</f>
        <v>2620.1290348620801</v>
      </c>
      <c r="M92" s="17">
        <f>+[1]NEA!M93</f>
        <v>5637.2190000000001</v>
      </c>
      <c r="N92" s="17">
        <f>+[1]NEA!N93</f>
        <v>6092.4477846004802</v>
      </c>
      <c r="O92" s="17">
        <f>+[1]NEA!P93</f>
        <v>5084.3959999999997</v>
      </c>
      <c r="P92" s="17">
        <f>+[1]NEA!Q93</f>
        <v>5737.442</v>
      </c>
      <c r="Q92" s="17">
        <f>+[1]NEA!R93</f>
        <v>5139.0219999999999</v>
      </c>
      <c r="R92" s="18">
        <f t="shared" si="51"/>
        <v>5501.2706833109442</v>
      </c>
      <c r="S92" s="19">
        <f t="shared" si="52"/>
        <v>5478.6086316493574</v>
      </c>
      <c r="T92" s="19">
        <f t="shared" si="53"/>
        <v>5070.0724646701365</v>
      </c>
      <c r="U92" s="19">
        <f t="shared" si="54"/>
        <v>4972.998628228821</v>
      </c>
      <c r="V92" s="19"/>
      <c r="W92" s="20">
        <f t="shared" si="55"/>
        <v>5419.6646657796546</v>
      </c>
      <c r="X92" s="21"/>
      <c r="Y92" s="41">
        <f t="shared" si="62"/>
        <v>9.916819981983549E-2</v>
      </c>
      <c r="Z92" s="24">
        <f t="shared" si="62"/>
        <v>7.1501793322494178E-2</v>
      </c>
      <c r="AA92" s="24">
        <f t="shared" si="62"/>
        <v>9.5899635212260081E-2</v>
      </c>
      <c r="AB92" s="24">
        <f t="shared" si="60"/>
        <v>5.8394447945963046E-2</v>
      </c>
      <c r="AC92" s="24">
        <f t="shared" si="60"/>
        <v>0.14527779134916274</v>
      </c>
      <c r="AD92" s="24">
        <f t="shared" si="60"/>
        <v>5.7382751807600885E-2</v>
      </c>
      <c r="AE92" s="24">
        <f t="shared" si="60"/>
        <v>0.10831398341879916</v>
      </c>
      <c r="AF92" s="24">
        <f t="shared" si="60"/>
        <v>0.25437754234029808</v>
      </c>
      <c r="AG92" s="24">
        <f t="shared" si="60"/>
        <v>0.13718276887233305</v>
      </c>
      <c r="AH92" s="24">
        <f t="shared" si="60"/>
        <v>8.3826423648691417E-2</v>
      </c>
      <c r="AI92" s="24">
        <f t="shared" si="60"/>
        <v>8.6854970735491532E-2</v>
      </c>
      <c r="AJ92" s="24">
        <f t="shared" si="60"/>
        <v>8.4373879204057811E-2</v>
      </c>
      <c r="AK92" s="24">
        <f t="shared" si="60"/>
        <v>8.826737657554018E-2</v>
      </c>
      <c r="AL92" s="24">
        <f t="shared" si="60"/>
        <v>6.7612935370100713E-2</v>
      </c>
      <c r="AM92" s="24">
        <f t="shared" si="60"/>
        <v>8.189794745243506E-2</v>
      </c>
      <c r="AN92" s="24">
        <f t="shared" si="60"/>
        <v>0.24190637685140892</v>
      </c>
      <c r="AO92" s="24">
        <f t="shared" si="45"/>
        <v>9.916819981983549E-2</v>
      </c>
      <c r="AP92" s="24">
        <f t="shared" si="45"/>
        <v>7.1895211394171321E-2</v>
      </c>
      <c r="AQ92" s="24">
        <f t="shared" si="45"/>
        <v>7.0134386985650554E-2</v>
      </c>
      <c r="AR92" s="24">
        <f t="shared" si="39"/>
        <v>6.7414805004386347E-2</v>
      </c>
      <c r="AS92" s="24" t="e">
        <f t="shared" si="39"/>
        <v>#DIV/0!</v>
      </c>
      <c r="AT92" s="24">
        <f t="shared" si="39"/>
        <v>0.1183771739874131</v>
      </c>
      <c r="AU92" s="21"/>
      <c r="AV92" s="24">
        <f t="shared" si="61"/>
        <v>2.8600558938240206</v>
      </c>
      <c r="AW92" s="24">
        <f t="shared" si="61"/>
        <v>2.8798110175703666</v>
      </c>
      <c r="AX92" s="24">
        <f t="shared" si="61"/>
        <v>2.6318580835684124</v>
      </c>
      <c r="AY92" s="24">
        <f t="shared" si="61"/>
        <v>2.0618744805102307</v>
      </c>
      <c r="AZ92" s="24">
        <f t="shared" si="61"/>
        <v>2.510743263950459</v>
      </c>
      <c r="BA92" s="24">
        <f t="shared" si="61"/>
        <v>2.9756333332081764</v>
      </c>
      <c r="BB92" s="24">
        <f t="shared" si="61"/>
        <v>3.3808272244743369</v>
      </c>
      <c r="BC92" s="24">
        <f t="shared" si="59"/>
        <v>3.3939667556895037</v>
      </c>
      <c r="BD92" s="24">
        <f t="shared" si="59"/>
        <v>3.3543295242166735</v>
      </c>
      <c r="BE92" s="24">
        <f t="shared" si="59"/>
        <v>2.8795323282198191</v>
      </c>
      <c r="BF92" s="24">
        <f t="shared" si="63"/>
        <v>1.6351294148910331</v>
      </c>
      <c r="BG92" s="24">
        <f t="shared" si="63"/>
        <v>2.7795820254433696</v>
      </c>
      <c r="BH92" s="24">
        <f t="shared" si="63"/>
        <v>3.8307453532528797</v>
      </c>
      <c r="BI92" s="24">
        <f t="shared" si="63"/>
        <v>2.1356055493428721</v>
      </c>
      <c r="BJ92" s="24">
        <f t="shared" si="63"/>
        <v>2.9520162857091097</v>
      </c>
      <c r="BK92" s="24">
        <f t="shared" si="63"/>
        <v>3.1156971247505787</v>
      </c>
      <c r="BL92" s="24">
        <f t="shared" si="46"/>
        <v>2.8600558938240193</v>
      </c>
      <c r="BM92" s="24">
        <f t="shared" si="46"/>
        <v>2.7806847154435488</v>
      </c>
      <c r="BN92" s="24">
        <f t="shared" si="46"/>
        <v>2.6797097823691818</v>
      </c>
      <c r="BO92" s="24">
        <f t="shared" si="46"/>
        <v>2.6609405210915078</v>
      </c>
      <c r="BP92" s="24" t="e">
        <f t="shared" si="46"/>
        <v>#DIV/0!</v>
      </c>
      <c r="BQ92" s="24">
        <f t="shared" si="46"/>
        <v>2.920750148619975</v>
      </c>
      <c r="BR92" s="21"/>
      <c r="BS92" s="35">
        <f t="shared" si="56"/>
        <v>45352</v>
      </c>
      <c r="BT92" s="24">
        <f t="shared" si="58"/>
        <v>2.8105194416974351E-2</v>
      </c>
      <c r="BU92" s="24">
        <f t="shared" si="49"/>
        <v>2.87325609422362E-3</v>
      </c>
      <c r="BV92" s="24">
        <f t="shared" si="50"/>
        <v>5.6064864440965529E-3</v>
      </c>
      <c r="BW92" s="24">
        <f t="shared" si="48"/>
        <v>8.8464133643044642E-3</v>
      </c>
      <c r="BX92" s="24">
        <f t="shared" si="48"/>
        <v>4.6444295173811261E-3</v>
      </c>
      <c r="BY92" s="24">
        <f t="shared" si="48"/>
        <v>6.8609012423806407E-3</v>
      </c>
      <c r="BZ92" s="24">
        <f t="shared" si="48"/>
        <v>2.6485173799351076E-2</v>
      </c>
      <c r="CA92" s="24">
        <f t="shared" si="48"/>
        <v>2.9417268732804132E-3</v>
      </c>
      <c r="CB92" s="24">
        <f t="shared" si="48"/>
        <v>4.639392934265775E-3</v>
      </c>
      <c r="CC92" s="24">
        <f t="shared" si="48"/>
        <v>5.6896534040912054E-4</v>
      </c>
      <c r="CD92" s="24">
        <f t="shared" si="48"/>
        <v>4.338106563868533E-3</v>
      </c>
      <c r="CE92" s="24">
        <f t="shared" si="48"/>
        <v>3.2581532292998805E-3</v>
      </c>
      <c r="CF92" s="24">
        <f t="shared" si="57"/>
        <v>9.9168199819835545E-2</v>
      </c>
    </row>
    <row r="93" spans="1:84" x14ac:dyDescent="0.2">
      <c r="A93" s="31">
        <f>+[1]NEA!A94</f>
        <v>45383</v>
      </c>
      <c r="B93" s="17">
        <f>+[1]NEA!B94</f>
        <v>5848.0965002222229</v>
      </c>
      <c r="C93" s="17">
        <f>+[1]NEA!C94</f>
        <v>6269.8667722727796</v>
      </c>
      <c r="D93" s="17">
        <f>+[1]NEA!D94</f>
        <v>4805.2125089559804</v>
      </c>
      <c r="E93" s="17">
        <f>+[1]NEA!E94</f>
        <v>4658.97137656625</v>
      </c>
      <c r="F93" s="17">
        <f>+[1]NEA!F94</f>
        <v>4858.9989999999998</v>
      </c>
      <c r="G93" s="17">
        <f>+[1]NEA!G94</f>
        <v>5816.3506155857203</v>
      </c>
      <c r="H93" s="17">
        <f>+[1]NEA!H94</f>
        <v>7214.9543515348596</v>
      </c>
      <c r="I93" s="17">
        <f>+[1]NEA!I94</f>
        <v>7100.9775141577402</v>
      </c>
      <c r="J93" s="17">
        <f>+[1]NEA!J94</f>
        <v>5017.6915219206503</v>
      </c>
      <c r="K93" s="17">
        <f>+[1]NEA!K94</f>
        <v>5139.0810000000001</v>
      </c>
      <c r="L93" s="17">
        <f>+[1]NEA!L94</f>
        <v>2971.1609270255099</v>
      </c>
      <c r="M93" s="17">
        <f>+[1]NEA!M94</f>
        <v>5939.09</v>
      </c>
      <c r="N93" s="17">
        <f>+[1]NEA!N94</f>
        <v>6435.7029909884996</v>
      </c>
      <c r="O93" s="17">
        <f>+[1]NEA!P94</f>
        <v>5606.6530000000002</v>
      </c>
      <c r="P93" s="17">
        <f>+[1]NEA!Q94</f>
        <v>6015.1639999999998</v>
      </c>
      <c r="Q93" s="17">
        <f>+[1]NEA!R94</f>
        <v>5647.5290000000005</v>
      </c>
      <c r="R93" s="18">
        <f t="shared" si="51"/>
        <v>5848.0965002222229</v>
      </c>
      <c r="S93" s="19">
        <f t="shared" si="52"/>
        <v>5779.7229583801018</v>
      </c>
      <c r="T93" s="19">
        <f t="shared" si="53"/>
        <v>5373.4708168788738</v>
      </c>
      <c r="U93" s="19">
        <f t="shared" si="54"/>
        <v>5276.6584048301329</v>
      </c>
      <c r="V93" s="19"/>
      <c r="W93" s="20">
        <f t="shared" si="55"/>
        <v>5774.6343690491922</v>
      </c>
      <c r="X93" s="21"/>
      <c r="Y93" s="41">
        <f t="shared" si="62"/>
        <v>6.3044674017483704E-2</v>
      </c>
      <c r="Z93" s="24">
        <f t="shared" si="62"/>
        <v>5.0254641098087083E-2</v>
      </c>
      <c r="AA93" s="24">
        <f t="shared" si="62"/>
        <v>6.4356115312651063E-2</v>
      </c>
      <c r="AB93" s="24">
        <f t="shared" si="60"/>
        <v>6.2630800841613876E-2</v>
      </c>
      <c r="AC93" s="24">
        <f t="shared" si="60"/>
        <v>0.1289896630159173</v>
      </c>
      <c r="AD93" s="24">
        <f t="shared" si="60"/>
        <v>5.6447911692131036E-2</v>
      </c>
      <c r="AE93" s="24">
        <f t="shared" si="60"/>
        <v>8.0092673032633677E-2</v>
      </c>
      <c r="AF93" s="24">
        <f t="shared" si="60"/>
        <v>4.6148255685842576E-2</v>
      </c>
      <c r="AG93" s="24">
        <f t="shared" si="60"/>
        <v>0.15936758426647435</v>
      </c>
      <c r="AH93" s="24">
        <f t="shared" si="60"/>
        <v>6.8147527991405221E-2</v>
      </c>
      <c r="AI93" s="24">
        <f t="shared" si="60"/>
        <v>0.13397503996665105</v>
      </c>
      <c r="AJ93" s="24">
        <f t="shared" si="60"/>
        <v>5.3549631476087711E-2</v>
      </c>
      <c r="AK93" s="24">
        <f t="shared" si="60"/>
        <v>5.6341099427334562E-2</v>
      </c>
      <c r="AL93" s="24">
        <f t="shared" si="60"/>
        <v>0.10271760893526016</v>
      </c>
      <c r="AM93" s="24">
        <f t="shared" si="60"/>
        <v>4.840519520720199E-2</v>
      </c>
      <c r="AN93" s="24">
        <f t="shared" si="60"/>
        <v>9.8950150437184359E-2</v>
      </c>
      <c r="AO93" s="24">
        <f t="shared" si="45"/>
        <v>6.3044674017483704E-2</v>
      </c>
      <c r="AP93" s="24">
        <f t="shared" si="45"/>
        <v>5.4961824612044463E-2</v>
      </c>
      <c r="AQ93" s="24">
        <f t="shared" si="45"/>
        <v>5.9841028766928428E-2</v>
      </c>
      <c r="AR93" s="24">
        <f t="shared" si="39"/>
        <v>6.1061705281318934E-2</v>
      </c>
      <c r="AS93" s="24" t="e">
        <f t="shared" si="39"/>
        <v>#DIV/0!</v>
      </c>
      <c r="AT93" s="24">
        <f t="shared" si="39"/>
        <v>6.5496617440347293E-2</v>
      </c>
      <c r="AU93" s="21"/>
      <c r="AV93" s="24">
        <f t="shared" si="61"/>
        <v>2.78825722780384</v>
      </c>
      <c r="AW93" s="24">
        <f t="shared" si="61"/>
        <v>2.7071752794829713</v>
      </c>
      <c r="AX93" s="24">
        <f t="shared" si="61"/>
        <v>2.6387293607534605</v>
      </c>
      <c r="AY93" s="24">
        <f t="shared" si="61"/>
        <v>2.0199028689293632</v>
      </c>
      <c r="AZ93" s="24">
        <f t="shared" si="61"/>
        <v>2.7897383473321256</v>
      </c>
      <c r="BA93" s="24">
        <f t="shared" si="61"/>
        <v>2.8816266398107437</v>
      </c>
      <c r="BB93" s="24">
        <f t="shared" si="61"/>
        <v>3.4162817730036847</v>
      </c>
      <c r="BC93" s="24">
        <f t="shared" si="59"/>
        <v>3.3282514888260435</v>
      </c>
      <c r="BD93" s="24">
        <f t="shared" si="59"/>
        <v>3.7664054881585178</v>
      </c>
      <c r="BE93" s="24">
        <f t="shared" si="59"/>
        <v>2.8872609228494874</v>
      </c>
      <c r="BF93" s="24">
        <f t="shared" si="63"/>
        <v>1.8906686206729368</v>
      </c>
      <c r="BG93" s="24">
        <f t="shared" si="63"/>
        <v>2.4834036425914277</v>
      </c>
      <c r="BH93" s="24">
        <f t="shared" si="63"/>
        <v>3.7742871340141191</v>
      </c>
      <c r="BI93" s="24">
        <f t="shared" si="63"/>
        <v>2.1719064728095296</v>
      </c>
      <c r="BJ93" s="24">
        <f t="shared" si="63"/>
        <v>2.8023739820788225</v>
      </c>
      <c r="BK93" s="24">
        <f t="shared" si="63"/>
        <v>3.3142613277711801</v>
      </c>
      <c r="BL93" s="24">
        <f t="shared" si="46"/>
        <v>2.7882572278038396</v>
      </c>
      <c r="BM93" s="24">
        <f t="shared" si="46"/>
        <v>2.6529237186150314</v>
      </c>
      <c r="BN93" s="24">
        <f t="shared" si="46"/>
        <v>2.5903562265627387</v>
      </c>
      <c r="BO93" s="24">
        <f t="shared" si="46"/>
        <v>2.6117195757780727</v>
      </c>
      <c r="BP93" s="24" t="e">
        <f t="shared" si="46"/>
        <v>#DIV/0!</v>
      </c>
      <c r="BQ93" s="24">
        <f t="shared" si="46"/>
        <v>2.9025829888169383</v>
      </c>
      <c r="BR93" s="21"/>
      <c r="BS93" s="35">
        <f t="shared" si="56"/>
        <v>45383</v>
      </c>
      <c r="BT93" s="24">
        <f t="shared" si="58"/>
        <v>1.9256377099753808E-2</v>
      </c>
      <c r="BU93" s="24">
        <f t="shared" si="49"/>
        <v>1.9224445833318342E-3</v>
      </c>
      <c r="BV93" s="24">
        <f t="shared" si="50"/>
        <v>5.7901602300229199E-3</v>
      </c>
      <c r="BW93" s="24">
        <f t="shared" si="48"/>
        <v>8.1840748386703549E-3</v>
      </c>
      <c r="BX93" s="24">
        <f t="shared" si="48"/>
        <v>4.3950816909530416E-3</v>
      </c>
      <c r="BY93" s="24">
        <f t="shared" si="48"/>
        <v>5.1154999600184371E-3</v>
      </c>
      <c r="BZ93" s="24">
        <f t="shared" ref="BZ93:CE95" si="64">(I93-I92)/$B92*I$3</f>
        <v>5.4833184032838404E-3</v>
      </c>
      <c r="CA93" s="24">
        <f t="shared" si="64"/>
        <v>3.5356469173137401E-3</v>
      </c>
      <c r="CB93" s="24">
        <f t="shared" si="64"/>
        <v>3.7189976603162933E-3</v>
      </c>
      <c r="CC93" s="24">
        <f t="shared" si="64"/>
        <v>8.6780564132310414E-4</v>
      </c>
      <c r="CD93" s="24">
        <f t="shared" si="64"/>
        <v>2.716211464622348E-3</v>
      </c>
      <c r="CE93" s="24">
        <f t="shared" si="64"/>
        <v>2.059055527874375E-3</v>
      </c>
      <c r="CF93" s="24">
        <f t="shared" si="57"/>
        <v>6.3044674017484106E-2</v>
      </c>
    </row>
    <row r="94" spans="1:84" x14ac:dyDescent="0.2">
      <c r="A94" s="31">
        <f>+[1]NEA!A95</f>
        <v>45413</v>
      </c>
      <c r="B94" s="17">
        <f>+[1]NEA!B95</f>
        <v>6107.5450979601173</v>
      </c>
      <c r="C94" s="17">
        <f>+[1]NEA!C95</f>
        <v>6557.2752854717</v>
      </c>
      <c r="D94" s="17">
        <f>+[1]NEA!D95</f>
        <v>5075.3970923009201</v>
      </c>
      <c r="E94" s="17">
        <f>+[1]NEA!E95</f>
        <v>4833.0547555789199</v>
      </c>
      <c r="F94" s="17">
        <f>+[1]NEA!F95</f>
        <v>5125.5649999999996</v>
      </c>
      <c r="G94" s="17">
        <f>+[1]NEA!G95</f>
        <v>6059.0010373157002</v>
      </c>
      <c r="H94" s="17">
        <f>+[1]NEA!H95</f>
        <v>7304.6424667904803</v>
      </c>
      <c r="I94" s="17">
        <f>+[1]NEA!I95</f>
        <v>7509.0892879367302</v>
      </c>
      <c r="J94" s="17">
        <f>+[1]NEA!J95</f>
        <v>5431.50809148193</v>
      </c>
      <c r="K94" s="17">
        <f>+[1]NEA!K95</f>
        <v>5331.0230000000001</v>
      </c>
      <c r="L94" s="17">
        <f>+[1]NEA!L95</f>
        <v>3289.1624809754599</v>
      </c>
      <c r="M94" s="17">
        <f>+[1]NEA!M95</f>
        <v>6095.9449999999997</v>
      </c>
      <c r="N94" s="17">
        <f>+[1]NEA!N95</f>
        <v>6668.5770862862801</v>
      </c>
      <c r="O94" s="17">
        <f>+[1]NEA!P95</f>
        <v>5864.1540000000005</v>
      </c>
      <c r="P94" s="17">
        <f>+[1]NEA!Q95</f>
        <v>6188.5460000000003</v>
      </c>
      <c r="Q94" s="17">
        <f>+[1]NEA!R95</f>
        <v>6026.0709999999999</v>
      </c>
      <c r="R94" s="18">
        <f t="shared" si="51"/>
        <v>6107.5450979601173</v>
      </c>
      <c r="S94" s="19">
        <f t="shared" si="52"/>
        <v>6023.9098411941413</v>
      </c>
      <c r="T94" s="19">
        <f t="shared" si="53"/>
        <v>5569.8045140176064</v>
      </c>
      <c r="U94" s="19">
        <f t="shared" si="54"/>
        <v>5479.7493478484203</v>
      </c>
      <c r="V94" s="19"/>
      <c r="W94" s="20">
        <f t="shared" si="55"/>
        <v>6022.0757272354795</v>
      </c>
      <c r="X94" s="21"/>
      <c r="Y94" s="41">
        <f t="shared" si="62"/>
        <v>4.4364623211678555E-2</v>
      </c>
      <c r="Z94" s="24">
        <f t="shared" si="62"/>
        <v>4.5839652362300143E-2</v>
      </c>
      <c r="AA94" s="24">
        <f t="shared" si="62"/>
        <v>5.6227395321511331E-2</v>
      </c>
      <c r="AB94" s="24">
        <f t="shared" si="60"/>
        <v>3.7365196079176766E-2</v>
      </c>
      <c r="AC94" s="24">
        <f t="shared" si="60"/>
        <v>5.4860270603060313E-2</v>
      </c>
      <c r="AD94" s="24">
        <f t="shared" si="60"/>
        <v>4.1718671683884434E-2</v>
      </c>
      <c r="AE94" s="24">
        <f t="shared" si="60"/>
        <v>1.2430863853842844E-2</v>
      </c>
      <c r="AF94" s="24">
        <f t="shared" si="60"/>
        <v>5.7472618800060715E-2</v>
      </c>
      <c r="AG94" s="24">
        <f t="shared" si="60"/>
        <v>8.2471504625872383E-2</v>
      </c>
      <c r="AH94" s="24">
        <f t="shared" si="60"/>
        <v>3.7349479410812902E-2</v>
      </c>
      <c r="AI94" s="24">
        <f t="shared" si="60"/>
        <v>0.10702939415277912</v>
      </c>
      <c r="AJ94" s="24">
        <f t="shared" si="60"/>
        <v>2.6410611726712219E-2</v>
      </c>
      <c r="AK94" s="24">
        <f t="shared" si="60"/>
        <v>3.6184717601769334E-2</v>
      </c>
      <c r="AL94" s="24">
        <f t="shared" si="60"/>
        <v>4.5927757612250986E-2</v>
      </c>
      <c r="AM94" s="24">
        <f t="shared" si="60"/>
        <v>2.8824151760450833E-2</v>
      </c>
      <c r="AN94" s="24">
        <f t="shared" si="60"/>
        <v>6.7027898395917829E-2</v>
      </c>
      <c r="AO94" s="24">
        <f t="shared" si="45"/>
        <v>4.4364623211678555E-2</v>
      </c>
      <c r="AP94" s="24">
        <f t="shared" si="45"/>
        <v>4.2248890573550746E-2</v>
      </c>
      <c r="AQ94" s="24">
        <f t="shared" si="45"/>
        <v>3.6537594383507122E-2</v>
      </c>
      <c r="AR94" s="24">
        <f t="shared" si="39"/>
        <v>3.8488552306585211E-2</v>
      </c>
      <c r="AS94" s="24" t="e">
        <f t="shared" si="39"/>
        <v>#DIV/0!</v>
      </c>
      <c r="AT94" s="24">
        <f t="shared" si="39"/>
        <v>4.2849701361616921E-2</v>
      </c>
      <c r="AU94" s="21"/>
      <c r="AV94" s="24">
        <f t="shared" si="61"/>
        <v>2.6621781714205475</v>
      </c>
      <c r="AW94" s="24">
        <f t="shared" si="61"/>
        <v>2.6222650762019786</v>
      </c>
      <c r="AX94" s="24">
        <f t="shared" si="61"/>
        <v>2.5200089102975931</v>
      </c>
      <c r="AY94" s="24">
        <f t="shared" si="61"/>
        <v>1.8722543843407133</v>
      </c>
      <c r="AZ94" s="24">
        <f t="shared" si="61"/>
        <v>2.5531875025606121</v>
      </c>
      <c r="BA94" s="24">
        <f t="shared" si="61"/>
        <v>2.6974311747294375</v>
      </c>
      <c r="BB94" s="24">
        <f t="shared" si="61"/>
        <v>3.0219599302544173</v>
      </c>
      <c r="BC94" s="24">
        <f t="shared" si="59"/>
        <v>3.3063714386825369</v>
      </c>
      <c r="BD94" s="24">
        <f t="shared" si="59"/>
        <v>3.7902128167813043</v>
      </c>
      <c r="BE94" s="24">
        <f t="shared" si="59"/>
        <v>2.7814903831319158</v>
      </c>
      <c r="BF94" s="24">
        <f t="shared" si="63"/>
        <v>2.0824931797708843</v>
      </c>
      <c r="BG94" s="24">
        <f t="shared" si="63"/>
        <v>2.35026746873028</v>
      </c>
      <c r="BH94" s="24">
        <f t="shared" si="63"/>
        <v>3.5467226244191323</v>
      </c>
      <c r="BI94" s="24">
        <f t="shared" si="63"/>
        <v>2.1110522587349227</v>
      </c>
      <c r="BJ94" s="24">
        <f t="shared" si="63"/>
        <v>2.6468092792146973</v>
      </c>
      <c r="BK94" s="24">
        <f t="shared" si="63"/>
        <v>3.2631821046373197</v>
      </c>
      <c r="BL94" s="24">
        <f t="shared" si="46"/>
        <v>2.662178171420547</v>
      </c>
      <c r="BM94" s="24">
        <f t="shared" si="46"/>
        <v>2.5352853644737281</v>
      </c>
      <c r="BN94" s="24">
        <f t="shared" si="46"/>
        <v>2.4354959082948211</v>
      </c>
      <c r="BO94" s="24">
        <f t="shared" si="46"/>
        <v>2.4522179971071458</v>
      </c>
      <c r="BP94" s="24" t="e">
        <f t="shared" si="46"/>
        <v>#DIV/0!</v>
      </c>
      <c r="BQ94" s="24">
        <f t="shared" si="46"/>
        <v>2.7581716146353559</v>
      </c>
      <c r="BR94" s="21"/>
      <c r="BS94" s="35">
        <f t="shared" si="56"/>
        <v>45413</v>
      </c>
      <c r="BT94" s="24">
        <f t="shared" si="58"/>
        <v>1.7353329584537891E-2</v>
      </c>
      <c r="BU94" s="24">
        <f t="shared" si="49"/>
        <v>1.6816957164407418E-3</v>
      </c>
      <c r="BV94" s="24">
        <f t="shared" si="50"/>
        <v>3.4530333014686681E-3</v>
      </c>
      <c r="BW94" s="24">
        <f t="shared" ref="BW94:BW108" si="65">(F94-F93)/$B93*F$3</f>
        <v>3.6966733704169382E-3</v>
      </c>
      <c r="BX94" s="24">
        <f t="shared" ref="BX94:BX108" si="66">(G94-G93)/$B93*G$3</f>
        <v>3.2280935873536067E-3</v>
      </c>
      <c r="BY94" s="24">
        <f t="shared" ref="BY94:BY108" si="67">(H94-H93)/$B93*H$3</f>
        <v>8.0668895635808741E-4</v>
      </c>
      <c r="BZ94" s="24">
        <f t="shared" si="64"/>
        <v>6.7203343538232187E-3</v>
      </c>
      <c r="CA94" s="24">
        <f t="shared" si="64"/>
        <v>1.9954573699638252E-3</v>
      </c>
      <c r="CB94" s="24">
        <f t="shared" si="64"/>
        <v>2.0480477364805587E-3</v>
      </c>
      <c r="CC94" s="24">
        <f t="shared" si="64"/>
        <v>7.3952629433440093E-4</v>
      </c>
      <c r="CD94" s="24">
        <f t="shared" si="64"/>
        <v>1.3276666176259132E-3</v>
      </c>
      <c r="CE94" s="24">
        <f t="shared" si="64"/>
        <v>1.3140763228744155E-3</v>
      </c>
      <c r="CF94" s="24">
        <f t="shared" si="57"/>
        <v>4.4364623211678264E-2</v>
      </c>
    </row>
    <row r="95" spans="1:84" x14ac:dyDescent="0.2">
      <c r="A95" s="31">
        <f>+[1]NEA!A96</f>
        <v>45444</v>
      </c>
      <c r="B95" s="17">
        <f>+[1]NEA!B96</f>
        <v>6425.6018738890243</v>
      </c>
      <c r="C95" s="17">
        <f>+[1]NEA!C96</f>
        <v>6851.4405596503102</v>
      </c>
      <c r="D95" s="17">
        <f>+[1]NEA!D96</f>
        <v>5208.80007218426</v>
      </c>
      <c r="E95" s="17">
        <f>+[1]NEA!E96</f>
        <v>5087.3343620791302</v>
      </c>
      <c r="F95" s="17">
        <f>+[1]NEA!F96</f>
        <v>6119.3760000000002</v>
      </c>
      <c r="G95" s="17">
        <f>+[1]NEA!G96</f>
        <v>6267.2124202853502</v>
      </c>
      <c r="H95" s="17">
        <f>+[1]NEA!H96</f>
        <v>7634.0066399143398</v>
      </c>
      <c r="I95" s="17">
        <f>+[1]NEA!I96</f>
        <v>7723.2406920411704</v>
      </c>
      <c r="J95" s="17">
        <f>+[1]NEA!J96</f>
        <v>5737.2734647651896</v>
      </c>
      <c r="K95" s="17">
        <f>+[1]NEA!K96</f>
        <v>5579.7629999999999</v>
      </c>
      <c r="L95" s="17">
        <f>+[1]NEA!L96</f>
        <v>3542.7322480873099</v>
      </c>
      <c r="M95" s="17">
        <f>+[1]NEA!M96</f>
        <v>6355.97</v>
      </c>
      <c r="N95" s="17">
        <f>+[1]NEA!N96</f>
        <v>6808.78058685423</v>
      </c>
      <c r="O95" s="17">
        <f>+[1]NEA!P96</f>
        <v>6164.1390000000001</v>
      </c>
      <c r="P95" s="17">
        <f>+[1]NEA!Q96</f>
        <v>6380.12</v>
      </c>
      <c r="Q95" s="17">
        <f>+[1]NEA!R96</f>
        <v>6574.7759999999998</v>
      </c>
      <c r="R95" s="18">
        <f t="shared" si="51"/>
        <v>6425.6018738890243</v>
      </c>
      <c r="S95" s="19">
        <f t="shared" si="52"/>
        <v>6281.311977623729</v>
      </c>
      <c r="T95" s="19">
        <f t="shared" si="53"/>
        <v>5802.2066662697634</v>
      </c>
      <c r="U95" s="19">
        <f t="shared" si="54"/>
        <v>5707.4235230483018</v>
      </c>
      <c r="V95" s="19"/>
      <c r="W95" s="20">
        <f t="shared" si="55"/>
        <v>6263.5048573640224</v>
      </c>
      <c r="X95" s="21"/>
      <c r="Y95" s="41">
        <f t="shared" si="62"/>
        <v>5.2076042145826396E-2</v>
      </c>
      <c r="Z95" s="24">
        <f t="shared" si="62"/>
        <v>4.4860900507008195E-2</v>
      </c>
      <c r="AA95" s="24">
        <f t="shared" si="62"/>
        <v>2.6284244849669847E-2</v>
      </c>
      <c r="AB95" s="24">
        <f t="shared" si="60"/>
        <v>5.2612606179702093E-2</v>
      </c>
      <c r="AC95" s="24">
        <f t="shared" si="60"/>
        <v>0.19389296594619343</v>
      </c>
      <c r="AD95" s="24">
        <f t="shared" si="60"/>
        <v>3.4363978762725678E-2</v>
      </c>
      <c r="AE95" s="24">
        <f t="shared" si="60"/>
        <v>4.508970488579922E-2</v>
      </c>
      <c r="AF95" s="24">
        <f t="shared" si="60"/>
        <v>2.8518958277466755E-2</v>
      </c>
      <c r="AG95" s="24">
        <f t="shared" si="60"/>
        <v>5.6294746897787462E-2</v>
      </c>
      <c r="AH95" s="24">
        <f t="shared" si="60"/>
        <v>4.6658962079135557E-2</v>
      </c>
      <c r="AI95" s="24">
        <f t="shared" si="60"/>
        <v>7.709250259860978E-2</v>
      </c>
      <c r="AJ95" s="24">
        <f t="shared" si="60"/>
        <v>4.2655404535310026E-2</v>
      </c>
      <c r="AK95" s="24">
        <f t="shared" si="60"/>
        <v>2.1024500242529109E-2</v>
      </c>
      <c r="AL95" s="24">
        <f t="shared" si="60"/>
        <v>5.115571657906659E-2</v>
      </c>
      <c r="AM95" s="24">
        <f t="shared" si="60"/>
        <v>3.0956221380595617E-2</v>
      </c>
      <c r="AN95" s="24">
        <f t="shared" si="60"/>
        <v>9.1055183385658767E-2</v>
      </c>
      <c r="AO95" s="24">
        <f t="shared" si="45"/>
        <v>5.2076042145826396E-2</v>
      </c>
      <c r="AP95" s="24">
        <f t="shared" si="45"/>
        <v>4.2730077842360492E-2</v>
      </c>
      <c r="AQ95" s="24">
        <f t="shared" si="45"/>
        <v>4.1725369654763922E-2</v>
      </c>
      <c r="AR95" s="24">
        <f t="shared" si="39"/>
        <v>4.1548282731084463E-2</v>
      </c>
      <c r="AS95" s="24" t="e">
        <f t="shared" si="39"/>
        <v>#DIV/0!</v>
      </c>
      <c r="AT95" s="24">
        <f t="shared" si="39"/>
        <v>4.0090683190291632E-2</v>
      </c>
      <c r="AU95" s="21"/>
      <c r="AV95" s="24">
        <f t="shared" si="61"/>
        <v>2.5865259257015092</v>
      </c>
      <c r="AW95" s="24">
        <f t="shared" si="61"/>
        <v>2.5303179348913085</v>
      </c>
      <c r="AX95" s="24">
        <f t="shared" si="61"/>
        <v>2.4108160601255078</v>
      </c>
      <c r="AY95" s="24">
        <f t="shared" si="61"/>
        <v>1.8862042159806518</v>
      </c>
      <c r="AZ95" s="24">
        <f t="shared" si="61"/>
        <v>2.6876093213468186</v>
      </c>
      <c r="BA95" s="24">
        <f t="shared" si="61"/>
        <v>2.5543314519957954</v>
      </c>
      <c r="BB95" s="24">
        <f t="shared" si="61"/>
        <v>2.8697181073361167</v>
      </c>
      <c r="BC95" s="24">
        <f t="shared" si="59"/>
        <v>3.1394034076824466</v>
      </c>
      <c r="BD95" s="24">
        <f t="shared" si="59"/>
        <v>3.6380364787758355</v>
      </c>
      <c r="BE95" s="24">
        <f t="shared" si="59"/>
        <v>2.7103928661674934</v>
      </c>
      <c r="BF95" s="24">
        <f t="shared" si="63"/>
        <v>1.8900050750437782</v>
      </c>
      <c r="BG95" s="24">
        <f t="shared" si="63"/>
        <v>2.3718829365419354</v>
      </c>
      <c r="BH95" s="24">
        <f t="shared" si="63"/>
        <v>3.2913023025823822</v>
      </c>
      <c r="BI95" s="24">
        <f t="shared" si="63"/>
        <v>2.1541372787337396</v>
      </c>
      <c r="BJ95" s="24">
        <f t="shared" si="63"/>
        <v>2.5286947172340861</v>
      </c>
      <c r="BK95" s="24">
        <f t="shared" si="63"/>
        <v>3.2413298941373148</v>
      </c>
      <c r="BL95" s="24">
        <f t="shared" si="46"/>
        <v>2.5865259257015087</v>
      </c>
      <c r="BM95" s="24">
        <f t="shared" si="46"/>
        <v>2.4599038803325191</v>
      </c>
      <c r="BN95" s="24">
        <f t="shared" si="46"/>
        <v>2.3815691927113658</v>
      </c>
      <c r="BO95" s="24">
        <f t="shared" si="46"/>
        <v>2.3834218208497009</v>
      </c>
      <c r="BP95" s="24" t="e">
        <f t="shared" si="46"/>
        <v>#DIV/0!</v>
      </c>
      <c r="BQ95" s="24">
        <f t="shared" si="46"/>
        <v>2.6530139523092013</v>
      </c>
      <c r="BR95" s="21"/>
      <c r="BS95" s="35">
        <f t="shared" si="56"/>
        <v>45444</v>
      </c>
      <c r="BT95" s="24">
        <f t="shared" si="58"/>
        <v>1.7006793506471055E-2</v>
      </c>
      <c r="BU95" s="24">
        <f t="shared" si="49"/>
        <v>7.9506059961397609E-4</v>
      </c>
      <c r="BV95" s="24">
        <f t="shared" si="50"/>
        <v>4.8295074176162908E-3</v>
      </c>
      <c r="BW95" s="24">
        <f t="shared" si="65"/>
        <v>1.3196475966574412E-2</v>
      </c>
      <c r="BX95" s="24">
        <f t="shared" si="66"/>
        <v>2.6522678646202849E-3</v>
      </c>
      <c r="BY95" s="24">
        <f t="shared" si="67"/>
        <v>2.8365824940206016E-3</v>
      </c>
      <c r="BZ95" s="24">
        <f t="shared" si="64"/>
        <v>3.3766071121022869E-3</v>
      </c>
      <c r="CA95" s="24">
        <f t="shared" si="64"/>
        <v>1.4117920356360217E-3</v>
      </c>
      <c r="CB95" s="24">
        <f t="shared" si="64"/>
        <v>2.541344476553113E-3</v>
      </c>
      <c r="CC95" s="24">
        <f t="shared" si="64"/>
        <v>5.6463747338893243E-4</v>
      </c>
      <c r="CD95" s="24">
        <f t="shared" si="64"/>
        <v>2.1074322487277162E-3</v>
      </c>
      <c r="CE95" s="24">
        <f t="shared" si="64"/>
        <v>7.5754095050196903E-4</v>
      </c>
      <c r="CF95" s="24">
        <f t="shared" si="57"/>
        <v>5.2076042145826659E-2</v>
      </c>
    </row>
    <row r="96" spans="1:84" x14ac:dyDescent="0.2">
      <c r="A96" s="31">
        <f>+[1]NEA!A97</f>
        <v>45474</v>
      </c>
      <c r="B96" s="17">
        <f>+[1]NEA!B97</f>
        <v>6744.6124320411327</v>
      </c>
      <c r="C96" s="17">
        <f>+[1]NEA!C97</f>
        <v>7061.7780081567698</v>
      </c>
      <c r="D96" s="17">
        <f>+[1]NEA!D97</f>
        <v>5532.3992239785302</v>
      </c>
      <c r="E96" s="17">
        <f>+[1]NEA!E97</f>
        <v>5318.8309125190299</v>
      </c>
      <c r="F96" s="17">
        <f>+[1]NEA!F97</f>
        <v>7318.8770000000004</v>
      </c>
      <c r="G96" s="17">
        <f>+[1]NEA!G97</f>
        <v>6417.1402050147699</v>
      </c>
      <c r="H96" s="17">
        <f>+[1]NEA!H97</f>
        <v>8092.1603789851997</v>
      </c>
      <c r="I96" s="17">
        <f>+[1]NEA!I97</f>
        <v>7957.8359605934002</v>
      </c>
      <c r="J96" s="17">
        <f>+[1]NEA!J97</f>
        <v>6004.0597404670098</v>
      </c>
      <c r="K96" s="17">
        <f>+[1]NEA!K97</f>
        <v>5816.2</v>
      </c>
      <c r="L96" s="17">
        <f>+[1]NEA!L97</f>
        <v>4007.03583177572</v>
      </c>
      <c r="M96" s="17">
        <f>+[1]NEA!M97</f>
        <v>6611.5739999999996</v>
      </c>
      <c r="N96" s="17">
        <f>+[1]NEA!N97</f>
        <v>7088.4625203853402</v>
      </c>
      <c r="O96" s="17">
        <f>+[1]NEA!P97</f>
        <v>6417.9629999999997</v>
      </c>
      <c r="P96" s="17">
        <f>+[1]NEA!Q97</f>
        <v>6589.3829999999998</v>
      </c>
      <c r="Q96" s="17">
        <f>+[1]NEA!R97</f>
        <v>7233.9960000000001</v>
      </c>
      <c r="R96" s="18">
        <f t="shared" ref="R96:R108" si="68">+SUMPRODUCT($C$3:$N$3,C96:N96)</f>
        <v>6744.6124320411327</v>
      </c>
      <c r="S96" s="19">
        <f t="shared" si="52"/>
        <v>6502.6834611481008</v>
      </c>
      <c r="T96" s="19">
        <f t="shared" si="53"/>
        <v>6024.0949216860727</v>
      </c>
      <c r="U96" s="19">
        <f t="shared" si="54"/>
        <v>5923.5409300659503</v>
      </c>
      <c r="V96" s="19"/>
      <c r="W96" s="20">
        <f t="shared" si="55"/>
        <v>6519.8696559869941</v>
      </c>
      <c r="X96" s="21"/>
      <c r="Y96" s="41">
        <f t="shared" ref="Y96:Y108" si="69">+B96/B95-1</f>
        <v>4.9646797982992874E-2</v>
      </c>
      <c r="Z96" s="24">
        <f t="shared" ref="Z96:Z108" si="70">+C96/C95-1</f>
        <v>3.0699740685949273E-2</v>
      </c>
      <c r="AA96" s="24">
        <f t="shared" ref="AA96:AA108" si="71">+D96/D95-1</f>
        <v>6.2125469841381786E-2</v>
      </c>
      <c r="AB96" s="24">
        <f t="shared" ref="AB96:AB108" si="72">+E96/E95-1</f>
        <v>4.5504488984539515E-2</v>
      </c>
      <c r="AC96" s="24">
        <f t="shared" ref="AC96:AC108" si="73">+F96/F95-1</f>
        <v>0.19601688145980911</v>
      </c>
      <c r="AD96" s="24">
        <f t="shared" ref="AD96:AD108" si="74">+G96/G95-1</f>
        <v>2.3922563122983131E-2</v>
      </c>
      <c r="AE96" s="24">
        <f t="shared" ref="AE96:AE108" si="75">+H96/H95-1</f>
        <v>6.0014846813913891E-2</v>
      </c>
      <c r="AF96" s="24">
        <f t="shared" ref="AF96:AF108" si="76">+I96/I95-1</f>
        <v>3.0375237274940847E-2</v>
      </c>
      <c r="AG96" s="24">
        <f t="shared" ref="AG96:AG108" si="77">+J96/J95-1</f>
        <v>4.6500533282971102E-2</v>
      </c>
      <c r="AH96" s="24">
        <f t="shared" ref="AH96:AH108" si="78">+K96/K95-1</f>
        <v>4.2374021979069809E-2</v>
      </c>
      <c r="AI96" s="24">
        <f t="shared" ref="AI96:AI108" si="79">+L96/L95-1</f>
        <v>0.13105805101107593</v>
      </c>
      <c r="AJ96" s="24">
        <f t="shared" ref="AJ96:AJ108" si="80">+M96/M95-1</f>
        <v>4.0214790189381011E-2</v>
      </c>
      <c r="AK96" s="24">
        <f t="shared" ref="AK96:AK108" si="81">+N96/N95-1</f>
        <v>4.1076655351634406E-2</v>
      </c>
      <c r="AL96" s="24">
        <f t="shared" ref="AL96:AL108" si="82">+O96/O95-1</f>
        <v>4.1177526983087187E-2</v>
      </c>
      <c r="AM96" s="24">
        <f t="shared" ref="AM96:AM108" si="83">+P96/P95-1</f>
        <v>3.279922634683996E-2</v>
      </c>
      <c r="AN96" s="24">
        <f t="shared" ref="AN96:AN108" si="84">+Q96/Q95-1</f>
        <v>0.10026501283085532</v>
      </c>
      <c r="AO96" s="24">
        <f t="shared" ref="AO96:AO108" si="85">+R96/R95-1</f>
        <v>4.9646797982992874E-2</v>
      </c>
      <c r="AP96" s="24">
        <f t="shared" ref="AP96:AP108" si="86">+S96/S95-1</f>
        <v>3.5242873513204875E-2</v>
      </c>
      <c r="AQ96" s="24">
        <f t="shared" ref="AQ96:AQ108" si="87">+T96/T95-1</f>
        <v>3.8242046203942115E-2</v>
      </c>
      <c r="AR96" s="24">
        <f t="shared" ref="AR96:AR108" si="88">+U96/U95-1</f>
        <v>3.7866018904134435E-2</v>
      </c>
      <c r="AS96" s="24" t="e">
        <f t="shared" ref="AS96:AS108" si="89">+V96/V95-1</f>
        <v>#DIV/0!</v>
      </c>
      <c r="AT96" s="24">
        <f t="shared" ref="AT96:AT108" si="90">+W96/W95-1</f>
        <v>4.0929927326800453E-2</v>
      </c>
      <c r="AU96" s="21"/>
      <c r="AV96" s="24">
        <f t="shared" ref="AV96:AV108" si="91">+B96/B84-1</f>
        <v>2.5305100211210112</v>
      </c>
      <c r="AW96" s="24">
        <f t="shared" ref="AW96:AW108" si="92">+C96/C84-1</f>
        <v>2.4341738801788475</v>
      </c>
      <c r="AX96" s="24">
        <f t="shared" ref="AX96:AX108" si="93">+D96/D84-1</f>
        <v>2.3028784324711702</v>
      </c>
      <c r="AY96" s="24">
        <f t="shared" ref="AY96:AY108" si="94">+E96/E84-1</f>
        <v>1.8844285806490393</v>
      </c>
      <c r="AZ96" s="24">
        <f t="shared" ref="AZ96:AZ108" si="95">+F96/F84-1</f>
        <v>3.1444298328989229</v>
      </c>
      <c r="BA96" s="24">
        <f t="shared" ref="BA96:BA108" si="96">+G96/G84-1</f>
        <v>2.4205073777725215</v>
      </c>
      <c r="BB96" s="24">
        <f t="shared" ref="BB96:BB108" si="97">+H96/H84-1</f>
        <v>2.7389776280839202</v>
      </c>
      <c r="BC96" s="24">
        <f t="shared" ref="BC96:BC108" si="98">+I96/I84-1</f>
        <v>3.0110451900746611</v>
      </c>
      <c r="BD96" s="24">
        <f t="shared" ref="BD96:BD108" si="99">+J96/J84-1</f>
        <v>3.3506489518756686</v>
      </c>
      <c r="BE96" s="24">
        <f t="shared" ref="BE96:BE108" si="100">+K96/K84-1</f>
        <v>2.5144289660199761</v>
      </c>
      <c r="BF96" s="24">
        <f t="shared" ref="BF96:BF108" si="101">+L96/L84-1</f>
        <v>2.0788833482263431</v>
      </c>
      <c r="BG96" s="24">
        <f t="shared" ref="BG96:BG108" si="102">+M96/M84-1</f>
        <v>2.2737353305593913</v>
      </c>
      <c r="BH96" s="24">
        <f t="shared" ref="BH96:BH108" si="103">+N96/N84-1</f>
        <v>3.2157311727281677</v>
      </c>
      <c r="BI96" s="24">
        <f t="shared" ref="BI96:BI108" si="104">+O96/O84-1</f>
        <v>2.1315990608857018</v>
      </c>
      <c r="BJ96" s="24">
        <f t="shared" ref="BJ96:BJ108" si="105">+P96/P84-1</f>
        <v>2.4276038665119262</v>
      </c>
      <c r="BK96" s="24">
        <f t="shared" ref="BK96:BK108" si="106">+Q96/Q84-1</f>
        <v>3.3535888872566098</v>
      </c>
      <c r="BL96" s="24">
        <f t="shared" ref="BL96:BL108" si="107">+R96/R84-1</f>
        <v>2.5305100211210103</v>
      </c>
      <c r="BM96" s="24">
        <f t="shared" ref="BM96:BM108" si="108">+S96/S84-1</f>
        <v>2.3687405405877584</v>
      </c>
      <c r="BN96" s="24">
        <f t="shared" ref="BN96:BN108" si="109">+T96/T84-1</f>
        <v>2.2984274055715619</v>
      </c>
      <c r="BO96" s="24">
        <f t="shared" ref="BO96:BO108" si="110">+U96/U84-1</f>
        <v>2.3031870835793953</v>
      </c>
      <c r="BP96" s="24" t="e">
        <f t="shared" ref="BP96:BP108" si="111">+V96/V84-1</f>
        <v>#DIV/0!</v>
      </c>
      <c r="BQ96" s="24">
        <f t="shared" ref="BQ96:BQ108" si="112">+W96/W84-1</f>
        <v>2.5550200703143817</v>
      </c>
      <c r="BR96" s="21"/>
      <c r="BS96" s="35">
        <f t="shared" ref="BS96:BS108" si="113">+A96</f>
        <v>45474</v>
      </c>
      <c r="BT96" s="24">
        <f t="shared" si="58"/>
        <v>1.1558474136008011E-2</v>
      </c>
      <c r="BU96" s="24">
        <f t="shared" si="49"/>
        <v>1.8331370907333111E-3</v>
      </c>
      <c r="BV96" s="24">
        <f t="shared" si="50"/>
        <v>4.1791571245878515E-3</v>
      </c>
      <c r="BW96" s="24">
        <f t="shared" si="65"/>
        <v>1.5139364842273158E-2</v>
      </c>
      <c r="BX96" s="24">
        <f t="shared" si="66"/>
        <v>1.8152979099666997E-3</v>
      </c>
      <c r="BY96" s="24">
        <f t="shared" si="67"/>
        <v>3.7504481522664971E-3</v>
      </c>
      <c r="BZ96" s="24">
        <f t="shared" ref="BZ96:BZ108" si="114">(I96-I95)/$B95*I$3</f>
        <v>3.5158612072407245E-3</v>
      </c>
      <c r="CA96" s="24">
        <f t="shared" ref="CA96:CA108" si="115">(J96-J95)/$B95*J$3</f>
        <v>1.1708433112488947E-3</v>
      </c>
      <c r="CB96" s="24">
        <f t="shared" ref="CB96:CB108" si="116">(K96-K95)/$B95*K$3</f>
        <v>2.2960757746216384E-3</v>
      </c>
      <c r="CC96" s="24">
        <f t="shared" ref="CC96:CC108" si="117">(L96-L95)/$B95*L$3</f>
        <v>9.8271397171710811E-4</v>
      </c>
      <c r="CD96" s="24">
        <f t="shared" ref="CD96:CD108" si="118">(M96-M95)/$B95*M$3</f>
        <v>1.9690603694906862E-3</v>
      </c>
      <c r="CE96" s="24">
        <f t="shared" ref="CE96:CE108" si="119">(N96-N95)/$B95*N$3</f>
        <v>1.4363640928379804E-3</v>
      </c>
      <c r="CF96" s="24">
        <f t="shared" ref="CF96:CF108" si="120">+SUM(BT96:CE96)</f>
        <v>4.9646797982992555E-2</v>
      </c>
    </row>
    <row r="97" spans="1:84" x14ac:dyDescent="0.2">
      <c r="A97" s="31">
        <f>+[1]NEA!A98</f>
        <v>45505</v>
      </c>
      <c r="B97" s="17">
        <f>+[1]NEA!B98</f>
        <v>7032.8528072380705</v>
      </c>
      <c r="C97" s="17">
        <f>+[1]NEA!C98</f>
        <v>7416.2956355319102</v>
      </c>
      <c r="D97" s="17">
        <f>+[1]NEA!D98</f>
        <v>5732.6109784137298</v>
      </c>
      <c r="E97" s="17">
        <f>+[1]NEA!E98</f>
        <v>5461.4604738664202</v>
      </c>
      <c r="F97" s="17">
        <f>+[1]NEA!F98</f>
        <v>7660.6040000000003</v>
      </c>
      <c r="G97" s="17">
        <f>+[1]NEA!G98</f>
        <v>6635.25449870185</v>
      </c>
      <c r="H97" s="17">
        <f>+[1]NEA!H98</f>
        <v>8399.4975735183707</v>
      </c>
      <c r="I97" s="17">
        <f>+[1]NEA!I98</f>
        <v>8200.2825992315993</v>
      </c>
      <c r="J97" s="17">
        <f>+[1]NEA!J98</f>
        <v>6410.6571119943701</v>
      </c>
      <c r="K97" s="17">
        <f>+[1]NEA!K98</f>
        <v>6093.7039999999997</v>
      </c>
      <c r="L97" s="17">
        <f>+[1]NEA!L98</f>
        <v>4212.59347975111</v>
      </c>
      <c r="M97" s="17">
        <f>+[1]NEA!M98</f>
        <v>7024.06</v>
      </c>
      <c r="N97" s="17">
        <f>+[1]NEA!N98</f>
        <v>7180.4209452744699</v>
      </c>
      <c r="O97" s="17">
        <f>+[1]NEA!P98</f>
        <v>6863.3760000000002</v>
      </c>
      <c r="P97" s="17">
        <f>+[1]NEA!Q98</f>
        <v>6850.5469999999996</v>
      </c>
      <c r="Q97" s="17">
        <f>+[1]NEA!R98</f>
        <v>7538.0929999999998</v>
      </c>
      <c r="R97" s="18">
        <f t="shared" si="68"/>
        <v>7032.8528072380695</v>
      </c>
      <c r="S97" s="19">
        <f t="shared" si="52"/>
        <v>6786.6042766851733</v>
      </c>
      <c r="T97" s="19">
        <f t="shared" si="53"/>
        <v>6243.4136574005506</v>
      </c>
      <c r="U97" s="19">
        <f t="shared" si="54"/>
        <v>6109.7968041547929</v>
      </c>
      <c r="V97" s="19"/>
      <c r="W97" s="20">
        <f t="shared" si="55"/>
        <v>6744.167168821612</v>
      </c>
      <c r="X97" s="21"/>
      <c r="Y97" s="41">
        <f t="shared" si="69"/>
        <v>4.2736388206328302E-2</v>
      </c>
      <c r="Z97" s="24">
        <f t="shared" si="70"/>
        <v>5.0202318306473481E-2</v>
      </c>
      <c r="AA97" s="24">
        <f t="shared" si="71"/>
        <v>3.6188956423723218E-2</v>
      </c>
      <c r="AB97" s="24">
        <f t="shared" si="72"/>
        <v>2.6815960817945905E-2</v>
      </c>
      <c r="AC97" s="24">
        <f t="shared" si="73"/>
        <v>4.6691179534783744E-2</v>
      </c>
      <c r="AD97" s="24">
        <f t="shared" si="74"/>
        <v>3.3989329626401332E-2</v>
      </c>
      <c r="AE97" s="24">
        <f t="shared" si="75"/>
        <v>3.7979622268894397E-2</v>
      </c>
      <c r="AF97" s="24">
        <f t="shared" si="76"/>
        <v>3.0466403157689559E-2</v>
      </c>
      <c r="AG97" s="24">
        <f t="shared" si="77"/>
        <v>6.7720407374849634E-2</v>
      </c>
      <c r="AH97" s="24">
        <f t="shared" si="78"/>
        <v>4.7712251985832621E-2</v>
      </c>
      <c r="AI97" s="24">
        <f t="shared" si="79"/>
        <v>5.1299178895611863E-2</v>
      </c>
      <c r="AJ97" s="24">
        <f t="shared" si="80"/>
        <v>6.2388472094542236E-2</v>
      </c>
      <c r="AK97" s="24">
        <f t="shared" si="81"/>
        <v>1.2972971871498373E-2</v>
      </c>
      <c r="AL97" s="24">
        <f t="shared" si="82"/>
        <v>6.9400992183968668E-2</v>
      </c>
      <c r="AM97" s="24">
        <f t="shared" si="83"/>
        <v>3.9634059820168321E-2</v>
      </c>
      <c r="AN97" s="24">
        <f t="shared" si="84"/>
        <v>4.2037208757096378E-2</v>
      </c>
      <c r="AO97" s="24">
        <f t="shared" si="85"/>
        <v>4.273638820632808E-2</v>
      </c>
      <c r="AP97" s="24">
        <f t="shared" si="86"/>
        <v>4.3662099998166504E-2</v>
      </c>
      <c r="AQ97" s="24">
        <f t="shared" si="87"/>
        <v>3.6406918975488756E-2</v>
      </c>
      <c r="AR97" s="24">
        <f t="shared" si="88"/>
        <v>3.1443333689730846E-2</v>
      </c>
      <c r="AS97" s="24" t="e">
        <f t="shared" si="89"/>
        <v>#DIV/0!</v>
      </c>
      <c r="AT97" s="24">
        <f t="shared" si="90"/>
        <v>3.4402146771239872E-2</v>
      </c>
      <c r="AU97" s="21"/>
      <c r="AV97" s="24">
        <f t="shared" si="91"/>
        <v>2.2287222315250332</v>
      </c>
      <c r="AW97" s="24">
        <f t="shared" si="92"/>
        <v>2.0731261229754376</v>
      </c>
      <c r="AX97" s="24">
        <f t="shared" si="93"/>
        <v>2.0600903746981976</v>
      </c>
      <c r="AY97" s="24">
        <f t="shared" si="94"/>
        <v>1.6487736324007942</v>
      </c>
      <c r="AZ97" s="24">
        <f t="shared" si="95"/>
        <v>3.0516914874908601</v>
      </c>
      <c r="BA97" s="24">
        <f t="shared" si="96"/>
        <v>2.0617593299009633</v>
      </c>
      <c r="BB97" s="24">
        <f t="shared" si="97"/>
        <v>2.2931076721865065</v>
      </c>
      <c r="BC97" s="24">
        <f t="shared" si="98"/>
        <v>2.7456861312503671</v>
      </c>
      <c r="BD97" s="24">
        <f t="shared" si="99"/>
        <v>3.2863434178209863</v>
      </c>
      <c r="BE97" s="24">
        <f t="shared" si="100"/>
        <v>2.2605614227525366</v>
      </c>
      <c r="BF97" s="24">
        <f t="shared" si="101"/>
        <v>2.0570216021087373</v>
      </c>
      <c r="BG97" s="24">
        <f t="shared" si="102"/>
        <v>2.0954894819920646</v>
      </c>
      <c r="BH97" s="24">
        <f t="shared" si="103"/>
        <v>2.826031185777119</v>
      </c>
      <c r="BI97" s="24">
        <f t="shared" si="104"/>
        <v>1.9570432325075462</v>
      </c>
      <c r="BJ97" s="24">
        <f t="shared" si="105"/>
        <v>2.0785725138501108</v>
      </c>
      <c r="BK97" s="24">
        <f t="shared" si="106"/>
        <v>3.2083361991499908</v>
      </c>
      <c r="BL97" s="24">
        <f t="shared" si="107"/>
        <v>2.2287222315250328</v>
      </c>
      <c r="BM97" s="24">
        <f t="shared" si="108"/>
        <v>2.0525564326542929</v>
      </c>
      <c r="BN97" s="24">
        <f t="shared" si="109"/>
        <v>2.0267329426147653</v>
      </c>
      <c r="BO97" s="24">
        <f t="shared" si="110"/>
        <v>2.0135615076105107</v>
      </c>
      <c r="BP97" s="24" t="e">
        <f t="shared" si="111"/>
        <v>#DIV/0!</v>
      </c>
      <c r="BQ97" s="24">
        <f t="shared" si="112"/>
        <v>2.2618390168298546</v>
      </c>
      <c r="BR97" s="21"/>
      <c r="BS97" s="35">
        <f t="shared" si="113"/>
        <v>45505</v>
      </c>
      <c r="BT97" s="24">
        <f t="shared" si="58"/>
        <v>1.8560024832780287E-2</v>
      </c>
      <c r="BU97" s="24">
        <f t="shared" si="49"/>
        <v>1.0805228521093499E-3</v>
      </c>
      <c r="BV97" s="24">
        <f t="shared" si="50"/>
        <v>2.4530733652979122E-3</v>
      </c>
      <c r="BW97" s="24">
        <f t="shared" si="65"/>
        <v>4.1090663072559739E-3</v>
      </c>
      <c r="BX97" s="24">
        <f t="shared" si="66"/>
        <v>2.5159773404087788E-3</v>
      </c>
      <c r="BY97" s="24">
        <f t="shared" si="67"/>
        <v>2.3968666243365552E-3</v>
      </c>
      <c r="BZ97" s="24">
        <f t="shared" si="114"/>
        <v>3.4616683369296064E-3</v>
      </c>
      <c r="CA97" s="24">
        <f t="shared" si="115"/>
        <v>1.7000303564665426E-3</v>
      </c>
      <c r="CB97" s="24">
        <f t="shared" si="116"/>
        <v>2.5674195180937251E-3</v>
      </c>
      <c r="CC97" s="24">
        <f t="shared" si="117"/>
        <v>4.1449142417502427E-4</v>
      </c>
      <c r="CD97" s="24">
        <f t="shared" si="118"/>
        <v>3.027313608562811E-3</v>
      </c>
      <c r="CE97" s="24">
        <f t="shared" si="119"/>
        <v>4.4993363991159758E-4</v>
      </c>
      <c r="CF97" s="24">
        <f t="shared" si="120"/>
        <v>4.2736388206328156E-2</v>
      </c>
    </row>
    <row r="98" spans="1:84" x14ac:dyDescent="0.2">
      <c r="A98" s="31">
        <f>+[1]NEA!A99</f>
        <v>45536</v>
      </c>
      <c r="B98" s="17">
        <f>+[1]NEA!B99</f>
        <v>7225.8714980392342</v>
      </c>
      <c r="C98" s="17">
        <f>+[1]NEA!C99</f>
        <v>7537.4338285007698</v>
      </c>
      <c r="D98" s="17">
        <f>+[1]NEA!D99</f>
        <v>5790.74172243476</v>
      </c>
      <c r="E98" s="17">
        <f>+[1]NEA!E99</f>
        <v>5603.0201440206101</v>
      </c>
      <c r="F98" s="17">
        <f>+[1]NEA!F99</f>
        <v>8257.9240000000009</v>
      </c>
      <c r="G98" s="17">
        <f>+[1]NEA!G99</f>
        <v>6740.1298321978002</v>
      </c>
      <c r="H98" s="17">
        <f>+[1]NEA!H99</f>
        <v>8715.6830366295908</v>
      </c>
      <c r="I98" s="17">
        <f>+[1]NEA!I99</f>
        <v>8369.8783443636494</v>
      </c>
      <c r="J98" s="17">
        <f>+[1]NEA!J99</f>
        <v>6601.93372466036</v>
      </c>
      <c r="K98" s="17">
        <f>+[1]NEA!K99</f>
        <v>6393.723</v>
      </c>
      <c r="L98" s="17">
        <f>+[1]NEA!L99</f>
        <v>4434.4967149477097</v>
      </c>
      <c r="M98" s="17">
        <f>+[1]NEA!M99</f>
        <v>7226.107</v>
      </c>
      <c r="N98" s="17">
        <f>+[1]NEA!N99</f>
        <v>7332.1827303018199</v>
      </c>
      <c r="O98" s="17">
        <f>+[1]NEA!P99</f>
        <v>7048.4089999999997</v>
      </c>
      <c r="P98" s="17">
        <f>+[1]NEA!Q99</f>
        <v>7062.5910000000003</v>
      </c>
      <c r="Q98" s="17">
        <f>+[1]NEA!R99</f>
        <v>7858.0730000000003</v>
      </c>
      <c r="R98" s="18">
        <f t="shared" si="68"/>
        <v>7225.8714980392342</v>
      </c>
      <c r="S98" s="19">
        <f t="shared" si="52"/>
        <v>6928.3245852672162</v>
      </c>
      <c r="T98" s="19">
        <f t="shared" si="53"/>
        <v>6415.5744890798342</v>
      </c>
      <c r="U98" s="19">
        <f t="shared" si="54"/>
        <v>6276.8422647003445</v>
      </c>
      <c r="V98" s="19"/>
      <c r="W98" s="20">
        <f t="shared" si="55"/>
        <v>6931.0495553219134</v>
      </c>
      <c r="X98" s="21"/>
      <c r="Y98" s="41">
        <f t="shared" si="69"/>
        <v>2.7445290850181436E-2</v>
      </c>
      <c r="Z98" s="24">
        <f t="shared" si="70"/>
        <v>1.6334056639878192E-2</v>
      </c>
      <c r="AA98" s="24">
        <f t="shared" si="71"/>
        <v>1.0140360865218856E-2</v>
      </c>
      <c r="AB98" s="24">
        <f t="shared" si="72"/>
        <v>2.5919746344694072E-2</v>
      </c>
      <c r="AC98" s="24">
        <f t="shared" si="73"/>
        <v>7.7972964011715051E-2</v>
      </c>
      <c r="AD98" s="24">
        <f t="shared" si="74"/>
        <v>1.5805774068872402E-2</v>
      </c>
      <c r="AE98" s="24">
        <f t="shared" si="75"/>
        <v>3.764337811205265E-2</v>
      </c>
      <c r="AF98" s="24">
        <f t="shared" si="76"/>
        <v>2.0681695183034643E-2</v>
      </c>
      <c r="AG98" s="24">
        <f t="shared" si="77"/>
        <v>2.9837286462897961E-2</v>
      </c>
      <c r="AH98" s="24">
        <f t="shared" si="78"/>
        <v>4.9234258835020528E-2</v>
      </c>
      <c r="AI98" s="24">
        <f t="shared" si="79"/>
        <v>5.2676156924050144E-2</v>
      </c>
      <c r="AJ98" s="24">
        <f t="shared" si="80"/>
        <v>2.8764987770605543E-2</v>
      </c>
      <c r="AK98" s="24">
        <f t="shared" si="81"/>
        <v>2.1135499740753572E-2</v>
      </c>
      <c r="AL98" s="24">
        <f t="shared" si="82"/>
        <v>2.6959473005704337E-2</v>
      </c>
      <c r="AM98" s="24">
        <f t="shared" si="83"/>
        <v>3.0952856757278102E-2</v>
      </c>
      <c r="AN98" s="24">
        <f t="shared" si="84"/>
        <v>4.2448401737680941E-2</v>
      </c>
      <c r="AO98" s="24">
        <f t="shared" si="85"/>
        <v>2.7445290850181658E-2</v>
      </c>
      <c r="AP98" s="24">
        <f t="shared" si="86"/>
        <v>2.0882359248337368E-2</v>
      </c>
      <c r="AQ98" s="24">
        <f t="shared" si="87"/>
        <v>2.7574791792822406E-2</v>
      </c>
      <c r="AR98" s="24">
        <f t="shared" si="88"/>
        <v>2.7340591823275862E-2</v>
      </c>
      <c r="AS98" s="24" t="e">
        <f t="shared" si="89"/>
        <v>#DIV/0!</v>
      </c>
      <c r="AT98" s="24">
        <f t="shared" si="90"/>
        <v>2.7710224527687011E-2</v>
      </c>
      <c r="AU98" s="21"/>
      <c r="AV98" s="24">
        <f t="shared" si="91"/>
        <v>1.9531545082827622</v>
      </c>
      <c r="AW98" s="24">
        <f t="shared" si="92"/>
        <v>1.7342797583556591</v>
      </c>
      <c r="AX98" s="24">
        <f t="shared" si="93"/>
        <v>1.8013076861261115</v>
      </c>
      <c r="AY98" s="24">
        <f t="shared" si="94"/>
        <v>1.4650267743810632</v>
      </c>
      <c r="AZ98" s="24">
        <f t="shared" si="95"/>
        <v>3.0138857031395556</v>
      </c>
      <c r="BA98" s="24">
        <f t="shared" si="96"/>
        <v>1.7453646090270181</v>
      </c>
      <c r="BB98" s="24">
        <f t="shared" si="97"/>
        <v>2.1578527930527089</v>
      </c>
      <c r="BC98" s="24">
        <f t="shared" si="98"/>
        <v>2.4055832839163425</v>
      </c>
      <c r="BD98" s="24">
        <f t="shared" si="99"/>
        <v>3.00970764727938</v>
      </c>
      <c r="BE98" s="24">
        <f t="shared" si="100"/>
        <v>2.0129655967473643</v>
      </c>
      <c r="BF98" s="24">
        <f t="shared" si="101"/>
        <v>1.9784101262505285</v>
      </c>
      <c r="BG98" s="24">
        <f t="shared" si="102"/>
        <v>1.8216723248962698</v>
      </c>
      <c r="BH98" s="24">
        <f t="shared" si="103"/>
        <v>2.5079106178062873</v>
      </c>
      <c r="BI98" s="24">
        <f t="shared" si="104"/>
        <v>1.7207063266377394</v>
      </c>
      <c r="BJ98" s="24">
        <f t="shared" si="105"/>
        <v>1.7857775512808201</v>
      </c>
      <c r="BK98" s="24">
        <f t="shared" si="106"/>
        <v>3.0111059335078343</v>
      </c>
      <c r="BL98" s="24">
        <f t="shared" si="107"/>
        <v>1.953154508282763</v>
      </c>
      <c r="BM98" s="24">
        <f t="shared" si="108"/>
        <v>1.7547610355921979</v>
      </c>
      <c r="BN98" s="24">
        <f t="shared" si="109"/>
        <v>1.7757533389445594</v>
      </c>
      <c r="BO98" s="24">
        <f t="shared" si="110"/>
        <v>1.7668808340314412</v>
      </c>
      <c r="BP98" s="24" t="e">
        <f t="shared" si="111"/>
        <v>#DIV/0!</v>
      </c>
      <c r="BQ98" s="24">
        <f t="shared" si="112"/>
        <v>2.0112354233155174</v>
      </c>
      <c r="BR98" s="21"/>
      <c r="BS98" s="35">
        <f t="shared" si="113"/>
        <v>45536</v>
      </c>
      <c r="BT98" s="24">
        <f t="shared" si="58"/>
        <v>6.0820121094077619E-3</v>
      </c>
      <c r="BU98" s="24">
        <f t="shared" si="49"/>
        <v>3.0086781855974583E-4</v>
      </c>
      <c r="BV98" s="24">
        <f t="shared" si="50"/>
        <v>2.3348877316166704E-3</v>
      </c>
      <c r="BW98" s="24">
        <f t="shared" si="65"/>
        <v>6.8880514533368091E-3</v>
      </c>
      <c r="BX98" s="24">
        <f t="shared" si="66"/>
        <v>1.1601694461154559E-3</v>
      </c>
      <c r="BY98" s="24">
        <f t="shared" si="67"/>
        <v>2.3648092481806989E-3</v>
      </c>
      <c r="BZ98" s="24">
        <f t="shared" si="114"/>
        <v>2.3222539563756807E-3</v>
      </c>
      <c r="CA98" s="24">
        <f t="shared" si="115"/>
        <v>7.6697189960090134E-4</v>
      </c>
      <c r="CB98" s="24">
        <f t="shared" si="116"/>
        <v>2.6619618116751351E-3</v>
      </c>
      <c r="CC98" s="24">
        <f t="shared" si="117"/>
        <v>4.2911235047715082E-4</v>
      </c>
      <c r="CD98" s="24">
        <f t="shared" si="118"/>
        <v>1.4220867084985505E-3</v>
      </c>
      <c r="CE98" s="24">
        <f t="shared" si="119"/>
        <v>7.121063163369884E-4</v>
      </c>
      <c r="CF98" s="24">
        <f t="shared" si="120"/>
        <v>2.7445290850181551E-2</v>
      </c>
    </row>
    <row r="99" spans="1:84" x14ac:dyDescent="0.2">
      <c r="A99" s="31">
        <f>+[1]NEA!A100</f>
        <v>45566</v>
      </c>
      <c r="B99" s="17">
        <f>+[1]NEA!B100</f>
        <v>7396.9831595235637</v>
      </c>
      <c r="C99" s="17">
        <f>+[1]NEA!C100</f>
        <v>7606.2308535243801</v>
      </c>
      <c r="D99" s="17">
        <f>+[1]NEA!D100</f>
        <v>5932.1237481058697</v>
      </c>
      <c r="E99" s="17">
        <f>+[1]NEA!E100</f>
        <v>5806.5676400143002</v>
      </c>
      <c r="F99" s="17">
        <f>+[1]NEA!F100</f>
        <v>8851.0910000000003</v>
      </c>
      <c r="G99" s="17">
        <f>+[1]NEA!G100</f>
        <v>6904.22312534302</v>
      </c>
      <c r="H99" s="17">
        <f>+[1]NEA!H100</f>
        <v>8945.6973976953996</v>
      </c>
      <c r="I99" s="17">
        <f>+[1]NEA!I100</f>
        <v>8398.2391107611402</v>
      </c>
      <c r="J99" s="17">
        <f>+[1]NEA!J100</f>
        <v>6761.4163927890004</v>
      </c>
      <c r="K99" s="17">
        <f>+[1]NEA!K100</f>
        <v>6559.9480000000003</v>
      </c>
      <c r="L99" s="17">
        <f>+[1]NEA!L100</f>
        <v>4694.7702886752004</v>
      </c>
      <c r="M99" s="17">
        <f>+[1]NEA!M100</f>
        <v>7592.3509999999997</v>
      </c>
      <c r="N99" s="17">
        <f>+[1]NEA!N100</f>
        <v>7508.5696312726504</v>
      </c>
      <c r="O99" s="17">
        <f>+[1]NEA!P100</f>
        <v>7161.759</v>
      </c>
      <c r="P99" s="17">
        <f>+[1]NEA!Q100</f>
        <v>7240.335</v>
      </c>
      <c r="Q99" s="17">
        <f>+[1]NEA!R100</f>
        <v>8119.69</v>
      </c>
      <c r="R99" s="18">
        <f t="shared" si="68"/>
        <v>7396.9831595235637</v>
      </c>
      <c r="S99" s="19">
        <f t="shared" si="52"/>
        <v>7065.8400875252055</v>
      </c>
      <c r="T99" s="19">
        <f t="shared" si="53"/>
        <v>6624.314534766293</v>
      </c>
      <c r="U99" s="19">
        <f t="shared" si="54"/>
        <v>6458.6236460074106</v>
      </c>
      <c r="V99" s="19"/>
      <c r="W99" s="20">
        <f t="shared" si="55"/>
        <v>7088.2452304918761</v>
      </c>
      <c r="X99" s="21"/>
      <c r="Y99" s="41">
        <f t="shared" si="69"/>
        <v>2.3680418553078564E-2</v>
      </c>
      <c r="Z99" s="24">
        <f t="shared" si="70"/>
        <v>9.1273802979832119E-3</v>
      </c>
      <c r="AA99" s="24">
        <f t="shared" si="71"/>
        <v>2.4415184176382887E-2</v>
      </c>
      <c r="AB99" s="24">
        <f t="shared" si="72"/>
        <v>3.6328174941671509E-2</v>
      </c>
      <c r="AC99" s="24">
        <f t="shared" si="73"/>
        <v>7.1830038639251192E-2</v>
      </c>
      <c r="AD99" s="24">
        <f t="shared" si="74"/>
        <v>2.434571695656973E-2</v>
      </c>
      <c r="AE99" s="24">
        <f t="shared" si="75"/>
        <v>2.6390858880379398E-2</v>
      </c>
      <c r="AF99" s="24">
        <f t="shared" si="76"/>
        <v>3.3884323320647614E-3</v>
      </c>
      <c r="AG99" s="24">
        <f t="shared" si="77"/>
        <v>2.4156962911172641E-2</v>
      </c>
      <c r="AH99" s="24">
        <f t="shared" si="78"/>
        <v>2.5998154752716163E-2</v>
      </c>
      <c r="AI99" s="24">
        <f t="shared" si="79"/>
        <v>5.8692922885739351E-2</v>
      </c>
      <c r="AJ99" s="24">
        <f t="shared" si="80"/>
        <v>5.0683445456868981E-2</v>
      </c>
      <c r="AK99" s="24">
        <f t="shared" si="81"/>
        <v>2.4056533703377792E-2</v>
      </c>
      <c r="AL99" s="24">
        <f t="shared" si="82"/>
        <v>1.6081643389309619E-2</v>
      </c>
      <c r="AM99" s="24">
        <f t="shared" si="83"/>
        <v>2.5166967760132275E-2</v>
      </c>
      <c r="AN99" s="24">
        <f t="shared" si="84"/>
        <v>3.3292767832520775E-2</v>
      </c>
      <c r="AO99" s="24">
        <f t="shared" si="85"/>
        <v>2.3680418553078564E-2</v>
      </c>
      <c r="AP99" s="24">
        <f t="shared" si="86"/>
        <v>1.9848305397008881E-2</v>
      </c>
      <c r="AQ99" s="24">
        <f t="shared" si="87"/>
        <v>3.2536454224288525E-2</v>
      </c>
      <c r="AR99" s="24">
        <f t="shared" si="88"/>
        <v>2.8960641934459019E-2</v>
      </c>
      <c r="AS99" s="24" t="e">
        <f t="shared" si="89"/>
        <v>#DIV/0!</v>
      </c>
      <c r="AT99" s="24">
        <f t="shared" si="90"/>
        <v>2.2679923713611716E-2</v>
      </c>
      <c r="AU99" s="21"/>
      <c r="AV99" s="24">
        <f t="shared" si="91"/>
        <v>1.8214768476016538</v>
      </c>
      <c r="AW99" s="24">
        <f t="shared" si="92"/>
        <v>1.6146369741737163</v>
      </c>
      <c r="AX99" s="24">
        <f t="shared" si="93"/>
        <v>1.6234215589927903</v>
      </c>
      <c r="AY99" s="24">
        <f t="shared" si="94"/>
        <v>1.3500987908334614</v>
      </c>
      <c r="AZ99" s="24">
        <f t="shared" si="95"/>
        <v>3.0492058313088268</v>
      </c>
      <c r="BA99" s="24">
        <f t="shared" si="96"/>
        <v>1.5618755833432698</v>
      </c>
      <c r="BB99" s="24">
        <f t="shared" si="97"/>
        <v>2.1336009975259227</v>
      </c>
      <c r="BC99" s="24">
        <f t="shared" si="98"/>
        <v>2.1986634581080704</v>
      </c>
      <c r="BD99" s="24">
        <f t="shared" si="99"/>
        <v>2.6228671809211144</v>
      </c>
      <c r="BE99" s="24">
        <f t="shared" si="100"/>
        <v>1.7511054729777022</v>
      </c>
      <c r="BF99" s="24">
        <f t="shared" si="101"/>
        <v>1.9426920246284487</v>
      </c>
      <c r="BG99" s="24">
        <f t="shared" si="102"/>
        <v>1.7035877108247792</v>
      </c>
      <c r="BH99" s="24">
        <f t="shared" si="103"/>
        <v>2.3722408084572022</v>
      </c>
      <c r="BI99" s="24">
        <f t="shared" si="104"/>
        <v>1.6019415380520599</v>
      </c>
      <c r="BJ99" s="24">
        <f t="shared" si="105"/>
        <v>1.6487278774234237</v>
      </c>
      <c r="BK99" s="24">
        <f t="shared" si="106"/>
        <v>2.8993660070739695</v>
      </c>
      <c r="BL99" s="24">
        <f t="shared" si="107"/>
        <v>1.8214768476016538</v>
      </c>
      <c r="BM99" s="24">
        <f t="shared" si="108"/>
        <v>1.6157442610213941</v>
      </c>
      <c r="BN99" s="24">
        <f t="shared" si="109"/>
        <v>1.616333728555734</v>
      </c>
      <c r="BO99" s="24">
        <f t="shared" si="110"/>
        <v>1.5994538192211527</v>
      </c>
      <c r="BP99" s="24" t="e">
        <f t="shared" si="111"/>
        <v>#DIV/0!</v>
      </c>
      <c r="BQ99" s="24">
        <f t="shared" si="112"/>
        <v>1.8444806107834171</v>
      </c>
      <c r="BR99" s="21"/>
      <c r="BS99" s="35">
        <f t="shared" si="113"/>
        <v>45566</v>
      </c>
      <c r="BT99" s="24">
        <f t="shared" si="58"/>
        <v>3.3618407886756071E-3</v>
      </c>
      <c r="BU99" s="24">
        <f t="shared" si="49"/>
        <v>7.1220554307184405E-4</v>
      </c>
      <c r="BV99" s="24">
        <f t="shared" si="50"/>
        <v>3.2676348509207667E-3</v>
      </c>
      <c r="BW99" s="24">
        <f t="shared" si="65"/>
        <v>6.6574452248498537E-3</v>
      </c>
      <c r="BX99" s="24">
        <f t="shared" si="66"/>
        <v>1.7667707224190638E-3</v>
      </c>
      <c r="BY99" s="24">
        <f t="shared" si="67"/>
        <v>1.6743662540005843E-3</v>
      </c>
      <c r="BZ99" s="24">
        <f t="shared" si="114"/>
        <v>3.7796711508355358E-4</v>
      </c>
      <c r="CA99" s="24">
        <f t="shared" si="115"/>
        <v>6.2240398856360066E-4</v>
      </c>
      <c r="CB99" s="24">
        <f t="shared" si="116"/>
        <v>1.4354586852000648E-3</v>
      </c>
      <c r="CC99" s="24">
        <f t="shared" si="117"/>
        <v>4.8986763792497397E-4</v>
      </c>
      <c r="CD99" s="24">
        <f t="shared" si="118"/>
        <v>2.5089123166554201E-3</v>
      </c>
      <c r="CE99" s="24">
        <f t="shared" si="119"/>
        <v>8.0554542571327123E-4</v>
      </c>
      <c r="CF99" s="24">
        <f t="shared" si="120"/>
        <v>2.3680418553078602E-2</v>
      </c>
    </row>
    <row r="100" spans="1:84" x14ac:dyDescent="0.2">
      <c r="A100" s="31">
        <f>+[1]NEA!A101</f>
        <v>45597</v>
      </c>
      <c r="B100" s="17">
        <f>+[1]NEA!B101</f>
        <v>7527.1128958657428</v>
      </c>
      <c r="C100" s="17">
        <f>+[1]NEA!C101</f>
        <v>7649.8975948992402</v>
      </c>
      <c r="D100" s="17">
        <f>+[1]NEA!D101</f>
        <v>6132.3427431396603</v>
      </c>
      <c r="E100" s="17">
        <f>+[1]NEA!E101</f>
        <v>5993.8536283317098</v>
      </c>
      <c r="F100" s="17">
        <f>+[1]NEA!F101</f>
        <v>9043.3539999999994</v>
      </c>
      <c r="G100" s="17">
        <f>+[1]NEA!G101</f>
        <v>7037.3971896954399</v>
      </c>
      <c r="H100" s="17">
        <f>+[1]NEA!H101</f>
        <v>9152.7107994014896</v>
      </c>
      <c r="I100" s="17">
        <f>+[1]NEA!I101</f>
        <v>8488.1994640806497</v>
      </c>
      <c r="J100" s="17">
        <f>+[1]NEA!J101</f>
        <v>6900.5670158693802</v>
      </c>
      <c r="K100" s="17">
        <f>+[1]NEA!K101</f>
        <v>6735.1589999999997</v>
      </c>
      <c r="L100" s="17">
        <f>+[1]NEA!L101</f>
        <v>4980.2054352463201</v>
      </c>
      <c r="M100" s="17">
        <f>+[1]NEA!M101</f>
        <v>7933.2929999999997</v>
      </c>
      <c r="N100" s="17">
        <f>+[1]NEA!N101</f>
        <v>7647.2527971334002</v>
      </c>
      <c r="O100" s="17">
        <f>+[1]NEA!P101</f>
        <v>7052.652</v>
      </c>
      <c r="P100" s="17">
        <f>+[1]NEA!Q101</f>
        <v>7407.2569999999996</v>
      </c>
      <c r="Q100" s="17">
        <f>+[1]NEA!R101</f>
        <v>8279.1689999999999</v>
      </c>
      <c r="R100" s="18">
        <f t="shared" si="68"/>
        <v>7527.1128958657428</v>
      </c>
      <c r="S100" s="19">
        <f t="shared" si="52"/>
        <v>7185.5587836574996</v>
      </c>
      <c r="T100" s="19">
        <f t="shared" si="53"/>
        <v>6814.6672266022606</v>
      </c>
      <c r="U100" s="19">
        <f t="shared" si="54"/>
        <v>6623.2011969231871</v>
      </c>
      <c r="V100" s="19"/>
      <c r="W100" s="20">
        <f t="shared" si="55"/>
        <v>7244.4316865108085</v>
      </c>
      <c r="X100" s="21"/>
      <c r="Y100" s="41">
        <f t="shared" si="69"/>
        <v>1.7592271543113824E-2</v>
      </c>
      <c r="Z100" s="24">
        <f t="shared" si="70"/>
        <v>5.7409171790554492E-3</v>
      </c>
      <c r="AA100" s="24">
        <f t="shared" si="71"/>
        <v>3.3751655146728954E-2</v>
      </c>
      <c r="AB100" s="24">
        <f t="shared" si="72"/>
        <v>3.2254164581978051E-2</v>
      </c>
      <c r="AC100" s="24">
        <f t="shared" si="73"/>
        <v>2.1721954954479594E-2</v>
      </c>
      <c r="AD100" s="24">
        <f t="shared" si="74"/>
        <v>1.9288783391658404E-2</v>
      </c>
      <c r="AE100" s="24">
        <f t="shared" si="75"/>
        <v>2.3141113822989556E-2</v>
      </c>
      <c r="AF100" s="24">
        <f t="shared" si="76"/>
        <v>1.0711811384869652E-2</v>
      </c>
      <c r="AG100" s="24">
        <f t="shared" si="77"/>
        <v>2.0580099641368532E-2</v>
      </c>
      <c r="AH100" s="24">
        <f t="shared" si="78"/>
        <v>2.6709205621751719E-2</v>
      </c>
      <c r="AI100" s="24">
        <f t="shared" si="79"/>
        <v>6.0798533052756731E-2</v>
      </c>
      <c r="AJ100" s="24">
        <f t="shared" si="80"/>
        <v>4.4905984984097813E-2</v>
      </c>
      <c r="AK100" s="24">
        <f t="shared" si="81"/>
        <v>1.8469984653687543E-2</v>
      </c>
      <c r="AL100" s="24">
        <f t="shared" si="82"/>
        <v>-1.5234665115092527E-2</v>
      </c>
      <c r="AM100" s="24">
        <f t="shared" si="83"/>
        <v>2.3054458115542964E-2</v>
      </c>
      <c r="AN100" s="24">
        <f t="shared" si="84"/>
        <v>1.9641020777886764E-2</v>
      </c>
      <c r="AO100" s="24">
        <f t="shared" si="85"/>
        <v>1.7592271543113824E-2</v>
      </c>
      <c r="AP100" s="24">
        <f t="shared" si="86"/>
        <v>1.6943306761733501E-2</v>
      </c>
      <c r="AQ100" s="24">
        <f t="shared" si="87"/>
        <v>2.8735454942083738E-2</v>
      </c>
      <c r="AR100" s="24">
        <f t="shared" si="88"/>
        <v>2.5481830175615672E-2</v>
      </c>
      <c r="AS100" s="24" t="e">
        <f t="shared" si="89"/>
        <v>#DIV/0!</v>
      </c>
      <c r="AT100" s="24">
        <f t="shared" si="90"/>
        <v>2.20345728653768E-2</v>
      </c>
      <c r="AU100" s="21"/>
      <c r="AV100" s="24">
        <f t="shared" si="91"/>
        <v>1.5433135794339097</v>
      </c>
      <c r="AW100" s="24">
        <f t="shared" si="92"/>
        <v>1.2852023065369229</v>
      </c>
      <c r="AX100" s="24">
        <f t="shared" si="93"/>
        <v>1.4429203461914661</v>
      </c>
      <c r="AY100" s="24">
        <f t="shared" si="94"/>
        <v>1.1620881061989228</v>
      </c>
      <c r="AZ100" s="24">
        <f t="shared" si="95"/>
        <v>2.8766966367640143</v>
      </c>
      <c r="BA100" s="24">
        <f t="shared" si="96"/>
        <v>1.3279653856117557</v>
      </c>
      <c r="BB100" s="24">
        <f t="shared" si="97"/>
        <v>1.7536385884364178</v>
      </c>
      <c r="BC100" s="24">
        <f t="shared" si="98"/>
        <v>1.9592136332417547</v>
      </c>
      <c r="BD100" s="24">
        <f t="shared" si="99"/>
        <v>2.1752593560658315</v>
      </c>
      <c r="BE100" s="24">
        <f t="shared" si="100"/>
        <v>1.5075407808279038</v>
      </c>
      <c r="BF100" s="24">
        <f t="shared" si="101"/>
        <v>1.9308028856729389</v>
      </c>
      <c r="BG100" s="24">
        <f t="shared" si="102"/>
        <v>1.534100973917452</v>
      </c>
      <c r="BH100" s="24">
        <f t="shared" si="103"/>
        <v>2.0706455608915215</v>
      </c>
      <c r="BI100" s="24">
        <f t="shared" si="104"/>
        <v>1.2658493185651225</v>
      </c>
      <c r="BJ100" s="24">
        <f t="shared" si="105"/>
        <v>1.3896767096064444</v>
      </c>
      <c r="BK100" s="24">
        <f t="shared" si="106"/>
        <v>2.6268991000532353</v>
      </c>
      <c r="BL100" s="24">
        <f t="shared" si="107"/>
        <v>1.5433135794339097</v>
      </c>
      <c r="BM100" s="24">
        <f t="shared" si="108"/>
        <v>1.3412507061607477</v>
      </c>
      <c r="BN100" s="24">
        <f t="shared" si="109"/>
        <v>1.4004911366428106</v>
      </c>
      <c r="BO100" s="24">
        <f t="shared" si="110"/>
        <v>1.3748204341808101</v>
      </c>
      <c r="BP100" s="24" t="e">
        <f t="shared" si="111"/>
        <v>#DIV/0!</v>
      </c>
      <c r="BQ100" s="24">
        <f t="shared" si="112"/>
        <v>1.5905851398699649</v>
      </c>
      <c r="BR100" s="21"/>
      <c r="BS100" s="35">
        <f t="shared" si="113"/>
        <v>45597</v>
      </c>
      <c r="BT100" s="24">
        <f t="shared" si="58"/>
        <v>2.0844614685395883E-3</v>
      </c>
      <c r="BU100" s="24">
        <f t="shared" si="49"/>
        <v>9.8526267561482384E-4</v>
      </c>
      <c r="BV100" s="24">
        <f t="shared" si="50"/>
        <v>2.9370317839440409E-3</v>
      </c>
      <c r="BW100" s="24">
        <f t="shared" si="65"/>
        <v>2.1079579287570298E-3</v>
      </c>
      <c r="BX100" s="24">
        <f t="shared" si="66"/>
        <v>1.4006983635319796E-3</v>
      </c>
      <c r="BY100" s="24">
        <f t="shared" si="67"/>
        <v>1.4720737758772569E-3</v>
      </c>
      <c r="BZ100" s="24">
        <f t="shared" si="114"/>
        <v>1.1711777406867528E-3</v>
      </c>
      <c r="CA100" s="24">
        <f t="shared" si="115"/>
        <v>5.3049297074774676E-4</v>
      </c>
      <c r="CB100" s="24">
        <f t="shared" si="116"/>
        <v>1.4780574950915741E-3</v>
      </c>
      <c r="CC100" s="24">
        <f t="shared" si="117"/>
        <v>5.2479746264790211E-4</v>
      </c>
      <c r="CD100" s="24">
        <f t="shared" si="118"/>
        <v>2.2815556877767741E-3</v>
      </c>
      <c r="CE100" s="24">
        <f t="shared" si="119"/>
        <v>6.1870418989834724E-4</v>
      </c>
      <c r="CF100" s="24">
        <f t="shared" si="120"/>
        <v>1.7592271543113814E-2</v>
      </c>
    </row>
    <row r="101" spans="1:84" x14ac:dyDescent="0.2">
      <c r="A101" s="31">
        <f>+[1]NEA!A102</f>
        <v>45627</v>
      </c>
      <c r="B101" s="17">
        <f>+[1]NEA!B102</f>
        <v>7724.5233141852359</v>
      </c>
      <c r="C101" s="17">
        <f>+[1]NEA!C102</f>
        <v>7813.5879927954902</v>
      </c>
      <c r="D101" s="17">
        <f>+[1]NEA!D102</f>
        <v>6237.4299452404002</v>
      </c>
      <c r="E101" s="17">
        <f>+[1]NEA!E102</f>
        <v>6097.9205257266203</v>
      </c>
      <c r="F101" s="17">
        <f>+[1]NEA!F102</f>
        <v>9274.4130000000005</v>
      </c>
      <c r="G101" s="17">
        <f>+[1]NEA!G102</f>
        <v>7118.6469863129496</v>
      </c>
      <c r="H101" s="17">
        <f>+[1]NEA!H102</f>
        <v>9289.1410616275498</v>
      </c>
      <c r="I101" s="17">
        <f>+[1]NEA!I102</f>
        <v>8991.8452343693898</v>
      </c>
      <c r="J101" s="17">
        <f>+[1]NEA!J102</f>
        <v>7206.7690005218601</v>
      </c>
      <c r="K101" s="17">
        <f>+[1]NEA!K102</f>
        <v>6935.8842999999997</v>
      </c>
      <c r="L101" s="17">
        <f>+[1]NEA!L102</f>
        <v>5242.6437988296302</v>
      </c>
      <c r="M101" s="17">
        <f>+[1]NEA!M102</f>
        <v>8205.4948999999997</v>
      </c>
      <c r="N101" s="17">
        <f>+[1]NEA!N102</f>
        <v>7791.9090255388301</v>
      </c>
      <c r="O101" s="17">
        <f>+[1]NEA!P102</f>
        <v>6999.0700999999999</v>
      </c>
      <c r="P101" s="17">
        <f>+[1]NEA!Q102</f>
        <v>7608.2974000000004</v>
      </c>
      <c r="Q101" s="17">
        <f>+[1]NEA!R102</f>
        <v>8768.8395</v>
      </c>
      <c r="R101" s="18">
        <f t="shared" si="68"/>
        <v>7724.5233141852359</v>
      </c>
      <c r="S101" s="19">
        <f t="shared" si="52"/>
        <v>7337.7012668155094</v>
      </c>
      <c r="T101" s="19">
        <f t="shared" si="53"/>
        <v>6959.8278483384029</v>
      </c>
      <c r="U101" s="19">
        <f t="shared" si="54"/>
        <v>6746.617201529104</v>
      </c>
      <c r="V101" s="19"/>
      <c r="W101" s="20">
        <f t="shared" si="55"/>
        <v>7460.2543281358567</v>
      </c>
      <c r="X101" s="21"/>
      <c r="Y101" s="41">
        <f t="shared" si="69"/>
        <v>2.622657864317679E-2</v>
      </c>
      <c r="Z101" s="24">
        <f t="shared" si="70"/>
        <v>2.1397724069586843E-2</v>
      </c>
      <c r="AA101" s="24">
        <f t="shared" si="71"/>
        <v>1.7136550663007677E-2</v>
      </c>
      <c r="AB101" s="24">
        <f t="shared" si="72"/>
        <v>1.7362268725250152E-2</v>
      </c>
      <c r="AC101" s="24">
        <f t="shared" si="73"/>
        <v>2.5550144338041036E-2</v>
      </c>
      <c r="AD101" s="24">
        <f t="shared" si="74"/>
        <v>1.1545432839357161E-2</v>
      </c>
      <c r="AE101" s="24">
        <f t="shared" si="75"/>
        <v>1.4905995088906554E-2</v>
      </c>
      <c r="AF101" s="24">
        <f t="shared" si="76"/>
        <v>5.933481799290985E-2</v>
      </c>
      <c r="AG101" s="24">
        <f t="shared" si="77"/>
        <v>4.437345278269178E-2</v>
      </c>
      <c r="AH101" s="24">
        <f t="shared" si="78"/>
        <v>2.980260748112995E-2</v>
      </c>
      <c r="AI101" s="24">
        <f t="shared" si="79"/>
        <v>5.2696292752495655E-2</v>
      </c>
      <c r="AJ101" s="24">
        <f t="shared" si="80"/>
        <v>3.4311338305543559E-2</v>
      </c>
      <c r="AK101" s="24">
        <f t="shared" si="81"/>
        <v>1.8916103892845593E-2</v>
      </c>
      <c r="AL101" s="24">
        <f t="shared" si="82"/>
        <v>-7.5974115836142664E-3</v>
      </c>
      <c r="AM101" s="24">
        <f t="shared" si="83"/>
        <v>2.7141005098108684E-2</v>
      </c>
      <c r="AN101" s="24">
        <f t="shared" si="84"/>
        <v>5.9144885193187946E-2</v>
      </c>
      <c r="AO101" s="24">
        <f t="shared" si="85"/>
        <v>2.622657864317679E-2</v>
      </c>
      <c r="AP101" s="24">
        <f t="shared" si="86"/>
        <v>2.1173368382154889E-2</v>
      </c>
      <c r="AQ101" s="24">
        <f t="shared" si="87"/>
        <v>2.1301204726399847E-2</v>
      </c>
      <c r="AR101" s="24">
        <f t="shared" si="88"/>
        <v>1.86338903102099E-2</v>
      </c>
      <c r="AS101" s="24" t="e">
        <f t="shared" si="89"/>
        <v>#DIV/0!</v>
      </c>
      <c r="AT101" s="24">
        <f t="shared" si="90"/>
        <v>2.9791521400762466E-2</v>
      </c>
      <c r="AU101" s="21"/>
      <c r="AV101" s="24">
        <f t="shared" si="91"/>
        <v>1.0391062474939758</v>
      </c>
      <c r="AW101" s="24">
        <f t="shared" si="92"/>
        <v>0.78673464103031043</v>
      </c>
      <c r="AX101" s="24">
        <f t="shared" si="93"/>
        <v>1.0932074305083836</v>
      </c>
      <c r="AY101" s="24">
        <f t="shared" si="94"/>
        <v>0.84916498565478604</v>
      </c>
      <c r="AZ101" s="24">
        <f t="shared" si="95"/>
        <v>2.3310828992534889</v>
      </c>
      <c r="BA101" s="24">
        <f t="shared" si="96"/>
        <v>0.77911754037280145</v>
      </c>
      <c r="BB101" s="24">
        <f t="shared" si="97"/>
        <v>1.1230556994584528</v>
      </c>
      <c r="BC101" s="24">
        <f t="shared" si="98"/>
        <v>1.3112284680143387</v>
      </c>
      <c r="BD101" s="24">
        <f t="shared" si="99"/>
        <v>1.8212208490656852</v>
      </c>
      <c r="BE101" s="24">
        <f t="shared" si="100"/>
        <v>1.1015793317011684</v>
      </c>
      <c r="BF101" s="24">
        <f t="shared" si="101"/>
        <v>1.8470839102275494</v>
      </c>
      <c r="BG101" s="24">
        <f t="shared" si="102"/>
        <v>1.0974365248035602</v>
      </c>
      <c r="BH101" s="24">
        <f t="shared" si="103"/>
        <v>1.2459925600886117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1.0391062474939758</v>
      </c>
      <c r="BM101" s="24">
        <f t="shared" si="108"/>
        <v>0.86795697301725783</v>
      </c>
      <c r="BN101" s="24">
        <f t="shared" si="109"/>
        <v>0.95156235063247463</v>
      </c>
      <c r="BO101" s="24">
        <f t="shared" si="110"/>
        <v>0.92371044545553094</v>
      </c>
      <c r="BP101" s="24" t="e">
        <f t="shared" si="111"/>
        <v>#DIV/0!</v>
      </c>
      <c r="BQ101" s="24">
        <f t="shared" si="112"/>
        <v>1.0861933977449514</v>
      </c>
      <c r="BR101" s="21"/>
      <c r="BS101" s="35">
        <f t="shared" si="113"/>
        <v>45627</v>
      </c>
      <c r="BT101" s="24">
        <f t="shared" si="58"/>
        <v>7.6787847208870698E-3</v>
      </c>
      <c r="BU101" s="24">
        <f t="shared" si="49"/>
        <v>5.0818610128299045E-4</v>
      </c>
      <c r="BV101" s="24">
        <f t="shared" si="50"/>
        <v>1.6037702987608989E-3</v>
      </c>
      <c r="BW101" s="24">
        <f t="shared" si="65"/>
        <v>2.4895182468024891E-3</v>
      </c>
      <c r="BX101" s="24">
        <f t="shared" si="66"/>
        <v>8.3979531917399328E-4</v>
      </c>
      <c r="BY101" s="24">
        <f t="shared" si="67"/>
        <v>9.53384370922921E-4</v>
      </c>
      <c r="BZ101" s="24">
        <f t="shared" si="114"/>
        <v>6.4435180327167448E-3</v>
      </c>
      <c r="CA101" s="24">
        <f t="shared" si="115"/>
        <v>1.1471723736125494E-3</v>
      </c>
      <c r="CB101" s="24">
        <f t="shared" si="116"/>
        <v>1.6640189795584818E-3</v>
      </c>
      <c r="CC101" s="24">
        <f t="shared" si="117"/>
        <v>4.7417406834609517E-4</v>
      </c>
      <c r="CD101" s="24">
        <f t="shared" si="118"/>
        <v>1.7900613736510551E-3</v>
      </c>
      <c r="CE101" s="24">
        <f t="shared" si="119"/>
        <v>6.3419475746153732E-4</v>
      </c>
      <c r="CF101" s="24">
        <f t="shared" si="120"/>
        <v>2.6226578643176825E-2</v>
      </c>
    </row>
    <row r="102" spans="1:84" x14ac:dyDescent="0.2">
      <c r="A102" s="31">
        <f>+[1]NEA!A103</f>
        <v>45658</v>
      </c>
      <c r="B102" s="17">
        <f>+[1]NEA!B103</f>
        <v>7906.778213057145</v>
      </c>
      <c r="C102" s="17">
        <f>+[1]NEA!C103</f>
        <v>7929.3041456892597</v>
      </c>
      <c r="D102" s="17">
        <f>+[1]NEA!D103</f>
        <v>6363.7910285335101</v>
      </c>
      <c r="E102" s="17">
        <f>+[1]NEA!E103</f>
        <v>6212.86435107753</v>
      </c>
      <c r="F102" s="17">
        <f>+[1]NEA!F103</f>
        <v>9747.8107999999993</v>
      </c>
      <c r="G102" s="17">
        <f>+[1]NEA!G103</f>
        <v>7220.7602427664297</v>
      </c>
      <c r="H102" s="17">
        <f>+[1]NEA!H103</f>
        <v>9493.6464903427805</v>
      </c>
      <c r="I102" s="17">
        <f>+[1]NEA!I103</f>
        <v>9293.1525324179001</v>
      </c>
      <c r="J102" s="17">
        <f>+[1]NEA!J103</f>
        <v>7129.6556093680401</v>
      </c>
      <c r="K102" s="17">
        <f>+[1]NEA!K103</f>
        <v>7059.4593999999997</v>
      </c>
      <c r="L102" s="17">
        <f>+[1]NEA!L103</f>
        <v>5688.3498303794904</v>
      </c>
      <c r="M102" s="17">
        <f>+[1]NEA!M103</f>
        <v>8645.5727000000006</v>
      </c>
      <c r="N102" s="17">
        <f>+[1]NEA!N103</f>
        <v>7912.2334221882402</v>
      </c>
      <c r="O102" s="17">
        <f>+[1]NEA!P103</f>
        <v>6884.7795999999998</v>
      </c>
      <c r="P102" s="17">
        <f>+[1]NEA!Q103</f>
        <v>7815.1526000000003</v>
      </c>
      <c r="Q102" s="17">
        <f>+[1]NEA!R103</f>
        <v>9117.4845999999998</v>
      </c>
      <c r="R102" s="18">
        <f t="shared" si="68"/>
        <v>7906.778213057145</v>
      </c>
      <c r="S102" s="19">
        <f t="shared" si="52"/>
        <v>7475.3041980718617</v>
      </c>
      <c r="T102" s="19">
        <f t="shared" si="53"/>
        <v>7121.4562437391014</v>
      </c>
      <c r="U102" s="19">
        <f t="shared" si="54"/>
        <v>6860.5856884662289</v>
      </c>
      <c r="V102" s="19"/>
      <c r="W102" s="20">
        <f t="shared" si="55"/>
        <v>7619.9116925310436</v>
      </c>
      <c r="X102" s="21"/>
      <c r="Y102" s="41">
        <f t="shared" si="69"/>
        <v>2.3594323100458281E-2</v>
      </c>
      <c r="Z102" s="24">
        <f t="shared" si="70"/>
        <v>1.4809605139209481E-2</v>
      </c>
      <c r="AA102" s="24">
        <f t="shared" si="71"/>
        <v>2.0258517434657897E-2</v>
      </c>
      <c r="AB102" s="24">
        <f t="shared" si="72"/>
        <v>1.8849675863431115E-2</v>
      </c>
      <c r="AC102" s="24">
        <f t="shared" si="73"/>
        <v>5.1043424527244863E-2</v>
      </c>
      <c r="AD102" s="24">
        <f t="shared" si="74"/>
        <v>1.4344475382725541E-2</v>
      </c>
      <c r="AE102" s="24">
        <f t="shared" si="75"/>
        <v>2.201553699728187E-2</v>
      </c>
      <c r="AF102" s="24">
        <f t="shared" si="76"/>
        <v>3.3508950631937928E-2</v>
      </c>
      <c r="AG102" s="24">
        <f t="shared" si="77"/>
        <v>-1.0700133603316009E-2</v>
      </c>
      <c r="AH102" s="24">
        <f t="shared" si="78"/>
        <v>1.7816776441902382E-2</v>
      </c>
      <c r="AI102" s="24">
        <f t="shared" si="79"/>
        <v>8.5015509092828179E-2</v>
      </c>
      <c r="AJ102" s="24">
        <f t="shared" si="80"/>
        <v>5.3632085006841024E-2</v>
      </c>
      <c r="AK102" s="24">
        <f t="shared" si="81"/>
        <v>1.5442222984769716E-2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2.3594323100458281E-2</v>
      </c>
      <c r="AP102" s="24">
        <f t="shared" si="86"/>
        <v>1.8752866361384513E-2</v>
      </c>
      <c r="AQ102" s="24">
        <f t="shared" si="87"/>
        <v>2.3223045012426002E-2</v>
      </c>
      <c r="AR102" s="24">
        <f t="shared" si="88"/>
        <v>1.6892686146665392E-2</v>
      </c>
      <c r="AS102" s="24" t="e">
        <f t="shared" si="89"/>
        <v>#DIV/0!</v>
      </c>
      <c r="AT102" s="24">
        <f t="shared" si="90"/>
        <v>2.1401061863675297E-2</v>
      </c>
      <c r="AU102" s="21"/>
      <c r="AV102" s="24">
        <f t="shared" si="91"/>
        <v>0.74810454843620211</v>
      </c>
      <c r="AW102" s="24">
        <f t="shared" si="92"/>
        <v>0.53667190919645047</v>
      </c>
      <c r="AX102" s="24">
        <f t="shared" si="93"/>
        <v>0.7938711583667426</v>
      </c>
      <c r="AY102" s="24">
        <f t="shared" si="94"/>
        <v>0.68113381546594876</v>
      </c>
      <c r="AZ102" s="24">
        <f t="shared" si="95"/>
        <v>1.9357188569989852</v>
      </c>
      <c r="BA102" s="24">
        <f t="shared" si="96"/>
        <v>0.50820926998937788</v>
      </c>
      <c r="BB102" s="24">
        <f t="shared" si="97"/>
        <v>0.78191224769521894</v>
      </c>
      <c r="BC102" s="24">
        <f t="shared" si="98"/>
        <v>0.94301618248596242</v>
      </c>
      <c r="BD102" s="24">
        <f t="shared" si="99"/>
        <v>1.2728600682558953</v>
      </c>
      <c r="BE102" s="24">
        <f t="shared" si="100"/>
        <v>0.75597885072432325</v>
      </c>
      <c r="BF102" s="24">
        <f t="shared" si="101"/>
        <v>1.8490196947286504</v>
      </c>
      <c r="BG102" s="24">
        <f t="shared" si="102"/>
        <v>0.83833744757683215</v>
      </c>
      <c r="BH102" s="24">
        <f t="shared" si="103"/>
        <v>0.61819388710569512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0.74810454843620211</v>
      </c>
      <c r="BM102" s="24">
        <f t="shared" si="108"/>
        <v>0.60229303651830657</v>
      </c>
      <c r="BN102" s="24">
        <f t="shared" si="109"/>
        <v>0.66786150608651185</v>
      </c>
      <c r="BO102" s="24">
        <f t="shared" si="110"/>
        <v>0.63515484331827121</v>
      </c>
      <c r="BP102" s="24" t="e">
        <f t="shared" si="111"/>
        <v>#DIV/0!</v>
      </c>
      <c r="BQ102" s="24">
        <f t="shared" si="112"/>
        <v>0.76670984874262382</v>
      </c>
      <c r="BR102" s="21"/>
      <c r="BS102" s="35">
        <f t="shared" si="113"/>
        <v>45658</v>
      </c>
      <c r="BT102" s="24">
        <f t="shared" si="58"/>
        <v>5.2895657019710563E-3</v>
      </c>
      <c r="BU102" s="24">
        <f t="shared" si="49"/>
        <v>5.9544689617579982E-4</v>
      </c>
      <c r="BV102" s="24">
        <f t="shared" si="50"/>
        <v>1.7261238264657773E-3</v>
      </c>
      <c r="BW102" s="24">
        <f t="shared" si="65"/>
        <v>4.9702175808695147E-3</v>
      </c>
      <c r="BX102" s="24">
        <f t="shared" si="66"/>
        <v>1.0284662274876834E-3</v>
      </c>
      <c r="BY102" s="24">
        <f t="shared" si="67"/>
        <v>1.3925759704378282E-3</v>
      </c>
      <c r="BZ102" s="24">
        <f t="shared" si="114"/>
        <v>3.7563344198582528E-3</v>
      </c>
      <c r="CA102" s="24">
        <f t="shared" si="115"/>
        <v>-2.8151868304213861E-4</v>
      </c>
      <c r="CB102" s="24">
        <f t="shared" si="116"/>
        <v>9.9826046557972598E-4</v>
      </c>
      <c r="CC102" s="24">
        <f t="shared" si="117"/>
        <v>7.8472182457481028E-4</v>
      </c>
      <c r="CD102" s="24">
        <f t="shared" si="118"/>
        <v>2.8200900190172777E-3</v>
      </c>
      <c r="CE102" s="24">
        <f t="shared" si="119"/>
        <v>5.1403885106266324E-4</v>
      </c>
      <c r="CF102" s="24">
        <f t="shared" si="120"/>
        <v>2.359432310045825E-2</v>
      </c>
    </row>
    <row r="103" spans="1:84" x14ac:dyDescent="0.2">
      <c r="A103" s="31">
        <f>+[1]NEA!A104</f>
        <v>45689</v>
      </c>
      <c r="B103" s="17">
        <f>+[1]NEA!B104</f>
        <v>8040.7471392884536</v>
      </c>
      <c r="C103" s="17">
        <f>+[1]NEA!C104</f>
        <v>8087.8138054213596</v>
      </c>
      <c r="D103" s="17">
        <f>+[1]NEA!D104</f>
        <v>6397.0233225857601</v>
      </c>
      <c r="E103" s="17">
        <f>+[1]NEA!E104</f>
        <v>6273.32960579682</v>
      </c>
      <c r="F103" s="17">
        <f>+[1]NEA!F104</f>
        <v>10009.837600000001</v>
      </c>
      <c r="G103" s="17">
        <f>+[1]NEA!G104</f>
        <v>7286.4517901552199</v>
      </c>
      <c r="H103" s="17">
        <f>+[1]NEA!H104</f>
        <v>9694.58195336473</v>
      </c>
      <c r="I103" s="17">
        <f>+[1]NEA!I104</f>
        <v>9440.4113310337907</v>
      </c>
      <c r="J103" s="17">
        <f>+[1]NEA!J104</f>
        <v>7172.8702793443599</v>
      </c>
      <c r="K103" s="17">
        <f>+[1]NEA!K104</f>
        <v>7176.9593000000004</v>
      </c>
      <c r="L103" s="17">
        <f>+[1]NEA!L104</f>
        <v>6130.0351198478902</v>
      </c>
      <c r="M103" s="17">
        <f>+[1]NEA!M104</f>
        <v>8591.6648000000005</v>
      </c>
      <c r="N103" s="17">
        <f>+[1]NEA!N104</f>
        <v>8117.5367694715796</v>
      </c>
      <c r="O103" s="17">
        <f>+[1]NEA!P104</f>
        <v>6819.9367000000002</v>
      </c>
      <c r="P103" s="17">
        <f>+[1]NEA!Q104</f>
        <v>7988.4576999999999</v>
      </c>
      <c r="Q103" s="17">
        <f>+[1]NEA!R104</f>
        <v>9335.6779000000006</v>
      </c>
      <c r="R103" s="18">
        <f t="shared" si="68"/>
        <v>8040.7471392884545</v>
      </c>
      <c r="S103" s="19">
        <f t="shared" si="52"/>
        <v>7586.1841094417368</v>
      </c>
      <c r="T103" s="19">
        <f t="shared" si="53"/>
        <v>7191.0261731888677</v>
      </c>
      <c r="U103" s="19">
        <f t="shared" si="54"/>
        <v>6951.290308641318</v>
      </c>
      <c r="V103" s="19"/>
      <c r="W103" s="20">
        <f t="shared" si="55"/>
        <v>7741.2027478475738</v>
      </c>
      <c r="X103" s="21"/>
      <c r="Y103" s="41">
        <f t="shared" si="69"/>
        <v>1.6943554330393962E-2</v>
      </c>
      <c r="Z103" s="24">
        <f t="shared" si="70"/>
        <v>1.9990361930847689E-2</v>
      </c>
      <c r="AA103" s="24">
        <f t="shared" si="71"/>
        <v>5.2220907165627661E-3</v>
      </c>
      <c r="AB103" s="24">
        <f t="shared" si="72"/>
        <v>9.7322670031905201E-3</v>
      </c>
      <c r="AC103" s="24">
        <f t="shared" si="73"/>
        <v>2.6880579175788011E-2</v>
      </c>
      <c r="AD103" s="24">
        <f t="shared" si="74"/>
        <v>9.0975943225088951E-3</v>
      </c>
      <c r="AE103" s="24">
        <f t="shared" si="75"/>
        <v>2.1165256492997386E-2</v>
      </c>
      <c r="AF103" s="24">
        <f t="shared" si="76"/>
        <v>1.5845946582949022E-2</v>
      </c>
      <c r="AG103" s="24">
        <f t="shared" si="77"/>
        <v>6.0612562996082975E-3</v>
      </c>
      <c r="AH103" s="24">
        <f t="shared" si="78"/>
        <v>1.6644319818597042E-2</v>
      </c>
      <c r="AI103" s="24">
        <f t="shared" si="79"/>
        <v>7.7647349871049265E-2</v>
      </c>
      <c r="AJ103" s="24">
        <f t="shared" si="80"/>
        <v>-6.2353185694685731E-3</v>
      </c>
      <c r="AK103" s="24">
        <f t="shared" si="81"/>
        <v>2.5947584749915098E-2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1.6943554330393962E-2</v>
      </c>
      <c r="AP103" s="24">
        <f t="shared" si="86"/>
        <v>1.4832829331343556E-2</v>
      </c>
      <c r="AQ103" s="24">
        <f t="shared" si="87"/>
        <v>9.7690594547890086E-3</v>
      </c>
      <c r="AR103" s="24">
        <f t="shared" si="88"/>
        <v>1.3221119055123687E-2</v>
      </c>
      <c r="AS103" s="24" t="e">
        <f t="shared" si="89"/>
        <v>#DIV/0!</v>
      </c>
      <c r="AT103" s="24">
        <f t="shared" si="90"/>
        <v>1.5917645795740398E-2</v>
      </c>
      <c r="AU103" s="21"/>
      <c r="AV103" s="24">
        <f t="shared" si="91"/>
        <v>0.60656220482118584</v>
      </c>
      <c r="AW103" s="24">
        <f t="shared" si="92"/>
        <v>0.45164473568204078</v>
      </c>
      <c r="AX103" s="24">
        <f t="shared" si="93"/>
        <v>0.55282701237615495</v>
      </c>
      <c r="AY103" s="24">
        <f t="shared" si="94"/>
        <v>0.5143909897597132</v>
      </c>
      <c r="AZ103" s="24">
        <f t="shared" si="95"/>
        <v>1.6636737238933121</v>
      </c>
      <c r="BA103" s="24">
        <f t="shared" si="96"/>
        <v>0.39941275585661007</v>
      </c>
      <c r="BB103" s="24">
        <f t="shared" si="97"/>
        <v>0.60849357801856341</v>
      </c>
      <c r="BC103" s="24">
        <f t="shared" si="98"/>
        <v>0.74459364191175781</v>
      </c>
      <c r="BD103" s="24">
        <f t="shared" si="99"/>
        <v>0.88469223982401846</v>
      </c>
      <c r="BE103" s="24">
        <f t="shared" si="100"/>
        <v>0.61676163533764927</v>
      </c>
      <c r="BF103" s="24">
        <f t="shared" si="101"/>
        <v>1.542798103506577</v>
      </c>
      <c r="BG103" s="24">
        <f t="shared" si="102"/>
        <v>0.65269025169981076</v>
      </c>
      <c r="BH103" s="24">
        <f t="shared" si="103"/>
        <v>0.45000018985761825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0.60656220482118606</v>
      </c>
      <c r="BM103" s="24">
        <f t="shared" si="108"/>
        <v>0.48424444350519402</v>
      </c>
      <c r="BN103" s="24">
        <f t="shared" si="109"/>
        <v>0.51780165653784294</v>
      </c>
      <c r="BO103" s="24">
        <f t="shared" si="110"/>
        <v>0.49203946029840773</v>
      </c>
      <c r="BP103" s="24" t="e">
        <f t="shared" si="111"/>
        <v>#DIV/0!</v>
      </c>
      <c r="BQ103" s="24">
        <f t="shared" si="112"/>
        <v>0.59743913808289406</v>
      </c>
      <c r="BR103" s="21"/>
      <c r="BS103" s="35">
        <f t="shared" si="113"/>
        <v>45689</v>
      </c>
      <c r="BT103" s="24">
        <f t="shared" si="58"/>
        <v>7.0787063128919907E-3</v>
      </c>
      <c r="BU103" s="24">
        <f t="shared" si="49"/>
        <v>1.5298968440828262E-4</v>
      </c>
      <c r="BV103" s="24">
        <f t="shared" si="50"/>
        <v>8.870831277213348E-4</v>
      </c>
      <c r="BW103" s="24">
        <f t="shared" si="65"/>
        <v>2.6876147158026442E-3</v>
      </c>
      <c r="BX103" s="24">
        <f t="shared" si="66"/>
        <v>6.4638241381400729E-4</v>
      </c>
      <c r="BY103" s="24">
        <f t="shared" si="67"/>
        <v>1.3367271814328503E-3</v>
      </c>
      <c r="BZ103" s="24">
        <f t="shared" si="114"/>
        <v>1.7935272654153768E-3</v>
      </c>
      <c r="CA103" s="24">
        <f t="shared" si="115"/>
        <v>1.5412771934335403E-4</v>
      </c>
      <c r="CB103" s="24">
        <f t="shared" si="116"/>
        <v>9.2730484685811596E-4</v>
      </c>
      <c r="CC103" s="24">
        <f t="shared" si="117"/>
        <v>7.5971777314437527E-4</v>
      </c>
      <c r="CD103" s="24">
        <f t="shared" si="118"/>
        <v>-3.3748778302562993E-4</v>
      </c>
      <c r="CE103" s="24">
        <f t="shared" si="119"/>
        <v>8.5686107258732048E-4</v>
      </c>
      <c r="CF103" s="24">
        <f t="shared" si="120"/>
        <v>1.6943554330394024E-2</v>
      </c>
    </row>
    <row r="104" spans="1:84" x14ac:dyDescent="0.2">
      <c r="A104" s="31">
        <f>+[1]NEA!A105</f>
        <v>45717</v>
      </c>
      <c r="B104" s="17">
        <f>+[1]NEA!B105</f>
        <v>8257.2556649719572</v>
      </c>
      <c r="C104" s="17">
        <f>+[1]NEA!C105</f>
        <v>8465.5206361190703</v>
      </c>
      <c r="D104" s="17">
        <f>+[1]NEA!D105</f>
        <v>6373.1857253115504</v>
      </c>
      <c r="E104" s="17">
        <f>+[1]NEA!E105</f>
        <v>6332.2332360344899</v>
      </c>
      <c r="F104" s="17">
        <f>+[1]NEA!F105</f>
        <v>10195.882100000001</v>
      </c>
      <c r="G104" s="17">
        <f>+[1]NEA!G105</f>
        <v>7380.2562803359297</v>
      </c>
      <c r="H104" s="17">
        <f>+[1]NEA!H105</f>
        <v>9920.7548345655505</v>
      </c>
      <c r="I104" s="17">
        <f>+[1]NEA!I105</f>
        <v>9551.38644976465</v>
      </c>
      <c r="J104" s="17">
        <f>+[1]NEA!J105</f>
        <v>7268.9287469656801</v>
      </c>
      <c r="K104" s="17">
        <f>+[1]NEA!K105</f>
        <v>7252.4480999999996</v>
      </c>
      <c r="L104" s="17">
        <f>+[1]NEA!L105</f>
        <v>6348.6254145671701</v>
      </c>
      <c r="M104" s="17">
        <f>+[1]NEA!M105</f>
        <v>8886.7098999999998</v>
      </c>
      <c r="N104" s="17">
        <f>+[1]NEA!N105</f>
        <v>8335.9732864790003</v>
      </c>
      <c r="O104" s="17">
        <f>+[1]NEA!P105</f>
        <v>7228.5173999999997</v>
      </c>
      <c r="P104" s="17">
        <f>+[1]NEA!Q105</f>
        <v>8231.1486999999997</v>
      </c>
      <c r="Q104" s="17">
        <f>+[1]NEA!R105</f>
        <v>9518.4699000000001</v>
      </c>
      <c r="R104" s="18">
        <f t="shared" si="68"/>
        <v>8257.2556649719572</v>
      </c>
      <c r="S104" s="19">
        <f t="shared" si="52"/>
        <v>7823.969116930688</v>
      </c>
      <c r="T104" s="19">
        <f t="shared" si="53"/>
        <v>7311.057023719939</v>
      </c>
      <c r="U104" s="19">
        <f t="shared" si="54"/>
        <v>7041.3654007051982</v>
      </c>
      <c r="V104" s="19"/>
      <c r="W104" s="20">
        <f t="shared" si="55"/>
        <v>7854.3825580266148</v>
      </c>
      <c r="X104" s="21"/>
      <c r="Y104" s="41">
        <f t="shared" si="69"/>
        <v>2.6926418892792459E-2</v>
      </c>
      <c r="Z104" s="24">
        <f t="shared" si="70"/>
        <v>4.6700732705361014E-2</v>
      </c>
      <c r="AA104" s="24">
        <f t="shared" si="71"/>
        <v>-3.7263577248572988E-3</v>
      </c>
      <c r="AB104" s="24">
        <f t="shared" si="72"/>
        <v>9.3895321845101076E-3</v>
      </c>
      <c r="AC104" s="24">
        <f t="shared" si="73"/>
        <v>1.8586165673656785E-2</v>
      </c>
      <c r="AD104" s="24">
        <f t="shared" si="74"/>
        <v>1.2873822936350088E-2</v>
      </c>
      <c r="AE104" s="24">
        <f t="shared" si="75"/>
        <v>2.3329823017517626E-2</v>
      </c>
      <c r="AF104" s="24">
        <f t="shared" si="76"/>
        <v>1.1755326631377461E-2</v>
      </c>
      <c r="AG104" s="24">
        <f t="shared" si="77"/>
        <v>1.3391914795662707E-2</v>
      </c>
      <c r="AH104" s="24">
        <f t="shared" si="78"/>
        <v>1.0518214865729902E-2</v>
      </c>
      <c r="AI104" s="24">
        <f t="shared" si="79"/>
        <v>3.5658897615696628E-2</v>
      </c>
      <c r="AJ104" s="24">
        <f t="shared" si="80"/>
        <v>3.4340853241853653E-2</v>
      </c>
      <c r="AK104" s="24">
        <f t="shared" si="81"/>
        <v>2.6909211896509744E-2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2.6926418892792459E-2</v>
      </c>
      <c r="AP104" s="24">
        <f t="shared" si="86"/>
        <v>3.134448150197211E-2</v>
      </c>
      <c r="AQ104" s="24">
        <f t="shared" si="87"/>
        <v>1.6691755479711023E-2</v>
      </c>
      <c r="AR104" s="24">
        <f t="shared" si="88"/>
        <v>1.2958039164600255E-2</v>
      </c>
      <c r="AS104" s="24" t="e">
        <f t="shared" si="89"/>
        <v>#DIV/0!</v>
      </c>
      <c r="AT104" s="24">
        <f t="shared" si="90"/>
        <v>1.4620442567598424E-2</v>
      </c>
      <c r="AU104" s="21"/>
      <c r="AV104" s="24">
        <f t="shared" si="91"/>
        <v>0.50097243715379602</v>
      </c>
      <c r="AW104" s="24">
        <f t="shared" si="92"/>
        <v>0.41804485810035485</v>
      </c>
      <c r="AX104" s="24">
        <f t="shared" si="93"/>
        <v>0.41166268674191175</v>
      </c>
      <c r="AY104" s="24">
        <f t="shared" si="94"/>
        <v>0.44427289434915695</v>
      </c>
      <c r="AZ104" s="24">
        <f t="shared" si="95"/>
        <v>1.3690158191489701</v>
      </c>
      <c r="BA104" s="24">
        <f t="shared" si="96"/>
        <v>0.34050659088894464</v>
      </c>
      <c r="BB104" s="24">
        <f t="shared" si="97"/>
        <v>0.48515625819418018</v>
      </c>
      <c r="BC104" s="24">
        <f t="shared" si="98"/>
        <v>0.40715362833927649</v>
      </c>
      <c r="BD104" s="24">
        <f t="shared" si="99"/>
        <v>0.67952938612474578</v>
      </c>
      <c r="BE104" s="24">
        <f t="shared" si="100"/>
        <v>0.50740657909477638</v>
      </c>
      <c r="BF104" s="24">
        <f t="shared" si="101"/>
        <v>1.4230201375946177</v>
      </c>
      <c r="BG104" s="24">
        <f t="shared" si="102"/>
        <v>0.57643510035710865</v>
      </c>
      <c r="BH104" s="24">
        <f t="shared" si="103"/>
        <v>0.36824698072084372</v>
      </c>
      <c r="BI104" s="24">
        <f t="shared" si="104"/>
        <v>0.42170621643160766</v>
      </c>
      <c r="BJ104" s="24">
        <f t="shared" si="105"/>
        <v>0.4346373697546746</v>
      </c>
      <c r="BK104" s="24">
        <f t="shared" si="106"/>
        <v>0.85219481449972401</v>
      </c>
      <c r="BL104" s="24">
        <f t="shared" si="107"/>
        <v>0.50097243715379602</v>
      </c>
      <c r="BM104" s="24">
        <f t="shared" si="108"/>
        <v>0.42809418284277956</v>
      </c>
      <c r="BN104" s="24">
        <f t="shared" si="109"/>
        <v>0.44200247129911641</v>
      </c>
      <c r="BO104" s="24">
        <f t="shared" si="110"/>
        <v>0.41591943354568039</v>
      </c>
      <c r="BP104" s="24" t="e">
        <f t="shared" si="111"/>
        <v>#DIV/0!</v>
      </c>
      <c r="BQ104" s="24">
        <f t="shared" si="112"/>
        <v>0.44923773746003715</v>
      </c>
      <c r="BR104" s="21"/>
      <c r="BS104" s="35">
        <f t="shared" si="113"/>
        <v>45717</v>
      </c>
      <c r="BT104" s="24">
        <f t="shared" si="58"/>
        <v>1.6586553414632534E-2</v>
      </c>
      <c r="BU104" s="24">
        <f t="shared" si="49"/>
        <v>-1.0791143232717247E-4</v>
      </c>
      <c r="BV104" s="24">
        <f t="shared" si="50"/>
        <v>8.497744039460439E-4</v>
      </c>
      <c r="BW104" s="24">
        <f t="shared" si="65"/>
        <v>1.8764685281889356E-3</v>
      </c>
      <c r="BX104" s="24">
        <f t="shared" si="66"/>
        <v>9.0762577278422378E-4</v>
      </c>
      <c r="BY104" s="24">
        <f t="shared" si="67"/>
        <v>1.4795507612761377E-3</v>
      </c>
      <c r="BZ104" s="24">
        <f t="shared" si="114"/>
        <v>1.3290933974983157E-3</v>
      </c>
      <c r="CA104" s="24">
        <f t="shared" si="115"/>
        <v>3.3689018445628467E-4</v>
      </c>
      <c r="CB104" s="24">
        <f t="shared" si="116"/>
        <v>5.8582878411679443E-4</v>
      </c>
      <c r="CC104" s="24">
        <f t="shared" si="117"/>
        <v>3.6972037009551817E-4</v>
      </c>
      <c r="CD104" s="24">
        <f t="shared" si="118"/>
        <v>1.8163402227435769E-3</v>
      </c>
      <c r="CE104" s="24">
        <f t="shared" si="119"/>
        <v>8.9648448538113992E-4</v>
      </c>
      <c r="CF104" s="24">
        <f t="shared" si="120"/>
        <v>2.6926418892792334E-2</v>
      </c>
    </row>
    <row r="105" spans="1:84" x14ac:dyDescent="0.2">
      <c r="A105" s="31">
        <f>+[1]NEA!A106</f>
        <v>45748</v>
      </c>
      <c r="B105" s="17">
        <f>+[1]NEA!B106</f>
        <v>8478.4571239234701</v>
      </c>
      <c r="C105" s="17">
        <f>+[1]NEA!C106</f>
        <v>8742.3347240043695</v>
      </c>
      <c r="D105" s="17">
        <f>+[1]NEA!D106</f>
        <v>6581.5913605114101</v>
      </c>
      <c r="E105" s="17">
        <f>+[1]NEA!E106</f>
        <v>6425.1617902821099</v>
      </c>
      <c r="F105" s="17">
        <f>+[1]NEA!F106</f>
        <v>10376.468800000001</v>
      </c>
      <c r="G105" s="17">
        <f>+[1]NEA!G106</f>
        <v>7431.9680555590703</v>
      </c>
      <c r="H105" s="17">
        <f>+[1]NEA!H106</f>
        <v>10138.392072754399</v>
      </c>
      <c r="I105" s="17">
        <f>+[1]NEA!I106</f>
        <v>9769.2248732523203</v>
      </c>
      <c r="J105" s="17">
        <f>+[1]NEA!J106</f>
        <v>7469.7159456758</v>
      </c>
      <c r="K105" s="17">
        <f>+[1]NEA!K106</f>
        <v>7481.0087999999996</v>
      </c>
      <c r="L105" s="17">
        <f>+[1]NEA!L106</f>
        <v>6569.6351288126498</v>
      </c>
      <c r="M105" s="17">
        <f>+[1]NEA!M106</f>
        <v>9366.3392000000003</v>
      </c>
      <c r="N105" s="17">
        <f>+[1]NEA!N106</f>
        <v>8557.9927278394498</v>
      </c>
      <c r="O105" s="17">
        <f>+[1]NEA!P106</f>
        <v>7361.4138000000003</v>
      </c>
      <c r="P105" s="17">
        <f>+[1]NEA!Q106</f>
        <v>8477.8382999999994</v>
      </c>
      <c r="Q105" s="17">
        <f>+[1]NEA!R106</f>
        <v>9704.9087999999992</v>
      </c>
      <c r="R105" s="18">
        <f t="shared" si="68"/>
        <v>8478.4571239234701</v>
      </c>
      <c r="S105" s="19">
        <f t="shared" si="52"/>
        <v>8051.1901929449059</v>
      </c>
      <c r="T105" s="19">
        <f t="shared" si="53"/>
        <v>7488.5987066251018</v>
      </c>
      <c r="U105" s="19">
        <f t="shared" si="54"/>
        <v>7167.2012155391503</v>
      </c>
      <c r="V105" s="19"/>
      <c r="W105" s="20">
        <f t="shared" si="55"/>
        <v>8015.8437117626836</v>
      </c>
      <c r="X105" s="21"/>
      <c r="Y105" s="41">
        <f t="shared" si="69"/>
        <v>2.6788738041607418E-2</v>
      </c>
      <c r="Z105" s="24">
        <f t="shared" si="70"/>
        <v>3.2699003378982017E-2</v>
      </c>
      <c r="AA105" s="24">
        <f t="shared" si="71"/>
        <v>3.2700386303220697E-2</v>
      </c>
      <c r="AB105" s="24">
        <f t="shared" si="72"/>
        <v>1.4675478742443682E-2</v>
      </c>
      <c r="AC105" s="24">
        <f t="shared" si="73"/>
        <v>1.7711728934174387E-2</v>
      </c>
      <c r="AD105" s="24">
        <f t="shared" si="74"/>
        <v>7.0067722933853105E-3</v>
      </c>
      <c r="AE105" s="24">
        <f t="shared" si="75"/>
        <v>2.193756844293393E-2</v>
      </c>
      <c r="AF105" s="24">
        <f t="shared" si="76"/>
        <v>2.2806995050759227E-2</v>
      </c>
      <c r="AG105" s="24">
        <f t="shared" si="77"/>
        <v>2.7622667066854456E-2</v>
      </c>
      <c r="AH105" s="24">
        <f t="shared" si="78"/>
        <v>3.1514972165054278E-2</v>
      </c>
      <c r="AI105" s="24">
        <f t="shared" si="79"/>
        <v>3.4812215214078401E-2</v>
      </c>
      <c r="AJ105" s="24">
        <f t="shared" si="80"/>
        <v>5.3971526627644373E-2</v>
      </c>
      <c r="AK105" s="24">
        <f t="shared" si="81"/>
        <v>2.6633895494910798E-2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2.6788738041607418E-2</v>
      </c>
      <c r="AP105" s="24">
        <f t="shared" si="86"/>
        <v>2.9041663204232515E-2</v>
      </c>
      <c r="AQ105" s="24">
        <f t="shared" si="87"/>
        <v>2.4283996463048796E-2</v>
      </c>
      <c r="AR105" s="24">
        <f t="shared" si="88"/>
        <v>1.7870939465994606E-2</v>
      </c>
      <c r="AS105" s="24" t="e">
        <f t="shared" si="89"/>
        <v>#DIV/0!</v>
      </c>
      <c r="AT105" s="24">
        <f t="shared" si="90"/>
        <v>2.0556823218531362E-2</v>
      </c>
      <c r="AU105" s="21"/>
      <c r="AV105" s="24">
        <f t="shared" si="91"/>
        <v>0.44978064633531534</v>
      </c>
      <c r="AW105" s="24">
        <f t="shared" si="92"/>
        <v>0.39434138579556111</v>
      </c>
      <c r="AX105" s="24">
        <f t="shared" si="93"/>
        <v>0.36967748007910273</v>
      </c>
      <c r="AY105" s="24">
        <f t="shared" si="94"/>
        <v>0.37909449768235648</v>
      </c>
      <c r="AZ105" s="24">
        <f t="shared" si="95"/>
        <v>1.1355157307091441</v>
      </c>
      <c r="BA105" s="24">
        <f t="shared" si="96"/>
        <v>0.2777716727812245</v>
      </c>
      <c r="BB105" s="24">
        <f t="shared" si="97"/>
        <v>0.40519143694895687</v>
      </c>
      <c r="BC105" s="24">
        <f t="shared" si="98"/>
        <v>0.37575775360148644</v>
      </c>
      <c r="BD105" s="24">
        <f t="shared" si="99"/>
        <v>0.48867580102185593</v>
      </c>
      <c r="BE105" s="24">
        <f t="shared" si="100"/>
        <v>0.45570945466708923</v>
      </c>
      <c r="BF105" s="24">
        <f t="shared" si="101"/>
        <v>1.2111340617923534</v>
      </c>
      <c r="BG105" s="24">
        <f t="shared" si="102"/>
        <v>0.57706638559105849</v>
      </c>
      <c r="BH105" s="24">
        <f t="shared" si="103"/>
        <v>0.32976812942154976</v>
      </c>
      <c r="BI105" s="24">
        <f t="shared" si="104"/>
        <v>0.31297831344297578</v>
      </c>
      <c r="BJ105" s="24">
        <f t="shared" si="105"/>
        <v>0.40941099860286423</v>
      </c>
      <c r="BK105" s="24">
        <f t="shared" si="106"/>
        <v>0.71843452242564809</v>
      </c>
      <c r="BL105" s="24">
        <f t="shared" si="107"/>
        <v>0.44978064633531534</v>
      </c>
      <c r="BM105" s="24">
        <f t="shared" si="108"/>
        <v>0.39300624803674578</v>
      </c>
      <c r="BN105" s="24">
        <f t="shared" si="109"/>
        <v>0.39362415128454686</v>
      </c>
      <c r="BO105" s="24">
        <f t="shared" si="110"/>
        <v>0.35828410059261317</v>
      </c>
      <c r="BP105" s="24" t="e">
        <f t="shared" si="111"/>
        <v>#DIV/0!</v>
      </c>
      <c r="BQ105" s="24">
        <f t="shared" si="112"/>
        <v>0.38811277034714009</v>
      </c>
      <c r="BR105" s="21"/>
      <c r="BS105" s="35">
        <f t="shared" si="113"/>
        <v>45748</v>
      </c>
      <c r="BT105" s="24">
        <f t="shared" si="58"/>
        <v>1.183723241693172E-2</v>
      </c>
      <c r="BU105" s="24">
        <f t="shared" si="49"/>
        <v>9.1870294793647484E-4</v>
      </c>
      <c r="BV105" s="24">
        <f t="shared" si="50"/>
        <v>1.3054836534191934E-3</v>
      </c>
      <c r="BW105" s="24">
        <f t="shared" si="65"/>
        <v>1.7736620935849062E-3</v>
      </c>
      <c r="BX105" s="24">
        <f t="shared" si="66"/>
        <v>4.8722920490727051E-4</v>
      </c>
      <c r="BY105" s="24">
        <f t="shared" si="67"/>
        <v>1.3863829816116414E-3</v>
      </c>
      <c r="BZ105" s="24">
        <f t="shared" si="114"/>
        <v>2.540534171765153E-3</v>
      </c>
      <c r="CA105" s="24">
        <f t="shared" si="115"/>
        <v>6.8572407508767715E-4</v>
      </c>
      <c r="CB105" s="24">
        <f t="shared" si="116"/>
        <v>1.7272309661551986E-3</v>
      </c>
      <c r="CC105" s="24">
        <f t="shared" si="117"/>
        <v>3.6401102687047917E-4</v>
      </c>
      <c r="CD105" s="24">
        <f t="shared" si="118"/>
        <v>2.8752470933792575E-3</v>
      </c>
      <c r="CE105" s="24">
        <f t="shared" si="119"/>
        <v>8.8729740995850779E-4</v>
      </c>
      <c r="CF105" s="24">
        <f t="shared" si="120"/>
        <v>2.6788738041607477E-2</v>
      </c>
    </row>
    <row r="106" spans="1:84" x14ac:dyDescent="0.2">
      <c r="A106" s="31">
        <f>+[1]NEA!A107</f>
        <v>45778</v>
      </c>
      <c r="B106" s="17">
        <f>+[1]NEA!B107</f>
        <v>8642.0528702057873</v>
      </c>
      <c r="C106" s="17">
        <f>+[1]NEA!C107</f>
        <v>8904.5313629062402</v>
      </c>
      <c r="D106" s="17">
        <f>+[1]NEA!D107</f>
        <v>6669.141570709</v>
      </c>
      <c r="E106" s="17">
        <f>+[1]NEA!E107</f>
        <v>6622.8200577224698</v>
      </c>
      <c r="F106" s="17">
        <f>+[1]NEA!F107</f>
        <v>10508.3588</v>
      </c>
      <c r="G106" s="17">
        <f>+[1]NEA!G107</f>
        <v>7553.5163958556896</v>
      </c>
      <c r="H106" s="17">
        <f>+[1]NEA!H107</f>
        <v>10409.3888923054</v>
      </c>
      <c r="I106" s="17">
        <f>+[1]NEA!I107</f>
        <v>9813.9448323306806</v>
      </c>
      <c r="J106" s="17">
        <f>+[1]NEA!J107</f>
        <v>7787.5857551581603</v>
      </c>
      <c r="K106" s="17">
        <f>+[1]NEA!K107</f>
        <v>7617.9605000000001</v>
      </c>
      <c r="L106" s="17">
        <f>+[1]NEA!L107</f>
        <v>6725.0326898645699</v>
      </c>
      <c r="M106" s="17">
        <f>+[1]NEA!M107</f>
        <v>9679.5270999999993</v>
      </c>
      <c r="N106" s="17">
        <f>+[1]NEA!N107</f>
        <v>8751.0017939418394</v>
      </c>
      <c r="O106" s="17">
        <f>+[1]NEA!P107</f>
        <v>7156.4773999999998</v>
      </c>
      <c r="P106" s="17">
        <f>+[1]NEA!Q107</f>
        <v>8661.4961999999996</v>
      </c>
      <c r="Q106" s="17">
        <f>+[1]NEA!R107</f>
        <v>9738.3444999999992</v>
      </c>
      <c r="R106" s="18">
        <f t="shared" si="68"/>
        <v>8642.0528702057873</v>
      </c>
      <c r="S106" s="19">
        <f t="shared" si="52"/>
        <v>8220.4584805815175</v>
      </c>
      <c r="T106" s="19">
        <f t="shared" si="53"/>
        <v>7674.0215179907282</v>
      </c>
      <c r="U106" s="19">
        <f t="shared" si="54"/>
        <v>7330.755521070053</v>
      </c>
      <c r="V106" s="19"/>
      <c r="W106" s="20">
        <f t="shared" si="55"/>
        <v>8176.16503992454</v>
      </c>
      <c r="X106" s="21"/>
      <c r="Y106" s="41">
        <f t="shared" si="69"/>
        <v>1.9295461885477039E-2</v>
      </c>
      <c r="Z106" s="24">
        <f t="shared" si="70"/>
        <v>1.8553011755145565E-2</v>
      </c>
      <c r="AA106" s="24">
        <f t="shared" si="71"/>
        <v>1.3302285936935832E-2</v>
      </c>
      <c r="AB106" s="24">
        <f t="shared" si="72"/>
        <v>3.076315801717433E-2</v>
      </c>
      <c r="AC106" s="24">
        <f t="shared" si="73"/>
        <v>1.2710489718814388E-2</v>
      </c>
      <c r="AD106" s="24">
        <f t="shared" si="74"/>
        <v>1.6354798538955162E-2</v>
      </c>
      <c r="AE106" s="24">
        <f t="shared" si="75"/>
        <v>2.6729763221454927E-2</v>
      </c>
      <c r="AF106" s="24">
        <f t="shared" si="76"/>
        <v>4.5776363691658606E-3</v>
      </c>
      <c r="AG106" s="24">
        <f t="shared" si="77"/>
        <v>4.2554470851916992E-2</v>
      </c>
      <c r="AH106" s="24">
        <f t="shared" si="78"/>
        <v>1.8306581860991766E-2</v>
      </c>
      <c r="AI106" s="24">
        <f t="shared" si="79"/>
        <v>2.3653910453928839E-2</v>
      </c>
      <c r="AJ106" s="24">
        <f t="shared" si="80"/>
        <v>3.3437599612023305E-2</v>
      </c>
      <c r="AK106" s="24">
        <f t="shared" si="81"/>
        <v>2.2553076666508964E-2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1.9295461885477039E-2</v>
      </c>
      <c r="AP106" s="24">
        <f t="shared" si="86"/>
        <v>2.1024008075841705E-2</v>
      </c>
      <c r="AQ106" s="24">
        <f t="shared" si="87"/>
        <v>2.4760682022069602E-2</v>
      </c>
      <c r="AR106" s="24">
        <f t="shared" si="88"/>
        <v>2.2819828914012019E-2</v>
      </c>
      <c r="AS106" s="24" t="e">
        <f t="shared" si="89"/>
        <v>#DIV/0!</v>
      </c>
      <c r="AT106" s="24">
        <f t="shared" si="90"/>
        <v>2.0000555640399487E-2</v>
      </c>
      <c r="AU106" s="21"/>
      <c r="AV106" s="24">
        <f t="shared" si="91"/>
        <v>0.4149797883755586</v>
      </c>
      <c r="AW106" s="24">
        <f t="shared" si="92"/>
        <v>0.35796210701038</v>
      </c>
      <c r="AX106" s="24">
        <f t="shared" si="93"/>
        <v>0.31401375092910411</v>
      </c>
      <c r="AY106" s="24">
        <f t="shared" si="94"/>
        <v>0.37031761332262536</v>
      </c>
      <c r="AZ106" s="24">
        <f t="shared" si="95"/>
        <v>1.0501854527256995</v>
      </c>
      <c r="BA106" s="24">
        <f t="shared" si="96"/>
        <v>0.24666035693601729</v>
      </c>
      <c r="BB106" s="24">
        <f t="shared" si="97"/>
        <v>0.42503742512110732</v>
      </c>
      <c r="BC106" s="24">
        <f t="shared" si="98"/>
        <v>0.30694208791692956</v>
      </c>
      <c r="BD106" s="24">
        <f t="shared" si="99"/>
        <v>0.43377964719802131</v>
      </c>
      <c r="BE106" s="24">
        <f t="shared" si="100"/>
        <v>0.42898661288837059</v>
      </c>
      <c r="BF106" s="24">
        <f t="shared" si="101"/>
        <v>1.044603369022421</v>
      </c>
      <c r="BG106" s="24">
        <f t="shared" si="102"/>
        <v>0.58786325992114419</v>
      </c>
      <c r="BH106" s="24">
        <f t="shared" si="103"/>
        <v>0.31227421992886617</v>
      </c>
      <c r="BI106" s="24">
        <f t="shared" si="104"/>
        <v>0.22037678410219086</v>
      </c>
      <c r="BJ106" s="24">
        <f t="shared" si="105"/>
        <v>0.39960116641291821</v>
      </c>
      <c r="BK106" s="24">
        <f t="shared" si="106"/>
        <v>0.61603547319638285</v>
      </c>
      <c r="BL106" s="24">
        <f t="shared" si="107"/>
        <v>0.4149797883755586</v>
      </c>
      <c r="BM106" s="24">
        <f t="shared" si="108"/>
        <v>0.3646383656618517</v>
      </c>
      <c r="BN106" s="24">
        <f t="shared" si="109"/>
        <v>0.37779009993571755</v>
      </c>
      <c r="BO106" s="24">
        <f t="shared" si="110"/>
        <v>0.33779029946842654</v>
      </c>
      <c r="BP106" s="24" t="e">
        <f t="shared" si="111"/>
        <v>#DIV/0!</v>
      </c>
      <c r="BQ106" s="24">
        <f t="shared" si="112"/>
        <v>0.35769880855980629</v>
      </c>
      <c r="BR106" s="21"/>
      <c r="BS106" s="35">
        <f t="shared" si="113"/>
        <v>45778</v>
      </c>
      <c r="BT106" s="24">
        <f t="shared" si="58"/>
        <v>6.7549593468661301E-3</v>
      </c>
      <c r="BU106" s="24">
        <f t="shared" si="49"/>
        <v>3.7587353507987585E-4</v>
      </c>
      <c r="BV106" s="24">
        <f t="shared" si="50"/>
        <v>2.7043079522552889E-3</v>
      </c>
      <c r="BW106" s="24">
        <f t="shared" si="65"/>
        <v>1.2615831918072105E-3</v>
      </c>
      <c r="BX106" s="24">
        <f t="shared" si="66"/>
        <v>1.1153516184441029E-3</v>
      </c>
      <c r="BY106" s="24">
        <f t="shared" si="67"/>
        <v>1.681253145476344E-3</v>
      </c>
      <c r="BZ106" s="24">
        <f t="shared" si="114"/>
        <v>5.0793817746562042E-4</v>
      </c>
      <c r="CA106" s="24">
        <f t="shared" si="115"/>
        <v>1.0572594159978998E-3</v>
      </c>
      <c r="CB106" s="24">
        <f t="shared" si="116"/>
        <v>1.0079411802280135E-3</v>
      </c>
      <c r="CC106" s="24">
        <f t="shared" si="117"/>
        <v>2.4926785609881316E-4</v>
      </c>
      <c r="CD106" s="24">
        <f t="shared" si="118"/>
        <v>1.8284931825928621E-3</v>
      </c>
      <c r="CE106" s="24">
        <f t="shared" si="119"/>
        <v>7.5123328316501728E-4</v>
      </c>
      <c r="CF106" s="24">
        <f t="shared" si="120"/>
        <v>1.9295461885477178E-2</v>
      </c>
    </row>
    <row r="107" spans="1:84" x14ac:dyDescent="0.2">
      <c r="A107" s="31">
        <f>+[1]NEA!A108</f>
        <v>45809</v>
      </c>
      <c r="B107" s="17">
        <f>+[1]NEA!B108</f>
        <v>8802.1950249040383</v>
      </c>
      <c r="C107" s="17">
        <f>+[1]NEA!C108</f>
        <v>9013.5079391747295</v>
      </c>
      <c r="D107" s="17">
        <f>+[1]NEA!D108</f>
        <v>6852.2471865381503</v>
      </c>
      <c r="E107" s="17">
        <f>+[1]NEA!E108</f>
        <v>6753.8580233427501</v>
      </c>
      <c r="F107" s="17">
        <f>+[1]NEA!F108</f>
        <v>10827.413500000001</v>
      </c>
      <c r="G107" s="17">
        <f>+[1]NEA!G108</f>
        <v>7656.9062728290401</v>
      </c>
      <c r="H107" s="17">
        <f>+[1]NEA!H108</f>
        <v>10675.360552623701</v>
      </c>
      <c r="I107" s="17">
        <f>+[1]NEA!I108</f>
        <v>10006.8693200743</v>
      </c>
      <c r="J107" s="17">
        <f>+[1]NEA!J108</f>
        <v>7923.8445340936496</v>
      </c>
      <c r="K107" s="17">
        <f>+[1]NEA!K108</f>
        <v>7707.2624999999998</v>
      </c>
      <c r="L107" s="17">
        <f>+[1]NEA!L108</f>
        <v>6948.4237436478397</v>
      </c>
      <c r="M107" s="17">
        <f>+[1]NEA!M108</f>
        <v>9975.1533999999992</v>
      </c>
      <c r="N107" s="17">
        <f>+[1]NEA!N108</f>
        <v>8939.5687194357197</v>
      </c>
      <c r="O107" s="17">
        <f>+[1]NEA!P108</f>
        <v>6992.0433999999996</v>
      </c>
      <c r="P107" s="17">
        <f>+[1]NEA!Q108</f>
        <v>8779.7885000000006</v>
      </c>
      <c r="Q107" s="17">
        <f>+[1]NEA!R108</f>
        <v>9906.2986000000001</v>
      </c>
      <c r="R107" s="18">
        <f t="shared" si="68"/>
        <v>8802.1950249040383</v>
      </c>
      <c r="S107" s="19">
        <f t="shared" si="52"/>
        <v>8350.6664799338396</v>
      </c>
      <c r="T107" s="19">
        <f t="shared" si="53"/>
        <v>7820.6787120615218</v>
      </c>
      <c r="U107" s="19">
        <f t="shared" si="54"/>
        <v>7451.9148909932128</v>
      </c>
      <c r="V107" s="19"/>
      <c r="W107" s="20">
        <f t="shared" si="55"/>
        <v>8331.3820500967922</v>
      </c>
      <c r="X107" s="21"/>
      <c r="Y107" s="41">
        <f t="shared" si="69"/>
        <v>1.8530568732153307E-2</v>
      </c>
      <c r="Z107" s="24">
        <f t="shared" si="70"/>
        <v>1.2238328085681704E-2</v>
      </c>
      <c r="AA107" s="24">
        <f t="shared" si="71"/>
        <v>2.7455649859549291E-2</v>
      </c>
      <c r="AB107" s="24">
        <f t="shared" si="72"/>
        <v>1.9785826049657729E-2</v>
      </c>
      <c r="AC107" s="24">
        <f t="shared" si="73"/>
        <v>3.0361991446276049E-2</v>
      </c>
      <c r="AD107" s="24">
        <f t="shared" si="74"/>
        <v>1.3687648448089229E-2</v>
      </c>
      <c r="AE107" s="24">
        <f t="shared" si="75"/>
        <v>2.5551131105775671E-2</v>
      </c>
      <c r="AF107" s="24">
        <f t="shared" si="76"/>
        <v>1.9658199739217563E-2</v>
      </c>
      <c r="AG107" s="24">
        <f t="shared" si="77"/>
        <v>1.7496921795723042E-2</v>
      </c>
      <c r="AH107" s="24">
        <f t="shared" si="78"/>
        <v>1.1722560126165016E-2</v>
      </c>
      <c r="AI107" s="24">
        <f t="shared" si="79"/>
        <v>3.3217839092432477E-2</v>
      </c>
      <c r="AJ107" s="24">
        <f t="shared" si="80"/>
        <v>3.0541399073101383E-2</v>
      </c>
      <c r="AK107" s="24">
        <f t="shared" si="81"/>
        <v>2.1548038719912288E-2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1.8530568732153307E-2</v>
      </c>
      <c r="AP107" s="24">
        <f t="shared" si="86"/>
        <v>1.5839505747751392E-2</v>
      </c>
      <c r="AQ107" s="24">
        <f t="shared" si="87"/>
        <v>1.9110865629836438E-2</v>
      </c>
      <c r="AR107" s="24">
        <f t="shared" si="88"/>
        <v>1.6527542021408825E-2</v>
      </c>
      <c r="AS107" s="24" t="e">
        <f t="shared" si="89"/>
        <v>#DIV/0!</v>
      </c>
      <c r="AT107" s="24">
        <f t="shared" si="90"/>
        <v>1.898408476520741E-2</v>
      </c>
      <c r="AU107" s="21"/>
      <c r="AV107" s="24">
        <f t="shared" si="91"/>
        <v>0.36986311907566205</v>
      </c>
      <c r="AW107" s="24">
        <f t="shared" si="92"/>
        <v>0.31556391107839787</v>
      </c>
      <c r="AX107" s="24">
        <f t="shared" si="93"/>
        <v>0.31551357156711268</v>
      </c>
      <c r="AY107" s="24">
        <f t="shared" si="94"/>
        <v>0.32758288381551015</v>
      </c>
      <c r="AZ107" s="24">
        <f t="shared" si="95"/>
        <v>0.7693656183244828</v>
      </c>
      <c r="BA107" s="24">
        <f t="shared" si="96"/>
        <v>0.22174034632137407</v>
      </c>
      <c r="BB107" s="24">
        <f t="shared" si="97"/>
        <v>0.3983955026719086</v>
      </c>
      <c r="BC107" s="24">
        <f t="shared" si="98"/>
        <v>0.29568269578681106</v>
      </c>
      <c r="BD107" s="24">
        <f t="shared" si="99"/>
        <v>0.38111675916391929</v>
      </c>
      <c r="BE107" s="24">
        <f t="shared" si="100"/>
        <v>0.38128850633978528</v>
      </c>
      <c r="BF107" s="24">
        <f t="shared" si="101"/>
        <v>0.96131777878478752</v>
      </c>
      <c r="BG107" s="24">
        <f t="shared" si="102"/>
        <v>0.56941480214664297</v>
      </c>
      <c r="BH107" s="24">
        <f t="shared" si="103"/>
        <v>0.31294709902907147</v>
      </c>
      <c r="BI107" s="24">
        <f t="shared" si="104"/>
        <v>0.13430982007381709</v>
      </c>
      <c r="BJ107" s="24">
        <f t="shared" si="105"/>
        <v>0.37611651504987376</v>
      </c>
      <c r="BK107" s="24">
        <f t="shared" si="106"/>
        <v>0.50671271538376361</v>
      </c>
      <c r="BL107" s="24">
        <f t="shared" si="107"/>
        <v>0.36986311907566205</v>
      </c>
      <c r="BM107" s="24">
        <f t="shared" si="108"/>
        <v>0.32944622233092202</v>
      </c>
      <c r="BN107" s="24">
        <f t="shared" si="109"/>
        <v>0.34788006734159183</v>
      </c>
      <c r="BO107" s="24">
        <f t="shared" si="110"/>
        <v>0.3056530430762896</v>
      </c>
      <c r="BP107" s="24" t="e">
        <f t="shared" si="111"/>
        <v>#DIV/0!</v>
      </c>
      <c r="BQ107" s="24">
        <f t="shared" si="112"/>
        <v>0.33014697678434146</v>
      </c>
      <c r="BR107" s="21"/>
      <c r="BS107" s="35">
        <f t="shared" si="113"/>
        <v>45809</v>
      </c>
      <c r="BT107" s="24">
        <f t="shared" si="58"/>
        <v>4.4526028315639383E-3</v>
      </c>
      <c r="BU107" s="24">
        <f t="shared" si="49"/>
        <v>7.712339320625289E-4</v>
      </c>
      <c r="BV107" s="24">
        <f t="shared" si="50"/>
        <v>1.7588881068243878E-3</v>
      </c>
      <c r="BW107" s="24">
        <f t="shared" si="65"/>
        <v>2.994119170366045E-3</v>
      </c>
      <c r="BX107" s="24">
        <f t="shared" si="66"/>
        <v>9.3076639883309673E-4</v>
      </c>
      <c r="BY107" s="24">
        <f t="shared" si="67"/>
        <v>1.6188409794361132E-3</v>
      </c>
      <c r="BZ107" s="24">
        <f t="shared" si="114"/>
        <v>2.1497933938545962E-3</v>
      </c>
      <c r="CA107" s="24">
        <f t="shared" si="115"/>
        <v>4.4462787067967794E-4</v>
      </c>
      <c r="CB107" s="24">
        <f t="shared" si="116"/>
        <v>6.4480568259556214E-4</v>
      </c>
      <c r="CC107" s="24">
        <f t="shared" si="117"/>
        <v>3.5155053748012134E-4</v>
      </c>
      <c r="CD107" s="24">
        <f t="shared" si="118"/>
        <v>1.693290016825775E-3</v>
      </c>
      <c r="CE107" s="24">
        <f t="shared" si="119"/>
        <v>7.2004981163114224E-4</v>
      </c>
      <c r="CF107" s="24">
        <f t="shared" si="120"/>
        <v>1.8530568732152981E-2</v>
      </c>
    </row>
    <row r="108" spans="1:84" x14ac:dyDescent="0.2">
      <c r="A108" s="31">
        <f>+[1]NEA!A109</f>
        <v>45839</v>
      </c>
      <c r="B108" s="17">
        <f>+[1]NEA!B109</f>
        <v>8983.6555566474035</v>
      </c>
      <c r="C108" s="17">
        <f>+[1]NEA!C109</f>
        <v>9181.3728152177991</v>
      </c>
      <c r="D108" s="17">
        <f>+[1]NEA!D109</f>
        <v>6954.2242944644904</v>
      </c>
      <c r="E108" s="17">
        <f>+[1]NEA!E109</f>
        <v>6834.6698780551496</v>
      </c>
      <c r="F108" s="17">
        <f>+[1]NEA!F109</f>
        <v>11110.0077</v>
      </c>
      <c r="G108" s="17">
        <f>+[1]NEA!G109</f>
        <v>7737.5741367362098</v>
      </c>
      <c r="H108" s="17">
        <f>+[1]NEA!H109</f>
        <v>10753.9276285216</v>
      </c>
      <c r="I108" s="17">
        <f>+[1]NEA!I109</f>
        <v>10286.778278604401</v>
      </c>
      <c r="J108" s="17">
        <f>+[1]NEA!J109</f>
        <v>8128.9189809541003</v>
      </c>
      <c r="K108" s="17">
        <f>+[1]NEA!K109</f>
        <v>7936.7762000000002</v>
      </c>
      <c r="L108" s="17">
        <f>+[1]NEA!L109</f>
        <v>7228.0384469933197</v>
      </c>
      <c r="M108" s="17">
        <f>+[1]NEA!M109</f>
        <v>10378.2281</v>
      </c>
      <c r="N108" s="17">
        <f>+[1]NEA!N109</f>
        <v>9089.8529591261504</v>
      </c>
      <c r="O108" s="17">
        <f>+[1]NEA!P109</f>
        <v>7135.5784999999996</v>
      </c>
      <c r="P108" s="17">
        <f>+[1]NEA!Q109</f>
        <v>8912.6926999999996</v>
      </c>
      <c r="Q108" s="17">
        <f>+[1]NEA!R109</f>
        <v>10124.570599999999</v>
      </c>
      <c r="R108" s="18">
        <f t="shared" si="68"/>
        <v>8983.6555566474035</v>
      </c>
      <c r="S108" s="19">
        <f t="shared" si="52"/>
        <v>8512.5291850392041</v>
      </c>
      <c r="T108" s="19">
        <f t="shared" si="53"/>
        <v>7982.7199503207494</v>
      </c>
      <c r="U108" s="19">
        <f t="shared" si="54"/>
        <v>7572.7004018797979</v>
      </c>
      <c r="V108" s="19"/>
      <c r="W108" s="20">
        <f t="shared" si="55"/>
        <v>8488.9250590862521</v>
      </c>
      <c r="X108" s="21"/>
      <c r="Y108" s="41">
        <f t="shared" si="69"/>
        <v>2.0615372782579744E-2</v>
      </c>
      <c r="Z108" s="24">
        <f t="shared" si="70"/>
        <v>1.8623700913768637E-2</v>
      </c>
      <c r="AA108" s="24">
        <f t="shared" si="71"/>
        <v>1.488228681047632E-2</v>
      </c>
      <c r="AB108" s="24">
        <f t="shared" si="72"/>
        <v>1.196528775599015E-2</v>
      </c>
      <c r="AC108" s="24">
        <f t="shared" si="73"/>
        <v>2.6099880640930495E-2</v>
      </c>
      <c r="AD108" s="24">
        <f t="shared" si="74"/>
        <v>1.053530773824729E-2</v>
      </c>
      <c r="AE108" s="24">
        <f t="shared" si="75"/>
        <v>7.35966485727646E-3</v>
      </c>
      <c r="AF108" s="24">
        <f t="shared" si="76"/>
        <v>2.7971681209885357E-2</v>
      </c>
      <c r="AG108" s="24">
        <f t="shared" si="77"/>
        <v>2.5880675217450744E-2</v>
      </c>
      <c r="AH108" s="24">
        <f t="shared" si="78"/>
        <v>2.9778887121075792E-2</v>
      </c>
      <c r="AI108" s="24">
        <f t="shared" si="79"/>
        <v>4.0241458158204679E-2</v>
      </c>
      <c r="AJ108" s="24">
        <f t="shared" si="80"/>
        <v>4.0407869817821629E-2</v>
      </c>
      <c r="AK108" s="24">
        <f t="shared" si="81"/>
        <v>1.6811128635735528E-2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2.0615372782579744E-2</v>
      </c>
      <c r="AP108" s="24">
        <f t="shared" si="86"/>
        <v>1.9383207974394745E-2</v>
      </c>
      <c r="AQ108" s="24">
        <f t="shared" si="87"/>
        <v>2.0719587675851914E-2</v>
      </c>
      <c r="AR108" s="24">
        <f t="shared" si="88"/>
        <v>1.6208654104808984E-2</v>
      </c>
      <c r="AS108" s="24" t="e">
        <f t="shared" si="89"/>
        <v>#DIV/0!</v>
      </c>
      <c r="AT108" s="24">
        <f t="shared" si="90"/>
        <v>1.8909588834379543E-2</v>
      </c>
      <c r="AU108" s="21"/>
      <c r="AV108" s="24">
        <f t="shared" si="91"/>
        <v>0.33197506115687436</v>
      </c>
      <c r="AW108" s="24">
        <f t="shared" si="92"/>
        <v>0.30015030274426246</v>
      </c>
      <c r="AX108" s="24">
        <f t="shared" si="93"/>
        <v>0.256999723433458</v>
      </c>
      <c r="AY108" s="24">
        <f t="shared" si="94"/>
        <v>0.28499476491502329</v>
      </c>
      <c r="AZ108" s="24">
        <f t="shared" si="95"/>
        <v>0.51799349818284957</v>
      </c>
      <c r="BA108" s="24">
        <f t="shared" si="96"/>
        <v>0.20576672622635961</v>
      </c>
      <c r="BB108" s="24">
        <f t="shared" si="97"/>
        <v>0.32893159859372445</v>
      </c>
      <c r="BC108" s="24">
        <f t="shared" si="98"/>
        <v>0.29266025707789733</v>
      </c>
      <c r="BD108" s="24">
        <f t="shared" si="99"/>
        <v>0.3539037471872013</v>
      </c>
      <c r="BE108" s="24">
        <f t="shared" si="100"/>
        <v>0.36459822564561062</v>
      </c>
      <c r="BF108" s="24">
        <f t="shared" si="101"/>
        <v>0.8038367387870875</v>
      </c>
      <c r="BG108" s="24">
        <f t="shared" si="102"/>
        <v>0.569706109316783</v>
      </c>
      <c r="BH108" s="24">
        <f t="shared" si="103"/>
        <v>0.28234478675525421</v>
      </c>
      <c r="BI108" s="24">
        <f t="shared" si="104"/>
        <v>0.11181359256823376</v>
      </c>
      <c r="BJ108" s="24">
        <f t="shared" si="105"/>
        <v>0.35258380033456849</v>
      </c>
      <c r="BK108" s="24">
        <f t="shared" si="106"/>
        <v>0.39958200142770317</v>
      </c>
      <c r="BL108" s="24">
        <f t="shared" si="107"/>
        <v>0.33197506115687436</v>
      </c>
      <c r="BM108" s="24">
        <f t="shared" si="108"/>
        <v>0.30907943403664451</v>
      </c>
      <c r="BN108" s="24">
        <f t="shared" si="109"/>
        <v>0.32513183376042831</v>
      </c>
      <c r="BO108" s="24">
        <f t="shared" si="110"/>
        <v>0.27840771107755069</v>
      </c>
      <c r="BP108" s="24" t="e">
        <f t="shared" si="111"/>
        <v>#DIV/0!</v>
      </c>
      <c r="BQ108" s="24">
        <f t="shared" si="112"/>
        <v>0.30200840001320195</v>
      </c>
      <c r="BR108" s="21"/>
      <c r="BS108" s="35">
        <f t="shared" si="113"/>
        <v>45839</v>
      </c>
      <c r="BT108" s="24">
        <f t="shared" si="58"/>
        <v>6.7338984836289861E-3</v>
      </c>
      <c r="BU108" s="24">
        <f t="shared" si="49"/>
        <v>4.2170921207909125E-4</v>
      </c>
      <c r="BV108" s="24">
        <f t="shared" si="50"/>
        <v>1.0649815324604833E-3</v>
      </c>
      <c r="BW108" s="24">
        <f t="shared" si="65"/>
        <v>2.6037130005819001E-3</v>
      </c>
      <c r="BX108" s="24">
        <f t="shared" si="66"/>
        <v>7.1299940460546921E-4</v>
      </c>
      <c r="BY108" s="24">
        <f t="shared" si="67"/>
        <v>4.6949973052597376E-4</v>
      </c>
      <c r="BZ108" s="24">
        <f t="shared" si="114"/>
        <v>3.0623307743334821E-3</v>
      </c>
      <c r="CA108" s="24">
        <f t="shared" si="115"/>
        <v>6.5700650634331506E-4</v>
      </c>
      <c r="CB108" s="24">
        <f t="shared" si="116"/>
        <v>1.6270549379421597E-3</v>
      </c>
      <c r="CC108" s="24">
        <f t="shared" si="117"/>
        <v>4.3202405249365448E-4</v>
      </c>
      <c r="CD108" s="24">
        <f t="shared" si="118"/>
        <v>2.2667297865531641E-3</v>
      </c>
      <c r="CE108" s="24">
        <f t="shared" si="119"/>
        <v>5.6342536103240687E-4</v>
      </c>
      <c r="CF108" s="24">
        <f t="shared" si="120"/>
        <v>2.0615372782580091E-2</v>
      </c>
    </row>
    <row r="109" spans="1:84" x14ac:dyDescent="0.2">
      <c r="A109" s="31">
        <f>+[1]NEA!A110</f>
        <v>45870</v>
      </c>
      <c r="B109" s="17">
        <f>+[1]NEA!B110</f>
        <v>9132.5121124127363</v>
      </c>
      <c r="C109" s="17">
        <f>+[1]NEA!C110</f>
        <v>9292.6743142744308</v>
      </c>
      <c r="D109" s="17">
        <f>+[1]NEA!D110</f>
        <v>7100.8968349638399</v>
      </c>
      <c r="E109" s="17">
        <f>+[1]NEA!E110</f>
        <v>6863.5714480726601</v>
      </c>
      <c r="F109" s="17">
        <f>+[1]NEA!F110</f>
        <v>11437.702300000001</v>
      </c>
      <c r="G109" s="17">
        <f>+[1]NEA!G110</f>
        <v>7745.1293421210803</v>
      </c>
      <c r="H109" s="17">
        <f>+[1]NEA!H110</f>
        <v>11007.874626186</v>
      </c>
      <c r="I109" s="17">
        <f>+[1]NEA!I110</f>
        <v>10514.3077927004</v>
      </c>
      <c r="J109" s="17">
        <f>+[1]NEA!J110</f>
        <v>8422.7934404618209</v>
      </c>
      <c r="K109" s="17">
        <f>+[1]NEA!K110</f>
        <v>7997.5686999999998</v>
      </c>
      <c r="L109" s="17">
        <f>+[1]NEA!L110</f>
        <v>7477.6562818727298</v>
      </c>
      <c r="M109" s="17">
        <f>+[1]NEA!M110</f>
        <v>10774.047500000001</v>
      </c>
      <c r="N109" s="17">
        <f>+[1]NEA!N110</f>
        <v>9191.7750171933094</v>
      </c>
      <c r="O109" s="17">
        <f>+[1]NEA!P110</f>
        <v>7169.2323999999999</v>
      </c>
      <c r="P109" s="17">
        <f>+[1]NEA!Q110</f>
        <v>9048.9734000000008</v>
      </c>
      <c r="Q109" s="17">
        <f>+[1]NEA!R110</f>
        <v>10411.131799999999</v>
      </c>
      <c r="R109" s="18">
        <f t="shared" ref="R109" si="121">+SUMPRODUCT($C$3:$N$3,C109:N109)</f>
        <v>9132.5121124127363</v>
      </c>
      <c r="S109" s="19">
        <f t="shared" si="52"/>
        <v>8615.9757067478895</v>
      </c>
      <c r="T109" s="19">
        <f t="shared" si="53"/>
        <v>8073.3320475076107</v>
      </c>
      <c r="U109" s="19">
        <f t="shared" si="54"/>
        <v>7611.0726598922129</v>
      </c>
      <c r="V109" s="19"/>
      <c r="W109" s="20">
        <f t="shared" si="55"/>
        <v>8609.8836413205936</v>
      </c>
      <c r="X109" s="21"/>
      <c r="Y109" s="41">
        <f t="shared" ref="Y109" si="122">+B109/B108-1</f>
        <v>1.6569708714531783E-2</v>
      </c>
      <c r="Z109" s="24">
        <f t="shared" ref="Z109" si="123">+C109/C108-1</f>
        <v>1.2122533448609474E-2</v>
      </c>
      <c r="AA109" s="24">
        <f t="shared" ref="AA109" si="124">+D109/D108-1</f>
        <v>2.1091143208610497E-2</v>
      </c>
      <c r="AB109" s="24">
        <f t="shared" ref="AB109" si="125">+E109/E108-1</f>
        <v>4.2286709575114489E-3</v>
      </c>
      <c r="AC109" s="24">
        <f t="shared" ref="AC109" si="126">+F109/F108-1</f>
        <v>2.9495443103968455E-2</v>
      </c>
      <c r="AD109" s="24">
        <f t="shared" ref="AD109" si="127">+G109/G108-1</f>
        <v>9.7643075870523788E-4</v>
      </c>
      <c r="AE109" s="24">
        <f t="shared" ref="AE109" si="128">+H109/H108-1</f>
        <v>2.3614348769735116E-2</v>
      </c>
      <c r="AF109" s="24">
        <f t="shared" ref="AF109" si="129">+I109/I108-1</f>
        <v>2.2118636946733883E-2</v>
      </c>
      <c r="AG109" s="24">
        <f t="shared" ref="AG109" si="130">+J109/J108-1</f>
        <v>3.6151726963482123E-2</v>
      </c>
      <c r="AH109" s="24">
        <f t="shared" ref="AH109" si="131">+K109/K108-1</f>
        <v>7.6595960964602749E-3</v>
      </c>
      <c r="AI109" s="24">
        <f t="shared" ref="AI109" si="132">+L109/L108-1</f>
        <v>3.4534657875712416E-2</v>
      </c>
      <c r="AJ109" s="24">
        <f t="shared" ref="AJ109" si="133">+M109/M108-1</f>
        <v>3.8139400694035652E-2</v>
      </c>
      <c r="AK109" s="24">
        <f t="shared" ref="AK109" si="134">+N109/N108-1</f>
        <v>1.121272902053172E-2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1.6569708714531783E-2</v>
      </c>
      <c r="AP109" s="24">
        <f t="shared" ref="AP109" si="139">+S109/S108-1</f>
        <v>1.2152266319449767E-2</v>
      </c>
      <c r="AQ109" s="24">
        <f t="shared" ref="AQ109" si="140">+T109/T108-1</f>
        <v>1.1351030444606947E-2</v>
      </c>
      <c r="AR109" s="24">
        <f t="shared" ref="AR109" si="141">+U109/U108-1</f>
        <v>5.0671829038542171E-3</v>
      </c>
      <c r="AS109" s="24" t="e">
        <f t="shared" ref="AS109" si="142">+V109/V108-1</f>
        <v>#DIV/0!</v>
      </c>
      <c r="AT109" s="24">
        <f t="shared" ref="AT109" si="143">+W109/W108-1</f>
        <v>1.4248986932081875E-2</v>
      </c>
      <c r="AU109" s="21"/>
      <c r="AV109" s="24">
        <f t="shared" ref="AV109" si="144">+B109/B97-1</f>
        <v>0.2985501563481805</v>
      </c>
      <c r="AW109" s="24">
        <f t="shared" ref="AW109" si="145">+C109/C97-1</f>
        <v>0.25300753515713148</v>
      </c>
      <c r="AX109" s="24">
        <f t="shared" ref="AX109" si="146">+D109/D97-1</f>
        <v>0.23868458224401068</v>
      </c>
      <c r="AY109" s="24">
        <f t="shared" ref="AY109" si="147">+E109/E97-1</f>
        <v>0.25672821050623118</v>
      </c>
      <c r="AZ109" s="24">
        <f t="shared" ref="AZ109" si="148">+F109/F97-1</f>
        <v>0.49305489488818388</v>
      </c>
      <c r="BA109" s="24">
        <f t="shared" ref="BA109" si="149">+G109/G97-1</f>
        <v>0.16726937054733493</v>
      </c>
      <c r="BB109" s="24">
        <f t="shared" ref="BB109" si="150">+H109/H97-1</f>
        <v>0.31053965190623134</v>
      </c>
      <c r="BC109" s="24">
        <f t="shared" ref="BC109" si="151">+I109/I97-1</f>
        <v>0.28218846917368845</v>
      </c>
      <c r="BD109" s="24">
        <f t="shared" ref="BD109" si="152">+J109/J97-1</f>
        <v>0.31387364716523902</v>
      </c>
      <c r="BE109" s="24">
        <f t="shared" ref="BE109" si="153">+K109/K97-1</f>
        <v>0.31243143743115853</v>
      </c>
      <c r="BF109" s="24">
        <f t="shared" ref="BF109" si="154">+L109/L97-1</f>
        <v>0.77507189284130207</v>
      </c>
      <c r="BG109" s="24">
        <f t="shared" ref="BG109" si="155">+M109/M97-1</f>
        <v>0.53387748680962299</v>
      </c>
      <c r="BH109" s="24">
        <f t="shared" ref="BH109" si="156">+N109/N97-1</f>
        <v>0.28011645657662143</v>
      </c>
      <c r="BI109" s="24">
        <f t="shared" ref="BI109" si="157">+O109/O97-1</f>
        <v>4.4563550066323065E-2</v>
      </c>
      <c r="BJ109" s="24">
        <f t="shared" ref="BJ109" si="158">+P109/P97-1</f>
        <v>0.32091253442973255</v>
      </c>
      <c r="BK109" s="24">
        <f t="shared" ref="BK109" si="159">+Q109/Q97-1</f>
        <v>0.38113602472137176</v>
      </c>
      <c r="BL109" s="24">
        <f t="shared" ref="BL109" si="160">+R109/R97-1</f>
        <v>0.29855015634818072</v>
      </c>
      <c r="BM109" s="24">
        <f t="shared" ref="BM109" si="161">+S109/S97-1</f>
        <v>0.26955622509881305</v>
      </c>
      <c r="BN109" s="24">
        <f t="shared" ref="BN109" si="162">+T109/T97-1</f>
        <v>0.29309581112537519</v>
      </c>
      <c r="BO109" s="24">
        <f t="shared" ref="BO109" si="163">+U109/U97-1</f>
        <v>0.24571616763367987</v>
      </c>
      <c r="BP109" s="24" t="e">
        <f t="shared" ref="BP109" si="164">+V109/V97-1</f>
        <v>#DIV/0!</v>
      </c>
      <c r="BQ109" s="24">
        <f t="shared" ref="BQ109" si="165">+W109/W97-1</f>
        <v>0.27664149268485172</v>
      </c>
      <c r="BR109" s="21"/>
      <c r="BS109" s="35">
        <f t="shared" ref="BS109" si="166">+A109</f>
        <v>45870</v>
      </c>
      <c r="BT109" s="24">
        <f t="shared" ref="BT109" si="167">(C109-C108)/$B108*C$3</f>
        <v>4.3746734354498289E-3</v>
      </c>
      <c r="BU109" s="24">
        <f t="shared" ref="BU109" si="168">(D109-D108)/$B108*D$3</f>
        <v>5.9428819821858011E-4</v>
      </c>
      <c r="BV109" s="24">
        <f t="shared" ref="BV109" si="169">(E109-E108)/$B108*E$3</f>
        <v>3.7318685037412123E-4</v>
      </c>
      <c r="BW109" s="24">
        <f t="shared" ref="BW109" si="170">(F109-F108)/$B108*F$3</f>
        <v>2.9582648057265822E-3</v>
      </c>
      <c r="BX109" s="24">
        <f t="shared" ref="BX109" si="171">(G109-G108)/$B108*G$3</f>
        <v>6.5429376186177573E-5</v>
      </c>
      <c r="BY109" s="24">
        <f t="shared" ref="BY109" si="172">(H109-H108)/$B108*H$3</f>
        <v>1.4868793658572015E-3</v>
      </c>
      <c r="BZ109" s="24">
        <f t="shared" ref="BZ109" si="173">(I109-I108)/$B108*I$3</f>
        <v>2.4389951361427366E-3</v>
      </c>
      <c r="CA109" s="24">
        <f t="shared" ref="CA109" si="174">(J109-J108)/$B108*J$3</f>
        <v>9.2248191238650159E-4</v>
      </c>
      <c r="CB109" s="24">
        <f t="shared" ref="CB109" si="175">(K109-K108)/$B108*K$3</f>
        <v>4.2226151437796725E-4</v>
      </c>
      <c r="CC109" s="24">
        <f t="shared" ref="CC109" si="176">(L109-L108)/$B108*L$3</f>
        <v>3.778865443976214E-4</v>
      </c>
      <c r="CD109" s="24">
        <f t="shared" ref="CD109" si="177">(M109-M108)/$B108*M$3</f>
        <v>2.1809674443163895E-3</v>
      </c>
      <c r="CE109" s="24">
        <f t="shared" ref="CE109" si="178">(N109-N108)/$B108*N$3</f>
        <v>3.743941310981696E-4</v>
      </c>
      <c r="CF109" s="24">
        <f t="shared" ref="CF109" si="179">+SUM(BT109:CE109)</f>
        <v>1.6569708714531877E-2</v>
      </c>
    </row>
    <row r="110" spans="1:84" x14ac:dyDescent="0.2">
      <c r="A110" s="31">
        <f>+[1]NEA!A111</f>
        <v>45901</v>
      </c>
      <c r="B110" s="17">
        <f>+[1]NEA!B111</f>
        <v>9253.0520327182203</v>
      </c>
      <c r="C110" s="17">
        <f>+[1]NEA!C111</f>
        <v>9398.9892445702499</v>
      </c>
      <c r="D110" s="17">
        <f>+[1]NEA!D111</f>
        <v>7144.0159313255199</v>
      </c>
      <c r="E110" s="17">
        <f>+[1]NEA!E111</f>
        <v>6897.5389543501697</v>
      </c>
      <c r="F110" s="17">
        <f>+[1]NEA!F111</f>
        <v>11745.5798</v>
      </c>
      <c r="G110" s="17">
        <f>+[1]NEA!G111</f>
        <v>7765.9597702637302</v>
      </c>
      <c r="H110" s="17">
        <f>+[1]NEA!H111</f>
        <v>11176.9901354473</v>
      </c>
      <c r="I110" s="17">
        <f>+[1]NEA!I111</f>
        <v>10756.9111713647</v>
      </c>
      <c r="J110" s="17">
        <f>+[1]NEA!J111</f>
        <v>8694.9331398648392</v>
      </c>
      <c r="K110" s="17">
        <f>+[1]NEA!K111</f>
        <v>8048.2424000000001</v>
      </c>
      <c r="L110" s="17">
        <f>+[1]NEA!L111</f>
        <v>7772.1903683578403</v>
      </c>
      <c r="M110" s="17">
        <f>+[1]NEA!M111</f>
        <v>10792.572099999999</v>
      </c>
      <c r="N110" s="17">
        <f>+[1]NEA!N111</f>
        <v>9279.1595381295192</v>
      </c>
      <c r="O110" s="17">
        <f>+[1]NEA!P111</f>
        <v>7458.8014000000003</v>
      </c>
      <c r="P110" s="17">
        <f>+[1]NEA!Q111</f>
        <v>9186.1980999999996</v>
      </c>
      <c r="Q110" s="17">
        <f>+[1]NEA!R111</f>
        <v>10584.041999999999</v>
      </c>
      <c r="R110" s="18">
        <f t="shared" ref="R110" si="180">+SUMPRODUCT($C$3:$N$3,C110:N110)</f>
        <v>9253.0520327182203</v>
      </c>
      <c r="S110" s="19">
        <f t="shared" si="52"/>
        <v>8686.8805004908227</v>
      </c>
      <c r="T110" s="19">
        <f t="shared" si="53"/>
        <v>8110.307346617692</v>
      </c>
      <c r="U110" s="19">
        <f t="shared" si="54"/>
        <v>7651.2060143478975</v>
      </c>
      <c r="V110" s="19"/>
      <c r="W110" s="20">
        <f t="shared" si="55"/>
        <v>8725.6259842263298</v>
      </c>
      <c r="X110" s="21"/>
      <c r="Y110" s="41">
        <f t="shared" ref="Y110" si="181">+B110/B109-1</f>
        <v>1.3198988276363677E-2</v>
      </c>
      <c r="Z110" s="24">
        <f t="shared" ref="Z110" si="182">+C110/C109-1</f>
        <v>1.1440724887184395E-2</v>
      </c>
      <c r="AA110" s="24">
        <f t="shared" ref="AA110" si="183">+D110/D109-1</f>
        <v>6.0723451366548886E-3</v>
      </c>
      <c r="AB110" s="24">
        <f t="shared" ref="AB110" si="184">+E110/E109-1</f>
        <v>4.9489550060775045E-3</v>
      </c>
      <c r="AC110" s="24">
        <f t="shared" ref="AC110" si="185">+F110/F109-1</f>
        <v>2.6917775259808874E-2</v>
      </c>
      <c r="AD110" s="24">
        <f t="shared" ref="AD110" si="186">+G110/G109-1</f>
        <v>2.6894874472096486E-3</v>
      </c>
      <c r="AE110" s="24">
        <f t="shared" ref="AE110" si="187">+H110/H109-1</f>
        <v>1.5363139116701285E-2</v>
      </c>
      <c r="AF110" s="24">
        <f t="shared" ref="AF110" si="188">+I110/I109-1</f>
        <v>2.3073642454401799E-2</v>
      </c>
      <c r="AG110" s="24">
        <f t="shared" ref="AG110" si="189">+J110/J109-1</f>
        <v>3.2309910165397193E-2</v>
      </c>
      <c r="AH110" s="24">
        <f t="shared" ref="AH110" si="190">+K110/K109-1</f>
        <v>6.3361381315798493E-3</v>
      </c>
      <c r="AI110" s="24">
        <f t="shared" ref="AI110" si="191">+L110/L109-1</f>
        <v>3.9388556438347821E-2</v>
      </c>
      <c r="AJ110" s="24">
        <f t="shared" ref="AJ110" si="192">+M110/M109-1</f>
        <v>1.7193724085584616E-3</v>
      </c>
      <c r="AK110" s="24">
        <f t="shared" ref="AK110" si="193">+N110/N109-1</f>
        <v>9.5068167761673816E-3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1.3198988276363677E-2</v>
      </c>
      <c r="AP110" s="24">
        <f t="shared" ref="AP110" si="198">+S110/S109-1</f>
        <v>8.2294560890419088E-3</v>
      </c>
      <c r="AQ110" s="24">
        <f t="shared" ref="AQ110" si="199">+T110/T109-1</f>
        <v>4.5799304292823972E-3</v>
      </c>
      <c r="AR110" s="24">
        <f t="shared" ref="AR110" si="200">+U110/U109-1</f>
        <v>5.2730221151577883E-3</v>
      </c>
      <c r="AS110" s="24" t="e">
        <f t="shared" ref="AS110" si="201">+V110/V109-1</f>
        <v>#DIV/0!</v>
      </c>
      <c r="AT110" s="24">
        <f t="shared" ref="AT110" si="202">+W110/W109-1</f>
        <v>1.3442962498385613E-2</v>
      </c>
      <c r="AU110" s="21"/>
      <c r="AV110" s="24">
        <f t="shared" ref="AV110" si="203">+B110/B98-1</f>
        <v>0.28054478068549504</v>
      </c>
      <c r="AW110" s="24">
        <f t="shared" ref="AW110" si="204">+C110/C98-1</f>
        <v>0.24697469436222597</v>
      </c>
      <c r="AX110" s="24">
        <f t="shared" ref="AX110" si="205">+D110/D98-1</f>
        <v>0.23369617809888532</v>
      </c>
      <c r="AY110" s="24">
        <f t="shared" ref="AY110" si="206">+E110/E98-1</f>
        <v>0.23103947104509959</v>
      </c>
      <c r="AZ110" s="24">
        <f t="shared" ref="AZ110" si="207">+F110/F98-1</f>
        <v>0.42234050591892092</v>
      </c>
      <c r="BA110" s="24">
        <f t="shared" ref="BA110" si="208">+G110/G98-1</f>
        <v>0.15219735577874327</v>
      </c>
      <c r="BB110" s="24">
        <f t="shared" ref="BB110" si="209">+H110/H98-1</f>
        <v>0.28239979453974184</v>
      </c>
      <c r="BC110" s="24">
        <f t="shared" ref="BC110" si="210">+I110/I98-1</f>
        <v>0.28519325237367399</v>
      </c>
      <c r="BD110" s="24">
        <f t="shared" ref="BD110" si="211">+J110/J98-1</f>
        <v>0.31702823786104495</v>
      </c>
      <c r="BE110" s="24">
        <f t="shared" ref="BE110" si="212">+K110/K98-1</f>
        <v>0.25877245542229477</v>
      </c>
      <c r="BF110" s="24">
        <f t="shared" ref="BF110" si="213">+L110/L98-1</f>
        <v>0.75266571788394887</v>
      </c>
      <c r="BG110" s="24">
        <f t="shared" ref="BG110" si="214">+M110/M98-1</f>
        <v>0.49355276637890899</v>
      </c>
      <c r="BH110" s="24">
        <f t="shared" ref="BH110" si="215">+N110/N98-1</f>
        <v>0.26553850053155381</v>
      </c>
      <c r="BI110" s="24">
        <f t="shared" ref="BI110" si="216">+O110/O98-1</f>
        <v>5.8224827759002062E-2</v>
      </c>
      <c r="BJ110" s="24">
        <f t="shared" ref="BJ110" si="217">+P110/P98-1</f>
        <v>0.30068385667526254</v>
      </c>
      <c r="BK110" s="24">
        <f t="shared" ref="BK110" si="218">+Q110/Q98-1</f>
        <v>0.3469004423858113</v>
      </c>
      <c r="BL110" s="24">
        <f t="shared" ref="BL110" si="219">+R110/R98-1</f>
        <v>0.28054478068549504</v>
      </c>
      <c r="BM110" s="24">
        <f t="shared" ref="BM110" si="220">+S110/S98-1</f>
        <v>0.25382123680566293</v>
      </c>
      <c r="BN110" s="24">
        <f t="shared" ref="BN110" si="221">+T110/T98-1</f>
        <v>0.26415917396369104</v>
      </c>
      <c r="BO110" s="24">
        <f t="shared" ref="BO110" si="222">+U110/U98-1</f>
        <v>0.21895782810676789</v>
      </c>
      <c r="BP110" s="24" t="e">
        <f t="shared" ref="BP110" si="223">+V110/V98-1</f>
        <v>#DIV/0!</v>
      </c>
      <c r="BQ110" s="24">
        <f t="shared" ref="BQ110" si="224">+W110/W98-1</f>
        <v>0.25891842419832001</v>
      </c>
      <c r="BR110" s="21"/>
      <c r="BS110" s="35">
        <f t="shared" ref="BS110" si="225">+A110</f>
        <v>45901</v>
      </c>
      <c r="BT110" s="24">
        <f t="shared" ref="BT110" si="226">(C110-C109)/$B109*C$3</f>
        <v>4.1105668873332602E-3</v>
      </c>
      <c r="BU110" s="24">
        <f t="shared" ref="BU110" si="227">(D110-D109)/$B109*D$3</f>
        <v>1.7186236254008037E-4</v>
      </c>
      <c r="BV110" s="24">
        <f t="shared" ref="BV110" si="228">(E110-E109)/$B109*E$3</f>
        <v>4.31450917304081E-4</v>
      </c>
      <c r="BW110" s="24">
        <f t="shared" ref="BW110" si="229">(F110-F109)/$B109*F$3</f>
        <v>2.7340631956088721E-3</v>
      </c>
      <c r="BX110" s="24">
        <f t="shared" ref="BX110" si="230">(G110-G109)/$B109*G$3</f>
        <v>1.7745471230149964E-4</v>
      </c>
      <c r="BY110" s="24">
        <f t="shared" ref="BY110" si="231">(H110-H109)/$B109*H$3</f>
        <v>9.7404478391590178E-4</v>
      </c>
      <c r="BZ110" s="24">
        <f t="shared" ref="BZ110" si="232">(I110-I109)/$B109*I$3</f>
        <v>2.5581904603901879E-3</v>
      </c>
      <c r="CA110" s="24">
        <f t="shared" ref="CA110" si="233">(J110-J109)/$B109*J$3</f>
        <v>8.4033171034444075E-4</v>
      </c>
      <c r="CB110" s="24">
        <f t="shared" ref="CB110" si="234">(K110-K109)/$B109*K$3</f>
        <v>3.4623976854103857E-4</v>
      </c>
      <c r="CC110" s="24">
        <f t="shared" ref="CC110" si="235">(L110-L109)/$B109*L$3</f>
        <v>4.3861574196579284E-4</v>
      </c>
      <c r="CD110" s="24">
        <f t="shared" ref="CD110" si="236">(M110-M109)/$B109*M$3</f>
        <v>1.0040695141850586E-4</v>
      </c>
      <c r="CE110" s="24">
        <f t="shared" ref="CE110" si="237">(N110-N109)/$B109*N$3</f>
        <v>3.1576078469969601E-4</v>
      </c>
      <c r="CF110" s="24">
        <f t="shared" ref="CF110" si="238">+SUM(BT110:CE110)</f>
        <v>1.3198988276363356E-2</v>
      </c>
    </row>
    <row r="111" spans="1:84" x14ac:dyDescent="0.2">
      <c r="A111" s="31">
        <f>+[1]NEA!A112</f>
        <v>45931</v>
      </c>
      <c r="B111" s="17">
        <f>+[1]NEA!B112</f>
        <v>9440.3255975367392</v>
      </c>
      <c r="C111" s="17">
        <f>+[1]NEA!C112</f>
        <v>9583.6810509553507</v>
      </c>
      <c r="D111" s="17">
        <f>+[1]NEA!D112</f>
        <v>7362.7972037906402</v>
      </c>
      <c r="E111" s="17">
        <f>+[1]NEA!E112</f>
        <v>6930.5349374404996</v>
      </c>
      <c r="F111" s="17">
        <f>+[1]NEA!F112</f>
        <v>11980.707200000001</v>
      </c>
      <c r="G111" s="17">
        <f>+[1]NEA!G112</f>
        <v>7816.6569717545499</v>
      </c>
      <c r="H111" s="17">
        <f>+[1]NEA!H112</f>
        <v>11374.526403616799</v>
      </c>
      <c r="I111" s="17">
        <f>+[1]NEA!I112</f>
        <v>11090.3621974985</v>
      </c>
      <c r="J111" s="17">
        <f>+[1]NEA!J112</f>
        <v>8949.3019630643194</v>
      </c>
      <c r="K111" s="17">
        <f>+[1]NEA!K112</f>
        <v>8240.8642999999993</v>
      </c>
      <c r="L111" s="17">
        <f>+[1]NEA!L112</f>
        <v>8146.4289826878703</v>
      </c>
      <c r="M111" s="17">
        <f>+[1]NEA!M112</f>
        <v>11072.050499999999</v>
      </c>
      <c r="N111" s="17">
        <f>+[1]NEA!N112</f>
        <v>9480.2585187425502</v>
      </c>
      <c r="O111" s="17">
        <f>+[1]NEA!P112</f>
        <v>7624.7311</v>
      </c>
      <c r="P111" s="17">
        <f>+[1]NEA!Q112</f>
        <v>9389.3598999999995</v>
      </c>
      <c r="Q111" s="17">
        <f>+[1]NEA!R112</f>
        <v>10803.2528</v>
      </c>
      <c r="R111" s="18">
        <f t="shared" ref="R111" si="239">+SUMPRODUCT($C$3:$N$3,C111:N111)</f>
        <v>9440.3255975367392</v>
      </c>
      <c r="S111" s="19">
        <f t="shared" si="52"/>
        <v>8842.6620786108469</v>
      </c>
      <c r="T111" s="19">
        <f t="shared" si="53"/>
        <v>8229.1790030531611</v>
      </c>
      <c r="U111" s="19">
        <f t="shared" si="54"/>
        <v>7742.5879273309329</v>
      </c>
      <c r="V111" s="19"/>
      <c r="W111" s="20">
        <f t="shared" si="55"/>
        <v>8894.8117244351415</v>
      </c>
      <c r="X111" s="21"/>
      <c r="Y111" s="41">
        <f t="shared" ref="Y111" si="240">+B111/B110-1</f>
        <v>2.0239112906350387E-2</v>
      </c>
      <c r="Z111" s="24">
        <f t="shared" ref="Z111" si="241">+C111/C110-1</f>
        <v>1.9650177437089411E-2</v>
      </c>
      <c r="AA111" s="24">
        <f t="shared" ref="AA111" si="242">+D111/D110-1</f>
        <v>3.0624409935285035E-2</v>
      </c>
      <c r="AB111" s="24">
        <f t="shared" ref="AB111" si="243">+E111/E110-1</f>
        <v>4.7837327644986161E-3</v>
      </c>
      <c r="AC111" s="24">
        <f t="shared" ref="AC111" si="244">+F111/F110-1</f>
        <v>2.0018373209639284E-2</v>
      </c>
      <c r="AD111" s="24">
        <f t="shared" ref="AD111" si="245">+G111/G110-1</f>
        <v>6.5281308415918726E-3</v>
      </c>
      <c r="AE111" s="24">
        <f t="shared" ref="AE111" si="246">+H111/H110-1</f>
        <v>1.7673476112591402E-2</v>
      </c>
      <c r="AF111" s="24">
        <f t="shared" ref="AF111" si="247">+I111/I110-1</f>
        <v>3.0998771006072845E-2</v>
      </c>
      <c r="AG111" s="24">
        <f t="shared" ref="AG111" si="248">+J111/J110-1</f>
        <v>2.9254833718414863E-2</v>
      </c>
      <c r="AH111" s="24">
        <f t="shared" ref="AH111" si="249">+K111/K110-1</f>
        <v>2.3933411846541741E-2</v>
      </c>
      <c r="AI111" s="24">
        <f t="shared" ref="AI111" si="250">+L111/L110-1</f>
        <v>4.8150984033231037E-2</v>
      </c>
      <c r="AJ111" s="24">
        <f t="shared" ref="AJ111" si="251">+M111/M110-1</f>
        <v>2.5895439697827038E-2</v>
      </c>
      <c r="AK111" s="24">
        <f t="shared" ref="AK111" si="252">+N111/N110-1</f>
        <v>2.1672111551340745E-2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2.0239112906350387E-2</v>
      </c>
      <c r="AP111" s="24">
        <f t="shared" ref="AP111" si="257">+S111/S110-1</f>
        <v>1.7932971233024508E-2</v>
      </c>
      <c r="AQ111" s="24">
        <f t="shared" ref="AQ111" si="258">+T111/T110-1</f>
        <v>1.4656862108319846E-2</v>
      </c>
      <c r="AR111" s="24">
        <f t="shared" ref="AR111" si="259">+U111/U110-1</f>
        <v>1.1943465227791661E-2</v>
      </c>
      <c r="AS111" s="24" t="e">
        <f t="shared" ref="AS111" si="260">+V111/V110-1</f>
        <v>#DIV/0!</v>
      </c>
      <c r="AT111" s="24">
        <f t="shared" ref="AT111" si="261">+W111/W110-1</f>
        <v>1.9389524661572288E-2</v>
      </c>
      <c r="AU111" s="21"/>
      <c r="AV111" s="24">
        <f t="shared" ref="AV111" si="262">+B111/B99-1</f>
        <v>0.27623997431741976</v>
      </c>
      <c r="AW111" s="24">
        <f t="shared" ref="AW111" si="263">+C111/C99-1</f>
        <v>0.25997767297776808</v>
      </c>
      <c r="AX111" s="24">
        <f t="shared" ref="AX111" si="264">+D111/D99-1</f>
        <v>0.24117390608069922</v>
      </c>
      <c r="AY111" s="24">
        <f t="shared" ref="AY111" si="265">+E111/E99-1</f>
        <v>0.19356827770001339</v>
      </c>
      <c r="AZ111" s="24">
        <f t="shared" ref="AZ111" si="266">+F111/F99-1</f>
        <v>0.35358536026801679</v>
      </c>
      <c r="BA111" s="24">
        <f t="shared" ref="BA111" si="267">+G111/G99-1</f>
        <v>0.13215590369064123</v>
      </c>
      <c r="BB111" s="24">
        <f t="shared" ref="BB111" si="268">+H111/H99-1</f>
        <v>0.27150806672122818</v>
      </c>
      <c r="BC111" s="24">
        <f t="shared" ref="BC111" si="269">+I111/I99-1</f>
        <v>0.32055804213621286</v>
      </c>
      <c r="BD111" s="24">
        <f t="shared" ref="BD111" si="270">+J111/J99-1</f>
        <v>0.32358391247855733</v>
      </c>
      <c r="BE111" s="24">
        <f t="shared" ref="BE111" si="271">+K111/K99-1</f>
        <v>0.25623927201861951</v>
      </c>
      <c r="BF111" s="24">
        <f t="shared" ref="BF111" si="272">+L111/L99-1</f>
        <v>0.73521354225547864</v>
      </c>
      <c r="BG111" s="24">
        <f t="shared" ref="BG111" si="273">+M111/M99-1</f>
        <v>0.45831646877232091</v>
      </c>
      <c r="BH111" s="24">
        <f t="shared" ref="BH111" si="274">+N111/N99-1</f>
        <v>0.26259180966478057</v>
      </c>
      <c r="BI111" s="24">
        <f t="shared" ref="BI111" si="275">+O111/O99-1</f>
        <v>6.4645026452300414E-2</v>
      </c>
      <c r="BJ111" s="24">
        <f t="shared" ref="BJ111" si="276">+P111/P99-1</f>
        <v>0.29681290989988707</v>
      </c>
      <c r="BK111" s="24">
        <f t="shared" ref="BK111" si="277">+Q111/Q99-1</f>
        <v>0.33050064719219585</v>
      </c>
      <c r="BL111" s="24">
        <f t="shared" ref="BL111" si="278">+R111/R99-1</f>
        <v>0.27623997431741976</v>
      </c>
      <c r="BM111" s="24">
        <f t="shared" ref="BM111" si="279">+S111/S99-1</f>
        <v>0.25146648793009541</v>
      </c>
      <c r="BN111" s="24">
        <f t="shared" ref="BN111" si="280">+T111/T99-1</f>
        <v>0.24226876001495423</v>
      </c>
      <c r="BO111" s="24">
        <f t="shared" ref="BO111" si="281">+U111/U99-1</f>
        <v>0.19879843627631755</v>
      </c>
      <c r="BP111" s="24" t="e">
        <f t="shared" ref="BP111" si="282">+V111/V99-1</f>
        <v>#DIV/0!</v>
      </c>
      <c r="BQ111" s="24">
        <f t="shared" ref="BQ111" si="283">+W111/W99-1</f>
        <v>0.25486794477311014</v>
      </c>
      <c r="BR111" s="21"/>
      <c r="BS111" s="35">
        <f t="shared" ref="BS111" si="284">+A111</f>
        <v>45931</v>
      </c>
      <c r="BT111" s="24">
        <f t="shared" ref="BT111" si="285">(C111-C110)/$B110*C$3</f>
        <v>7.0479098792467637E-3</v>
      </c>
      <c r="BU111" s="24">
        <f t="shared" ref="BU111" si="286">(D111-D110)/$B110*D$3</f>
        <v>8.6064990119708029E-4</v>
      </c>
      <c r="BV111" s="24">
        <f t="shared" ref="BV111" si="287">(E111-E110)/$B110*E$3</f>
        <v>4.1365097969235935E-4</v>
      </c>
      <c r="BW111" s="24">
        <f t="shared" ref="BW111" si="288">(F111-F110)/$B110*F$3</f>
        <v>2.0608154015101057E-3</v>
      </c>
      <c r="BX111" s="24">
        <f t="shared" ref="BX111" si="289">(G111-G110)/$B110*G$3</f>
        <v>4.2626392481520404E-4</v>
      </c>
      <c r="BY111" s="24">
        <f t="shared" ref="BY111" si="290">(H111-H110)/$B110*H$3</f>
        <v>1.1229168137146309E-3</v>
      </c>
      <c r="BZ111" s="24">
        <f t="shared" ref="BZ111" si="291">(I111-I110)/$B110*I$3</f>
        <v>3.4703505073938037E-3</v>
      </c>
      <c r="CA111" s="24">
        <f t="shared" ref="CA111" si="292">(J111-J110)/$B110*J$3</f>
        <v>7.7522538389077967E-4</v>
      </c>
      <c r="CB111" s="24">
        <f t="shared" ref="CB111" si="293">(K111-K110)/$B110*K$3</f>
        <v>1.2989883248791169E-3</v>
      </c>
      <c r="CC111" s="24">
        <f t="shared" ref="CC111" si="294">(L111-L110)/$B110*L$3</f>
        <v>5.5005041978492476E-4</v>
      </c>
      <c r="CD111" s="24">
        <f t="shared" ref="CD111" si="295">(M111-M110)/$B110*M$3</f>
        <v>1.4950938080844235E-3</v>
      </c>
      <c r="CE111" s="24">
        <f t="shared" ref="CE111" si="296">(N111-N110)/$B110*N$3</f>
        <v>7.1719756214107472E-4</v>
      </c>
      <c r="CF111" s="24">
        <f t="shared" ref="CF111" si="297">+SUM(BT111:CE111)</f>
        <v>2.0239112906350273E-2</v>
      </c>
    </row>
    <row r="112" spans="1:84" x14ac:dyDescent="0.2">
      <c r="A112" s="31">
        <f>+[1]NEA!A113</f>
        <v>45962</v>
      </c>
      <c r="B112" s="17">
        <f>+[1]NEA!B113</f>
        <v>9661.9657290645446</v>
      </c>
      <c r="C112" s="17">
        <f>+[1]NEA!C113</f>
        <v>9926.1265837018509</v>
      </c>
      <c r="D112" s="17">
        <f>+[1]NEA!D113</f>
        <v>7380.97856206909</v>
      </c>
      <c r="E112" s="17">
        <f>+[1]NEA!E113</f>
        <v>6925.8350404491403</v>
      </c>
      <c r="F112" s="17">
        <f>+[1]NEA!F113</f>
        <v>12202.0059</v>
      </c>
      <c r="G112" s="17">
        <f>+[1]NEA!G113</f>
        <v>7904.1474959328198</v>
      </c>
      <c r="H112" s="17">
        <f>+[1]NEA!H113</f>
        <v>11567.078729275599</v>
      </c>
      <c r="I112" s="17">
        <f>+[1]NEA!I113</f>
        <v>11287.0717009741</v>
      </c>
      <c r="J112" s="17">
        <f>+[1]NEA!J113</f>
        <v>9229.9217146089595</v>
      </c>
      <c r="K112" s="17">
        <f>+[1]NEA!K113</f>
        <v>8388.8495000000003</v>
      </c>
      <c r="L112" s="17">
        <f>+[1]NEA!L113</f>
        <v>8601.8588251934198</v>
      </c>
      <c r="M112" s="17">
        <f>+[1]NEA!M113</f>
        <v>11433.915999999999</v>
      </c>
      <c r="N112" s="17">
        <f>+[1]NEA!N113</f>
        <v>9647.7310665492696</v>
      </c>
      <c r="O112" s="17">
        <f>+[1]NEA!P113</f>
        <v>7804.5636999999997</v>
      </c>
      <c r="P112" s="17">
        <f>+[1]NEA!Q113</f>
        <v>9618.7963</v>
      </c>
      <c r="Q112" s="17">
        <f>+[1]NEA!R113</f>
        <v>11036.2353</v>
      </c>
      <c r="R112" s="18">
        <f t="shared" ref="R112" si="298">+SUMPRODUCT($C$3:$N$3,C112:N112)</f>
        <v>9661.9657290645446</v>
      </c>
      <c r="S112" s="19">
        <f t="shared" si="52"/>
        <v>9063.0879322112578</v>
      </c>
      <c r="T112" s="19">
        <f t="shared" si="53"/>
        <v>8344.1326125532887</v>
      </c>
      <c r="U112" s="19">
        <f t="shared" si="54"/>
        <v>7815.2796468596098</v>
      </c>
      <c r="V112" s="19"/>
      <c r="W112" s="20">
        <f t="shared" si="55"/>
        <v>9028.5919821006573</v>
      </c>
      <c r="X112" s="21"/>
      <c r="Y112" s="41">
        <f t="shared" ref="Y112" si="299">+B112/B111-1</f>
        <v>2.347801770583402E-2</v>
      </c>
      <c r="Z112" s="24">
        <f t="shared" ref="Z112" si="300">+C112/C111-1</f>
        <v>3.5732150405022534E-2</v>
      </c>
      <c r="AA112" s="24">
        <f t="shared" ref="AA112" si="301">+D112/D111-1</f>
        <v>2.4693547540721728E-3</v>
      </c>
      <c r="AB112" s="24">
        <f t="shared" ref="AB112" si="302">+E112/E111-1</f>
        <v>-6.7814346710370899E-4</v>
      </c>
      <c r="AC112" s="24">
        <f t="shared" ref="AC112" si="303">+F112/F111-1</f>
        <v>1.8471255186004232E-2</v>
      </c>
      <c r="AD112" s="24">
        <f t="shared" ref="AD112" si="304">+G112/G111-1</f>
        <v>1.1192831474429177E-2</v>
      </c>
      <c r="AE112" s="24">
        <f t="shared" ref="AE112" si="305">+H112/H111-1</f>
        <v>1.6928381791577074E-2</v>
      </c>
      <c r="AF112" s="24">
        <f t="shared" ref="AF112" si="306">+I112/I111-1</f>
        <v>1.7736977383837838E-2</v>
      </c>
      <c r="AG112" s="24">
        <f t="shared" ref="AG112" si="307">+J112/J111-1</f>
        <v>3.1356607778217471E-2</v>
      </c>
      <c r="AH112" s="24">
        <f t="shared" ref="AH112" si="308">+K112/K111-1</f>
        <v>1.795748535745223E-2</v>
      </c>
      <c r="AI112" s="24">
        <f t="shared" ref="AI112" si="309">+L112/L111-1</f>
        <v>5.5905457897367228E-2</v>
      </c>
      <c r="AJ112" s="24">
        <f t="shared" ref="AJ112" si="310">+M112/M111-1</f>
        <v>3.2682789877087393E-2</v>
      </c>
      <c r="AK112" s="24">
        <f t="shared" ref="AK112" si="311">+N112/N111-1</f>
        <v>1.7665398836500534E-2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2.347801770583402E-2</v>
      </c>
      <c r="AP112" s="24">
        <f t="shared" ref="AP112" si="316">+S112/S111-1</f>
        <v>2.4927544628623677E-2</v>
      </c>
      <c r="AQ112" s="24">
        <f t="shared" ref="AQ112" si="317">+T112/T111-1</f>
        <v>1.3969025276698632E-2</v>
      </c>
      <c r="AR112" s="24">
        <f t="shared" ref="AR112" si="318">+U112/U111-1</f>
        <v>9.388555895126327E-3</v>
      </c>
      <c r="AS112" s="24" t="e">
        <f t="shared" ref="AS112" si="319">+V112/V111-1</f>
        <v>#DIV/0!</v>
      </c>
      <c r="AT112" s="24">
        <f t="shared" ref="AT112" si="320">+W112/W111-1</f>
        <v>1.5040257378130306E-2</v>
      </c>
      <c r="AU112" s="21"/>
      <c r="AV112" s="24">
        <f t="shared" ref="AV112" si="321">+B112/B100-1</f>
        <v>0.283621736877544</v>
      </c>
      <c r="AW112" s="24">
        <f t="shared" ref="AW112" si="322">+C112/C100-1</f>
        <v>0.29755025613942121</v>
      </c>
      <c r="AX112" s="24">
        <f t="shared" ref="AX112" si="323">+D112/D100-1</f>
        <v>0.20361481267926451</v>
      </c>
      <c r="AY112" s="24">
        <f t="shared" ref="AY112" si="324">+E112/E100-1</f>
        <v>0.15548951808101319</v>
      </c>
      <c r="AZ112" s="24">
        <f t="shared" ref="AZ112" si="325">+F112/F100-1</f>
        <v>0.3492788073982287</v>
      </c>
      <c r="BA112" s="24">
        <f t="shared" ref="BA112" si="326">+G112/G100-1</f>
        <v>0.12316347690400731</v>
      </c>
      <c r="BB112" s="24">
        <f t="shared" ref="BB112" si="327">+H112/H100-1</f>
        <v>0.26378719734398137</v>
      </c>
      <c r="BC112" s="24">
        <f t="shared" ref="BC112" si="328">+I112/I100-1</f>
        <v>0.32973685982962397</v>
      </c>
      <c r="BD112" s="24">
        <f t="shared" ref="BD112" si="329">+J112/J100-1</f>
        <v>0.33755989810441855</v>
      </c>
      <c r="BE112" s="24">
        <f t="shared" ref="BE112" si="330">+K112/K100-1</f>
        <v>0.24553102606783317</v>
      </c>
      <c r="BF112" s="24">
        <f t="shared" ref="BF112" si="331">+L112/L100-1</f>
        <v>0.72720963764178004</v>
      </c>
      <c r="BG112" s="24">
        <f t="shared" ref="BG112" si="332">+M112/M100-1</f>
        <v>0.4412572433666575</v>
      </c>
      <c r="BH112" s="24">
        <f t="shared" ref="BH112" si="333">+N112/N100-1</f>
        <v>0.26159436891713006</v>
      </c>
      <c r="BI112" s="24">
        <f t="shared" ref="BI112" si="334">+O112/O100-1</f>
        <v>0.10661403681905757</v>
      </c>
      <c r="BJ112" s="24">
        <f t="shared" ref="BJ112" si="335">+P112/P100-1</f>
        <v>0.29856386783933653</v>
      </c>
      <c r="BK112" s="24">
        <f t="shared" ref="BK112" si="336">+Q112/Q100-1</f>
        <v>0.3330124436401769</v>
      </c>
      <c r="BL112" s="24">
        <f t="shared" ref="BL112" si="337">+R112/R100-1</f>
        <v>0.283621736877544</v>
      </c>
      <c r="BM112" s="24">
        <f t="shared" ref="BM112" si="338">+S112/S100-1</f>
        <v>0.26129201709739314</v>
      </c>
      <c r="BN112" s="24">
        <f t="shared" ref="BN112" si="339">+T112/T100-1</f>
        <v>0.2244372813951192</v>
      </c>
      <c r="BO112" s="24">
        <f t="shared" ref="BO112" si="340">+U112/U100-1</f>
        <v>0.17998523893403751</v>
      </c>
      <c r="BP112" s="24" t="e">
        <f t="shared" ref="BP112" si="341">+V112/V100-1</f>
        <v>#DIV/0!</v>
      </c>
      <c r="BQ112" s="24">
        <f t="shared" ref="BQ112" si="342">+W112/W100-1</f>
        <v>0.24628022911886527</v>
      </c>
      <c r="BR112" s="21"/>
      <c r="BS112" s="35">
        <f t="shared" ref="BS112" si="343">+A112</f>
        <v>45962</v>
      </c>
      <c r="BT112" s="24">
        <f t="shared" ref="BT112" si="344">(C112-C111)/$B111*C$3</f>
        <v>1.2808617283744982E-2</v>
      </c>
      <c r="BU112" s="24">
        <f t="shared" ref="BU112" si="345">(D112-D111)/$B111*D$3</f>
        <v>7.0103666923125682E-5</v>
      </c>
      <c r="BV112" s="24">
        <f t="shared" ref="BV112" si="346">(E112-E111)/$B111*E$3</f>
        <v>-5.7750979599679878E-5</v>
      </c>
      <c r="BW112" s="24">
        <f t="shared" ref="BW112" si="347">(F112-F111)/$B111*F$3</f>
        <v>1.9011340641347093E-3</v>
      </c>
      <c r="BX112" s="24">
        <f t="shared" ref="BX112" si="348">(G112-G111)/$B111*G$3</f>
        <v>7.2103051009654606E-4</v>
      </c>
      <c r="BY112" s="24">
        <f t="shared" ref="BY112" si="349">(H112-H111)/$B111*H$3</f>
        <v>1.0728710810880991E-3</v>
      </c>
      <c r="BZ112" s="24">
        <f t="shared" ref="BZ112" si="350">(I112-I111)/$B111*I$3</f>
        <v>2.0066177791201534E-3</v>
      </c>
      <c r="CA112" s="24">
        <f t="shared" ref="CA112" si="351">(J112-J111)/$B111*J$3</f>
        <v>8.3826314164669416E-4</v>
      </c>
      <c r="CB112" s="24">
        <f t="shared" ref="CB112" si="352">(K112-K111)/$B111*K$3</f>
        <v>9.7817351579584889E-4</v>
      </c>
      <c r="CC112" s="24">
        <f t="shared" ref="CC112" si="353">(L112-L111)/$B111*L$3</f>
        <v>6.5610510930805505E-4</v>
      </c>
      <c r="CD112" s="24">
        <f t="shared" ref="CD112" si="354">(M112-M111)/$B111*M$3</f>
        <v>1.8974284377091674E-3</v>
      </c>
      <c r="CE112" s="24">
        <f t="shared" ref="CE112" si="355">(N112-N111)/$B111*N$3</f>
        <v>5.8542409586633231E-4</v>
      </c>
      <c r="CF112" s="24">
        <f t="shared" ref="CF112" si="356">+SUM(BT112:CE112)</f>
        <v>2.3478017705834034E-2</v>
      </c>
    </row>
    <row r="113" spans="1:84" x14ac:dyDescent="0.2">
      <c r="A113" s="31">
        <f>+[1]NEA!A114</f>
        <v>45992</v>
      </c>
      <c r="B113" s="17">
        <f>+[1]NEA!B114</f>
        <v>9957.2152327869517</v>
      </c>
      <c r="C113" s="17">
        <f>+[1]NEA!C114</f>
        <v>10364.4393491213</v>
      </c>
      <c r="D113" s="17">
        <f>+[1]NEA!D114</f>
        <v>7476.1841519603104</v>
      </c>
      <c r="E113" s="17">
        <f>+[1]NEA!E114</f>
        <v>6973.3601169886897</v>
      </c>
      <c r="F113" s="17">
        <f>+[1]NEA!F114</f>
        <v>12656.746499999999</v>
      </c>
      <c r="G113" s="17">
        <f>+[1]NEA!G114</f>
        <v>8021.5782720927</v>
      </c>
      <c r="H113" s="17">
        <f>+[1]NEA!H114</f>
        <v>11740.0945418303</v>
      </c>
      <c r="I113" s="17">
        <f>+[1]NEA!I114</f>
        <v>11535.2686895724</v>
      </c>
      <c r="J113" s="17">
        <f>+[1]NEA!J114</f>
        <v>9422.0024024748309</v>
      </c>
      <c r="K113" s="17">
        <f>+[1]NEA!K114</f>
        <v>8637.8516999999993</v>
      </c>
      <c r="L113" s="17">
        <f>+[1]NEA!L114</f>
        <v>8812.0239062546207</v>
      </c>
      <c r="M113" s="17">
        <f>+[1]NEA!M114</f>
        <v>11870.572200000001</v>
      </c>
      <c r="N113" s="17">
        <f>+[1]NEA!N114</f>
        <v>9861.6145645580891</v>
      </c>
      <c r="O113" s="17">
        <f>+[1]NEA!P114</f>
        <v>7793.61</v>
      </c>
      <c r="P113" s="17">
        <f>+[1]NEA!Q114</f>
        <v>9987.7566000000006</v>
      </c>
      <c r="Q113" s="17">
        <f>+[1]NEA!R114</f>
        <v>11427.162</v>
      </c>
      <c r="R113" s="18">
        <f t="shared" ref="R113" si="357">+SUMPRODUCT($C$3:$N$3,C113:N113)</f>
        <v>9957.2152327869517</v>
      </c>
      <c r="S113" s="19">
        <f t="shared" si="52"/>
        <v>9361.2108638505943</v>
      </c>
      <c r="T113" s="19">
        <f t="shared" si="53"/>
        <v>8517.9129428695505</v>
      </c>
      <c r="U113" s="19">
        <f t="shared" si="54"/>
        <v>7944.0656633814551</v>
      </c>
      <c r="V113" s="19"/>
      <c r="W113" s="20">
        <f t="shared" si="55"/>
        <v>9192.2132328211428</v>
      </c>
      <c r="X113" s="21"/>
      <c r="Y113" s="41">
        <f t="shared" ref="Y113" si="358">+B113/B112-1</f>
        <v>3.0557912540949639E-2</v>
      </c>
      <c r="Z113" s="24">
        <f t="shared" ref="Z113" si="359">+C113/C112-1</f>
        <v>4.4157482954038985E-2</v>
      </c>
      <c r="AA113" s="24">
        <f t="shared" ref="AA113" si="360">+D113/D112-1</f>
        <v>1.2898776102735487E-2</v>
      </c>
      <c r="AB113" s="24">
        <f t="shared" ref="AB113" si="361">+E113/E112-1</f>
        <v>6.8619994934888684E-3</v>
      </c>
      <c r="AC113" s="24">
        <f t="shared" ref="AC113" si="362">+F113/F112-1</f>
        <v>3.7267692191494506E-2</v>
      </c>
      <c r="AD113" s="24">
        <f t="shared" ref="AD113" si="363">+G113/G112-1</f>
        <v>1.4856855368691635E-2</v>
      </c>
      <c r="AE113" s="24">
        <f t="shared" ref="AE113" si="364">+H113/H112-1</f>
        <v>1.4957606549076852E-2</v>
      </c>
      <c r="AF113" s="24">
        <f t="shared" ref="AF113" si="365">+I113/I112-1</f>
        <v>2.1989493393302251E-2</v>
      </c>
      <c r="AG113" s="24">
        <f t="shared" ref="AG113" si="366">+J113/J112-1</f>
        <v>2.0810651899880073E-2</v>
      </c>
      <c r="AH113" s="24">
        <f t="shared" ref="AH113" si="367">+K113/K112-1</f>
        <v>2.9682520827200243E-2</v>
      </c>
      <c r="AI113" s="24">
        <f t="shared" ref="AI113" si="368">+L113/L112-1</f>
        <v>2.443251921848133E-2</v>
      </c>
      <c r="AJ113" s="24">
        <f t="shared" ref="AJ113" si="369">+M113/M112-1</f>
        <v>3.8189558153129743E-2</v>
      </c>
      <c r="AK113" s="24">
        <f t="shared" ref="AK113" si="370">+N113/N112-1</f>
        <v>2.2169305563501718E-2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3.0557912540949639E-2</v>
      </c>
      <c r="AP113" s="24">
        <f t="shared" ref="AP113" si="375">+S113/S112-1</f>
        <v>3.2894189471534663E-2</v>
      </c>
      <c r="AQ113" s="24">
        <f t="shared" ref="AQ113" si="376">+T113/T112-1</f>
        <v>2.0826650100792765E-2</v>
      </c>
      <c r="AR113" s="24">
        <f t="shared" ref="AR113" si="377">+U113/U112-1</f>
        <v>1.6478747062313337E-2</v>
      </c>
      <c r="AS113" s="24" t="e">
        <f t="shared" ref="AS113" si="378">+V113/V112-1</f>
        <v>#DIV/0!</v>
      </c>
      <c r="AT113" s="24">
        <f t="shared" ref="AT113" si="379">+W113/W112-1</f>
        <v>1.8122565627604725E-2</v>
      </c>
      <c r="AU113" s="21"/>
      <c r="AV113" s="24">
        <f t="shared" ref="AV113" si="380">+B113/B101-1</f>
        <v>0.28903944331446607</v>
      </c>
      <c r="AW113" s="24">
        <f t="shared" ref="AW113" si="381">+C113/C101-1</f>
        <v>0.32646350929660217</v>
      </c>
      <c r="AX113" s="24">
        <f t="shared" ref="AX113" si="382">+D113/D101-1</f>
        <v>0.19860009933501011</v>
      </c>
      <c r="AY113" s="24">
        <f t="shared" ref="AY113" si="383">+E113/E101-1</f>
        <v>0.1435636275626524</v>
      </c>
      <c r="AZ113" s="24">
        <f t="shared" ref="AZ113" si="384">+F113/F101-1</f>
        <v>0.36469515644817618</v>
      </c>
      <c r="BA113" s="24">
        <f t="shared" ref="BA113" si="385">+G113/G101-1</f>
        <v>0.12684029528586249</v>
      </c>
      <c r="BB113" s="24">
        <f t="shared" ref="BB113" si="386">+H113/H101-1</f>
        <v>0.26385146526920322</v>
      </c>
      <c r="BC113" s="24">
        <f t="shared" ref="BC113" si="387">+I113/I101-1</f>
        <v>0.28285890036021999</v>
      </c>
      <c r="BD113" s="24">
        <f t="shared" ref="BD113" si="388">+J113/J101-1</f>
        <v>0.30738232372822827</v>
      </c>
      <c r="BE113" s="24">
        <f t="shared" ref="BE113" si="389">+K113/K101-1</f>
        <v>0.24538578303562519</v>
      </c>
      <c r="BF113" s="24">
        <f t="shared" ref="BF113" si="390">+L113/L101-1</f>
        <v>0.68083589966989932</v>
      </c>
      <c r="BG113" s="24">
        <f t="shared" ref="BG113" si="391">+M113/M101-1</f>
        <v>0.44666133422372867</v>
      </c>
      <c r="BH113" s="24">
        <f t="shared" ref="BH113" si="392">+N113/N101-1</f>
        <v>0.26562239526097819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0.28903944331446607</v>
      </c>
      <c r="BM113" s="24">
        <f t="shared" ref="BM113" si="397">+S113/S101-1</f>
        <v>0.2757688714020472</v>
      </c>
      <c r="BN113" s="24">
        <f t="shared" ref="BN113" si="398">+T113/T101-1</f>
        <v>0.22386833819504992</v>
      </c>
      <c r="BO113" s="24">
        <f t="shared" ref="BO113" si="399">+U113/U101-1</f>
        <v>0.17748872154491768</v>
      </c>
      <c r="BP113" s="24" t="e">
        <f t="shared" ref="BP113" si="400">+V113/V101-1</f>
        <v>#DIV/0!</v>
      </c>
      <c r="BQ113" s="24">
        <f t="shared" ref="BQ113" si="401">+W113/W101-1</f>
        <v>0.23215815822167318</v>
      </c>
      <c r="BR113" s="21"/>
      <c r="BS113" s="35">
        <f t="shared" ref="BS113" si="402">+A113</f>
        <v>45992</v>
      </c>
      <c r="BT113" s="24">
        <f t="shared" ref="BT113" si="403">(C113-C112)/$B112*C$3</f>
        <v>1.6018297084623559E-2</v>
      </c>
      <c r="BU113" s="24">
        <f t="shared" ref="BU113" si="404">(D113-D112)/$B112*D$3</f>
        <v>3.5867271414715979E-4</v>
      </c>
      <c r="BV113" s="24">
        <f t="shared" ref="BV113" si="405">(E113-E112)/$B112*E$3</f>
        <v>5.7057839296657147E-4</v>
      </c>
      <c r="BW113" s="24">
        <f t="shared" ref="BW113" si="406">(F113-F112)/$B112*F$3</f>
        <v>3.8169730357313684E-3</v>
      </c>
      <c r="BX113" s="24">
        <f t="shared" ref="BX113" si="407">(G113-G112)/$B112*G$3</f>
        <v>9.4557511808968336E-4</v>
      </c>
      <c r="BY113" s="24">
        <f t="shared" ref="BY113" si="408">(H113-H112)/$B112*H$3</f>
        <v>9.4190271375122674E-4</v>
      </c>
      <c r="BZ113" s="24">
        <f t="shared" ref="BZ113" si="409">(I113-I112)/$B112*I$3</f>
        <v>2.473758515838823E-3</v>
      </c>
      <c r="CA113" s="24">
        <f t="shared" ref="CA113" si="410">(J113-J112)/$B112*J$3</f>
        <v>5.6061836169874369E-4</v>
      </c>
      <c r="CB113" s="24">
        <f t="shared" ref="CB113" si="411">(K113-K112)/$B112*K$3</f>
        <v>1.6081341743181979E-3</v>
      </c>
      <c r="CC113" s="24">
        <f t="shared" ref="CC113" si="412">(L113-L112)/$B112*L$3</f>
        <v>2.9582438838862067E-4</v>
      </c>
      <c r="CD113" s="24">
        <f t="shared" ref="CD113" si="413">(M113-M112)/$B112*M$3</f>
        <v>2.2370687814572431E-3</v>
      </c>
      <c r="CE113" s="24">
        <f t="shared" ref="CE113" si="414">(N113-N112)/$B112*N$3</f>
        <v>7.305092599385987E-4</v>
      </c>
      <c r="CF113" s="24">
        <f t="shared" ref="CF113" si="415">+SUM(BT113:CE113)</f>
        <v>3.0557912540949795E-2</v>
      </c>
    </row>
    <row r="114" spans="1:84" x14ac:dyDescent="0.2">
      <c r="A114" s="31">
        <f>+[1]NEA!A115</f>
        <v>46023</v>
      </c>
      <c r="B114" s="17">
        <f>+[1]NEA!B115</f>
        <v>10324.58397547958</v>
      </c>
      <c r="C114" s="17">
        <f>+[1]NEA!C115</f>
        <v>10823.28065252279</v>
      </c>
      <c r="D114" s="17">
        <f>+[1]NEA!D115</f>
        <v>7557.3646479111894</v>
      </c>
      <c r="E114" s="17">
        <f>+[1]NEA!E115</f>
        <v>7104.2654543305925</v>
      </c>
      <c r="F114" s="17">
        <f>+[1]NEA!F115</f>
        <v>13851.315199999999</v>
      </c>
      <c r="G114" s="17">
        <f>+[1]NEA!G115</f>
        <v>8132.5976464832474</v>
      </c>
      <c r="H114" s="17">
        <f>+[1]NEA!H115</f>
        <v>12034.075302955551</v>
      </c>
      <c r="I114" s="17">
        <f>+[1]NEA!I115</f>
        <v>11693.146745347231</v>
      </c>
      <c r="J114" s="17">
        <f>+[1]NEA!J115</f>
        <v>9468.5437696254066</v>
      </c>
      <c r="K114" s="17">
        <f>+[1]NEA!K115</f>
        <v>8788.1509000000005</v>
      </c>
      <c r="L114" s="17">
        <f>+[1]NEA!L115</f>
        <v>9223.0316474821993</v>
      </c>
      <c r="M114" s="17">
        <f>+[1]NEA!M115</f>
        <v>12387.4421</v>
      </c>
      <c r="N114" s="17">
        <f>+[1]NEA!N115</f>
        <v>10139.254370893381</v>
      </c>
      <c r="O114" s="17">
        <f>+[1]NEA!P115</f>
        <v>8307.2978000000003</v>
      </c>
      <c r="P114" s="17">
        <f>+[1]NEA!Q115</f>
        <v>10288.0689</v>
      </c>
      <c r="Q114" s="17">
        <f>+[1]NEA!R115</f>
        <v>12041.3632</v>
      </c>
      <c r="R114" s="18">
        <f t="shared" ref="R114" si="416">+SUMPRODUCT($C$3:$N$3,C114:N114)</f>
        <v>10324.583975479585</v>
      </c>
      <c r="S114" s="19">
        <f t="shared" si="52"/>
        <v>9681.0680520983133</v>
      </c>
      <c r="T114" s="19">
        <f t="shared" si="53"/>
        <v>8718.5275581583319</v>
      </c>
      <c r="U114" s="19">
        <f t="shared" si="54"/>
        <v>8090.5494467435228</v>
      </c>
      <c r="V114" s="19"/>
      <c r="W114" s="20">
        <f t="shared" si="55"/>
        <v>9358.7736137108186</v>
      </c>
      <c r="X114" s="21"/>
      <c r="Y114" s="41">
        <f t="shared" ref="Y114" si="417">+B114/B113-1</f>
        <v>3.6894727502019053E-2</v>
      </c>
      <c r="Z114" s="24">
        <f t="shared" ref="Z114" si="418">+C114/C113-1</f>
        <v>4.4270730711583717E-2</v>
      </c>
      <c r="AA114" s="24">
        <f t="shared" ref="AA114" si="419">+D114/D113-1</f>
        <v>1.0858546860378349E-2</v>
      </c>
      <c r="AB114" s="24">
        <f t="shared" ref="AB114" si="420">+E114/E113-1</f>
        <v>1.8772203807887022E-2</v>
      </c>
      <c r="AC114" s="24">
        <f t="shared" ref="AC114" si="421">+F114/F113-1</f>
        <v>9.4381972491903721E-2</v>
      </c>
      <c r="AD114" s="24">
        <f t="shared" ref="AD114" si="422">+G114/G113-1</f>
        <v>1.384009114226159E-2</v>
      </c>
      <c r="AE114" s="24">
        <f t="shared" ref="AE114" si="423">+H114/H113-1</f>
        <v>2.504074903977882E-2</v>
      </c>
      <c r="AF114" s="24">
        <f t="shared" ref="AF114" si="424">+I114/I113-1</f>
        <v>1.3686552088513437E-2</v>
      </c>
      <c r="AG114" s="24">
        <f t="shared" ref="AG114" si="425">+J114/J113-1</f>
        <v>4.9396471325831026E-3</v>
      </c>
      <c r="AH114" s="24">
        <f t="shared" ref="AH114" si="426">+K114/K113-1</f>
        <v>1.7400067194948576E-2</v>
      </c>
      <c r="AI114" s="24">
        <f t="shared" ref="AI114" si="427">+L114/L113-1</f>
        <v>4.6641696118850939E-2</v>
      </c>
      <c r="AJ114" s="24">
        <f t="shared" ref="AJ114" si="428">+M114/M113-1</f>
        <v>4.354212175214256E-2</v>
      </c>
      <c r="AK114" s="24">
        <f t="shared" ref="AK114" si="429">+N114/N113-1</f>
        <v>2.815358524892142E-2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3.689472750201972E-2</v>
      </c>
      <c r="AP114" s="24">
        <f t="shared" ref="AP114" si="434">+S114/S113-1</f>
        <v>3.4168356305580572E-2</v>
      </c>
      <c r="AQ114" s="24">
        <f t="shared" ref="AQ114" si="435">+T114/T113-1</f>
        <v>2.3552085661631361E-2</v>
      </c>
      <c r="AR114" s="24">
        <f t="shared" ref="AR114" si="436">+U114/U113-1</f>
        <v>1.8439397352578712E-2</v>
      </c>
      <c r="AS114" s="24" t="e">
        <f t="shared" ref="AS114" si="437">+V114/V113-1</f>
        <v>#DIV/0!</v>
      </c>
      <c r="AT114" s="24">
        <f t="shared" ref="AT114" si="438">+W114/W113-1</f>
        <v>1.8119725540631126E-2</v>
      </c>
      <c r="AU114" s="21"/>
      <c r="AV114" s="24">
        <f t="shared" ref="AV114" si="439">+B114/B102-1</f>
        <v>0.30578899486894717</v>
      </c>
      <c r="AW114" s="24">
        <f t="shared" ref="AW114" si="440">+C114/C102-1</f>
        <v>0.36497231707360234</v>
      </c>
      <c r="AX114" s="24">
        <f t="shared" ref="AX114" si="441">+D114/D102-1</f>
        <v>0.18755701028302463</v>
      </c>
      <c r="AY114" s="24">
        <f t="shared" ref="AY114" si="442">+E114/E102-1</f>
        <v>0.14347667241414364</v>
      </c>
      <c r="AZ114" s="24">
        <f t="shared" ref="AZ114" si="443">+F114/F102-1</f>
        <v>0.4209667672253139</v>
      </c>
      <c r="BA114" s="24">
        <f t="shared" ref="BA114" si="444">+G114/G102-1</f>
        <v>0.12627997233813049</v>
      </c>
      <c r="BB114" s="24">
        <f t="shared" ref="BB114" si="445">+H114/H102-1</f>
        <v>0.26759252255674038</v>
      </c>
      <c r="BC114" s="24">
        <f t="shared" ref="BC114" si="446">+I114/I102-1</f>
        <v>0.2582540429157143</v>
      </c>
      <c r="BD114" s="24">
        <f t="shared" ref="BD114" si="447">+J114/J102-1</f>
        <v>0.3280506504667875</v>
      </c>
      <c r="BE114" s="24">
        <f t="shared" ref="BE114" si="448">+K114/K102-1</f>
        <v>0.24487590367047107</v>
      </c>
      <c r="BF114" s="24">
        <f t="shared" ref="BF114" si="449">+L114/L102-1</f>
        <v>0.62138966879730351</v>
      </c>
      <c r="BG114" s="24">
        <f t="shared" ref="BG114" si="450">+M114/M102-1</f>
        <v>0.4328075802312088</v>
      </c>
      <c r="BH114" s="24">
        <f t="shared" ref="BH114" si="451">+N114/N102-1</f>
        <v>0.28146552684605042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0.30578899486894784</v>
      </c>
      <c r="BM114" s="24">
        <f t="shared" ref="BM114" si="456">+S114/S102-1</f>
        <v>0.29507345729092793</v>
      </c>
      <c r="BN114" s="24">
        <f t="shared" ref="BN114" si="457">+T114/T102-1</f>
        <v>0.22426190090310683</v>
      </c>
      <c r="BO114" s="24">
        <f t="shared" ref="BO114" si="458">+U114/U102-1</f>
        <v>0.17927970207340538</v>
      </c>
      <c r="BP114" s="24" t="e">
        <f t="shared" ref="BP114" si="459">+V114/V102-1</f>
        <v>#DIV/0!</v>
      </c>
      <c r="BQ114" s="24">
        <f t="shared" ref="BQ114" si="460">+W114/W102-1</f>
        <v>0.22819974710260604</v>
      </c>
      <c r="BR114" s="21"/>
      <c r="BS114" s="35">
        <f t="shared" ref="BS114" si="461">+A114</f>
        <v>46023</v>
      </c>
      <c r="BT114" s="24">
        <f t="shared" ref="BT114" si="462">(C114-C113)/$B113*C$3</f>
        <v>1.6271302813419136E-2</v>
      </c>
      <c r="BU114" s="24">
        <f t="shared" ref="BU114" si="463">(D114-D113)/$B113*D$3</f>
        <v>2.9676671474188098E-4</v>
      </c>
      <c r="BV114" s="24">
        <f t="shared" ref="BV114" si="464">(E114-E113)/$B113*E$3</f>
        <v>1.5250267044203036E-3</v>
      </c>
      <c r="BW114" s="24">
        <f t="shared" ref="BW114" si="465">(F114-F113)/$B113*F$3</f>
        <v>9.7295799382739797E-3</v>
      </c>
      <c r="BX114" s="24">
        <f t="shared" ref="BX114" si="466">(G114-G113)/$B113*G$3</f>
        <v>8.6744206343394197E-4</v>
      </c>
      <c r="BY114" s="24">
        <f t="shared" ref="BY114" si="467">(H114-H113)/$B113*H$3</f>
        <v>1.5529832060143293E-3</v>
      </c>
      <c r="BZ114" s="24">
        <f t="shared" ref="BZ114" si="468">(I114-I113)/$B113*I$3</f>
        <v>1.5268984766999743E-3</v>
      </c>
      <c r="CA114" s="24">
        <f t="shared" ref="CA114" si="469">(J114-J113)/$B113*J$3</f>
        <v>1.3181060396531033E-4</v>
      </c>
      <c r="CB114" s="24">
        <f t="shared" ref="CB114" si="470">(K114-K113)/$B113*K$3</f>
        <v>9.4189689192598273E-4</v>
      </c>
      <c r="CC114" s="24">
        <f t="shared" ref="CC114" si="471">(L114-L113)/$B113*L$3</f>
        <v>5.6137234658636093E-4</v>
      </c>
      <c r="CD114" s="24">
        <f t="shared" ref="CD114" si="472">(M114-M113)/$B113*M$3</f>
        <v>2.5694995490058233E-3</v>
      </c>
      <c r="CE114" s="24">
        <f t="shared" ref="CE114" si="473">(N114-N113)/$B113*N$3</f>
        <v>9.201481935326429E-4</v>
      </c>
      <c r="CF114" s="24">
        <f t="shared" ref="CF114" si="474">+SUM(BT114:CE114)</f>
        <v>3.6894727502019664E-2</v>
      </c>
    </row>
    <row r="115" spans="1:84" x14ac:dyDescent="0.2">
      <c r="A115" s="31">
        <f>+[1]NEA!A116</f>
        <v>46054</v>
      </c>
      <c r="B115" s="17">
        <f>+[1]NEA!B116</f>
        <v>10621.878366786261</v>
      </c>
      <c r="C115" s="17">
        <f>+[1]NEA!C116</f>
        <v>11235.058918275539</v>
      </c>
      <c r="D115" s="17">
        <f>+[1]NEA!D116</f>
        <v>7702.8306506719782</v>
      </c>
      <c r="E115" s="17">
        <f>+[1]NEA!E116</f>
        <v>7209.3217078922307</v>
      </c>
      <c r="F115" s="17">
        <f>+[1]NEA!F116</f>
        <v>14324.550999999999</v>
      </c>
      <c r="G115" s="17">
        <f>+[1]NEA!G116</f>
        <v>8345.5582766049138</v>
      </c>
      <c r="H115" s="17">
        <f>+[1]NEA!H116</f>
        <v>12320.056006819341</v>
      </c>
      <c r="I115" s="17">
        <f>+[1]NEA!I116</f>
        <v>11973.597416079991</v>
      </c>
      <c r="J115" s="17">
        <f>+[1]NEA!J116</f>
        <v>9464.803715514965</v>
      </c>
      <c r="K115" s="17">
        <f>+[1]NEA!K116</f>
        <v>9085.6538999999993</v>
      </c>
      <c r="L115" s="17">
        <f>+[1]NEA!L116</f>
        <v>9041.920703143378</v>
      </c>
      <c r="M115" s="17">
        <f>+[1]NEA!M116</f>
        <v>12656.853999999999</v>
      </c>
      <c r="N115" s="17">
        <f>+[1]NEA!N116</f>
        <v>10384.24694229918</v>
      </c>
      <c r="O115" s="17">
        <f>+[1]NEA!P116</f>
        <v>8458.0735000000004</v>
      </c>
      <c r="P115" s="17">
        <f>+[1]NEA!Q116</f>
        <v>10633.0486</v>
      </c>
      <c r="Q115" s="17">
        <f>+[1]NEA!R116</f>
        <v>12416.1842</v>
      </c>
      <c r="R115" s="18">
        <f t="shared" ref="R115" si="475">+SUMPRODUCT($C$3:$N$3,C115:N115)</f>
        <v>10621.878366786261</v>
      </c>
      <c r="S115" s="19">
        <f t="shared" si="52"/>
        <v>9982.4049948074517</v>
      </c>
      <c r="T115" s="19">
        <f t="shared" si="53"/>
        <v>8921.4791186632228</v>
      </c>
      <c r="U115" s="19">
        <f t="shared" si="54"/>
        <v>8282.1255342020522</v>
      </c>
      <c r="V115" s="19"/>
      <c r="W115" s="20">
        <f t="shared" si="55"/>
        <v>9556.4923274821977</v>
      </c>
      <c r="X115" s="21"/>
      <c r="Y115" s="41">
        <f t="shared" ref="Y115" si="476">+B115/B114-1</f>
        <v>2.8794805874284402E-2</v>
      </c>
      <c r="Z115" s="24">
        <f t="shared" ref="Z115" si="477">+C115/C114-1</f>
        <v>3.8045605484393397E-2</v>
      </c>
      <c r="AA115" s="24">
        <f t="shared" ref="AA115" si="478">+D115/D114-1</f>
        <v>1.9248244532039882E-2</v>
      </c>
      <c r="AB115" s="24">
        <f t="shared" ref="AB115" si="479">+E115/E114-1</f>
        <v>1.4787771408175443E-2</v>
      </c>
      <c r="AC115" s="24">
        <f t="shared" ref="AC115" si="480">+F115/F114-1</f>
        <v>3.4165405462724507E-2</v>
      </c>
      <c r="AD115" s="24">
        <f t="shared" ref="AD115" si="481">+G115/G114-1</f>
        <v>2.6186052646260727E-2</v>
      </c>
      <c r="AE115" s="24">
        <f t="shared" ref="AE115" si="482">+H115/H114-1</f>
        <v>2.3764244170348059E-2</v>
      </c>
      <c r="AF115" s="24">
        <f t="shared" ref="AF115" si="483">+I115/I114-1</f>
        <v>2.3984191496130292E-2</v>
      </c>
      <c r="AG115" s="24">
        <f t="shared" ref="AG115" si="484">+J115/J114-1</f>
        <v>-3.9499781607810203E-4</v>
      </c>
      <c r="AH115" s="24">
        <f t="shared" ref="AH115" si="485">+K115/K114-1</f>
        <v>3.3852741422544241E-2</v>
      </c>
      <c r="AI115" s="24">
        <f t="shared" ref="AI115" si="486">+L115/L114-1</f>
        <v>-1.9636812629637124E-2</v>
      </c>
      <c r="AJ115" s="24">
        <f t="shared" ref="AJ115" si="487">+M115/M114-1</f>
        <v>2.1748791867208794E-2</v>
      </c>
      <c r="AK115" s="24">
        <f t="shared" ref="AK115" si="488">+N115/N114-1</f>
        <v>2.4162779869602247E-2</v>
      </c>
      <c r="AL115" s="24">
        <f t="shared" ref="AL115" si="489">+O115/O114-1</f>
        <v>1.8149788731541605E-2</v>
      </c>
      <c r="AM115" s="24">
        <f t="shared" ref="AM115" si="490">+P115/P114-1</f>
        <v>3.3532016878308424E-2</v>
      </c>
      <c r="AN115" s="24">
        <f t="shared" ref="AN115" si="491">+Q115/Q114-1</f>
        <v>3.1127787923546757E-2</v>
      </c>
      <c r="AO115" s="24">
        <f t="shared" ref="AO115" si="492">+R115/R114-1</f>
        <v>2.8794805874283735E-2</v>
      </c>
      <c r="AP115" s="24">
        <f t="shared" ref="AP115" si="493">+S115/S114-1</f>
        <v>3.112641509051528E-2</v>
      </c>
      <c r="AQ115" s="24">
        <f t="shared" ref="AQ115" si="494">+T115/T114-1</f>
        <v>2.3278192234992723E-2</v>
      </c>
      <c r="AR115" s="24">
        <f t="shared" ref="AR115" si="495">+U115/U114-1</f>
        <v>2.3678995934650615E-2</v>
      </c>
      <c r="AS115" s="24" t="e">
        <f t="shared" ref="AS115" si="496">+V115/V114-1</f>
        <v>#DIV/0!</v>
      </c>
      <c r="AT115" s="24">
        <f t="shared" ref="AT115" si="497">+W115/W114-1</f>
        <v>2.1126562296764684E-2</v>
      </c>
      <c r="AU115" s="21"/>
      <c r="AV115" s="24">
        <f t="shared" ref="AV115" si="498">+B115/B103-1</f>
        <v>0.32100639191673652</v>
      </c>
      <c r="AW115" s="24">
        <f t="shared" ref="AW115" si="499">+C115/C103-1</f>
        <v>0.38913421952722782</v>
      </c>
      <c r="AX115" s="24">
        <f t="shared" ref="AX115" si="500">+D115/D103-1</f>
        <v>0.20412733583068965</v>
      </c>
      <c r="AY115" s="24">
        <f t="shared" ref="AY115" si="501">+E115/E103-1</f>
        <v>0.1492018052471713</v>
      </c>
      <c r="AZ115" s="24">
        <f t="shared" ref="AZ115" si="502">+F115/F103-1</f>
        <v>0.43104729291512167</v>
      </c>
      <c r="BA115" s="24">
        <f t="shared" ref="BA115" si="503">+G115/G103-1</f>
        <v>0.14535284346225419</v>
      </c>
      <c r="BB115" s="24">
        <f t="shared" ref="BB115" si="504">+H115/H103-1</f>
        <v>0.27081869709125295</v>
      </c>
      <c r="BC115" s="24">
        <f t="shared" ref="BC115" si="505">+I115/I103-1</f>
        <v>0.26833429140092324</v>
      </c>
      <c r="BD115" s="24">
        <f t="shared" ref="BD115" si="506">+J115/J103-1</f>
        <v>0.31952807550007734</v>
      </c>
      <c r="BE115" s="24">
        <f t="shared" ref="BE115" si="507">+K115/K103-1</f>
        <v>0.26594753017479134</v>
      </c>
      <c r="BF115" s="24">
        <f t="shared" ref="BF115" si="508">+L115/L103-1</f>
        <v>0.47501939652308933</v>
      </c>
      <c r="BG115" s="24">
        <f t="shared" ref="BG115" si="509">+M115/M103-1</f>
        <v>0.47315500483678075</v>
      </c>
      <c r="BH115" s="24">
        <f t="shared" ref="BH115" si="510">+N115/N103-1</f>
        <v>0.27923620640096636</v>
      </c>
      <c r="BI115" s="24">
        <f t="shared" ref="BI115" si="511">+O115/O103-1</f>
        <v>0.24019824113616783</v>
      </c>
      <c r="BJ115" s="24">
        <f t="shared" ref="BJ115" si="512">+P115/P103-1</f>
        <v>0.33105149946528489</v>
      </c>
      <c r="BK115" s="24">
        <f t="shared" ref="BK115" si="513">+Q115/Q103-1</f>
        <v>0.32997135644536302</v>
      </c>
      <c r="BL115" s="24">
        <f t="shared" ref="BL115" si="514">+R115/R103-1</f>
        <v>0.3210063919167363</v>
      </c>
      <c r="BM115" s="24">
        <f t="shared" ref="BM115" si="515">+S115/S103-1</f>
        <v>0.31586642912915686</v>
      </c>
      <c r="BN115" s="24">
        <f t="shared" ref="BN115" si="516">+T115/T103-1</f>
        <v>0.24064061286916227</v>
      </c>
      <c r="BO115" s="24">
        <f t="shared" ref="BO115" si="517">+U115/U103-1</f>
        <v>0.19145153870301468</v>
      </c>
      <c r="BP115" s="24" t="e">
        <f t="shared" ref="BP115" si="518">+V115/V103-1</f>
        <v>#DIV/0!</v>
      </c>
      <c r="BQ115" s="24">
        <f t="shared" ref="BQ115" si="519">+W115/W103-1</f>
        <v>0.23449709803032381</v>
      </c>
      <c r="BR115" s="21"/>
      <c r="BS115" s="35">
        <f t="shared" ref="BS115" si="520">+A115</f>
        <v>46054</v>
      </c>
      <c r="BT115" s="24">
        <f t="shared" ref="BT115" si="521">(C115-C114)/$B114*C$3</f>
        <v>1.4082785900391892E-2</v>
      </c>
      <c r="BU115" s="24">
        <f t="shared" ref="BU115" si="522">(D115-D114)/$B114*D$3</f>
        <v>5.1284996209706934E-4</v>
      </c>
      <c r="BV115" s="24">
        <f t="shared" ref="BV115" si="523">(E115-E114)/$B114*E$3</f>
        <v>1.18034057760511E-3</v>
      </c>
      <c r="BW115" s="24">
        <f t="shared" ref="BW115" si="524">(F115-F114)/$B114*F$3</f>
        <v>3.7172852166391817E-3</v>
      </c>
      <c r="BX115" s="24">
        <f t="shared" ref="BX115" si="525">(G115-G114)/$B114*G$3</f>
        <v>1.6047462118391105E-3</v>
      </c>
      <c r="BY115" s="24">
        <f t="shared" ref="BY115" si="526">(H115-H114)/$B114*H$3</f>
        <v>1.4569676665869362E-3</v>
      </c>
      <c r="BZ115" s="24">
        <f t="shared" ref="BZ115" si="527">(I115-I114)/$B114*I$3</f>
        <v>2.6158341736292855E-3</v>
      </c>
      <c r="CA115" s="24">
        <f t="shared" ref="CA115" si="528">(J115-J114)/$B114*J$3</f>
        <v>-1.0215377797782402E-5</v>
      </c>
      <c r="CB115" s="24">
        <f t="shared" ref="CB115" si="529">(K115-K114)/$B114*K$3</f>
        <v>1.7980566814206778E-3</v>
      </c>
      <c r="CC115" s="24">
        <f t="shared" ref="CC115" si="530">(L115-L114)/$B114*L$3</f>
        <v>-2.3856736977080555E-4</v>
      </c>
      <c r="CD115" s="24">
        <f t="shared" ref="CD115" si="531">(M115-M114)/$B114*M$3</f>
        <v>1.291663575178631E-3</v>
      </c>
      <c r="CE115" s="24">
        <f t="shared" ref="CE115" si="532">(N115-N114)/$B114*N$3</f>
        <v>7.8305865646425025E-4</v>
      </c>
      <c r="CF115" s="24">
        <f t="shared" ref="CF115" si="533">+SUM(BT115:CE115)</f>
        <v>2.8794805874283558E-2</v>
      </c>
    </row>
    <row r="116" spans="1:84" x14ac:dyDescent="0.2">
      <c r="A116" s="31">
        <f>+[1]NEA!A117</f>
        <v>46082</v>
      </c>
      <c r="B116" s="17">
        <f>+[1]NEA!B117</f>
        <v>11013.61121612442</v>
      </c>
      <c r="C116" s="17">
        <f>+[1]NEA!C117</f>
        <v>11623.913556433939</v>
      </c>
      <c r="D116" s="17">
        <f>+[1]NEA!D117</f>
        <v>7863.9880721280742</v>
      </c>
      <c r="E116" s="17">
        <f>+[1]NEA!E117</f>
        <v>7386.3434889598784</v>
      </c>
      <c r="F116" s="17">
        <f>+[1]NEA!F117</f>
        <v>15708.656499999999</v>
      </c>
      <c r="G116" s="17">
        <f>+[1]NEA!G117</f>
        <v>8476.6246310544375</v>
      </c>
      <c r="H116" s="17">
        <f>+[1]NEA!H117</f>
        <v>12588.026298098919</v>
      </c>
      <c r="I116" s="17">
        <f>+[1]NEA!I117</f>
        <v>12379.540940002729</v>
      </c>
      <c r="J116" s="17">
        <f>+[1]NEA!J117</f>
        <v>9682.3205355336959</v>
      </c>
      <c r="K116" s="17">
        <f>+[1]NEA!K117</f>
        <v>9196.3605000000007</v>
      </c>
      <c r="L116" s="17">
        <f>+[1]NEA!L117</f>
        <v>9236.7970718078177</v>
      </c>
      <c r="M116" s="17">
        <f>+[1]NEA!M117</f>
        <v>13279.4476</v>
      </c>
      <c r="N116" s="17">
        <f>+[1]NEA!N117</f>
        <v>10562.46920835914</v>
      </c>
      <c r="O116" s="17">
        <f>+[1]NEA!P117</f>
        <v>8585.8747000000003</v>
      </c>
      <c r="P116" s="17">
        <f>+[1]NEA!Q117</f>
        <v>11009.9452</v>
      </c>
      <c r="Q116" s="17">
        <f>+[1]NEA!R117</f>
        <v>13341.1361</v>
      </c>
      <c r="R116" s="18">
        <f t="shared" ref="R116" si="534">+SUMPRODUCT($C$3:$N$3,C116:N116)</f>
        <v>11013.611216124422</v>
      </c>
      <c r="S116" s="19">
        <f t="shared" si="52"/>
        <v>10281.100410455258</v>
      </c>
      <c r="T116" s="19">
        <f t="shared" si="53"/>
        <v>9140.9633194308626</v>
      </c>
      <c r="U116" s="19">
        <f t="shared" si="54"/>
        <v>8432.6127942297117</v>
      </c>
      <c r="V116" s="19"/>
      <c r="W116" s="20">
        <f t="shared" si="55"/>
        <v>9776.3148055264337</v>
      </c>
      <c r="X116" s="21"/>
      <c r="Y116" s="41">
        <f t="shared" ref="Y116" si="535">+B116/B115-1</f>
        <v>3.6879809371859862E-2</v>
      </c>
      <c r="Z116" s="24">
        <f t="shared" ref="Z116" si="536">+C116/C115-1</f>
        <v>3.4610823226380205E-2</v>
      </c>
      <c r="AA116" s="24">
        <f t="shared" ref="AA116" si="537">+D116/D115-1</f>
        <v>2.092184402912145E-2</v>
      </c>
      <c r="AB116" s="24">
        <f t="shared" ref="AB116" si="538">+E116/E115-1</f>
        <v>2.4554568132790777E-2</v>
      </c>
      <c r="AC116" s="24">
        <f t="shared" ref="AC116" si="539">+F116/F115-1</f>
        <v>9.6624703978505089E-2</v>
      </c>
      <c r="AD116" s="24">
        <f t="shared" ref="AD116" si="540">+G116/G115-1</f>
        <v>1.570492351805175E-2</v>
      </c>
      <c r="AE116" s="24">
        <f t="shared" ref="AE116" si="541">+H116/H115-1</f>
        <v>2.175073645211123E-2</v>
      </c>
      <c r="AF116" s="24">
        <f t="shared" ref="AF116" si="542">+I116/I115-1</f>
        <v>3.390322138086721E-2</v>
      </c>
      <c r="AG116" s="24">
        <f t="shared" ref="AG116" si="543">+J116/J115-1</f>
        <v>2.2981651448531482E-2</v>
      </c>
      <c r="AH116" s="24">
        <f t="shared" ref="AH116" si="544">+K116/K115-1</f>
        <v>1.2184769661983452E-2</v>
      </c>
      <c r="AI116" s="24">
        <f t="shared" ref="AI116" si="545">+L116/L115-1</f>
        <v>2.1552541220217991E-2</v>
      </c>
      <c r="AJ116" s="24">
        <f t="shared" ref="AJ116" si="546">+M116/M115-1</f>
        <v>4.9190233212771606E-2</v>
      </c>
      <c r="AK116" s="24">
        <f t="shared" ref="AK116" si="547">+N116/N115-1</f>
        <v>1.7162753067243575E-2</v>
      </c>
      <c r="AL116" s="24">
        <f t="shared" ref="AL116" si="548">+O116/O115-1</f>
        <v>1.5109965644067858E-2</v>
      </c>
      <c r="AM116" s="24">
        <f t="shared" ref="AM116" si="549">+P116/P115-1</f>
        <v>3.544577046323294E-2</v>
      </c>
      <c r="AN116" s="24">
        <f t="shared" ref="AN116" si="550">+Q116/Q115-1</f>
        <v>7.4495665101360187E-2</v>
      </c>
      <c r="AO116" s="24">
        <f t="shared" ref="AO116" si="551">+R116/R115-1</f>
        <v>3.6879809371860084E-2</v>
      </c>
      <c r="AP116" s="24">
        <f t="shared" ref="AP116" si="552">+S116/S115-1</f>
        <v>2.9922189673047495E-2</v>
      </c>
      <c r="AQ116" s="24">
        <f t="shared" ref="AQ116" si="553">+T116/T115-1</f>
        <v>2.4601772626300367E-2</v>
      </c>
      <c r="AR116" s="24">
        <f t="shared" ref="AR116" si="554">+U116/U115-1</f>
        <v>1.8170125459485487E-2</v>
      </c>
      <c r="AS116" s="24" t="e">
        <f t="shared" ref="AS116" si="555">+V116/V115-1</f>
        <v>#DIV/0!</v>
      </c>
      <c r="AT116" s="24">
        <f t="shared" ref="AT116" si="556">+W116/W115-1</f>
        <v>2.3002422909091713E-2</v>
      </c>
      <c r="AU116" s="21"/>
      <c r="AV116" s="24">
        <f t="shared" ref="AV116" si="557">+B116/B104-1</f>
        <v>0.33381012566259494</v>
      </c>
      <c r="AW116" s="24">
        <f t="shared" ref="AW116" si="558">+C116/C104-1</f>
        <v>0.37308903445810992</v>
      </c>
      <c r="AX116" s="24">
        <f t="shared" ref="AX116" si="559">+D116/D104-1</f>
        <v>0.23391791971410769</v>
      </c>
      <c r="AY116" s="24">
        <f t="shared" ref="AY116" si="560">+E116/E104-1</f>
        <v>0.16646737630048447</v>
      </c>
      <c r="AZ116" s="24">
        <f t="shared" ref="AZ116" si="561">+F116/F104-1</f>
        <v>0.54068636199706521</v>
      </c>
      <c r="BA116" s="24">
        <f t="shared" ref="BA116" si="562">+G116/G104-1</f>
        <v>0.14855423837241122</v>
      </c>
      <c r="BB116" s="24">
        <f t="shared" ref="BB116" si="563">+H116/H104-1</f>
        <v>0.26885771375381173</v>
      </c>
      <c r="BC116" s="24">
        <f t="shared" ref="BC116" si="564">+I116/I104-1</f>
        <v>0.29609884440470591</v>
      </c>
      <c r="BD116" s="24">
        <f t="shared" ref="BD116" si="565">+J116/J104-1</f>
        <v>0.33201478134937767</v>
      </c>
      <c r="BE116" s="24">
        <f t="shared" ref="BE116" si="566">+K116/K104-1</f>
        <v>0.26803534105952465</v>
      </c>
      <c r="BF116" s="24">
        <f t="shared" ref="BF116" si="567">+L116/L104-1</f>
        <v>0.45492866071663718</v>
      </c>
      <c r="BG116" s="24">
        <f t="shared" ref="BG116" si="568">+M116/M104-1</f>
        <v>0.49430416311890624</v>
      </c>
      <c r="BH116" s="24">
        <f t="shared" ref="BH116" si="569">+N116/N104-1</f>
        <v>0.26709489646416329</v>
      </c>
      <c r="BI116" s="24">
        <f t="shared" ref="BI116" si="570">+O116/O104-1</f>
        <v>0.18777810509247739</v>
      </c>
      <c r="BJ116" s="24">
        <f t="shared" ref="BJ116" si="571">+P116/P104-1</f>
        <v>0.33759522531770081</v>
      </c>
      <c r="BK116" s="24">
        <f t="shared" ref="BK116" si="572">+Q116/Q104-1</f>
        <v>0.40160511512464825</v>
      </c>
      <c r="BL116" s="24">
        <f t="shared" ref="BL116" si="573">+R116/R104-1</f>
        <v>0.33381012566259516</v>
      </c>
      <c r="BM116" s="24">
        <f t="shared" ref="BM116" si="574">+S116/S104-1</f>
        <v>0.31405176283319647</v>
      </c>
      <c r="BN116" s="24">
        <f t="shared" ref="BN116" si="575">+T116/T104-1</f>
        <v>0.25029298633207064</v>
      </c>
      <c r="BO116" s="24">
        <f t="shared" ref="BO116" si="576">+U116/U104-1</f>
        <v>0.19758204756497633</v>
      </c>
      <c r="BP116" s="24" t="e">
        <f t="shared" ref="BP116" si="577">+V116/V104-1</f>
        <v>#DIV/0!</v>
      </c>
      <c r="BQ116" s="24">
        <f t="shared" ref="BQ116" si="578">+W116/W104-1</f>
        <v>0.24469552295179997</v>
      </c>
      <c r="BR116" s="21"/>
      <c r="BS116" s="35">
        <f t="shared" ref="BS116" si="579">+A116</f>
        <v>46082</v>
      </c>
      <c r="BT116" s="24">
        <f t="shared" ref="BT116" si="580">(C116-C115)/$B115*C$3</f>
        <v>1.2926581155652393E-2</v>
      </c>
      <c r="BU116" s="24">
        <f t="shared" ref="BU116" si="581">(D116-D115)/$B115*D$3</f>
        <v>5.5226862316036312E-4</v>
      </c>
      <c r="BV116" s="24">
        <f t="shared" ref="BV116" si="582">(E116-E115)/$B115*E$3</f>
        <v>1.9332293116871783E-3</v>
      </c>
      <c r="BW116" s="24">
        <f t="shared" ref="BW116" si="583">(F116-F115)/$B115*F$3</f>
        <v>1.0567900720930817E-2</v>
      </c>
      <c r="BX116" s="24">
        <f t="shared" ref="BX116" si="584">(G116-G115)/$B115*G$3</f>
        <v>9.5999615360480939E-4</v>
      </c>
      <c r="BY116" s="24">
        <f t="shared" ref="BY116" si="585">(H116-H115)/$B115*H$3</f>
        <v>1.3270004451736582E-3</v>
      </c>
      <c r="BZ116" s="24">
        <f t="shared" ref="BZ116" si="586">(I116-I115)/$B115*I$3</f>
        <v>3.6803623618962091E-3</v>
      </c>
      <c r="CA116" s="24">
        <f t="shared" ref="CA116" si="587">(J116-J115)/$B115*J$3</f>
        <v>5.7748489605272102E-4</v>
      </c>
      <c r="CB116" s="24">
        <f t="shared" ref="CB116" si="588">(K116-K115)/$B115*K$3</f>
        <v>6.5036442721855281E-4</v>
      </c>
      <c r="CC116" s="24">
        <f t="shared" ref="CC116" si="589">(L116-L115)/$B115*L$3</f>
        <v>2.4951505960788521E-4</v>
      </c>
      <c r="CD116" s="24">
        <f t="shared" ref="CD116" si="590">(M116-M115)/$B115*M$3</f>
        <v>2.9014061483105058E-3</v>
      </c>
      <c r="CE116" s="24">
        <f t="shared" ref="CE116" si="591">(N116-N115)/$B115*N$3</f>
        <v>5.5370006856500357E-4</v>
      </c>
      <c r="CF116" s="24">
        <f t="shared" ref="CF116" si="592">+SUM(BT116:CE116)</f>
        <v>3.6879809371860098E-2</v>
      </c>
    </row>
    <row r="117" spans="1:84" x14ac:dyDescent="0.2">
      <c r="A117" s="31">
        <f>+[1]NEA!A118</f>
        <v>46113</v>
      </c>
      <c r="B117" s="17">
        <f>+[1]NEA!B118</f>
        <v>11317.832876173199</v>
      </c>
      <c r="C117" s="17">
        <f>+[1]NEA!C118</f>
        <v>11915.67253654575</v>
      </c>
      <c r="D117" s="17">
        <f>+[1]NEA!D118</f>
        <v>8069.1914649004812</v>
      </c>
      <c r="E117" s="17">
        <f>+[1]NEA!E118</f>
        <v>7438.1107475703593</v>
      </c>
      <c r="F117" s="17">
        <f>+[1]NEA!F118</f>
        <v>16228.3825</v>
      </c>
      <c r="G117" s="17">
        <f>+[1]NEA!G118</f>
        <v>8638.1219058512124</v>
      </c>
      <c r="H117" s="17">
        <f>+[1]NEA!H118</f>
        <v>12904.54250703799</v>
      </c>
      <c r="I117" s="17">
        <f>+[1]NEA!I118</f>
        <v>13162.827367519119</v>
      </c>
      <c r="J117" s="17">
        <f>+[1]NEA!J118</f>
        <v>10073.81448135304</v>
      </c>
      <c r="K117" s="17">
        <f>+[1]NEA!K118</f>
        <v>9370.1047999999992</v>
      </c>
      <c r="L117" s="17">
        <f>+[1]NEA!L118</f>
        <v>9295.813674366902</v>
      </c>
      <c r="M117" s="17">
        <f>+[1]NEA!M118</f>
        <v>13488.6962</v>
      </c>
      <c r="N117" s="17">
        <f>+[1]NEA!N118</f>
        <v>10801.60410076643</v>
      </c>
      <c r="O117" s="17">
        <f>+[1]NEA!P118</f>
        <v>8651.3096000000005</v>
      </c>
      <c r="P117" s="17">
        <f>+[1]NEA!Q118</f>
        <v>11263.801100000001</v>
      </c>
      <c r="Q117" s="17">
        <f>+[1]NEA!R118</f>
        <v>14011.841399999999</v>
      </c>
      <c r="R117" s="18">
        <f t="shared" ref="R117" si="593">+SUMPRODUCT($C$3:$N$3,C117:N117)</f>
        <v>11317.832876173195</v>
      </c>
      <c r="S117" s="19">
        <f t="shared" si="52"/>
        <v>10498.279606859873</v>
      </c>
      <c r="T117" s="19">
        <f t="shared" si="53"/>
        <v>9281.6789717705287</v>
      </c>
      <c r="U117" s="19">
        <f t="shared" si="54"/>
        <v>8561.5982221254435</v>
      </c>
      <c r="V117" s="19"/>
      <c r="W117" s="20">
        <f t="shared" si="55"/>
        <v>10070.59398113464</v>
      </c>
      <c r="X117" s="21"/>
      <c r="Y117" s="41">
        <f t="shared" ref="Y117" si="594">+B117/B116-1</f>
        <v>2.762233513412804E-2</v>
      </c>
      <c r="Z117" s="24">
        <f t="shared" ref="Z117" si="595">+C117/C116-1</f>
        <v>2.5099892449760963E-2</v>
      </c>
      <c r="AA117" s="24">
        <f t="shared" ref="AA117" si="596">+D117/D116-1</f>
        <v>2.609406205735465E-2</v>
      </c>
      <c r="AB117" s="24">
        <f t="shared" ref="AB117" si="597">+E117/E116-1</f>
        <v>7.0085095132463859E-3</v>
      </c>
      <c r="AC117" s="24">
        <f t="shared" ref="AC117" si="598">+F117/F116-1</f>
        <v>3.3085324642498914E-2</v>
      </c>
      <c r="AD117" s="24">
        <f t="shared" ref="AD117" si="599">+G117/G116-1</f>
        <v>1.9052073416713888E-2</v>
      </c>
      <c r="AE117" s="24">
        <f t="shared" ref="AE117" si="600">+H117/H116-1</f>
        <v>2.5144228447224526E-2</v>
      </c>
      <c r="AF117" s="24">
        <f t="shared" ref="AF117" si="601">+I117/I116-1</f>
        <v>6.3272655368448394E-2</v>
      </c>
      <c r="AG117" s="24">
        <f t="shared" ref="AG117" si="602">+J117/J116-1</f>
        <v>4.0433896438625272E-2</v>
      </c>
      <c r="AH117" s="24">
        <f t="shared" ref="AH117" si="603">+K117/K116-1</f>
        <v>1.8892723920511667E-2</v>
      </c>
      <c r="AI117" s="24">
        <f t="shared" ref="AI117" si="604">+L117/L116-1</f>
        <v>6.389292965979676E-3</v>
      </c>
      <c r="AJ117" s="24">
        <f t="shared" ref="AJ117" si="605">+M117/M116-1</f>
        <v>1.5757327134601651E-2</v>
      </c>
      <c r="AK117" s="24">
        <f t="shared" ref="AK117" si="606">+N117/N116-1</f>
        <v>2.2640055813657467E-2</v>
      </c>
      <c r="AL117" s="24">
        <f t="shared" ref="AL117" si="607">+O117/O116-1</f>
        <v>7.6212269904194496E-3</v>
      </c>
      <c r="AM117" s="24">
        <f t="shared" ref="AM117" si="608">+P117/P116-1</f>
        <v>2.3056963080978932E-2</v>
      </c>
      <c r="AN117" s="24">
        <f t="shared" ref="AN117" si="609">+Q117/Q116-1</f>
        <v>5.0273477084159301E-2</v>
      </c>
      <c r="AO117" s="24">
        <f t="shared" ref="AO117" si="610">+R117/R116-1</f>
        <v>2.7622335134127374E-2</v>
      </c>
      <c r="AP117" s="24">
        <f t="shared" ref="AP117" si="611">+S117/S116-1</f>
        <v>2.1124119766767091E-2</v>
      </c>
      <c r="AQ117" s="24">
        <f t="shared" ref="AQ117" si="612">+T117/T116-1</f>
        <v>1.5393963133026434E-2</v>
      </c>
      <c r="AR117" s="24">
        <f t="shared" ref="AR117" si="613">+U117/U116-1</f>
        <v>1.5296021653454117E-2</v>
      </c>
      <c r="AS117" s="24" t="e">
        <f t="shared" ref="AS117" si="614">+V117/V116-1</f>
        <v>#DIV/0!</v>
      </c>
      <c r="AT117" s="24">
        <f t="shared" ref="AT117" si="615">+W117/W116-1</f>
        <v>3.0101237681283921E-2</v>
      </c>
      <c r="AU117" s="21"/>
      <c r="AV117" s="24">
        <f t="shared" ref="AV117" si="616">+B117/B105-1</f>
        <v>0.33489297766664716</v>
      </c>
      <c r="AW117" s="24">
        <f t="shared" ref="AW117" si="617">+C117/C105-1</f>
        <v>0.36298516503013212</v>
      </c>
      <c r="AX117" s="24">
        <f t="shared" ref="AX117" si="618">+D117/D105-1</f>
        <v>0.22602437965299016</v>
      </c>
      <c r="AY117" s="24">
        <f t="shared" ref="AY117" si="619">+E117/E105-1</f>
        <v>0.15765345532937536</v>
      </c>
      <c r="AZ117" s="24">
        <f t="shared" ref="AZ117" si="620">+F117/F105-1</f>
        <v>0.56396003426522112</v>
      </c>
      <c r="BA117" s="24">
        <f t="shared" ref="BA117" si="621">+G117/G105-1</f>
        <v>0.16229265805171833</v>
      </c>
      <c r="BB117" s="24">
        <f t="shared" ref="BB117" si="622">+H117/H105-1</f>
        <v>0.2728391656619058</v>
      </c>
      <c r="BC117" s="24">
        <f t="shared" ref="BC117" si="623">+I117/I105-1</f>
        <v>0.34737684292213644</v>
      </c>
      <c r="BD117" s="24">
        <f t="shared" ref="BD117" si="624">+J117/J105-1</f>
        <v>0.34862082502410896</v>
      </c>
      <c r="BE117" s="24">
        <f t="shared" ref="BE117" si="625">+K117/K105-1</f>
        <v>0.2525188848862201</v>
      </c>
      <c r="BF117" s="24">
        <f t="shared" ref="BF117" si="626">+L117/L105-1</f>
        <v>0.41496650759156584</v>
      </c>
      <c r="BG117" s="24">
        <f t="shared" ref="BG117" si="627">+M117/M105-1</f>
        <v>0.44012467539078659</v>
      </c>
      <c r="BH117" s="24">
        <f t="shared" ref="BH117" si="628">+N117/N105-1</f>
        <v>0.26216560872135752</v>
      </c>
      <c r="BI117" s="24">
        <f t="shared" ref="BI117" si="629">+O117/O105-1</f>
        <v>0.17522392233948314</v>
      </c>
      <c r="BJ117" s="24">
        <f t="shared" ref="BJ117" si="630">+P117/P105-1</f>
        <v>0.3286171192956111</v>
      </c>
      <c r="BK117" s="24">
        <f t="shared" ref="BK117" si="631">+Q117/Q105-1</f>
        <v>0.44378908537502171</v>
      </c>
      <c r="BL117" s="24">
        <f t="shared" ref="BL117" si="632">+R117/R105-1</f>
        <v>0.33489297766664672</v>
      </c>
      <c r="BM117" s="24">
        <f t="shared" ref="BM117" si="633">+S117/S105-1</f>
        <v>0.30394132485645442</v>
      </c>
      <c r="BN117" s="24">
        <f t="shared" ref="BN117" si="634">+T117/T105-1</f>
        <v>0.23944136084620249</v>
      </c>
      <c r="BO117" s="24">
        <f t="shared" ref="BO117" si="635">+U117/U105-1</f>
        <v>0.19455251285022013</v>
      </c>
      <c r="BP117" s="24" t="e">
        <f t="shared" ref="BP117" si="636">+V117/V105-1</f>
        <v>#DIV/0!</v>
      </c>
      <c r="BQ117" s="24">
        <f t="shared" ref="BQ117" si="637">+W117/W105-1</f>
        <v>0.25633611922307753</v>
      </c>
      <c r="BR117" s="21"/>
      <c r="BS117" s="35">
        <f t="shared" ref="BS117" si="638">+A117</f>
        <v>46113</v>
      </c>
      <c r="BT117" s="24">
        <f t="shared" ref="BT117" si="639">(C117-C116)/$B116*C$3</f>
        <v>9.3538889158039408E-3</v>
      </c>
      <c r="BU117" s="24">
        <f t="shared" ref="BU117" si="640">(D117-D116)/$B116*D$3</f>
        <v>6.7819749129877311E-4</v>
      </c>
      <c r="BV117" s="24">
        <f t="shared" ref="BV117" si="641">(E117-E116)/$B116*E$3</f>
        <v>5.4523460842926727E-4</v>
      </c>
      <c r="BW117" s="24">
        <f t="shared" ref="BW117" si="642">(F117-F116)/$B116*F$3</f>
        <v>3.8270625113669245E-3</v>
      </c>
      <c r="BX117" s="24">
        <f t="shared" ref="BX117" si="643">(G117-G116)/$B116*G$3</f>
        <v>1.1408145550656551E-3</v>
      </c>
      <c r="BY117" s="24">
        <f t="shared" ref="BY117" si="644">(H117-H116)/$B116*H$3</f>
        <v>1.5116524692482872E-3</v>
      </c>
      <c r="BZ117" s="24">
        <f t="shared" ref="BZ117" si="645">(I117-I116)/$B116*I$3</f>
        <v>6.8488419910260464E-3</v>
      </c>
      <c r="CA117" s="24">
        <f t="shared" ref="CA117" si="646">(J117-J116)/$B116*J$3</f>
        <v>1.002407753048542E-3</v>
      </c>
      <c r="CB117" s="24">
        <f t="shared" ref="CB117" si="647">(K117-K116)/$B116*K$3</f>
        <v>9.8438596635109566E-4</v>
      </c>
      <c r="CC117" s="24">
        <f t="shared" ref="CC117" si="648">(L117-L116)/$B116*L$3</f>
        <v>7.2875806041570264E-5</v>
      </c>
      <c r="CD117" s="24">
        <f t="shared" ref="CD117" si="649">(M117-M116)/$B116*M$3</f>
        <v>9.4045499670768749E-4</v>
      </c>
      <c r="CE117" s="24">
        <f t="shared" ref="CE117" si="650">(N117-N116)/$B116*N$3</f>
        <v>7.1651806973966269E-4</v>
      </c>
      <c r="CF117" s="24">
        <f t="shared" ref="CF117" si="651">+SUM(BT117:CE117)</f>
        <v>2.7622335134127454E-2</v>
      </c>
    </row>
    <row r="118" spans="1:84" x14ac:dyDescent="0.2">
      <c r="A118" s="31">
        <f>+[1]NEA!A119</f>
        <v>46143</v>
      </c>
      <c r="B118" s="17">
        <f>+[1]NEA!B119</f>
        <v>11691.483769458169</v>
      </c>
      <c r="C118" s="17">
        <f>+[1]NEA!C119</f>
        <v>12302.40888588481</v>
      </c>
      <c r="D118" s="17">
        <f>+[1]NEA!D119</f>
        <v>8123.2346713143043</v>
      </c>
      <c r="E118" s="17">
        <f>+[1]NEA!E119</f>
        <v>7583.8912414089473</v>
      </c>
      <c r="F118" s="17">
        <f>+[1]NEA!F119</f>
        <v>17594.6391</v>
      </c>
      <c r="G118" s="17">
        <f>+[1]NEA!G119</f>
        <v>8778.2418106664027</v>
      </c>
      <c r="H118" s="17">
        <f>+[1]NEA!H119</f>
        <v>13214.29041889449</v>
      </c>
      <c r="I118" s="17">
        <f>+[1]NEA!I119</f>
        <v>13370.916927321679</v>
      </c>
      <c r="J118" s="17">
        <f>+[1]NEA!J119</f>
        <v>10493.7270988532</v>
      </c>
      <c r="K118" s="17">
        <f>+[1]NEA!K119</f>
        <v>9608.2284</v>
      </c>
      <c r="L118" s="17">
        <f>+[1]NEA!L119</f>
        <v>9470.8814586437929</v>
      </c>
      <c r="M118" s="17">
        <f>+[1]NEA!M119</f>
        <v>13915.3496</v>
      </c>
      <c r="N118" s="17">
        <f>+[1]NEA!N119</f>
        <v>11104.008982211169</v>
      </c>
      <c r="O118" s="17">
        <f>+[1]NEA!P119</f>
        <v>8974.4902999999995</v>
      </c>
      <c r="P118" s="17">
        <f>+[1]NEA!Q119</f>
        <v>11470.263199999999</v>
      </c>
      <c r="Q118" s="17">
        <f>+[1]NEA!R119</f>
        <v>14678.5515</v>
      </c>
      <c r="R118" s="18">
        <f t="shared" ref="R118" si="652">+SUMPRODUCT($C$3:$N$3,C118:N118)</f>
        <v>11691.483769458164</v>
      </c>
      <c r="S118" s="19">
        <f t="shared" si="52"/>
        <v>10789.811137445782</v>
      </c>
      <c r="T118" s="19">
        <f t="shared" si="53"/>
        <v>9499.4808108835332</v>
      </c>
      <c r="U118" s="19">
        <f t="shared" si="54"/>
        <v>8743.6526467712756</v>
      </c>
      <c r="V118" s="19"/>
      <c r="W118" s="20">
        <f t="shared" si="55"/>
        <v>10285.647871653255</v>
      </c>
      <c r="X118" s="21"/>
      <c r="Y118" s="41">
        <f t="shared" ref="Y118" si="653">+B118/B117-1</f>
        <v>3.3014349776413265E-2</v>
      </c>
      <c r="Z118" s="24">
        <f t="shared" ref="Z118" si="654">+C118/C117-1</f>
        <v>3.2456107546840363E-2</v>
      </c>
      <c r="AA118" s="24">
        <f t="shared" ref="AA118" si="655">+D118/D117-1</f>
        <v>6.6974747902439624E-3</v>
      </c>
      <c r="AB118" s="24">
        <f t="shared" ref="AB118" si="656">+E118/E117-1</f>
        <v>1.9599129239398216E-2</v>
      </c>
      <c r="AC118" s="24">
        <f t="shared" ref="AC118" si="657">+F118/F117-1</f>
        <v>8.4189326940007803E-2</v>
      </c>
      <c r="AD118" s="24">
        <f t="shared" ref="AD118" si="658">+G118/G117-1</f>
        <v>1.6221107590560502E-2</v>
      </c>
      <c r="AE118" s="24">
        <f t="shared" ref="AE118" si="659">+H118/H117-1</f>
        <v>2.4003013798247208E-2</v>
      </c>
      <c r="AF118" s="24">
        <f t="shared" ref="AF118" si="660">+I118/I117-1</f>
        <v>1.5808880113101331E-2</v>
      </c>
      <c r="AG118" s="24">
        <f t="shared" ref="AG118" si="661">+J118/J117-1</f>
        <v>4.1683576591313276E-2</v>
      </c>
      <c r="AH118" s="24">
        <f t="shared" ref="AH118" si="662">+K118/K117-1</f>
        <v>2.5413120245997733E-2</v>
      </c>
      <c r="AI118" s="24">
        <f t="shared" ref="AI118" si="663">+L118/L117-1</f>
        <v>1.8832970454177422E-2</v>
      </c>
      <c r="AJ118" s="24">
        <f t="shared" ref="AJ118" si="664">+M118/M117-1</f>
        <v>3.1630440308975105E-2</v>
      </c>
      <c r="AK118" s="24">
        <f t="shared" ref="AK118" si="665">+N118/N117-1</f>
        <v>2.7996293756339607E-2</v>
      </c>
      <c r="AL118" s="24">
        <f t="shared" ref="AL118" si="666">+O118/O117-1</f>
        <v>3.7356274938998624E-2</v>
      </c>
      <c r="AM118" s="24">
        <f t="shared" ref="AM118" si="667">+P118/P117-1</f>
        <v>1.8329700441887198E-2</v>
      </c>
      <c r="AN118" s="24">
        <f t="shared" ref="AN118" si="668">+Q118/Q117-1</f>
        <v>4.7581904545394016E-2</v>
      </c>
      <c r="AO118" s="24">
        <f t="shared" ref="AO118" si="669">+R118/R117-1</f>
        <v>3.3014349776413043E-2</v>
      </c>
      <c r="AP118" s="24">
        <f t="shared" ref="AP118" si="670">+S118/S117-1</f>
        <v>2.7769457616218851E-2</v>
      </c>
      <c r="AQ118" s="24">
        <f t="shared" ref="AQ118" si="671">+T118/T117-1</f>
        <v>2.3465780251119561E-2</v>
      </c>
      <c r="AR118" s="24">
        <f t="shared" ref="AR118" si="672">+U118/U117-1</f>
        <v>2.1264070086278508E-2</v>
      </c>
      <c r="AS118" s="24" t="e">
        <f t="shared" ref="AS118" si="673">+V118/V117-1</f>
        <v>#DIV/0!</v>
      </c>
      <c r="AT118" s="24">
        <f t="shared" ref="AT118" si="674">+W118/W117-1</f>
        <v>2.1354638159524431E-2</v>
      </c>
      <c r="AU118" s="21"/>
      <c r="AV118" s="24">
        <f t="shared" ref="AV118" si="675">+B118/B106-1</f>
        <v>0.35285955143430736</v>
      </c>
      <c r="AW118" s="24">
        <f t="shared" ref="AW118" si="676">+C118/C106-1</f>
        <v>0.38158970803709735</v>
      </c>
      <c r="AX118" s="24">
        <f t="shared" ref="AX118" si="677">+D118/D106-1</f>
        <v>0.21803302346912368</v>
      </c>
      <c r="AY118" s="24">
        <f t="shared" ref="AY118" si="678">+E118/E106-1</f>
        <v>0.14511509829801739</v>
      </c>
      <c r="AZ118" s="24">
        <f t="shared" ref="AZ118" si="679">+F118/F106-1</f>
        <v>0.67434700649924517</v>
      </c>
      <c r="BA118" s="24">
        <f t="shared" ref="BA118" si="680">+G118/G106-1</f>
        <v>0.16213977048923467</v>
      </c>
      <c r="BB118" s="24">
        <f t="shared" ref="BB118" si="681">+H118/H106-1</f>
        <v>0.26945880835160918</v>
      </c>
      <c r="BC118" s="24">
        <f t="shared" ref="BC118" si="682">+I118/I106-1</f>
        <v>0.36244060423827196</v>
      </c>
      <c r="BD118" s="24">
        <f t="shared" ref="BD118" si="683">+J118/J106-1</f>
        <v>0.34749425929629196</v>
      </c>
      <c r="BE118" s="24">
        <f t="shared" ref="BE118" si="684">+K118/K106-1</f>
        <v>0.26125993958619231</v>
      </c>
      <c r="BF118" s="24">
        <f t="shared" ref="BF118" si="685">+L118/L106-1</f>
        <v>0.40830266489522749</v>
      </c>
      <c r="BG118" s="24">
        <f t="shared" ref="BG118" si="686">+M118/M106-1</f>
        <v>0.43760634752497363</v>
      </c>
      <c r="BH118" s="24">
        <f t="shared" ref="BH118" si="687">+N118/N106-1</f>
        <v>0.26888432246674587</v>
      </c>
      <c r="BI118" s="24">
        <f t="shared" ref="BI118" si="688">+O118/O106-1</f>
        <v>0.25403739834349226</v>
      </c>
      <c r="BJ118" s="24">
        <f t="shared" ref="BJ118" si="689">+P118/P106-1</f>
        <v>0.32428196412532051</v>
      </c>
      <c r="BK118" s="24">
        <f t="shared" ref="BK118" si="690">+Q118/Q106-1</f>
        <v>0.50729433529487489</v>
      </c>
      <c r="BL118" s="24">
        <f t="shared" ref="BL118" si="691">+R118/R106-1</f>
        <v>0.3528595514343067</v>
      </c>
      <c r="BM118" s="24">
        <f t="shared" ref="BM118" si="692">+S118/S106-1</f>
        <v>0.31255588273252943</v>
      </c>
      <c r="BN118" s="24">
        <f t="shared" ref="BN118" si="693">+T118/T106-1</f>
        <v>0.23787518560030851</v>
      </c>
      <c r="BO118" s="24">
        <f t="shared" ref="BO118" si="694">+U118/U106-1</f>
        <v>0.19273554023732942</v>
      </c>
      <c r="BP118" s="24" t="e">
        <f t="shared" ref="BP118" si="695">+V118/V106-1</f>
        <v>#DIV/0!</v>
      </c>
      <c r="BQ118" s="24">
        <f t="shared" ref="BQ118" si="696">+W118/W106-1</f>
        <v>0.25800394456667952</v>
      </c>
      <c r="BR118" s="21"/>
      <c r="BS118" s="35">
        <f t="shared" ref="BS118" si="697">+A118</f>
        <v>46143</v>
      </c>
      <c r="BT118" s="24">
        <f t="shared" ref="BT118" si="698">(C118-C117)/$B117*C$3</f>
        <v>1.2065614190072306E-2</v>
      </c>
      <c r="BU118" s="24">
        <f t="shared" ref="BU118" si="699">(D118-D117)/$B117*D$3</f>
        <v>1.7381178313778954E-4</v>
      </c>
      <c r="BV118" s="24">
        <f t="shared" ref="BV118" si="700">(E118-E117)/$B117*E$3</f>
        <v>1.494149760850155E-3</v>
      </c>
      <c r="BW118" s="24">
        <f t="shared" ref="BW118" si="701">(F118-F117)/$B117*F$3</f>
        <v>9.79016137384996E-3</v>
      </c>
      <c r="BX118" s="24">
        <f t="shared" ref="BX118" si="702">(G118-G117)/$B117*G$3</f>
        <v>9.6319929034928214E-4</v>
      </c>
      <c r="BY118" s="24">
        <f t="shared" ref="BY118" si="703">(H118-H117)/$B117*H$3</f>
        <v>1.4395635933052279E-3</v>
      </c>
      <c r="BZ118" s="24">
        <f t="shared" ref="BZ118" si="704">(I118-I117)/$B117*I$3</f>
        <v>1.7705708175964996E-3</v>
      </c>
      <c r="CA118" s="24">
        <f t="shared" ref="CA118" si="705">(J118-J117)/$B117*J$3</f>
        <v>1.0462723688413741E-3</v>
      </c>
      <c r="CB118" s="24">
        <f t="shared" ref="CB118" si="706">(K118-K117)/$B117*K$3</f>
        <v>1.312876131196608E-3</v>
      </c>
      <c r="CC118" s="24">
        <f t="shared" ref="CC118" si="707">(L118-L117)/$B117*L$3</f>
        <v>2.1036906024457551E-4</v>
      </c>
      <c r="CD118" s="24">
        <f t="shared" ref="CD118" si="708">(M118-M117)/$B117*M$3</f>
        <v>1.8660236046126228E-3</v>
      </c>
      <c r="CE118" s="24">
        <f t="shared" ref="CE118" si="709">(N118-N117)/$B117*N$3</f>
        <v>8.8173780235661556E-4</v>
      </c>
      <c r="CF118" s="24">
        <f t="shared" ref="CF118" si="710">+SUM(BT118:CE118)</f>
        <v>3.3014349776413016E-2</v>
      </c>
    </row>
    <row r="119" spans="1:84" x14ac:dyDescent="0.2">
      <c r="A119" s="31">
        <f>+[1]NEA!A120</f>
        <v>46174</v>
      </c>
      <c r="B119" s="17">
        <f>+[1]NEA!B120</f>
        <v>12011.894848466591</v>
      </c>
      <c r="C119" s="17">
        <f>+[1]NEA!C120</f>
        <v>12637.53637587885</v>
      </c>
      <c r="D119" s="17">
        <f>+[1]NEA!D120</f>
        <v>8380.8967444585887</v>
      </c>
      <c r="E119" s="17">
        <f>+[1]NEA!E120</f>
        <v>7714.4552829036566</v>
      </c>
      <c r="F119" s="17">
        <f>+[1]NEA!F120</f>
        <v>18479.334900000002</v>
      </c>
      <c r="G119" s="17">
        <f>+[1]NEA!G120</f>
        <v>8985.5359769695588</v>
      </c>
      <c r="H119" s="17">
        <f>+[1]NEA!H120</f>
        <v>13631.352847528409</v>
      </c>
      <c r="I119" s="17">
        <f>+[1]NEA!I120</f>
        <v>13624.2657207584</v>
      </c>
      <c r="J119" s="17">
        <f>+[1]NEA!J120</f>
        <v>10573.3750968323</v>
      </c>
      <c r="K119" s="17">
        <f>+[1]NEA!K120</f>
        <v>9874.4698000000008</v>
      </c>
      <c r="L119" s="17">
        <f>+[1]NEA!L120</f>
        <v>9887.8188316800679</v>
      </c>
      <c r="M119" s="17">
        <f>+[1]NEA!M120</f>
        <v>14076.8316</v>
      </c>
      <c r="N119" s="17">
        <f>+[1]NEA!N120</f>
        <v>11431.848429693049</v>
      </c>
      <c r="O119" s="17">
        <f>+[1]NEA!P120</f>
        <v>9151.9897000000001</v>
      </c>
      <c r="P119" s="17">
        <f>+[1]NEA!Q120</f>
        <v>11655.1996</v>
      </c>
      <c r="Q119" s="17">
        <f>+[1]NEA!R120</f>
        <v>15102.7155</v>
      </c>
      <c r="R119" s="18">
        <f t="shared" ref="R119" si="711">+SUMPRODUCT($C$3:$N$3,C119:N119)</f>
        <v>12011.894848466589</v>
      </c>
      <c r="S119" s="19">
        <f t="shared" si="52"/>
        <v>11056.785670895413</v>
      </c>
      <c r="T119" s="19">
        <f t="shared" si="53"/>
        <v>9696.4056383965944</v>
      </c>
      <c r="U119" s="19">
        <f t="shared" si="54"/>
        <v>8946.6439333503677</v>
      </c>
      <c r="V119" s="19"/>
      <c r="W119" s="20">
        <f t="shared" si="55"/>
        <v>10521.022896552355</v>
      </c>
      <c r="X119" s="21"/>
      <c r="Y119" s="41">
        <f t="shared" ref="Y119" si="712">+B119/B118-1</f>
        <v>2.7405510312167314E-2</v>
      </c>
      <c r="Z119" s="24">
        <f t="shared" ref="Z119" si="713">+C119/C118-1</f>
        <v>2.7240802439800982E-2</v>
      </c>
      <c r="AA119" s="24">
        <f t="shared" ref="AA119" si="714">+D119/D118-1</f>
        <v>3.171914681403587E-2</v>
      </c>
      <c r="AB119" s="24">
        <f t="shared" ref="AB119" si="715">+E119/E118-1</f>
        <v>1.7215969657082386E-2</v>
      </c>
      <c r="AC119" s="24">
        <f t="shared" ref="AC119" si="716">+F119/F118-1</f>
        <v>5.0282122581303934E-2</v>
      </c>
      <c r="AD119" s="24">
        <f t="shared" ref="AD119" si="717">+G119/G118-1</f>
        <v>2.3614542726685173E-2</v>
      </c>
      <c r="AE119" s="24">
        <f t="shared" ref="AE119" si="718">+H119/H118-1</f>
        <v>3.156146984915531E-2</v>
      </c>
      <c r="AF119" s="24">
        <f t="shared" ref="AF119" si="719">+I119/I118-1</f>
        <v>1.8947750166560029E-2</v>
      </c>
      <c r="AG119" s="24">
        <f t="shared" ref="AG119" si="720">+J119/J118-1</f>
        <v>7.5900580631456105E-3</v>
      </c>
      <c r="AH119" s="24">
        <f t="shared" ref="AH119" si="721">+K119/K118-1</f>
        <v>2.7709728465655559E-2</v>
      </c>
      <c r="AI119" s="24">
        <f t="shared" ref="AI119" si="722">+L119/L118-1</f>
        <v>4.4023080096282863E-2</v>
      </c>
      <c r="AJ119" s="24">
        <f t="shared" ref="AJ119" si="723">+M119/M118-1</f>
        <v>1.1604595259324224E-2</v>
      </c>
      <c r="AK119" s="24">
        <f t="shared" ref="AK119" si="724">+N119/N118-1</f>
        <v>2.9524422035958731E-2</v>
      </c>
      <c r="AL119" s="24">
        <f t="shared" ref="AL119" si="725">+O119/O118-1</f>
        <v>1.9778215148329892E-2</v>
      </c>
      <c r="AM119" s="24">
        <f t="shared" ref="AM119" si="726">+P119/P118-1</f>
        <v>1.6123117384089447E-2</v>
      </c>
      <c r="AN119" s="24">
        <f t="shared" ref="AN119" si="727">+Q119/Q118-1</f>
        <v>2.889685675047704E-2</v>
      </c>
      <c r="AO119" s="24">
        <f t="shared" ref="AO119" si="728">+R119/R118-1</f>
        <v>2.7405510312167536E-2</v>
      </c>
      <c r="AP119" s="24">
        <f t="shared" ref="AP119" si="729">+S119/S118-1</f>
        <v>2.4743207276641144E-2</v>
      </c>
      <c r="AQ119" s="24">
        <f t="shared" ref="AQ119" si="730">+T119/T118-1</f>
        <v>2.0730062140600802E-2</v>
      </c>
      <c r="AR119" s="24">
        <f t="shared" ref="AR119" si="731">+U119/U118-1</f>
        <v>2.3215845228486964E-2</v>
      </c>
      <c r="AS119" s="24" t="e">
        <f t="shared" ref="AS119" si="732">+V119/V118-1</f>
        <v>#DIV/0!</v>
      </c>
      <c r="AT119" s="24">
        <f t="shared" ref="AT119" si="733">+W119/W118-1</f>
        <v>2.2883830735425326E-2</v>
      </c>
      <c r="AU119" s="21"/>
      <c r="AV119" s="24">
        <f t="shared" ref="AV119" si="734">+B119/B107-1</f>
        <v>0.36464766055300446</v>
      </c>
      <c r="AW119" s="24">
        <f t="shared" ref="AW119" si="735">+C119/C107-1</f>
        <v>0.40206637206733675</v>
      </c>
      <c r="AX119" s="24">
        <f t="shared" ref="AX119" si="736">+D119/D107-1</f>
        <v>0.22308733417025683</v>
      </c>
      <c r="AY119" s="24">
        <f t="shared" ref="AY119" si="737">+E119/E107-1</f>
        <v>0.14222941261733379</v>
      </c>
      <c r="AZ119" s="24">
        <f t="shared" ref="AZ119" si="738">+F119/F107-1</f>
        <v>0.70671738915300497</v>
      </c>
      <c r="BA119" s="24">
        <f t="shared" ref="BA119" si="739">+G119/G107-1</f>
        <v>0.17352043459840116</v>
      </c>
      <c r="BB119" s="24">
        <f t="shared" ref="BB119" si="740">+H119/H107-1</f>
        <v>0.27689859094999925</v>
      </c>
      <c r="BC119" s="24">
        <f t="shared" ref="BC119" si="741">+I119/I107-1</f>
        <v>0.36149132011021812</v>
      </c>
      <c r="BD119" s="24">
        <f t="shared" ref="BD119" si="742">+J119/J107-1</f>
        <v>0.3343743748806034</v>
      </c>
      <c r="BE119" s="24">
        <f t="shared" ref="BE119" si="743">+K119/K107-1</f>
        <v>0.28119027994699808</v>
      </c>
      <c r="BF119" s="24">
        <f t="shared" ref="BF119" si="744">+L119/L107-1</f>
        <v>0.42303048813328137</v>
      </c>
      <c r="BG119" s="24">
        <f t="shared" ref="BG119" si="745">+M119/M107-1</f>
        <v>0.41118948606845485</v>
      </c>
      <c r="BH119" s="24">
        <f t="shared" ref="BH119" si="746">+N119/N107-1</f>
        <v>0.27879194047010425</v>
      </c>
      <c r="BI119" s="24">
        <f t="shared" ref="BI119" si="747">+O119/O107-1</f>
        <v>0.30891488745621931</v>
      </c>
      <c r="BJ119" s="24">
        <f t="shared" ref="BJ119" si="748">+P119/P107-1</f>
        <v>0.32750345865392982</v>
      </c>
      <c r="BK119" s="24">
        <f t="shared" ref="BK119" si="749">+Q119/Q107-1</f>
        <v>0.52455686122766387</v>
      </c>
      <c r="BL119" s="24">
        <f t="shared" ref="BL119" si="750">+R119/R107-1</f>
        <v>0.36464766055300424</v>
      </c>
      <c r="BM119" s="24">
        <f t="shared" ref="BM119" si="751">+S119/S107-1</f>
        <v>0.32406026482607331</v>
      </c>
      <c r="BN119" s="24">
        <f t="shared" ref="BN119" si="752">+T119/T107-1</f>
        <v>0.23984196198243168</v>
      </c>
      <c r="BO119" s="24">
        <f t="shared" ref="BO119" si="753">+U119/U107-1</f>
        <v>0.20058321441160909</v>
      </c>
      <c r="BP119" s="24" t="e">
        <f t="shared" ref="BP119" si="754">+V119/V107-1</f>
        <v>#DIV/0!</v>
      </c>
      <c r="BQ119" s="24">
        <f t="shared" ref="BQ119" si="755">+W119/W107-1</f>
        <v>0.26281844156098022</v>
      </c>
      <c r="BR119" s="21"/>
      <c r="BS119" s="35">
        <f t="shared" ref="BS119" si="756">+A119</f>
        <v>46174</v>
      </c>
      <c r="BT119" s="24">
        <f t="shared" ref="BT119" si="757">(C119-C118)/$B118*C$3</f>
        <v>1.0121342940749732E-2</v>
      </c>
      <c r="BU119" s="24">
        <f t="shared" ref="BU119" si="758">(D119-D118)/$B118*D$3</f>
        <v>8.0219924582648685E-4</v>
      </c>
      <c r="BV119" s="24">
        <f t="shared" ref="BV119" si="759">(E119-E118)/$B118*E$3</f>
        <v>1.2954240122157034E-3</v>
      </c>
      <c r="BW119" s="24">
        <f t="shared" ref="BW119" si="760">(F119-F118)/$B118*F$3</f>
        <v>6.136845484696357E-3</v>
      </c>
      <c r="BX119" s="24">
        <f t="shared" ref="BX119" si="761">(G119-G118)/$B118*G$3</f>
        <v>1.3794216761875517E-3</v>
      </c>
      <c r="BY119" s="24">
        <f t="shared" ref="BY119" si="762">(H119-H118)/$B118*H$3</f>
        <v>1.8763643844292664E-3</v>
      </c>
      <c r="BZ119" s="24">
        <f t="shared" ref="BZ119" si="763">(I119-I118)/$B118*I$3</f>
        <v>2.0867743811688027E-3</v>
      </c>
      <c r="CA119" s="24">
        <f t="shared" ref="CA119" si="764">(J119-J118)/$B118*J$3</f>
        <v>1.9211193269395583E-4</v>
      </c>
      <c r="CB119" s="24">
        <f t="shared" ref="CB119" si="765">(K119-K118)/$B118*K$3</f>
        <v>1.4209884465990225E-3</v>
      </c>
      <c r="CC119" s="24">
        <f t="shared" ref="CC119" si="766">(L119-L118)/$B118*L$3</f>
        <v>4.8499817346589241E-4</v>
      </c>
      <c r="CD119" s="24">
        <f t="shared" ref="CD119" si="767">(M119-M118)/$B118*M$3</f>
        <v>6.8369072374553229E-4</v>
      </c>
      <c r="CE119" s="24">
        <f t="shared" ref="CE119" si="768">(N119-N118)/$B118*N$3</f>
        <v>9.2534891038927665E-4</v>
      </c>
      <c r="CF119" s="24">
        <f t="shared" ref="CF119" si="769">+SUM(BT119:CE119)</f>
        <v>2.7405510312167584E-2</v>
      </c>
    </row>
    <row r="120" spans="1:84" x14ac:dyDescent="0.2">
      <c r="A120" s="31">
        <f>+[1]NEA!A121</f>
        <v>46204</v>
      </c>
      <c r="B120" s="17">
        <f>+[1]NEA!B121</f>
        <v>12294.23400211326</v>
      </c>
      <c r="C120" s="17">
        <f>+[1]NEA!C121</f>
        <v>12913.74471645389</v>
      </c>
      <c r="D120" s="17">
        <f>+[1]NEA!D121</f>
        <v>8548.9089238917531</v>
      </c>
      <c r="E120" s="17">
        <f>+[1]NEA!E121</f>
        <v>7764.2292468589358</v>
      </c>
      <c r="F120" s="17">
        <f>+[1]NEA!F121</f>
        <v>19195.845600000001</v>
      </c>
      <c r="G120" s="17">
        <f>+[1]NEA!G121</f>
        <v>9097.825597200188</v>
      </c>
      <c r="H120" s="17">
        <f>+[1]NEA!H121</f>
        <v>14040.565386771301</v>
      </c>
      <c r="I120" s="17">
        <f>+[1]NEA!I121</f>
        <v>13854.46031182053</v>
      </c>
      <c r="J120" s="17">
        <f>+[1]NEA!J121</f>
        <v>10865.470548901911</v>
      </c>
      <c r="K120" s="17">
        <f>+[1]NEA!K121</f>
        <v>10267.089900000001</v>
      </c>
      <c r="L120" s="17">
        <f>+[1]NEA!L121</f>
        <v>10533.86670081235</v>
      </c>
      <c r="M120" s="17">
        <f>+[1]NEA!M121</f>
        <v>14364.924800000001</v>
      </c>
      <c r="N120" s="17">
        <f>+[1]NEA!N121</f>
        <v>11631.837706162039</v>
      </c>
      <c r="O120" s="17">
        <f>+[1]NEA!P121</f>
        <v>9478.1563000000006</v>
      </c>
      <c r="P120" s="17">
        <f>+[1]NEA!Q121</f>
        <v>11829.3596</v>
      </c>
      <c r="Q120" s="17">
        <f>+[1]NEA!R121</f>
        <v>15536.6888</v>
      </c>
      <c r="R120" s="18">
        <f t="shared" ref="R120" si="770">+SUMPRODUCT($C$3:$N$3,C120:N120)</f>
        <v>12294.234002113259</v>
      </c>
      <c r="S120" s="19">
        <f t="shared" si="52"/>
        <v>11281.331776944093</v>
      </c>
      <c r="T120" s="19">
        <f t="shared" si="53"/>
        <v>9873.1687504020047</v>
      </c>
      <c r="U120" s="19">
        <f t="shared" si="54"/>
        <v>9104.3515842363722</v>
      </c>
      <c r="V120" s="19"/>
      <c r="W120" s="20">
        <f t="shared" si="55"/>
        <v>10742.578875065072</v>
      </c>
      <c r="X120" s="21"/>
      <c r="Y120" s="41">
        <f t="shared" ref="Y120" si="771">+B120/B119-1</f>
        <v>2.3504963805332624E-2</v>
      </c>
      <c r="Z120" s="24">
        <f t="shared" ref="Z120" si="772">+C120/C119-1</f>
        <v>2.1856185601351497E-2</v>
      </c>
      <c r="AA120" s="24">
        <f t="shared" ref="AA120" si="773">+D120/D119-1</f>
        <v>2.0047040854459075E-2</v>
      </c>
      <c r="AB120" s="24">
        <f t="shared" ref="AB120" si="774">+E120/E119-1</f>
        <v>6.4520386897031212E-3</v>
      </c>
      <c r="AC120" s="24">
        <f t="shared" ref="AC120" si="775">+F120/F119-1</f>
        <v>3.8773619498610801E-2</v>
      </c>
      <c r="AD120" s="24">
        <f t="shared" ref="AD120" si="776">+G120/G119-1</f>
        <v>1.2496708100488751E-2</v>
      </c>
      <c r="AE120" s="24">
        <f t="shared" ref="AE120" si="777">+H120/H119-1</f>
        <v>3.0019950610924662E-2</v>
      </c>
      <c r="AF120" s="24">
        <f t="shared" ref="AF120" si="778">+I120/I119-1</f>
        <v>1.6895926413956985E-2</v>
      </c>
      <c r="AG120" s="24">
        <f t="shared" ref="AG120" si="779">+J120/J119-1</f>
        <v>2.7625564154734272E-2</v>
      </c>
      <c r="AH120" s="24">
        <f t="shared" ref="AH120" si="780">+K120/K119-1</f>
        <v>3.9761132288844481E-2</v>
      </c>
      <c r="AI120" s="24">
        <f t="shared" ref="AI120" si="781">+L120/L119-1</f>
        <v>6.5337753465140258E-2</v>
      </c>
      <c r="AJ120" s="24">
        <f t="shared" ref="AJ120" si="782">+M120/M119-1</f>
        <v>2.0465770152425566E-2</v>
      </c>
      <c r="AK120" s="24">
        <f t="shared" ref="AK120" si="783">+N120/N119-1</f>
        <v>1.749404549045086E-2</v>
      </c>
      <c r="AL120" s="24">
        <f t="shared" ref="AL120" si="784">+O120/O119-1</f>
        <v>3.5638873151266903E-2</v>
      </c>
      <c r="AM120" s="24">
        <f t="shared" ref="AM120" si="785">+P120/P119-1</f>
        <v>1.4942687039010361E-2</v>
      </c>
      <c r="AN120" s="24">
        <f t="shared" ref="AN120" si="786">+Q120/Q119-1</f>
        <v>2.8734786138294055E-2</v>
      </c>
      <c r="AO120" s="24">
        <f t="shared" ref="AO120" si="787">+R120/R119-1</f>
        <v>2.3504963805332624E-2</v>
      </c>
      <c r="AP120" s="24">
        <f t="shared" ref="AP120" si="788">+S120/S119-1</f>
        <v>2.0308443405912202E-2</v>
      </c>
      <c r="AQ120" s="24">
        <f t="shared" ref="AQ120" si="789">+T120/T119-1</f>
        <v>1.8229756323874247E-2</v>
      </c>
      <c r="AR120" s="24">
        <f t="shared" ref="AR120" si="790">+U120/U119-1</f>
        <v>1.7627576559531732E-2</v>
      </c>
      <c r="AS120" s="24" t="e">
        <f t="shared" ref="AS120" si="791">+V120/V119-1</f>
        <v>#DIV/0!</v>
      </c>
      <c r="AT120" s="24">
        <f t="shared" ref="AT120" si="792">+W120/W119-1</f>
        <v>2.1058406648398975E-2</v>
      </c>
      <c r="AU120" s="21"/>
      <c r="AV120" s="24">
        <f t="shared" ref="AV120" si="793">+B120/B108-1</f>
        <v>0.36851128414158918</v>
      </c>
      <c r="AW120" s="24">
        <f t="shared" ref="AW120" si="794">+C120/C108-1</f>
        <v>0.40651566779314496</v>
      </c>
      <c r="AX120" s="24">
        <f t="shared" ref="AX120" si="795">+D120/D108-1</f>
        <v>0.22931164741071397</v>
      </c>
      <c r="AY120" s="24">
        <f t="shared" ref="AY120" si="796">+E120/E108-1</f>
        <v>0.1360064765949307</v>
      </c>
      <c r="AZ120" s="24">
        <f t="shared" ref="AZ120" si="797">+F120/F108-1</f>
        <v>0.72779768640484388</v>
      </c>
      <c r="BA120" s="24">
        <f t="shared" ref="BA120" si="798">+G120/G108-1</f>
        <v>0.17579818124207947</v>
      </c>
      <c r="BB120" s="24">
        <f t="shared" ref="BB120" si="799">+H120/H108-1</f>
        <v>0.30562208262708324</v>
      </c>
      <c r="BC120" s="24">
        <f t="shared" ref="BC120" si="800">+I120/I108-1</f>
        <v>0.34682209887196613</v>
      </c>
      <c r="BD120" s="24">
        <f t="shared" ref="BD120" si="801">+J120/J108-1</f>
        <v>0.33664397127828405</v>
      </c>
      <c r="BE120" s="24">
        <f t="shared" ref="BE120" si="802">+K120/K108-1</f>
        <v>0.29360960184312623</v>
      </c>
      <c r="BF120" s="24">
        <f t="shared" ref="BF120" si="803">+L120/L108-1</f>
        <v>0.45736174178682898</v>
      </c>
      <c r="BG120" s="24">
        <f t="shared" ref="BG120" si="804">+M120/M108-1</f>
        <v>0.3841404006142437</v>
      </c>
      <c r="BH120" s="24">
        <f t="shared" ref="BH120" si="805">+N120/N108-1</f>
        <v>0.27965081046594409</v>
      </c>
      <c r="BI120" s="24">
        <f t="shared" ref="BI120" si="806">+O120/O108-1</f>
        <v>0.32829542832441705</v>
      </c>
      <c r="BJ120" s="24">
        <f t="shared" ref="BJ120" si="807">+P120/P108-1</f>
        <v>0.32724867760783449</v>
      </c>
      <c r="BK120" s="24">
        <f t="shared" ref="BK120" si="808">+Q120/Q108-1</f>
        <v>0.53455286291351478</v>
      </c>
      <c r="BL120" s="24">
        <f t="shared" ref="BL120" si="809">+R120/R108-1</f>
        <v>0.36851128414158896</v>
      </c>
      <c r="BM120" s="24">
        <f t="shared" ref="BM120" si="810">+S120/S108-1</f>
        <v>0.32526203807571874</v>
      </c>
      <c r="BN120" s="24">
        <f t="shared" ref="BN120" si="811">+T120/T108-1</f>
        <v>0.23681762755629387</v>
      </c>
      <c r="BO120" s="24">
        <f t="shared" ref="BO120" si="812">+U120/U108-1</f>
        <v>0.20225957730697597</v>
      </c>
      <c r="BP120" s="24" t="e">
        <f t="shared" ref="BP120" si="813">+V120/V108-1</f>
        <v>#DIV/0!</v>
      </c>
      <c r="BQ120" s="24">
        <f t="shared" ref="BQ120" si="814">+W120/W108-1</f>
        <v>0.26548164818189623</v>
      </c>
      <c r="BR120" s="21"/>
      <c r="BS120" s="35">
        <f t="shared" ref="BS120" si="815">+A120</f>
        <v>46204</v>
      </c>
      <c r="BT120" s="24">
        <f t="shared" ref="BT120" si="816">(C120-C119)/$B119*C$3</f>
        <v>8.11938218635813E-3</v>
      </c>
      <c r="BU120" s="24">
        <f t="shared" ref="BU120" si="817">(D120-D119)/$B119*D$3</f>
        <v>5.0913227334385908E-4</v>
      </c>
      <c r="BV120" s="24">
        <f t="shared" ref="BV120" si="818">(E120-E119)/$B119*E$3</f>
        <v>4.8067185832462194E-4</v>
      </c>
      <c r="BW120" s="24">
        <f t="shared" ref="BW120" si="819">(F120-F119)/$B119*F$3</f>
        <v>4.8376229148740816E-3</v>
      </c>
      <c r="BX120" s="24">
        <f t="shared" ref="BX120" si="820">(G120-G119)/$B119*G$3</f>
        <v>7.2729012068051757E-4</v>
      </c>
      <c r="BY120" s="24">
        <f t="shared" ref="BY120" si="821">(H120-H119)/$B119*H$3</f>
        <v>1.7919387270463722E-3</v>
      </c>
      <c r="BZ120" s="24">
        <f t="shared" ref="BZ120" si="822">(I120-I119)/$B119*I$3</f>
        <v>1.8454822822656547E-3</v>
      </c>
      <c r="CA120" s="24">
        <f t="shared" ref="CA120" si="823">(J120-J119)/$B119*J$3</f>
        <v>6.8574457671135398E-4</v>
      </c>
      <c r="CB120" s="24">
        <f t="shared" ref="CB120" si="824">(K120-K119)/$B119*K$3</f>
        <v>2.0396027894905816E-3</v>
      </c>
      <c r="CC120" s="24">
        <f t="shared" ref="CC120" si="825">(L120-L119)/$B119*L$3</f>
        <v>7.314625320184743E-4</v>
      </c>
      <c r="CD120" s="24">
        <f t="shared" ref="CD120" si="826">(M120-M119)/$B119*M$3</f>
        <v>1.1872076454132908E-3</v>
      </c>
      <c r="CE120" s="24">
        <f t="shared" ref="CE120" si="827">(N120-N119)/$B119*N$3</f>
        <v>5.4942589880556392E-4</v>
      </c>
      <c r="CF120" s="24">
        <f t="shared" ref="CF120" si="828">+SUM(BT120:CE120)</f>
        <v>2.3504963805332502E-2</v>
      </c>
    </row>
    <row r="121" spans="1:84" x14ac:dyDescent="0.2">
      <c r="A121" s="31">
        <f>+[1]NEA!A122</f>
        <v>46235</v>
      </c>
      <c r="B121" s="17">
        <f>+[1]NEA!B122</f>
        <v>12507.984564654011</v>
      </c>
      <c r="C121" s="17">
        <f>+[1]NEA!C122</f>
        <v>13178.15487380091</v>
      </c>
      <c r="D121" s="17">
        <f>+[1]NEA!D122</f>
        <v>8674.8000475483041</v>
      </c>
      <c r="E121" s="17">
        <f>+[1]NEA!E122</f>
        <v>7712.0981003377201</v>
      </c>
      <c r="F121" s="17">
        <f>+[1]NEA!F122</f>
        <v>19954.512900000002</v>
      </c>
      <c r="G121" s="17">
        <f>+[1]NEA!G122</f>
        <v>9183.0290442143432</v>
      </c>
      <c r="H121" s="17">
        <f>+[1]NEA!H122</f>
        <v>14426.713865539639</v>
      </c>
      <c r="I121" s="17">
        <f>+[1]NEA!I122</f>
        <v>13792.58876437077</v>
      </c>
      <c r="J121" s="17">
        <f>+[1]NEA!J122</f>
        <v>11275.588256199981</v>
      </c>
      <c r="K121" s="17">
        <f>+[1]NEA!K122</f>
        <v>10296.9434</v>
      </c>
      <c r="L121" s="17">
        <f>+[1]NEA!L122</f>
        <v>10718.585907834949</v>
      </c>
      <c r="M121" s="17">
        <f>+[1]NEA!M122</f>
        <v>14808.039500000001</v>
      </c>
      <c r="N121" s="17">
        <f>+[1]NEA!N122</f>
        <v>11676.31192719434</v>
      </c>
      <c r="O121" s="17">
        <f>+[1]NEA!P122</f>
        <v>9844.0234</v>
      </c>
      <c r="P121" s="17">
        <f>+[1]NEA!Q122</f>
        <v>11978.1224</v>
      </c>
      <c r="Q121" s="17">
        <f>+[1]NEA!R122</f>
        <v>15900.8915</v>
      </c>
      <c r="R121" s="18">
        <f t="shared" ref="R121" si="829">+SUMPRODUCT($C$3:$N$3,C121:N121)</f>
        <v>12507.984564654009</v>
      </c>
      <c r="S121" s="19">
        <f t="shared" si="52"/>
        <v>11451.328980989185</v>
      </c>
      <c r="T121" s="19">
        <f t="shared" si="53"/>
        <v>9949.4790560568781</v>
      </c>
      <c r="U121" s="19">
        <f t="shared" si="54"/>
        <v>9117.8789800707618</v>
      </c>
      <c r="V121" s="19"/>
      <c r="W121" s="20">
        <f t="shared" si="55"/>
        <v>10809.973756082829</v>
      </c>
      <c r="X121" s="21"/>
      <c r="Y121" s="41">
        <f t="shared" ref="Y121" si="830">+B121/B120-1</f>
        <v>1.738624484486051E-2</v>
      </c>
      <c r="Z121" s="24">
        <f t="shared" ref="Z121" si="831">+C121/C120-1</f>
        <v>2.0475095578598834E-2</v>
      </c>
      <c r="AA121" s="24">
        <f t="shared" ref="AA121" si="832">+D121/D120-1</f>
        <v>1.4725987231507531E-2</v>
      </c>
      <c r="AB121" s="24">
        <f t="shared" ref="AB121" si="833">+E121/E120-1</f>
        <v>-6.7142719339856605E-3</v>
      </c>
      <c r="AC121" s="24">
        <f t="shared" ref="AC121" si="834">+F121/F120-1</f>
        <v>3.9522473550214432E-2</v>
      </c>
      <c r="AD121" s="24">
        <f t="shared" ref="AD121" si="835">+G121/G120-1</f>
        <v>9.3652539394002421E-3</v>
      </c>
      <c r="AE121" s="24">
        <f t="shared" ref="AE121" si="836">+H121/H120-1</f>
        <v>2.7502345392170557E-2</v>
      </c>
      <c r="AF121" s="24">
        <f t="shared" ref="AF121" si="837">+I121/I120-1</f>
        <v>-4.4658215518487143E-3</v>
      </c>
      <c r="AG121" s="24">
        <f t="shared" ref="AG121" si="838">+J121/J120-1</f>
        <v>3.7745047989616642E-2</v>
      </c>
      <c r="AH121" s="24">
        <f t="shared" ref="AH121" si="839">+K121/K120-1</f>
        <v>2.9076885749290682E-3</v>
      </c>
      <c r="AI121" s="24">
        <f t="shared" ref="AI121" si="840">+L121/L120-1</f>
        <v>1.7535745635394617E-2</v>
      </c>
      <c r="AJ121" s="24">
        <f t="shared" ref="AJ121" si="841">+M121/M120-1</f>
        <v>3.0846990580834843E-2</v>
      </c>
      <c r="AK121" s="24">
        <f t="shared" ref="AK121" si="842">+N121/N120-1</f>
        <v>3.8234905056093726E-3</v>
      </c>
      <c r="AL121" s="24">
        <f t="shared" ref="AL121" si="843">+O121/O120-1</f>
        <v>3.8601083208555931E-2</v>
      </c>
      <c r="AM121" s="24">
        <f t="shared" ref="AM121" si="844">+P121/P120-1</f>
        <v>1.2575727260839997E-2</v>
      </c>
      <c r="AN121" s="24">
        <f t="shared" ref="AN121" si="845">+Q121/Q120-1</f>
        <v>2.3441461992854018E-2</v>
      </c>
      <c r="AO121" s="24">
        <f t="shared" ref="AO121" si="846">+R121/R120-1</f>
        <v>1.738624484486051E-2</v>
      </c>
      <c r="AP121" s="24">
        <f t="shared" ref="AP121" si="847">+S121/S120-1</f>
        <v>1.5068895003382377E-2</v>
      </c>
      <c r="AQ121" s="24">
        <f t="shared" ref="AQ121" si="848">+T121/T120-1</f>
        <v>7.729059189003129E-3</v>
      </c>
      <c r="AR121" s="24">
        <f t="shared" ref="AR121" si="849">+U121/U120-1</f>
        <v>1.4858165031557125E-3</v>
      </c>
      <c r="AS121" s="24" t="e">
        <f t="shared" ref="AS121" si="850">+V121/V120-1</f>
        <v>#DIV/0!</v>
      </c>
      <c r="AT121" s="24">
        <f t="shared" ref="AT121" si="851">+W121/W120-1</f>
        <v>6.2736221722503593E-3</v>
      </c>
      <c r="AU121" s="21"/>
      <c r="AV121" s="24">
        <f t="shared" ref="AV121" si="852">+B121/B109-1</f>
        <v>0.3696105092106472</v>
      </c>
      <c r="AW121" s="24">
        <f t="shared" ref="AW121" si="853">+C121/C109-1</f>
        <v>0.41812296741724952</v>
      </c>
      <c r="AX121" s="24">
        <f t="shared" ref="AX121" si="854">+D121/D109-1</f>
        <v>0.22164851133096053</v>
      </c>
      <c r="AY121" s="24">
        <f t="shared" ref="AY121" si="855">+E121/E109-1</f>
        <v>0.12362756892453297</v>
      </c>
      <c r="AZ121" s="24">
        <f t="shared" ref="AZ121" si="856">+F121/F109-1</f>
        <v>0.74462600762042919</v>
      </c>
      <c r="BA121" s="24">
        <f t="shared" ref="BA121" si="857">+G121/G109-1</f>
        <v>0.18565212258927621</v>
      </c>
      <c r="BB121" s="24">
        <f t="shared" ref="BB121" si="858">+H121/H109-1</f>
        <v>0.31058122984256742</v>
      </c>
      <c r="BC121" s="24">
        <f t="shared" ref="BC121" si="859">+I121/I109-1</f>
        <v>0.31179237247993918</v>
      </c>
      <c r="BD121" s="24">
        <f t="shared" ref="BD121" si="860">+J121/J109-1</f>
        <v>0.33869936807826329</v>
      </c>
      <c r="BE121" s="24">
        <f t="shared" ref="BE121" si="861">+K121/K109-1</f>
        <v>0.28750921514434769</v>
      </c>
      <c r="BF121" s="24">
        <f t="shared" ref="BF121" si="862">+L121/L109-1</f>
        <v>0.43341516429671323</v>
      </c>
      <c r="BG121" s="24">
        <f t="shared" ref="BG121" si="863">+M121/M109-1</f>
        <v>0.37441750651275663</v>
      </c>
      <c r="BH121" s="24">
        <f t="shared" ref="BH121" si="864">+N121/N109-1</f>
        <v>0.27030001336560994</v>
      </c>
      <c r="BI121" s="24">
        <f t="shared" ref="BI121" si="865">+O121/O109-1</f>
        <v>0.37309308036938527</v>
      </c>
      <c r="BJ121" s="24">
        <f t="shared" ref="BJ121" si="866">+P121/P109-1</f>
        <v>0.32369959226535006</v>
      </c>
      <c r="BK121" s="24">
        <f t="shared" ref="BK121" si="867">+Q121/Q109-1</f>
        <v>0.52729710904245786</v>
      </c>
      <c r="BL121" s="24">
        <f t="shared" ref="BL121" si="868">+R121/R109-1</f>
        <v>0.36961050921064698</v>
      </c>
      <c r="BM121" s="24">
        <f t="shared" ref="BM121" si="869">+S121/S109-1</f>
        <v>0.32908092719211046</v>
      </c>
      <c r="BN121" s="24">
        <f t="shared" ref="BN121" si="870">+T121/T109-1</f>
        <v>0.23238818836003028</v>
      </c>
      <c r="BO121" s="24">
        <f t="shared" ref="BO121" si="871">+U121/U109-1</f>
        <v>0.19797555318567772</v>
      </c>
      <c r="BP121" s="24" t="e">
        <f t="shared" ref="BP121" si="872">+V121/V109-1</f>
        <v>#DIV/0!</v>
      </c>
      <c r="BQ121" s="24">
        <f t="shared" ref="BQ121" si="873">+W121/W109-1</f>
        <v>0.25553076050918411</v>
      </c>
      <c r="BR121" s="21"/>
      <c r="BS121" s="35">
        <f t="shared" ref="BS121" si="874">+A121</f>
        <v>46235</v>
      </c>
      <c r="BT121" s="24">
        <f t="shared" ref="BT121" si="875">(C121-C120)/$B120*C$3</f>
        <v>7.5940661730681596E-3</v>
      </c>
      <c r="BU121" s="24">
        <f t="shared" ref="BU121" si="876">(D121-D120)/$B120*D$3</f>
        <v>3.7273057437419658E-4</v>
      </c>
      <c r="BV121" s="24">
        <f t="shared" ref="BV121" si="877">(E121-E120)/$B120*E$3</f>
        <v>-4.9187391385437768E-4</v>
      </c>
      <c r="BW121" s="24">
        <f t="shared" ref="BW121" si="878">(F121-F120)/$B120*F$3</f>
        <v>5.0046158239239651E-3</v>
      </c>
      <c r="BX121" s="24">
        <f t="shared" ref="BX121" si="879">(G121-G120)/$B120*G$3</f>
        <v>5.3918187798945795E-4</v>
      </c>
      <c r="BY121" s="24">
        <f t="shared" ref="BY121" si="880">(H121-H120)/$B120*H$3</f>
        <v>1.6521086209781973E-3</v>
      </c>
      <c r="BZ121" s="24">
        <f t="shared" ref="BZ121" si="881">(I121-I120)/$B120*I$3</f>
        <v>-4.8463613254699377E-4</v>
      </c>
      <c r="CA121" s="24">
        <f t="shared" ref="CA121" si="882">(J121-J120)/$B120*J$3</f>
        <v>9.407108522432227E-4</v>
      </c>
      <c r="CB121" s="24">
        <f t="shared" ref="CB121" si="883">(K121-K120)/$B120*K$3</f>
        <v>1.5152293340762394E-4</v>
      </c>
      <c r="CC121" s="24">
        <f t="shared" ref="CC121" si="884">(L121-L120)/$B120*L$3</f>
        <v>2.0433816495403696E-4</v>
      </c>
      <c r="CD121" s="24">
        <f t="shared" ref="CD121" si="885">(M121-M120)/$B120*M$3</f>
        <v>1.784102827897186E-3</v>
      </c>
      <c r="CE121" s="24">
        <f t="shared" ref="CE121" si="886">(N121-N120)/$B120*N$3</f>
        <v>1.1937704242603741E-4</v>
      </c>
      <c r="CF121" s="24">
        <f t="shared" ref="CF121" si="887">+SUM(BT121:CE121)</f>
        <v>1.7386244844860711E-2</v>
      </c>
    </row>
    <row r="122" spans="1:84" x14ac:dyDescent="0.2">
      <c r="A122" s="31">
        <f>+[1]NEA!A123</f>
        <v>46266</v>
      </c>
      <c r="B122" s="17">
        <f>+[1]NEA!B123</f>
        <v>12666.401928591031</v>
      </c>
      <c r="C122" s="17">
        <f>+[1]NEA!C123</f>
        <v>13237.205454813749</v>
      </c>
      <c r="D122" s="17">
        <f>+[1]NEA!D123</f>
        <v>8706.9098457446053</v>
      </c>
      <c r="E122" s="17">
        <f>+[1]NEA!E123</f>
        <v>7600.5732780569333</v>
      </c>
      <c r="F122" s="17">
        <f>+[1]NEA!F123</f>
        <v>20773.638299999999</v>
      </c>
      <c r="G122" s="17">
        <f>+[1]NEA!G123</f>
        <v>9308.2124736581172</v>
      </c>
      <c r="H122" s="17">
        <f>+[1]NEA!H123</f>
        <v>14712.304296274309</v>
      </c>
      <c r="I122" s="17">
        <f>+[1]NEA!I123</f>
        <v>13900.525156974159</v>
      </c>
      <c r="J122" s="17">
        <f>+[1]NEA!J123</f>
        <v>11797.33692070633</v>
      </c>
      <c r="K122" s="17">
        <f>+[1]NEA!K123</f>
        <v>10486.868200000001</v>
      </c>
      <c r="L122" s="17">
        <f>+[1]NEA!L123</f>
        <v>11313.93461526391</v>
      </c>
      <c r="M122" s="17">
        <f>+[1]NEA!M123</f>
        <v>14917.7629</v>
      </c>
      <c r="N122" s="17">
        <f>+[1]NEA!N123</f>
        <v>11908.292045873881</v>
      </c>
      <c r="O122" s="17">
        <f>+[1]NEA!P123</f>
        <v>9989.7332999999999</v>
      </c>
      <c r="P122" s="17">
        <f>+[1]NEA!Q123</f>
        <v>12142.5645</v>
      </c>
      <c r="Q122" s="17">
        <f>+[1]NEA!R123</f>
        <v>16340.803</v>
      </c>
      <c r="R122" s="18">
        <f t="shared" ref="R122" si="888">+SUMPRODUCT($C$3:$N$3,C122:N122)</f>
        <v>12666.401928591031</v>
      </c>
      <c r="S122" s="19">
        <f t="shared" si="52"/>
        <v>11511.422235551885</v>
      </c>
      <c r="T122" s="19">
        <f t="shared" si="53"/>
        <v>10013.66668865971</v>
      </c>
      <c r="U122" s="19">
        <f t="shared" si="54"/>
        <v>9174.2726275900532</v>
      </c>
      <c r="V122" s="19"/>
      <c r="W122" s="20">
        <f t="shared" si="55"/>
        <v>10944.450582269623</v>
      </c>
      <c r="X122" s="21"/>
      <c r="Y122" s="41">
        <f t="shared" ref="Y122" si="889">+B122/B121-1</f>
        <v>1.266529896308688E-2</v>
      </c>
      <c r="Z122" s="24">
        <f t="shared" ref="Z122" si="890">+C122/C121-1</f>
        <v>4.4809445311828622E-3</v>
      </c>
      <c r="AA122" s="24">
        <f t="shared" ref="AA122" si="891">+D122/D121-1</f>
        <v>3.7015029764722041E-3</v>
      </c>
      <c r="AB122" s="24">
        <f t="shared" ref="AB122" si="892">+E122/E121-1</f>
        <v>-1.4461022257471368E-2</v>
      </c>
      <c r="AC122" s="24">
        <f t="shared" ref="AC122" si="893">+F122/F121-1</f>
        <v>4.1049631434501022E-2</v>
      </c>
      <c r="AD122" s="24">
        <f t="shared" ref="AD122" si="894">+G122/G121-1</f>
        <v>1.3632041109860715E-2</v>
      </c>
      <c r="AE122" s="24">
        <f t="shared" ref="AE122" si="895">+H122/H121-1</f>
        <v>1.9795944758899342E-2</v>
      </c>
      <c r="AF122" s="24">
        <f t="shared" ref="AF122" si="896">+I122/I121-1</f>
        <v>7.8256804757503851E-3</v>
      </c>
      <c r="AG122" s="24">
        <f t="shared" ref="AG122" si="897">+J122/J121-1</f>
        <v>4.6272411926664869E-2</v>
      </c>
      <c r="AH122" s="24">
        <f t="shared" ref="AH122" si="898">+K122/K121-1</f>
        <v>1.8444774592040636E-2</v>
      </c>
      <c r="AI122" s="24">
        <f t="shared" ref="AI122" si="899">+L122/L121-1</f>
        <v>5.5543586863802563E-2</v>
      </c>
      <c r="AJ122" s="24">
        <f t="shared" ref="AJ122" si="900">+M122/M121-1</f>
        <v>7.4097182142172091E-3</v>
      </c>
      <c r="AK122" s="24">
        <f t="shared" ref="AK122" si="901">+N122/N121-1</f>
        <v>1.9867584912600211E-2</v>
      </c>
      <c r="AL122" s="24">
        <f t="shared" ref="AL122" si="902">+O122/O121-1</f>
        <v>1.480186444904219E-2</v>
      </c>
      <c r="AM122" s="24">
        <f t="shared" ref="AM122" si="903">+P122/P121-1</f>
        <v>1.3728537287279741E-2</v>
      </c>
      <c r="AN122" s="24">
        <f t="shared" ref="AN122" si="904">+Q122/Q121-1</f>
        <v>2.7665838736148807E-2</v>
      </c>
      <c r="AO122" s="24">
        <f t="shared" ref="AO122" si="905">+R122/R121-1</f>
        <v>1.2665298963087102E-2</v>
      </c>
      <c r="AP122" s="24">
        <f t="shared" ref="AP122" si="906">+S122/S121-1</f>
        <v>5.2477100834726897E-3</v>
      </c>
      <c r="AQ122" s="24">
        <f t="shared" ref="AQ122" si="907">+T122/T121-1</f>
        <v>6.4513561203747294E-3</v>
      </c>
      <c r="AR122" s="24">
        <f t="shared" ref="AR122" si="908">+U122/U121-1</f>
        <v>6.1849524042327797E-3</v>
      </c>
      <c r="AS122" s="24" t="e">
        <f t="shared" ref="AS122" si="909">+V122/V121-1</f>
        <v>#DIV/0!</v>
      </c>
      <c r="AT122" s="24">
        <f t="shared" ref="AT122" si="910">+W122/W121-1</f>
        <v>1.2440069626544981E-2</v>
      </c>
      <c r="AU122" s="21"/>
      <c r="AV122" s="24">
        <f t="shared" ref="AV122" si="911">+B122/B110-1</f>
        <v>0.36888908479098736</v>
      </c>
      <c r="AW122" s="24">
        <f t="shared" ref="AW122" si="912">+C122/C110-1</f>
        <v>0.40836478374106222</v>
      </c>
      <c r="AX122" s="24">
        <f t="shared" ref="AX122" si="913">+D122/D110-1</f>
        <v>0.21876965693287609</v>
      </c>
      <c r="AY122" s="24">
        <f t="shared" ref="AY122" si="914">+E122/E110-1</f>
        <v>0.10192538648344573</v>
      </c>
      <c r="AZ122" s="24">
        <f t="shared" ref="AZ122" si="915">+F122/F110-1</f>
        <v>0.76863455476246467</v>
      </c>
      <c r="BA122" s="24">
        <f t="shared" ref="BA122" si="916">+G122/G110-1</f>
        <v>0.19859138458323655</v>
      </c>
      <c r="BB122" s="24">
        <f t="shared" ref="BB122" si="917">+H122/H110-1</f>
        <v>0.31630287921744915</v>
      </c>
      <c r="BC122" s="24">
        <f t="shared" ref="BC122" si="918">+I122/I110-1</f>
        <v>0.29224132611393849</v>
      </c>
      <c r="BD122" s="24">
        <f t="shared" ref="BD122" si="919">+J122/J110-1</f>
        <v>0.35680593869290145</v>
      </c>
      <c r="BE122" s="24">
        <f t="shared" ref="BE122" si="920">+K122/K110-1</f>
        <v>0.30300103784150445</v>
      </c>
      <c r="BF122" s="24">
        <f t="shared" ref="BF122" si="921">+L122/L110-1</f>
        <v>0.45569447981166644</v>
      </c>
      <c r="BG122" s="24">
        <f t="shared" ref="BG122" si="922">+M122/M110-1</f>
        <v>0.38222499342858218</v>
      </c>
      <c r="BH122" s="24">
        <f t="shared" ref="BH122" si="923">+N122/N110-1</f>
        <v>0.28333735366234891</v>
      </c>
      <c r="BI122" s="24">
        <f t="shared" ref="BI122" si="924">+O122/O110-1</f>
        <v>0.33932152959589446</v>
      </c>
      <c r="BJ122" s="24">
        <f t="shared" ref="BJ122" si="925">+P122/P110-1</f>
        <v>0.3218269808485843</v>
      </c>
      <c r="BK122" s="24">
        <f t="shared" ref="BK122" si="926">+Q122/Q110-1</f>
        <v>0.54390950073705313</v>
      </c>
      <c r="BL122" s="24">
        <f t="shared" ref="BL122" si="927">+R122/R110-1</f>
        <v>0.36888908479098736</v>
      </c>
      <c r="BM122" s="24">
        <f t="shared" ref="BM122" si="928">+S122/S110-1</f>
        <v>0.32515029243253335</v>
      </c>
      <c r="BN122" s="24">
        <f t="shared" ref="BN122" si="929">+T122/T110-1</f>
        <v>0.23468399663494766</v>
      </c>
      <c r="BO122" s="24">
        <f t="shared" ref="BO122" si="930">+U122/U110-1</f>
        <v>0.19906229297525524</v>
      </c>
      <c r="BP122" s="24" t="e">
        <f t="shared" ref="BP122" si="931">+V122/V110-1</f>
        <v>#DIV/0!</v>
      </c>
      <c r="BQ122" s="24">
        <f t="shared" ref="BQ122" si="932">+W122/W110-1</f>
        <v>0.2542883000090026</v>
      </c>
      <c r="BR122" s="21"/>
      <c r="BS122" s="35">
        <f t="shared" ref="BS122" si="933">+A122</f>
        <v>46266</v>
      </c>
      <c r="BT122" s="24">
        <f t="shared" ref="BT122" si="934">(C122-C121)/$B121*C$3</f>
        <v>1.6669959934676722E-3</v>
      </c>
      <c r="BU122" s="24">
        <f t="shared" ref="BU122" si="935">(D122-D121)/$B121*D$3</f>
        <v>9.3444043547050401E-5</v>
      </c>
      <c r="BV122" s="24">
        <f t="shared" ref="BV122" si="936">(E122-E121)/$B121*E$3</f>
        <v>-1.034289682538405E-3</v>
      </c>
      <c r="BW122" s="24">
        <f t="shared" ref="BW122" si="937">(F122-F121)/$B121*F$3</f>
        <v>5.3110930539301765E-3</v>
      </c>
      <c r="BX122" s="24">
        <f t="shared" ref="BX122" si="938">(G122-G121)/$B121*G$3</f>
        <v>7.7864429400141479E-4</v>
      </c>
      <c r="BY122" s="24">
        <f t="shared" ref="BY122" si="939">(H122-H121)/$B121*H$3</f>
        <v>1.2009973772348652E-3</v>
      </c>
      <c r="BZ122" s="24">
        <f t="shared" ref="BZ122" si="940">(I122-I121)/$B121*I$3</f>
        <v>8.3101114763759008E-4</v>
      </c>
      <c r="CA122" s="24">
        <f t="shared" ref="CA122" si="941">(J122-J121)/$B121*J$3</f>
        <v>1.1763135989675756E-3</v>
      </c>
      <c r="CB122" s="24">
        <f t="shared" ref="CB122" si="942">(K122-K121)/$B121*K$3</f>
        <v>9.4749937200037362E-4</v>
      </c>
      <c r="CC122" s="24">
        <f t="shared" ref="CC122" si="943">(L122-L121)/$B121*L$3</f>
        <v>6.4732590443981181E-4</v>
      </c>
      <c r="CD122" s="24">
        <f t="shared" ref="CD122" si="944">(M122-M121)/$B121*M$3</f>
        <v>4.3422729472725299E-4</v>
      </c>
      <c r="CE122" s="24">
        <f t="shared" ref="CE122" si="945">(N122-N121)/$B121*N$3</f>
        <v>6.1203656567165084E-4</v>
      </c>
      <c r="CF122" s="24">
        <f t="shared" ref="CF122" si="946">+SUM(BT122:CE122)</f>
        <v>1.2665298963087029E-2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22"/>
  <sheetViews>
    <sheetView zoomScale="85" workbookViewId="0">
      <pane xSplit="1" ySplit="4" topLeftCell="B107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0.28420000000000001</v>
      </c>
      <c r="D3" s="48">
        <v>3.5700000000000003E-2</v>
      </c>
      <c r="E3" s="48">
        <v>0.1138</v>
      </c>
      <c r="F3" s="48">
        <v>8.8800000000000004E-2</v>
      </c>
      <c r="G3" s="48">
        <v>6.2799999999999995E-2</v>
      </c>
      <c r="H3" s="48">
        <v>7.3999999999999996E-2</v>
      </c>
      <c r="I3" s="48">
        <v>0.121</v>
      </c>
      <c r="J3" s="48">
        <v>2.53E-2</v>
      </c>
      <c r="K3" s="48">
        <v>6.7199999999999996E-2</v>
      </c>
      <c r="L3" s="48">
        <v>2.24E-2</v>
      </c>
      <c r="M3" s="48">
        <v>6.8500000000000005E-2</v>
      </c>
      <c r="N3" s="48"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+[1]CUY!A6</f>
        <v>42705</v>
      </c>
      <c r="B5" s="17">
        <f>+[1]CUY!B6</f>
        <v>100.5354698059643</v>
      </c>
      <c r="C5" s="17">
        <f>+[1]CUY!C6</f>
        <v>101.858241342716</v>
      </c>
      <c r="D5" s="17">
        <f>+[1]CUY!D6</f>
        <v>99.622069723114095</v>
      </c>
      <c r="E5" s="17">
        <f>+[1]CUY!E6</f>
        <v>98.649930643087501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99.555884320382702</v>
      </c>
      <c r="K5" s="17">
        <f>+[1]CUY!K6</f>
        <v>100</v>
      </c>
      <c r="L5" s="17">
        <f>+[1]CUY!L6</f>
        <v>103.419205258213</v>
      </c>
      <c r="M5" s="17">
        <f>+[1]CUY!M6</f>
        <v>101.593190496004</v>
      </c>
      <c r="N5" s="17">
        <f>+[1]CUY!N6</f>
        <v>100</v>
      </c>
      <c r="O5" s="17">
        <f>+[1]CUY!P6</f>
        <v>100</v>
      </c>
      <c r="P5" s="17">
        <f>+[1]CUY!Q6</f>
        <v>100</v>
      </c>
      <c r="Q5" s="17">
        <f>+[1]CUY!R6</f>
        <v>100</v>
      </c>
      <c r="R5" s="18">
        <f>+SUMPRODUCT($C$3:$N$3,C5:N5)</f>
        <v>100.53546980596433</v>
      </c>
      <c r="S5" s="19">
        <f>+($C$3*$C5+$D$3*$D5+$E$3*$E5+$G$3*$G5+$K$3*$K5+$M$3*$M5+$N$3*$N5)/SUM($C$3:$E$3,$G$3,$K$3,$M$3:$N$3)</f>
        <v>100.70323969315584</v>
      </c>
      <c r="T5" s="19">
        <f>+($E$3*$E5+$G$3*$G5+$K$3*$K5+$M$3*$M5+$N$3*$N5)/SUM($E$3,$G$3,$K$3,$M$3:$N$3)</f>
        <v>99.872334068157301</v>
      </c>
      <c r="U5" s="19">
        <f>+($E$3*$E5+$G$3*$G5+$K$3*$K5+$N$3*$N5)/SUM($E$3,$G$3,$K$3,$N$3)</f>
        <v>99.451489136677466</v>
      </c>
      <c r="V5" s="19"/>
      <c r="W5" s="20">
        <f>($E$3*$E5+SUMPRODUCT($G$3:$L$3,$G5:$L5)+$N$3*$N5)/SUM($E$3,$G$3:$L$3,$N$3)</f>
        <v>99.831132705189418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+[1]CUY!A7</f>
        <v>42736</v>
      </c>
      <c r="B6" s="17">
        <f>+[1]CUY!B7</f>
        <v>102.24566354722521</v>
      </c>
      <c r="C6" s="17">
        <f>+[1]CUY!C7</f>
        <v>103.217788100993</v>
      </c>
      <c r="D6" s="17">
        <f>+[1]CUY!D7</f>
        <v>100.39144354110201</v>
      </c>
      <c r="E6" s="17">
        <f>+[1]CUY!E7</f>
        <v>100.301409076822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101.092196499919</v>
      </c>
      <c r="K6" s="17">
        <f>+[1]CUY!K7</f>
        <v>101.494</v>
      </c>
      <c r="L6" s="17">
        <f>+[1]CUY!L7</f>
        <v>105.23507585825401</v>
      </c>
      <c r="M6" s="17">
        <f>+[1]CUY!M7</f>
        <v>101.129182640736</v>
      </c>
      <c r="N6" s="17">
        <f>+[1]CUY!N7</f>
        <v>102.0274</v>
      </c>
      <c r="O6" s="17">
        <f>+[1]CUY!P7</f>
        <v>100.66079999999999</v>
      </c>
      <c r="P6" s="17">
        <f>+[1]CUY!Q7</f>
        <v>101.7235</v>
      </c>
      <c r="Q6" s="17">
        <f>+[1]CUY!R7</f>
        <v>102.2456</v>
      </c>
      <c r="R6" s="18">
        <f t="shared" ref="R6:R69" si="4">+SUMPRODUCT($C$3:$N$3,C6:N6)</f>
        <v>102.24566354722516</v>
      </c>
      <c r="S6" s="19">
        <f t="shared" ref="S6:S69" si="5">+($C$3*$C6+$D$3*$D6+$E$3*$E6+$G$3*$G6+$K$3*$K6+$M$3*$M6+$N$3*$N6)/SUM($C$3:$E$3,$G$3,$K$3,$M$3:$N$3)</f>
        <v>101.92982219379552</v>
      </c>
      <c r="T6" s="19">
        <f t="shared" ref="T6:T69" si="6">+($E$3*$E6+$G$3*$G6+$K$3*$K6+$M$3*$M6+$N$3*$N6)/SUM($E$3,$G$3,$K$3,$M$3:$N$3)</f>
        <v>101.03733856521158</v>
      </c>
      <c r="U6" s="19">
        <f t="shared" ref="U6:U69" si="7">+($E$3*$E6+$G$3*$G6+$K$3*$K6+$N$3*$N6)/SUM($E$3,$G$3,$K$3,$N$3)</f>
        <v>101.01487758994054</v>
      </c>
      <c r="V6" s="19"/>
      <c r="W6" s="20">
        <f t="shared" ref="W6:W69" si="8">($E$3*$E6+SUMPRODUCT($G$3:$L$3,$G6:$L6)+$N$3*$N6)/SUM($E$3,$G$3:$L$3,$N$3)</f>
        <v>101.87331213392345</v>
      </c>
      <c r="X6" s="21"/>
      <c r="Y6" s="41">
        <f t="shared" ref="Y6:AN21" si="9">+B6/B5-1</f>
        <v>1.7010849450066035E-2</v>
      </c>
      <c r="Z6" s="24">
        <f t="shared" si="9"/>
        <v>1.3347439935690764E-2</v>
      </c>
      <c r="AA6" s="24">
        <f t="shared" si="9"/>
        <v>7.7229254534290082E-3</v>
      </c>
      <c r="AB6" s="24">
        <f t="shared" si="9"/>
        <v>1.6740796703745175E-2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1.5431656200172617E-2</v>
      </c>
      <c r="AH6" s="24">
        <f t="shared" si="9"/>
        <v>1.4939999999999953E-2</v>
      </c>
      <c r="AI6" s="24">
        <f t="shared" si="9"/>
        <v>1.7558349974815757E-2</v>
      </c>
      <c r="AJ6" s="24">
        <f t="shared" si="9"/>
        <v>-4.5673125630033562E-3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1.7010849450065146E-2</v>
      </c>
      <c r="AP6" s="24">
        <f t="shared" si="10"/>
        <v>1.2180169221736037E-2</v>
      </c>
      <c r="AQ6" s="24">
        <f t="shared" si="10"/>
        <v>1.1664937121217411E-2</v>
      </c>
      <c r="AR6" s="24">
        <f t="shared" si="10"/>
        <v>1.5720111049463359E-2</v>
      </c>
      <c r="AS6" s="24" t="e">
        <f t="shared" si="10"/>
        <v>#DIV/0!</v>
      </c>
      <c r="AT6" s="24">
        <f>+W6/W5-1</f>
        <v>2.0456338352533576E-2</v>
      </c>
      <c r="AU6" s="21"/>
      <c r="BR6" s="21"/>
      <c r="BS6" s="35">
        <f t="shared" ref="BS6:BS69" si="11">+A6</f>
        <v>42736</v>
      </c>
      <c r="BT6" s="24">
        <f>(C6-C5)/$B5*C$3</f>
        <v>3.8432524306899166E-3</v>
      </c>
      <c r="BU6" s="24">
        <f t="shared" ref="BU6:CE21" si="12">(D6-D5)/$B5*D$3</f>
        <v>2.7320353060645858E-4</v>
      </c>
      <c r="BV6" s="24">
        <f t="shared" si="12"/>
        <v>1.8693725321193672E-3</v>
      </c>
      <c r="BW6" s="24">
        <f t="shared" si="12"/>
        <v>2.5908969292402647E-3</v>
      </c>
      <c r="BX6" s="24">
        <f t="shared" si="12"/>
        <v>7.5570781284092445E-4</v>
      </c>
      <c r="BY6" s="24">
        <f t="shared" si="12"/>
        <v>2.3108560635205508E-3</v>
      </c>
      <c r="BZ6" s="24">
        <f t="shared" si="12"/>
        <v>3.1618601933577632E-3</v>
      </c>
      <c r="CA6" s="24">
        <f t="shared" si="12"/>
        <v>3.8661676537928095E-4</v>
      </c>
      <c r="CB6" s="24">
        <f t="shared" si="12"/>
        <v>9.9862068774103359E-4</v>
      </c>
      <c r="CC6" s="24">
        <f t="shared" si="12"/>
        <v>4.045885648062642E-4</v>
      </c>
      <c r="CD6" s="24">
        <f t="shared" si="12"/>
        <v>-3.1615247978850102E-4</v>
      </c>
      <c r="CE6" s="24">
        <f t="shared" si="12"/>
        <v>7.3202641955161956E-4</v>
      </c>
      <c r="CF6" s="24">
        <f>+SUM(BT6:CE6)</f>
        <v>1.7010849450064942E-2</v>
      </c>
      <c r="CG6" s="21"/>
      <c r="CH6" s="24">
        <f>+CH$3*(B$95-B$55)/$B$55</f>
        <v>13.829784973455345</v>
      </c>
      <c r="CI6" s="56">
        <f>+CI$3*(C$95-C$55)/$B$55</f>
        <v>4.3809256115326702</v>
      </c>
      <c r="CJ6" s="56">
        <f t="shared" ref="CJ6:CT6" si="13">+CJ$3*(D$95-D$55)/$B$55</f>
        <v>0.36215296940803876</v>
      </c>
      <c r="CK6" s="56">
        <f t="shared" si="13"/>
        <v>1.2482061545149001</v>
      </c>
      <c r="CL6" s="56">
        <f t="shared" si="13"/>
        <v>1.1225213153561635</v>
      </c>
      <c r="CM6" s="56">
        <f t="shared" si="13"/>
        <v>0.81273997952112431</v>
      </c>
      <c r="CN6" s="56">
        <f t="shared" si="13"/>
        <v>1.2706338325701758</v>
      </c>
      <c r="CO6" s="56">
        <f t="shared" si="13"/>
        <v>1.8821147196565469</v>
      </c>
      <c r="CP6" s="56">
        <f t="shared" si="13"/>
        <v>0.27615165384744472</v>
      </c>
      <c r="CQ6" s="56">
        <f t="shared" si="13"/>
        <v>0.79384848082233905</v>
      </c>
      <c r="CR6" s="56">
        <f t="shared" si="13"/>
        <v>0.16057080470899782</v>
      </c>
      <c r="CS6" s="56">
        <f t="shared" si="13"/>
        <v>1.0142830376345755</v>
      </c>
      <c r="CT6" s="56">
        <f t="shared" si="13"/>
        <v>0.50563641388236569</v>
      </c>
    </row>
    <row r="7" spans="1:99" x14ac:dyDescent="0.2">
      <c r="A7" s="31">
        <f>+[1]CUY!A8</f>
        <v>42767</v>
      </c>
      <c r="B7" s="17">
        <f>+[1]CUY!B8</f>
        <v>103.49660478470069</v>
      </c>
      <c r="C7" s="17">
        <f>+[1]CUY!C8</f>
        <v>103.47856471981299</v>
      </c>
      <c r="D7" s="17">
        <f>+[1]CUY!D8</f>
        <v>102.605087576619</v>
      </c>
      <c r="E7" s="17">
        <f>+[1]CUY!E8</f>
        <v>99.027059753399598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103.832657493548</v>
      </c>
      <c r="K7" s="17">
        <f>+[1]CUY!K8</f>
        <v>103.06950000000001</v>
      </c>
      <c r="L7" s="17">
        <f>+[1]CUY!L8</f>
        <v>109.89847005723</v>
      </c>
      <c r="M7" s="17">
        <f>+[1]CUY!M8</f>
        <v>102.69806308086</v>
      </c>
      <c r="N7" s="17">
        <f>+[1]CUY!N8</f>
        <v>103.145</v>
      </c>
      <c r="O7" s="17">
        <f>+[1]CUY!P8</f>
        <v>100.3694</v>
      </c>
      <c r="P7" s="17">
        <f>+[1]CUY!Q8</f>
        <v>103.14879999999999</v>
      </c>
      <c r="Q7" s="17">
        <f>+[1]CUY!R8</f>
        <v>105.2775</v>
      </c>
      <c r="R7" s="18">
        <f t="shared" si="4"/>
        <v>103.49660478470066</v>
      </c>
      <c r="S7" s="19">
        <f t="shared" si="5"/>
        <v>102.34044556594156</v>
      </c>
      <c r="T7" s="19">
        <f t="shared" si="6"/>
        <v>101.38547946349911</v>
      </c>
      <c r="U7" s="19">
        <f t="shared" si="7"/>
        <v>101.06447989981034</v>
      </c>
      <c r="V7" s="19"/>
      <c r="W7" s="20">
        <f t="shared" si="8"/>
        <v>103.12131902028615</v>
      </c>
      <c r="X7" s="21"/>
      <c r="Y7" s="41">
        <f t="shared" si="9"/>
        <v>1.2234663007470337E-2</v>
      </c>
      <c r="Z7" s="24">
        <f t="shared" si="9"/>
        <v>2.5264697453586393E-3</v>
      </c>
      <c r="AA7" s="24">
        <f t="shared" si="9"/>
        <v>2.2050126558950112E-2</v>
      </c>
      <c r="AB7" s="24">
        <f t="shared" si="9"/>
        <v>-1.2705198612378066E-2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2.7108531504023592E-2</v>
      </c>
      <c r="AH7" s="24">
        <f t="shared" si="9"/>
        <v>1.5523085108479329E-2</v>
      </c>
      <c r="AI7" s="24">
        <f t="shared" si="9"/>
        <v>4.4314066968102361E-2</v>
      </c>
      <c r="AJ7" s="24">
        <f t="shared" si="9"/>
        <v>1.5513627215770986E-2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1.2234663007470337E-2</v>
      </c>
      <c r="AP7" s="24">
        <f t="shared" si="10"/>
        <v>4.0284910079146918E-3</v>
      </c>
      <c r="AQ7" s="24">
        <f t="shared" si="10"/>
        <v>3.4456657630863585E-3</v>
      </c>
      <c r="AR7" s="24">
        <f t="shared" si="10"/>
        <v>4.910396473591927E-4</v>
      </c>
      <c r="AS7" s="24" t="e">
        <f t="shared" si="10"/>
        <v>#DIV/0!</v>
      </c>
      <c r="AT7" s="24">
        <f t="shared" si="10"/>
        <v>1.2250577312358901E-2</v>
      </c>
      <c r="AU7" s="21"/>
      <c r="BR7" s="21"/>
      <c r="BS7" s="35">
        <f t="shared" si="11"/>
        <v>42767</v>
      </c>
      <c r="BT7" s="24">
        <f>(C7-C6)/$B6*C$3</f>
        <v>7.2484947035831681E-4</v>
      </c>
      <c r="BU7" s="24">
        <f t="shared" si="12"/>
        <v>7.7291387552544583E-4</v>
      </c>
      <c r="BV7" s="24">
        <f t="shared" si="12"/>
        <v>-1.4183579818863102E-3</v>
      </c>
      <c r="BW7" s="24">
        <f t="shared" si="12"/>
        <v>3.3045422982065408E-3</v>
      </c>
      <c r="BX7" s="24">
        <f t="shared" si="12"/>
        <v>1.2198150579011435E-4</v>
      </c>
      <c r="BY7" s="24">
        <f t="shared" si="12"/>
        <v>1.7026873703997224E-3</v>
      </c>
      <c r="BZ7" s="24">
        <f t="shared" si="12"/>
        <v>2.8429401298348577E-3</v>
      </c>
      <c r="CA7" s="24">
        <f t="shared" si="12"/>
        <v>6.7810859388466765E-4</v>
      </c>
      <c r="CB7" s="24">
        <f t="shared" si="12"/>
        <v>1.0354825459282142E-3</v>
      </c>
      <c r="CC7" s="24">
        <f t="shared" si="12"/>
        <v>1.0216573146773532E-3</v>
      </c>
      <c r="CD7" s="24">
        <f t="shared" si="12"/>
        <v>1.0510793946665125E-3</v>
      </c>
      <c r="CE7" s="24">
        <f t="shared" si="12"/>
        <v>3.9677849008493062E-4</v>
      </c>
      <c r="CF7" s="24">
        <f t="shared" ref="CF7:CF70" si="14">+SUM(BT7:CE7)</f>
        <v>1.2234663007470366E-2</v>
      </c>
    </row>
    <row r="8" spans="1:99" x14ac:dyDescent="0.2">
      <c r="A8" s="31">
        <f>+[1]CUY!A9</f>
        <v>42795</v>
      </c>
      <c r="B8" s="17">
        <f>+[1]CUY!B9</f>
        <v>105.222345287072</v>
      </c>
      <c r="C8" s="17">
        <f>+[1]CUY!C9</f>
        <v>103.849729837634</v>
      </c>
      <c r="D8" s="17">
        <f>+[1]CUY!D9</f>
        <v>105.37221271773601</v>
      </c>
      <c r="E8" s="17">
        <f>+[1]CUY!E9</f>
        <v>100.319049615496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106.496954877024</v>
      </c>
      <c r="K8" s="17">
        <f>+[1]CUY!K9</f>
        <v>105.7508</v>
      </c>
      <c r="L8" s="17">
        <f>+[1]CUY!L9</f>
        <v>110.245579641738</v>
      </c>
      <c r="M8" s="17">
        <f>+[1]CUY!M9</f>
        <v>103.104049410017</v>
      </c>
      <c r="N8" s="17">
        <f>+[1]CUY!N9</f>
        <v>105.59139999999999</v>
      </c>
      <c r="O8" s="17">
        <f>+[1]CUY!P9</f>
        <v>102.07210000000001</v>
      </c>
      <c r="P8" s="17">
        <f>+[1]CUY!Q9</f>
        <v>105.2127</v>
      </c>
      <c r="Q8" s="17">
        <f>+[1]CUY!R9</f>
        <v>110.40819999999999</v>
      </c>
      <c r="R8" s="18">
        <f t="shared" si="4"/>
        <v>105.222345287072</v>
      </c>
      <c r="S8" s="19">
        <f t="shared" si="5"/>
        <v>103.40652622993022</v>
      </c>
      <c r="T8" s="19">
        <f t="shared" si="6"/>
        <v>102.84389435120372</v>
      </c>
      <c r="U8" s="19">
        <f t="shared" si="7"/>
        <v>102.78027199658497</v>
      </c>
      <c r="V8" s="19"/>
      <c r="W8" s="20">
        <f t="shared" si="8"/>
        <v>105.1076811947343</v>
      </c>
      <c r="X8" s="21"/>
      <c r="Y8" s="41">
        <f t="shared" si="9"/>
        <v>1.6674368265135797E-2</v>
      </c>
      <c r="Z8" s="24">
        <f t="shared" si="9"/>
        <v>3.5868792616713385E-3</v>
      </c>
      <c r="AA8" s="24">
        <f t="shared" si="9"/>
        <v>2.6968693331611782E-2</v>
      </c>
      <c r="AB8" s="24">
        <f t="shared" si="9"/>
        <v>1.3046836544614804E-2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2.5659531863966301E-2</v>
      </c>
      <c r="AH8" s="24">
        <f t="shared" si="9"/>
        <v>2.6014485371521179E-2</v>
      </c>
      <c r="AI8" s="24">
        <f t="shared" si="9"/>
        <v>3.1584569314500044E-3</v>
      </c>
      <c r="AJ8" s="24">
        <f t="shared" si="9"/>
        <v>3.9532033709082093E-3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1.6674368265136019E-2</v>
      </c>
      <c r="AP8" s="24">
        <f t="shared" si="10"/>
        <v>1.041700236981824E-2</v>
      </c>
      <c r="AQ8" s="24">
        <f t="shared" si="10"/>
        <v>1.438484973806986E-2</v>
      </c>
      <c r="AR8" s="24">
        <f t="shared" si="10"/>
        <v>1.6977202064222485E-2</v>
      </c>
      <c r="AS8" s="24" t="e">
        <f t="shared" si="10"/>
        <v>#DIV/0!</v>
      </c>
      <c r="AT8" s="24">
        <f t="shared" si="10"/>
        <v>1.9262381370988679E-2</v>
      </c>
      <c r="AU8" s="21"/>
      <c r="BR8" s="21"/>
      <c r="BS8" s="35">
        <f t="shared" si="11"/>
        <v>42795</v>
      </c>
      <c r="BT8" s="24">
        <f t="shared" ref="BT8:CE42" si="15">(C8-C7)/$B7*C$3</f>
        <v>1.0192134003252213E-3</v>
      </c>
      <c r="BU8" s="24">
        <f t="shared" si="12"/>
        <v>9.5448896843889654E-4</v>
      </c>
      <c r="BV8" s="24">
        <f t="shared" si="12"/>
        <v>1.4206113003651377E-3</v>
      </c>
      <c r="BW8" s="24">
        <f t="shared" si="12"/>
        <v>4.3981036957386945E-3</v>
      </c>
      <c r="BX8" s="24">
        <f t="shared" si="12"/>
        <v>6.2395515422305104E-4</v>
      </c>
      <c r="BY8" s="24">
        <f t="shared" si="12"/>
        <v>1.4740425574091176E-3</v>
      </c>
      <c r="BZ8" s="24">
        <f t="shared" si="12"/>
        <v>3.1898283106655406E-3</v>
      </c>
      <c r="CA8" s="24">
        <f t="shared" si="12"/>
        <v>6.512940587970579E-4</v>
      </c>
      <c r="CB8" s="24">
        <f t="shared" si="12"/>
        <v>1.7409591394309679E-3</v>
      </c>
      <c r="CC8" s="24">
        <f t="shared" si="12"/>
        <v>7.5125698172938215E-5</v>
      </c>
      <c r="CD8" s="24">
        <f t="shared" si="12"/>
        <v>2.6870508076189256E-4</v>
      </c>
      <c r="CE8" s="24">
        <f t="shared" si="12"/>
        <v>8.5804090080766904E-4</v>
      </c>
      <c r="CF8" s="24">
        <f t="shared" si="14"/>
        <v>1.6674368265136182E-2</v>
      </c>
    </row>
    <row r="9" spans="1:99" x14ac:dyDescent="0.2">
      <c r="A9" s="31">
        <f>+[1]CUY!A10</f>
        <v>42826</v>
      </c>
      <c r="B9" s="17">
        <f>+[1]CUY!B10</f>
        <v>108.51584836641329</v>
      </c>
      <c r="C9" s="17">
        <f>+[1]CUY!C10</f>
        <v>106.51665712274399</v>
      </c>
      <c r="D9" s="17">
        <f>+[1]CUY!D10</f>
        <v>109.213893837279</v>
      </c>
      <c r="E9" s="17">
        <f>+[1]CUY!E10</f>
        <v>103.42110589612599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116.064995742392</v>
      </c>
      <c r="K9" s="17">
        <f>+[1]CUY!K10</f>
        <v>108.008</v>
      </c>
      <c r="L9" s="17">
        <f>+[1]CUY!L10</f>
        <v>116.516358109596</v>
      </c>
      <c r="M9" s="17">
        <f>+[1]CUY!M10</f>
        <v>105.579453390102</v>
      </c>
      <c r="N9" s="17">
        <f>+[1]CUY!N10</f>
        <v>106.9862</v>
      </c>
      <c r="O9" s="17">
        <f>+[1]CUY!P10</f>
        <v>106.68559999999999</v>
      </c>
      <c r="P9" s="17">
        <f>+[1]CUY!Q10</f>
        <v>107.6553</v>
      </c>
      <c r="Q9" s="17">
        <f>+[1]CUY!R10</f>
        <v>116.84439999999999</v>
      </c>
      <c r="R9" s="18">
        <f t="shared" si="4"/>
        <v>108.51584836641328</v>
      </c>
      <c r="S9" s="19">
        <f t="shared" si="5"/>
        <v>105.92694413234976</v>
      </c>
      <c r="T9" s="19">
        <f t="shared" si="6"/>
        <v>105.10955877280874</v>
      </c>
      <c r="U9" s="19">
        <f t="shared" si="7"/>
        <v>104.99464345226399</v>
      </c>
      <c r="V9" s="19"/>
      <c r="W9" s="20">
        <f t="shared" si="8"/>
        <v>107.55899817313814</v>
      </c>
      <c r="X9" s="21"/>
      <c r="Y9" s="41">
        <f t="shared" si="9"/>
        <v>3.1300415043552077E-2</v>
      </c>
      <c r="Z9" s="24">
        <f t="shared" si="9"/>
        <v>2.5680637679844187E-2</v>
      </c>
      <c r="AA9" s="24">
        <f t="shared" si="9"/>
        <v>3.6458199182300977E-2</v>
      </c>
      <c r="AB9" s="24">
        <f t="shared" si="9"/>
        <v>3.0921906582245251E-2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8.9843328162918734E-2</v>
      </c>
      <c r="AH9" s="24">
        <f t="shared" si="9"/>
        <v>2.1344519379522309E-2</v>
      </c>
      <c r="AI9" s="24">
        <f t="shared" si="9"/>
        <v>5.6880089779889342E-2</v>
      </c>
      <c r="AJ9" s="24">
        <f t="shared" si="9"/>
        <v>2.4008794943067624E-2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3.1300415043551855E-2</v>
      </c>
      <c r="AP9" s="24">
        <f t="shared" si="10"/>
        <v>2.4373876527050697E-2</v>
      </c>
      <c r="AQ9" s="24">
        <f t="shared" si="10"/>
        <v>2.2030130577007867E-2</v>
      </c>
      <c r="AR9" s="24">
        <f t="shared" si="10"/>
        <v>2.1544712936278243E-2</v>
      </c>
      <c r="AS9" s="24" t="e">
        <f t="shared" si="10"/>
        <v>#DIV/0!</v>
      </c>
      <c r="AT9" s="24">
        <f t="shared" si="10"/>
        <v>2.3321958495709394E-2</v>
      </c>
      <c r="AU9" s="21"/>
      <c r="BR9" s="21"/>
      <c r="BS9" s="35">
        <f t="shared" si="11"/>
        <v>42826</v>
      </c>
      <c r="BT9" s="24">
        <f t="shared" si="15"/>
        <v>7.2032298116945989E-3</v>
      </c>
      <c r="BU9" s="24">
        <f t="shared" si="12"/>
        <v>1.3034115101075922E-3</v>
      </c>
      <c r="BV9" s="24">
        <f t="shared" si="12"/>
        <v>3.3549338191672675E-3</v>
      </c>
      <c r="BW9" s="24">
        <f t="shared" si="12"/>
        <v>9.002846661662357E-3</v>
      </c>
      <c r="BX9" s="24">
        <f t="shared" si="12"/>
        <v>6.1694462162853545E-4</v>
      </c>
      <c r="BY9" s="24">
        <f t="shared" si="12"/>
        <v>1.6978408864827804E-3</v>
      </c>
      <c r="BZ9" s="24">
        <f t="shared" si="12"/>
        <v>9.5146520187190892E-4</v>
      </c>
      <c r="CA9" s="24">
        <f t="shared" si="12"/>
        <v>2.3005705987010753E-3</v>
      </c>
      <c r="CB9" s="24">
        <f t="shared" si="12"/>
        <v>1.4415553995320064E-3</v>
      </c>
      <c r="CC9" s="24">
        <f t="shared" si="12"/>
        <v>1.334939240299153E-3</v>
      </c>
      <c r="CD9" s="24">
        <f t="shared" si="12"/>
        <v>1.6114939481077718E-3</v>
      </c>
      <c r="CE9" s="24">
        <f t="shared" si="12"/>
        <v>4.8118334429693487E-4</v>
      </c>
      <c r="CF9" s="24">
        <f t="shared" si="14"/>
        <v>3.1300415043551987E-2</v>
      </c>
    </row>
    <row r="10" spans="1:99" x14ac:dyDescent="0.2">
      <c r="A10" s="31">
        <f>+[1]CUY!A11</f>
        <v>42856</v>
      </c>
      <c r="B10" s="17">
        <f>+[1]CUY!B11</f>
        <v>110.7999189290601</v>
      </c>
      <c r="C10" s="17">
        <f>+[1]CUY!C11</f>
        <v>109.331889138016</v>
      </c>
      <c r="D10" s="17">
        <f>+[1]CUY!D11</f>
        <v>111.35863814382201</v>
      </c>
      <c r="E10" s="17">
        <f>+[1]CUY!E11</f>
        <v>105.73962565698299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116.830125329338</v>
      </c>
      <c r="K10" s="17">
        <f>+[1]CUY!K11</f>
        <v>110.9068</v>
      </c>
      <c r="L10" s="17">
        <f>+[1]CUY!L11</f>
        <v>120.539930549674</v>
      </c>
      <c r="M10" s="17">
        <f>+[1]CUY!M11</f>
        <v>107.41689400572101</v>
      </c>
      <c r="N10" s="17">
        <f>+[1]CUY!N11</f>
        <v>109.1074</v>
      </c>
      <c r="O10" s="17">
        <f>+[1]CUY!P11</f>
        <v>109.93810000000001</v>
      </c>
      <c r="P10" s="17">
        <f>+[1]CUY!Q11</f>
        <v>109.5453</v>
      </c>
      <c r="Q10" s="17">
        <f>+[1]CUY!R11</f>
        <v>117.8142</v>
      </c>
      <c r="R10" s="18">
        <f t="shared" si="4"/>
        <v>110.7999189290601</v>
      </c>
      <c r="S10" s="19">
        <f t="shared" si="5"/>
        <v>108.46175433644747</v>
      </c>
      <c r="T10" s="19">
        <f t="shared" si="6"/>
        <v>107.45569850589948</v>
      </c>
      <c r="U10" s="19">
        <f t="shared" si="7"/>
        <v>107.46518836045936</v>
      </c>
      <c r="V10" s="19"/>
      <c r="W10" s="20">
        <f t="shared" si="8"/>
        <v>109.41917210196942</v>
      </c>
      <c r="X10" s="21"/>
      <c r="Y10" s="41">
        <f t="shared" si="9"/>
        <v>2.1048267115181485E-2</v>
      </c>
      <c r="Z10" s="24">
        <f t="shared" si="9"/>
        <v>2.6429969652801644E-2</v>
      </c>
      <c r="AA10" s="24">
        <f t="shared" si="9"/>
        <v>1.9638017024999677E-2</v>
      </c>
      <c r="AB10" s="24">
        <f t="shared" si="9"/>
        <v>2.2418245683677673E-2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6.5922510232474529E-3</v>
      </c>
      <c r="AH10" s="24">
        <f t="shared" si="9"/>
        <v>2.6838752684986478E-2</v>
      </c>
      <c r="AI10" s="24">
        <f t="shared" si="9"/>
        <v>3.4532253714052663E-2</v>
      </c>
      <c r="AJ10" s="24">
        <f t="shared" si="9"/>
        <v>1.7403392010658658E-2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2.1048267115181707E-2</v>
      </c>
      <c r="AP10" s="24">
        <f t="shared" si="10"/>
        <v>2.3929796378630686E-2</v>
      </c>
      <c r="AQ10" s="24">
        <f t="shared" si="10"/>
        <v>2.2320897932431194E-2</v>
      </c>
      <c r="AR10" s="24">
        <f t="shared" si="10"/>
        <v>2.3530199512688643E-2</v>
      </c>
      <c r="AS10" s="24" t="e">
        <f t="shared" si="10"/>
        <v>#DIV/0!</v>
      </c>
      <c r="AT10" s="24">
        <f t="shared" si="10"/>
        <v>1.7294451979154246E-2</v>
      </c>
      <c r="AU10" s="21"/>
      <c r="BR10" s="21"/>
      <c r="BS10" s="35">
        <f t="shared" si="11"/>
        <v>42856</v>
      </c>
      <c r="BT10" s="24">
        <f t="shared" si="15"/>
        <v>7.3730146405779603E-3</v>
      </c>
      <c r="BU10" s="24">
        <f t="shared" si="12"/>
        <v>7.0558699854650516E-4</v>
      </c>
      <c r="BV10" s="24">
        <f t="shared" si="12"/>
        <v>2.4314194908620374E-3</v>
      </c>
      <c r="BW10" s="24">
        <f t="shared" si="12"/>
        <v>2.8479769973917849E-3</v>
      </c>
      <c r="BX10" s="24">
        <f t="shared" si="12"/>
        <v>1.4408324899424806E-3</v>
      </c>
      <c r="BY10" s="24">
        <f t="shared" si="12"/>
        <v>1.0664672648481031E-3</v>
      </c>
      <c r="BZ10" s="24">
        <f t="shared" si="12"/>
        <v>5.0946383253924548E-4</v>
      </c>
      <c r="CA10" s="24">
        <f t="shared" si="12"/>
        <v>1.7838664896550993E-4</v>
      </c>
      <c r="CB10" s="24">
        <f t="shared" si="12"/>
        <v>1.7951235965298212E-3</v>
      </c>
      <c r="CC10" s="24">
        <f t="shared" si="12"/>
        <v>8.3055170294961877E-4</v>
      </c>
      <c r="CD10" s="24">
        <f t="shared" si="12"/>
        <v>1.1598737333270296E-3</v>
      </c>
      <c r="CE10" s="24">
        <f t="shared" si="12"/>
        <v>7.0956971870140368E-4</v>
      </c>
      <c r="CF10" s="24">
        <f t="shared" si="14"/>
        <v>2.1048267115181495E-2</v>
      </c>
    </row>
    <row r="11" spans="1:99" x14ac:dyDescent="0.2">
      <c r="A11" s="31">
        <f>+[1]CUY!A12</f>
        <v>42887</v>
      </c>
      <c r="B11" s="17">
        <f>+[1]CUY!B12</f>
        <v>112.32321178841021</v>
      </c>
      <c r="C11" s="17">
        <f>+[1]CUY!C12</f>
        <v>110.550282275388</v>
      </c>
      <c r="D11" s="17">
        <f>+[1]CUY!D12</f>
        <v>112.26122956146401</v>
      </c>
      <c r="E11" s="17">
        <f>+[1]CUY!E12</f>
        <v>106.586169841958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118.052549443312</v>
      </c>
      <c r="K11" s="17">
        <f>+[1]CUY!K12</f>
        <v>112.7822</v>
      </c>
      <c r="L11" s="17">
        <f>+[1]CUY!L12</f>
        <v>122.647713412033</v>
      </c>
      <c r="M11" s="17">
        <f>+[1]CUY!M12</f>
        <v>109.018073153876</v>
      </c>
      <c r="N11" s="17">
        <f>+[1]CUY!N12</f>
        <v>110.24630000000001</v>
      </c>
      <c r="O11" s="17">
        <f>+[1]CUY!P12</f>
        <v>109.3961</v>
      </c>
      <c r="P11" s="17">
        <f>+[1]CUY!Q12</f>
        <v>111.0548</v>
      </c>
      <c r="Q11" s="17">
        <f>+[1]CUY!R12</f>
        <v>118.60980000000001</v>
      </c>
      <c r="R11" s="18">
        <f t="shared" si="4"/>
        <v>112.32321178841018</v>
      </c>
      <c r="S11" s="19">
        <f t="shared" si="5"/>
        <v>109.7143961511815</v>
      </c>
      <c r="T11" s="19">
        <f t="shared" si="6"/>
        <v>108.77211046774333</v>
      </c>
      <c r="U11" s="19">
        <f t="shared" si="7"/>
        <v>108.71195893614717</v>
      </c>
      <c r="V11" s="19"/>
      <c r="W11" s="20">
        <f t="shared" si="8"/>
        <v>111.20527540045936</v>
      </c>
      <c r="X11" s="21"/>
      <c r="Y11" s="41">
        <f t="shared" si="9"/>
        <v>1.3748140558887956E-2</v>
      </c>
      <c r="Z11" s="24">
        <f t="shared" si="9"/>
        <v>1.1143986873161538E-2</v>
      </c>
      <c r="AA11" s="24">
        <f t="shared" si="9"/>
        <v>8.1052663061151886E-3</v>
      </c>
      <c r="AB11" s="24">
        <f t="shared" si="9"/>
        <v>8.0059313593672243E-3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1.0463261171106852E-2</v>
      </c>
      <c r="AH11" s="24">
        <f t="shared" si="9"/>
        <v>1.6909693544489679E-2</v>
      </c>
      <c r="AI11" s="24">
        <f t="shared" si="9"/>
        <v>1.7486179498754417E-2</v>
      </c>
      <c r="AJ11" s="24">
        <f t="shared" si="9"/>
        <v>1.490621343109888E-2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1.3748140558887734E-2</v>
      </c>
      <c r="AP11" s="24">
        <f t="shared" si="10"/>
        <v>1.1549156865454657E-2</v>
      </c>
      <c r="AQ11" s="24">
        <f t="shared" si="10"/>
        <v>1.2250741283595934E-2</v>
      </c>
      <c r="AR11" s="24">
        <f t="shared" si="10"/>
        <v>1.1601622764628505E-2</v>
      </c>
      <c r="AS11" s="24" t="e">
        <f t="shared" si="10"/>
        <v>#DIV/0!</v>
      </c>
      <c r="AT11" s="24">
        <f t="shared" si="10"/>
        <v>1.6323494906591351E-2</v>
      </c>
      <c r="AU11" s="21"/>
      <c r="BR11" s="21"/>
      <c r="BS11" s="35">
        <f t="shared" si="11"/>
        <v>42887</v>
      </c>
      <c r="BT11" s="24">
        <f t="shared" si="15"/>
        <v>3.1251586913418417E-3</v>
      </c>
      <c r="BU11" s="24">
        <f t="shared" si="12"/>
        <v>2.9081712262307659E-4</v>
      </c>
      <c r="BV11" s="24">
        <f t="shared" si="12"/>
        <v>8.6946569258624696E-4</v>
      </c>
      <c r="BW11" s="24">
        <f t="shared" si="12"/>
        <v>9.1468875590863948E-4</v>
      </c>
      <c r="BX11" s="24">
        <f t="shared" si="12"/>
        <v>7.7179442752797452E-4</v>
      </c>
      <c r="BY11" s="24">
        <f t="shared" si="12"/>
        <v>1.4724541459678858E-3</v>
      </c>
      <c r="BZ11" s="24">
        <f t="shared" si="12"/>
        <v>3.0980609310714037E-3</v>
      </c>
      <c r="CA11" s="24">
        <f t="shared" si="12"/>
        <v>2.7912773206398734E-4</v>
      </c>
      <c r="CB11" s="24">
        <f t="shared" si="12"/>
        <v>1.1374275470426014E-3</v>
      </c>
      <c r="CC11" s="24">
        <f t="shared" si="12"/>
        <v>4.2612247890786581E-4</v>
      </c>
      <c r="CD11" s="24">
        <f t="shared" si="12"/>
        <v>9.8989938538529727E-4</v>
      </c>
      <c r="CE11" s="24">
        <f t="shared" si="12"/>
        <v>3.7312364846105704E-4</v>
      </c>
      <c r="CF11" s="24">
        <f t="shared" si="14"/>
        <v>1.3748140558887881E-2</v>
      </c>
    </row>
    <row r="12" spans="1:99" x14ac:dyDescent="0.2">
      <c r="A12" s="31">
        <f>+[1]CUY!A13</f>
        <v>42917</v>
      </c>
      <c r="B12" s="17">
        <f>+[1]CUY!B13</f>
        <v>114.1058766297041</v>
      </c>
      <c r="C12" s="17">
        <f>+[1]CUY!C13</f>
        <v>112.515834384333</v>
      </c>
      <c r="D12" s="17">
        <f>+[1]CUY!D13</f>
        <v>115.84488374381699</v>
      </c>
      <c r="E12" s="17">
        <f>+[1]CUY!E13</f>
        <v>106.845339524287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120.473658033603</v>
      </c>
      <c r="K12" s="17">
        <f>+[1]CUY!K13</f>
        <v>115.2405</v>
      </c>
      <c r="L12" s="17">
        <f>+[1]CUY!L13</f>
        <v>125.231522272281</v>
      </c>
      <c r="M12" s="17">
        <f>+[1]CUY!M13</f>
        <v>110.66319873006201</v>
      </c>
      <c r="N12" s="17">
        <f>+[1]CUY!N13</f>
        <v>111.4859</v>
      </c>
      <c r="O12" s="17">
        <f>+[1]CUY!P13</f>
        <v>108.8904</v>
      </c>
      <c r="P12" s="17">
        <f>+[1]CUY!Q13</f>
        <v>112.7657</v>
      </c>
      <c r="Q12" s="17">
        <f>+[1]CUY!R13</f>
        <v>120.983</v>
      </c>
      <c r="R12" s="18">
        <f t="shared" si="4"/>
        <v>114.10587662970407</v>
      </c>
      <c r="S12" s="19">
        <f t="shared" si="5"/>
        <v>111.45374582281946</v>
      </c>
      <c r="T12" s="19">
        <f t="shared" si="6"/>
        <v>110.13817154582073</v>
      </c>
      <c r="U12" s="19">
        <f t="shared" si="7"/>
        <v>110.00977325192382</v>
      </c>
      <c r="V12" s="19"/>
      <c r="W12" s="20">
        <f t="shared" si="8"/>
        <v>112.87693924065246</v>
      </c>
      <c r="X12" s="21"/>
      <c r="Y12" s="41">
        <f t="shared" si="9"/>
        <v>1.5870849959775057E-2</v>
      </c>
      <c r="Z12" s="24">
        <f t="shared" si="9"/>
        <v>1.77797113538678E-2</v>
      </c>
      <c r="AA12" s="24">
        <f t="shared" si="9"/>
        <v>3.1922456188589132E-2</v>
      </c>
      <c r="AB12" s="24">
        <f t="shared" si="9"/>
        <v>2.4315507604155684E-3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2.0508736166291675E-2</v>
      </c>
      <c r="AH12" s="24">
        <f t="shared" si="9"/>
        <v>2.1796879294782245E-2</v>
      </c>
      <c r="AI12" s="24">
        <f t="shared" si="9"/>
        <v>2.1066914240526646E-2</v>
      </c>
      <c r="AJ12" s="24">
        <f t="shared" si="9"/>
        <v>1.509039307513671E-2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1.5870849959775057E-2</v>
      </c>
      <c r="AP12" s="24">
        <f t="shared" si="10"/>
        <v>1.5853431570103327E-2</v>
      </c>
      <c r="AQ12" s="24">
        <f t="shared" si="10"/>
        <v>1.2558927763771877E-2</v>
      </c>
      <c r="AR12" s="24">
        <f t="shared" si="10"/>
        <v>1.1938100724860679E-2</v>
      </c>
      <c r="AS12" s="24" t="e">
        <f t="shared" si="10"/>
        <v>#DIV/0!</v>
      </c>
      <c r="AT12" s="24">
        <f t="shared" si="10"/>
        <v>1.5032235064148747E-2</v>
      </c>
      <c r="AU12" s="21"/>
      <c r="BR12" s="21"/>
      <c r="BS12" s="35">
        <f t="shared" si="11"/>
        <v>42917</v>
      </c>
      <c r="BT12" s="24">
        <f t="shared" si="15"/>
        <v>4.9732366130560484E-3</v>
      </c>
      <c r="BU12" s="24">
        <f t="shared" si="12"/>
        <v>1.1390028140488275E-3</v>
      </c>
      <c r="BV12" s="24">
        <f t="shared" si="12"/>
        <v>2.6257715907019376E-4</v>
      </c>
      <c r="BW12" s="24">
        <f t="shared" si="12"/>
        <v>9.7470076092765281E-4</v>
      </c>
      <c r="BX12" s="24">
        <f t="shared" si="12"/>
        <v>1.1024350001072271E-3</v>
      </c>
      <c r="BY12" s="24">
        <f t="shared" si="12"/>
        <v>2.3377981791925027E-3</v>
      </c>
      <c r="BZ12" s="24">
        <f t="shared" si="12"/>
        <v>1.1458691213571588E-3</v>
      </c>
      <c r="CA12" s="24">
        <f t="shared" si="12"/>
        <v>5.4533739161367726E-4</v>
      </c>
      <c r="CB12" s="24">
        <f t="shared" si="12"/>
        <v>1.4707357221158549E-3</v>
      </c>
      <c r="CC12" s="24">
        <f t="shared" si="12"/>
        <v>5.1527478201551118E-4</v>
      </c>
      <c r="CD12" s="24">
        <f t="shared" si="12"/>
        <v>1.0032752818805084E-3</v>
      </c>
      <c r="CE12" s="24">
        <f t="shared" si="12"/>
        <v>4.0060713438967743E-4</v>
      </c>
      <c r="CF12" s="24">
        <f t="shared" si="14"/>
        <v>1.5870849959774842E-2</v>
      </c>
    </row>
    <row r="13" spans="1:99" x14ac:dyDescent="0.2">
      <c r="A13" s="31">
        <f>+[1]CUY!A14</f>
        <v>42948</v>
      </c>
      <c r="B13" s="17">
        <f>+[1]CUY!B14</f>
        <v>115.8600305907146</v>
      </c>
      <c r="C13" s="17">
        <f>+[1]CUY!C14</f>
        <v>114.907347390143</v>
      </c>
      <c r="D13" s="17">
        <f>+[1]CUY!D14</f>
        <v>118.861792380875</v>
      </c>
      <c r="E13" s="17">
        <f>+[1]CUY!E14</f>
        <v>107.26325852552201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122.74514448250299</v>
      </c>
      <c r="K13" s="17">
        <f>+[1]CUY!K14</f>
        <v>116.5243</v>
      </c>
      <c r="L13" s="17">
        <f>+[1]CUY!L14</f>
        <v>127.700740125672</v>
      </c>
      <c r="M13" s="17">
        <f>+[1]CUY!M14</f>
        <v>112.07816715345901</v>
      </c>
      <c r="N13" s="17">
        <f>+[1]CUY!N14</f>
        <v>113.36369999999999</v>
      </c>
      <c r="O13" s="17">
        <f>+[1]CUY!P14</f>
        <v>109.8083</v>
      </c>
      <c r="P13" s="17">
        <f>+[1]CUY!Q14</f>
        <v>114.40309999999999</v>
      </c>
      <c r="Q13" s="17">
        <f>+[1]CUY!R14</f>
        <v>122.6005</v>
      </c>
      <c r="R13" s="18">
        <f t="shared" si="4"/>
        <v>115.86003059071459</v>
      </c>
      <c r="S13" s="19">
        <f t="shared" si="5"/>
        <v>113.17852765369068</v>
      </c>
      <c r="T13" s="19">
        <f t="shared" si="6"/>
        <v>111.18706718363839</v>
      </c>
      <c r="U13" s="19">
        <f t="shared" si="7"/>
        <v>110.96914377081187</v>
      </c>
      <c r="V13" s="19"/>
      <c r="W13" s="20">
        <f t="shared" si="8"/>
        <v>114.04584258689133</v>
      </c>
      <c r="X13" s="21"/>
      <c r="Y13" s="41">
        <f t="shared" si="9"/>
        <v>1.5373037855912264E-2</v>
      </c>
      <c r="Z13" s="24">
        <f t="shared" si="9"/>
        <v>2.1254901755792366E-2</v>
      </c>
      <c r="AA13" s="24">
        <f t="shared" si="9"/>
        <v>2.6042657556890392E-2</v>
      </c>
      <c r="AB13" s="24">
        <f t="shared" si="9"/>
        <v>3.9114387496519409E-3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1.8854631676133105E-2</v>
      </c>
      <c r="AH13" s="24">
        <f t="shared" si="9"/>
        <v>1.114018075242651E-2</v>
      </c>
      <c r="AI13" s="24">
        <f t="shared" si="9"/>
        <v>1.9717223016920471E-2</v>
      </c>
      <c r="AJ13" s="24">
        <f t="shared" si="9"/>
        <v>1.2786259927733523E-2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1.5373037855912486E-2</v>
      </c>
      <c r="AP13" s="24">
        <f t="shared" si="10"/>
        <v>1.5475315056823202E-2</v>
      </c>
      <c r="AQ13" s="24">
        <f t="shared" si="10"/>
        <v>9.5234524333944748E-3</v>
      </c>
      <c r="AR13" s="24">
        <f t="shared" si="10"/>
        <v>8.7207753504869867E-3</v>
      </c>
      <c r="AS13" s="24" t="e">
        <f t="shared" si="10"/>
        <v>#DIV/0!</v>
      </c>
      <c r="AT13" s="24">
        <f t="shared" si="10"/>
        <v>1.0355554944192491E-2</v>
      </c>
      <c r="AU13" s="21"/>
      <c r="BR13" s="21"/>
      <c r="BS13" s="35">
        <f t="shared" si="11"/>
        <v>42948</v>
      </c>
      <c r="BT13" s="24">
        <f t="shared" si="15"/>
        <v>5.9564679429864684E-3</v>
      </c>
      <c r="BU13" s="24">
        <f t="shared" si="12"/>
        <v>9.4389212478942087E-4</v>
      </c>
      <c r="BV13" s="24">
        <f t="shared" si="12"/>
        <v>4.167987113834861E-4</v>
      </c>
      <c r="BW13" s="24">
        <f t="shared" si="12"/>
        <v>2.2676686568887856E-3</v>
      </c>
      <c r="BX13" s="24">
        <f t="shared" si="12"/>
        <v>5.8476392251501368E-4</v>
      </c>
      <c r="BY13" s="24">
        <f t="shared" si="12"/>
        <v>1.4557988151572261E-3</v>
      </c>
      <c r="BZ13" s="24">
        <f t="shared" si="12"/>
        <v>5.5640166725183429E-4</v>
      </c>
      <c r="CA13" s="24">
        <f t="shared" si="12"/>
        <v>5.0364283466018743E-4</v>
      </c>
      <c r="CB13" s="24">
        <f t="shared" si="12"/>
        <v>7.5606412700344441E-4</v>
      </c>
      <c r="CC13" s="24">
        <f t="shared" si="12"/>
        <v>4.8472945960050554E-4</v>
      </c>
      <c r="CD13" s="24">
        <f t="shared" si="12"/>
        <v>8.494333496708162E-4</v>
      </c>
      <c r="CE13" s="24">
        <f t="shared" si="12"/>
        <v>5.9737624400543125E-4</v>
      </c>
      <c r="CF13" s="24">
        <f t="shared" si="14"/>
        <v>1.5373037855912621E-2</v>
      </c>
    </row>
    <row r="14" spans="1:99" x14ac:dyDescent="0.2">
      <c r="A14" s="31">
        <f>+[1]CUY!A15</f>
        <v>42979</v>
      </c>
      <c r="B14" s="17">
        <f>+[1]CUY!B15</f>
        <v>117.6124953524193</v>
      </c>
      <c r="C14" s="17">
        <f>+[1]CUY!C15</f>
        <v>117.290394552097</v>
      </c>
      <c r="D14" s="17">
        <f>+[1]CUY!D15</f>
        <v>119.007572278802</v>
      </c>
      <c r="E14" s="17">
        <f>+[1]CUY!E15</f>
        <v>107.009095349316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122.547476394382</v>
      </c>
      <c r="K14" s="17">
        <f>+[1]CUY!K15</f>
        <v>119.604</v>
      </c>
      <c r="L14" s="17">
        <f>+[1]CUY!L15</f>
        <v>129.73850113175999</v>
      </c>
      <c r="M14" s="17">
        <f>+[1]CUY!M15</f>
        <v>114.57099272231601</v>
      </c>
      <c r="N14" s="17">
        <f>+[1]CUY!N15</f>
        <v>113.6678</v>
      </c>
      <c r="O14" s="17">
        <f>+[1]CUY!P15</f>
        <v>115.5044</v>
      </c>
      <c r="P14" s="17">
        <f>+[1]CUY!Q15</f>
        <v>116.1101</v>
      </c>
      <c r="Q14" s="17">
        <f>+[1]CUY!R15</f>
        <v>123.5164</v>
      </c>
      <c r="R14" s="18">
        <f t="shared" si="4"/>
        <v>117.6124953524193</v>
      </c>
      <c r="S14" s="19">
        <f t="shared" si="5"/>
        <v>114.89078039534779</v>
      </c>
      <c r="T14" s="19">
        <f t="shared" si="6"/>
        <v>112.51286928350777</v>
      </c>
      <c r="U14" s="19">
        <f t="shared" si="7"/>
        <v>112.00954384417052</v>
      </c>
      <c r="V14" s="19"/>
      <c r="W14" s="20">
        <f t="shared" si="8"/>
        <v>115.49043498255824</v>
      </c>
      <c r="X14" s="21"/>
      <c r="Y14" s="41">
        <f t="shared" si="9"/>
        <v>1.5125706015868712E-2</v>
      </c>
      <c r="Z14" s="24">
        <f t="shared" si="9"/>
        <v>2.0738858011079886E-2</v>
      </c>
      <c r="AA14" s="24">
        <f t="shared" si="9"/>
        <v>1.226465586686265E-3</v>
      </c>
      <c r="AB14" s="24">
        <f t="shared" si="9"/>
        <v>-2.3695268976517969E-3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-1.6103943577920887E-3</v>
      </c>
      <c r="AH14" s="24">
        <f t="shared" si="9"/>
        <v>2.642968033277171E-2</v>
      </c>
      <c r="AI14" s="24">
        <f t="shared" si="9"/>
        <v>1.5957315549483875E-2</v>
      </c>
      <c r="AJ14" s="24">
        <f t="shared" si="9"/>
        <v>2.224184809735319E-2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1.5125706015868712E-2</v>
      </c>
      <c r="AP14" s="24">
        <f t="shared" si="10"/>
        <v>1.5128777314512787E-2</v>
      </c>
      <c r="AQ14" s="24">
        <f t="shared" si="10"/>
        <v>1.1924067550767026E-2</v>
      </c>
      <c r="AR14" s="24">
        <f t="shared" si="10"/>
        <v>9.375579895501529E-3</v>
      </c>
      <c r="AS14" s="24" t="e">
        <f t="shared" si="10"/>
        <v>#DIV/0!</v>
      </c>
      <c r="AT14" s="24">
        <f t="shared" si="10"/>
        <v>1.2666769457784444E-2</v>
      </c>
      <c r="AU14" s="21"/>
      <c r="BR14" s="21"/>
      <c r="BS14" s="35">
        <f t="shared" si="11"/>
        <v>42979</v>
      </c>
      <c r="BT14" s="24">
        <f t="shared" si="15"/>
        <v>5.845518941901641E-3</v>
      </c>
      <c r="BU14" s="24">
        <f t="shared" si="12"/>
        <v>4.4919221317821547E-5</v>
      </c>
      <c r="BV14" s="24">
        <f t="shared" si="12"/>
        <v>-2.4964406883698482E-4</v>
      </c>
      <c r="BW14" s="24">
        <f t="shared" si="12"/>
        <v>1.2429390814569796E-3</v>
      </c>
      <c r="BX14" s="24">
        <f t="shared" si="12"/>
        <v>8.8335174329051355E-4</v>
      </c>
      <c r="BY14" s="24">
        <f t="shared" si="12"/>
        <v>2.450379121708542E-3</v>
      </c>
      <c r="BZ14" s="24">
        <f t="shared" si="12"/>
        <v>1.2020625170727443E-3</v>
      </c>
      <c r="CA14" s="24">
        <f t="shared" si="12"/>
        <v>-4.3164174944226913E-5</v>
      </c>
      <c r="CB14" s="24">
        <f t="shared" si="12"/>
        <v>1.7862574258338429E-3</v>
      </c>
      <c r="CC14" s="24">
        <f t="shared" si="12"/>
        <v>3.9397405907494373E-4</v>
      </c>
      <c r="CD14" s="24">
        <f t="shared" si="12"/>
        <v>1.4738348556969023E-3</v>
      </c>
      <c r="CE14" s="24">
        <f t="shared" si="12"/>
        <v>9.5277292295872079E-5</v>
      </c>
      <c r="CF14" s="24">
        <f t="shared" si="14"/>
        <v>1.512570601586859E-2</v>
      </c>
    </row>
    <row r="15" spans="1:99" x14ac:dyDescent="0.2">
      <c r="A15" s="31">
        <f>+[1]CUY!A16</f>
        <v>43009</v>
      </c>
      <c r="B15" s="17">
        <f>+[1]CUY!B16</f>
        <v>119.72301781729379</v>
      </c>
      <c r="C15" s="17">
        <f>+[1]CUY!C16</f>
        <v>119.712264643846</v>
      </c>
      <c r="D15" s="17">
        <f>+[1]CUY!D16</f>
        <v>122.548207054112</v>
      </c>
      <c r="E15" s="17">
        <f>+[1]CUY!E16</f>
        <v>108.29476668748499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130.18100889764199</v>
      </c>
      <c r="K15" s="17">
        <f>+[1]CUY!K16</f>
        <v>122.6707</v>
      </c>
      <c r="L15" s="17">
        <f>+[1]CUY!L16</f>
        <v>131.65536904050199</v>
      </c>
      <c r="M15" s="17">
        <f>+[1]CUY!M16</f>
        <v>114.491328511351</v>
      </c>
      <c r="N15" s="17">
        <f>+[1]CUY!N16</f>
        <v>116.0149</v>
      </c>
      <c r="O15" s="17">
        <f>+[1]CUY!P16</f>
        <v>117.7796</v>
      </c>
      <c r="P15" s="17">
        <f>+[1]CUY!Q16</f>
        <v>117.9829</v>
      </c>
      <c r="Q15" s="17">
        <f>+[1]CUY!R16</f>
        <v>125.8647</v>
      </c>
      <c r="R15" s="18">
        <f t="shared" si="4"/>
        <v>119.72301781729375</v>
      </c>
      <c r="S15" s="19">
        <f t="shared" si="5"/>
        <v>116.79448832561877</v>
      </c>
      <c r="T15" s="19">
        <f t="shared" si="6"/>
        <v>113.82650270241922</v>
      </c>
      <c r="U15" s="19">
        <f t="shared" si="7"/>
        <v>113.66391588374078</v>
      </c>
      <c r="V15" s="19"/>
      <c r="W15" s="20">
        <f t="shared" si="8"/>
        <v>117.69371983675096</v>
      </c>
      <c r="X15" s="21"/>
      <c r="Y15" s="41">
        <f t="shared" si="9"/>
        <v>1.7944712919749195E-2</v>
      </c>
      <c r="Z15" s="24">
        <f t="shared" si="9"/>
        <v>2.0648494712610654E-2</v>
      </c>
      <c r="AA15" s="24">
        <f t="shared" si="9"/>
        <v>2.9751340250982139E-2</v>
      </c>
      <c r="AB15" s="24">
        <f t="shared" si="9"/>
        <v>1.2014598702774881E-2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6.229040962617427E-2</v>
      </c>
      <c r="AH15" s="24">
        <f t="shared" si="9"/>
        <v>2.5640446807799089E-2</v>
      </c>
      <c r="AI15" s="24">
        <f t="shared" si="9"/>
        <v>1.4774857825706533E-2</v>
      </c>
      <c r="AJ15" s="24">
        <f t="shared" si="9"/>
        <v>-6.9532618223955289E-4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1.7944712919748751E-2</v>
      </c>
      <c r="AP15" s="24">
        <f t="shared" si="10"/>
        <v>1.6569718855770521E-2</v>
      </c>
      <c r="AQ15" s="24">
        <f t="shared" si="10"/>
        <v>1.1675405909357561E-2</v>
      </c>
      <c r="AR15" s="24">
        <f t="shared" si="10"/>
        <v>1.4769920337072806E-2</v>
      </c>
      <c r="AS15" s="24" t="e">
        <f t="shared" si="10"/>
        <v>#DIV/0!</v>
      </c>
      <c r="AT15" s="24">
        <f t="shared" si="10"/>
        <v>1.9077639239348798E-2</v>
      </c>
      <c r="AU15" s="21"/>
      <c r="BR15" s="21"/>
      <c r="BS15" s="35">
        <f t="shared" si="11"/>
        <v>43009</v>
      </c>
      <c r="BT15" s="24">
        <f t="shared" si="15"/>
        <v>5.8522309046553827E-3</v>
      </c>
      <c r="BU15" s="24">
        <f t="shared" si="12"/>
        <v>1.0747213644248796E-3</v>
      </c>
      <c r="BV15" s="24">
        <f t="shared" si="12"/>
        <v>1.243995358190673E-3</v>
      </c>
      <c r="BW15" s="24">
        <f t="shared" si="12"/>
        <v>1.2703242079195212E-3</v>
      </c>
      <c r="BX15" s="24">
        <f t="shared" si="12"/>
        <v>2.1934948257578898E-4</v>
      </c>
      <c r="BY15" s="24">
        <f t="shared" si="12"/>
        <v>1.5813931967235864E-3</v>
      </c>
      <c r="BZ15" s="24">
        <f t="shared" si="12"/>
        <v>2.2653196771453468E-3</v>
      </c>
      <c r="CA15" s="24">
        <f t="shared" si="12"/>
        <v>1.6420735888119642E-3</v>
      </c>
      <c r="CB15" s="24">
        <f t="shared" si="12"/>
        <v>1.7522138220304384E-3</v>
      </c>
      <c r="CC15" s="24">
        <f t="shared" si="12"/>
        <v>3.6507890617540318E-4</v>
      </c>
      <c r="CD15" s="24">
        <f t="shared" si="12"/>
        <v>-4.6398118114502674E-5</v>
      </c>
      <c r="CE15" s="24">
        <f t="shared" si="12"/>
        <v>7.2441052921038405E-4</v>
      </c>
      <c r="CF15" s="24">
        <f t="shared" si="14"/>
        <v>1.7944712919748865E-2</v>
      </c>
    </row>
    <row r="16" spans="1:99" x14ac:dyDescent="0.2">
      <c r="A16" s="31">
        <f>+[1]CUY!A17</f>
        <v>43040</v>
      </c>
      <c r="B16" s="17">
        <f>+[1]CUY!B17</f>
        <v>121.9459028411483</v>
      </c>
      <c r="C16" s="17">
        <f>+[1]CUY!C17</f>
        <v>122.15066725865999</v>
      </c>
      <c r="D16" s="17">
        <f>+[1]CUY!D17</f>
        <v>123.256194211238</v>
      </c>
      <c r="E16" s="17">
        <f>+[1]CUY!E17</f>
        <v>108.565001426973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131.083381725425</v>
      </c>
      <c r="K16" s="17">
        <f>+[1]CUY!K17</f>
        <v>122.97</v>
      </c>
      <c r="L16" s="17">
        <f>+[1]CUY!L17</f>
        <v>134.672369493161</v>
      </c>
      <c r="M16" s="17">
        <f>+[1]CUY!M17</f>
        <v>119.548127535858</v>
      </c>
      <c r="N16" s="17">
        <f>+[1]CUY!N17</f>
        <v>116.81180000000001</v>
      </c>
      <c r="O16" s="17">
        <f>+[1]CUY!P17</f>
        <v>119.6113</v>
      </c>
      <c r="P16" s="17">
        <f>+[1]CUY!Q17</f>
        <v>119.40989999999999</v>
      </c>
      <c r="Q16" s="17">
        <f>+[1]CUY!R17</f>
        <v>129.19890000000001</v>
      </c>
      <c r="R16" s="18">
        <f t="shared" si="4"/>
        <v>121.94590284114825</v>
      </c>
      <c r="S16" s="19">
        <f t="shared" si="5"/>
        <v>118.62242155100698</v>
      </c>
      <c r="T16" s="19">
        <f t="shared" si="6"/>
        <v>115.27143728799713</v>
      </c>
      <c r="U16" s="19">
        <f t="shared" si="7"/>
        <v>114.22554909814184</v>
      </c>
      <c r="V16" s="19"/>
      <c r="W16" s="20">
        <f t="shared" si="8"/>
        <v>119.2032477748462</v>
      </c>
      <c r="X16" s="21"/>
      <c r="Y16" s="41">
        <f t="shared" si="9"/>
        <v>1.8566897697540385E-2</v>
      </c>
      <c r="Z16" s="24">
        <f t="shared" si="9"/>
        <v>2.0368862138465449E-2</v>
      </c>
      <c r="AA16" s="24">
        <f t="shared" si="9"/>
        <v>5.7772135076066267E-3</v>
      </c>
      <c r="AB16" s="24">
        <f t="shared" si="9"/>
        <v>2.4953628670518757E-3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6.9316779415384833E-3</v>
      </c>
      <c r="AH16" s="24">
        <f t="shared" si="9"/>
        <v>2.4398654283377397E-3</v>
      </c>
      <c r="AI16" s="24">
        <f t="shared" si="9"/>
        <v>2.2915893781216612E-2</v>
      </c>
      <c r="AJ16" s="24">
        <f t="shared" si="9"/>
        <v>4.4167528582792714E-2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1.8566897697540385E-2</v>
      </c>
      <c r="AP16" s="24">
        <f t="shared" si="10"/>
        <v>1.5650851778998387E-2</v>
      </c>
      <c r="AQ16" s="24">
        <f t="shared" si="10"/>
        <v>1.2694184142294729E-2</v>
      </c>
      <c r="AR16" s="24">
        <f t="shared" si="10"/>
        <v>4.941174250722824E-3</v>
      </c>
      <c r="AS16" s="24" t="e">
        <f t="shared" si="10"/>
        <v>#DIV/0!</v>
      </c>
      <c r="AT16" s="24">
        <f t="shared" si="10"/>
        <v>1.2825900482957397E-2</v>
      </c>
      <c r="AU16" s="21"/>
      <c r="BR16" s="21"/>
      <c r="BS16" s="35">
        <f t="shared" si="11"/>
        <v>43040</v>
      </c>
      <c r="BT16" s="24">
        <f t="shared" si="15"/>
        <v>5.7883106838126797E-3</v>
      </c>
      <c r="BU16" s="24">
        <f t="shared" si="12"/>
        <v>2.1111346815505346E-4</v>
      </c>
      <c r="BV16" s="24">
        <f t="shared" si="12"/>
        <v>2.5686550434825928E-4</v>
      </c>
      <c r="BW16" s="24">
        <f t="shared" si="12"/>
        <v>3.0824809358146036E-3</v>
      </c>
      <c r="BX16" s="24">
        <f t="shared" si="12"/>
        <v>6.4749720992083042E-4</v>
      </c>
      <c r="BY16" s="24">
        <f t="shared" si="12"/>
        <v>1.0176906848935151E-3</v>
      </c>
      <c r="BZ16" s="24">
        <f t="shared" si="12"/>
        <v>3.5048890986056247E-3</v>
      </c>
      <c r="CA16" s="24">
        <f t="shared" si="12"/>
        <v>1.9069041993036392E-4</v>
      </c>
      <c r="CB16" s="24">
        <f t="shared" si="12"/>
        <v>1.6799576528127636E-4</v>
      </c>
      <c r="CC16" s="24">
        <f t="shared" si="12"/>
        <v>5.6447633355429644E-4</v>
      </c>
      <c r="CD16" s="24">
        <f t="shared" si="12"/>
        <v>2.8932676397060717E-3</v>
      </c>
      <c r="CE16" s="24">
        <f t="shared" si="12"/>
        <v>2.4161995351759135E-4</v>
      </c>
      <c r="CF16" s="24">
        <f t="shared" si="14"/>
        <v>1.8566897697540163E-2</v>
      </c>
    </row>
    <row r="17" spans="1:84" x14ac:dyDescent="0.2">
      <c r="A17" s="31">
        <f>+[1]CUY!A18</f>
        <v>43070</v>
      </c>
      <c r="B17" s="17">
        <f>+[1]CUY!B18</f>
        <v>126.2016587840907</v>
      </c>
      <c r="C17" s="17">
        <f>+[1]CUY!C18</f>
        <v>123.674748764706</v>
      </c>
      <c r="D17" s="17">
        <f>+[1]CUY!D18</f>
        <v>122.408924597091</v>
      </c>
      <c r="E17" s="17">
        <f>+[1]CUY!E18</f>
        <v>110.237012978705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131.45710227043801</v>
      </c>
      <c r="K17" s="17">
        <f>+[1]CUY!K18</f>
        <v>123.68859999999999</v>
      </c>
      <c r="L17" s="17">
        <f>+[1]CUY!L18</f>
        <v>137.320895199847</v>
      </c>
      <c r="M17" s="17">
        <f>+[1]CUY!M18</f>
        <v>121.713837958391</v>
      </c>
      <c r="N17" s="17">
        <f>+[1]CUY!N18</f>
        <v>119.5664</v>
      </c>
      <c r="O17" s="17">
        <f>+[1]CUY!P18</f>
        <v>120.2878</v>
      </c>
      <c r="P17" s="17">
        <f>+[1]CUY!Q18</f>
        <v>120.96299999999999</v>
      </c>
      <c r="Q17" s="17">
        <f>+[1]CUY!R18</f>
        <v>143.3261</v>
      </c>
      <c r="R17" s="18">
        <f t="shared" si="4"/>
        <v>126.20165878409065</v>
      </c>
      <c r="S17" s="19">
        <f t="shared" si="5"/>
        <v>120.22997568312938</v>
      </c>
      <c r="T17" s="19">
        <f t="shared" si="6"/>
        <v>117.19844101298453</v>
      </c>
      <c r="U17" s="19">
        <f t="shared" si="7"/>
        <v>116.09417578356525</v>
      </c>
      <c r="V17" s="19"/>
      <c r="W17" s="20">
        <f t="shared" si="8"/>
        <v>121.81228897646383</v>
      </c>
      <c r="X17" s="21"/>
      <c r="Y17" s="41">
        <f t="shared" si="9"/>
        <v>3.4898720201252953E-2</v>
      </c>
      <c r="Z17" s="24">
        <f t="shared" si="9"/>
        <v>1.2477062469242961E-2</v>
      </c>
      <c r="AA17" s="24">
        <f t="shared" si="9"/>
        <v>-6.8740530207750394E-3</v>
      </c>
      <c r="AB17" s="24">
        <f t="shared" si="9"/>
        <v>1.5401018097500607E-2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2.8510139126241008E-3</v>
      </c>
      <c r="AH17" s="24">
        <f t="shared" si="9"/>
        <v>5.843701715865679E-3</v>
      </c>
      <c r="AI17" s="24">
        <f t="shared" si="9"/>
        <v>1.9666437270345227E-2</v>
      </c>
      <c r="AJ17" s="24">
        <f t="shared" si="9"/>
        <v>1.8115803795282437E-2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3.4898720201252953E-2</v>
      </c>
      <c r="AP17" s="24">
        <f t="shared" si="10"/>
        <v>1.3551857322615657E-2</v>
      </c>
      <c r="AQ17" s="24">
        <f t="shared" si="10"/>
        <v>1.6717096362500738E-2</v>
      </c>
      <c r="AR17" s="24">
        <f t="shared" si="10"/>
        <v>1.6359095667974444E-2</v>
      </c>
      <c r="AS17" s="24" t="e">
        <f t="shared" si="10"/>
        <v>#DIV/0!</v>
      </c>
      <c r="AT17" s="24">
        <f t="shared" si="10"/>
        <v>2.188733319200864E-2</v>
      </c>
      <c r="AU17" s="21"/>
      <c r="AV17" s="24">
        <f t="shared" ref="AV17:BQ28" si="16">+B17/B5-1</f>
        <v>0.25529486287439362</v>
      </c>
      <c r="AW17" s="24">
        <f t="shared" si="16"/>
        <v>0.21418500000000362</v>
      </c>
      <c r="AX17" s="24">
        <f t="shared" si="16"/>
        <v>0.22873299999999852</v>
      </c>
      <c r="AY17" s="24">
        <f t="shared" si="16"/>
        <v>0.11745656849510833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0.32043528283464773</v>
      </c>
      <c r="BE17" s="24">
        <f t="shared" si="16"/>
        <v>0.23688599999999993</v>
      </c>
      <c r="BF17" s="24">
        <f t="shared" si="16"/>
        <v>0.32780845547004156</v>
      </c>
      <c r="BG17" s="24">
        <f t="shared" si="16"/>
        <v>0.19805114264206924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0.25529486287439296</v>
      </c>
      <c r="BM17" s="24">
        <f t="shared" si="16"/>
        <v>0.1939037517509048</v>
      </c>
      <c r="BN17" s="24">
        <f t="shared" si="16"/>
        <v>0.17348254755919812</v>
      </c>
      <c r="BO17" s="24">
        <f t="shared" si="16"/>
        <v>0.16734477071545428</v>
      </c>
      <c r="BP17" s="24" t="e">
        <f t="shared" si="16"/>
        <v>#DIV/0!</v>
      </c>
      <c r="BQ17" s="24">
        <f t="shared" si="16"/>
        <v>0.22018338043090036</v>
      </c>
      <c r="BR17" s="21"/>
      <c r="BS17" s="35">
        <f t="shared" si="11"/>
        <v>43070</v>
      </c>
      <c r="BT17" s="24">
        <f t="shared" si="15"/>
        <v>3.5519353576192289E-3</v>
      </c>
      <c r="BU17" s="24">
        <f t="shared" si="12"/>
        <v>-2.4804052059419654E-4</v>
      </c>
      <c r="BV17" s="24">
        <f t="shared" si="12"/>
        <v>1.5603223245225486E-3</v>
      </c>
      <c r="BW17" s="24">
        <f t="shared" si="12"/>
        <v>1.9192949869327163E-2</v>
      </c>
      <c r="BX17" s="24">
        <f t="shared" si="12"/>
        <v>1.5157993478533438E-3</v>
      </c>
      <c r="BY17" s="24">
        <f t="shared" si="12"/>
        <v>1.6330306747526324E-3</v>
      </c>
      <c r="BZ17" s="24">
        <f t="shared" si="12"/>
        <v>4.6961881183166737E-3</v>
      </c>
      <c r="CA17" s="24">
        <f t="shared" si="12"/>
        <v>7.7535444558116158E-5</v>
      </c>
      <c r="CB17" s="24">
        <f t="shared" si="12"/>
        <v>3.9599460805914963E-4</v>
      </c>
      <c r="CC17" s="24">
        <f t="shared" si="12"/>
        <v>4.865024117050342E-4</v>
      </c>
      <c r="CD17" s="24">
        <f t="shared" si="12"/>
        <v>1.2165325811459079E-3</v>
      </c>
      <c r="CE17" s="24">
        <f t="shared" si="12"/>
        <v>8.1996998398751856E-4</v>
      </c>
      <c r="CF17" s="24">
        <f t="shared" si="14"/>
        <v>3.4898720201253119E-2</v>
      </c>
    </row>
    <row r="18" spans="1:84" x14ac:dyDescent="0.2">
      <c r="A18" s="31">
        <f>+[1]CUY!A19</f>
        <v>43101</v>
      </c>
      <c r="B18" s="17">
        <f>+[1]CUY!B19</f>
        <v>128.061843425966</v>
      </c>
      <c r="C18" s="17">
        <f>+[1]CUY!C19</f>
        <v>124.297868415031</v>
      </c>
      <c r="D18" s="17">
        <f>+[1]CUY!D19</f>
        <v>124.332140998109</v>
      </c>
      <c r="E18" s="17">
        <f>+[1]CUY!E19</f>
        <v>111.784507619541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130.33132843894501</v>
      </c>
      <c r="K18" s="17">
        <f>+[1]CUY!K19</f>
        <v>126.50530000000001</v>
      </c>
      <c r="L18" s="17">
        <f>+[1]CUY!L19</f>
        <v>141.93812142445699</v>
      </c>
      <c r="M18" s="17">
        <f>+[1]CUY!M19</f>
        <v>122.75228587247901</v>
      </c>
      <c r="N18" s="17">
        <f>+[1]CUY!N19</f>
        <v>120.7685</v>
      </c>
      <c r="O18" s="17">
        <f>+[1]CUY!P19</f>
        <v>120.86109999999999</v>
      </c>
      <c r="P18" s="17">
        <f>+[1]CUY!Q19</f>
        <v>122.4315</v>
      </c>
      <c r="Q18" s="17">
        <f>+[1]CUY!R19</f>
        <v>147.30330000000001</v>
      </c>
      <c r="R18" s="18">
        <f t="shared" si="4"/>
        <v>128.061843425966</v>
      </c>
      <c r="S18" s="19">
        <f t="shared" si="5"/>
        <v>121.3676486709841</v>
      </c>
      <c r="T18" s="19">
        <f t="shared" si="6"/>
        <v>118.67516207506768</v>
      </c>
      <c r="U18" s="19">
        <f t="shared" si="7"/>
        <v>117.67807896145582</v>
      </c>
      <c r="V18" s="19"/>
      <c r="W18" s="20">
        <f t="shared" si="8"/>
        <v>124.27124415936672</v>
      </c>
      <c r="X18" s="21"/>
      <c r="Y18" s="41">
        <f t="shared" si="9"/>
        <v>1.4739779649471707E-2</v>
      </c>
      <c r="Z18" s="24">
        <f t="shared" si="9"/>
        <v>5.0383740945414424E-3</v>
      </c>
      <c r="AA18" s="24">
        <f t="shared" si="9"/>
        <v>1.5711406724209454E-2</v>
      </c>
      <c r="AB18" s="24">
        <f t="shared" si="9"/>
        <v>1.4037886178346781E-2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-8.5638114034874979E-3</v>
      </c>
      <c r="AH18" s="24">
        <f t="shared" si="9"/>
        <v>2.2772510967057791E-2</v>
      </c>
      <c r="AI18" s="24">
        <f t="shared" si="9"/>
        <v>3.3623624561217813E-2</v>
      </c>
      <c r="AJ18" s="24">
        <f t="shared" si="9"/>
        <v>8.5318804460263742E-3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1.4739779649471929E-2</v>
      </c>
      <c r="AP18" s="24">
        <f t="shared" si="10"/>
        <v>9.4624737415991422E-3</v>
      </c>
      <c r="AQ18" s="24">
        <f t="shared" si="10"/>
        <v>1.260017666889901E-2</v>
      </c>
      <c r="AR18" s="24">
        <f t="shared" si="10"/>
        <v>1.3643261319529421E-2</v>
      </c>
      <c r="AS18" s="24" t="e">
        <f t="shared" si="10"/>
        <v>#DIV/0!</v>
      </c>
      <c r="AT18" s="24">
        <f t="shared" si="10"/>
        <v>2.0186429493808999E-2</v>
      </c>
      <c r="AU18" s="21"/>
      <c r="AV18" s="24">
        <f t="shared" si="16"/>
        <v>0.25249168505632347</v>
      </c>
      <c r="AW18" s="24">
        <f t="shared" si="16"/>
        <v>0.20422914210690402</v>
      </c>
      <c r="AX18" s="24">
        <f t="shared" si="16"/>
        <v>0.23847348551378533</v>
      </c>
      <c r="AY18" s="24">
        <f t="shared" si="16"/>
        <v>0.11448591448923673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0.28923233396209214</v>
      </c>
      <c r="BE18" s="24">
        <f t="shared" si="16"/>
        <v>0.24643131613691449</v>
      </c>
      <c r="BF18" s="24">
        <f t="shared" si="16"/>
        <v>0.34877197803933746</v>
      </c>
      <c r="BG18" s="24">
        <f t="shared" si="16"/>
        <v>0.21381665180227571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0.25249168505632391</v>
      </c>
      <c r="BM18" s="24">
        <f t="shared" si="16"/>
        <v>0.19069812993720459</v>
      </c>
      <c r="BN18" s="24">
        <f t="shared" si="16"/>
        <v>0.17456738034001429</v>
      </c>
      <c r="BO18" s="24">
        <f t="shared" si="16"/>
        <v>0.16495789302599384</v>
      </c>
      <c r="BP18" s="24" t="e">
        <f t="shared" si="16"/>
        <v>#DIV/0!</v>
      </c>
      <c r="BQ18" s="24">
        <f t="shared" si="16"/>
        <v>0.21986064413021911</v>
      </c>
      <c r="BR18" s="21"/>
      <c r="BS18" s="35">
        <f t="shared" si="11"/>
        <v>43101</v>
      </c>
      <c r="BT18" s="24">
        <f t="shared" si="15"/>
        <v>1.403235158147478E-3</v>
      </c>
      <c r="BU18" s="24">
        <f t="shared" si="12"/>
        <v>5.4404059485308257E-4</v>
      </c>
      <c r="BV18" s="24">
        <f t="shared" si="12"/>
        <v>1.3954245278853482E-3</v>
      </c>
      <c r="BW18" s="24">
        <f t="shared" si="12"/>
        <v>2.0424435184404422E-3</v>
      </c>
      <c r="BX18" s="24">
        <f t="shared" si="12"/>
        <v>2.7438561690573709E-4</v>
      </c>
      <c r="BY18" s="24">
        <f t="shared" si="12"/>
        <v>1.18803034321845E-3</v>
      </c>
      <c r="BZ18" s="24">
        <f t="shared" si="12"/>
        <v>4.8891219493050015E-3</v>
      </c>
      <c r="CA18" s="24">
        <f t="shared" si="12"/>
        <v>-2.2568703304844031E-4</v>
      </c>
      <c r="CB18" s="24">
        <f t="shared" si="12"/>
        <v>1.4998395569730987E-3</v>
      </c>
      <c r="CC18" s="24">
        <f t="shared" si="12"/>
        <v>8.1952858962185029E-4</v>
      </c>
      <c r="CD18" s="24">
        <f t="shared" si="12"/>
        <v>5.6365092820789451E-4</v>
      </c>
      <c r="CE18" s="24">
        <f t="shared" si="12"/>
        <v>3.4576589896218501E-4</v>
      </c>
      <c r="CF18" s="24">
        <f t="shared" si="14"/>
        <v>1.4739779649472127E-2</v>
      </c>
    </row>
    <row r="19" spans="1:84" x14ac:dyDescent="0.2">
      <c r="A19" s="31">
        <f>+[1]CUY!A20</f>
        <v>43132</v>
      </c>
      <c r="B19" s="17">
        <f>+[1]CUY!B20</f>
        <v>131.0477860612913</v>
      </c>
      <c r="C19" s="17">
        <f>+[1]CUY!C20</f>
        <v>125.112925958272</v>
      </c>
      <c r="D19" s="17">
        <f>+[1]CUY!D20</f>
        <v>126.392160144125</v>
      </c>
      <c r="E19" s="17">
        <f>+[1]CUY!E20</f>
        <v>114.80999790947099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141.985499261294</v>
      </c>
      <c r="K19" s="17">
        <f>+[1]CUY!K20</f>
        <v>128.8322</v>
      </c>
      <c r="L19" s="17">
        <f>+[1]CUY!L20</f>
        <v>144.520744541646</v>
      </c>
      <c r="M19" s="17">
        <f>+[1]CUY!M20</f>
        <v>128.53772781990801</v>
      </c>
      <c r="N19" s="17">
        <f>+[1]CUY!N20</f>
        <v>122.47799999999999</v>
      </c>
      <c r="O19" s="17">
        <f>+[1]CUY!P20</f>
        <v>121.2899</v>
      </c>
      <c r="P19" s="17">
        <f>+[1]CUY!Q20</f>
        <v>125.6037</v>
      </c>
      <c r="Q19" s="17">
        <f>+[1]CUY!R20</f>
        <v>152.92179999999999</v>
      </c>
      <c r="R19" s="18">
        <f t="shared" si="4"/>
        <v>131.04778606129128</v>
      </c>
      <c r="S19" s="19">
        <f t="shared" si="5"/>
        <v>123.4787153212381</v>
      </c>
      <c r="T19" s="19">
        <f t="shared" si="6"/>
        <v>121.84804221962564</v>
      </c>
      <c r="U19" s="19">
        <f t="shared" si="7"/>
        <v>120.21204270652555</v>
      </c>
      <c r="V19" s="19"/>
      <c r="W19" s="20">
        <f t="shared" si="8"/>
        <v>128.09150855229802</v>
      </c>
      <c r="X19" s="21"/>
      <c r="Y19" s="41">
        <f t="shared" si="9"/>
        <v>2.3316411473113918E-2</v>
      </c>
      <c r="Z19" s="24">
        <f t="shared" si="9"/>
        <v>6.5572930061803536E-3</v>
      </c>
      <c r="AA19" s="24">
        <f t="shared" si="9"/>
        <v>1.6568677491424655E-2</v>
      </c>
      <c r="AB19" s="24">
        <f t="shared" si="9"/>
        <v>2.7065381011716294E-2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8.9419565978018145E-2</v>
      </c>
      <c r="AH19" s="24">
        <f t="shared" si="9"/>
        <v>1.8393695758201378E-2</v>
      </c>
      <c r="AI19" s="24">
        <f t="shared" si="9"/>
        <v>1.8195415659094438E-2</v>
      </c>
      <c r="AJ19" s="24">
        <f t="shared" si="9"/>
        <v>4.713103227616644E-2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2.3316411473113696E-2</v>
      </c>
      <c r="AP19" s="24">
        <f t="shared" si="10"/>
        <v>1.7393981620068333E-2</v>
      </c>
      <c r="AQ19" s="24">
        <f t="shared" si="10"/>
        <v>2.6735839994479704E-2</v>
      </c>
      <c r="AR19" s="24">
        <f t="shared" si="10"/>
        <v>2.153301419799436E-2</v>
      </c>
      <c r="AS19" s="24" t="e">
        <f t="shared" si="10"/>
        <v>#DIV/0!</v>
      </c>
      <c r="AT19" s="24">
        <f t="shared" si="10"/>
        <v>3.0741338583784916E-2</v>
      </c>
      <c r="AU19" s="21"/>
      <c r="AV19" s="24">
        <f t="shared" si="16"/>
        <v>0.26620372072981602</v>
      </c>
      <c r="AW19" s="24">
        <f t="shared" si="16"/>
        <v>0.20907094427757067</v>
      </c>
      <c r="AX19" s="24">
        <f t="shared" si="16"/>
        <v>0.23183131684131464</v>
      </c>
      <c r="AY19" s="24">
        <f t="shared" si="16"/>
        <v>0.1593800542536008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0.36744549054922104</v>
      </c>
      <c r="BE19" s="24">
        <f t="shared" si="16"/>
        <v>0.24995464225595354</v>
      </c>
      <c r="BF19" s="24">
        <f t="shared" si="16"/>
        <v>0.31503873044261965</v>
      </c>
      <c r="BG19" s="24">
        <f t="shared" si="16"/>
        <v>0.25160810207981221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0.26620372072981624</v>
      </c>
      <c r="BM19" s="24">
        <f t="shared" si="16"/>
        <v>0.20654854137484091</v>
      </c>
      <c r="BN19" s="24">
        <f t="shared" si="16"/>
        <v>0.20182932372967155</v>
      </c>
      <c r="BO19" s="24">
        <f t="shared" si="16"/>
        <v>0.18945887640936787</v>
      </c>
      <c r="BP19" s="24" t="e">
        <f t="shared" si="16"/>
        <v>#DIV/0!</v>
      </c>
      <c r="BQ19" s="24">
        <f t="shared" si="16"/>
        <v>0.242143814385265</v>
      </c>
      <c r="BR19" s="21"/>
      <c r="BS19" s="35">
        <f t="shared" si="11"/>
        <v>43132</v>
      </c>
      <c r="BT19" s="24">
        <f t="shared" si="15"/>
        <v>1.8088085224464579E-3</v>
      </c>
      <c r="BU19" s="24">
        <f t="shared" si="12"/>
        <v>5.7427475308277263E-4</v>
      </c>
      <c r="BV19" s="24">
        <f t="shared" si="12"/>
        <v>2.6885509827373143E-3</v>
      </c>
      <c r="BW19" s="24">
        <f t="shared" si="12"/>
        <v>2.2428507377066573E-3</v>
      </c>
      <c r="BX19" s="24">
        <f t="shared" si="12"/>
        <v>1.1481946227410499E-3</v>
      </c>
      <c r="BY19" s="24">
        <f t="shared" si="12"/>
        <v>1.1851039774211656E-3</v>
      </c>
      <c r="BZ19" s="24">
        <f t="shared" si="12"/>
        <v>6.1142576043945809E-3</v>
      </c>
      <c r="CA19" s="24">
        <f t="shared" si="12"/>
        <v>2.3024072894584388E-3</v>
      </c>
      <c r="CB19" s="24">
        <f t="shared" si="12"/>
        <v>1.2210325559650213E-3</v>
      </c>
      <c r="CC19" s="24">
        <f t="shared" si="12"/>
        <v>4.517407861497621E-4</v>
      </c>
      <c r="CD19" s="24">
        <f t="shared" si="12"/>
        <v>3.0946202459438601E-3</v>
      </c>
      <c r="CE19" s="24">
        <f t="shared" si="12"/>
        <v>4.8456939506633209E-4</v>
      </c>
      <c r="CF19" s="24">
        <f t="shared" si="14"/>
        <v>2.3316411473113412E-2</v>
      </c>
    </row>
    <row r="20" spans="1:84" x14ac:dyDescent="0.2">
      <c r="A20" s="31">
        <f>+[1]CUY!A21</f>
        <v>43160</v>
      </c>
      <c r="B20" s="17">
        <f>+[1]CUY!B21</f>
        <v>132.828825496132</v>
      </c>
      <c r="C20" s="17">
        <f>+[1]CUY!C21</f>
        <v>126.239075790961</v>
      </c>
      <c r="D20" s="17">
        <f>+[1]CUY!D21</f>
        <v>126.212309188175</v>
      </c>
      <c r="E20" s="17">
        <f>+[1]CUY!E21</f>
        <v>116.80288146530999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146.51731788109399</v>
      </c>
      <c r="K20" s="17">
        <f>+[1]CUY!K21</f>
        <v>128.7396</v>
      </c>
      <c r="L20" s="17">
        <f>+[1]CUY!L21</f>
        <v>145.00581763550801</v>
      </c>
      <c r="M20" s="17">
        <f>+[1]CUY!M21</f>
        <v>132.689604527646</v>
      </c>
      <c r="N20" s="17">
        <f>+[1]CUY!N21</f>
        <v>124.5802</v>
      </c>
      <c r="O20" s="17">
        <f>+[1]CUY!P21</f>
        <v>122.62909999999999</v>
      </c>
      <c r="P20" s="17">
        <f>+[1]CUY!Q21</f>
        <v>128.7072</v>
      </c>
      <c r="Q20" s="17">
        <f>+[1]CUY!R21</f>
        <v>155.42769999999999</v>
      </c>
      <c r="R20" s="18">
        <f t="shared" si="4"/>
        <v>132.82882549613203</v>
      </c>
      <c r="S20" s="19">
        <f t="shared" si="5"/>
        <v>125.2946160937995</v>
      </c>
      <c r="T20" s="19">
        <f t="shared" si="6"/>
        <v>124.43065427681019</v>
      </c>
      <c r="U20" s="19">
        <f t="shared" si="7"/>
        <v>122.41088243753046</v>
      </c>
      <c r="V20" s="19"/>
      <c r="W20" s="20">
        <f t="shared" si="8"/>
        <v>130.14687285420683</v>
      </c>
      <c r="X20" s="21"/>
      <c r="Y20" s="41">
        <f t="shared" si="9"/>
        <v>1.3590763250343585E-2</v>
      </c>
      <c r="Z20" s="24">
        <f t="shared" si="9"/>
        <v>9.0010670285545213E-3</v>
      </c>
      <c r="AA20" s="24">
        <f t="shared" si="9"/>
        <v>-1.4229597448521814E-3</v>
      </c>
      <c r="AB20" s="24">
        <f t="shared" si="9"/>
        <v>1.7358101142118443E-2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3.1917474977216864E-2</v>
      </c>
      <c r="AH20" s="24">
        <f t="shared" si="9"/>
        <v>-7.1876440827689514E-4</v>
      </c>
      <c r="AI20" s="24">
        <f t="shared" si="9"/>
        <v>3.3564253727065285E-3</v>
      </c>
      <c r="AJ20" s="24">
        <f t="shared" si="9"/>
        <v>3.2300840991643431E-2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1.3590763250344029E-2</v>
      </c>
      <c r="AP20" s="24">
        <f t="shared" si="10"/>
        <v>1.4706184526112276E-2</v>
      </c>
      <c r="AQ20" s="24">
        <f t="shared" si="10"/>
        <v>2.119535127638339E-2</v>
      </c>
      <c r="AR20" s="24">
        <f t="shared" si="10"/>
        <v>1.8291343209040578E-2</v>
      </c>
      <c r="AS20" s="24" t="e">
        <f t="shared" si="10"/>
        <v>#DIV/0!</v>
      </c>
      <c r="AT20" s="24">
        <f t="shared" si="10"/>
        <v>1.6046062109336789E-2</v>
      </c>
      <c r="AU20" s="21"/>
      <c r="AV20" s="24">
        <f t="shared" si="16"/>
        <v>0.26236328541948795</v>
      </c>
      <c r="AW20" s="24">
        <f t="shared" si="16"/>
        <v>0.21559368510955279</v>
      </c>
      <c r="AX20" s="24">
        <f t="shared" si="16"/>
        <v>0.19777601639878295</v>
      </c>
      <c r="AY20" s="24">
        <f t="shared" si="16"/>
        <v>0.16431407507341245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0.37578880119420321</v>
      </c>
      <c r="BE20" s="24">
        <f t="shared" si="16"/>
        <v>0.21738653513732276</v>
      </c>
      <c r="BF20" s="24">
        <f t="shared" si="16"/>
        <v>0.31529824693860187</v>
      </c>
      <c r="BG20" s="24">
        <f t="shared" si="16"/>
        <v>0.28694852711337471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0.26236328541948839</v>
      </c>
      <c r="BM20" s="24">
        <f t="shared" si="16"/>
        <v>0.21167029453440778</v>
      </c>
      <c r="BN20" s="24">
        <f t="shared" si="16"/>
        <v>0.20989831298967943</v>
      </c>
      <c r="BO20" s="24">
        <f t="shared" si="16"/>
        <v>0.19099589891723334</v>
      </c>
      <c r="BP20" s="24" t="e">
        <f t="shared" si="16"/>
        <v>#DIV/0!</v>
      </c>
      <c r="BQ20" s="24">
        <f t="shared" si="16"/>
        <v>0.23822418471093587</v>
      </c>
      <c r="BR20" s="21"/>
      <c r="BS20" s="35">
        <f t="shared" si="11"/>
        <v>43160</v>
      </c>
      <c r="BT20" s="24">
        <f t="shared" si="15"/>
        <v>2.4422524948305769E-3</v>
      </c>
      <c r="BU20" s="24">
        <f t="shared" si="12"/>
        <v>-4.8994945434729466E-5</v>
      </c>
      <c r="BV20" s="24">
        <f t="shared" si="12"/>
        <v>1.7305912253138566E-3</v>
      </c>
      <c r="BW20" s="24">
        <f t="shared" si="12"/>
        <v>8.276394684704699E-4</v>
      </c>
      <c r="BX20" s="24">
        <f t="shared" si="12"/>
        <v>2.4343617667130558E-3</v>
      </c>
      <c r="BY20" s="24">
        <f t="shared" si="12"/>
        <v>1.390466832570347E-3</v>
      </c>
      <c r="BZ20" s="24">
        <f t="shared" si="12"/>
        <v>1.1515738230741084E-3</v>
      </c>
      <c r="CA20" s="24">
        <f t="shared" si="12"/>
        <v>8.749099433645939E-4</v>
      </c>
      <c r="CB20" s="24">
        <f t="shared" si="12"/>
        <v>-4.7484358088200898E-5</v>
      </c>
      <c r="CC20" s="24">
        <f t="shared" si="12"/>
        <v>8.2913551072333379E-5</v>
      </c>
      <c r="CD20" s="24">
        <f t="shared" si="12"/>
        <v>2.170227846100626E-3</v>
      </c>
      <c r="CE20" s="24">
        <f t="shared" si="12"/>
        <v>5.8230560235722039E-4</v>
      </c>
      <c r="CF20" s="24">
        <f t="shared" si="14"/>
        <v>1.3590763250344258E-2</v>
      </c>
    </row>
    <row r="21" spans="1:84" x14ac:dyDescent="0.2">
      <c r="A21" s="31">
        <f>+[1]CUY!A22</f>
        <v>43191</v>
      </c>
      <c r="B21" s="17">
        <f>+[1]CUY!B22</f>
        <v>136.71967999727889</v>
      </c>
      <c r="C21" s="17">
        <f>+[1]CUY!C22</f>
        <v>128.10690969304599</v>
      </c>
      <c r="D21" s="17">
        <f>+[1]CUY!D22</f>
        <v>129.09182665947799</v>
      </c>
      <c r="E21" s="17">
        <f>+[1]CUY!E22</f>
        <v>117.70598453509299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146.97793907045701</v>
      </c>
      <c r="K21" s="17">
        <f>+[1]CUY!K22</f>
        <v>131.45410000000001</v>
      </c>
      <c r="L21" s="17">
        <f>+[1]CUY!L22</f>
        <v>149.738748428674</v>
      </c>
      <c r="M21" s="17">
        <f>+[1]CUY!M22</f>
        <v>134.31272434150901</v>
      </c>
      <c r="N21" s="17">
        <f>+[1]CUY!N22</f>
        <v>126.4113</v>
      </c>
      <c r="O21" s="17">
        <f>+[1]CUY!P22</f>
        <v>123.0916</v>
      </c>
      <c r="P21" s="17">
        <f>+[1]CUY!Q22</f>
        <v>131.83779999999999</v>
      </c>
      <c r="Q21" s="17">
        <f>+[1]CUY!R22</f>
        <v>166.55529999999999</v>
      </c>
      <c r="R21" s="18">
        <f t="shared" si="4"/>
        <v>136.71967999727886</v>
      </c>
      <c r="S21" s="19">
        <f t="shared" si="5"/>
        <v>127.07009752280327</v>
      </c>
      <c r="T21" s="19">
        <f t="shared" si="6"/>
        <v>126.0177804001347</v>
      </c>
      <c r="U21" s="19">
        <f t="shared" si="7"/>
        <v>123.98920610529663</v>
      </c>
      <c r="V21" s="19"/>
      <c r="W21" s="20">
        <f t="shared" si="8"/>
        <v>132.74527611587308</v>
      </c>
      <c r="X21" s="21"/>
      <c r="Y21" s="41">
        <f t="shared" si="9"/>
        <v>2.9292245012436657E-2</v>
      </c>
      <c r="Z21" s="24">
        <f t="shared" si="9"/>
        <v>1.4796004251313999E-2</v>
      </c>
      <c r="AA21" s="24">
        <f t="shared" si="9"/>
        <v>2.2814870354759043E-2</v>
      </c>
      <c r="AB21" s="24">
        <f t="shared" si="9"/>
        <v>7.7318560848280704E-3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3.1438003099186762E-3</v>
      </c>
      <c r="AH21" s="24">
        <f t="shared" si="9"/>
        <v>2.1085198338351319E-2</v>
      </c>
      <c r="AI21" s="24">
        <f t="shared" si="9"/>
        <v>3.2639592468371559E-2</v>
      </c>
      <c r="AJ21" s="24">
        <f t="shared" si="9"/>
        <v>1.2232456488517451E-2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2.9292245012436213E-2</v>
      </c>
      <c r="AP21" s="24">
        <f t="shared" si="10"/>
        <v>1.4170452684691526E-2</v>
      </c>
      <c r="AQ21" s="24">
        <f t="shared" si="10"/>
        <v>1.2755105504739683E-2</v>
      </c>
      <c r="AR21" s="24">
        <f t="shared" si="10"/>
        <v>1.2893654847816682E-2</v>
      </c>
      <c r="AS21" s="24" t="e">
        <f t="shared" si="10"/>
        <v>#DIV/0!</v>
      </c>
      <c r="AT21" s="24">
        <f t="shared" si="10"/>
        <v>1.9965160934577675E-2</v>
      </c>
      <c r="AU21" s="21"/>
      <c r="AV21" s="24">
        <f t="shared" si="16"/>
        <v>0.25990518486878411</v>
      </c>
      <c r="AW21" s="24">
        <f t="shared" si="16"/>
        <v>0.2026936739614591</v>
      </c>
      <c r="AX21" s="24">
        <f t="shared" si="16"/>
        <v>0.18200919428635798</v>
      </c>
      <c r="AY21" s="24">
        <f t="shared" si="16"/>
        <v>0.13812343733120036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0.26634165736478166</v>
      </c>
      <c r="BE21" s="24">
        <f t="shared" si="16"/>
        <v>0.21707743870824392</v>
      </c>
      <c r="BF21" s="24">
        <f t="shared" si="16"/>
        <v>0.28513069630814258</v>
      </c>
      <c r="BG21" s="24">
        <f t="shared" si="16"/>
        <v>0.27214832080292561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0.25990518486878411</v>
      </c>
      <c r="BM21" s="24">
        <f t="shared" si="16"/>
        <v>0.19960127768848235</v>
      </c>
      <c r="BN21" s="24">
        <f t="shared" si="16"/>
        <v>0.19891836547918995</v>
      </c>
      <c r="BO21" s="24">
        <f t="shared" si="16"/>
        <v>0.18090982576333592</v>
      </c>
      <c r="BP21" s="24" t="e">
        <f t="shared" si="16"/>
        <v>#DIV/0!</v>
      </c>
      <c r="BQ21" s="24">
        <f t="shared" si="16"/>
        <v>0.23416244452363255</v>
      </c>
      <c r="BR21" s="21"/>
      <c r="BS21" s="35">
        <f t="shared" si="11"/>
        <v>43191</v>
      </c>
      <c r="BT21" s="24">
        <f t="shared" si="15"/>
        <v>3.9964096120688351E-3</v>
      </c>
      <c r="BU21" s="24">
        <f t="shared" si="12"/>
        <v>7.7391916507242055E-4</v>
      </c>
      <c r="BV21" s="24">
        <f t="shared" si="12"/>
        <v>7.7372610167586128E-4</v>
      </c>
      <c r="BW21" s="24">
        <f t="shared" si="12"/>
        <v>1.3457834873741721E-2</v>
      </c>
      <c r="BX21" s="24">
        <f t="shared" si="12"/>
        <v>6.8081607785226749E-4</v>
      </c>
      <c r="BY21" s="24">
        <f t="shared" si="12"/>
        <v>1.8607963977457442E-3</v>
      </c>
      <c r="BZ21" s="24">
        <f t="shared" si="12"/>
        <v>4.1520957362983146E-3</v>
      </c>
      <c r="CA21" s="24">
        <f t="shared" si="12"/>
        <v>8.7734842549096244E-5</v>
      </c>
      <c r="CB21" s="24">
        <f t="shared" si="12"/>
        <v>1.3733043209458551E-3</v>
      </c>
      <c r="CC21" s="24">
        <f t="shared" si="12"/>
        <v>7.9815242942131914E-4</v>
      </c>
      <c r="CD21" s="24">
        <f t="shared" si="12"/>
        <v>8.3704502267735643E-4</v>
      </c>
      <c r="CE21" s="24">
        <f t="shared" si="12"/>
        <v>5.0041043238717269E-4</v>
      </c>
      <c r="CF21" s="24">
        <f t="shared" si="14"/>
        <v>2.9292245012435963E-2</v>
      </c>
    </row>
    <row r="22" spans="1:84" x14ac:dyDescent="0.2">
      <c r="A22" s="31">
        <f>+[1]CUY!A23</f>
        <v>43221</v>
      </c>
      <c r="B22" s="17">
        <f>+[1]CUY!B23</f>
        <v>139.8925588412439</v>
      </c>
      <c r="C22" s="17">
        <f>+[1]CUY!C23</f>
        <v>132.91723462680901</v>
      </c>
      <c r="D22" s="17">
        <f>+[1]CUY!D23</f>
        <v>132.65709386975101</v>
      </c>
      <c r="E22" s="17">
        <f>+[1]CUY!E23</f>
        <v>119.68831146626999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151.84705964267499</v>
      </c>
      <c r="K22" s="17">
        <f>+[1]CUY!K23</f>
        <v>134.71700000000001</v>
      </c>
      <c r="L22" s="17">
        <f>+[1]CUY!L23</f>
        <v>151.78585483241699</v>
      </c>
      <c r="M22" s="17">
        <f>+[1]CUY!M23</f>
        <v>137.616664920983</v>
      </c>
      <c r="N22" s="17">
        <f>+[1]CUY!N23</f>
        <v>129.5548</v>
      </c>
      <c r="O22" s="17">
        <f>+[1]CUY!P23</f>
        <v>124.4883</v>
      </c>
      <c r="P22" s="17">
        <f>+[1]CUY!Q23</f>
        <v>134.92330000000001</v>
      </c>
      <c r="Q22" s="17">
        <f>+[1]CUY!R23</f>
        <v>167.75970000000001</v>
      </c>
      <c r="R22" s="18">
        <f t="shared" si="4"/>
        <v>139.8925588412439</v>
      </c>
      <c r="S22" s="19">
        <f t="shared" si="5"/>
        <v>130.82445750791038</v>
      </c>
      <c r="T22" s="19">
        <f t="shared" si="6"/>
        <v>128.9306182213106</v>
      </c>
      <c r="U22" s="19">
        <f t="shared" si="7"/>
        <v>126.80639758965202</v>
      </c>
      <c r="V22" s="19"/>
      <c r="W22" s="20">
        <f t="shared" si="8"/>
        <v>135.60575195498731</v>
      </c>
      <c r="X22" s="21"/>
      <c r="Y22" s="41">
        <f t="shared" ref="Y22:AN49" si="18">+B22/B21-1</f>
        <v>2.3207184540134707E-2</v>
      </c>
      <c r="Z22" s="24">
        <f t="shared" si="18"/>
        <v>3.7549301167977056E-2</v>
      </c>
      <c r="AA22" s="24">
        <f t="shared" si="18"/>
        <v>2.7618070814642515E-2</v>
      </c>
      <c r="AB22" s="24">
        <f t="shared" ref="AB22:AB35" si="19">+E22/E21-1</f>
        <v>1.6841343615676463E-2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3.3128240898002037E-2</v>
      </c>
      <c r="AH22" s="24">
        <f t="shared" ref="AH22:AH35" si="25">+K22/K21-1</f>
        <v>2.4821591719086822E-2</v>
      </c>
      <c r="AI22" s="24">
        <f t="shared" ref="AI22:AI35" si="26">+L22/L21-1</f>
        <v>1.3671186818541514E-2</v>
      </c>
      <c r="AJ22" s="24">
        <f t="shared" ref="AJ22:AJ35" si="27">+M22/M21-1</f>
        <v>2.4598865041805418E-2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2.3207184540134929E-2</v>
      </c>
      <c r="AP22" s="24">
        <f>+S22/S21-1</f>
        <v>2.9545581992123537E-2</v>
      </c>
      <c r="AQ22" s="24">
        <f>+T22/T21-1</f>
        <v>2.3114498699524644E-2</v>
      </c>
      <c r="AR22" s="24">
        <f t="shared" ref="AP22:AT37" si="32">+U22/U21-1</f>
        <v>2.2721263994245788E-2</v>
      </c>
      <c r="AS22" s="24" t="e">
        <f t="shared" si="32"/>
        <v>#DIV/0!</v>
      </c>
      <c r="AT22" s="24">
        <f t="shared" si="32"/>
        <v>2.1548607399161535E-2</v>
      </c>
      <c r="AU22" s="21"/>
      <c r="AV22" s="24">
        <f t="shared" si="16"/>
        <v>0.26256914439450463</v>
      </c>
      <c r="AW22" s="24">
        <f t="shared" si="16"/>
        <v>0.21572247287358093</v>
      </c>
      <c r="AX22" s="24">
        <f t="shared" si="16"/>
        <v>0.19126002329897029</v>
      </c>
      <c r="AY22" s="24">
        <f t="shared" si="16"/>
        <v>0.13191540751748287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0.29972521397735452</v>
      </c>
      <c r="BE22" s="24">
        <f t="shared" si="16"/>
        <v>0.21468656565693012</v>
      </c>
      <c r="BF22" s="24">
        <f t="shared" si="16"/>
        <v>0.25921637867434044</v>
      </c>
      <c r="BG22" s="24">
        <f t="shared" si="16"/>
        <v>0.28114544918468365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0.26256914439450463</v>
      </c>
      <c r="BM22" s="24">
        <f t="shared" si="16"/>
        <v>0.20618054085769244</v>
      </c>
      <c r="BN22" s="24">
        <f t="shared" si="16"/>
        <v>0.19984905420564658</v>
      </c>
      <c r="BO22" s="24">
        <f t="shared" si="16"/>
        <v>0.17997650703703649</v>
      </c>
      <c r="BP22" s="24" t="e">
        <f t="shared" si="16"/>
        <v>#DIV/0!</v>
      </c>
      <c r="BQ22" s="24">
        <f t="shared" si="16"/>
        <v>0.23932350565232041</v>
      </c>
      <c r="BR22" s="21"/>
      <c r="BS22" s="35">
        <f t="shared" si="11"/>
        <v>43221</v>
      </c>
      <c r="BT22" s="24">
        <f t="shared" si="15"/>
        <v>9.9992506287511617E-3</v>
      </c>
      <c r="BU22" s="24">
        <f t="shared" si="15"/>
        <v>9.3095624133467906E-4</v>
      </c>
      <c r="BV22" s="24">
        <f t="shared" si="15"/>
        <v>1.6500097482120522E-3</v>
      </c>
      <c r="BW22" s="24">
        <f t="shared" si="15"/>
        <v>-3.1650337391704792E-4</v>
      </c>
      <c r="BX22" s="24">
        <f t="shared" si="15"/>
        <v>1.6832295102254516E-3</v>
      </c>
      <c r="BY22" s="24">
        <f t="shared" si="15"/>
        <v>1.1676460916466211E-3</v>
      </c>
      <c r="BZ22" s="24">
        <f t="shared" si="15"/>
        <v>2.7624208892788201E-3</v>
      </c>
      <c r="CA22" s="24">
        <f t="shared" si="15"/>
        <v>9.0103158871909816E-4</v>
      </c>
      <c r="CB22" s="24">
        <f t="shared" si="15"/>
        <v>1.60376969873221E-3</v>
      </c>
      <c r="CC22" s="24">
        <f t="shared" si="15"/>
        <v>3.3539563173901196E-4</v>
      </c>
      <c r="CD22" s="24">
        <f t="shared" si="15"/>
        <v>1.6553573684379059E-3</v>
      </c>
      <c r="CE22" s="24">
        <f t="shared" si="15"/>
        <v>8.3462051697510715E-4</v>
      </c>
      <c r="CF22" s="24">
        <f t="shared" si="14"/>
        <v>2.3207184540135067E-2</v>
      </c>
    </row>
    <row r="23" spans="1:84" x14ac:dyDescent="0.2">
      <c r="A23" s="31">
        <f>+[1]CUY!A24</f>
        <v>43252</v>
      </c>
      <c r="B23" s="17">
        <f>+[1]CUY!B24</f>
        <v>145.49969551372479</v>
      </c>
      <c r="C23" s="17">
        <f>+[1]CUY!C24</f>
        <v>141.69632142994499</v>
      </c>
      <c r="D23" s="17">
        <f>+[1]CUY!D24</f>
        <v>134.593185172148</v>
      </c>
      <c r="E23" s="17">
        <f>+[1]CUY!E24</f>
        <v>121.59048900696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154.504925530771</v>
      </c>
      <c r="K23" s="17">
        <f>+[1]CUY!K24</f>
        <v>139.94739999999999</v>
      </c>
      <c r="L23" s="17">
        <f>+[1]CUY!L24</f>
        <v>155.13832794225601</v>
      </c>
      <c r="M23" s="17">
        <f>+[1]CUY!M24</f>
        <v>142.54318761841799</v>
      </c>
      <c r="N23" s="17">
        <f>+[1]CUY!N24</f>
        <v>134.61789999999999</v>
      </c>
      <c r="O23" s="17">
        <f>+[1]CUY!P24</f>
        <v>130.0102</v>
      </c>
      <c r="P23" s="17">
        <f>+[1]CUY!Q24</f>
        <v>140.55170000000001</v>
      </c>
      <c r="Q23" s="17">
        <f>+[1]CUY!R24</f>
        <v>171.0292</v>
      </c>
      <c r="R23" s="18">
        <f t="shared" si="4"/>
        <v>145.49969551372479</v>
      </c>
      <c r="S23" s="19">
        <f t="shared" si="5"/>
        <v>136.83321512623741</v>
      </c>
      <c r="T23" s="19">
        <f t="shared" si="6"/>
        <v>133.09791466108342</v>
      </c>
      <c r="U23" s="19">
        <f t="shared" si="7"/>
        <v>130.78802106030719</v>
      </c>
      <c r="V23" s="19"/>
      <c r="W23" s="20">
        <f t="shared" si="8"/>
        <v>140.24070019285978</v>
      </c>
      <c r="X23" s="21"/>
      <c r="Y23" s="41">
        <f t="shared" si="18"/>
        <v>4.0081736433487558E-2</v>
      </c>
      <c r="Z23" s="24">
        <f t="shared" si="18"/>
        <v>6.6049273653525642E-2</v>
      </c>
      <c r="AA23" s="24">
        <f t="shared" si="18"/>
        <v>1.4594706139861024E-2</v>
      </c>
      <c r="AB23" s="24">
        <f t="shared" si="19"/>
        <v>1.5892759429779968E-2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1.7503571648673777E-2</v>
      </c>
      <c r="AH23" s="24">
        <f t="shared" si="25"/>
        <v>3.8825092601527444E-2</v>
      </c>
      <c r="AI23" s="24">
        <f t="shared" si="26"/>
        <v>2.2086861213387765E-2</v>
      </c>
      <c r="AJ23" s="24">
        <f t="shared" si="27"/>
        <v>3.579888162719036E-2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4.0081736433487558E-2</v>
      </c>
      <c r="AP23" s="24">
        <f t="shared" si="32"/>
        <v>4.5929925740098687E-2</v>
      </c>
      <c r="AQ23" s="24">
        <f t="shared" si="32"/>
        <v>3.2322007737678238E-2</v>
      </c>
      <c r="AR23" s="24">
        <f t="shared" si="32"/>
        <v>3.1399231792230031E-2</v>
      </c>
      <c r="AS23" s="24" t="e">
        <f t="shared" si="32"/>
        <v>#DIV/0!</v>
      </c>
      <c r="AT23" s="24">
        <f t="shared" si="32"/>
        <v>3.4179584354290471E-2</v>
      </c>
      <c r="AU23" s="21"/>
      <c r="AV23" s="24">
        <f t="shared" si="16"/>
        <v>0.29536623104947402</v>
      </c>
      <c r="AW23" s="24">
        <f t="shared" si="16"/>
        <v>0.28173640549347634</v>
      </c>
      <c r="AX23" s="24">
        <f t="shared" si="16"/>
        <v>0.19892847867354813</v>
      </c>
      <c r="AY23" s="24">
        <f t="shared" si="16"/>
        <v>0.14077172664380244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0.30878093069021917</v>
      </c>
      <c r="BE23" s="24">
        <f t="shared" si="16"/>
        <v>0.24086424985503019</v>
      </c>
      <c r="BF23" s="24">
        <f t="shared" si="16"/>
        <v>0.26491007150758139</v>
      </c>
      <c r="BG23" s="24">
        <f t="shared" si="16"/>
        <v>0.30751886815337692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0.29536623104947446</v>
      </c>
      <c r="BM23" s="24">
        <f t="shared" si="16"/>
        <v>0.2471764866452657</v>
      </c>
      <c r="BN23" s="24">
        <f t="shared" si="16"/>
        <v>0.22364008649582989</v>
      </c>
      <c r="BO23" s="24">
        <f t="shared" si="16"/>
        <v>0.20306930663558886</v>
      </c>
      <c r="BP23" s="24" t="e">
        <f t="shared" si="16"/>
        <v>#DIV/0!</v>
      </c>
      <c r="BQ23" s="24">
        <f t="shared" si="16"/>
        <v>0.26109754854561951</v>
      </c>
      <c r="BR23" s="21"/>
      <c r="BS23" s="35">
        <f t="shared" si="11"/>
        <v>43252</v>
      </c>
      <c r="BT23" s="24">
        <f t="shared" si="15"/>
        <v>1.7835233625847807E-2</v>
      </c>
      <c r="BU23" s="24">
        <f t="shared" si="15"/>
        <v>4.9408245919649741E-4</v>
      </c>
      <c r="BV23" s="24">
        <f t="shared" si="15"/>
        <v>1.5473861220608562E-3</v>
      </c>
      <c r="BW23" s="24">
        <f t="shared" si="15"/>
        <v>2.0185777023384041E-3</v>
      </c>
      <c r="BX23" s="24">
        <f t="shared" si="15"/>
        <v>2.5985050456652824E-3</v>
      </c>
      <c r="BY23" s="24">
        <f t="shared" si="15"/>
        <v>2.81066843909983E-3</v>
      </c>
      <c r="BZ23" s="24">
        <f t="shared" si="15"/>
        <v>5.5211457020849413E-3</v>
      </c>
      <c r="CA23" s="24">
        <f t="shared" si="15"/>
        <v>4.8068322951430533E-4</v>
      </c>
      <c r="CB23" s="24">
        <f t="shared" si="15"/>
        <v>2.5125202005839083E-3</v>
      </c>
      <c r="CC23" s="24">
        <f t="shared" si="15"/>
        <v>5.3680766355568375E-4</v>
      </c>
      <c r="CD23" s="24">
        <f t="shared" si="15"/>
        <v>2.4123284867300821E-3</v>
      </c>
      <c r="CE23" s="24">
        <f t="shared" si="15"/>
        <v>1.3137977568097321E-3</v>
      </c>
      <c r="CF23" s="24">
        <f t="shared" si="14"/>
        <v>4.0081736433487329E-2</v>
      </c>
    </row>
    <row r="24" spans="1:84" x14ac:dyDescent="0.2">
      <c r="A24" s="31">
        <f>+[1]CUY!A25</f>
        <v>43282</v>
      </c>
      <c r="B24" s="17">
        <f>+[1]CUY!B25</f>
        <v>151.05176980460189</v>
      </c>
      <c r="C24" s="17">
        <f>+[1]CUY!C25</f>
        <v>148.58681660365301</v>
      </c>
      <c r="D24" s="17">
        <f>+[1]CUY!D25</f>
        <v>139.48259917752901</v>
      </c>
      <c r="E24" s="17">
        <f>+[1]CUY!E25</f>
        <v>125.266015880561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156.01561261325801</v>
      </c>
      <c r="K24" s="17">
        <f>+[1]CUY!K25</f>
        <v>147.2062</v>
      </c>
      <c r="L24" s="17">
        <f>+[1]CUY!L25</f>
        <v>158.54756264817499</v>
      </c>
      <c r="M24" s="17">
        <f>+[1]CUY!M25</f>
        <v>147.10043176005101</v>
      </c>
      <c r="N24" s="17">
        <f>+[1]CUY!N25</f>
        <v>138.5137</v>
      </c>
      <c r="O24" s="17">
        <f>+[1]CUY!P25</f>
        <v>138.1343</v>
      </c>
      <c r="P24" s="17">
        <f>+[1]CUY!Q25</f>
        <v>145.63499999999999</v>
      </c>
      <c r="Q24" s="17">
        <f>+[1]CUY!R25</f>
        <v>175.4546</v>
      </c>
      <c r="R24" s="18">
        <f t="shared" si="4"/>
        <v>151.05176980460186</v>
      </c>
      <c r="S24" s="19">
        <f t="shared" si="5"/>
        <v>142.54867578484263</v>
      </c>
      <c r="T24" s="19">
        <f t="shared" si="6"/>
        <v>137.94001059314783</v>
      </c>
      <c r="U24" s="19">
        <f t="shared" si="7"/>
        <v>135.69977906893197</v>
      </c>
      <c r="V24" s="19"/>
      <c r="W24" s="20">
        <f t="shared" si="8"/>
        <v>145.70212991515379</v>
      </c>
      <c r="X24" s="21"/>
      <c r="Y24" s="41">
        <f t="shared" si="18"/>
        <v>3.8158666045822631E-2</v>
      </c>
      <c r="Z24" s="24">
        <f t="shared" si="18"/>
        <v>4.8628610144369144E-2</v>
      </c>
      <c r="AA24" s="24">
        <f t="shared" si="18"/>
        <v>3.632735193187786E-2</v>
      </c>
      <c r="AB24" s="24">
        <f t="shared" si="19"/>
        <v>3.0228736668627132E-2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9.7775982047001442E-3</v>
      </c>
      <c r="AH24" s="24">
        <f t="shared" si="25"/>
        <v>5.1868058999309907E-2</v>
      </c>
      <c r="AI24" s="24">
        <f t="shared" si="26"/>
        <v>2.1975450883987335E-2</v>
      </c>
      <c r="AJ24" s="24">
        <f t="shared" si="27"/>
        <v>3.1970971168629791E-2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3.8158666045822409E-2</v>
      </c>
      <c r="AP24" s="24">
        <f t="shared" si="32"/>
        <v>4.1769541505930041E-2</v>
      </c>
      <c r="AQ24" s="24">
        <f t="shared" si="32"/>
        <v>3.6379953392915221E-2</v>
      </c>
      <c r="AR24" s="24">
        <f t="shared" si="32"/>
        <v>3.7555106108379421E-2</v>
      </c>
      <c r="AS24" s="24" t="e">
        <f t="shared" si="32"/>
        <v>#DIV/0!</v>
      </c>
      <c r="AT24" s="24">
        <f t="shared" si="32"/>
        <v>3.894325766188711E-2</v>
      </c>
      <c r="AU24" s="21"/>
      <c r="AV24" s="24">
        <f t="shared" si="16"/>
        <v>0.32378606839676149</v>
      </c>
      <c r="AW24" s="24">
        <f t="shared" si="16"/>
        <v>0.32058583057837242</v>
      </c>
      <c r="AX24" s="24">
        <f t="shared" si="16"/>
        <v>0.2040462614299412</v>
      </c>
      <c r="AY24" s="24">
        <f t="shared" si="16"/>
        <v>0.17240505237092529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0.29501847258378677</v>
      </c>
      <c r="BE24" s="24">
        <f t="shared" si="16"/>
        <v>0.27738251743093789</v>
      </c>
      <c r="BF24" s="24">
        <f t="shared" si="16"/>
        <v>0.26603557771546971</v>
      </c>
      <c r="BG24" s="24">
        <f t="shared" si="16"/>
        <v>0.32926242371566938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0.32378606839676149</v>
      </c>
      <c r="BM24" s="24">
        <f t="shared" si="16"/>
        <v>0.27899403229978015</v>
      </c>
      <c r="BN24" s="24">
        <f t="shared" si="16"/>
        <v>0.25242691663680583</v>
      </c>
      <c r="BO24" s="24">
        <f t="shared" si="16"/>
        <v>0.23352475927913874</v>
      </c>
      <c r="BP24" s="24" t="e">
        <f t="shared" si="16"/>
        <v>#DIV/0!</v>
      </c>
      <c r="BQ24" s="24">
        <f t="shared" si="16"/>
        <v>0.29080510948758431</v>
      </c>
      <c r="BR24" s="21"/>
      <c r="BS24" s="35">
        <f t="shared" si="11"/>
        <v>43282</v>
      </c>
      <c r="BT24" s="24">
        <f t="shared" si="15"/>
        <v>1.3458988497904431E-2</v>
      </c>
      <c r="BU24" s="24">
        <f t="shared" si="15"/>
        <v>1.1996731634097263E-3</v>
      </c>
      <c r="BV24" s="24">
        <f t="shared" si="15"/>
        <v>2.8747479968185817E-3</v>
      </c>
      <c r="BW24" s="24">
        <f t="shared" si="15"/>
        <v>1.7308407355137434E-3</v>
      </c>
      <c r="BX24" s="24">
        <f t="shared" si="15"/>
        <v>2.2563590861194062E-3</v>
      </c>
      <c r="BY24" s="24">
        <f t="shared" si="15"/>
        <v>2.1747399462437563E-3</v>
      </c>
      <c r="BZ24" s="24">
        <f t="shared" si="15"/>
        <v>7.2057937736447267E-3</v>
      </c>
      <c r="CA24" s="24">
        <f t="shared" si="15"/>
        <v>2.6268359567333996E-4</v>
      </c>
      <c r="CB24" s="24">
        <f t="shared" si="15"/>
        <v>3.3525249539370192E-3</v>
      </c>
      <c r="CC24" s="24">
        <f t="shared" si="15"/>
        <v>5.2485922491419569E-4</v>
      </c>
      <c r="CD24" s="24">
        <f t="shared" si="15"/>
        <v>2.145511181997046E-3</v>
      </c>
      <c r="CE24" s="24">
        <f t="shared" si="15"/>
        <v>9.719438896465633E-4</v>
      </c>
      <c r="CF24" s="24">
        <f t="shared" si="14"/>
        <v>3.8158666045822534E-2</v>
      </c>
    </row>
    <row r="25" spans="1:84" x14ac:dyDescent="0.2">
      <c r="A25" s="31">
        <f>+[1]CUY!A26</f>
        <v>43313</v>
      </c>
      <c r="B25" s="17">
        <f>+[1]CUY!B26</f>
        <v>156.42800794160351</v>
      </c>
      <c r="C25" s="17">
        <f>+[1]CUY!C26</f>
        <v>154.867209781919</v>
      </c>
      <c r="D25" s="17">
        <f>+[1]CUY!D26</f>
        <v>142.00301730205999</v>
      </c>
      <c r="E25" s="17">
        <f>+[1]CUY!E26</f>
        <v>125.98325436297399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171.14089596047799</v>
      </c>
      <c r="K25" s="17">
        <f>+[1]CUY!K26</f>
        <v>150.852</v>
      </c>
      <c r="L25" s="17">
        <f>+[1]CUY!L26</f>
        <v>162.06084557453201</v>
      </c>
      <c r="M25" s="17">
        <f>+[1]CUY!M26</f>
        <v>149.19148100324799</v>
      </c>
      <c r="N25" s="17">
        <f>+[1]CUY!N26</f>
        <v>143.38480000000001</v>
      </c>
      <c r="O25" s="17">
        <f>+[1]CUY!P26</f>
        <v>140.43450000000001</v>
      </c>
      <c r="P25" s="17">
        <f>+[1]CUY!Q26</f>
        <v>150.01230000000001</v>
      </c>
      <c r="Q25" s="17">
        <f>+[1]CUY!R26</f>
        <v>184.63669999999999</v>
      </c>
      <c r="R25" s="18">
        <f t="shared" si="4"/>
        <v>156.42800794160345</v>
      </c>
      <c r="S25" s="19">
        <f t="shared" si="5"/>
        <v>146.73343613004315</v>
      </c>
      <c r="T25" s="19">
        <f t="shared" si="6"/>
        <v>140.58672781190174</v>
      </c>
      <c r="U25" s="19">
        <f t="shared" si="7"/>
        <v>138.48238795611016</v>
      </c>
      <c r="V25" s="19"/>
      <c r="W25" s="20">
        <f t="shared" si="8"/>
        <v>150.05950090890602</v>
      </c>
      <c r="X25" s="21"/>
      <c r="Y25" s="41">
        <f t="shared" si="18"/>
        <v>3.5592023476164636E-2</v>
      </c>
      <c r="Z25" s="24">
        <f t="shared" si="18"/>
        <v>4.2267499377273809E-2</v>
      </c>
      <c r="AA25" s="24">
        <f t="shared" si="18"/>
        <v>1.8069767407496329E-2</v>
      </c>
      <c r="AB25" s="24">
        <f t="shared" si="19"/>
        <v>5.7257227937772548E-3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9.694724197067095E-2</v>
      </c>
      <c r="AH25" s="24">
        <f t="shared" si="25"/>
        <v>2.4766619884216912E-2</v>
      </c>
      <c r="AI25" s="24">
        <f t="shared" si="26"/>
        <v>2.2159173358931916E-2</v>
      </c>
      <c r="AJ25" s="24">
        <f t="shared" si="27"/>
        <v>1.4215112887009607E-2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3.5592023476164636E-2</v>
      </c>
      <c r="AP25" s="24">
        <f t="shared" si="32"/>
        <v>2.9356711468276453E-2</v>
      </c>
      <c r="AQ25" s="24">
        <f t="shared" si="32"/>
        <v>1.9187451178036774E-2</v>
      </c>
      <c r="AR25" s="24">
        <f t="shared" si="32"/>
        <v>2.0505625773824532E-2</v>
      </c>
      <c r="AS25" s="24" t="e">
        <f t="shared" si="32"/>
        <v>#DIV/0!</v>
      </c>
      <c r="AT25" s="24">
        <f t="shared" si="32"/>
        <v>2.9906021252329218E-2</v>
      </c>
      <c r="AU25" s="21"/>
      <c r="AV25" s="24">
        <f t="shared" si="16"/>
        <v>0.35014644087397784</v>
      </c>
      <c r="AW25" s="24">
        <f t="shared" si="16"/>
        <v>0.34775724354771631</v>
      </c>
      <c r="AX25" s="24">
        <f t="shared" si="16"/>
        <v>0.19469018982174147</v>
      </c>
      <c r="AY25" s="24">
        <f t="shared" si="16"/>
        <v>0.17452384064015547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0.39427833729808914</v>
      </c>
      <c r="BE25" s="24">
        <f t="shared" si="16"/>
        <v>0.29459692098557988</v>
      </c>
      <c r="BF25" s="24">
        <f t="shared" si="16"/>
        <v>0.26906739471553398</v>
      </c>
      <c r="BG25" s="24">
        <f t="shared" si="16"/>
        <v>0.33113776565397357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0.35014644087397739</v>
      </c>
      <c r="BM25" s="24">
        <f t="shared" si="16"/>
        <v>0.29647769035329263</v>
      </c>
      <c r="BN25" s="24">
        <f t="shared" si="16"/>
        <v>0.264416189516955</v>
      </c>
      <c r="BO25" s="24">
        <f t="shared" si="16"/>
        <v>0.24793598698141062</v>
      </c>
      <c r="BP25" s="24" t="e">
        <f t="shared" si="16"/>
        <v>#DIV/0!</v>
      </c>
      <c r="BQ25" s="24">
        <f t="shared" si="16"/>
        <v>0.31578229863640983</v>
      </c>
      <c r="BR25" s="21"/>
      <c r="BS25" s="35">
        <f t="shared" si="11"/>
        <v>43313</v>
      </c>
      <c r="BT25" s="24">
        <f t="shared" si="15"/>
        <v>1.1816397408465308E-2</v>
      </c>
      <c r="BU25" s="24">
        <f t="shared" si="15"/>
        <v>5.9568270641351085E-4</v>
      </c>
      <c r="BV25" s="24">
        <f t="shared" si="15"/>
        <v>5.4035606073456395E-4</v>
      </c>
      <c r="BW25" s="24">
        <f t="shared" si="15"/>
        <v>7.1505354846037247E-3</v>
      </c>
      <c r="BX25" s="24">
        <f t="shared" si="15"/>
        <v>1.8269783952679767E-3</v>
      </c>
      <c r="BY25" s="24">
        <f t="shared" si="15"/>
        <v>2.2219335823351191E-3</v>
      </c>
      <c r="BZ25" s="24">
        <f t="shared" si="15"/>
        <v>4.6449677544832292E-3</v>
      </c>
      <c r="CA25" s="24">
        <f t="shared" si="15"/>
        <v>2.5333676605026252E-3</v>
      </c>
      <c r="CB25" s="24">
        <f t="shared" si="15"/>
        <v>1.6219456436487017E-3</v>
      </c>
      <c r="CC25" s="24">
        <f t="shared" si="15"/>
        <v>5.2099712338491062E-4</v>
      </c>
      <c r="CD25" s="24">
        <f t="shared" si="15"/>
        <v>9.4826345526624308E-4</v>
      </c>
      <c r="CE25" s="24">
        <f t="shared" si="15"/>
        <v>1.1705982010587041E-3</v>
      </c>
      <c r="CF25" s="24">
        <f t="shared" si="14"/>
        <v>3.5592023476164622E-2</v>
      </c>
    </row>
    <row r="26" spans="1:84" x14ac:dyDescent="0.2">
      <c r="A26" s="31">
        <f>+[1]CUY!A27</f>
        <v>43344</v>
      </c>
      <c r="B26" s="17">
        <f>+[1]CUY!B27</f>
        <v>166.81423631619359</v>
      </c>
      <c r="C26" s="17">
        <f>+[1]CUY!C27</f>
        <v>167.991726173876</v>
      </c>
      <c r="D26" s="17">
        <f>+[1]CUY!D27</f>
        <v>147.694021712215</v>
      </c>
      <c r="E26" s="17">
        <f>+[1]CUY!E27</f>
        <v>132.44137344856699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173.46860660287001</v>
      </c>
      <c r="K26" s="17">
        <f>+[1]CUY!K27</f>
        <v>161.85489999999999</v>
      </c>
      <c r="L26" s="17">
        <f>+[1]CUY!L27</f>
        <v>164.02495445406001</v>
      </c>
      <c r="M26" s="17">
        <f>+[1]CUY!M27</f>
        <v>159.95699616323299</v>
      </c>
      <c r="N26" s="17">
        <f>+[1]CUY!N27</f>
        <v>156.07759999999999</v>
      </c>
      <c r="O26" s="17">
        <f>+[1]CUY!P27</f>
        <v>145.48349999999999</v>
      </c>
      <c r="P26" s="17">
        <f>+[1]CUY!Q27</f>
        <v>162.55600000000001</v>
      </c>
      <c r="Q26" s="17">
        <f>+[1]CUY!R27</f>
        <v>192.40960000000001</v>
      </c>
      <c r="R26" s="18">
        <f t="shared" si="4"/>
        <v>166.81423631619359</v>
      </c>
      <c r="S26" s="19">
        <f t="shared" si="5"/>
        <v>157.91542984198952</v>
      </c>
      <c r="T26" s="19">
        <f t="shared" si="6"/>
        <v>150.74738868510724</v>
      </c>
      <c r="U26" s="19">
        <f t="shared" si="7"/>
        <v>148.49512837717575</v>
      </c>
      <c r="V26" s="19"/>
      <c r="W26" s="20">
        <f t="shared" si="8"/>
        <v>160.09774805904837</v>
      </c>
      <c r="X26" s="21"/>
      <c r="Y26" s="41">
        <f t="shared" si="18"/>
        <v>6.6396219649280441E-2</v>
      </c>
      <c r="Z26" s="24">
        <f t="shared" si="18"/>
        <v>8.4746902914042854E-2</v>
      </c>
      <c r="AA26" s="24">
        <f t="shared" si="18"/>
        <v>4.0076644273335793E-2</v>
      </c>
      <c r="AB26" s="24">
        <f t="shared" si="19"/>
        <v>5.1261726157560084E-2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1.3601136241156331E-2</v>
      </c>
      <c r="AH26" s="24">
        <f t="shared" si="25"/>
        <v>7.2938376687083917E-2</v>
      </c>
      <c r="AI26" s="24">
        <f t="shared" si="26"/>
        <v>1.2119576894498607E-2</v>
      </c>
      <c r="AJ26" s="24">
        <f t="shared" si="27"/>
        <v>7.2159047471018978E-2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6.6396219649280663E-2</v>
      </c>
      <c r="AP26" s="24">
        <f t="shared" si="32"/>
        <v>7.6206173636091279E-2</v>
      </c>
      <c r="AQ26" s="24">
        <f t="shared" si="32"/>
        <v>7.2273258161325016E-2</v>
      </c>
      <c r="AR26" s="24">
        <f t="shared" si="32"/>
        <v>7.2303348958995262E-2</v>
      </c>
      <c r="AS26" s="24" t="e">
        <f t="shared" si="32"/>
        <v>#DIV/0!</v>
      </c>
      <c r="AT26" s="24">
        <f t="shared" si="32"/>
        <v>6.6895112201100115E-2</v>
      </c>
      <c r="AU26" s="21"/>
      <c r="AV26" s="24">
        <f t="shared" si="16"/>
        <v>0.41833770141806781</v>
      </c>
      <c r="AW26" s="24">
        <f t="shared" si="16"/>
        <v>0.4322718140338333</v>
      </c>
      <c r="AX26" s="24">
        <f t="shared" si="16"/>
        <v>0.2410472618180004</v>
      </c>
      <c r="AY26" s="24">
        <f t="shared" si="16"/>
        <v>0.23766463977880514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0.41552165500833116</v>
      </c>
      <c r="BE26" s="24">
        <f t="shared" si="16"/>
        <v>0.35325658004749005</v>
      </c>
      <c r="BF26" s="24">
        <f t="shared" si="16"/>
        <v>0.26427354272791659</v>
      </c>
      <c r="BG26" s="24">
        <f t="shared" si="16"/>
        <v>0.39613869411883651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0.41833770141806781</v>
      </c>
      <c r="BM26" s="24">
        <f t="shared" si="16"/>
        <v>0.37448304640799446</v>
      </c>
      <c r="BN26" s="24">
        <f t="shared" si="16"/>
        <v>0.33982352103435254</v>
      </c>
      <c r="BO26" s="24">
        <f t="shared" si="16"/>
        <v>0.32573639067546378</v>
      </c>
      <c r="BP26" s="24" t="e">
        <f t="shared" si="16"/>
        <v>#DIV/0!</v>
      </c>
      <c r="BQ26" s="24">
        <f t="shared" si="16"/>
        <v>0.38624248911372505</v>
      </c>
      <c r="BR26" s="21"/>
      <c r="BS26" s="35">
        <f t="shared" si="11"/>
        <v>43344</v>
      </c>
      <c r="BT26" s="24">
        <f t="shared" si="15"/>
        <v>2.3844755217918713E-2</v>
      </c>
      <c r="BU26" s="24">
        <f t="shared" si="15"/>
        <v>1.2988010274885015E-3</v>
      </c>
      <c r="BV26" s="24">
        <f t="shared" si="15"/>
        <v>4.6982248358928341E-3</v>
      </c>
      <c r="BW26" s="24">
        <f t="shared" si="15"/>
        <v>2.9894810152832417E-3</v>
      </c>
      <c r="BX26" s="24">
        <f t="shared" si="15"/>
        <v>5.5584107439672339E-3</v>
      </c>
      <c r="BY26" s="24">
        <f t="shared" si="15"/>
        <v>3.4109121954630185E-3</v>
      </c>
      <c r="BZ26" s="24">
        <f t="shared" si="15"/>
        <v>1.1551497227239312E-2</v>
      </c>
      <c r="CA26" s="24">
        <f t="shared" si="15"/>
        <v>3.7647400889042113E-4</v>
      </c>
      <c r="CB26" s="24">
        <f t="shared" si="15"/>
        <v>4.7267422869440613E-3</v>
      </c>
      <c r="CC26" s="24">
        <f t="shared" si="15"/>
        <v>2.812542298553813E-4</v>
      </c>
      <c r="CD26" s="24">
        <f t="shared" si="15"/>
        <v>4.7142311543995818E-3</v>
      </c>
      <c r="CE26" s="24">
        <f t="shared" si="15"/>
        <v>2.945435705938301E-3</v>
      </c>
      <c r="CF26" s="24">
        <f t="shared" si="14"/>
        <v>6.6396219649280594E-2</v>
      </c>
    </row>
    <row r="27" spans="1:84" x14ac:dyDescent="0.2">
      <c r="A27" s="31">
        <f>+[1]CUY!A28</f>
        <v>43374</v>
      </c>
      <c r="B27" s="17">
        <f>+[1]CUY!B28</f>
        <v>176.88767601335471</v>
      </c>
      <c r="C27" s="17">
        <f>+[1]CUY!C28</f>
        <v>178.44692917933801</v>
      </c>
      <c r="D27" s="17">
        <f>+[1]CUY!D28</f>
        <v>150.536898423894</v>
      </c>
      <c r="E27" s="17">
        <f>+[1]CUY!E28</f>
        <v>137.637304492667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175.56009509028499</v>
      </c>
      <c r="K27" s="17">
        <f>+[1]CUY!K28</f>
        <v>165.68109999999999</v>
      </c>
      <c r="L27" s="17">
        <f>+[1]CUY!L28</f>
        <v>172.88968744666201</v>
      </c>
      <c r="M27" s="17">
        <f>+[1]CUY!M28</f>
        <v>163.526938700714</v>
      </c>
      <c r="N27" s="17">
        <f>+[1]CUY!N28</f>
        <v>166.0309</v>
      </c>
      <c r="O27" s="17">
        <f>+[1]CUY!P28</f>
        <v>153.49700000000001</v>
      </c>
      <c r="P27" s="17">
        <f>+[1]CUY!Q28</f>
        <v>170.41290000000001</v>
      </c>
      <c r="Q27" s="17">
        <f>+[1]CUY!R28</f>
        <v>210.08609999999999</v>
      </c>
      <c r="R27" s="18">
        <f t="shared" si="4"/>
        <v>176.88767601335474</v>
      </c>
      <c r="S27" s="19">
        <f t="shared" si="5"/>
        <v>165.41296479994807</v>
      </c>
      <c r="T27" s="19">
        <f t="shared" si="6"/>
        <v>156.31033397092489</v>
      </c>
      <c r="U27" s="19">
        <f t="shared" si="7"/>
        <v>154.54547347827742</v>
      </c>
      <c r="V27" s="19"/>
      <c r="W27" s="20">
        <f t="shared" si="8"/>
        <v>168.43566091403011</v>
      </c>
      <c r="X27" s="21"/>
      <c r="Y27" s="41">
        <f t="shared" si="18"/>
        <v>6.0387170301622772E-2</v>
      </c>
      <c r="Z27" s="24">
        <f t="shared" si="18"/>
        <v>6.2236416302077879E-2</v>
      </c>
      <c r="AA27" s="24">
        <f t="shared" si="18"/>
        <v>1.9248421017462825E-2</v>
      </c>
      <c r="AB27" s="24">
        <f t="shared" si="19"/>
        <v>3.9231932656737634E-2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1.2056870279722354E-2</v>
      </c>
      <c r="AH27" s="24">
        <f t="shared" si="25"/>
        <v>2.3639692094586051E-2</v>
      </c>
      <c r="AI27" s="24">
        <f t="shared" si="26"/>
        <v>5.4045026393132245E-2</v>
      </c>
      <c r="AJ27" s="24">
        <f t="shared" si="27"/>
        <v>2.2318139394402969E-2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6.0387170301622994E-2</v>
      </c>
      <c r="AP27" s="24">
        <f t="shared" si="32"/>
        <v>4.7478165784436532E-2</v>
      </c>
      <c r="AQ27" s="24">
        <f t="shared" si="32"/>
        <v>3.6902432170403676E-2</v>
      </c>
      <c r="AR27" s="24">
        <f t="shared" si="32"/>
        <v>4.0744401296006538E-2</v>
      </c>
      <c r="AS27" s="24" t="e">
        <f t="shared" si="32"/>
        <v>#DIV/0!</v>
      </c>
      <c r="AT27" s="24">
        <f t="shared" si="32"/>
        <v>5.2080138265945486E-2</v>
      </c>
      <c r="AU27" s="21"/>
      <c r="AV27" s="24">
        <f t="shared" si="16"/>
        <v>0.47747425046784597</v>
      </c>
      <c r="AW27" s="24">
        <f t="shared" si="16"/>
        <v>0.49063197250701562</v>
      </c>
      <c r="AX27" s="24">
        <f t="shared" si="16"/>
        <v>0.2283892358981916</v>
      </c>
      <c r="AY27" s="24">
        <f t="shared" si="16"/>
        <v>0.27095065350533654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0.34858453300452918</v>
      </c>
      <c r="BE27" s="24">
        <f t="shared" si="16"/>
        <v>0.35061673243896041</v>
      </c>
      <c r="BF27" s="24">
        <f t="shared" si="16"/>
        <v>0.31319891248396292</v>
      </c>
      <c r="BG27" s="24">
        <f t="shared" si="16"/>
        <v>0.42829104026425435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0.47747425046784664</v>
      </c>
      <c r="BM27" s="24">
        <f t="shared" si="16"/>
        <v>0.41627372294129805</v>
      </c>
      <c r="BN27" s="24">
        <f t="shared" si="16"/>
        <v>0.37323321247576846</v>
      </c>
      <c r="BO27" s="24">
        <f t="shared" si="16"/>
        <v>0.3596705012024366</v>
      </c>
      <c r="BP27" s="24" t="e">
        <f t="shared" si="16"/>
        <v>#DIV/0!</v>
      </c>
      <c r="BQ27" s="24">
        <f t="shared" si="16"/>
        <v>0.4311355027920063</v>
      </c>
      <c r="BR27" s="21"/>
      <c r="BS27" s="35">
        <f t="shared" si="11"/>
        <v>43374</v>
      </c>
      <c r="BT27" s="24">
        <f t="shared" si="15"/>
        <v>1.7812440711116068E-2</v>
      </c>
      <c r="BU27" s="24">
        <f t="shared" si="15"/>
        <v>6.0840549852451606E-4</v>
      </c>
      <c r="BV27" s="24">
        <f t="shared" si="15"/>
        <v>3.5446432263598134E-3</v>
      </c>
      <c r="BW27" s="24">
        <f t="shared" si="15"/>
        <v>1.436914769945994E-2</v>
      </c>
      <c r="BX27" s="24">
        <f t="shared" si="15"/>
        <v>2.9073015032166074E-3</v>
      </c>
      <c r="BY27" s="24">
        <f t="shared" si="15"/>
        <v>3.8436791377005237E-3</v>
      </c>
      <c r="BZ27" s="24">
        <f t="shared" si="15"/>
        <v>1.0620760788316553E-2</v>
      </c>
      <c r="CA27" s="24">
        <f t="shared" si="15"/>
        <v>3.1720709155362548E-4</v>
      </c>
      <c r="CB27" s="24">
        <f t="shared" si="15"/>
        <v>1.5413590930730403E-3</v>
      </c>
      <c r="CC27" s="24">
        <f t="shared" si="15"/>
        <v>1.1903661427187706E-3</v>
      </c>
      <c r="CD27" s="24">
        <f t="shared" si="15"/>
        <v>1.4659484059497527E-3</v>
      </c>
      <c r="CE27" s="24">
        <f t="shared" si="15"/>
        <v>2.1659110036337265E-3</v>
      </c>
      <c r="CF27" s="24">
        <f t="shared" si="14"/>
        <v>6.0387170301622939E-2</v>
      </c>
    </row>
    <row r="28" spans="1:84" x14ac:dyDescent="0.2">
      <c r="A28" s="31">
        <f>+[1]CUY!A29</f>
        <v>43405</v>
      </c>
      <c r="B28" s="17">
        <f>+[1]CUY!B29</f>
        <v>183.86641525349239</v>
      </c>
      <c r="C28" s="17">
        <f>+[1]CUY!C29</f>
        <v>185.436490643029</v>
      </c>
      <c r="D28" s="17">
        <f>+[1]CUY!D29</f>
        <v>156.53794658223899</v>
      </c>
      <c r="E28" s="17">
        <f>+[1]CUY!E29</f>
        <v>143.786927630132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180.82348110516801</v>
      </c>
      <c r="K28" s="17">
        <f>+[1]CUY!K29</f>
        <v>171.4417</v>
      </c>
      <c r="L28" s="17">
        <f>+[1]CUY!L29</f>
        <v>177.35109383173199</v>
      </c>
      <c r="M28" s="17">
        <f>+[1]CUY!M29</f>
        <v>166.57659082711001</v>
      </c>
      <c r="N28" s="17">
        <f>+[1]CUY!N29</f>
        <v>176.18889999999999</v>
      </c>
      <c r="O28" s="17">
        <f>+[1]CUY!P29</f>
        <v>160.78739999999999</v>
      </c>
      <c r="P28" s="17">
        <f>+[1]CUY!Q29</f>
        <v>176.66900000000001</v>
      </c>
      <c r="Q28" s="17">
        <f>+[1]CUY!R29</f>
        <v>216.77889999999999</v>
      </c>
      <c r="R28" s="18">
        <f t="shared" si="4"/>
        <v>183.86641525349236</v>
      </c>
      <c r="S28" s="19">
        <f t="shared" si="5"/>
        <v>171.78187266970951</v>
      </c>
      <c r="T28" s="19">
        <f t="shared" si="6"/>
        <v>162.21091952371216</v>
      </c>
      <c r="U28" s="19">
        <f t="shared" si="7"/>
        <v>161.1432705259158</v>
      </c>
      <c r="V28" s="19"/>
      <c r="W28" s="20">
        <f t="shared" si="8"/>
        <v>175.78881837815717</v>
      </c>
      <c r="X28" s="21"/>
      <c r="Y28" s="41">
        <f t="shared" si="18"/>
        <v>3.9452942101013244E-2</v>
      </c>
      <c r="Z28" s="24">
        <f t="shared" si="18"/>
        <v>3.9168852587351255E-2</v>
      </c>
      <c r="AA28" s="24">
        <f t="shared" si="18"/>
        <v>3.9864300521502471E-2</v>
      </c>
      <c r="AB28" s="24">
        <f t="shared" si="19"/>
        <v>4.4679915522413127E-2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2.9980537502991345E-2</v>
      </c>
      <c r="AH28" s="24">
        <f t="shared" si="25"/>
        <v>3.476920421218832E-2</v>
      </c>
      <c r="AI28" s="24">
        <f t="shared" si="26"/>
        <v>2.5804930594523601E-2</v>
      </c>
      <c r="AJ28" s="24">
        <f t="shared" si="27"/>
        <v>1.8649233885417837E-2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3.9452942101013022E-2</v>
      </c>
      <c r="AP28" s="24">
        <f t="shared" si="32"/>
        <v>3.8503075484222604E-2</v>
      </c>
      <c r="AQ28" s="24">
        <f t="shared" si="32"/>
        <v>3.7749171170505136E-2</v>
      </c>
      <c r="AR28" s="24">
        <f t="shared" si="32"/>
        <v>4.26916227253058E-2</v>
      </c>
      <c r="AS28" s="24" t="e">
        <f t="shared" si="32"/>
        <v>#DIV/0!</v>
      </c>
      <c r="AT28" s="24">
        <f t="shared" si="32"/>
        <v>4.3655585902798499E-2</v>
      </c>
      <c r="AU28" s="21"/>
      <c r="AV28" s="24">
        <f t="shared" si="16"/>
        <v>0.50777033889366718</v>
      </c>
      <c r="AW28" s="24">
        <f t="shared" si="16"/>
        <v>0.51809641981208499</v>
      </c>
      <c r="AX28" s="24">
        <f t="shared" si="16"/>
        <v>0.27002093147515427</v>
      </c>
      <c r="AY28" s="24">
        <f t="shared" si="16"/>
        <v>0.32443168369367426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0.37945389205728275</v>
      </c>
      <c r="BE28" s="24">
        <f t="shared" si="16"/>
        <v>0.39417500203301614</v>
      </c>
      <c r="BF28" s="24">
        <f t="shared" si="16"/>
        <v>0.31690780001266949</v>
      </c>
      <c r="BG28" s="24">
        <f t="shared" si="16"/>
        <v>0.39338519356688373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0.50777033889366763</v>
      </c>
      <c r="BM28" s="24">
        <f t="shared" si="33"/>
        <v>0.44813999262225712</v>
      </c>
      <c r="BN28" s="24">
        <f t="shared" si="33"/>
        <v>0.40720826720014092</v>
      </c>
      <c r="BO28" s="24">
        <f t="shared" si="33"/>
        <v>0.41074629798857476</v>
      </c>
      <c r="BP28" s="24" t="e">
        <f t="shared" si="33"/>
        <v>#DIV/0!</v>
      </c>
      <c r="BQ28" s="24">
        <f t="shared" si="33"/>
        <v>0.47469822894583436</v>
      </c>
      <c r="BR28" s="21"/>
      <c r="BS28" s="35">
        <f t="shared" si="11"/>
        <v>43405</v>
      </c>
      <c r="BT28" s="24">
        <f t="shared" si="15"/>
        <v>1.122991387953453E-2</v>
      </c>
      <c r="BU28" s="24">
        <f t="shared" si="15"/>
        <v>1.2111494937428059E-3</v>
      </c>
      <c r="BV28" s="24">
        <f t="shared" si="15"/>
        <v>3.9563361835941654E-3</v>
      </c>
      <c r="BW28" s="24">
        <f t="shared" si="15"/>
        <v>4.09828754799893E-3</v>
      </c>
      <c r="BX28" s="24">
        <f t="shared" si="15"/>
        <v>2.2181766918028594E-3</v>
      </c>
      <c r="BY28" s="24">
        <f t="shared" si="15"/>
        <v>6.7700284552870121E-3</v>
      </c>
      <c r="BZ28" s="24">
        <f t="shared" si="15"/>
        <v>3.197249309540926E-3</v>
      </c>
      <c r="CA28" s="24">
        <f t="shared" si="15"/>
        <v>7.5281483242782229E-4</v>
      </c>
      <c r="CB28" s="24">
        <f t="shared" si="15"/>
        <v>2.1884640508860235E-3</v>
      </c>
      <c r="CC28" s="24">
        <f t="shared" si="15"/>
        <v>5.6496588839814114E-4</v>
      </c>
      <c r="CD28" s="24">
        <f t="shared" si="15"/>
        <v>1.1809820523751759E-3</v>
      </c>
      <c r="CE28" s="24">
        <f t="shared" si="15"/>
        <v>2.0845737154247005E-3</v>
      </c>
      <c r="CF28" s="24">
        <f t="shared" si="14"/>
        <v>3.9452942101013098E-2</v>
      </c>
    </row>
    <row r="29" spans="1:84" x14ac:dyDescent="0.2">
      <c r="A29" s="31">
        <f>+[1]CUY!A30</f>
        <v>43435</v>
      </c>
      <c r="B29" s="17">
        <f>+[1]CUY!B30</f>
        <v>188.72444885988281</v>
      </c>
      <c r="C29" s="17">
        <f>+[1]CUY!C30</f>
        <v>188.32285038779</v>
      </c>
      <c r="D29" s="17">
        <f>+[1]CUY!D30</f>
        <v>157.635587317393</v>
      </c>
      <c r="E29" s="17">
        <f>+[1]CUY!E30</f>
        <v>147.73785578162901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194.033502461815</v>
      </c>
      <c r="K29" s="17">
        <f>+[1]CUY!K30</f>
        <v>176.52070000000001</v>
      </c>
      <c r="L29" s="17">
        <f>+[1]CUY!L30</f>
        <v>181.51156208770001</v>
      </c>
      <c r="M29" s="17">
        <f>+[1]CUY!M30</f>
        <v>172.07565315976899</v>
      </c>
      <c r="N29" s="17">
        <f>+[1]CUY!N30</f>
        <v>181.54740000000001</v>
      </c>
      <c r="O29" s="17">
        <f>+[1]CUY!P30</f>
        <v>160.76509999999999</v>
      </c>
      <c r="P29" s="17">
        <f>+[1]CUY!Q30</f>
        <v>181.67609999999999</v>
      </c>
      <c r="Q29" s="17">
        <f>+[1]CUY!R30</f>
        <v>222.51560000000001</v>
      </c>
      <c r="R29" s="18">
        <f t="shared" si="4"/>
        <v>188.72444885988281</v>
      </c>
      <c r="S29" s="19">
        <f t="shared" si="5"/>
        <v>175.55326419870514</v>
      </c>
      <c r="T29" s="19">
        <f t="shared" si="6"/>
        <v>166.97766084163388</v>
      </c>
      <c r="U29" s="19">
        <f t="shared" si="7"/>
        <v>165.73091870028344</v>
      </c>
      <c r="V29" s="19"/>
      <c r="W29" s="20">
        <f t="shared" si="8"/>
        <v>182.01550158951372</v>
      </c>
      <c r="X29" s="21"/>
      <c r="Y29" s="41">
        <f t="shared" si="18"/>
        <v>2.642153870076136E-2</v>
      </c>
      <c r="Z29" s="24">
        <f t="shared" si="18"/>
        <v>1.556521984832715E-2</v>
      </c>
      <c r="AA29" s="24">
        <f t="shared" si="18"/>
        <v>7.0119786231983561E-3</v>
      </c>
      <c r="AB29" s="24">
        <f t="shared" si="19"/>
        <v>2.7477658898589885E-2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7.3054789543421927E-2</v>
      </c>
      <c r="AH29" s="24">
        <f t="shared" si="25"/>
        <v>2.9625231201043878E-2</v>
      </c>
      <c r="AI29" s="24">
        <f t="shared" si="26"/>
        <v>2.3458937670355784E-2</v>
      </c>
      <c r="AJ29" s="24">
        <f t="shared" si="27"/>
        <v>3.3012215614176332E-2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2.6421538700761582E-2</v>
      </c>
      <c r="AP29" s="24">
        <f t="shared" si="32"/>
        <v>2.1954537288384257E-2</v>
      </c>
      <c r="AQ29" s="24">
        <f t="shared" si="32"/>
        <v>2.9386069272758775E-2</v>
      </c>
      <c r="AR29" s="24">
        <f t="shared" si="32"/>
        <v>2.8469374857511331E-2</v>
      </c>
      <c r="AS29" s="24" t="e">
        <f t="shared" si="32"/>
        <v>#DIV/0!</v>
      </c>
      <c r="AT29" s="24">
        <f t="shared" si="32"/>
        <v>3.5421383844572496E-2</v>
      </c>
      <c r="AU29" s="21"/>
      <c r="AV29" s="24">
        <f t="shared" ref="AV29:BH48" si="34">+B29/B17-1</f>
        <v>0.49541971696867981</v>
      </c>
      <c r="AW29" s="24">
        <f t="shared" si="34"/>
        <v>0.52272676733775691</v>
      </c>
      <c r="AX29" s="24">
        <f t="shared" si="34"/>
        <v>0.28777854912336309</v>
      </c>
      <c r="AY29" s="24">
        <f t="shared" si="34"/>
        <v>0.34018377121818633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0.47602144814239633</v>
      </c>
      <c r="BE29" s="24">
        <f t="shared" si="34"/>
        <v>0.42713799008154352</v>
      </c>
      <c r="BF29" s="24">
        <f t="shared" si="34"/>
        <v>0.3218058462518838</v>
      </c>
      <c r="BG29" s="24">
        <f t="shared" si="34"/>
        <v>0.41377230433399559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0.49541971696868026</v>
      </c>
      <c r="BM29" s="24">
        <f t="shared" si="33"/>
        <v>0.46014555189948925</v>
      </c>
      <c r="BN29" s="24">
        <f t="shared" si="33"/>
        <v>0.42474302045651147</v>
      </c>
      <c r="BO29" s="24">
        <f t="shared" si="33"/>
        <v>0.42755584060699259</v>
      </c>
      <c r="BP29" s="24" t="e">
        <f t="shared" si="33"/>
        <v>#DIV/0!</v>
      </c>
      <c r="BQ29" s="24">
        <f t="shared" si="33"/>
        <v>0.49422938456301524</v>
      </c>
      <c r="BR29" s="21"/>
      <c r="BS29" s="35">
        <f t="shared" si="11"/>
        <v>43435</v>
      </c>
      <c r="BT29" s="24">
        <f t="shared" si="15"/>
        <v>4.4614098683010773E-3</v>
      </c>
      <c r="BU29" s="24">
        <f t="shared" si="15"/>
        <v>2.1312089100651607E-4</v>
      </c>
      <c r="BV29" s="24">
        <f t="shared" si="15"/>
        <v>2.4453384976287538E-3</v>
      </c>
      <c r="BW29" s="24">
        <f t="shared" si="15"/>
        <v>1.9935595062026338E-3</v>
      </c>
      <c r="BX29" s="24">
        <f t="shared" si="15"/>
        <v>1.6292387034739389E-3</v>
      </c>
      <c r="BY29" s="24">
        <f t="shared" si="15"/>
        <v>3.1491765323303235E-3</v>
      </c>
      <c r="BZ29" s="24">
        <f t="shared" si="15"/>
        <v>5.2422510041930702E-3</v>
      </c>
      <c r="CA29" s="24">
        <f t="shared" si="15"/>
        <v>1.8176975923656113E-3</v>
      </c>
      <c r="CB29" s="24">
        <f t="shared" si="15"/>
        <v>1.8562868021843246E-3</v>
      </c>
      <c r="CC29" s="24">
        <f t="shared" si="15"/>
        <v>5.0685976993241916E-4</v>
      </c>
      <c r="CD29" s="24">
        <f t="shared" si="15"/>
        <v>2.0486926297432415E-3</v>
      </c>
      <c r="CE29" s="24">
        <f t="shared" si="15"/>
        <v>1.0579069033995654E-3</v>
      </c>
      <c r="CF29" s="24">
        <f t="shared" si="14"/>
        <v>2.6421538700761475E-2</v>
      </c>
    </row>
    <row r="30" spans="1:84" x14ac:dyDescent="0.2">
      <c r="A30" s="31">
        <f>+[1]CUY!A31</f>
        <v>43466</v>
      </c>
      <c r="B30" s="17">
        <f>+[1]CUY!B31</f>
        <v>194.17512055163141</v>
      </c>
      <c r="C30" s="17">
        <f>+[1]CUY!C31</f>
        <v>193.33318059218999</v>
      </c>
      <c r="D30" s="17">
        <f>+[1]CUY!D31</f>
        <v>161.59633981214699</v>
      </c>
      <c r="E30" s="17">
        <f>+[1]CUY!E31</f>
        <v>149.624819977481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204.80941457693601</v>
      </c>
      <c r="K30" s="17">
        <f>+[1]CUY!K31</f>
        <v>183.9478</v>
      </c>
      <c r="L30" s="17">
        <f>+[1]CUY!L31</f>
        <v>185.95673204923401</v>
      </c>
      <c r="M30" s="17">
        <f>+[1]CUY!M31</f>
        <v>179.47012811533801</v>
      </c>
      <c r="N30" s="17">
        <f>+[1]CUY!N31</f>
        <v>188.97380000000001</v>
      </c>
      <c r="O30" s="17">
        <f>+[1]CUY!P31</f>
        <v>158.45689999999999</v>
      </c>
      <c r="P30" s="17">
        <f>+[1]CUY!Q31</f>
        <v>188.08699999999999</v>
      </c>
      <c r="Q30" s="17">
        <f>+[1]CUY!R31</f>
        <v>229.45400000000001</v>
      </c>
      <c r="R30" s="18">
        <f t="shared" si="4"/>
        <v>194.17512055163135</v>
      </c>
      <c r="S30" s="19">
        <f t="shared" si="5"/>
        <v>180.55324626018253</v>
      </c>
      <c r="T30" s="19">
        <f t="shared" si="6"/>
        <v>172.07563358960985</v>
      </c>
      <c r="U30" s="19">
        <f t="shared" si="7"/>
        <v>170.26726916614547</v>
      </c>
      <c r="V30" s="19"/>
      <c r="W30" s="20">
        <f t="shared" si="8"/>
        <v>187.34659693981766</v>
      </c>
      <c r="X30" s="21"/>
      <c r="Y30" s="41">
        <f t="shared" si="18"/>
        <v>2.8881640532941288E-2</v>
      </c>
      <c r="Z30" s="24">
        <f t="shared" si="18"/>
        <v>2.6605004087835615E-2</v>
      </c>
      <c r="AA30" s="24">
        <f t="shared" si="18"/>
        <v>2.5126004617086695E-2</v>
      </c>
      <c r="AB30" s="24">
        <f t="shared" si="19"/>
        <v>1.2772381092636786E-2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5.5536347993520696E-2</v>
      </c>
      <c r="AH30" s="24">
        <f t="shared" si="25"/>
        <v>4.2074952116097464E-2</v>
      </c>
      <c r="AI30" s="24">
        <f t="shared" si="26"/>
        <v>2.4489734485267922E-2</v>
      </c>
      <c r="AJ30" s="24">
        <f t="shared" si="27"/>
        <v>4.2972232386085496E-2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2.8881640532941066E-2</v>
      </c>
      <c r="AP30" s="24">
        <f t="shared" si="32"/>
        <v>2.8481282215396586E-2</v>
      </c>
      <c r="AQ30" s="24">
        <f t="shared" si="32"/>
        <v>3.0530866957173552E-2</v>
      </c>
      <c r="AR30" s="24">
        <f t="shared" si="32"/>
        <v>2.7371781327452771E-2</v>
      </c>
      <c r="AS30" s="24" t="e">
        <f t="shared" si="32"/>
        <v>#DIV/0!</v>
      </c>
      <c r="AT30" s="24">
        <f t="shared" si="32"/>
        <v>2.9289238025048903E-2</v>
      </c>
      <c r="AU30" s="21"/>
      <c r="AV30" s="24">
        <f t="shared" si="34"/>
        <v>0.51626054535038945</v>
      </c>
      <c r="AW30" s="24">
        <f t="shared" si="34"/>
        <v>0.55540222095080383</v>
      </c>
      <c r="AX30" s="24">
        <f t="shared" si="34"/>
        <v>0.29971492901907615</v>
      </c>
      <c r="AY30" s="24">
        <f t="shared" si="34"/>
        <v>0.3385112406338957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0.5714519066908843</v>
      </c>
      <c r="BE30" s="24">
        <f t="shared" si="34"/>
        <v>0.45407188473526405</v>
      </c>
      <c r="BF30" s="24">
        <f t="shared" si="34"/>
        <v>0.31012535732484525</v>
      </c>
      <c r="BG30" s="24">
        <f t="shared" si="34"/>
        <v>0.46205121020540707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0.51626054535038901</v>
      </c>
      <c r="BM30" s="24">
        <f t="shared" si="33"/>
        <v>0.48765546863023479</v>
      </c>
      <c r="BN30" s="24">
        <f t="shared" si="33"/>
        <v>0.44997175972478431</v>
      </c>
      <c r="BO30" s="24">
        <f t="shared" si="33"/>
        <v>0.44689028465458436</v>
      </c>
      <c r="BP30" s="24" t="e">
        <f t="shared" si="33"/>
        <v>#DIV/0!</v>
      </c>
      <c r="BQ30" s="24">
        <f t="shared" si="33"/>
        <v>0.50756193202316746</v>
      </c>
      <c r="BR30" s="21"/>
      <c r="BS30" s="35">
        <f t="shared" si="11"/>
        <v>43466</v>
      </c>
      <c r="BT30" s="24">
        <f t="shared" si="15"/>
        <v>7.545052337907047E-3</v>
      </c>
      <c r="BU30" s="24">
        <f t="shared" si="15"/>
        <v>7.4923447871715911E-4</v>
      </c>
      <c r="BV30" s="24">
        <f t="shared" si="15"/>
        <v>1.1378309847251741E-3</v>
      </c>
      <c r="BW30" s="24">
        <f t="shared" si="15"/>
        <v>3.1353584740857823E-3</v>
      </c>
      <c r="BX30" s="24">
        <f t="shared" si="15"/>
        <v>1.5218791297848279E-3</v>
      </c>
      <c r="BY30" s="24">
        <f t="shared" si="15"/>
        <v>3.2057415117909701E-3</v>
      </c>
      <c r="BZ30" s="24">
        <f t="shared" si="15"/>
        <v>2.8573971377729226E-3</v>
      </c>
      <c r="CA30" s="24">
        <f t="shared" si="15"/>
        <v>1.4445959607224715E-3</v>
      </c>
      <c r="CB30" s="24">
        <f t="shared" si="15"/>
        <v>2.6446023449275191E-3</v>
      </c>
      <c r="CC30" s="24">
        <f t="shared" si="15"/>
        <v>5.2760417497516618E-4</v>
      </c>
      <c r="CD30" s="24">
        <f t="shared" si="15"/>
        <v>2.6839211215953351E-3</v>
      </c>
      <c r="CE30" s="24">
        <f t="shared" si="15"/>
        <v>1.4284228759366873E-3</v>
      </c>
      <c r="CF30" s="24">
        <f t="shared" si="14"/>
        <v>2.8881640532941063E-2</v>
      </c>
    </row>
    <row r="31" spans="1:84" x14ac:dyDescent="0.2">
      <c r="A31" s="31">
        <f>+[1]CUY!A32</f>
        <v>43497</v>
      </c>
      <c r="B31" s="17">
        <f>+[1]CUY!B32</f>
        <v>200.8767843169959</v>
      </c>
      <c r="C31" s="17">
        <f>+[1]CUY!C32</f>
        <v>202.379518118497</v>
      </c>
      <c r="D31" s="17">
        <f>+[1]CUY!D32</f>
        <v>165.641092137143</v>
      </c>
      <c r="E31" s="17">
        <f>+[1]CUY!E32</f>
        <v>152.191475660945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207.987473378386</v>
      </c>
      <c r="K31" s="17">
        <f>+[1]CUY!K32</f>
        <v>189.58240000000001</v>
      </c>
      <c r="L31" s="17">
        <f>+[1]CUY!L32</f>
        <v>189.71599855615599</v>
      </c>
      <c r="M31" s="17">
        <f>+[1]CUY!M32</f>
        <v>184.561763709145</v>
      </c>
      <c r="N31" s="17">
        <f>+[1]CUY!N32</f>
        <v>191.71770000000001</v>
      </c>
      <c r="O31" s="17">
        <f>+[1]CUY!P32</f>
        <v>162.4298</v>
      </c>
      <c r="P31" s="17">
        <f>+[1]CUY!Q32</f>
        <v>194.75479999999999</v>
      </c>
      <c r="Q31" s="17">
        <f>+[1]CUY!R32</f>
        <v>240.7201</v>
      </c>
      <c r="R31" s="18">
        <f t="shared" si="4"/>
        <v>200.8767843169959</v>
      </c>
      <c r="S31" s="19">
        <f t="shared" si="5"/>
        <v>186.85056588311863</v>
      </c>
      <c r="T31" s="19">
        <f t="shared" si="6"/>
        <v>176.36247060898447</v>
      </c>
      <c r="U31" s="19">
        <f t="shared" si="7"/>
        <v>174.35728825496446</v>
      </c>
      <c r="V31" s="19"/>
      <c r="W31" s="20">
        <f t="shared" si="8"/>
        <v>191.54723141611822</v>
      </c>
      <c r="X31" s="21"/>
      <c r="Y31" s="41">
        <f t="shared" si="18"/>
        <v>3.451350382235252E-2</v>
      </c>
      <c r="Z31" s="24">
        <f t="shared" si="18"/>
        <v>4.6791437965265859E-2</v>
      </c>
      <c r="AA31" s="24">
        <f t="shared" si="18"/>
        <v>2.5029974872561978E-2</v>
      </c>
      <c r="AB31" s="24">
        <f t="shared" si="19"/>
        <v>1.7153943335405764E-2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1.5517151923971628E-2</v>
      </c>
      <c r="AH31" s="24">
        <f t="shared" si="25"/>
        <v>3.0631516114897783E-2</v>
      </c>
      <c r="AI31" s="24">
        <f t="shared" si="26"/>
        <v>2.021581292322705E-2</v>
      </c>
      <c r="AJ31" s="24">
        <f t="shared" si="27"/>
        <v>2.8370379222857567E-2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3.4513503822352742E-2</v>
      </c>
      <c r="AP31" s="24">
        <f t="shared" si="32"/>
        <v>3.4877908613514919E-2</v>
      </c>
      <c r="AQ31" s="24">
        <f t="shared" si="32"/>
        <v>2.4912516257812989E-2</v>
      </c>
      <c r="AR31" s="24">
        <f t="shared" si="32"/>
        <v>2.4021170415483573E-2</v>
      </c>
      <c r="AS31" s="24" t="e">
        <f t="shared" si="32"/>
        <v>#DIV/0!</v>
      </c>
      <c r="AT31" s="24">
        <f t="shared" si="32"/>
        <v>2.2421728202780988E-2</v>
      </c>
      <c r="AU31" s="21"/>
      <c r="AV31" s="24">
        <f t="shared" si="34"/>
        <v>0.53285141515512091</v>
      </c>
      <c r="AW31" s="24">
        <f t="shared" si="34"/>
        <v>0.617574815459077</v>
      </c>
      <c r="AX31" s="24">
        <f t="shared" si="34"/>
        <v>0.31053296302763123</v>
      </c>
      <c r="AY31" s="24">
        <f t="shared" si="34"/>
        <v>0.32559427255586004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0.46485010413372896</v>
      </c>
      <c r="BE31" s="24">
        <f t="shared" si="34"/>
        <v>0.47154515718896373</v>
      </c>
      <c r="BF31" s="24">
        <f t="shared" si="34"/>
        <v>0.31272502890743303</v>
      </c>
      <c r="BG31" s="24">
        <f t="shared" si="34"/>
        <v>0.43585674680457465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0.53285141515512113</v>
      </c>
      <c r="BM31" s="24">
        <f t="shared" si="33"/>
        <v>0.51322084455620098</v>
      </c>
      <c r="BN31" s="24">
        <f t="shared" si="33"/>
        <v>0.44739683458433421</v>
      </c>
      <c r="BO31" s="24">
        <f t="shared" si="33"/>
        <v>0.45041448701295295</v>
      </c>
      <c r="BP31" s="24" t="e">
        <f t="shared" si="33"/>
        <v>#DIV/0!</v>
      </c>
      <c r="BQ31" s="24">
        <f t="shared" si="33"/>
        <v>0.49539367270323065</v>
      </c>
      <c r="BR31" s="21"/>
      <c r="BS31" s="35">
        <f t="shared" si="11"/>
        <v>43497</v>
      </c>
      <c r="BT31" s="24">
        <f t="shared" si="15"/>
        <v>1.3240466222822966E-2</v>
      </c>
      <c r="BU31" s="24">
        <f t="shared" si="15"/>
        <v>7.436465474677642E-4</v>
      </c>
      <c r="BV31" s="24">
        <f t="shared" si="15"/>
        <v>1.5042370822194908E-3</v>
      </c>
      <c r="BW31" s="24">
        <f t="shared" si="15"/>
        <v>7.4233415481089826E-3</v>
      </c>
      <c r="BX31" s="24">
        <f t="shared" si="15"/>
        <v>1.9326896202452055E-3</v>
      </c>
      <c r="BY31" s="24">
        <f t="shared" si="15"/>
        <v>2.2344232297496309E-3</v>
      </c>
      <c r="BZ31" s="24">
        <f t="shared" si="15"/>
        <v>2.3277724701080541E-3</v>
      </c>
      <c r="CA31" s="24">
        <f t="shared" si="15"/>
        <v>4.1408439684890042E-4</v>
      </c>
      <c r="CB31" s="24">
        <f t="shared" si="15"/>
        <v>1.9500187198252218E-3</v>
      </c>
      <c r="CC31" s="24">
        <f t="shared" si="15"/>
        <v>4.3366817291436502E-4</v>
      </c>
      <c r="CD31" s="24">
        <f t="shared" si="15"/>
        <v>1.7961983862038505E-3</v>
      </c>
      <c r="CE31" s="24">
        <f t="shared" si="15"/>
        <v>5.1295742583826621E-4</v>
      </c>
      <c r="CF31" s="24">
        <f t="shared" si="14"/>
        <v>3.4513503822352701E-2</v>
      </c>
    </row>
    <row r="32" spans="1:84" x14ac:dyDescent="0.2">
      <c r="A32" s="31">
        <f>+[1]CUY!A33</f>
        <v>43525</v>
      </c>
      <c r="B32" s="17">
        <f>+[1]CUY!B33</f>
        <v>207.9929395205522</v>
      </c>
      <c r="C32" s="17">
        <f>+[1]CUY!C33</f>
        <v>212.13298087074301</v>
      </c>
      <c r="D32" s="17">
        <f>+[1]CUY!D33</f>
        <v>170.23948774465899</v>
      </c>
      <c r="E32" s="17">
        <f>+[1]CUY!E33</f>
        <v>155.75049555679701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218.80303535701299</v>
      </c>
      <c r="K32" s="17">
        <f>+[1]CUY!K33</f>
        <v>192.41839999999999</v>
      </c>
      <c r="L32" s="17">
        <f>+[1]CUY!L33</f>
        <v>195.87261845859101</v>
      </c>
      <c r="M32" s="17">
        <f>+[1]CUY!M33</f>
        <v>197.801582660355</v>
      </c>
      <c r="N32" s="17">
        <f>+[1]CUY!N33</f>
        <v>198.0625</v>
      </c>
      <c r="O32" s="17">
        <f>+[1]CUY!P33</f>
        <v>168.24979999999999</v>
      </c>
      <c r="P32" s="17">
        <f>+[1]CUY!Q33</f>
        <v>204.55940000000001</v>
      </c>
      <c r="Q32" s="17">
        <f>+[1]CUY!R33</f>
        <v>248.4135</v>
      </c>
      <c r="R32" s="18">
        <f t="shared" si="4"/>
        <v>207.9929395205522</v>
      </c>
      <c r="S32" s="19">
        <f t="shared" si="5"/>
        <v>194.47262772258381</v>
      </c>
      <c r="T32" s="19">
        <f t="shared" si="6"/>
        <v>182.55653688065928</v>
      </c>
      <c r="U32" s="19">
        <f t="shared" si="7"/>
        <v>178.82827684528209</v>
      </c>
      <c r="V32" s="19"/>
      <c r="W32" s="20">
        <f t="shared" si="8"/>
        <v>197.80567481325244</v>
      </c>
      <c r="X32" s="21"/>
      <c r="Y32" s="41">
        <f t="shared" si="18"/>
        <v>3.5425473519760109E-2</v>
      </c>
      <c r="Z32" s="24">
        <f t="shared" si="18"/>
        <v>4.8193922205779671E-2</v>
      </c>
      <c r="AA32" s="24">
        <f t="shared" si="18"/>
        <v>2.7761200727345559E-2</v>
      </c>
      <c r="AB32" s="24">
        <f t="shared" si="19"/>
        <v>2.33851461154162E-2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5.2001025845198612E-2</v>
      </c>
      <c r="AH32" s="24">
        <f t="shared" si="25"/>
        <v>1.4959194524386099E-2</v>
      </c>
      <c r="AI32" s="24">
        <f t="shared" si="26"/>
        <v>3.2451769746833614E-2</v>
      </c>
      <c r="AJ32" s="24">
        <f t="shared" si="27"/>
        <v>7.1736521612759008E-2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3.5425473519760109E-2</v>
      </c>
      <c r="AP32" s="24">
        <f t="shared" si="32"/>
        <v>4.0792286624558693E-2</v>
      </c>
      <c r="AQ32" s="24">
        <f t="shared" si="32"/>
        <v>3.5121226473447065E-2</v>
      </c>
      <c r="AR32" s="24">
        <f t="shared" si="32"/>
        <v>2.564268253461055E-2</v>
      </c>
      <c r="AS32" s="24" t="e">
        <f t="shared" si="32"/>
        <v>#DIV/0!</v>
      </c>
      <c r="AT32" s="24">
        <f t="shared" si="32"/>
        <v>3.2673108093837833E-2</v>
      </c>
      <c r="AU32" s="21"/>
      <c r="AV32" s="24">
        <f t="shared" si="34"/>
        <v>0.56587200664970871</v>
      </c>
      <c r="AW32" s="24">
        <f t="shared" si="34"/>
        <v>0.68040663749799268</v>
      </c>
      <c r="AX32" s="24">
        <f t="shared" si="34"/>
        <v>0.34883426854065469</v>
      </c>
      <c r="AY32" s="24">
        <f t="shared" si="34"/>
        <v>0.3334473739250543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0.49335954630689072</v>
      </c>
      <c r="BE32" s="24">
        <f t="shared" si="34"/>
        <v>0.49463257614595668</v>
      </c>
      <c r="BF32" s="24">
        <f t="shared" si="34"/>
        <v>0.35079144859514311</v>
      </c>
      <c r="BG32" s="24">
        <f t="shared" si="34"/>
        <v>0.49070896220165361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0.56587200664970827</v>
      </c>
      <c r="BM32" s="24">
        <f t="shared" si="33"/>
        <v>0.55212277897875084</v>
      </c>
      <c r="BN32" s="24">
        <f t="shared" si="33"/>
        <v>0.46713475020826811</v>
      </c>
      <c r="BO32" s="24">
        <f t="shared" si="33"/>
        <v>0.46088544812625565</v>
      </c>
      <c r="BP32" s="24" t="e">
        <f t="shared" si="33"/>
        <v>#DIV/0!</v>
      </c>
      <c r="BQ32" s="24">
        <f t="shared" si="33"/>
        <v>0.51986498388507862</v>
      </c>
      <c r="BR32" s="21"/>
      <c r="BS32" s="35">
        <f t="shared" si="11"/>
        <v>43525</v>
      </c>
      <c r="BT32" s="24">
        <f t="shared" si="15"/>
        <v>1.3799176065134703E-2</v>
      </c>
      <c r="BU32" s="24">
        <f t="shared" si="15"/>
        <v>8.1723093958564047E-4</v>
      </c>
      <c r="BV32" s="24">
        <f t="shared" si="15"/>
        <v>2.0162432683550786E-3</v>
      </c>
      <c r="BW32" s="24">
        <f t="shared" si="15"/>
        <v>6.0562498754595835E-6</v>
      </c>
      <c r="BX32" s="24">
        <f t="shared" si="15"/>
        <v>2.1227540128634127E-3</v>
      </c>
      <c r="BY32" s="24">
        <f t="shared" si="15"/>
        <v>3.1379036763416993E-3</v>
      </c>
      <c r="BZ32" s="24">
        <f t="shared" si="15"/>
        <v>4.8672438844754844E-3</v>
      </c>
      <c r="CA32" s="24">
        <f t="shared" si="15"/>
        <v>1.3621968262268276E-3</v>
      </c>
      <c r="CB32" s="24">
        <f t="shared" si="15"/>
        <v>9.4873681221048056E-4</v>
      </c>
      <c r="CC32" s="24">
        <f t="shared" si="15"/>
        <v>6.8653172781239129E-4</v>
      </c>
      <c r="CD32" s="24">
        <f t="shared" si="15"/>
        <v>4.5148452631872948E-3</v>
      </c>
      <c r="CE32" s="24">
        <f t="shared" si="15"/>
        <v>1.1465547936915723E-3</v>
      </c>
      <c r="CF32" s="24">
        <f t="shared" si="14"/>
        <v>3.5425473519760046E-2</v>
      </c>
    </row>
    <row r="33" spans="1:84" x14ac:dyDescent="0.2">
      <c r="A33" s="31">
        <f>+[1]CUY!A34</f>
        <v>43556</v>
      </c>
      <c r="B33" s="17">
        <f>+[1]CUY!B34</f>
        <v>214.5992254741289</v>
      </c>
      <c r="C33" s="17">
        <f>+[1]CUY!C34</f>
        <v>217.85186424228999</v>
      </c>
      <c r="D33" s="17">
        <f>+[1]CUY!D34</f>
        <v>173.75298231249101</v>
      </c>
      <c r="E33" s="17">
        <f>+[1]CUY!E34</f>
        <v>163.05837273388701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227.88692596875799</v>
      </c>
      <c r="K33" s="17">
        <f>+[1]CUY!K34</f>
        <v>198.54259999999999</v>
      </c>
      <c r="L33" s="17">
        <f>+[1]CUY!L34</f>
        <v>203.55229479345999</v>
      </c>
      <c r="M33" s="17">
        <f>+[1]CUY!M34</f>
        <v>201.85651767028801</v>
      </c>
      <c r="N33" s="17">
        <f>+[1]CUY!N34</f>
        <v>204.41220000000001</v>
      </c>
      <c r="O33" s="17">
        <f>+[1]CUY!P34</f>
        <v>172.82069999999999</v>
      </c>
      <c r="P33" s="17">
        <f>+[1]CUY!Q34</f>
        <v>211.5599</v>
      </c>
      <c r="Q33" s="17">
        <f>+[1]CUY!R34</f>
        <v>256.83580000000001</v>
      </c>
      <c r="R33" s="18">
        <f t="shared" si="4"/>
        <v>214.5992254741289</v>
      </c>
      <c r="S33" s="19">
        <f t="shared" si="5"/>
        <v>200.50196030478054</v>
      </c>
      <c r="T33" s="19">
        <f t="shared" si="6"/>
        <v>189.09661267220619</v>
      </c>
      <c r="U33" s="19">
        <f t="shared" si="7"/>
        <v>185.97610752272885</v>
      </c>
      <c r="V33" s="19"/>
      <c r="W33" s="20">
        <f t="shared" si="8"/>
        <v>206.02949703041213</v>
      </c>
      <c r="X33" s="21"/>
      <c r="Y33" s="41">
        <f t="shared" si="18"/>
        <v>3.1762068312534808E-2</v>
      </c>
      <c r="Z33" s="24">
        <f t="shared" si="18"/>
        <v>2.6958954463717433E-2</v>
      </c>
      <c r="AA33" s="24">
        <f t="shared" si="18"/>
        <v>2.0638540531218608E-2</v>
      </c>
      <c r="AB33" s="24">
        <f t="shared" si="19"/>
        <v>4.6920410435709048E-2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4.1516291567542218E-2</v>
      </c>
      <c r="AH33" s="24">
        <f t="shared" si="25"/>
        <v>3.1827517534705585E-2</v>
      </c>
      <c r="AI33" s="24">
        <f t="shared" si="26"/>
        <v>3.920750330139966E-2</v>
      </c>
      <c r="AJ33" s="24">
        <f t="shared" si="27"/>
        <v>2.0500012969540959E-2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3.1762068312534808E-2</v>
      </c>
      <c r="AP33" s="24">
        <f t="shared" si="32"/>
        <v>3.1003502409591599E-2</v>
      </c>
      <c r="AQ33" s="24">
        <f t="shared" si="32"/>
        <v>3.5824933487987209E-2</v>
      </c>
      <c r="AR33" s="24">
        <f t="shared" si="32"/>
        <v>3.9970360412469264E-2</v>
      </c>
      <c r="AS33" s="24" t="e">
        <f t="shared" si="32"/>
        <v>#DIV/0!</v>
      </c>
      <c r="AT33" s="24">
        <f t="shared" si="32"/>
        <v>4.1575259278702648E-2</v>
      </c>
      <c r="AU33" s="21"/>
      <c r="AV33" s="24">
        <f t="shared" si="34"/>
        <v>0.5696293721459853</v>
      </c>
      <c r="AW33" s="24">
        <f t="shared" si="34"/>
        <v>0.70054733787802559</v>
      </c>
      <c r="AX33" s="24">
        <f t="shared" si="34"/>
        <v>0.34596423963247092</v>
      </c>
      <c r="AY33" s="24">
        <f t="shared" si="34"/>
        <v>0.3853023138791436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0.5504838849285778</v>
      </c>
      <c r="BE33" s="24">
        <f t="shared" si="34"/>
        <v>0.5103568469906985</v>
      </c>
      <c r="BF33" s="24">
        <f t="shared" si="34"/>
        <v>0.35938290475574086</v>
      </c>
      <c r="BG33" s="24">
        <f t="shared" si="34"/>
        <v>0.50288454545110262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0.56962937214598575</v>
      </c>
      <c r="BM33" s="24">
        <f t="shared" si="33"/>
        <v>0.57788468108163382</v>
      </c>
      <c r="BN33" s="24">
        <f t="shared" si="33"/>
        <v>0.50055501748865971</v>
      </c>
      <c r="BO33" s="24">
        <f t="shared" si="33"/>
        <v>0.49993788463159006</v>
      </c>
      <c r="BP33" s="24" t="e">
        <f t="shared" si="33"/>
        <v>#DIV/0!</v>
      </c>
      <c r="BQ33" s="24">
        <f t="shared" si="33"/>
        <v>0.55206650706402094</v>
      </c>
      <c r="BR33" s="21"/>
      <c r="BS33" s="35">
        <f t="shared" si="11"/>
        <v>43556</v>
      </c>
      <c r="BT33" s="24">
        <f t="shared" si="15"/>
        <v>7.8142395503432559E-3</v>
      </c>
      <c r="BU33" s="24">
        <f t="shared" si="15"/>
        <v>6.030577593678808E-4</v>
      </c>
      <c r="BV33" s="24">
        <f t="shared" si="15"/>
        <v>3.9983877561895172E-3</v>
      </c>
      <c r="BW33" s="24">
        <f t="shared" si="15"/>
        <v>1.338363891782453E-3</v>
      </c>
      <c r="BX33" s="24">
        <f t="shared" si="15"/>
        <v>2.5406179710623536E-3</v>
      </c>
      <c r="BY33" s="24">
        <f t="shared" si="15"/>
        <v>3.0225756770838807E-3</v>
      </c>
      <c r="BZ33" s="24">
        <f t="shared" si="15"/>
        <v>6.0905206826735907E-3</v>
      </c>
      <c r="CA33" s="24">
        <f t="shared" si="15"/>
        <v>1.1049530479588197E-3</v>
      </c>
      <c r="CB33" s="24">
        <f t="shared" si="15"/>
        <v>1.9786548569805389E-3</v>
      </c>
      <c r="CC33" s="24">
        <f t="shared" si="15"/>
        <v>8.2707014140769519E-4</v>
      </c>
      <c r="CD33" s="24">
        <f t="shared" si="15"/>
        <v>1.3354446012479452E-3</v>
      </c>
      <c r="CE33" s="24">
        <f t="shared" si="15"/>
        <v>1.1081823764369889E-3</v>
      </c>
      <c r="CF33" s="24">
        <f t="shared" si="14"/>
        <v>3.1762068312534919E-2</v>
      </c>
    </row>
    <row r="34" spans="1:84" x14ac:dyDescent="0.2">
      <c r="A34" s="31">
        <f>+[1]CUY!A35</f>
        <v>43586</v>
      </c>
      <c r="B34" s="17">
        <f>+[1]CUY!B35</f>
        <v>221.65404146512361</v>
      </c>
      <c r="C34" s="17">
        <f>+[1]CUY!C35</f>
        <v>224.794514384682</v>
      </c>
      <c r="D34" s="17">
        <f>+[1]CUY!D35</f>
        <v>178.85876404611099</v>
      </c>
      <c r="E34" s="17">
        <f>+[1]CUY!E35</f>
        <v>169.45775377088299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237.12474320420699</v>
      </c>
      <c r="K34" s="17">
        <f>+[1]CUY!K35</f>
        <v>205.52180000000001</v>
      </c>
      <c r="L34" s="17">
        <f>+[1]CUY!L35</f>
        <v>204.32751421431999</v>
      </c>
      <c r="M34" s="17">
        <f>+[1]CUY!M35</f>
        <v>207.65984072930101</v>
      </c>
      <c r="N34" s="17">
        <f>+[1]CUY!N35</f>
        <v>211.81989999999999</v>
      </c>
      <c r="O34" s="17">
        <f>+[1]CUY!P35</f>
        <v>173.8014</v>
      </c>
      <c r="P34" s="17">
        <f>+[1]CUY!Q35</f>
        <v>218.2047</v>
      </c>
      <c r="Q34" s="17">
        <f>+[1]CUY!R35</f>
        <v>264.71969999999999</v>
      </c>
      <c r="R34" s="18">
        <f t="shared" si="4"/>
        <v>221.65404146512358</v>
      </c>
      <c r="S34" s="19">
        <f t="shared" si="5"/>
        <v>207.12505547293395</v>
      </c>
      <c r="T34" s="19">
        <f t="shared" si="6"/>
        <v>195.61457463879404</v>
      </c>
      <c r="U34" s="19">
        <f t="shared" si="7"/>
        <v>192.66883837603174</v>
      </c>
      <c r="V34" s="19"/>
      <c r="W34" s="20">
        <f t="shared" si="8"/>
        <v>213.5724172735151</v>
      </c>
      <c r="X34" s="21"/>
      <c r="Y34" s="41">
        <f t="shared" si="18"/>
        <v>3.2874377693619339E-2</v>
      </c>
      <c r="Z34" s="24">
        <f t="shared" si="18"/>
        <v>3.1868674461608126E-2</v>
      </c>
      <c r="AA34" s="24">
        <f t="shared" si="18"/>
        <v>2.9385289769802814E-2</v>
      </c>
      <c r="AB34" s="24">
        <f t="shared" si="19"/>
        <v>3.924595180058521E-2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4.0536846052833475E-2</v>
      </c>
      <c r="AH34" s="24">
        <f t="shared" si="25"/>
        <v>3.5152153744335113E-2</v>
      </c>
      <c r="AI34" s="24">
        <f t="shared" si="26"/>
        <v>3.8084533591065117E-3</v>
      </c>
      <c r="AJ34" s="24">
        <f t="shared" si="27"/>
        <v>2.8749743263143612E-2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3.2874377693619339E-2</v>
      </c>
      <c r="AP34" s="24">
        <f t="shared" ref="AP34" si="35">+S34/S33-1</f>
        <v>3.3032570644624837E-2</v>
      </c>
      <c r="AQ34" s="24">
        <f t="shared" si="32"/>
        <v>3.4468951476600784E-2</v>
      </c>
      <c r="AR34" s="24">
        <f t="shared" si="32"/>
        <v>3.598704662901353E-2</v>
      </c>
      <c r="AS34" s="24" t="e">
        <f t="shared" si="32"/>
        <v>#DIV/0!</v>
      </c>
      <c r="AT34" s="24">
        <f t="shared" si="32"/>
        <v>3.6610875393194631E-2</v>
      </c>
      <c r="AU34" s="21"/>
      <c r="AV34" s="24">
        <f t="shared" si="34"/>
        <v>0.58445912563988611</v>
      </c>
      <c r="AW34" s="24">
        <f t="shared" si="34"/>
        <v>0.69123676862399619</v>
      </c>
      <c r="AX34" s="24">
        <f t="shared" si="34"/>
        <v>0.34827892597830434</v>
      </c>
      <c r="AY34" s="24">
        <f t="shared" si="34"/>
        <v>0.41582541933210226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0.56160246870901953</v>
      </c>
      <c r="BE34" s="24">
        <f t="shared" si="34"/>
        <v>0.52558177512860293</v>
      </c>
      <c r="BF34" s="24">
        <f t="shared" si="34"/>
        <v>0.34615649422611194</v>
      </c>
      <c r="BG34" s="24">
        <f t="shared" si="34"/>
        <v>0.50897306549708587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0.58445912563988589</v>
      </c>
      <c r="BM34" s="24">
        <f t="shared" si="33"/>
        <v>0.58322885046482997</v>
      </c>
      <c r="BN34" s="24">
        <f t="shared" si="33"/>
        <v>0.51720807157706949</v>
      </c>
      <c r="BO34" s="24">
        <f t="shared" si="33"/>
        <v>0.51939367443835027</v>
      </c>
      <c r="BP34" s="24" t="e">
        <f t="shared" si="33"/>
        <v>#DIV/0!</v>
      </c>
      <c r="BQ34" s="24">
        <f t="shared" si="33"/>
        <v>0.57495101936684723</v>
      </c>
      <c r="BR34" s="21"/>
      <c r="BS34" s="35">
        <f t="shared" si="11"/>
        <v>43586</v>
      </c>
      <c r="BT34" s="24">
        <f t="shared" si="15"/>
        <v>9.1943536427426566E-3</v>
      </c>
      <c r="BU34" s="24">
        <f t="shared" si="15"/>
        <v>8.4938054872992831E-4</v>
      </c>
      <c r="BV34" s="24">
        <f t="shared" si="15"/>
        <v>3.3935330400245854E-3</v>
      </c>
      <c r="BW34" s="24">
        <f t="shared" si="15"/>
        <v>2.6023955993602992E-3</v>
      </c>
      <c r="BX34" s="24">
        <f t="shared" si="15"/>
        <v>1.9034672613450015E-3</v>
      </c>
      <c r="BY34" s="24">
        <f t="shared" si="15"/>
        <v>3.5461162467790111E-3</v>
      </c>
      <c r="BZ34" s="24">
        <f t="shared" si="15"/>
        <v>4.9241990396996687E-3</v>
      </c>
      <c r="CA34" s="24">
        <f t="shared" si="15"/>
        <v>1.089084900192408E-3</v>
      </c>
      <c r="CB34" s="24">
        <f t="shared" si="15"/>
        <v>2.1854796491637012E-3</v>
      </c>
      <c r="CC34" s="24">
        <f t="shared" si="15"/>
        <v>8.0917883039411881E-5</v>
      </c>
      <c r="CD34" s="24">
        <f t="shared" si="15"/>
        <v>1.8524187525099636E-3</v>
      </c>
      <c r="CE34" s="24">
        <f t="shared" si="15"/>
        <v>1.2530311300327432E-3</v>
      </c>
      <c r="CF34" s="24">
        <f t="shared" si="14"/>
        <v>3.287437769361938E-2</v>
      </c>
    </row>
    <row r="35" spans="1:84" x14ac:dyDescent="0.2">
      <c r="A35" s="31">
        <f>+[1]CUY!A36</f>
        <v>43617</v>
      </c>
      <c r="B35" s="17">
        <f>+[1]CUY!B36</f>
        <v>228.26800341842701</v>
      </c>
      <c r="C35" s="17">
        <f>+[1]CUY!C36</f>
        <v>231.52914605103999</v>
      </c>
      <c r="D35" s="17">
        <f>+[1]CUY!D36</f>
        <v>185.11651453335099</v>
      </c>
      <c r="E35" s="17">
        <f>+[1]CUY!E36</f>
        <v>175.957494308837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255.728943582515</v>
      </c>
      <c r="K35" s="17">
        <f>+[1]CUY!K36</f>
        <v>210.87389999999999</v>
      </c>
      <c r="L35" s="17">
        <f>+[1]CUY!L36</f>
        <v>210.07678284947301</v>
      </c>
      <c r="M35" s="17">
        <f>+[1]CUY!M36</f>
        <v>213.57225957765399</v>
      </c>
      <c r="N35" s="17">
        <f>+[1]CUY!N36</f>
        <v>218.63059999999999</v>
      </c>
      <c r="O35" s="17">
        <f>+[1]CUY!P36</f>
        <v>177.4265</v>
      </c>
      <c r="P35" s="17">
        <f>+[1]CUY!Q36</f>
        <v>224.08879999999999</v>
      </c>
      <c r="Q35" s="17">
        <f>+[1]CUY!R36</f>
        <v>271.69310000000002</v>
      </c>
      <c r="R35" s="18">
        <f t="shared" si="4"/>
        <v>228.26800341842701</v>
      </c>
      <c r="S35" s="19">
        <f t="shared" si="5"/>
        <v>213.45460698573095</v>
      </c>
      <c r="T35" s="19">
        <f t="shared" si="6"/>
        <v>201.62123319969868</v>
      </c>
      <c r="U35" s="19">
        <f t="shared" si="7"/>
        <v>198.6985437784565</v>
      </c>
      <c r="V35" s="19"/>
      <c r="W35" s="20">
        <f t="shared" si="8"/>
        <v>220.22001706352614</v>
      </c>
      <c r="X35" s="21"/>
      <c r="Y35" s="41">
        <f t="shared" si="18"/>
        <v>2.9839121856679807E-2</v>
      </c>
      <c r="Z35" s="24">
        <f t="shared" si="18"/>
        <v>2.9959056984963928E-2</v>
      </c>
      <c r="AA35" s="24">
        <f t="shared" si="18"/>
        <v>3.498710572341146E-2</v>
      </c>
      <c r="AB35" s="24">
        <f t="shared" si="19"/>
        <v>3.835611173473974E-2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7.8457440277695634E-2</v>
      </c>
      <c r="AH35" s="24">
        <f t="shared" si="25"/>
        <v>2.6041519683070113E-2</v>
      </c>
      <c r="AI35" s="24">
        <f t="shared" si="26"/>
        <v>2.8137515680451086E-2</v>
      </c>
      <c r="AJ35" s="24">
        <f t="shared" si="27"/>
        <v>2.8471652619922017E-2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2.9839121856680029E-2</v>
      </c>
      <c r="AP35" s="24">
        <f t="shared" si="32"/>
        <v>3.0559081798889887E-2</v>
      </c>
      <c r="AQ35" s="24">
        <f t="shared" si="32"/>
        <v>3.0706600323600952E-2</v>
      </c>
      <c r="AR35" s="24">
        <f t="shared" si="32"/>
        <v>3.1295696041186316E-2</v>
      </c>
      <c r="AS35" s="24" t="e">
        <f t="shared" si="32"/>
        <v>#DIV/0!</v>
      </c>
      <c r="AT35" s="24">
        <f t="shared" si="32"/>
        <v>3.1125741211692537E-2</v>
      </c>
      <c r="AU35" s="21"/>
      <c r="AV35" s="24">
        <f t="shared" si="34"/>
        <v>0.56885554029832863</v>
      </c>
      <c r="AW35" s="24">
        <f t="shared" si="34"/>
        <v>0.63398134626599023</v>
      </c>
      <c r="AX35" s="24">
        <f t="shared" si="34"/>
        <v>0.37537806462178902</v>
      </c>
      <c r="AY35" s="24">
        <f t="shared" si="34"/>
        <v>0.44713205568870573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0.65515075136931045</v>
      </c>
      <c r="BE35" s="24">
        <f t="shared" si="34"/>
        <v>0.50680827225086</v>
      </c>
      <c r="BF35" s="24">
        <f t="shared" si="34"/>
        <v>0.3541256092927958</v>
      </c>
      <c r="BG35" s="24">
        <f t="shared" si="34"/>
        <v>0.49829860792350034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0.56885554029832863</v>
      </c>
      <c r="BM35" s="24">
        <f t="shared" si="33"/>
        <v>0.55996193459903276</v>
      </c>
      <c r="BN35" s="24">
        <f t="shared" si="33"/>
        <v>0.51483390038905563</v>
      </c>
      <c r="BO35" s="24">
        <f t="shared" si="33"/>
        <v>0.51924115196173304</v>
      </c>
      <c r="BP35" s="24" t="e">
        <f t="shared" si="33"/>
        <v>#DIV/0!</v>
      </c>
      <c r="BQ35" s="24">
        <f t="shared" si="33"/>
        <v>0.5703003248035583</v>
      </c>
      <c r="BR35" s="21"/>
      <c r="BS35" s="35">
        <f t="shared" si="11"/>
        <v>43617</v>
      </c>
      <c r="BT35" s="24">
        <f t="shared" si="15"/>
        <v>8.6349985180852063E-3</v>
      </c>
      <c r="BU35" s="24">
        <f t="shared" si="15"/>
        <v>1.007884588603901E-3</v>
      </c>
      <c r="BV35" s="24">
        <f t="shared" si="15"/>
        <v>3.3370493419834649E-3</v>
      </c>
      <c r="BW35" s="24">
        <f t="shared" si="15"/>
        <v>2.6898317579010138E-3</v>
      </c>
      <c r="BX35" s="24">
        <f t="shared" si="15"/>
        <v>1.544571340711917E-3</v>
      </c>
      <c r="BY35" s="24">
        <f t="shared" si="15"/>
        <v>3.8119404203732833E-3</v>
      </c>
      <c r="BZ35" s="24">
        <f t="shared" si="15"/>
        <v>1.5431381162243391E-3</v>
      </c>
      <c r="CA35" s="24">
        <f t="shared" si="15"/>
        <v>2.1235176514715309E-3</v>
      </c>
      <c r="CB35" s="24">
        <f t="shared" si="15"/>
        <v>1.6226237862511062E-3</v>
      </c>
      <c r="CC35" s="24">
        <f t="shared" si="15"/>
        <v>5.810118172273035E-4</v>
      </c>
      <c r="CD35" s="24">
        <f t="shared" si="15"/>
        <v>1.8271748551713404E-3</v>
      </c>
      <c r="CE35" s="24">
        <f t="shared" si="15"/>
        <v>1.1153796626753602E-3</v>
      </c>
      <c r="CF35" s="24">
        <f t="shared" si="14"/>
        <v>2.9839121856679765E-2</v>
      </c>
    </row>
    <row r="36" spans="1:84" x14ac:dyDescent="0.2">
      <c r="A36" s="31">
        <f>+[1]CUY!A37</f>
        <v>43647</v>
      </c>
      <c r="B36" s="17">
        <f>+[1]CUY!B37</f>
        <v>235.07340889065719</v>
      </c>
      <c r="C36" s="17">
        <f>+[1]CUY!C37</f>
        <v>237.237982919394</v>
      </c>
      <c r="D36" s="17">
        <f>+[1]CUY!D37</f>
        <v>187.73030813984201</v>
      </c>
      <c r="E36" s="17">
        <f>+[1]CUY!E37</f>
        <v>177.70756329082201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256.50783655139298</v>
      </c>
      <c r="K36" s="17">
        <f>+[1]CUY!K37</f>
        <v>220.22450000000001</v>
      </c>
      <c r="L36" s="17">
        <f>+[1]CUY!L37</f>
        <v>214.76097527080299</v>
      </c>
      <c r="M36" s="17">
        <f>+[1]CUY!M37</f>
        <v>223.74253388410699</v>
      </c>
      <c r="N36" s="17">
        <f>+[1]CUY!N37</f>
        <v>224.673</v>
      </c>
      <c r="O36" s="17">
        <f>+[1]CUY!P37</f>
        <v>182.8741</v>
      </c>
      <c r="P36" s="17">
        <f>+[1]CUY!Q37</f>
        <v>229.71199999999999</v>
      </c>
      <c r="Q36" s="17">
        <f>+[1]CUY!R37</f>
        <v>281.16829999999999</v>
      </c>
      <c r="R36" s="18">
        <f t="shared" si="4"/>
        <v>235.07340889065725</v>
      </c>
      <c r="S36" s="19">
        <f t="shared" si="5"/>
        <v>219.23007970058489</v>
      </c>
      <c r="T36" s="19">
        <f t="shared" si="6"/>
        <v>207.77481793906162</v>
      </c>
      <c r="U36" s="19">
        <f t="shared" si="7"/>
        <v>203.86982492858104</v>
      </c>
      <c r="V36" s="19"/>
      <c r="W36" s="20">
        <f t="shared" si="8"/>
        <v>226.57840124964</v>
      </c>
      <c r="X36" s="21"/>
      <c r="Y36" s="41">
        <f t="shared" si="18"/>
        <v>2.9813225552052236E-2</v>
      </c>
      <c r="Z36" s="24">
        <f t="shared" si="18"/>
        <v>2.4657098105028696E-2</v>
      </c>
      <c r="AA36" s="24">
        <f t="shared" si="18"/>
        <v>1.4119721371591121E-2</v>
      </c>
      <c r="AB36" s="24">
        <f t="shared" si="18"/>
        <v>9.9459758100062245E-3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3.0457755698922728E-3</v>
      </c>
      <c r="AH36" s="24">
        <f t="shared" si="18"/>
        <v>4.434214001827641E-2</v>
      </c>
      <c r="AI36" s="24">
        <f t="shared" si="18"/>
        <v>2.2297525494220594E-2</v>
      </c>
      <c r="AJ36" s="24">
        <f t="shared" si="18"/>
        <v>4.7619828186324487E-2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2.9813225552052458E-2</v>
      </c>
      <c r="AP36" s="24">
        <f t="shared" si="32"/>
        <v>2.7057147167781848E-2</v>
      </c>
      <c r="AQ36" s="24">
        <f t="shared" si="32"/>
        <v>3.0520519301000526E-2</v>
      </c>
      <c r="AR36" s="24">
        <f t="shared" si="32"/>
        <v>2.6025762704584121E-2</v>
      </c>
      <c r="AS36" s="24" t="e">
        <f t="shared" si="32"/>
        <v>#DIV/0!</v>
      </c>
      <c r="AT36" s="24">
        <f t="shared" si="32"/>
        <v>2.8872871189904892E-2</v>
      </c>
      <c r="AU36" s="21"/>
      <c r="AV36" s="24">
        <f t="shared" si="34"/>
        <v>0.55624398969137756</v>
      </c>
      <c r="AW36" s="24">
        <f t="shared" si="34"/>
        <v>0.59662874770520857</v>
      </c>
      <c r="AX36" s="24">
        <f t="shared" si="34"/>
        <v>0.34590486015323574</v>
      </c>
      <c r="AY36" s="24">
        <f t="shared" si="34"/>
        <v>0.41864145707534228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0.6441164589549242</v>
      </c>
      <c r="BE36" s="24">
        <f t="shared" si="34"/>
        <v>0.49602734123970338</v>
      </c>
      <c r="BF36" s="24">
        <f t="shared" si="34"/>
        <v>0.35455236071568241</v>
      </c>
      <c r="BG36" s="24">
        <f t="shared" si="34"/>
        <v>0.52101887946239289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0.55624398969137823</v>
      </c>
      <c r="BM36" s="24">
        <f t="shared" si="33"/>
        <v>0.53793136620561932</v>
      </c>
      <c r="BN36" s="24">
        <f t="shared" si="33"/>
        <v>0.50626940686477551</v>
      </c>
      <c r="BO36" s="24">
        <f t="shared" si="33"/>
        <v>0.50235929879458707</v>
      </c>
      <c r="BP36" s="24" t="e">
        <f t="shared" si="33"/>
        <v>#DIV/0!</v>
      </c>
      <c r="BQ36" s="24">
        <f t="shared" si="33"/>
        <v>0.5550795405776332</v>
      </c>
      <c r="BR36" s="21"/>
      <c r="BS36" s="35">
        <f t="shared" si="11"/>
        <v>43647</v>
      </c>
      <c r="BT36" s="24">
        <f t="shared" si="15"/>
        <v>7.107660354010165E-3</v>
      </c>
      <c r="BU36" s="24">
        <f t="shared" si="15"/>
        <v>4.0878454428272521E-4</v>
      </c>
      <c r="BV36" s="24">
        <f t="shared" si="15"/>
        <v>8.7247379031404361E-4</v>
      </c>
      <c r="BW36" s="24">
        <f t="shared" si="15"/>
        <v>4.6822793558184703E-3</v>
      </c>
      <c r="BX36" s="24">
        <f t="shared" si="15"/>
        <v>1.7594167994881512E-3</v>
      </c>
      <c r="BY36" s="24">
        <f t="shared" si="15"/>
        <v>3.1025679876027141E-3</v>
      </c>
      <c r="BZ36" s="24">
        <f t="shared" si="15"/>
        <v>4.5684830303983565E-3</v>
      </c>
      <c r="CA36" s="24">
        <f t="shared" si="15"/>
        <v>8.6328315039803778E-5</v>
      </c>
      <c r="CB36" s="24">
        <f t="shared" si="15"/>
        <v>2.7527306087142844E-3</v>
      </c>
      <c r="CC36" s="24">
        <f t="shared" si="15"/>
        <v>4.5966105046030915E-4</v>
      </c>
      <c r="CD36" s="24">
        <f t="shared" si="15"/>
        <v>3.0519555065061377E-3</v>
      </c>
      <c r="CE36" s="24">
        <f t="shared" si="15"/>
        <v>9.608842094173866E-4</v>
      </c>
      <c r="CF36" s="24">
        <f t="shared" si="14"/>
        <v>2.9813225552052548E-2</v>
      </c>
    </row>
    <row r="37" spans="1:84" x14ac:dyDescent="0.2">
      <c r="A37" s="31">
        <f>+[1]CUY!A38</f>
        <v>43678</v>
      </c>
      <c r="B37" s="17">
        <f>+[1]CUY!B38</f>
        <v>245.6743153619274</v>
      </c>
      <c r="C37" s="17">
        <f>+[1]CUY!C38</f>
        <v>249.921467298534</v>
      </c>
      <c r="D37" s="17">
        <f>+[1]CUY!D38</f>
        <v>196.66850046871801</v>
      </c>
      <c r="E37" s="17">
        <f>+[1]CUY!E38</f>
        <v>185.12738328025699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261.63067880076898</v>
      </c>
      <c r="K37" s="17">
        <f>+[1]CUY!K38</f>
        <v>229.15180000000001</v>
      </c>
      <c r="L37" s="17">
        <f>+[1]CUY!L38</f>
        <v>220.89407279658701</v>
      </c>
      <c r="M37" s="17">
        <f>+[1]CUY!M38</f>
        <v>235.07671105627</v>
      </c>
      <c r="N37" s="17">
        <f>+[1]CUY!N38</f>
        <v>235.63380000000001</v>
      </c>
      <c r="O37" s="17">
        <f>+[1]CUY!P38</f>
        <v>192.7321</v>
      </c>
      <c r="P37" s="17">
        <f>+[1]CUY!Q38</f>
        <v>240.45400000000001</v>
      </c>
      <c r="Q37" s="17">
        <f>+[1]CUY!R38</f>
        <v>290.15769999999998</v>
      </c>
      <c r="R37" s="18">
        <f t="shared" si="4"/>
        <v>245.67431536192737</v>
      </c>
      <c r="S37" s="19">
        <f t="shared" si="5"/>
        <v>230.02609199345449</v>
      </c>
      <c r="T37" s="19">
        <f t="shared" si="6"/>
        <v>217.22230643903546</v>
      </c>
      <c r="U37" s="19">
        <f t="shared" si="7"/>
        <v>212.8559133070091</v>
      </c>
      <c r="V37" s="19"/>
      <c r="W37" s="20">
        <f t="shared" si="8"/>
        <v>235.26722574903641</v>
      </c>
      <c r="X37" s="21"/>
      <c r="Y37" s="41">
        <f t="shared" si="18"/>
        <v>4.5096153245478998E-2</v>
      </c>
      <c r="Z37" s="24">
        <f t="shared" si="18"/>
        <v>5.3463126869736755E-2</v>
      </c>
      <c r="AA37" s="24">
        <f t="shared" si="18"/>
        <v>4.7611876939006814E-2</v>
      </c>
      <c r="AB37" s="24">
        <f t="shared" si="18"/>
        <v>4.1752978050193068E-2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1.997148437353724E-2</v>
      </c>
      <c r="AH37" s="24">
        <f t="shared" si="18"/>
        <v>4.0537269922283903E-2</v>
      </c>
      <c r="AI37" s="24">
        <f t="shared" si="18"/>
        <v>2.8557783917913859E-2</v>
      </c>
      <c r="AJ37" s="24">
        <f t="shared" si="18"/>
        <v>5.0657230770586592E-2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4.5096153245478554E-2</v>
      </c>
      <c r="AP37" s="24">
        <f t="shared" si="32"/>
        <v>4.9245123240452715E-2</v>
      </c>
      <c r="AQ37" s="24">
        <f t="shared" si="32"/>
        <v>4.5469843716791081E-2</v>
      </c>
      <c r="AR37" s="24">
        <f t="shared" si="32"/>
        <v>4.4077579315997539E-2</v>
      </c>
      <c r="AS37" s="24" t="e">
        <f t="shared" si="32"/>
        <v>#DIV/0!</v>
      </c>
      <c r="AT37" s="24">
        <f t="shared" si="32"/>
        <v>3.8347982206049958E-2</v>
      </c>
      <c r="AU37" s="21"/>
      <c r="AV37" s="24">
        <f t="shared" si="34"/>
        <v>0.57052639482336587</v>
      </c>
      <c r="AW37" s="24">
        <f t="shared" si="34"/>
        <v>0.61377910566393346</v>
      </c>
      <c r="AX37" s="24">
        <f t="shared" si="34"/>
        <v>0.38496001145086245</v>
      </c>
      <c r="AY37" s="24">
        <f t="shared" si="34"/>
        <v>0.46946024069898318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0.52874435611922954</v>
      </c>
      <c r="BE37" s="24">
        <f t="shared" si="34"/>
        <v>0.51905046005356237</v>
      </c>
      <c r="BF37" s="24">
        <f t="shared" si="34"/>
        <v>0.36303171820115865</v>
      </c>
      <c r="BG37" s="24">
        <f t="shared" si="34"/>
        <v>0.57567114070777436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0.57052639482336631</v>
      </c>
      <c r="BM37" s="24">
        <f t="shared" si="33"/>
        <v>0.56764605300725646</v>
      </c>
      <c r="BN37" s="24">
        <f t="shared" si="33"/>
        <v>0.54511247128298224</v>
      </c>
      <c r="BO37" s="24">
        <f t="shared" si="33"/>
        <v>0.53706125702042695</v>
      </c>
      <c r="BP37" s="24" t="e">
        <f t="shared" si="33"/>
        <v>#DIV/0!</v>
      </c>
      <c r="BQ37" s="24">
        <f t="shared" si="33"/>
        <v>0.56782625774462603</v>
      </c>
      <c r="BR37" s="21"/>
      <c r="BS37" s="35">
        <f t="shared" si="11"/>
        <v>43678</v>
      </c>
      <c r="BT37" s="24">
        <f t="shared" si="15"/>
        <v>1.533413020878199E-2</v>
      </c>
      <c r="BU37" s="24">
        <f t="shared" si="15"/>
        <v>1.3574205081158175E-3</v>
      </c>
      <c r="BV37" s="24">
        <f t="shared" si="15"/>
        <v>3.5919652451649972E-3</v>
      </c>
      <c r="BW37" s="24">
        <f t="shared" si="15"/>
        <v>5.7780170305514458E-3</v>
      </c>
      <c r="BX37" s="24">
        <f t="shared" si="15"/>
        <v>2.870746815578344E-3</v>
      </c>
      <c r="BY37" s="24">
        <f t="shared" si="15"/>
        <v>3.6311635757876955E-3</v>
      </c>
      <c r="BZ37" s="24">
        <f t="shared" si="15"/>
        <v>3.8495838566790924E-3</v>
      </c>
      <c r="CA37" s="24">
        <f t="shared" si="15"/>
        <v>5.5135078663660702E-4</v>
      </c>
      <c r="CB37" s="24">
        <f t="shared" si="15"/>
        <v>2.5520307159839009E-3</v>
      </c>
      <c r="CC37" s="24">
        <f t="shared" si="15"/>
        <v>5.844190766870793E-4</v>
      </c>
      <c r="CD37" s="24">
        <f t="shared" si="15"/>
        <v>3.302760358804765E-3</v>
      </c>
      <c r="CE37" s="24">
        <f t="shared" si="15"/>
        <v>1.692565066706758E-3</v>
      </c>
      <c r="CF37" s="24">
        <f t="shared" si="14"/>
        <v>4.5096153245478499E-2</v>
      </c>
    </row>
    <row r="38" spans="1:84" x14ac:dyDescent="0.2">
      <c r="A38" s="31">
        <f>+[1]CUY!A39</f>
        <v>43709</v>
      </c>
      <c r="B38" s="17">
        <f>+[1]CUY!B39</f>
        <v>259.5585436105813</v>
      </c>
      <c r="C38" s="17">
        <f>+[1]CUY!C39</f>
        <v>263.71473669973199</v>
      </c>
      <c r="D38" s="17">
        <f>+[1]CUY!D39</f>
        <v>206.73467268656299</v>
      </c>
      <c r="E38" s="17">
        <f>+[1]CUY!E39</f>
        <v>192.36264865146899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275.55777665355902</v>
      </c>
      <c r="K38" s="17">
        <f>+[1]CUY!K39</f>
        <v>248.9957</v>
      </c>
      <c r="L38" s="17">
        <f>+[1]CUY!L39</f>
        <v>224.52038556204701</v>
      </c>
      <c r="M38" s="17">
        <f>+[1]CUY!M39</f>
        <v>248.20932369554899</v>
      </c>
      <c r="N38" s="17">
        <f>+[1]CUY!N39</f>
        <v>257.1361</v>
      </c>
      <c r="O38" s="17">
        <f>+[1]CUY!P39</f>
        <v>208.38140000000001</v>
      </c>
      <c r="P38" s="17">
        <f>+[1]CUY!Q39</f>
        <v>255.91560000000001</v>
      </c>
      <c r="Q38" s="17">
        <f>+[1]CUY!R39</f>
        <v>299.83210000000003</v>
      </c>
      <c r="R38" s="18">
        <f t="shared" si="4"/>
        <v>259.5585436105813</v>
      </c>
      <c r="S38" s="19">
        <f t="shared" si="5"/>
        <v>243.86916611018157</v>
      </c>
      <c r="T38" s="19">
        <f t="shared" si="6"/>
        <v>231.49277555846896</v>
      </c>
      <c r="U38" s="19">
        <f t="shared" si="7"/>
        <v>227.40465150495245</v>
      </c>
      <c r="V38" s="19"/>
      <c r="W38" s="20">
        <f t="shared" si="8"/>
        <v>250.21706976369944</v>
      </c>
      <c r="X38" s="21"/>
      <c r="Y38" s="41">
        <f t="shared" si="18"/>
        <v>5.651477334209587E-2</v>
      </c>
      <c r="Z38" s="24">
        <f t="shared" si="18"/>
        <v>5.5190414614210592E-2</v>
      </c>
      <c r="AA38" s="24">
        <f t="shared" si="18"/>
        <v>5.1183449275579829E-2</v>
      </c>
      <c r="AB38" s="24">
        <f t="shared" si="18"/>
        <v>3.9082631877634277E-2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5.3231898937186495E-2</v>
      </c>
      <c r="AH38" s="24">
        <f t="shared" si="18"/>
        <v>8.6597181431697257E-2</v>
      </c>
      <c r="AI38" s="24">
        <f t="shared" si="18"/>
        <v>1.6416523628496549E-2</v>
      </c>
      <c r="AJ38" s="24">
        <f t="shared" si="18"/>
        <v>5.5865221953592226E-2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5.651477334209587E-2</v>
      </c>
      <c r="AP38" s="24">
        <f t="shared" ref="AP38:AP52" si="37">+S38/S37-1</f>
        <v>6.0180451690328152E-2</v>
      </c>
      <c r="AQ38" s="24">
        <f t="shared" ref="AQ38:AQ52" si="38">+T38/T37-1</f>
        <v>6.5695228788294813E-2</v>
      </c>
      <c r="AR38" s="24">
        <f t="shared" ref="AR38:AT95" si="39">+U38/U37-1</f>
        <v>6.8350171587477693E-2</v>
      </c>
      <c r="AS38" s="24" t="e">
        <f t="shared" si="39"/>
        <v>#DIV/0!</v>
      </c>
      <c r="AT38" s="24">
        <f t="shared" si="39"/>
        <v>6.3544099553459521E-2</v>
      </c>
      <c r="AU38" s="21"/>
      <c r="AV38" s="24">
        <f t="shared" si="34"/>
        <v>0.55597357481283805</v>
      </c>
      <c r="AW38" s="24">
        <f t="shared" si="34"/>
        <v>0.56980788700736418</v>
      </c>
      <c r="AX38" s="24">
        <f t="shared" si="34"/>
        <v>0.39974976840558907</v>
      </c>
      <c r="AY38" s="24">
        <f t="shared" si="34"/>
        <v>0.45243622625351398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0.58851668927281242</v>
      </c>
      <c r="BE38" s="24">
        <f t="shared" si="34"/>
        <v>0.53838839602631761</v>
      </c>
      <c r="BF38" s="24">
        <f t="shared" si="34"/>
        <v>0.36881846002847407</v>
      </c>
      <c r="BG38" s="24">
        <f t="shared" si="34"/>
        <v>0.55172533649141697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0.55597357481283805</v>
      </c>
      <c r="BM38" s="24">
        <f t="shared" si="33"/>
        <v>0.54430232912766985</v>
      </c>
      <c r="BN38" s="24">
        <f t="shared" si="33"/>
        <v>0.53563373520206659</v>
      </c>
      <c r="BO38" s="24">
        <f t="shared" si="33"/>
        <v>0.5313946928100397</v>
      </c>
      <c r="BP38" s="24" t="e">
        <f t="shared" si="33"/>
        <v>#DIV/0!</v>
      </c>
      <c r="BQ38" s="24">
        <f t="shared" si="33"/>
        <v>0.56290186962163036</v>
      </c>
      <c r="BR38" s="21"/>
      <c r="BS38" s="35">
        <f t="shared" si="11"/>
        <v>43709</v>
      </c>
      <c r="BT38" s="24">
        <f t="shared" si="15"/>
        <v>1.5956275925895855E-2</v>
      </c>
      <c r="BU38" s="24">
        <f t="shared" si="15"/>
        <v>1.4627591315260334E-3</v>
      </c>
      <c r="BV38" s="24">
        <f t="shared" si="15"/>
        <v>3.3514826245915515E-3</v>
      </c>
      <c r="BW38" s="24">
        <f t="shared" si="15"/>
        <v>3.620469313976314E-3</v>
      </c>
      <c r="BX38" s="24">
        <f t="shared" si="15"/>
        <v>4.6308658612682543E-3</v>
      </c>
      <c r="BY38" s="24">
        <f t="shared" si="15"/>
        <v>7.0226926142372449E-3</v>
      </c>
      <c r="BZ38" s="24">
        <f t="shared" si="15"/>
        <v>6.4385920753242095E-3</v>
      </c>
      <c r="CA38" s="24">
        <f t="shared" si="15"/>
        <v>1.434238557484114E-3</v>
      </c>
      <c r="CB38" s="24">
        <f t="shared" si="15"/>
        <v>5.4279588732565401E-3</v>
      </c>
      <c r="CC38" s="24">
        <f t="shared" si="15"/>
        <v>3.3063857663198057E-4</v>
      </c>
      <c r="CD38" s="24">
        <f t="shared" si="15"/>
        <v>3.6616931829660084E-3</v>
      </c>
      <c r="CE38" s="24">
        <f t="shared" si="15"/>
        <v>3.1771066049379958E-3</v>
      </c>
      <c r="CF38" s="24">
        <f t="shared" si="14"/>
        <v>5.6514773342096106E-2</v>
      </c>
    </row>
    <row r="39" spans="1:84" x14ac:dyDescent="0.2">
      <c r="A39" s="31">
        <f>+[1]CUY!A40</f>
        <v>43739</v>
      </c>
      <c r="B39" s="17">
        <f>+[1]CUY!B40</f>
        <v>269.48348062997542</v>
      </c>
      <c r="C39" s="17">
        <f>+[1]CUY!C40</f>
        <v>270.49300558971902</v>
      </c>
      <c r="D39" s="17">
        <f>+[1]CUY!D40</f>
        <v>219.89853017300399</v>
      </c>
      <c r="E39" s="17">
        <f>+[1]CUY!E40</f>
        <v>204.010873227037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279.96705572052298</v>
      </c>
      <c r="K39" s="17">
        <f>+[1]CUY!K40</f>
        <v>255.5258</v>
      </c>
      <c r="L39" s="17">
        <f>+[1]CUY!L40</f>
        <v>231.61088908799599</v>
      </c>
      <c r="M39" s="17">
        <f>+[1]CUY!M40</f>
        <v>256.606005484143</v>
      </c>
      <c r="N39" s="17">
        <f>+[1]CUY!N40</f>
        <v>268.85320000000002</v>
      </c>
      <c r="O39" s="17">
        <f>+[1]CUY!P40</f>
        <v>216.2448</v>
      </c>
      <c r="P39" s="17">
        <f>+[1]CUY!Q40</f>
        <v>266.80110000000002</v>
      </c>
      <c r="Q39" s="17">
        <f>+[1]CUY!R40</f>
        <v>306.52249999999998</v>
      </c>
      <c r="R39" s="18">
        <f t="shared" si="4"/>
        <v>269.48348062997536</v>
      </c>
      <c r="S39" s="19">
        <f t="shared" si="5"/>
        <v>253.48338642434553</v>
      </c>
      <c r="T39" s="19">
        <f t="shared" si="6"/>
        <v>243.05551953213032</v>
      </c>
      <c r="U39" s="19">
        <f t="shared" si="7"/>
        <v>239.74167344961378</v>
      </c>
      <c r="V39" s="19"/>
      <c r="W39" s="20">
        <f t="shared" si="8"/>
        <v>262.16072046391957</v>
      </c>
      <c r="X39" s="21"/>
      <c r="Y39" s="41">
        <f t="shared" si="18"/>
        <v>3.8237758932276211E-2</v>
      </c>
      <c r="Z39" s="24">
        <f t="shared" si="18"/>
        <v>2.5703034175541095E-2</v>
      </c>
      <c r="AA39" s="24">
        <f t="shared" si="18"/>
        <v>6.3675131584720379E-2</v>
      </c>
      <c r="AB39" s="24">
        <f t="shared" si="18"/>
        <v>6.0553463248849138E-2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1.6001286991466301E-2</v>
      </c>
      <c r="AH39" s="24">
        <f t="shared" si="18"/>
        <v>2.6225754099368004E-2</v>
      </c>
      <c r="AI39" s="24">
        <f t="shared" si="18"/>
        <v>3.1580666976850136E-2</v>
      </c>
      <c r="AJ39" s="24">
        <f t="shared" si="18"/>
        <v>3.3829034556708715E-2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3.8237758932275989E-2</v>
      </c>
      <c r="AP39" s="24">
        <f t="shared" si="37"/>
        <v>3.9423681425228674E-2</v>
      </c>
      <c r="AQ39" s="24">
        <f t="shared" si="38"/>
        <v>4.9948616952587788E-2</v>
      </c>
      <c r="AR39" s="24">
        <f t="shared" si="39"/>
        <v>5.4251405426474442E-2</v>
      </c>
      <c r="AS39" s="24" t="e">
        <f t="shared" si="39"/>
        <v>#DIV/0!</v>
      </c>
      <c r="AT39" s="24">
        <f t="shared" si="39"/>
        <v>4.7733157100350976E-2</v>
      </c>
      <c r="AU39" s="21"/>
      <c r="AV39" s="24">
        <f t="shared" si="34"/>
        <v>0.5234723339891123</v>
      </c>
      <c r="AW39" s="24">
        <f t="shared" si="34"/>
        <v>0.51581765421065495</v>
      </c>
      <c r="AX39" s="24">
        <f t="shared" si="34"/>
        <v>0.46076166358759352</v>
      </c>
      <c r="AY39" s="24">
        <f t="shared" si="34"/>
        <v>0.4822353138854607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0.59470781544373619</v>
      </c>
      <c r="BE39" s="24">
        <f t="shared" si="34"/>
        <v>0.5422748883246189</v>
      </c>
      <c r="BF39" s="24">
        <f t="shared" si="34"/>
        <v>0.33964548440432574</v>
      </c>
      <c r="BG39" s="24">
        <f t="shared" si="34"/>
        <v>0.56919714588298964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0.52347233398911186</v>
      </c>
      <c r="BM39" s="24">
        <f t="shared" si="33"/>
        <v>0.53242756231901534</v>
      </c>
      <c r="BN39" s="24">
        <f t="shared" si="33"/>
        <v>0.55495489874227255</v>
      </c>
      <c r="BO39" s="24">
        <f t="shared" si="33"/>
        <v>0.55126946169220137</v>
      </c>
      <c r="BP39" s="24" t="e">
        <f t="shared" si="33"/>
        <v>#DIV/0!</v>
      </c>
      <c r="BQ39" s="24">
        <f t="shared" si="33"/>
        <v>0.55644427694992049</v>
      </c>
      <c r="BR39" s="21"/>
      <c r="BS39" s="35">
        <f t="shared" si="11"/>
        <v>43739</v>
      </c>
      <c r="BT39" s="24">
        <f t="shared" si="15"/>
        <v>7.4217707948943147E-3</v>
      </c>
      <c r="BU39" s="24">
        <f t="shared" si="15"/>
        <v>1.8105730820057876E-3</v>
      </c>
      <c r="BV39" s="24">
        <f t="shared" si="15"/>
        <v>5.1070095334191908E-3</v>
      </c>
      <c r="BW39" s="24">
        <f t="shared" si="15"/>
        <v>2.7326783011394806E-3</v>
      </c>
      <c r="BX39" s="24">
        <f t="shared" si="15"/>
        <v>4.8770440086118288E-3</v>
      </c>
      <c r="BY39" s="24">
        <f t="shared" si="15"/>
        <v>3.9506231840260447E-3</v>
      </c>
      <c r="BZ39" s="24">
        <f t="shared" si="15"/>
        <v>5.7510751880299124E-3</v>
      </c>
      <c r="CA39" s="24">
        <f t="shared" si="15"/>
        <v>4.2978650921063544E-4</v>
      </c>
      <c r="CB39" s="24">
        <f t="shared" si="15"/>
        <v>1.6906502629263135E-3</v>
      </c>
      <c r="CC39" s="24">
        <f t="shared" si="15"/>
        <v>6.1191312284271198E-4</v>
      </c>
      <c r="CD39" s="24">
        <f t="shared" si="15"/>
        <v>2.2159652096893712E-3</v>
      </c>
      <c r="CE39" s="24">
        <f t="shared" si="15"/>
        <v>1.6386697354802901E-3</v>
      </c>
      <c r="CF39" s="24">
        <f t="shared" si="14"/>
        <v>3.8237758932275878E-2</v>
      </c>
    </row>
    <row r="40" spans="1:84" x14ac:dyDescent="0.2">
      <c r="A40" s="31">
        <f>+[1]CUY!A41</f>
        <v>43770</v>
      </c>
      <c r="B40" s="17">
        <f>+[1]CUY!B41</f>
        <v>282.41880709135899</v>
      </c>
      <c r="C40" s="17">
        <f>+[1]CUY!C41</f>
        <v>287.10252733548703</v>
      </c>
      <c r="D40" s="17">
        <f>+[1]CUY!D41</f>
        <v>232.38125830462499</v>
      </c>
      <c r="E40" s="17">
        <f>+[1]CUY!E41</f>
        <v>216.439527299139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298.77972098806202</v>
      </c>
      <c r="K40" s="17">
        <f>+[1]CUY!K41</f>
        <v>267.75689999999997</v>
      </c>
      <c r="L40" s="17">
        <f>+[1]CUY!L41</f>
        <v>236.25206522796799</v>
      </c>
      <c r="M40" s="17">
        <f>+[1]CUY!M41</f>
        <v>267.295571859738</v>
      </c>
      <c r="N40" s="17">
        <f>+[1]CUY!N41</f>
        <v>284.74400000000003</v>
      </c>
      <c r="O40" s="17">
        <f>+[1]CUY!P41</f>
        <v>229.43969999999999</v>
      </c>
      <c r="P40" s="17">
        <f>+[1]CUY!Q41</f>
        <v>279.39890000000003</v>
      </c>
      <c r="Q40" s="17">
        <f>+[1]CUY!R41</f>
        <v>316.63339999999999</v>
      </c>
      <c r="R40" s="18">
        <f t="shared" si="4"/>
        <v>282.41880709135904</v>
      </c>
      <c r="S40" s="19">
        <f t="shared" si="5"/>
        <v>266.81711082910186</v>
      </c>
      <c r="T40" s="19">
        <f t="shared" si="6"/>
        <v>253.80576419688492</v>
      </c>
      <c r="U40" s="19">
        <f t="shared" si="7"/>
        <v>250.50675732467701</v>
      </c>
      <c r="V40" s="19"/>
      <c r="W40" s="20">
        <f t="shared" si="8"/>
        <v>275.05514160050973</v>
      </c>
      <c r="X40" s="21"/>
      <c r="Y40" s="41">
        <f t="shared" si="18"/>
        <v>4.8000443036970042E-2</v>
      </c>
      <c r="Z40" s="24">
        <f t="shared" si="18"/>
        <v>6.1404625637385912E-2</v>
      </c>
      <c r="AA40" s="24">
        <f t="shared" si="18"/>
        <v>5.6765855241507346E-2</v>
      </c>
      <c r="AB40" s="24">
        <f t="shared" si="18"/>
        <v>6.092152773774262E-2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6.7195996397228841E-2</v>
      </c>
      <c r="AH40" s="24">
        <f t="shared" si="18"/>
        <v>4.786639940076487E-2</v>
      </c>
      <c r="AI40" s="24">
        <f t="shared" si="18"/>
        <v>2.0038678484622929E-2</v>
      </c>
      <c r="AJ40" s="24">
        <f t="shared" si="18"/>
        <v>4.1657506633279384E-2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4.8000443036970486E-2</v>
      </c>
      <c r="AP40" s="24">
        <f t="shared" si="37"/>
        <v>5.2601965725812549E-2</v>
      </c>
      <c r="AQ40" s="24">
        <f t="shared" si="38"/>
        <v>4.4229584604572159E-2</v>
      </c>
      <c r="AR40" s="24">
        <f t="shared" si="39"/>
        <v>4.4902847803495183E-2</v>
      </c>
      <c r="AS40" s="24" t="e">
        <f t="shared" si="39"/>
        <v>#DIV/0!</v>
      </c>
      <c r="AT40" s="24">
        <f t="shared" si="39"/>
        <v>4.9185175848510676E-2</v>
      </c>
      <c r="AU40" s="21"/>
      <c r="AV40" s="24">
        <f t="shared" si="34"/>
        <v>0.53599996335380062</v>
      </c>
      <c r="AW40" s="24">
        <f t="shared" si="34"/>
        <v>0.54825259224824463</v>
      </c>
      <c r="AX40" s="24">
        <f t="shared" si="34"/>
        <v>0.48450432229568596</v>
      </c>
      <c r="AY40" s="24">
        <f t="shared" si="34"/>
        <v>0.50527958880861368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0.65232811116101641</v>
      </c>
      <c r="BE40" s="24">
        <f t="shared" si="34"/>
        <v>0.56179564248371294</v>
      </c>
      <c r="BF40" s="24">
        <f t="shared" si="34"/>
        <v>0.33211507255839279</v>
      </c>
      <c r="BG40" s="24">
        <f t="shared" si="34"/>
        <v>0.60464066729018562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0.53599996335380107</v>
      </c>
      <c r="BM40" s="24">
        <f t="shared" si="33"/>
        <v>0.5532320534316193</v>
      </c>
      <c r="BN40" s="24">
        <f t="shared" si="33"/>
        <v>0.56466509740599391</v>
      </c>
      <c r="BO40" s="24">
        <f t="shared" si="33"/>
        <v>0.55455922240568767</v>
      </c>
      <c r="BP40" s="24" t="e">
        <f t="shared" si="33"/>
        <v>#DIV/0!</v>
      </c>
      <c r="BQ40" s="24">
        <f t="shared" si="33"/>
        <v>0.5646907700853343</v>
      </c>
      <c r="BR40" s="21"/>
      <c r="BS40" s="35">
        <f t="shared" si="11"/>
        <v>43770</v>
      </c>
      <c r="BT40" s="24">
        <f t="shared" si="15"/>
        <v>1.7516569361180359E-2</v>
      </c>
      <c r="BU40" s="24">
        <f t="shared" si="15"/>
        <v>1.6536575572539964E-3</v>
      </c>
      <c r="BV40" s="24">
        <f t="shared" si="15"/>
        <v>5.2484880709525866E-3</v>
      </c>
      <c r="BW40" s="24">
        <f t="shared" si="15"/>
        <v>1.0977604983742994E-3</v>
      </c>
      <c r="BX40" s="24">
        <f t="shared" si="15"/>
        <v>7.501506197241729E-4</v>
      </c>
      <c r="BY40" s="24">
        <f t="shared" si="15"/>
        <v>5.7719144652719975E-3</v>
      </c>
      <c r="BZ40" s="24">
        <f t="shared" si="15"/>
        <v>5.9021985180010466E-3</v>
      </c>
      <c r="CA40" s="24">
        <f t="shared" si="15"/>
        <v>1.7661952048269463E-3</v>
      </c>
      <c r="CB40" s="24">
        <f t="shared" si="15"/>
        <v>3.0500196823885473E-3</v>
      </c>
      <c r="CC40" s="24">
        <f t="shared" si="15"/>
        <v>3.8578374189148293E-4</v>
      </c>
      <c r="CD40" s="24">
        <f t="shared" si="15"/>
        <v>2.7171806413383895E-3</v>
      </c>
      <c r="CE40" s="24">
        <f t="shared" si="15"/>
        <v>2.1405246757668504E-3</v>
      </c>
      <c r="CF40" s="24">
        <f t="shared" si="14"/>
        <v>4.8000443036970687E-2</v>
      </c>
    </row>
    <row r="41" spans="1:84" x14ac:dyDescent="0.2">
      <c r="A41" s="31">
        <f>+[1]CUY!A42</f>
        <v>43800</v>
      </c>
      <c r="B41" s="17">
        <f>+[1]CUY!B42</f>
        <v>292.04306510189127</v>
      </c>
      <c r="C41" s="17">
        <f>+[1]CUY!C42</f>
        <v>297.23956228083199</v>
      </c>
      <c r="D41" s="17">
        <f>+[1]CUY!D42</f>
        <v>236.95627318405201</v>
      </c>
      <c r="E41" s="17">
        <f>+[1]CUY!E42</f>
        <v>219.70492252841501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317.85139296885899</v>
      </c>
      <c r="K41" s="17">
        <f>+[1]CUY!K42</f>
        <v>273.4237</v>
      </c>
      <c r="L41" s="17">
        <f>+[1]CUY!L42</f>
        <v>243.18639266081601</v>
      </c>
      <c r="M41" s="17">
        <f>+[1]CUY!M42</f>
        <v>271.75069324905297</v>
      </c>
      <c r="N41" s="17">
        <f>+[1]CUY!N42</f>
        <v>293.84519999999998</v>
      </c>
      <c r="O41" s="17">
        <f>+[1]CUY!P42</f>
        <v>234.7372</v>
      </c>
      <c r="P41" s="17">
        <f>+[1]CUY!Q42</f>
        <v>288.4803</v>
      </c>
      <c r="Q41" s="17">
        <f>+[1]CUY!R42</f>
        <v>328.38139999999999</v>
      </c>
      <c r="R41" s="18">
        <f t="shared" si="4"/>
        <v>292.04306510189127</v>
      </c>
      <c r="S41" s="19">
        <f t="shared" si="5"/>
        <v>274.88352135254576</v>
      </c>
      <c r="T41" s="19">
        <f t="shared" si="6"/>
        <v>260.54162785798553</v>
      </c>
      <c r="U41" s="19">
        <f t="shared" si="7"/>
        <v>257.80038908865987</v>
      </c>
      <c r="V41" s="19"/>
      <c r="W41" s="20">
        <f t="shared" si="8"/>
        <v>286.60474028586083</v>
      </c>
      <c r="X41" s="21"/>
      <c r="Y41" s="41">
        <f t="shared" si="18"/>
        <v>3.4077964246265413E-2</v>
      </c>
      <c r="Z41" s="24">
        <f t="shared" si="18"/>
        <v>3.5308065865611749E-2</v>
      </c>
      <c r="AA41" s="24">
        <f t="shared" si="18"/>
        <v>1.9687538112173053E-2</v>
      </c>
      <c r="AB41" s="24">
        <f t="shared" si="18"/>
        <v>1.5086871007452096E-2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6.3831882290160458E-2</v>
      </c>
      <c r="AH41" s="24">
        <f t="shared" si="18"/>
        <v>2.116397373886536E-2</v>
      </c>
      <c r="AI41" s="24">
        <f t="shared" si="18"/>
        <v>2.9351393928162439E-2</v>
      </c>
      <c r="AJ41" s="24">
        <f t="shared" si="18"/>
        <v>1.6667396913154997E-2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3.4077964246265191E-2</v>
      </c>
      <c r="AP41" s="24">
        <f t="shared" si="37"/>
        <v>3.0231983617461822E-2</v>
      </c>
      <c r="AQ41" s="24">
        <f t="shared" si="38"/>
        <v>2.6539443193557277E-2</v>
      </c>
      <c r="AR41" s="24">
        <f t="shared" si="39"/>
        <v>2.9115509066007794E-2</v>
      </c>
      <c r="AS41" s="24" t="e">
        <f t="shared" si="39"/>
        <v>#DIV/0!</v>
      </c>
      <c r="AT41" s="24">
        <f t="shared" si="39"/>
        <v>4.1990121028625316E-2</v>
      </c>
      <c r="AU41" s="21"/>
      <c r="AV41" s="24">
        <f t="shared" si="34"/>
        <v>0.54745750678396021</v>
      </c>
      <c r="AW41" s="24">
        <f t="shared" si="34"/>
        <v>0.57835101618716611</v>
      </c>
      <c r="AX41" s="24">
        <f t="shared" si="34"/>
        <v>0.50319022002912295</v>
      </c>
      <c r="AY41" s="24">
        <f t="shared" si="34"/>
        <v>0.48712678525103525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0.63812634898661802</v>
      </c>
      <c r="BE41" s="24">
        <f t="shared" si="34"/>
        <v>0.54896111334251452</v>
      </c>
      <c r="BF41" s="24">
        <f t="shared" si="34"/>
        <v>0.33978458376837106</v>
      </c>
      <c r="BG41" s="24">
        <f t="shared" si="34"/>
        <v>0.57925126686421802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0.54745750678396021</v>
      </c>
      <c r="BM41" s="24">
        <f t="shared" si="33"/>
        <v>0.56581264727388225</v>
      </c>
      <c r="BN41" s="24">
        <f t="shared" si="33"/>
        <v>0.56033823054384646</v>
      </c>
      <c r="BO41" s="24">
        <f t="shared" si="33"/>
        <v>0.55553587170345531</v>
      </c>
      <c r="BP41" s="24" t="e">
        <f t="shared" si="33"/>
        <v>#DIV/0!</v>
      </c>
      <c r="BQ41" s="24">
        <f t="shared" si="33"/>
        <v>0.57461720448525089</v>
      </c>
      <c r="BR41" s="21"/>
      <c r="BS41" s="35">
        <f t="shared" si="11"/>
        <v>43800</v>
      </c>
      <c r="BT41" s="24">
        <f t="shared" si="15"/>
        <v>1.0200968416862865E-2</v>
      </c>
      <c r="BU41" s="24">
        <f t="shared" si="15"/>
        <v>5.7831853649431314E-4</v>
      </c>
      <c r="BV41" s="24">
        <f t="shared" si="15"/>
        <v>1.3157833960094636E-3</v>
      </c>
      <c r="BW41" s="24">
        <f t="shared" si="15"/>
        <v>8.3804135580615774E-4</v>
      </c>
      <c r="BX41" s="24">
        <f t="shared" si="15"/>
        <v>3.3997798159716721E-3</v>
      </c>
      <c r="BY41" s="24">
        <f t="shared" si="15"/>
        <v>4.5452206714574539E-3</v>
      </c>
      <c r="BZ41" s="24">
        <f t="shared" si="15"/>
        <v>7.3425913853151737E-3</v>
      </c>
      <c r="CA41" s="24">
        <f t="shared" si="15"/>
        <v>1.7085027236096075E-3</v>
      </c>
      <c r="CB41" s="24">
        <f t="shared" si="15"/>
        <v>1.3483838556007165E-3</v>
      </c>
      <c r="CC41" s="24">
        <f t="shared" si="15"/>
        <v>5.4999500952338735E-4</v>
      </c>
      <c r="CD41" s="24">
        <f t="shared" si="15"/>
        <v>1.0805789398768855E-3</v>
      </c>
      <c r="CE41" s="24">
        <f t="shared" si="15"/>
        <v>1.1698001397376003E-3</v>
      </c>
      <c r="CF41" s="24">
        <f t="shared" si="14"/>
        <v>3.4077964246265295E-2</v>
      </c>
    </row>
    <row r="42" spans="1:84" x14ac:dyDescent="0.2">
      <c r="A42" s="31">
        <f>+[1]CUY!A43</f>
        <v>43831</v>
      </c>
      <c r="B42" s="17">
        <f>+[1]CUY!B43</f>
        <v>299.28523857271051</v>
      </c>
      <c r="C42" s="17">
        <f>+[1]CUY!C43</f>
        <v>309.97211356877</v>
      </c>
      <c r="D42" s="17">
        <f>+[1]CUY!D43</f>
        <v>245.287343994276</v>
      </c>
      <c r="E42" s="17">
        <f>+[1]CUY!E43</f>
        <v>226.44589133061001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312.88292656882197</v>
      </c>
      <c r="K42" s="17">
        <f>+[1]CUY!K43</f>
        <v>283.57260000000002</v>
      </c>
      <c r="L42" s="17">
        <f>+[1]CUY!L43</f>
        <v>250.15234906485901</v>
      </c>
      <c r="M42" s="17">
        <f>+[1]CUY!M43</f>
        <v>279.28922906865699</v>
      </c>
      <c r="N42" s="17">
        <f>+[1]CUY!N43</f>
        <v>303.62169999999998</v>
      </c>
      <c r="O42" s="17">
        <f>+[1]CUY!P43</f>
        <v>236.72640000000001</v>
      </c>
      <c r="P42" s="17">
        <f>+[1]CUY!Q43</f>
        <v>297.34739999999999</v>
      </c>
      <c r="Q42" s="17">
        <f>+[1]CUY!R43</f>
        <v>333.59190000000001</v>
      </c>
      <c r="R42" s="18">
        <f t="shared" si="4"/>
        <v>299.28523857271051</v>
      </c>
      <c r="S42" s="19">
        <f t="shared" si="5"/>
        <v>284.03857542478153</v>
      </c>
      <c r="T42" s="19">
        <f t="shared" si="6"/>
        <v>266.86447164264609</v>
      </c>
      <c r="U42" s="19">
        <f t="shared" si="7"/>
        <v>263.82592868055485</v>
      </c>
      <c r="V42" s="19"/>
      <c r="W42" s="20">
        <f t="shared" si="8"/>
        <v>290.92407437771135</v>
      </c>
      <c r="X42" s="21"/>
      <c r="Y42" s="41">
        <f t="shared" si="18"/>
        <v>2.4798306606912623E-2</v>
      </c>
      <c r="Z42" s="24">
        <f t="shared" si="18"/>
        <v>4.2835991246374938E-2</v>
      </c>
      <c r="AA42" s="24">
        <f t="shared" si="18"/>
        <v>3.5158684335624191E-2</v>
      </c>
      <c r="AB42" s="24">
        <f t="shared" si="18"/>
        <v>3.0681919752267639E-2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-1.5631413012318629E-2</v>
      </c>
      <c r="AH42" s="24">
        <f t="shared" si="18"/>
        <v>3.7117850427742738E-2</v>
      </c>
      <c r="AI42" s="24">
        <f t="shared" si="18"/>
        <v>2.8644515541454529E-2</v>
      </c>
      <c r="AJ42" s="24">
        <f t="shared" si="18"/>
        <v>2.774063142019334E-2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2.4798306606912623E-2</v>
      </c>
      <c r="AP42" s="24">
        <f t="shared" si="37"/>
        <v>3.3305212430301268E-2</v>
      </c>
      <c r="AQ42" s="24">
        <f t="shared" si="38"/>
        <v>2.4268075073619277E-2</v>
      </c>
      <c r="AR42" s="24">
        <f t="shared" si="39"/>
        <v>2.3372887888942318E-2</v>
      </c>
      <c r="AS42" s="24" t="e">
        <f t="shared" si="39"/>
        <v>#DIV/0!</v>
      </c>
      <c r="AT42" s="24">
        <f t="shared" si="39"/>
        <v>1.5070700113132718E-2</v>
      </c>
      <c r="AU42" s="21"/>
      <c r="AV42" s="24">
        <f t="shared" si="34"/>
        <v>0.54131609509226597</v>
      </c>
      <c r="AW42" s="24">
        <f t="shared" si="34"/>
        <v>0.60330530237649138</v>
      </c>
      <c r="AX42" s="24">
        <f t="shared" si="34"/>
        <v>0.51790160766895088</v>
      </c>
      <c r="AY42" s="24">
        <f t="shared" si="34"/>
        <v>0.51342465350795963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0.527678438098794</v>
      </c>
      <c r="BE42" s="24">
        <f t="shared" si="34"/>
        <v>0.54159277795113625</v>
      </c>
      <c r="BF42" s="24">
        <f t="shared" si="34"/>
        <v>0.34521803167969489</v>
      </c>
      <c r="BG42" s="24">
        <f t="shared" si="34"/>
        <v>0.55618782914764164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0.54131609509226641</v>
      </c>
      <c r="BM42" s="24">
        <f t="shared" si="33"/>
        <v>0.57315684601690076</v>
      </c>
      <c r="BN42" s="24">
        <f t="shared" si="33"/>
        <v>0.55085566779955597</v>
      </c>
      <c r="BO42" s="24">
        <f t="shared" si="33"/>
        <v>0.54948117728437618</v>
      </c>
      <c r="BP42" s="24" t="e">
        <f t="shared" si="33"/>
        <v>#DIV/0!</v>
      </c>
      <c r="BQ42" s="24">
        <f t="shared" si="33"/>
        <v>0.55286553975232566</v>
      </c>
      <c r="BR42" s="21"/>
      <c r="BS42" s="35">
        <f t="shared" si="11"/>
        <v>43831</v>
      </c>
      <c r="BT42" s="24">
        <f t="shared" si="15"/>
        <v>1.2390607785086379E-2</v>
      </c>
      <c r="BU42" s="24">
        <f t="shared" ref="BU42:CE65" si="40">(D42-D41)/$B41*D$3</f>
        <v>1.0184088015280539E-3</v>
      </c>
      <c r="BV42" s="24">
        <f t="shared" si="40"/>
        <v>2.6267435914704863E-3</v>
      </c>
      <c r="BW42" s="24">
        <f t="shared" si="40"/>
        <v>1.8888501934039821E-3</v>
      </c>
      <c r="BX42" s="24">
        <f t="shared" si="40"/>
        <v>-3.9809758865337098E-4</v>
      </c>
      <c r="BY42" s="24">
        <f t="shared" si="40"/>
        <v>-2.0739749454029332E-3</v>
      </c>
      <c r="BZ42" s="24">
        <f t="shared" si="40"/>
        <v>3.9232193361628271E-3</v>
      </c>
      <c r="CA42" s="24">
        <f t="shared" si="40"/>
        <v>-4.3042350578357375E-4</v>
      </c>
      <c r="CB42" s="24">
        <f t="shared" si="40"/>
        <v>2.3352928437525323E-3</v>
      </c>
      <c r="CC42" s="24">
        <f t="shared" si="40"/>
        <v>5.342959381559807E-4</v>
      </c>
      <c r="CD42" s="24">
        <f t="shared" si="40"/>
        <v>1.7681971097745863E-3</v>
      </c>
      <c r="CE42" s="24">
        <f t="shared" si="40"/>
        <v>1.21518704741776E-3</v>
      </c>
      <c r="CF42" s="24">
        <f t="shared" si="14"/>
        <v>2.479830660691271E-2</v>
      </c>
    </row>
    <row r="43" spans="1:84" x14ac:dyDescent="0.2">
      <c r="A43" s="31">
        <f>+[1]CUY!A44</f>
        <v>43862</v>
      </c>
      <c r="B43" s="17">
        <f>+[1]CUY!B44</f>
        <v>305.12070938240709</v>
      </c>
      <c r="C43" s="17">
        <f>+[1]CUY!C44</f>
        <v>315.913998227984</v>
      </c>
      <c r="D43" s="17">
        <f>+[1]CUY!D44</f>
        <v>248.65808326933299</v>
      </c>
      <c r="E43" s="17">
        <f>+[1]CUY!E44</f>
        <v>236.22230928352499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319.123406790101</v>
      </c>
      <c r="K43" s="17">
        <f>+[1]CUY!K44</f>
        <v>296.53179999999998</v>
      </c>
      <c r="L43" s="17">
        <f>+[1]CUY!L44</f>
        <v>258.300958634209</v>
      </c>
      <c r="M43" s="17">
        <f>+[1]CUY!M44</f>
        <v>282.71410878303402</v>
      </c>
      <c r="N43" s="17">
        <f>+[1]CUY!N44</f>
        <v>312.1816</v>
      </c>
      <c r="O43" s="17">
        <f>+[1]CUY!P44</f>
        <v>245.6653</v>
      </c>
      <c r="P43" s="17">
        <f>+[1]CUY!Q44</f>
        <v>305.13909999999998</v>
      </c>
      <c r="Q43" s="17">
        <f>+[1]CUY!R44</f>
        <v>336.12209999999999</v>
      </c>
      <c r="R43" s="18">
        <f t="shared" si="4"/>
        <v>305.12070938240709</v>
      </c>
      <c r="S43" s="19">
        <f t="shared" si="5"/>
        <v>291.02202440869291</v>
      </c>
      <c r="T43" s="19">
        <f t="shared" si="6"/>
        <v>275.06704374097239</v>
      </c>
      <c r="U43" s="19">
        <f t="shared" si="7"/>
        <v>273.19691180458813</v>
      </c>
      <c r="V43" s="19"/>
      <c r="W43" s="20">
        <f t="shared" si="8"/>
        <v>297.27218489223606</v>
      </c>
      <c r="X43" s="21"/>
      <c r="Y43" s="41">
        <f t="shared" si="18"/>
        <v>1.9498024150893301E-2</v>
      </c>
      <c r="Z43" s="24">
        <f t="shared" si="18"/>
        <v>1.9169094247879048E-2</v>
      </c>
      <c r="AA43" s="24">
        <f t="shared" si="18"/>
        <v>1.3742002421191613E-2</v>
      </c>
      <c r="AB43" s="24">
        <f t="shared" si="18"/>
        <v>4.3173306856963301E-2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1.9945096684290897E-2</v>
      </c>
      <c r="AH43" s="24">
        <f t="shared" si="18"/>
        <v>4.5699760837259795E-2</v>
      </c>
      <c r="AI43" s="24">
        <f t="shared" si="18"/>
        <v>3.2574587445657999E-2</v>
      </c>
      <c r="AJ43" s="24">
        <f t="shared" si="18"/>
        <v>1.22628420931159E-2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1.9498024150893301E-2</v>
      </c>
      <c r="AP43" s="24">
        <f t="shared" si="37"/>
        <v>2.4586269570841202E-2</v>
      </c>
      <c r="AQ43" s="24">
        <f t="shared" si="38"/>
        <v>3.0736845739848917E-2</v>
      </c>
      <c r="AR43" s="24">
        <f t="shared" si="39"/>
        <v>3.5519568417325065E-2</v>
      </c>
      <c r="AS43" s="24" t="e">
        <f t="shared" si="39"/>
        <v>#DIV/0!</v>
      </c>
      <c r="AT43" s="24">
        <f t="shared" si="39"/>
        <v>2.1820506013822794E-2</v>
      </c>
      <c r="AU43" s="21"/>
      <c r="AV43" s="24">
        <f t="shared" si="34"/>
        <v>0.5189446128374291</v>
      </c>
      <c r="AW43" s="24">
        <f t="shared" si="34"/>
        <v>0.56099787747794916</v>
      </c>
      <c r="AX43" s="24">
        <f t="shared" si="34"/>
        <v>0.50118596817422478</v>
      </c>
      <c r="AY43" s="24">
        <f t="shared" si="34"/>
        <v>0.55213889777759584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0.53433955231298191</v>
      </c>
      <c r="BE43" s="24">
        <f t="shared" si="34"/>
        <v>0.56413148055937667</v>
      </c>
      <c r="BF43" s="24">
        <f t="shared" si="34"/>
        <v>0.36151384490513494</v>
      </c>
      <c r="BG43" s="24">
        <f t="shared" si="34"/>
        <v>0.53181299908126967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0.5189446128374291</v>
      </c>
      <c r="BM43" s="24">
        <f t="shared" si="33"/>
        <v>0.55751213828668345</v>
      </c>
      <c r="BN43" s="24">
        <f t="shared" si="33"/>
        <v>0.55966880476984882</v>
      </c>
      <c r="BO43" s="24">
        <f t="shared" si="33"/>
        <v>0.5668797934336387</v>
      </c>
      <c r="BP43" s="24" t="e">
        <f t="shared" si="33"/>
        <v>#DIV/0!</v>
      </c>
      <c r="BQ43" s="24">
        <f t="shared" si="33"/>
        <v>0.55195239677696195</v>
      </c>
      <c r="BR43" s="21"/>
      <c r="BS43" s="35">
        <f t="shared" si="11"/>
        <v>43862</v>
      </c>
      <c r="BT43" s="24">
        <f t="shared" ref="BT43:BT74" si="41">(C43-C42)/$B42*C$3</f>
        <v>5.642388606273867E-3</v>
      </c>
      <c r="BU43" s="24">
        <f t="shared" si="40"/>
        <v>4.0207593496228999E-4</v>
      </c>
      <c r="BV43" s="24">
        <f t="shared" si="40"/>
        <v>3.7173780048341161E-3</v>
      </c>
      <c r="BW43" s="24">
        <f t="shared" si="40"/>
        <v>1.5806170804012875E-3</v>
      </c>
      <c r="BX43" s="24">
        <f t="shared" si="40"/>
        <v>1.1048770783917757E-3</v>
      </c>
      <c r="BY43" s="24">
        <f t="shared" si="40"/>
        <v>4.8209928658058147E-4</v>
      </c>
      <c r="BZ43" s="24">
        <f t="shared" si="40"/>
        <v>6.9927137401785424E-4</v>
      </c>
      <c r="CA43" s="24">
        <f t="shared" si="40"/>
        <v>5.2753737655524869E-4</v>
      </c>
      <c r="CB43" s="24">
        <f t="shared" si="40"/>
        <v>2.9097934938358953E-3</v>
      </c>
      <c r="CC43" s="24">
        <f t="shared" si="40"/>
        <v>6.0988258299647083E-4</v>
      </c>
      <c r="CD43" s="24">
        <f t="shared" si="40"/>
        <v>7.8388182976765807E-4</v>
      </c>
      <c r="CE43" s="24">
        <f t="shared" si="40"/>
        <v>1.0382215022760348E-3</v>
      </c>
      <c r="CF43" s="24">
        <f t="shared" si="14"/>
        <v>1.9498024150893078E-2</v>
      </c>
    </row>
    <row r="44" spans="1:84" x14ac:dyDescent="0.2">
      <c r="A44" s="31">
        <f>+[1]CUY!A45</f>
        <v>43891</v>
      </c>
      <c r="B44" s="17">
        <f>+[1]CUY!B45</f>
        <v>311.99698130571562</v>
      </c>
      <c r="C44" s="17">
        <f>+[1]CUY!C45</f>
        <v>321.17427779060199</v>
      </c>
      <c r="D44" s="17">
        <f>+[1]CUY!D45</f>
        <v>253.401696785116</v>
      </c>
      <c r="E44" s="17">
        <f>+[1]CUY!E45</f>
        <v>246.287414382539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349.850786993555</v>
      </c>
      <c r="K44" s="17">
        <f>+[1]CUY!K45</f>
        <v>302.58030000000002</v>
      </c>
      <c r="L44" s="17">
        <f>+[1]CUY!L45</f>
        <v>264.68754082211501</v>
      </c>
      <c r="M44" s="17">
        <f>+[1]CUY!M45</f>
        <v>293.95391474908899</v>
      </c>
      <c r="N44" s="17">
        <f>+[1]CUY!N45</f>
        <v>319.22340000000003</v>
      </c>
      <c r="O44" s="17">
        <f>+[1]CUY!P45</f>
        <v>260.61130000000003</v>
      </c>
      <c r="P44" s="17">
        <f>+[1]CUY!Q45</f>
        <v>313.92570000000001</v>
      </c>
      <c r="Q44" s="17">
        <f>+[1]CUY!R45</f>
        <v>344.95780000000002</v>
      </c>
      <c r="R44" s="18">
        <f t="shared" si="4"/>
        <v>311.99698130571556</v>
      </c>
      <c r="S44" s="19">
        <f t="shared" si="5"/>
        <v>297.90206566995249</v>
      </c>
      <c r="T44" s="19">
        <f t="shared" si="6"/>
        <v>283.48640440919547</v>
      </c>
      <c r="U44" s="19">
        <f t="shared" si="7"/>
        <v>280.92651701796842</v>
      </c>
      <c r="V44" s="19"/>
      <c r="W44" s="20">
        <f t="shared" si="8"/>
        <v>305.6261831332925</v>
      </c>
      <c r="X44" s="21"/>
      <c r="Y44" s="41">
        <f t="shared" si="18"/>
        <v>2.2536234715849757E-2</v>
      </c>
      <c r="Z44" s="24">
        <f t="shared" si="18"/>
        <v>1.6650986002911594E-2</v>
      </c>
      <c r="AA44" s="24">
        <f t="shared" si="18"/>
        <v>1.9076852251953547E-2</v>
      </c>
      <c r="AB44" s="24">
        <f t="shared" si="18"/>
        <v>4.2608613595989331E-2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9.6286826818894333E-2</v>
      </c>
      <c r="AH44" s="24">
        <f t="shared" si="18"/>
        <v>2.0397475076872285E-2</v>
      </c>
      <c r="AI44" s="24">
        <f t="shared" si="18"/>
        <v>2.4725352246757648E-2</v>
      </c>
      <c r="AJ44" s="24">
        <f t="shared" si="18"/>
        <v>3.9756791815016346E-2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2.2536234715849757E-2</v>
      </c>
      <c r="AP44" s="24">
        <f t="shared" si="37"/>
        <v>2.3640964202756187E-2</v>
      </c>
      <c r="AQ44" s="24">
        <f t="shared" si="38"/>
        <v>3.060839478884092E-2</v>
      </c>
      <c r="AR44" s="24">
        <f t="shared" si="39"/>
        <v>2.8293164671308935E-2</v>
      </c>
      <c r="AS44" s="24" t="e">
        <f t="shared" si="39"/>
        <v>#DIV/0!</v>
      </c>
      <c r="AT44" s="24">
        <f t="shared" si="39"/>
        <v>2.8102186028890808E-2</v>
      </c>
      <c r="AU44" s="21"/>
      <c r="AV44" s="24">
        <f t="shared" si="34"/>
        <v>0.50003640520156489</v>
      </c>
      <c r="AW44" s="24">
        <f t="shared" si="34"/>
        <v>0.51402330968186449</v>
      </c>
      <c r="AX44" s="24">
        <f t="shared" si="34"/>
        <v>0.48850128805128579</v>
      </c>
      <c r="AY44" s="24">
        <f t="shared" si="34"/>
        <v>0.58129457952656205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0.59893022700857945</v>
      </c>
      <c r="BE44" s="24">
        <f t="shared" si="34"/>
        <v>0.57251229612136911</v>
      </c>
      <c r="BF44" s="24">
        <f t="shared" si="34"/>
        <v>0.35132487075048724</v>
      </c>
      <c r="BG44" s="24">
        <f t="shared" si="34"/>
        <v>0.48610496840076922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0.50003640520156467</v>
      </c>
      <c r="BM44" s="24">
        <f t="shared" si="33"/>
        <v>0.53184573663966384</v>
      </c>
      <c r="BN44" s="24">
        <f t="shared" si="33"/>
        <v>0.55286909607907386</v>
      </c>
      <c r="BO44" s="24">
        <f t="shared" si="33"/>
        <v>0.5709289491226226</v>
      </c>
      <c r="BP44" s="24" t="e">
        <f t="shared" si="33"/>
        <v>#DIV/0!</v>
      </c>
      <c r="BQ44" s="24">
        <f t="shared" si="33"/>
        <v>0.54508298825012469</v>
      </c>
      <c r="BR44" s="21"/>
      <c r="BS44" s="35">
        <f t="shared" si="11"/>
        <v>43891</v>
      </c>
      <c r="BT44" s="24">
        <f t="shared" si="41"/>
        <v>4.8996066334599077E-3</v>
      </c>
      <c r="BU44" s="24">
        <f t="shared" si="40"/>
        <v>5.5501641581860402E-4</v>
      </c>
      <c r="BV44" s="24">
        <f t="shared" si="40"/>
        <v>3.7539535175642748E-3</v>
      </c>
      <c r="BW44" s="24">
        <f t="shared" si="40"/>
        <v>2.4435076908055798E-4</v>
      </c>
      <c r="BX44" s="24">
        <f t="shared" si="40"/>
        <v>1.1719195354644009E-3</v>
      </c>
      <c r="BY44" s="24">
        <f t="shared" si="40"/>
        <v>2.331993791703684E-3</v>
      </c>
      <c r="BZ44" s="24">
        <f t="shared" si="40"/>
        <v>1.8694440674136875E-3</v>
      </c>
      <c r="CA44" s="24">
        <f t="shared" si="40"/>
        <v>2.5478530143723194E-3</v>
      </c>
      <c r="CB44" s="24">
        <f t="shared" si="40"/>
        <v>1.3321259013284108E-3</v>
      </c>
      <c r="CC44" s="24">
        <f t="shared" si="40"/>
        <v>4.6886178686022476E-4</v>
      </c>
      <c r="CD44" s="24">
        <f t="shared" si="40"/>
        <v>2.5233512016708719E-3</v>
      </c>
      <c r="CE44" s="24">
        <f t="shared" si="40"/>
        <v>8.3775808111286292E-4</v>
      </c>
      <c r="CF44" s="24">
        <f t="shared" si="14"/>
        <v>2.2536234715849805E-2</v>
      </c>
    </row>
    <row r="45" spans="1:84" x14ac:dyDescent="0.2">
      <c r="A45" s="31">
        <f>+[1]CUY!A46</f>
        <v>43922</v>
      </c>
      <c r="B45" s="17">
        <f>+[1]CUY!B46</f>
        <v>315.48834980564777</v>
      </c>
      <c r="C45" s="17">
        <f>+[1]CUY!C46</f>
        <v>331.07651621472098</v>
      </c>
      <c r="D45" s="17">
        <f>+[1]CUY!D46</f>
        <v>259.80144057483801</v>
      </c>
      <c r="E45" s="17">
        <f>+[1]CUY!E46</f>
        <v>247.368814344703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335.12142475060699</v>
      </c>
      <c r="K45" s="17">
        <f>+[1]CUY!K46</f>
        <v>307.20830000000001</v>
      </c>
      <c r="L45" s="17">
        <f>+[1]CUY!L46</f>
        <v>269.22832873091801</v>
      </c>
      <c r="M45" s="17">
        <f>+[1]CUY!M46</f>
        <v>297.46930447755</v>
      </c>
      <c r="N45" s="17">
        <f>+[1]CUY!N46</f>
        <v>320.73070000000001</v>
      </c>
      <c r="O45" s="17">
        <f>+[1]CUY!P46</f>
        <v>273.1481</v>
      </c>
      <c r="P45" s="17">
        <f>+[1]CUY!Q46</f>
        <v>318.30309999999997</v>
      </c>
      <c r="Q45" s="17">
        <f>+[1]CUY!R46</f>
        <v>343.22930000000002</v>
      </c>
      <c r="R45" s="18">
        <f t="shared" si="4"/>
        <v>315.48834980564777</v>
      </c>
      <c r="S45" s="19">
        <f t="shared" si="5"/>
        <v>303.90713707686575</v>
      </c>
      <c r="T45" s="19">
        <f t="shared" si="6"/>
        <v>286.27384910825987</v>
      </c>
      <c r="U45" s="19">
        <f t="shared" si="7"/>
        <v>283.53593874483118</v>
      </c>
      <c r="V45" s="19"/>
      <c r="W45" s="20">
        <f t="shared" si="8"/>
        <v>306.74584114803014</v>
      </c>
      <c r="X45" s="21"/>
      <c r="Y45" s="41">
        <f t="shared" si="18"/>
        <v>1.1190391924052134E-2</v>
      </c>
      <c r="Z45" s="24">
        <f t="shared" si="18"/>
        <v>3.0831355774309621E-2</v>
      </c>
      <c r="AA45" s="24">
        <f t="shared" si="18"/>
        <v>2.5255331242509227E-2</v>
      </c>
      <c r="AB45" s="24">
        <f t="shared" si="18"/>
        <v>4.3908048037093472E-3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-4.2101841100672943E-2</v>
      </c>
      <c r="AH45" s="24">
        <f t="shared" si="18"/>
        <v>1.5295113396344595E-2</v>
      </c>
      <c r="AI45" s="24">
        <f t="shared" si="18"/>
        <v>1.7155276348480131E-2</v>
      </c>
      <c r="AJ45" s="24">
        <f t="shared" si="18"/>
        <v>1.1958982520990258E-2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1.1190391924052356E-2</v>
      </c>
      <c r="AP45" s="24">
        <f t="shared" si="37"/>
        <v>2.015787098826749E-2</v>
      </c>
      <c r="AQ45" s="24">
        <f t="shared" si="38"/>
        <v>9.8327279746399654E-3</v>
      </c>
      <c r="AR45" s="24">
        <f t="shared" si="39"/>
        <v>9.2886273412768894E-3</v>
      </c>
      <c r="AS45" s="24" t="e">
        <f t="shared" si="39"/>
        <v>#DIV/0!</v>
      </c>
      <c r="AT45" s="24">
        <f t="shared" si="39"/>
        <v>3.6634885246376037E-3</v>
      </c>
      <c r="AU45" s="21"/>
      <c r="AV45" s="24">
        <f t="shared" si="34"/>
        <v>0.47012809160246305</v>
      </c>
      <c r="AW45" s="24">
        <f t="shared" si="34"/>
        <v>0.51973230693360084</v>
      </c>
      <c r="AX45" s="24">
        <f t="shared" si="34"/>
        <v>0.49523442485488212</v>
      </c>
      <c r="AY45" s="24">
        <f t="shared" si="34"/>
        <v>0.51705680730919301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0.47056011803217812</v>
      </c>
      <c r="BE45" s="24">
        <f t="shared" si="34"/>
        <v>0.54731679750340745</v>
      </c>
      <c r="BF45" s="24">
        <f t="shared" si="34"/>
        <v>0.32264944005715113</v>
      </c>
      <c r="BG45" s="24">
        <f t="shared" si="34"/>
        <v>0.47366707753987769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0.47012809160246305</v>
      </c>
      <c r="BM45" s="24">
        <f t="shared" si="33"/>
        <v>0.51573150015541147</v>
      </c>
      <c r="BN45" s="24">
        <f t="shared" si="33"/>
        <v>0.51390257637511327</v>
      </c>
      <c r="BO45" s="24">
        <f t="shared" si="33"/>
        <v>0.52458260645217103</v>
      </c>
      <c r="BP45" s="24" t="e">
        <f t="shared" si="33"/>
        <v>#DIV/0!</v>
      </c>
      <c r="BQ45" s="24">
        <f t="shared" si="33"/>
        <v>0.48884429447862598</v>
      </c>
      <c r="BR45" s="21"/>
      <c r="BS45" s="35">
        <f t="shared" si="11"/>
        <v>43922</v>
      </c>
      <c r="BT45" s="24">
        <f t="shared" si="41"/>
        <v>9.020010861505931E-3</v>
      </c>
      <c r="BU45" s="24">
        <f t="shared" si="40"/>
        <v>7.3228546102247264E-4</v>
      </c>
      <c r="BV45" s="24">
        <f t="shared" si="40"/>
        <v>3.9443752045048607E-4</v>
      </c>
      <c r="BW45" s="24">
        <f t="shared" si="40"/>
        <v>-1.2098832444475478E-3</v>
      </c>
      <c r="BX45" s="24">
        <f t="shared" si="40"/>
        <v>7.7603032884076965E-4</v>
      </c>
      <c r="BY45" s="24">
        <f t="shared" si="40"/>
        <v>1.5686491515135496E-3</v>
      </c>
      <c r="BZ45" s="24">
        <f t="shared" si="40"/>
        <v>-1.1667305192395807E-3</v>
      </c>
      <c r="CA45" s="24">
        <f t="shared" si="40"/>
        <v>-1.1944117638158635E-3</v>
      </c>
      <c r="CB45" s="24">
        <f t="shared" si="40"/>
        <v>9.9680964443453609E-4</v>
      </c>
      <c r="CC45" s="24">
        <f t="shared" si="40"/>
        <v>3.2600843999038974E-4</v>
      </c>
      <c r="CD45" s="24">
        <f t="shared" si="40"/>
        <v>7.7181578934452108E-4</v>
      </c>
      <c r="CE45" s="24">
        <f t="shared" si="40"/>
        <v>1.7537025445251372E-4</v>
      </c>
      <c r="CF45" s="24">
        <f t="shared" si="14"/>
        <v>1.1190391924052178E-2</v>
      </c>
    </row>
    <row r="46" spans="1:84" x14ac:dyDescent="0.2">
      <c r="A46" s="31">
        <f>+[1]CUY!A47</f>
        <v>43952</v>
      </c>
      <c r="B46" s="17">
        <f>+[1]CUY!B47</f>
        <v>320.9848638869683</v>
      </c>
      <c r="C46" s="17">
        <f>+[1]CUY!C47</f>
        <v>336.81884829629001</v>
      </c>
      <c r="D46" s="17">
        <f>+[1]CUY!D47</f>
        <v>263.05183522565301</v>
      </c>
      <c r="E46" s="17">
        <f>+[1]CUY!E47</f>
        <v>253.87438990192601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337.39498285019999</v>
      </c>
      <c r="K46" s="17">
        <f>+[1]CUY!K47</f>
        <v>317.08170000000001</v>
      </c>
      <c r="L46" s="17">
        <f>+[1]CUY!L47</f>
        <v>274.92289131183202</v>
      </c>
      <c r="M46" s="17">
        <f>+[1]CUY!M47</f>
        <v>304.193363376241</v>
      </c>
      <c r="N46" s="17">
        <f>+[1]CUY!N47</f>
        <v>325.01650000000001</v>
      </c>
      <c r="O46" s="17">
        <f>+[1]CUY!P47</f>
        <v>284.8485</v>
      </c>
      <c r="P46" s="17">
        <f>+[1]CUY!Q47</f>
        <v>322.6404</v>
      </c>
      <c r="Q46" s="17">
        <f>+[1]CUY!R47</f>
        <v>343.15230000000003</v>
      </c>
      <c r="R46" s="18">
        <f t="shared" si="4"/>
        <v>320.9848638869683</v>
      </c>
      <c r="S46" s="19">
        <f t="shared" si="5"/>
        <v>310.35465854221854</v>
      </c>
      <c r="T46" s="19">
        <f t="shared" si="6"/>
        <v>293.62370060846729</v>
      </c>
      <c r="U46" s="19">
        <f t="shared" si="7"/>
        <v>291.03883127754079</v>
      </c>
      <c r="V46" s="19"/>
      <c r="W46" s="20">
        <f t="shared" si="8"/>
        <v>313.0050301689638</v>
      </c>
      <c r="X46" s="21"/>
      <c r="Y46" s="41">
        <f t="shared" si="18"/>
        <v>1.7422241058050458E-2</v>
      </c>
      <c r="Z46" s="24">
        <f t="shared" si="18"/>
        <v>1.7344425836125499E-2</v>
      </c>
      <c r="AA46" s="24">
        <f t="shared" si="18"/>
        <v>1.2511072469895357E-2</v>
      </c>
      <c r="AB46" s="24">
        <f t="shared" si="18"/>
        <v>2.6299093418290065E-2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6.7842815519327804E-3</v>
      </c>
      <c r="AH46" s="24">
        <f t="shared" si="18"/>
        <v>3.2139105616612484E-2</v>
      </c>
      <c r="AI46" s="24">
        <f t="shared" si="18"/>
        <v>2.1151424175000155E-2</v>
      </c>
      <c r="AJ46" s="24">
        <f t="shared" si="18"/>
        <v>2.2604210913460765E-2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1.7422241058050458E-2</v>
      </c>
      <c r="AP46" s="24">
        <f t="shared" si="37"/>
        <v>2.1215432869949424E-2</v>
      </c>
      <c r="AQ46" s="24">
        <f t="shared" si="38"/>
        <v>2.5674198055820163E-2</v>
      </c>
      <c r="AR46" s="24">
        <f t="shared" si="39"/>
        <v>2.6461874871748892E-2</v>
      </c>
      <c r="AS46" s="24" t="e">
        <f t="shared" si="39"/>
        <v>#DIV/0!</v>
      </c>
      <c r="AT46" s="24">
        <f t="shared" si="39"/>
        <v>2.0405130832443996E-2</v>
      </c>
      <c r="AU46" s="21"/>
      <c r="AV46" s="24">
        <f t="shared" si="34"/>
        <v>0.44813449718882747</v>
      </c>
      <c r="AW46" s="24">
        <f t="shared" si="34"/>
        <v>0.49834104812675806</v>
      </c>
      <c r="AX46" s="24">
        <f t="shared" si="34"/>
        <v>0.47072376703797691</v>
      </c>
      <c r="AY46" s="24">
        <f t="shared" si="34"/>
        <v>0.49815741240840095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0.42285861142564229</v>
      </c>
      <c r="BE46" s="24">
        <f t="shared" si="34"/>
        <v>0.54281297653095684</v>
      </c>
      <c r="BF46" s="24">
        <f t="shared" si="34"/>
        <v>0.34550108128592139</v>
      </c>
      <c r="BG46" s="24">
        <f t="shared" si="34"/>
        <v>0.46486370358329476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0.4481344971888277</v>
      </c>
      <c r="BM46" s="24">
        <f t="shared" si="33"/>
        <v>0.49839263933365174</v>
      </c>
      <c r="BN46" s="24">
        <f t="shared" si="33"/>
        <v>0.50103181805675234</v>
      </c>
      <c r="BO46" s="24">
        <f t="shared" si="33"/>
        <v>0.51056514240004058</v>
      </c>
      <c r="BP46" s="24" t="e">
        <f t="shared" si="33"/>
        <v>#DIV/0!</v>
      </c>
      <c r="BQ46" s="24">
        <f t="shared" si="33"/>
        <v>0.46556860742980999</v>
      </c>
      <c r="BR46" s="21"/>
      <c r="BS46" s="35">
        <f t="shared" si="11"/>
        <v>43952</v>
      </c>
      <c r="BT46" s="24">
        <f t="shared" si="41"/>
        <v>5.1728400702823786E-3</v>
      </c>
      <c r="BU46" s="24">
        <f t="shared" si="40"/>
        <v>3.6780784173355259E-4</v>
      </c>
      <c r="BV46" s="24">
        <f t="shared" si="40"/>
        <v>2.3466302285585238E-3</v>
      </c>
      <c r="BW46" s="24">
        <f t="shared" si="40"/>
        <v>4.9453997301681805E-5</v>
      </c>
      <c r="BX46" s="24">
        <f t="shared" si="40"/>
        <v>1.7184744867250613E-3</v>
      </c>
      <c r="BY46" s="24">
        <f t="shared" si="40"/>
        <v>5.6455523669803683E-4</v>
      </c>
      <c r="BZ46" s="24">
        <f t="shared" si="40"/>
        <v>2.5596951535531492E-3</v>
      </c>
      <c r="CA46" s="24">
        <f t="shared" si="40"/>
        <v>1.8232375285850654E-4</v>
      </c>
      <c r="CB46" s="24">
        <f t="shared" si="40"/>
        <v>2.1030649163708754E-3</v>
      </c>
      <c r="CC46" s="24">
        <f t="shared" si="40"/>
        <v>4.0431984854925478E-4</v>
      </c>
      <c r="CD46" s="24">
        <f t="shared" si="40"/>
        <v>1.4599525936348473E-3</v>
      </c>
      <c r="CE46" s="24">
        <f t="shared" si="40"/>
        <v>4.9312293178445214E-4</v>
      </c>
      <c r="CF46" s="24">
        <f t="shared" si="14"/>
        <v>1.7422241058050323E-2</v>
      </c>
    </row>
    <row r="47" spans="1:84" x14ac:dyDescent="0.2">
      <c r="A47" s="31">
        <f>+[1]CUY!A48</f>
        <v>43983</v>
      </c>
      <c r="B47" s="17">
        <f>+[1]CUY!B48</f>
        <v>329.64113867937971</v>
      </c>
      <c r="C47" s="17">
        <f>+[1]CUY!C48</f>
        <v>342.807387643006</v>
      </c>
      <c r="D47" s="17">
        <f>+[1]CUY!D48</f>
        <v>274.55464817221502</v>
      </c>
      <c r="E47" s="17">
        <f>+[1]CUY!E48</f>
        <v>282.171529293444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342.97322876698598</v>
      </c>
      <c r="K47" s="17">
        <f>+[1]CUY!K48</f>
        <v>326.94389999999999</v>
      </c>
      <c r="L47" s="17">
        <f>+[1]CUY!L48</f>
        <v>277.23050277840002</v>
      </c>
      <c r="M47" s="17">
        <f>+[1]CUY!M48</f>
        <v>313.06472858181701</v>
      </c>
      <c r="N47" s="17">
        <f>+[1]CUY!N48</f>
        <v>326.4502</v>
      </c>
      <c r="O47" s="17">
        <f>+[1]CUY!P48</f>
        <v>308.29809999999998</v>
      </c>
      <c r="P47" s="17">
        <f>+[1]CUY!Q48</f>
        <v>329.06729999999999</v>
      </c>
      <c r="Q47" s="17">
        <f>+[1]CUY!R48</f>
        <v>345.17790000000002</v>
      </c>
      <c r="R47" s="18">
        <f t="shared" si="4"/>
        <v>329.64113867937965</v>
      </c>
      <c r="S47" s="19">
        <f t="shared" si="5"/>
        <v>320.98776357417916</v>
      </c>
      <c r="T47" s="19">
        <f t="shared" si="6"/>
        <v>307.95427263754556</v>
      </c>
      <c r="U47" s="19">
        <f t="shared" si="7"/>
        <v>306.70448244767556</v>
      </c>
      <c r="V47" s="19"/>
      <c r="W47" s="20">
        <f t="shared" si="8"/>
        <v>323.92448619670023</v>
      </c>
      <c r="X47" s="21"/>
      <c r="Y47" s="41">
        <f t="shared" si="18"/>
        <v>2.6967859753846968E-2</v>
      </c>
      <c r="Z47" s="24">
        <f t="shared" si="18"/>
        <v>1.7779703769570609E-2</v>
      </c>
      <c r="AA47" s="24">
        <f t="shared" si="18"/>
        <v>4.3728312850182416E-2</v>
      </c>
      <c r="AB47" s="24">
        <f t="shared" si="18"/>
        <v>0.11146118126546534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1.6533280577152754E-2</v>
      </c>
      <c r="AH47" s="24">
        <f t="shared" si="18"/>
        <v>3.1103024867092488E-2</v>
      </c>
      <c r="AI47" s="24">
        <f t="shared" si="18"/>
        <v>8.3936679683416227E-3</v>
      </c>
      <c r="AJ47" s="24">
        <f t="shared" si="18"/>
        <v>2.9163572495838785E-2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2.6967859753846746E-2</v>
      </c>
      <c r="AP47" s="24">
        <f t="shared" si="37"/>
        <v>3.4261142017026236E-2</v>
      </c>
      <c r="AQ47" s="24">
        <f t="shared" si="38"/>
        <v>4.8805910419974508E-2</v>
      </c>
      <c r="AR47" s="24">
        <f t="shared" si="39"/>
        <v>5.3826670143530375E-2</v>
      </c>
      <c r="AS47" s="24" t="e">
        <f t="shared" si="39"/>
        <v>#DIV/0!</v>
      </c>
      <c r="AT47" s="24">
        <f t="shared" si="39"/>
        <v>3.4885880338223263E-2</v>
      </c>
      <c r="AU47" s="21"/>
      <c r="AV47" s="24">
        <f t="shared" si="34"/>
        <v>0.44409699889095067</v>
      </c>
      <c r="AW47" s="24">
        <f t="shared" si="34"/>
        <v>0.48062303813548812</v>
      </c>
      <c r="AX47" s="24">
        <f t="shared" si="34"/>
        <v>0.48314508224359787</v>
      </c>
      <c r="AY47" s="24">
        <f t="shared" si="34"/>
        <v>0.60363461870048174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0.34115921319762621</v>
      </c>
      <c r="BE47" s="24">
        <f t="shared" si="34"/>
        <v>0.55042373665019717</v>
      </c>
      <c r="BF47" s="24">
        <f t="shared" si="34"/>
        <v>0.31966273958529201</v>
      </c>
      <c r="BG47" s="24">
        <f t="shared" si="34"/>
        <v>0.46584921281870861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0.44409699889095045</v>
      </c>
      <c r="BM47" s="24">
        <f t="shared" si="33"/>
        <v>0.50377529024537093</v>
      </c>
      <c r="BN47" s="24">
        <f t="shared" si="33"/>
        <v>0.52739008560932565</v>
      </c>
      <c r="BO47" s="24">
        <f t="shared" si="33"/>
        <v>0.54356683554582452</v>
      </c>
      <c r="BP47" s="24" t="e">
        <f t="shared" si="33"/>
        <v>#DIV/0!</v>
      </c>
      <c r="BQ47" s="24">
        <f t="shared" si="33"/>
        <v>0.47091300107954681</v>
      </c>
      <c r="BR47" s="21"/>
      <c r="BS47" s="35">
        <f t="shared" si="11"/>
        <v>43983</v>
      </c>
      <c r="BT47" s="24">
        <f t="shared" si="41"/>
        <v>5.302252765837596E-3</v>
      </c>
      <c r="BU47" s="24">
        <f t="shared" si="40"/>
        <v>1.2793451292982792E-3</v>
      </c>
      <c r="BV47" s="24">
        <f t="shared" si="40"/>
        <v>1.0032293808996283E-2</v>
      </c>
      <c r="BW47" s="24">
        <f t="shared" si="40"/>
        <v>7.0813731603258342E-4</v>
      </c>
      <c r="BX47" s="24">
        <f t="shared" si="40"/>
        <v>1.4111297165697598E-3</v>
      </c>
      <c r="BY47" s="24">
        <f t="shared" si="40"/>
        <v>1.3233253271081856E-3</v>
      </c>
      <c r="BZ47" s="24">
        <f t="shared" si="40"/>
        <v>2.1906179359523145E-3</v>
      </c>
      <c r="CA47" s="24">
        <f t="shared" si="40"/>
        <v>4.396768744347488E-4</v>
      </c>
      <c r="CB47" s="24">
        <f t="shared" si="40"/>
        <v>2.0647074506085607E-3</v>
      </c>
      <c r="CC47" s="24">
        <f t="shared" si="40"/>
        <v>1.6103717859208971E-4</v>
      </c>
      <c r="CD47" s="24">
        <f t="shared" si="40"/>
        <v>1.8931999136132115E-3</v>
      </c>
      <c r="CE47" s="24">
        <f t="shared" si="40"/>
        <v>1.6213633680348894E-4</v>
      </c>
      <c r="CF47" s="24">
        <f t="shared" si="14"/>
        <v>2.6967859753847096E-2</v>
      </c>
    </row>
    <row r="48" spans="1:84" x14ac:dyDescent="0.2">
      <c r="A48" s="31">
        <f>+[1]CUY!A49</f>
        <v>44013</v>
      </c>
      <c r="B48" s="17">
        <f>+[1]CUY!B49</f>
        <v>337.79444955319082</v>
      </c>
      <c r="C48" s="17">
        <f>+[1]CUY!C49</f>
        <v>348.40521517587803</v>
      </c>
      <c r="D48" s="17">
        <f>+[1]CUY!D49</f>
        <v>281.06647906418499</v>
      </c>
      <c r="E48" s="17">
        <f>+[1]CUY!E49</f>
        <v>300.11052912510502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349.84402483407399</v>
      </c>
      <c r="K48" s="17">
        <f>+[1]CUY!K49</f>
        <v>333.51060000000001</v>
      </c>
      <c r="L48" s="17">
        <f>+[1]CUY!L49</f>
        <v>280.56853452703501</v>
      </c>
      <c r="M48" s="17">
        <f>+[1]CUY!M49</f>
        <v>317.25524994846899</v>
      </c>
      <c r="N48" s="17">
        <f>+[1]CUY!N49</f>
        <v>334.43860000000001</v>
      </c>
      <c r="O48" s="17">
        <f>+[1]CUY!P49</f>
        <v>319.05520000000001</v>
      </c>
      <c r="P48" s="17">
        <f>+[1]CUY!Q49</f>
        <v>337.3673</v>
      </c>
      <c r="Q48" s="17">
        <f>+[1]CUY!R49</f>
        <v>348.12459999999999</v>
      </c>
      <c r="R48" s="18">
        <f t="shared" si="4"/>
        <v>337.79444955319076</v>
      </c>
      <c r="S48" s="19">
        <f t="shared" si="5"/>
        <v>329.40706751156767</v>
      </c>
      <c r="T48" s="19">
        <f t="shared" si="6"/>
        <v>318.86915999973348</v>
      </c>
      <c r="U48" s="19">
        <f t="shared" si="7"/>
        <v>319.26385060491594</v>
      </c>
      <c r="V48" s="19"/>
      <c r="W48" s="20">
        <f t="shared" si="8"/>
        <v>334.52379027571652</v>
      </c>
      <c r="X48" s="21"/>
      <c r="Y48" s="41">
        <f t="shared" si="18"/>
        <v>2.4733899738592191E-2</v>
      </c>
      <c r="Z48" s="24">
        <f t="shared" si="18"/>
        <v>1.6329366678356161E-2</v>
      </c>
      <c r="AA48" s="24">
        <f t="shared" si="18"/>
        <v>2.3717795110448803E-2</v>
      </c>
      <c r="AB48" s="24">
        <f t="shared" si="18"/>
        <v>6.357480457571385E-2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2.0033038997792962E-2</v>
      </c>
      <c r="AH48" s="24">
        <f t="shared" si="18"/>
        <v>2.0085097168046406E-2</v>
      </c>
      <c r="AI48" s="24">
        <f t="shared" si="18"/>
        <v>1.204063663695476E-2</v>
      </c>
      <c r="AJ48" s="24">
        <f t="shared" si="18"/>
        <v>1.3385479052958171E-2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2.4733899738592191E-2</v>
      </c>
      <c r="AP48" s="24">
        <f t="shared" si="37"/>
        <v>2.6229361031212095E-2</v>
      </c>
      <c r="AQ48" s="24">
        <f t="shared" si="38"/>
        <v>3.5443208073409282E-2</v>
      </c>
      <c r="AR48" s="24">
        <f t="shared" si="39"/>
        <v>4.0949411814948045E-2</v>
      </c>
      <c r="AS48" s="24" t="e">
        <f t="shared" si="39"/>
        <v>#DIV/0!</v>
      </c>
      <c r="AT48" s="24">
        <f t="shared" si="39"/>
        <v>3.2721527796388816E-2</v>
      </c>
      <c r="AU48" s="21"/>
      <c r="AV48" s="24">
        <f t="shared" si="34"/>
        <v>0.43697431005611365</v>
      </c>
      <c r="AW48" s="24">
        <f t="shared" si="34"/>
        <v>0.46858951879663868</v>
      </c>
      <c r="AX48" s="24">
        <f t="shared" si="34"/>
        <v>0.49718221766735726</v>
      </c>
      <c r="AY48" s="24">
        <f t="shared" si="34"/>
        <v>0.68878872439417838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0.36387265799569635</v>
      </c>
      <c r="BE48" s="24">
        <f t="shared" si="42"/>
        <v>0.51441188423631345</v>
      </c>
      <c r="BF48" s="24">
        <f t="shared" si="42"/>
        <v>0.30642233382136563</v>
      </c>
      <c r="BG48" s="24">
        <f t="shared" si="42"/>
        <v>0.41794787267761624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0.43697431005611298</v>
      </c>
      <c r="BM48" s="24">
        <f t="shared" si="33"/>
        <v>0.50256327946173185</v>
      </c>
      <c r="BN48" s="24">
        <f t="shared" si="33"/>
        <v>0.53468626834872146</v>
      </c>
      <c r="BO48" s="24">
        <f t="shared" si="33"/>
        <v>0.56601817221729278</v>
      </c>
      <c r="BP48" s="24" t="e">
        <f t="shared" si="33"/>
        <v>#DIV/0!</v>
      </c>
      <c r="BQ48" s="24">
        <f t="shared" si="33"/>
        <v>0.47641517651607157</v>
      </c>
      <c r="BR48" s="21"/>
      <c r="BS48" s="35">
        <f t="shared" si="11"/>
        <v>44013</v>
      </c>
      <c r="BT48" s="24">
        <f t="shared" si="41"/>
        <v>4.8261651783383687E-3</v>
      </c>
      <c r="BU48" s="24">
        <f t="shared" si="40"/>
        <v>7.0522861246829496E-4</v>
      </c>
      <c r="BV48" s="24">
        <f t="shared" si="40"/>
        <v>6.19297151144905E-3</v>
      </c>
      <c r="BW48" s="24">
        <f t="shared" si="40"/>
        <v>1.521560816132976E-3</v>
      </c>
      <c r="BX48" s="24">
        <f t="shared" si="40"/>
        <v>2.2605178558273631E-3</v>
      </c>
      <c r="BY48" s="24">
        <f t="shared" si="40"/>
        <v>2.6757449131914863E-3</v>
      </c>
      <c r="BZ48" s="24">
        <f t="shared" si="40"/>
        <v>2.7083952675832834E-3</v>
      </c>
      <c r="CA48" s="24">
        <f t="shared" si="40"/>
        <v>5.2733448620440764E-4</v>
      </c>
      <c r="CB48" s="24">
        <f t="shared" si="40"/>
        <v>1.3386746622945261E-3</v>
      </c>
      <c r="CC48" s="24">
        <f t="shared" si="40"/>
        <v>2.2682821527973633E-4</v>
      </c>
      <c r="CD48" s="24">
        <f t="shared" si="40"/>
        <v>8.7079760361723517E-4</v>
      </c>
      <c r="CE48" s="24">
        <f t="shared" si="40"/>
        <v>8.7968061620501776E-4</v>
      </c>
      <c r="CF48" s="24">
        <f t="shared" si="14"/>
        <v>2.4733899738591747E-2</v>
      </c>
    </row>
    <row r="49" spans="1:84" x14ac:dyDescent="0.2">
      <c r="A49" s="31">
        <f>+[1]CUY!A50</f>
        <v>44044</v>
      </c>
      <c r="B49" s="17">
        <f>+[1]CUY!B50</f>
        <v>347.31577503497118</v>
      </c>
      <c r="C49" s="17">
        <f>+[1]CUY!C50</f>
        <v>359.53395132735699</v>
      </c>
      <c r="D49" s="17">
        <f>+[1]CUY!D50</f>
        <v>285.58574861957402</v>
      </c>
      <c r="E49" s="17">
        <f>+[1]CUY!E50</f>
        <v>309.98897509818403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351.25011562444399</v>
      </c>
      <c r="K49" s="17">
        <f>+[1]CUY!K50</f>
        <v>342.61099999999999</v>
      </c>
      <c r="L49" s="17">
        <f>+[1]CUY!L50</f>
        <v>282.46110980218702</v>
      </c>
      <c r="M49" s="17">
        <f>+[1]CUY!M50</f>
        <v>322.00288702155899</v>
      </c>
      <c r="N49" s="17">
        <f>+[1]CUY!N50</f>
        <v>338.50909999999999</v>
      </c>
      <c r="O49" s="17">
        <f>+[1]CUY!P50</f>
        <v>329.70710000000003</v>
      </c>
      <c r="P49" s="17">
        <f>+[1]CUY!Q50</f>
        <v>347.69580000000002</v>
      </c>
      <c r="Q49" s="17">
        <f>+[1]CUY!R50</f>
        <v>352.27420000000001</v>
      </c>
      <c r="R49" s="18">
        <f t="shared" si="4"/>
        <v>347.31577503497124</v>
      </c>
      <c r="S49" s="19">
        <f t="shared" si="5"/>
        <v>338.92487833972143</v>
      </c>
      <c r="T49" s="19">
        <f t="shared" si="6"/>
        <v>327.58554497174453</v>
      </c>
      <c r="U49" s="19">
        <f t="shared" si="7"/>
        <v>328.95081476677387</v>
      </c>
      <c r="V49" s="19"/>
      <c r="W49" s="20">
        <f t="shared" si="8"/>
        <v>343.80495065233509</v>
      </c>
      <c r="X49" s="21"/>
      <c r="Y49" s="41">
        <f t="shared" si="18"/>
        <v>2.8186743430433703E-2</v>
      </c>
      <c r="Z49" s="24">
        <f t="shared" si="18"/>
        <v>3.1941933319973526E-2</v>
      </c>
      <c r="AA49" s="24">
        <f t="shared" si="18"/>
        <v>1.6079005829638726E-2</v>
      </c>
      <c r="AB49" s="24">
        <f t="shared" si="18"/>
        <v>3.2916025978418917E-2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4.0191933849289541E-3</v>
      </c>
      <c r="AH49" s="24">
        <f t="shared" si="43"/>
        <v>2.7286688938822357E-2</v>
      </c>
      <c r="AI49" s="24">
        <f t="shared" si="43"/>
        <v>6.7455008037249353E-3</v>
      </c>
      <c r="AJ49" s="24">
        <f t="shared" si="43"/>
        <v>1.4964723432823179E-2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2.8186743430433925E-2</v>
      </c>
      <c r="AP49" s="24">
        <f t="shared" si="37"/>
        <v>2.8893766305786661E-2</v>
      </c>
      <c r="AQ49" s="24">
        <f t="shared" si="38"/>
        <v>2.7335302579962084E-2</v>
      </c>
      <c r="AR49" s="24">
        <f t="shared" si="39"/>
        <v>3.0341562765417551E-2</v>
      </c>
      <c r="AS49" s="24" t="e">
        <f t="shared" si="39"/>
        <v>#DIV/0!</v>
      </c>
      <c r="AT49" s="24">
        <f t="shared" si="39"/>
        <v>2.7744395604775818E-2</v>
      </c>
      <c r="AU49" s="21"/>
      <c r="AV49" s="24">
        <f t="shared" ref="AV49:BC80" si="44">+B49/B37-1</f>
        <v>0.41372440388530474</v>
      </c>
      <c r="AW49" s="24">
        <f t="shared" si="44"/>
        <v>0.43858771002608443</v>
      </c>
      <c r="AX49" s="24">
        <f t="shared" si="44"/>
        <v>0.45211738503593835</v>
      </c>
      <c r="AY49" s="24">
        <f t="shared" si="44"/>
        <v>0.67446311618256938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0.34254177390228757</v>
      </c>
      <c r="BE49" s="24">
        <f t="shared" si="42"/>
        <v>0.49512681113567503</v>
      </c>
      <c r="BF49" s="24">
        <f t="shared" si="42"/>
        <v>0.27871746953706067</v>
      </c>
      <c r="BG49" s="24">
        <f t="shared" si="42"/>
        <v>0.36977791451438846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0.41372440388530518</v>
      </c>
      <c r="BM49" s="24">
        <f t="shared" si="33"/>
        <v>0.47341927779812787</v>
      </c>
      <c r="BN49" s="24">
        <f t="shared" si="33"/>
        <v>0.50806586276480337</v>
      </c>
      <c r="BO49" s="24">
        <f t="shared" si="33"/>
        <v>0.54541543928036074</v>
      </c>
      <c r="BP49" s="24" t="e">
        <f t="shared" si="33"/>
        <v>#DIV/0!</v>
      </c>
      <c r="BQ49" s="24">
        <f t="shared" si="33"/>
        <v>0.46133805742699474</v>
      </c>
      <c r="BR49" s="21"/>
      <c r="BS49" s="35">
        <f t="shared" si="11"/>
        <v>44044</v>
      </c>
      <c r="BT49" s="24">
        <f t="shared" si="41"/>
        <v>9.3630514605370762E-3</v>
      </c>
      <c r="BU49" s="24">
        <f t="shared" si="40"/>
        <v>4.7762159307470595E-4</v>
      </c>
      <c r="BV49" s="24">
        <f t="shared" si="40"/>
        <v>3.3279621770676087E-3</v>
      </c>
      <c r="BW49" s="24">
        <f t="shared" si="40"/>
        <v>3.0189867280202795E-3</v>
      </c>
      <c r="BX49" s="24">
        <f t="shared" si="40"/>
        <v>2.4566581277390902E-3</v>
      </c>
      <c r="BY49" s="24">
        <f t="shared" si="40"/>
        <v>2.2714079553849652E-3</v>
      </c>
      <c r="BZ49" s="24">
        <f t="shared" si="40"/>
        <v>3.8296520316160351E-3</v>
      </c>
      <c r="CA49" s="24">
        <f t="shared" si="40"/>
        <v>1.0531285236751458E-4</v>
      </c>
      <c r="CB49" s="24">
        <f t="shared" si="40"/>
        <v>1.8104112746935509E-3</v>
      </c>
      <c r="CC49" s="24">
        <f t="shared" si="40"/>
        <v>1.2550142910719897E-4</v>
      </c>
      <c r="CD49" s="24">
        <f t="shared" si="40"/>
        <v>9.6275453885294124E-4</v>
      </c>
      <c r="CE49" s="24">
        <f t="shared" si="40"/>
        <v>4.3742326197320305E-4</v>
      </c>
      <c r="CF49" s="24">
        <f t="shared" si="14"/>
        <v>2.8186743430434168E-2</v>
      </c>
    </row>
    <row r="50" spans="1:84" x14ac:dyDescent="0.2">
      <c r="A50" s="31">
        <f>+[1]CUY!A51</f>
        <v>44075</v>
      </c>
      <c r="B50" s="17">
        <f>+[1]CUY!B51</f>
        <v>358.9322062730642</v>
      </c>
      <c r="C50" s="17">
        <f>+[1]CUY!C51</f>
        <v>371.52192514634498</v>
      </c>
      <c r="D50" s="17">
        <f>+[1]CUY!D51</f>
        <v>296.72851942056002</v>
      </c>
      <c r="E50" s="17">
        <f>+[1]CUY!E51</f>
        <v>329.078680103338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352.56583631541298</v>
      </c>
      <c r="K50" s="17">
        <f>+[1]CUY!K51</f>
        <v>349.27</v>
      </c>
      <c r="L50" s="17">
        <f>+[1]CUY!L51</f>
        <v>286.93059428483099</v>
      </c>
      <c r="M50" s="17">
        <f>+[1]CUY!M51</f>
        <v>328.68049965896398</v>
      </c>
      <c r="N50" s="17">
        <f>+[1]CUY!N51</f>
        <v>338.9699</v>
      </c>
      <c r="O50" s="17">
        <f>+[1]CUY!P51</f>
        <v>358.87849999999997</v>
      </c>
      <c r="P50" s="17">
        <f>+[1]CUY!Q51</f>
        <v>357.85640000000001</v>
      </c>
      <c r="Q50" s="17">
        <f>+[1]CUY!R51</f>
        <v>362.28309999999999</v>
      </c>
      <c r="R50" s="18">
        <f t="shared" si="4"/>
        <v>358.9322062730642</v>
      </c>
      <c r="S50" s="19">
        <f t="shared" si="5"/>
        <v>349.96435318220506</v>
      </c>
      <c r="T50" s="19">
        <f t="shared" si="6"/>
        <v>337.8411670464684</v>
      </c>
      <c r="U50" s="19">
        <f t="shared" si="7"/>
        <v>340.08145878529047</v>
      </c>
      <c r="V50" s="19"/>
      <c r="W50" s="20">
        <f t="shared" si="8"/>
        <v>355.78625320680953</v>
      </c>
      <c r="X50" s="21"/>
      <c r="Y50" s="41">
        <f t="shared" si="43"/>
        <v>3.3446310456020534E-2</v>
      </c>
      <c r="Z50" s="24">
        <f t="shared" si="43"/>
        <v>3.3343092563942411E-2</v>
      </c>
      <c r="AA50" s="24">
        <f t="shared" si="43"/>
        <v>3.9017250877701137E-2</v>
      </c>
      <c r="AB50" s="24">
        <f t="shared" si="43"/>
        <v>6.1581883675403626E-2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3.7458227981788106E-3</v>
      </c>
      <c r="AH50" s="24">
        <f t="shared" si="43"/>
        <v>1.9436036788077482E-2</v>
      </c>
      <c r="AI50" s="24">
        <f t="shared" si="43"/>
        <v>1.5823362323309054E-2</v>
      </c>
      <c r="AJ50" s="24">
        <f t="shared" si="43"/>
        <v>2.0737741512727226E-2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3.3446310456020312E-2</v>
      </c>
      <c r="AP50" s="24">
        <f t="shared" si="37"/>
        <v>3.257204043728601E-2</v>
      </c>
      <c r="AQ50" s="24">
        <f t="shared" si="38"/>
        <v>3.1306699065761556E-2</v>
      </c>
      <c r="AR50" s="24">
        <f t="shared" si="39"/>
        <v>3.383680331179062E-2</v>
      </c>
      <c r="AS50" s="24" t="e">
        <f t="shared" si="39"/>
        <v>#DIV/0!</v>
      </c>
      <c r="AT50" s="24">
        <f t="shared" si="39"/>
        <v>3.484912748272273E-2</v>
      </c>
      <c r="AU50" s="21"/>
      <c r="AV50" s="24">
        <f t="shared" si="44"/>
        <v>0.38285645034121618</v>
      </c>
      <c r="AW50" s="24">
        <f t="shared" si="44"/>
        <v>0.40880229067123852</v>
      </c>
      <c r="AX50" s="24">
        <f t="shared" si="44"/>
        <v>0.43531085310706241</v>
      </c>
      <c r="AY50" s="24">
        <f t="shared" si="44"/>
        <v>0.7107202588979582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0.2794624800543053</v>
      </c>
      <c r="BE50" s="24">
        <f t="shared" si="42"/>
        <v>0.40271498664434757</v>
      </c>
      <c r="BF50" s="24">
        <f t="shared" si="42"/>
        <v>0.277971234400614</v>
      </c>
      <c r="BG50" s="24">
        <f t="shared" si="42"/>
        <v>0.32420690232458838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0.38285645034121618</v>
      </c>
      <c r="BM50" s="24">
        <f t="shared" si="33"/>
        <v>0.43504961600635084</v>
      </c>
      <c r="BN50" s="24">
        <f t="shared" si="33"/>
        <v>0.45940263678396587</v>
      </c>
      <c r="BO50" s="24">
        <f t="shared" si="33"/>
        <v>0.49549033643176865</v>
      </c>
      <c r="BP50" s="24" t="e">
        <f t="shared" si="33"/>
        <v>#DIV/0!</v>
      </c>
      <c r="BQ50" s="24">
        <f t="shared" si="33"/>
        <v>0.42191039781101969</v>
      </c>
      <c r="BR50" s="21"/>
      <c r="BS50" s="35">
        <f t="shared" si="11"/>
        <v>44075</v>
      </c>
      <c r="BT50" s="24">
        <f t="shared" si="41"/>
        <v>9.8094656340137146E-3</v>
      </c>
      <c r="BU50" s="24">
        <f t="shared" si="40"/>
        <v>1.1453465295526704E-3</v>
      </c>
      <c r="BV50" s="24">
        <f t="shared" si="40"/>
        <v>6.2548510195593121E-3</v>
      </c>
      <c r="BW50" s="24">
        <f t="shared" si="40"/>
        <v>3.1395369815557833E-3</v>
      </c>
      <c r="BX50" s="24">
        <f t="shared" si="40"/>
        <v>1.3851173905117312E-3</v>
      </c>
      <c r="BY50" s="24">
        <f t="shared" si="40"/>
        <v>2.9937425096666116E-3</v>
      </c>
      <c r="BZ50" s="24">
        <f t="shared" si="40"/>
        <v>5.6805752626737033E-3</v>
      </c>
      <c r="CA50" s="24">
        <f t="shared" si="40"/>
        <v>9.5842849286542333E-5</v>
      </c>
      <c r="CB50" s="24">
        <f t="shared" si="40"/>
        <v>1.288409085233581E-3</v>
      </c>
      <c r="CC50" s="24">
        <f t="shared" si="40"/>
        <v>2.8825771706207144E-4</v>
      </c>
      <c r="CD50" s="24">
        <f t="shared" si="40"/>
        <v>1.3170045777972071E-3</v>
      </c>
      <c r="CE50" s="24">
        <f t="shared" si="40"/>
        <v>4.8160899107781601E-5</v>
      </c>
      <c r="CF50" s="24">
        <f t="shared" si="14"/>
        <v>3.3446310456020707E-2</v>
      </c>
    </row>
    <row r="51" spans="1:84" x14ac:dyDescent="0.2">
      <c r="A51" s="31">
        <f>+[1]CUY!A52</f>
        <v>44105</v>
      </c>
      <c r="B51" s="17">
        <f>+[1]CUY!B52</f>
        <v>372.44629179956092</v>
      </c>
      <c r="C51" s="17">
        <f>+[1]CUY!C52</f>
        <v>390.12417484793298</v>
      </c>
      <c r="D51" s="17">
        <f>+[1]CUY!D52</f>
        <v>301.40132882787799</v>
      </c>
      <c r="E51" s="17">
        <f>+[1]CUY!E52</f>
        <v>333.973547417948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356.44635283960002</v>
      </c>
      <c r="K51" s="17">
        <f>+[1]CUY!K52</f>
        <v>360.24279999999999</v>
      </c>
      <c r="L51" s="17">
        <f>+[1]CUY!L52</f>
        <v>290.85756611858</v>
      </c>
      <c r="M51" s="17">
        <f>+[1]CUY!M52</f>
        <v>344.31936167244601</v>
      </c>
      <c r="N51" s="17">
        <f>+[1]CUY!N52</f>
        <v>350.05029999999999</v>
      </c>
      <c r="O51" s="17">
        <f>+[1]CUY!P52</f>
        <v>387.71289999999999</v>
      </c>
      <c r="P51" s="17">
        <f>+[1]CUY!Q52</f>
        <v>370.11680000000001</v>
      </c>
      <c r="Q51" s="17">
        <f>+[1]CUY!R52</f>
        <v>369.41609999999997</v>
      </c>
      <c r="R51" s="18">
        <f t="shared" si="4"/>
        <v>372.44629179956092</v>
      </c>
      <c r="S51" s="19">
        <f t="shared" si="5"/>
        <v>363.46079035402067</v>
      </c>
      <c r="T51" s="19">
        <f t="shared" si="6"/>
        <v>348.07865869399035</v>
      </c>
      <c r="U51" s="19">
        <f t="shared" si="7"/>
        <v>348.99801551646732</v>
      </c>
      <c r="V51" s="19"/>
      <c r="W51" s="20">
        <f t="shared" si="8"/>
        <v>367.37669348519614</v>
      </c>
      <c r="X51" s="21"/>
      <c r="Y51" s="41">
        <f t="shared" si="43"/>
        <v>3.7650802269372452E-2</v>
      </c>
      <c r="Z51" s="24">
        <f t="shared" si="43"/>
        <v>5.0070395426220049E-2</v>
      </c>
      <c r="AA51" s="24">
        <f t="shared" si="43"/>
        <v>1.5747759657355642E-2</v>
      </c>
      <c r="AB51" s="24">
        <f t="shared" si="43"/>
        <v>1.4874458938126667E-2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1.1006501834498472E-2</v>
      </c>
      <c r="AH51" s="24">
        <f t="shared" si="43"/>
        <v>3.1416382741145776E-2</v>
      </c>
      <c r="AI51" s="24">
        <f t="shared" si="43"/>
        <v>1.3686138431967976E-2</v>
      </c>
      <c r="AJ51" s="24">
        <f t="shared" si="43"/>
        <v>4.7580741874582611E-2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3.7650802269372452E-2</v>
      </c>
      <c r="AP51" s="24">
        <f t="shared" si="37"/>
        <v>3.8565176850422933E-2</v>
      </c>
      <c r="AQ51" s="24">
        <f t="shared" si="38"/>
        <v>3.0302676660224348E-2</v>
      </c>
      <c r="AR51" s="24">
        <f t="shared" si="39"/>
        <v>2.6218885213634247E-2</v>
      </c>
      <c r="AS51" s="24" t="e">
        <f t="shared" si="39"/>
        <v>#DIV/0!</v>
      </c>
      <c r="AT51" s="24">
        <f t="shared" si="39"/>
        <v>3.2576976130804569E-2</v>
      </c>
      <c r="AU51" s="21"/>
      <c r="AV51" s="24">
        <f t="shared" si="44"/>
        <v>0.38207466717027638</v>
      </c>
      <c r="AW51" s="24">
        <f t="shared" si="44"/>
        <v>0.44227084170771236</v>
      </c>
      <c r="AX51" s="24">
        <f t="shared" si="44"/>
        <v>0.37063821477456949</v>
      </c>
      <c r="AY51" s="24">
        <f t="shared" si="44"/>
        <v>0.63703797809972507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0.27317248782093295</v>
      </c>
      <c r="BE51" s="24">
        <f t="shared" si="42"/>
        <v>0.40980989003850099</v>
      </c>
      <c r="BF51" s="24">
        <f t="shared" si="42"/>
        <v>0.2558026406438707</v>
      </c>
      <c r="BG51" s="24">
        <f t="shared" si="42"/>
        <v>0.3418211355685643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0.38207466717027683</v>
      </c>
      <c r="BM51" s="24">
        <f t="shared" si="33"/>
        <v>0.43386434701312826</v>
      </c>
      <c r="BN51" s="24">
        <f t="shared" si="33"/>
        <v>0.43209526516420738</v>
      </c>
      <c r="BO51" s="24">
        <f t="shared" si="33"/>
        <v>0.45572528336345242</v>
      </c>
      <c r="BP51" s="24" t="e">
        <f t="shared" si="33"/>
        <v>#DIV/0!</v>
      </c>
      <c r="BQ51" s="24">
        <f t="shared" si="33"/>
        <v>0.40134148561648142</v>
      </c>
      <c r="BR51" s="21"/>
      <c r="BS51" s="35">
        <f t="shared" si="11"/>
        <v>44105</v>
      </c>
      <c r="BT51" s="24">
        <f t="shared" si="41"/>
        <v>1.4729130662544417E-2</v>
      </c>
      <c r="BU51" s="24">
        <f t="shared" si="40"/>
        <v>4.6476547082080662E-4</v>
      </c>
      <c r="BV51" s="24">
        <f t="shared" si="40"/>
        <v>1.551925100805366E-3</v>
      </c>
      <c r="BW51" s="24">
        <f t="shared" si="40"/>
        <v>2.590357242260582E-3</v>
      </c>
      <c r="BX51" s="24">
        <f t="shared" si="40"/>
        <v>2.2313432620496114E-3</v>
      </c>
      <c r="BY51" s="24">
        <f t="shared" si="40"/>
        <v>3.4006020598536541E-3</v>
      </c>
      <c r="BZ51" s="24">
        <f t="shared" si="40"/>
        <v>6.0045539584719565E-3</v>
      </c>
      <c r="CA51" s="24">
        <f t="shared" si="40"/>
        <v>2.7352537985193289E-4</v>
      </c>
      <c r="CB51" s="24">
        <f t="shared" si="40"/>
        <v>2.0543493927625742E-3</v>
      </c>
      <c r="CC51" s="24">
        <f t="shared" si="40"/>
        <v>2.4507182007807188E-4</v>
      </c>
      <c r="CD51" s="24">
        <f t="shared" si="40"/>
        <v>2.9845804561447926E-3</v>
      </c>
      <c r="CE51" s="24">
        <f t="shared" si="40"/>
        <v>1.1205974637283032E-3</v>
      </c>
      <c r="CF51" s="24">
        <f t="shared" si="14"/>
        <v>3.7650802269372077E-2</v>
      </c>
    </row>
    <row r="52" spans="1:84" x14ac:dyDescent="0.2">
      <c r="A52" s="31">
        <f>+[1]CUY!A53</f>
        <v>44136</v>
      </c>
      <c r="B52" s="17">
        <f>+[1]CUY!B53</f>
        <v>385.24153619103163</v>
      </c>
      <c r="C52" s="17">
        <f>+[1]CUY!C53</f>
        <v>403.81294634429099</v>
      </c>
      <c r="D52" s="17">
        <f>+[1]CUY!D53</f>
        <v>308.93541131784798</v>
      </c>
      <c r="E52" s="17">
        <f>+[1]CUY!E53</f>
        <v>350.58388006560898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356.87825900208497</v>
      </c>
      <c r="K52" s="17">
        <f>+[1]CUY!K53</f>
        <v>377.23020000000002</v>
      </c>
      <c r="L52" s="17">
        <f>+[1]CUY!L53</f>
        <v>297.81863884006901</v>
      </c>
      <c r="M52" s="17">
        <f>+[1]CUY!M53</f>
        <v>355.40241871095202</v>
      </c>
      <c r="N52" s="17">
        <f>+[1]CUY!N53</f>
        <v>354.57900000000001</v>
      </c>
      <c r="O52" s="17">
        <f>+[1]CUY!P53</f>
        <v>396.7047</v>
      </c>
      <c r="P52" s="17">
        <f>+[1]CUY!Q53</f>
        <v>383.84030000000001</v>
      </c>
      <c r="Q52" s="17">
        <f>+[1]CUY!R53</f>
        <v>376.15179999999998</v>
      </c>
      <c r="R52" s="18">
        <f t="shared" si="4"/>
        <v>385.24153619103157</v>
      </c>
      <c r="S52" s="19">
        <f t="shared" si="5"/>
        <v>376.84559465708475</v>
      </c>
      <c r="T52" s="19">
        <f t="shared" si="6"/>
        <v>361.81482069181453</v>
      </c>
      <c r="U52" s="19">
        <f t="shared" si="7"/>
        <v>363.38300896632035</v>
      </c>
      <c r="V52" s="19"/>
      <c r="W52" s="20">
        <f t="shared" si="8"/>
        <v>380.83534922386491</v>
      </c>
      <c r="X52" s="21"/>
      <c r="Y52" s="41">
        <f t="shared" si="43"/>
        <v>3.4354602725798378E-2</v>
      </c>
      <c r="Z52" s="24">
        <f t="shared" si="43"/>
        <v>3.5088242100592248E-2</v>
      </c>
      <c r="AA52" s="24">
        <f t="shared" si="43"/>
        <v>2.4996845631933162E-2</v>
      </c>
      <c r="AB52" s="24">
        <f t="shared" si="43"/>
        <v>4.9735473890314186E-2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1.2117003275364802E-3</v>
      </c>
      <c r="AH52" s="24">
        <f t="shared" si="43"/>
        <v>4.7155418512181413E-2</v>
      </c>
      <c r="AI52" s="24">
        <f t="shared" si="43"/>
        <v>2.3932926395495713E-2</v>
      </c>
      <c r="AJ52" s="24">
        <f t="shared" si="43"/>
        <v>3.2188306183749793E-2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3.4354602725798156E-2</v>
      </c>
      <c r="AP52" s="24">
        <f t="shared" si="37"/>
        <v>3.6825992399419194E-2</v>
      </c>
      <c r="AQ52" s="24">
        <f t="shared" si="38"/>
        <v>3.9462810071042576E-2</v>
      </c>
      <c r="AR52" s="24">
        <f t="shared" si="39"/>
        <v>4.1217980648300401E-2</v>
      </c>
      <c r="AS52" s="24" t="e">
        <f t="shared" si="39"/>
        <v>#DIV/0!</v>
      </c>
      <c r="AT52" s="24">
        <f t="shared" si="39"/>
        <v>3.6634484378936572E-2</v>
      </c>
      <c r="AU52" s="21"/>
      <c r="AV52" s="24">
        <f t="shared" si="44"/>
        <v>0.36407890168026502</v>
      </c>
      <c r="AW52" s="24">
        <f t="shared" si="44"/>
        <v>0.40651129090349203</v>
      </c>
      <c r="AX52" s="24">
        <f t="shared" si="44"/>
        <v>0.32943342148904864</v>
      </c>
      <c r="AY52" s="24">
        <f t="shared" si="44"/>
        <v>0.61977751679835436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0.19445274874041507</v>
      </c>
      <c r="BE52" s="24">
        <f t="shared" si="42"/>
        <v>0.40885332926994611</v>
      </c>
      <c r="BF52" s="24">
        <f t="shared" si="42"/>
        <v>0.26059697532249393</v>
      </c>
      <c r="BG52" s="24">
        <f t="shared" si="42"/>
        <v>0.32962329393712375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0.36407890168026458</v>
      </c>
      <c r="BM52" s="24">
        <f t="shared" si="33"/>
        <v>0.41237416703180196</v>
      </c>
      <c r="BN52" s="24">
        <f t="shared" si="33"/>
        <v>0.4255579333932844</v>
      </c>
      <c r="BO52" s="24">
        <f t="shared" si="33"/>
        <v>0.45059164410222508</v>
      </c>
      <c r="BP52" s="24" t="e">
        <f t="shared" si="33"/>
        <v>#DIV/0!</v>
      </c>
      <c r="BQ52" s="24">
        <f t="shared" si="33"/>
        <v>0.3845781867876894</v>
      </c>
      <c r="BR52" s="21"/>
      <c r="BS52" s="35">
        <f t="shared" si="11"/>
        <v>44136</v>
      </c>
      <c r="BT52" s="24">
        <f t="shared" si="41"/>
        <v>1.0445395604471781E-2</v>
      </c>
      <c r="BU52" s="24">
        <f t="shared" si="40"/>
        <v>7.2216249916827804E-4</v>
      </c>
      <c r="BV52" s="24">
        <f t="shared" si="40"/>
        <v>5.0752441276045697E-3</v>
      </c>
      <c r="BW52" s="24">
        <f t="shared" si="40"/>
        <v>2.2568466340171203E-3</v>
      </c>
      <c r="BX52" s="24">
        <f t="shared" si="40"/>
        <v>2.2366599919010906E-3</v>
      </c>
      <c r="BY52" s="24">
        <f t="shared" si="40"/>
        <v>3.4190744492237262E-3</v>
      </c>
      <c r="BZ52" s="24">
        <f t="shared" si="40"/>
        <v>4.2064365641291818E-3</v>
      </c>
      <c r="CA52" s="24">
        <f t="shared" si="40"/>
        <v>2.9339064857034262E-5</v>
      </c>
      <c r="CB52" s="24">
        <f t="shared" si="40"/>
        <v>3.0650144870132067E-3</v>
      </c>
      <c r="CC52" s="24">
        <f t="shared" si="40"/>
        <v>4.1865909902861814E-4</v>
      </c>
      <c r="CD52" s="24">
        <f t="shared" si="40"/>
        <v>2.0383862689824662E-3</v>
      </c>
      <c r="CE52" s="24">
        <f t="shared" si="40"/>
        <v>4.4138393540100307E-4</v>
      </c>
      <c r="CF52" s="24">
        <f t="shared" si="14"/>
        <v>3.4354602725798072E-2</v>
      </c>
    </row>
    <row r="53" spans="1:84" x14ac:dyDescent="0.2">
      <c r="A53" s="31">
        <f>+[1]CUY!A54</f>
        <v>44166</v>
      </c>
      <c r="B53" s="17">
        <f>+[1]CUY!B54</f>
        <v>402.31211650279482</v>
      </c>
      <c r="C53" s="17">
        <f>+[1]CUY!C54</f>
        <v>430.42165743422601</v>
      </c>
      <c r="D53" s="17">
        <f>+[1]CUY!D54</f>
        <v>317.66509297023299</v>
      </c>
      <c r="E53" s="17">
        <f>+[1]CUY!E54</f>
        <v>360.74218516045198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351.27348243270302</v>
      </c>
      <c r="K53" s="17">
        <f>+[1]CUY!K54</f>
        <v>388.65050000000002</v>
      </c>
      <c r="L53" s="17">
        <f>+[1]CUY!L54</f>
        <v>306.03342663108702</v>
      </c>
      <c r="M53" s="17">
        <f>+[1]CUY!M54</f>
        <v>371.82669062200398</v>
      </c>
      <c r="N53" s="17">
        <f>+[1]CUY!N54</f>
        <v>365.41140000000001</v>
      </c>
      <c r="O53" s="17">
        <f>+[1]CUY!P54</f>
        <v>395.18459999999999</v>
      </c>
      <c r="P53" s="17">
        <f>+[1]CUY!Q54</f>
        <v>405.392</v>
      </c>
      <c r="Q53" s="17">
        <f>+[1]CUY!R54</f>
        <v>386.01159999999999</v>
      </c>
      <c r="R53" s="18">
        <f t="shared" si="4"/>
        <v>402.31211650279482</v>
      </c>
      <c r="S53" s="19">
        <f t="shared" si="5"/>
        <v>394.86271721871503</v>
      </c>
      <c r="T53" s="19">
        <f t="shared" si="6"/>
        <v>373.77867928533198</v>
      </c>
      <c r="U53" s="19">
        <f t="shared" si="7"/>
        <v>374.25604887989812</v>
      </c>
      <c r="V53" s="19"/>
      <c r="W53" s="20">
        <f t="shared" si="8"/>
        <v>395.1451110431201</v>
      </c>
      <c r="X53" s="21"/>
      <c r="Y53" s="41">
        <f t="shared" si="43"/>
        <v>4.4311370161545405E-2</v>
      </c>
      <c r="Z53" s="24">
        <f t="shared" si="43"/>
        <v>6.5893655294668063E-2</v>
      </c>
      <c r="AA53" s="24">
        <f t="shared" si="43"/>
        <v>2.825730341221222E-2</v>
      </c>
      <c r="AB53" s="24">
        <f t="shared" si="43"/>
        <v>2.8975391261406358E-2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-1.5705009840202178E-2</v>
      </c>
      <c r="AH53" s="24">
        <f t="shared" si="43"/>
        <v>3.0274087281453088E-2</v>
      </c>
      <c r="AI53" s="24">
        <f t="shared" si="43"/>
        <v>2.7583188960276672E-2</v>
      </c>
      <c r="AJ53" s="24">
        <f t="shared" si="43"/>
        <v>4.6213168640278024E-2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4.4311370161545627E-2</v>
      </c>
      <c r="AP53" s="24">
        <f t="shared" si="45"/>
        <v>4.7810357390605018E-2</v>
      </c>
      <c r="AQ53" s="24">
        <f t="shared" si="45"/>
        <v>3.306624800676139E-2</v>
      </c>
      <c r="AR53" s="24">
        <f t="shared" si="39"/>
        <v>2.9921706973881967E-2</v>
      </c>
      <c r="AS53" s="24" t="e">
        <f t="shared" si="39"/>
        <v>#DIV/0!</v>
      </c>
      <c r="AT53" s="24">
        <f t="shared" si="39"/>
        <v>3.7574668024956681E-2</v>
      </c>
      <c r="AU53" s="21"/>
      <c r="AV53" s="24">
        <f t="shared" si="44"/>
        <v>0.37757805124539301</v>
      </c>
      <c r="AW53" s="24">
        <f t="shared" si="44"/>
        <v>0.448063151928489</v>
      </c>
      <c r="AX53" s="24">
        <f t="shared" si="44"/>
        <v>0.34060638573384261</v>
      </c>
      <c r="AY53" s="24">
        <f t="shared" si="44"/>
        <v>0.64193947504201354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0.10515004874343425</v>
      </c>
      <c r="BE53" s="24">
        <f t="shared" si="42"/>
        <v>0.4214221371446587</v>
      </c>
      <c r="BF53" s="24">
        <f t="shared" si="42"/>
        <v>0.25843154003245106</v>
      </c>
      <c r="BG53" s="24">
        <f t="shared" si="42"/>
        <v>0.36826400027334527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0.37757805124539301</v>
      </c>
      <c r="BM53" s="24">
        <f t="shared" si="33"/>
        <v>0.43647285685158477</v>
      </c>
      <c r="BN53" s="24">
        <f t="shared" si="33"/>
        <v>0.4346217238232235</v>
      </c>
      <c r="BO53" s="24">
        <f t="shared" si="33"/>
        <v>0.4517280218347075</v>
      </c>
      <c r="BP53" s="24" t="e">
        <f t="shared" si="33"/>
        <v>#DIV/0!</v>
      </c>
      <c r="BQ53" s="24">
        <f t="shared" si="33"/>
        <v>0.37871101032383692</v>
      </c>
      <c r="BR53" s="21"/>
      <c r="BS53" s="35">
        <f t="shared" si="11"/>
        <v>44166</v>
      </c>
      <c r="BT53" s="24">
        <f t="shared" si="41"/>
        <v>1.9629751678722482E-2</v>
      </c>
      <c r="BU53" s="24">
        <f t="shared" si="40"/>
        <v>8.0897204925381059E-4</v>
      </c>
      <c r="BV53" s="24">
        <f t="shared" si="40"/>
        <v>3.0007541014993116E-3</v>
      </c>
      <c r="BW53" s="24">
        <f t="shared" si="40"/>
        <v>1.5328795691105653E-3</v>
      </c>
      <c r="BX53" s="24">
        <f t="shared" si="40"/>
        <v>1.8919639019365155E-3</v>
      </c>
      <c r="BY53" s="24">
        <f t="shared" si="40"/>
        <v>4.3494515585388834E-3</v>
      </c>
      <c r="BZ53" s="24">
        <f t="shared" si="40"/>
        <v>7.0548083336795511E-3</v>
      </c>
      <c r="CA53" s="24">
        <f t="shared" si="40"/>
        <v>-3.6808296583847061E-4</v>
      </c>
      <c r="CB53" s="24">
        <f t="shared" si="40"/>
        <v>1.9921116699613706E-3</v>
      </c>
      <c r="CC53" s="24">
        <f t="shared" si="40"/>
        <v>4.7765162691999253E-4</v>
      </c>
      <c r="CD53" s="24">
        <f t="shared" si="40"/>
        <v>2.9204084196911956E-3</v>
      </c>
      <c r="CE53" s="24">
        <f t="shared" si="40"/>
        <v>1.0207002180704996E-3</v>
      </c>
      <c r="CF53" s="24">
        <f t="shared" si="14"/>
        <v>4.4311370161545703E-2</v>
      </c>
    </row>
    <row r="54" spans="1:84" x14ac:dyDescent="0.2">
      <c r="A54" s="31">
        <f>+[1]CUY!A55</f>
        <v>44197</v>
      </c>
      <c r="B54" s="17">
        <f>+[1]CUY!B55</f>
        <v>420.26301076742868</v>
      </c>
      <c r="C54" s="17">
        <f>+[1]CUY!C55</f>
        <v>451.67411920104502</v>
      </c>
      <c r="D54" s="17">
        <f>+[1]CUY!D55</f>
        <v>329.69464734601598</v>
      </c>
      <c r="E54" s="17">
        <f>+[1]CUY!E55</f>
        <v>381.59954805550302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392.25520525316199</v>
      </c>
      <c r="K54" s="17">
        <f>+[1]CUY!K55</f>
        <v>399.2593</v>
      </c>
      <c r="L54" s="17">
        <f>+[1]CUY!L55</f>
        <v>314.62385109810702</v>
      </c>
      <c r="M54" s="17">
        <f>+[1]CUY!M55</f>
        <v>389.51457918277299</v>
      </c>
      <c r="N54" s="17">
        <f>+[1]CUY!N55</f>
        <v>370.63959999999997</v>
      </c>
      <c r="O54" s="17">
        <f>+[1]CUY!P55</f>
        <v>412.55410000000001</v>
      </c>
      <c r="P54" s="17">
        <f>+[1]CUY!Q55</f>
        <v>421.92500000000001</v>
      </c>
      <c r="Q54" s="17">
        <f>+[1]CUY!R55</f>
        <v>408.39080000000001</v>
      </c>
      <c r="R54" s="18">
        <f t="shared" si="4"/>
        <v>420.26301076742868</v>
      </c>
      <c r="S54" s="19">
        <f t="shared" si="5"/>
        <v>412.89304423324751</v>
      </c>
      <c r="T54" s="19">
        <f t="shared" si="6"/>
        <v>389.79666231421749</v>
      </c>
      <c r="U54" s="19">
        <f t="shared" si="7"/>
        <v>389.86564729995087</v>
      </c>
      <c r="V54" s="19"/>
      <c r="W54" s="20">
        <f t="shared" si="8"/>
        <v>413.17203417409888</v>
      </c>
      <c r="X54" s="21"/>
      <c r="Y54" s="41">
        <f t="shared" si="43"/>
        <v>4.4619322979076115E-2</v>
      </c>
      <c r="Z54" s="24">
        <f t="shared" si="43"/>
        <v>4.9375911736194711E-2</v>
      </c>
      <c r="AA54" s="24">
        <f t="shared" si="43"/>
        <v>3.7868669369064856E-2</v>
      </c>
      <c r="AB54" s="24">
        <f t="shared" si="43"/>
        <v>5.7817920257299704E-2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0.11666614438597778</v>
      </c>
      <c r="AH54" s="24">
        <f t="shared" si="43"/>
        <v>2.7296504185637227E-2</v>
      </c>
      <c r="AI54" s="24">
        <f t="shared" si="43"/>
        <v>2.807021625574091E-2</v>
      </c>
      <c r="AJ54" s="24">
        <f t="shared" si="43"/>
        <v>4.7570249814988141E-2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4.4619322979076115E-2</v>
      </c>
      <c r="AP54" s="24">
        <f t="shared" si="45"/>
        <v>4.5662267487627695E-2</v>
      </c>
      <c r="AQ54" s="24">
        <f t="shared" si="45"/>
        <v>4.2854191307840406E-2</v>
      </c>
      <c r="AR54" s="24">
        <f t="shared" si="39"/>
        <v>4.1708339696232999E-2</v>
      </c>
      <c r="AS54" s="24" t="e">
        <f t="shared" si="39"/>
        <v>#DIV/0!</v>
      </c>
      <c r="AT54" s="24">
        <f t="shared" si="39"/>
        <v>4.5621020296545245E-2</v>
      </c>
      <c r="AU54" s="21"/>
      <c r="AV54" s="24">
        <f t="shared" si="44"/>
        <v>0.4042223157134659</v>
      </c>
      <c r="AW54" s="24">
        <f t="shared" si="44"/>
        <v>0.4571443669587949</v>
      </c>
      <c r="AX54" s="24">
        <f t="shared" si="44"/>
        <v>0.34411601502648126</v>
      </c>
      <c r="AY54" s="24">
        <f t="shared" si="44"/>
        <v>0.68516878718002161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0.25368044065159689</v>
      </c>
      <c r="BE54" s="24">
        <f t="shared" si="42"/>
        <v>0.40796148852181058</v>
      </c>
      <c r="BF54" s="24">
        <f t="shared" si="42"/>
        <v>0.25772894907547705</v>
      </c>
      <c r="BG54" s="24">
        <f t="shared" si="42"/>
        <v>0.39466380598236239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0.4042223157134659</v>
      </c>
      <c r="BM54" s="24">
        <f t="shared" si="33"/>
        <v>0.45365129935524884</v>
      </c>
      <c r="BN54" s="24">
        <f t="shared" si="33"/>
        <v>0.46065401630602931</v>
      </c>
      <c r="BO54" s="24">
        <f t="shared" si="33"/>
        <v>0.47773817853971123</v>
      </c>
      <c r="BP54" s="24" t="e">
        <f t="shared" si="33"/>
        <v>#DIV/0!</v>
      </c>
      <c r="BQ54" s="24">
        <f t="shared" si="33"/>
        <v>0.42020571882157487</v>
      </c>
      <c r="BR54" s="21"/>
      <c r="BS54" s="35">
        <f t="shared" si="11"/>
        <v>44197</v>
      </c>
      <c r="BT54" s="24">
        <f t="shared" si="41"/>
        <v>1.5013094029167784E-2</v>
      </c>
      <c r="BU54" s="24">
        <f t="shared" si="40"/>
        <v>1.0674674552399901E-3</v>
      </c>
      <c r="BV54" s="24">
        <f t="shared" si="40"/>
        <v>5.899817082541981E-3</v>
      </c>
      <c r="BW54" s="24">
        <f t="shared" si="40"/>
        <v>2.1013380540183808E-3</v>
      </c>
      <c r="BX54" s="24">
        <f t="shared" si="40"/>
        <v>2.7242172309577609E-3</v>
      </c>
      <c r="BY54" s="24">
        <f t="shared" si="40"/>
        <v>2.6587143566494426E-3</v>
      </c>
      <c r="BZ54" s="24">
        <f t="shared" si="40"/>
        <v>6.8437680275057573E-3</v>
      </c>
      <c r="CA54" s="24">
        <f t="shared" si="40"/>
        <v>2.577197018997585E-3</v>
      </c>
      <c r="CB54" s="24">
        <f t="shared" si="40"/>
        <v>1.7720355185848488E-3</v>
      </c>
      <c r="CC54" s="24">
        <f t="shared" si="40"/>
        <v>4.7829906226528289E-4</v>
      </c>
      <c r="CD54" s="24">
        <f t="shared" si="40"/>
        <v>3.0116427438104773E-3</v>
      </c>
      <c r="CE54" s="24">
        <f t="shared" si="40"/>
        <v>4.7173239933647403E-4</v>
      </c>
      <c r="CF54" s="24">
        <f t="shared" si="14"/>
        <v>4.4619322979075768E-2</v>
      </c>
    </row>
    <row r="55" spans="1:84" x14ac:dyDescent="0.2">
      <c r="A55" s="31">
        <f>+[1]CUY!A56</f>
        <v>44228</v>
      </c>
      <c r="B55" s="17">
        <f>+[1]CUY!B56</f>
        <v>435.90011630625321</v>
      </c>
      <c r="C55" s="17">
        <f>+[1]CUY!C56</f>
        <v>460.83485007040701</v>
      </c>
      <c r="D55" s="17">
        <f>+[1]CUY!D56</f>
        <v>342.07953731008803</v>
      </c>
      <c r="E55" s="17">
        <f>+[1]CUY!E56</f>
        <v>403.965940317621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397.57591745369501</v>
      </c>
      <c r="K55" s="17">
        <f>+[1]CUY!K56</f>
        <v>402.92540000000002</v>
      </c>
      <c r="L55" s="17">
        <f>+[1]CUY!L56</f>
        <v>322.12831044114802</v>
      </c>
      <c r="M55" s="17">
        <f>+[1]CUY!M56</f>
        <v>407.62398570317998</v>
      </c>
      <c r="N55" s="17">
        <f>+[1]CUY!N56</f>
        <v>385.34460000000001</v>
      </c>
      <c r="O55" s="17">
        <f>+[1]CUY!P56</f>
        <v>425.7287</v>
      </c>
      <c r="P55" s="17">
        <f>+[1]CUY!Q56</f>
        <v>438.99220000000003</v>
      </c>
      <c r="Q55" s="17">
        <f>+[1]CUY!R56</f>
        <v>427.6377</v>
      </c>
      <c r="R55" s="18">
        <f t="shared" si="4"/>
        <v>435.90011630625315</v>
      </c>
      <c r="S55" s="19">
        <f t="shared" si="5"/>
        <v>425.93818154194901</v>
      </c>
      <c r="T55" s="19">
        <f t="shared" si="6"/>
        <v>406.07622056458155</v>
      </c>
      <c r="U55" s="19">
        <f t="shared" si="7"/>
        <v>405.69770606263938</v>
      </c>
      <c r="V55" s="19"/>
      <c r="W55" s="20">
        <f t="shared" si="8"/>
        <v>430.74963988830427</v>
      </c>
      <c r="X55" s="21"/>
      <c r="Y55" s="41">
        <f t="shared" si="43"/>
        <v>3.7207903475183546E-2</v>
      </c>
      <c r="Z55" s="24">
        <f t="shared" si="43"/>
        <v>2.0281726315349191E-2</v>
      </c>
      <c r="AA55" s="24">
        <f t="shared" si="43"/>
        <v>3.7564728647456747E-2</v>
      </c>
      <c r="AB55" s="24">
        <f t="shared" si="43"/>
        <v>5.8612208468509008E-2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1.356441451707191E-2</v>
      </c>
      <c r="AH55" s="24">
        <f t="shared" si="43"/>
        <v>9.1822532374323806E-3</v>
      </c>
      <c r="AI55" s="24">
        <f t="shared" si="43"/>
        <v>2.3852162882275874E-2</v>
      </c>
      <c r="AJ55" s="24">
        <f t="shared" si="43"/>
        <v>4.6492243136063705E-2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3.7207903475183546E-2</v>
      </c>
      <c r="AP55" s="24">
        <f t="shared" si="45"/>
        <v>3.1594470991698653E-2</v>
      </c>
      <c r="AQ55" s="24">
        <f t="shared" si="45"/>
        <v>4.176423203244628E-2</v>
      </c>
      <c r="AR55" s="24">
        <f t="shared" si="39"/>
        <v>4.0609012033593794E-2</v>
      </c>
      <c r="AS55" s="24" t="e">
        <f t="shared" si="39"/>
        <v>#DIV/0!</v>
      </c>
      <c r="AT55" s="24">
        <f t="shared" si="39"/>
        <v>4.2543067440035554E-2</v>
      </c>
      <c r="AU55" s="21"/>
      <c r="AV55" s="24">
        <f t="shared" si="44"/>
        <v>0.42861530831045824</v>
      </c>
      <c r="AW55" s="24">
        <f t="shared" si="44"/>
        <v>0.45873513885205797</v>
      </c>
      <c r="AX55" s="24">
        <f t="shared" si="44"/>
        <v>0.37570246184020473</v>
      </c>
      <c r="AY55" s="24">
        <f t="shared" si="44"/>
        <v>0.71010918292548864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0.24583753179595202</v>
      </c>
      <c r="BE55" s="24">
        <f t="shared" si="42"/>
        <v>0.35879322217718324</v>
      </c>
      <c r="BF55" s="24">
        <f t="shared" si="42"/>
        <v>0.24710458739461227</v>
      </c>
      <c r="BG55" s="24">
        <f t="shared" si="42"/>
        <v>0.44182399476924128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0.42861530831045802</v>
      </c>
      <c r="BM55" s="24">
        <f t="shared" si="33"/>
        <v>0.46359431870279466</v>
      </c>
      <c r="BN55" s="24">
        <f t="shared" si="33"/>
        <v>0.47628089153049924</v>
      </c>
      <c r="BO55" s="24">
        <f t="shared" si="33"/>
        <v>0.48500106894629247</v>
      </c>
      <c r="BP55" s="24" t="e">
        <f t="shared" si="33"/>
        <v>#DIV/0!</v>
      </c>
      <c r="BQ55" s="24">
        <f t="shared" si="33"/>
        <v>0.44900754856851144</v>
      </c>
      <c r="BR55" s="21"/>
      <c r="BS55" s="35">
        <f t="shared" si="11"/>
        <v>44228</v>
      </c>
      <c r="BT55" s="24">
        <f t="shared" si="41"/>
        <v>6.194881886746469E-3</v>
      </c>
      <c r="BU55" s="24">
        <f t="shared" si="40"/>
        <v>1.0520568320062083E-3</v>
      </c>
      <c r="BV55" s="24">
        <f t="shared" si="40"/>
        <v>6.0564345998025014E-3</v>
      </c>
      <c r="BW55" s="24">
        <f t="shared" si="40"/>
        <v>5.1430142187700624E-3</v>
      </c>
      <c r="BX55" s="24">
        <f t="shared" si="40"/>
        <v>2.6390873609711419E-3</v>
      </c>
      <c r="BY55" s="24">
        <f t="shared" si="40"/>
        <v>3.14315503900248E-3</v>
      </c>
      <c r="BZ55" s="24">
        <f t="shared" si="40"/>
        <v>7.4509219697492463E-3</v>
      </c>
      <c r="CA55" s="24">
        <f t="shared" si="40"/>
        <v>3.2030898562229206E-4</v>
      </c>
      <c r="CB55" s="24">
        <f t="shared" si="40"/>
        <v>5.8620890653719054E-4</v>
      </c>
      <c r="CC55" s="24">
        <f t="shared" si="40"/>
        <v>3.9998735310337318E-4</v>
      </c>
      <c r="CD55" s="24">
        <f t="shared" si="40"/>
        <v>2.9517095601220111E-3</v>
      </c>
      <c r="CE55" s="24">
        <f t="shared" si="40"/>
        <v>1.270136762750693E-3</v>
      </c>
      <c r="CF55" s="24">
        <f t="shared" si="14"/>
        <v>3.7207903475183664E-2</v>
      </c>
    </row>
    <row r="56" spans="1:84" x14ac:dyDescent="0.2">
      <c r="A56" s="31">
        <f>+[1]CUY!A57</f>
        <v>44256</v>
      </c>
      <c r="B56" s="17">
        <f>+[1]CUY!B57</f>
        <v>451.10302132733278</v>
      </c>
      <c r="C56" s="17">
        <f>+[1]CUY!C57</f>
        <v>471.51742312720501</v>
      </c>
      <c r="D56" s="17">
        <f>+[1]CUY!D57</f>
        <v>360.25808171650698</v>
      </c>
      <c r="E56" s="17">
        <f>+[1]CUY!E57</f>
        <v>420.30684863936102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404.49565771770602</v>
      </c>
      <c r="K56" s="17">
        <f>+[1]CUY!K57</f>
        <v>429.25830000000002</v>
      </c>
      <c r="L56" s="17">
        <f>+[1]CUY!L57</f>
        <v>335.76938942292202</v>
      </c>
      <c r="M56" s="17">
        <f>+[1]CUY!M57</f>
        <v>425.39262874176899</v>
      </c>
      <c r="N56" s="17">
        <f>+[1]CUY!N57</f>
        <v>393.41730000000001</v>
      </c>
      <c r="O56" s="17">
        <f>+[1]CUY!P57</f>
        <v>429.12490000000003</v>
      </c>
      <c r="P56" s="17">
        <f>+[1]CUY!Q57</f>
        <v>460.70330000000001</v>
      </c>
      <c r="Q56" s="17">
        <f>+[1]CUY!R57</f>
        <v>446.04320000000001</v>
      </c>
      <c r="R56" s="18">
        <f t="shared" si="4"/>
        <v>451.10302132733278</v>
      </c>
      <c r="S56" s="19">
        <f t="shared" si="5"/>
        <v>440.5759012176535</v>
      </c>
      <c r="T56" s="19">
        <f t="shared" si="6"/>
        <v>423.57580262183154</v>
      </c>
      <c r="U56" s="19">
        <f t="shared" si="7"/>
        <v>423.13148777279292</v>
      </c>
      <c r="V56" s="19"/>
      <c r="W56" s="20">
        <f t="shared" si="8"/>
        <v>448.57970598410623</v>
      </c>
      <c r="X56" s="21"/>
      <c r="Y56" s="41">
        <f t="shared" si="43"/>
        <v>3.487703823047017E-2</v>
      </c>
      <c r="Z56" s="24">
        <f t="shared" si="43"/>
        <v>2.3180914063174463E-2</v>
      </c>
      <c r="AA56" s="24">
        <f t="shared" si="43"/>
        <v>5.3141279801078856E-2</v>
      </c>
      <c r="AB56" s="24">
        <f t="shared" si="43"/>
        <v>4.0451203160573046E-2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1.7404827506477316E-2</v>
      </c>
      <c r="AH56" s="24">
        <f t="shared" si="43"/>
        <v>6.5354281462523867E-2</v>
      </c>
      <c r="AI56" s="24">
        <f t="shared" si="43"/>
        <v>4.2346725014925868E-2</v>
      </c>
      <c r="AJ56" s="24">
        <f t="shared" si="43"/>
        <v>4.3590769095535054E-2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3.487703823047017E-2</v>
      </c>
      <c r="AP56" s="24">
        <f t="shared" si="45"/>
        <v>3.4365831263856395E-2</v>
      </c>
      <c r="AQ56" s="24">
        <f t="shared" si="45"/>
        <v>4.3094328530047132E-2</v>
      </c>
      <c r="AR56" s="24">
        <f t="shared" si="39"/>
        <v>4.2972344801628592E-2</v>
      </c>
      <c r="AS56" s="24" t="e">
        <f t="shared" si="39"/>
        <v>#DIV/0!</v>
      </c>
      <c r="AT56" s="24">
        <f t="shared" si="39"/>
        <v>4.1393107375377935E-2</v>
      </c>
      <c r="AU56" s="21"/>
      <c r="AV56" s="24">
        <f t="shared" si="44"/>
        <v>0.44585700617824786</v>
      </c>
      <c r="AW56" s="24">
        <f t="shared" si="44"/>
        <v>0.46810456419745794</v>
      </c>
      <c r="AX56" s="24">
        <f t="shared" si="44"/>
        <v>0.42168772461695436</v>
      </c>
      <c r="AY56" s="24">
        <f t="shared" si="44"/>
        <v>0.70657055169912675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0.15619479148165438</v>
      </c>
      <c r="BE56" s="24">
        <f t="shared" si="42"/>
        <v>0.41865911296935066</v>
      </c>
      <c r="BF56" s="24">
        <f t="shared" si="42"/>
        <v>0.26855003594059612</v>
      </c>
      <c r="BG56" s="24">
        <f t="shared" si="42"/>
        <v>0.44714054618007881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0.44585700617824831</v>
      </c>
      <c r="BM56" s="24">
        <f t="shared" si="46"/>
        <v>0.47892865471356028</v>
      </c>
      <c r="BN56" s="24">
        <f t="shared" si="46"/>
        <v>0.49416619645161353</v>
      </c>
      <c r="BO56" s="24">
        <f t="shared" si="46"/>
        <v>0.50619988552283535</v>
      </c>
      <c r="BP56" s="24" t="e">
        <f t="shared" si="46"/>
        <v>#DIV/0!</v>
      </c>
      <c r="BQ56" s="24">
        <f t="shared" si="46"/>
        <v>0.46773977734907457</v>
      </c>
      <c r="BR56" s="21"/>
      <c r="BS56" s="35">
        <f t="shared" si="11"/>
        <v>44256</v>
      </c>
      <c r="BT56" s="24">
        <f t="shared" si="41"/>
        <v>6.9648691275158454E-3</v>
      </c>
      <c r="BU56" s="24">
        <f t="shared" si="40"/>
        <v>1.488813631912873E-3</v>
      </c>
      <c r="BV56" s="24">
        <f t="shared" si="40"/>
        <v>4.2661043148414894E-3</v>
      </c>
      <c r="BW56" s="24">
        <f t="shared" si="40"/>
        <v>2.2464621672915863E-3</v>
      </c>
      <c r="BX56" s="24">
        <f t="shared" si="40"/>
        <v>2.2046266198397307E-3</v>
      </c>
      <c r="BY56" s="24">
        <f t="shared" si="40"/>
        <v>3.0161400532325126E-3</v>
      </c>
      <c r="BZ56" s="24">
        <f t="shared" si="40"/>
        <v>6.063294780456298E-3</v>
      </c>
      <c r="CA56" s="24">
        <f t="shared" si="40"/>
        <v>4.0162739611768975E-4</v>
      </c>
      <c r="CB56" s="24">
        <f t="shared" si="40"/>
        <v>4.0595788204762498E-3</v>
      </c>
      <c r="CC56" s="24">
        <f t="shared" si="40"/>
        <v>7.0098666589264724E-4</v>
      </c>
      <c r="CD56" s="24">
        <f t="shared" si="40"/>
        <v>2.7922728226303212E-3</v>
      </c>
      <c r="CE56" s="24">
        <f t="shared" si="40"/>
        <v>6.7226183026323756E-4</v>
      </c>
      <c r="CF56" s="24">
        <f t="shared" si="14"/>
        <v>3.4877038230470489E-2</v>
      </c>
    </row>
    <row r="57" spans="1:84" x14ac:dyDescent="0.2">
      <c r="A57" s="31">
        <f>+[1]CUY!A58</f>
        <v>44287</v>
      </c>
      <c r="B57" s="17">
        <f>+[1]CUY!B58</f>
        <v>468.78949871050622</v>
      </c>
      <c r="C57" s="17">
        <f>+[1]CUY!C58</f>
        <v>491.66727155205098</v>
      </c>
      <c r="D57" s="17">
        <f>+[1]CUY!D58</f>
        <v>376.65462158017198</v>
      </c>
      <c r="E57" s="17">
        <f>+[1]CUY!E58</f>
        <v>438.17746631116103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410.85000018613101</v>
      </c>
      <c r="K57" s="17">
        <f>+[1]CUY!K58</f>
        <v>434.29289999999997</v>
      </c>
      <c r="L57" s="17">
        <f>+[1]CUY!L58</f>
        <v>334.523986314696</v>
      </c>
      <c r="M57" s="17">
        <f>+[1]CUY!M58</f>
        <v>448.878148330405</v>
      </c>
      <c r="N57" s="17">
        <f>+[1]CUY!N58</f>
        <v>407.03</v>
      </c>
      <c r="O57" s="17">
        <f>+[1]CUY!P58</f>
        <v>442.37290000000002</v>
      </c>
      <c r="P57" s="17">
        <f>+[1]CUY!Q58</f>
        <v>482.29169999999999</v>
      </c>
      <c r="Q57" s="17">
        <f>+[1]CUY!R58</f>
        <v>459.52510000000001</v>
      </c>
      <c r="R57" s="18">
        <f t="shared" si="4"/>
        <v>468.78949871050622</v>
      </c>
      <c r="S57" s="19">
        <f t="shared" si="5"/>
        <v>457.87432142460415</v>
      </c>
      <c r="T57" s="19">
        <f t="shared" si="6"/>
        <v>438.64192572244087</v>
      </c>
      <c r="U57" s="19">
        <f t="shared" si="7"/>
        <v>436.13860102181411</v>
      </c>
      <c r="V57" s="19"/>
      <c r="W57" s="20">
        <f t="shared" si="8"/>
        <v>465.96418352021516</v>
      </c>
      <c r="X57" s="21"/>
      <c r="Y57" s="41">
        <f t="shared" si="43"/>
        <v>3.9207180060848223E-2</v>
      </c>
      <c r="Z57" s="24">
        <f t="shared" si="43"/>
        <v>4.2734048492222954E-2</v>
      </c>
      <c r="AA57" s="24">
        <f t="shared" si="43"/>
        <v>4.5513315858289882E-2</v>
      </c>
      <c r="AB57" s="24">
        <f t="shared" si="43"/>
        <v>4.2518026364908534E-2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1.5709297114036236E-2</v>
      </c>
      <c r="AH57" s="24">
        <f t="shared" si="43"/>
        <v>1.1728602568663149E-2</v>
      </c>
      <c r="AI57" s="24">
        <f t="shared" si="43"/>
        <v>-3.7091025789053322E-3</v>
      </c>
      <c r="AJ57" s="24">
        <f t="shared" si="43"/>
        <v>5.5209042192625013E-2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3.9207180060848223E-2</v>
      </c>
      <c r="AP57" s="24">
        <f t="shared" si="45"/>
        <v>3.9263201094616562E-2</v>
      </c>
      <c r="AQ57" s="24">
        <f t="shared" si="45"/>
        <v>3.5568894652040273E-2</v>
      </c>
      <c r="AR57" s="24">
        <f t="shared" si="39"/>
        <v>3.0740121274088539E-2</v>
      </c>
      <c r="AS57" s="24" t="e">
        <f t="shared" si="39"/>
        <v>#DIV/0!</v>
      </c>
      <c r="AT57" s="24">
        <f t="shared" si="39"/>
        <v>3.8754489568292971E-2</v>
      </c>
      <c r="AU57" s="21"/>
      <c r="AV57" s="24">
        <f t="shared" si="44"/>
        <v>0.48591698869165056</v>
      </c>
      <c r="AW57" s="24">
        <f t="shared" si="44"/>
        <v>0.48505631620570222</v>
      </c>
      <c r="AX57" s="24">
        <f t="shared" si="44"/>
        <v>0.44977880317670293</v>
      </c>
      <c r="AY57" s="24">
        <f t="shared" si="44"/>
        <v>0.77135289859363754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0.22597354225227551</v>
      </c>
      <c r="BE57" s="24">
        <f t="shared" si="42"/>
        <v>0.41367567217422163</v>
      </c>
      <c r="BF57" s="24">
        <f t="shared" si="42"/>
        <v>0.24252892662361014</v>
      </c>
      <c r="BG57" s="24">
        <f t="shared" si="42"/>
        <v>0.50898980692739615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0.48591698869165056</v>
      </c>
      <c r="BM57" s="24">
        <f t="shared" si="46"/>
        <v>0.50662576018672523</v>
      </c>
      <c r="BN57" s="24">
        <f t="shared" si="46"/>
        <v>0.5322458795618461</v>
      </c>
      <c r="BO57" s="24">
        <f t="shared" si="46"/>
        <v>0.53821276749794333</v>
      </c>
      <c r="BP57" s="24" t="e">
        <f t="shared" si="46"/>
        <v>#DIV/0!</v>
      </c>
      <c r="BQ57" s="24">
        <f t="shared" si="46"/>
        <v>0.51905623814260315</v>
      </c>
      <c r="BR57" s="21"/>
      <c r="BS57" s="35">
        <f t="shared" si="11"/>
        <v>44287</v>
      </c>
      <c r="BT57" s="24">
        <f t="shared" si="41"/>
        <v>1.2694632160722896E-2</v>
      </c>
      <c r="BU57" s="24">
        <f t="shared" si="40"/>
        <v>1.2976115110257479E-3</v>
      </c>
      <c r="BV57" s="24">
        <f t="shared" si="40"/>
        <v>4.5082302598349238E-3</v>
      </c>
      <c r="BW57" s="24">
        <f t="shared" si="40"/>
        <v>1.5011449890259736E-3</v>
      </c>
      <c r="BX57" s="24">
        <f t="shared" si="40"/>
        <v>1.7227772000136495E-3</v>
      </c>
      <c r="BY57" s="24">
        <f t="shared" si="40"/>
        <v>3.0550755256413425E-3</v>
      </c>
      <c r="BZ57" s="24">
        <f t="shared" si="40"/>
        <v>8.7214906883657829E-3</v>
      </c>
      <c r="CA57" s="24">
        <f t="shared" si="40"/>
        <v>3.5638170628544025E-4</v>
      </c>
      <c r="CB57" s="24">
        <f t="shared" si="40"/>
        <v>7.49995242781801E-4</v>
      </c>
      <c r="CC57" s="24">
        <f t="shared" si="40"/>
        <v>-6.1841815074033542E-5</v>
      </c>
      <c r="CD57" s="24">
        <f t="shared" si="40"/>
        <v>3.5662764729172754E-3</v>
      </c>
      <c r="CE57" s="24">
        <f t="shared" si="40"/>
        <v>1.0954061193073593E-3</v>
      </c>
      <c r="CF57" s="24">
        <f t="shared" si="14"/>
        <v>3.9207180060848154E-2</v>
      </c>
    </row>
    <row r="58" spans="1:84" x14ac:dyDescent="0.2">
      <c r="A58" s="31">
        <f>+[1]CUY!A59</f>
        <v>44317</v>
      </c>
      <c r="B58" s="17">
        <f>+[1]CUY!B59</f>
        <v>487.82154603316792</v>
      </c>
      <c r="C58" s="17">
        <f>+[1]CUY!C59</f>
        <v>512.82578078851805</v>
      </c>
      <c r="D58" s="17">
        <f>+[1]CUY!D59</f>
        <v>387.30725768585103</v>
      </c>
      <c r="E58" s="17">
        <f>+[1]CUY!E59</f>
        <v>451.740622049477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415.36451414531399</v>
      </c>
      <c r="K58" s="17">
        <f>+[1]CUY!K59</f>
        <v>449.64510000000001</v>
      </c>
      <c r="L58" s="17">
        <f>+[1]CUY!L59</f>
        <v>353.64445598191099</v>
      </c>
      <c r="M58" s="17">
        <f>+[1]CUY!M59</f>
        <v>473.017108942839</v>
      </c>
      <c r="N58" s="17">
        <f>+[1]CUY!N59</f>
        <v>415.30560000000003</v>
      </c>
      <c r="O58" s="17">
        <f>+[1]CUY!P59</f>
        <v>452.07139999999998</v>
      </c>
      <c r="P58" s="17">
        <f>+[1]CUY!Q59</f>
        <v>501.12349999999998</v>
      </c>
      <c r="Q58" s="17">
        <f>+[1]CUY!R59</f>
        <v>475.62329999999997</v>
      </c>
      <c r="R58" s="18">
        <f t="shared" si="4"/>
        <v>487.82154603316786</v>
      </c>
      <c r="S58" s="19">
        <f t="shared" si="5"/>
        <v>475.53767932879077</v>
      </c>
      <c r="T58" s="19">
        <f t="shared" si="6"/>
        <v>454.17378838730627</v>
      </c>
      <c r="U58" s="19">
        <f t="shared" si="7"/>
        <v>449.56555040782047</v>
      </c>
      <c r="V58" s="19"/>
      <c r="W58" s="20">
        <f t="shared" si="8"/>
        <v>487.31303211763924</v>
      </c>
      <c r="X58" s="21"/>
      <c r="Y58" s="41">
        <f t="shared" si="43"/>
        <v>4.0598279984967567E-2</v>
      </c>
      <c r="Z58" s="24">
        <f t="shared" si="43"/>
        <v>4.3034203130250637E-2</v>
      </c>
      <c r="AA58" s="24">
        <f t="shared" si="43"/>
        <v>2.828223920627404E-2</v>
      </c>
      <c r="AB58" s="24">
        <f t="shared" si="43"/>
        <v>3.0953567403861904E-2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1.0988229176433606E-2</v>
      </c>
      <c r="AH58" s="24">
        <f t="shared" si="43"/>
        <v>3.5349875625413363E-2</v>
      </c>
      <c r="AI58" s="24">
        <f t="shared" si="43"/>
        <v>5.7157245666766165E-2</v>
      </c>
      <c r="AJ58" s="24">
        <f t="shared" si="43"/>
        <v>5.3776198957820709E-2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4.0598279984967345E-2</v>
      </c>
      <c r="AP58" s="24">
        <f t="shared" si="45"/>
        <v>3.8576869410867687E-2</v>
      </c>
      <c r="AQ58" s="24">
        <f t="shared" si="45"/>
        <v>3.5408978836859895E-2</v>
      </c>
      <c r="AR58" s="24">
        <f t="shared" si="39"/>
        <v>3.0785968851527512E-2</v>
      </c>
      <c r="AS58" s="24" t="e">
        <f t="shared" si="39"/>
        <v>#DIV/0!</v>
      </c>
      <c r="AT58" s="24">
        <f t="shared" si="39"/>
        <v>4.5816501251534358E-2</v>
      </c>
      <c r="AU58" s="21"/>
      <c r="AV58" s="24">
        <f t="shared" si="44"/>
        <v>0.51976495129985167</v>
      </c>
      <c r="AW58" s="24">
        <f t="shared" si="44"/>
        <v>0.52255666030126591</v>
      </c>
      <c r="AX58" s="24">
        <f t="shared" si="44"/>
        <v>0.47236097917206443</v>
      </c>
      <c r="AY58" s="24">
        <f t="shared" si="44"/>
        <v>0.77938634229308645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0.23109274072914032</v>
      </c>
      <c r="BE58" s="24">
        <f t="shared" si="42"/>
        <v>0.41807332305837885</v>
      </c>
      <c r="BF58" s="24">
        <f t="shared" si="42"/>
        <v>0.28634052368083385</v>
      </c>
      <c r="BG58" s="24">
        <f t="shared" si="42"/>
        <v>0.55498826040392157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0.51976495129985167</v>
      </c>
      <c r="BM58" s="24">
        <f t="shared" si="46"/>
        <v>0.5322395402809843</v>
      </c>
      <c r="BN58" s="24">
        <f t="shared" si="46"/>
        <v>0.54678858500228711</v>
      </c>
      <c r="BO58" s="24">
        <f t="shared" si="46"/>
        <v>0.54469267360101936</v>
      </c>
      <c r="BP58" s="24" t="e">
        <f t="shared" si="46"/>
        <v>#DIV/0!</v>
      </c>
      <c r="BQ58" s="24">
        <f t="shared" si="46"/>
        <v>0.55688562530315222</v>
      </c>
      <c r="BR58" s="21"/>
      <c r="BS58" s="35">
        <f t="shared" si="11"/>
        <v>44317</v>
      </c>
      <c r="BT58" s="24">
        <f t="shared" si="41"/>
        <v>1.2827182224739489E-2</v>
      </c>
      <c r="BU58" s="24">
        <f t="shared" si="40"/>
        <v>8.1123640785219463E-4</v>
      </c>
      <c r="BV58" s="24">
        <f t="shared" si="40"/>
        <v>3.292495090581187E-3</v>
      </c>
      <c r="BW58" s="24">
        <f t="shared" si="40"/>
        <v>-3.758551769710431E-4</v>
      </c>
      <c r="BX58" s="24">
        <f t="shared" si="40"/>
        <v>1.8885433279441301E-3</v>
      </c>
      <c r="BY58" s="24">
        <f t="shared" si="40"/>
        <v>4.0587572998835213E-3</v>
      </c>
      <c r="BZ58" s="24">
        <f t="shared" si="40"/>
        <v>1.0569927469855571E-2</v>
      </c>
      <c r="CA58" s="24">
        <f t="shared" si="40"/>
        <v>2.4364283645752574E-4</v>
      </c>
      <c r="CB58" s="24">
        <f t="shared" si="40"/>
        <v>2.200705951899092E-3</v>
      </c>
      <c r="CC58" s="24">
        <f t="shared" si="40"/>
        <v>9.1362652474880849E-4</v>
      </c>
      <c r="CD58" s="24">
        <f t="shared" si="40"/>
        <v>3.5272095610077536E-3</v>
      </c>
      <c r="CE58" s="24">
        <f t="shared" si="40"/>
        <v>6.4080846696933373E-4</v>
      </c>
      <c r="CF58" s="24">
        <f t="shared" si="14"/>
        <v>4.0598279984967553E-2</v>
      </c>
    </row>
    <row r="59" spans="1:84" x14ac:dyDescent="0.2">
      <c r="A59" s="31">
        <f>+[1]CUY!A60</f>
        <v>44348</v>
      </c>
      <c r="B59" s="17">
        <f>+[1]CUY!B60</f>
        <v>506.93643584967703</v>
      </c>
      <c r="C59" s="17">
        <f>+[1]CUY!C60</f>
        <v>535.881269919484</v>
      </c>
      <c r="D59" s="17">
        <f>+[1]CUY!D60</f>
        <v>411.70803497438999</v>
      </c>
      <c r="E59" s="17">
        <f>+[1]CUY!E60</f>
        <v>475.33486886541903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449.29023307044702</v>
      </c>
      <c r="K59" s="17">
        <f>+[1]CUY!K60</f>
        <v>462.5729</v>
      </c>
      <c r="L59" s="17">
        <f>+[1]CUY!L60</f>
        <v>362.163686522511</v>
      </c>
      <c r="M59" s="17">
        <f>+[1]CUY!M60</f>
        <v>493.85246625259498</v>
      </c>
      <c r="N59" s="17">
        <f>+[1]CUY!N60</f>
        <v>422.75020000000001</v>
      </c>
      <c r="O59" s="17">
        <f>+[1]CUY!P60</f>
        <v>461.50920000000002</v>
      </c>
      <c r="P59" s="17">
        <f>+[1]CUY!Q60</f>
        <v>520.14689999999996</v>
      </c>
      <c r="Q59" s="17">
        <f>+[1]CUY!R60</f>
        <v>492.15789999999998</v>
      </c>
      <c r="R59" s="18">
        <f t="shared" si="4"/>
        <v>506.93643584967703</v>
      </c>
      <c r="S59" s="19">
        <f t="shared" si="5"/>
        <v>496.02350216139189</v>
      </c>
      <c r="T59" s="19">
        <f t="shared" si="6"/>
        <v>472.16373331952803</v>
      </c>
      <c r="U59" s="19">
        <f t="shared" si="7"/>
        <v>466.85963404814248</v>
      </c>
      <c r="V59" s="19"/>
      <c r="W59" s="20">
        <f t="shared" si="8"/>
        <v>504.47739034367117</v>
      </c>
      <c r="X59" s="21"/>
      <c r="Y59" s="41">
        <f t="shared" si="43"/>
        <v>3.9184185224999224E-2</v>
      </c>
      <c r="Z59" s="24">
        <f t="shared" si="43"/>
        <v>4.4957741975288235E-2</v>
      </c>
      <c r="AA59" s="24">
        <f t="shared" si="43"/>
        <v>6.3001084550630138E-2</v>
      </c>
      <c r="AB59" s="24">
        <f t="shared" si="43"/>
        <v>5.2229632812073934E-2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8.1676979543958472E-2</v>
      </c>
      <c r="AH59" s="24">
        <f t="shared" si="43"/>
        <v>2.8751119494018651E-2</v>
      </c>
      <c r="AI59" s="24">
        <f t="shared" si="43"/>
        <v>2.4089817884875186E-2</v>
      </c>
      <c r="AJ59" s="24">
        <f t="shared" si="43"/>
        <v>4.4047787946447814E-2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3.9184185224999224E-2</v>
      </c>
      <c r="AP59" s="24">
        <f t="shared" si="45"/>
        <v>4.3079284193665357E-2</v>
      </c>
      <c r="AQ59" s="24">
        <f t="shared" si="45"/>
        <v>3.9610266801395566E-2</v>
      </c>
      <c r="AR59" s="24">
        <f t="shared" si="39"/>
        <v>3.8468436081531943E-2</v>
      </c>
      <c r="AS59" s="24" t="e">
        <f t="shared" si="39"/>
        <v>#DIV/0!</v>
      </c>
      <c r="AT59" s="24">
        <f t="shared" si="39"/>
        <v>3.5222448600324752E-2</v>
      </c>
      <c r="AU59" s="21"/>
      <c r="AV59" s="24">
        <f t="shared" si="44"/>
        <v>0.53784335863109867</v>
      </c>
      <c r="AW59" s="24">
        <f t="shared" si="44"/>
        <v>0.5632138898871748</v>
      </c>
      <c r="AX59" s="24">
        <f t="shared" si="44"/>
        <v>0.49954858792317802</v>
      </c>
      <c r="AY59" s="24">
        <f t="shared" si="44"/>
        <v>0.68455999106520427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0.30998630617811918</v>
      </c>
      <c r="BE59" s="24">
        <f t="shared" si="42"/>
        <v>0.41483875368220668</v>
      </c>
      <c r="BF59" s="24">
        <f t="shared" si="42"/>
        <v>0.30636305490525695</v>
      </c>
      <c r="BG59" s="24">
        <f t="shared" si="42"/>
        <v>0.57747718335995968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0.53784335863109889</v>
      </c>
      <c r="BM59" s="24">
        <f t="shared" si="46"/>
        <v>0.54530346153448495</v>
      </c>
      <c r="BN59" s="24">
        <f t="shared" si="46"/>
        <v>0.53322676537517277</v>
      </c>
      <c r="BO59" s="24">
        <f t="shared" si="46"/>
        <v>0.52218066825218235</v>
      </c>
      <c r="BP59" s="24" t="e">
        <f t="shared" si="46"/>
        <v>#DIV/0!</v>
      </c>
      <c r="BQ59" s="24">
        <f t="shared" si="46"/>
        <v>0.5573919596721435</v>
      </c>
      <c r="BR59" s="21"/>
      <c r="BS59" s="35">
        <f t="shared" si="11"/>
        <v>44348</v>
      </c>
      <c r="BT59" s="24">
        <f t="shared" si="41"/>
        <v>1.343189956307304E-2</v>
      </c>
      <c r="BU59" s="24">
        <f t="shared" si="40"/>
        <v>1.7857098692840695E-3</v>
      </c>
      <c r="BV59" s="24">
        <f t="shared" si="40"/>
        <v>5.5041137676023078E-3</v>
      </c>
      <c r="BW59" s="24">
        <f t="shared" si="40"/>
        <v>2.6457699757120785E-3</v>
      </c>
      <c r="BX59" s="24">
        <f t="shared" si="40"/>
        <v>2.0910523700620716E-3</v>
      </c>
      <c r="BY59" s="24">
        <f t="shared" si="40"/>
        <v>3.3988740626213799E-3</v>
      </c>
      <c r="BZ59" s="24">
        <f t="shared" si="40"/>
        <v>2.9155296881931783E-3</v>
      </c>
      <c r="CA59" s="24">
        <f t="shared" si="40"/>
        <v>1.7594972911415983E-3</v>
      </c>
      <c r="CB59" s="24">
        <f t="shared" si="40"/>
        <v>1.7808728766993236E-3</v>
      </c>
      <c r="CC59" s="24">
        <f t="shared" si="40"/>
        <v>3.9118969971954702E-4</v>
      </c>
      <c r="CD59" s="24">
        <f t="shared" si="40"/>
        <v>2.9257050807289372E-3</v>
      </c>
      <c r="CE59" s="24">
        <f t="shared" si="40"/>
        <v>5.5397098016171924E-4</v>
      </c>
      <c r="CF59" s="24">
        <f t="shared" si="14"/>
        <v>3.9184185224999252E-2</v>
      </c>
    </row>
    <row r="60" spans="1:84" x14ac:dyDescent="0.2">
      <c r="A60" s="31">
        <f>+[1]CUY!A61</f>
        <v>44378</v>
      </c>
      <c r="B60" s="17">
        <f>+[1]CUY!B61</f>
        <v>524.15527691840725</v>
      </c>
      <c r="C60" s="17">
        <f>+[1]CUY!C61</f>
        <v>556.66140139223899</v>
      </c>
      <c r="D60" s="17">
        <f>+[1]CUY!D61</f>
        <v>423.98145636759199</v>
      </c>
      <c r="E60" s="17">
        <f>+[1]CUY!E61</f>
        <v>494.36892415931197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446.20259173897898</v>
      </c>
      <c r="K60" s="17">
        <f>+[1]CUY!K61</f>
        <v>477.4649</v>
      </c>
      <c r="L60" s="17">
        <f>+[1]CUY!L61</f>
        <v>369.87711900691698</v>
      </c>
      <c r="M60" s="17">
        <f>+[1]CUY!M61</f>
        <v>511.55043334787098</v>
      </c>
      <c r="N60" s="17">
        <f>+[1]CUY!N61</f>
        <v>430.9006</v>
      </c>
      <c r="O60" s="17">
        <f>+[1]CUY!P61</f>
        <v>487.66770000000002</v>
      </c>
      <c r="P60" s="17">
        <f>+[1]CUY!Q61</f>
        <v>537.98990000000003</v>
      </c>
      <c r="Q60" s="17">
        <f>+[1]CUY!R61</f>
        <v>496.81950000000001</v>
      </c>
      <c r="R60" s="18">
        <f t="shared" si="4"/>
        <v>524.15527691840725</v>
      </c>
      <c r="S60" s="19">
        <f t="shared" si="5"/>
        <v>513.96242282970252</v>
      </c>
      <c r="T60" s="19">
        <f t="shared" si="6"/>
        <v>488.36652723367428</v>
      </c>
      <c r="U60" s="19">
        <f t="shared" si="7"/>
        <v>482.69677511363693</v>
      </c>
      <c r="V60" s="19"/>
      <c r="W60" s="20">
        <f t="shared" si="8"/>
        <v>520.99505517613011</v>
      </c>
      <c r="X60" s="21"/>
      <c r="Y60" s="41">
        <f t="shared" si="43"/>
        <v>3.3966469661762755E-2</v>
      </c>
      <c r="Z60" s="24">
        <f t="shared" si="43"/>
        <v>3.877749165571176E-2</v>
      </c>
      <c r="AA60" s="24">
        <f t="shared" si="43"/>
        <v>2.9810983392552615E-2</v>
      </c>
      <c r="AB60" s="24">
        <f t="shared" si="43"/>
        <v>4.0043465229734787E-2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-6.872264527913563E-3</v>
      </c>
      <c r="AH60" s="24">
        <f t="shared" si="43"/>
        <v>3.219384447294682E-2</v>
      </c>
      <c r="AI60" s="24">
        <f t="shared" si="43"/>
        <v>2.1298194080334731E-2</v>
      </c>
      <c r="AJ60" s="24">
        <f t="shared" si="43"/>
        <v>3.5836546954133963E-2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3.3966469661762755E-2</v>
      </c>
      <c r="AP60" s="24">
        <f t="shared" si="45"/>
        <v>3.6165465124420315E-2</v>
      </c>
      <c r="AQ60" s="24">
        <f t="shared" si="45"/>
        <v>3.4316049223503731E-2</v>
      </c>
      <c r="AR60" s="24">
        <f t="shared" si="39"/>
        <v>3.3922703764663664E-2</v>
      </c>
      <c r="AS60" s="24" t="e">
        <f t="shared" si="39"/>
        <v>#DIV/0!</v>
      </c>
      <c r="AT60" s="24">
        <f t="shared" si="39"/>
        <v>3.2742131062021285E-2</v>
      </c>
      <c r="AU60" s="21"/>
      <c r="AV60" s="24">
        <f t="shared" si="44"/>
        <v>0.5516989033174482</v>
      </c>
      <c r="AW60" s="24">
        <f t="shared" si="44"/>
        <v>0.59774129991490343</v>
      </c>
      <c r="AX60" s="24">
        <f t="shared" si="44"/>
        <v>0.50847393036424893</v>
      </c>
      <c r="AY60" s="24">
        <f t="shared" si="44"/>
        <v>0.64728950230609139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0.27543293600800101</v>
      </c>
      <c r="BE60" s="24">
        <f t="shared" si="42"/>
        <v>0.43163335738054509</v>
      </c>
      <c r="BF60" s="24">
        <f t="shared" si="42"/>
        <v>0.31831290215929897</v>
      </c>
      <c r="BG60" s="24">
        <f t="shared" si="42"/>
        <v>0.61242543167043229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0.55169890331744842</v>
      </c>
      <c r="BM60" s="24">
        <f t="shared" si="46"/>
        <v>0.56026531765792753</v>
      </c>
      <c r="BN60" s="24">
        <f t="shared" si="46"/>
        <v>0.5315577311837949</v>
      </c>
      <c r="BO60" s="24">
        <f t="shared" si="46"/>
        <v>0.51190551075250501</v>
      </c>
      <c r="BP60" s="24" t="e">
        <f t="shared" si="46"/>
        <v>#DIV/0!</v>
      </c>
      <c r="BQ60" s="24">
        <f t="shared" si="46"/>
        <v>0.55742303035225937</v>
      </c>
      <c r="BR60" s="21"/>
      <c r="BS60" s="35">
        <f t="shared" si="11"/>
        <v>44378</v>
      </c>
      <c r="BT60" s="24">
        <f t="shared" si="41"/>
        <v>1.1649810404056658E-2</v>
      </c>
      <c r="BU60" s="24">
        <f t="shared" si="40"/>
        <v>8.6433152709354739E-4</v>
      </c>
      <c r="BV60" s="24">
        <f t="shared" si="40"/>
        <v>4.2728739527559401E-3</v>
      </c>
      <c r="BW60" s="24">
        <f t="shared" si="40"/>
        <v>2.0263302602786318E-3</v>
      </c>
      <c r="BX60" s="24">
        <f t="shared" si="40"/>
        <v>1.9199760190222648E-3</v>
      </c>
      <c r="BY60" s="24">
        <f t="shared" si="40"/>
        <v>4.2387464148210931E-3</v>
      </c>
      <c r="BZ60" s="24">
        <f t="shared" si="40"/>
        <v>3.8584983474733276E-3</v>
      </c>
      <c r="CA60" s="24">
        <f t="shared" si="40"/>
        <v>-1.5409688505662193E-4</v>
      </c>
      <c r="CB60" s="24">
        <f t="shared" si="40"/>
        <v>1.9740983863640689E-3</v>
      </c>
      <c r="CC60" s="24">
        <f t="shared" si="40"/>
        <v>3.4083343676233433E-4</v>
      </c>
      <c r="CD60" s="24">
        <f t="shared" si="40"/>
        <v>2.3914452785277701E-3</v>
      </c>
      <c r="CE60" s="24">
        <f t="shared" si="40"/>
        <v>5.8362251966384896E-4</v>
      </c>
      <c r="CF60" s="24">
        <f t="shared" si="14"/>
        <v>3.3966469661762859E-2</v>
      </c>
    </row>
    <row r="61" spans="1:84" x14ac:dyDescent="0.2">
      <c r="A61" s="31">
        <f>+[1]CUY!A62</f>
        <v>44409</v>
      </c>
      <c r="B61" s="17">
        <f>+[1]CUY!B62</f>
        <v>534.00588973474748</v>
      </c>
      <c r="C61" s="17">
        <f>+[1]CUY!C62</f>
        <v>562.59327011254004</v>
      </c>
      <c r="D61" s="17">
        <f>+[1]CUY!D62</f>
        <v>432.840115806254</v>
      </c>
      <c r="E61" s="17">
        <f>+[1]CUY!E62</f>
        <v>508.457504962153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455.384216525243</v>
      </c>
      <c r="K61" s="17">
        <f>+[1]CUY!K62</f>
        <v>490.24180000000001</v>
      </c>
      <c r="L61" s="17">
        <f>+[1]CUY!L62</f>
        <v>378.17066149527398</v>
      </c>
      <c r="M61" s="17">
        <f>+[1]CUY!M62</f>
        <v>522.06290487889896</v>
      </c>
      <c r="N61" s="17">
        <f>+[1]CUY!N62</f>
        <v>443.50209999999998</v>
      </c>
      <c r="O61" s="17">
        <f>+[1]CUY!P62</f>
        <v>481.58980000000003</v>
      </c>
      <c r="P61" s="17">
        <f>+[1]CUY!Q62</f>
        <v>554.05579999999998</v>
      </c>
      <c r="Q61" s="17">
        <f>+[1]CUY!R62</f>
        <v>492.8449</v>
      </c>
      <c r="R61" s="18">
        <f t="shared" si="4"/>
        <v>534.00588973474748</v>
      </c>
      <c r="S61" s="19">
        <f t="shared" si="5"/>
        <v>524.13189800922157</v>
      </c>
      <c r="T61" s="19">
        <f t="shared" si="6"/>
        <v>502.12499804617784</v>
      </c>
      <c r="U61" s="19">
        <f t="shared" si="7"/>
        <v>497.24907295499122</v>
      </c>
      <c r="V61" s="19"/>
      <c r="W61" s="20">
        <f t="shared" si="8"/>
        <v>536.79594669142284</v>
      </c>
      <c r="X61" s="21"/>
      <c r="Y61" s="41">
        <f t="shared" si="43"/>
        <v>1.8793310398883323E-2</v>
      </c>
      <c r="Z61" s="24">
        <f t="shared" si="43"/>
        <v>1.0656152385391193E-2</v>
      </c>
      <c r="AA61" s="24">
        <f t="shared" si="43"/>
        <v>2.0893978511601574E-2</v>
      </c>
      <c r="AB61" s="24">
        <f t="shared" si="43"/>
        <v>2.8498111661850567E-2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2.0577255614945278E-2</v>
      </c>
      <c r="AH61" s="24">
        <f t="shared" si="43"/>
        <v>2.675987281997072E-2</v>
      </c>
      <c r="AI61" s="24">
        <f t="shared" si="43"/>
        <v>2.2422426428064357E-2</v>
      </c>
      <c r="AJ61" s="24">
        <f t="shared" si="43"/>
        <v>2.055021527834211E-2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1.8793310398883323E-2</v>
      </c>
      <c r="AP61" s="24">
        <f t="shared" si="45"/>
        <v>1.978641769865086E-2</v>
      </c>
      <c r="AQ61" s="24">
        <f t="shared" si="45"/>
        <v>2.8172427972157799E-2</v>
      </c>
      <c r="AR61" s="24">
        <f t="shared" si="39"/>
        <v>3.0147907737581914E-2</v>
      </c>
      <c r="AS61" s="24" t="e">
        <f t="shared" si="39"/>
        <v>#DIV/0!</v>
      </c>
      <c r="AT61" s="24">
        <f t="shared" si="39"/>
        <v>3.0328294593796157E-2</v>
      </c>
      <c r="AU61" s="21"/>
      <c r="AV61" s="24">
        <f t="shared" si="44"/>
        <v>0.53752270446390904</v>
      </c>
      <c r="AW61" s="24">
        <f t="shared" si="44"/>
        <v>0.5647848222275309</v>
      </c>
      <c r="AX61" s="24">
        <f t="shared" si="44"/>
        <v>0.51562225320576505</v>
      </c>
      <c r="AY61" s="24">
        <f t="shared" si="44"/>
        <v>0.64024383383669448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0.29646709358564038</v>
      </c>
      <c r="BE61" s="24">
        <f t="shared" si="42"/>
        <v>0.43089918303848984</v>
      </c>
      <c r="BF61" s="24">
        <f t="shared" si="42"/>
        <v>0.33884151967013865</v>
      </c>
      <c r="BG61" s="24">
        <f t="shared" si="42"/>
        <v>0.62129883277706566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0.5375227044639086</v>
      </c>
      <c r="BM61" s="24">
        <f t="shared" si="46"/>
        <v>0.54645448447681622</v>
      </c>
      <c r="BN61" s="24">
        <f t="shared" si="46"/>
        <v>0.53280572282115801</v>
      </c>
      <c r="BO61" s="24">
        <f t="shared" si="46"/>
        <v>0.51162134469112286</v>
      </c>
      <c r="BP61" s="24" t="e">
        <f t="shared" si="46"/>
        <v>#DIV/0!</v>
      </c>
      <c r="BQ61" s="24">
        <f t="shared" si="46"/>
        <v>0.561338618518747</v>
      </c>
      <c r="BR61" s="21"/>
      <c r="BS61" s="35">
        <f t="shared" si="11"/>
        <v>44409</v>
      </c>
      <c r="BT61" s="24">
        <f t="shared" si="41"/>
        <v>3.2162932713772638E-3</v>
      </c>
      <c r="BU61" s="24">
        <f t="shared" si="40"/>
        <v>6.0335964529355246E-4</v>
      </c>
      <c r="BV61" s="24">
        <f t="shared" si="40"/>
        <v>3.0587891908467487E-3</v>
      </c>
      <c r="BW61" s="24">
        <f t="shared" si="40"/>
        <v>-2.1602163516446977E-3</v>
      </c>
      <c r="BX61" s="24">
        <f t="shared" si="40"/>
        <v>2.206933805571647E-3</v>
      </c>
      <c r="BY61" s="24">
        <f t="shared" si="40"/>
        <v>3.4471101972350497E-3</v>
      </c>
      <c r="BZ61" s="24">
        <f t="shared" si="40"/>
        <v>3.7388081095386218E-3</v>
      </c>
      <c r="CA61" s="24">
        <f t="shared" si="40"/>
        <v>4.4317994556532925E-4</v>
      </c>
      <c r="CB61" s="24">
        <f t="shared" si="40"/>
        <v>1.6380788629046961E-3</v>
      </c>
      <c r="CC61" s="24">
        <f t="shared" si="40"/>
        <v>3.5442808633235479E-4</v>
      </c>
      <c r="CD61" s="24">
        <f t="shared" si="40"/>
        <v>1.3738377377578365E-3</v>
      </c>
      <c r="CE61" s="24">
        <f t="shared" si="40"/>
        <v>8.7270789810479411E-4</v>
      </c>
      <c r="CF61" s="24">
        <f t="shared" si="14"/>
        <v>1.8793310398883198E-2</v>
      </c>
    </row>
    <row r="62" spans="1:84" x14ac:dyDescent="0.2">
      <c r="A62" s="31">
        <f>+[1]CUY!A63</f>
        <v>44440</v>
      </c>
      <c r="B62" s="17">
        <f>+[1]CUY!B63</f>
        <v>548.1116960851125</v>
      </c>
      <c r="C62" s="17">
        <f>+[1]CUY!C63</f>
        <v>577.325847190182</v>
      </c>
      <c r="D62" s="17">
        <f>+[1]CUY!D63</f>
        <v>455.15606416263603</v>
      </c>
      <c r="E62" s="17">
        <f>+[1]CUY!E63</f>
        <v>522.78224849502703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463.49999505289901</v>
      </c>
      <c r="K62" s="17">
        <f>+[1]CUY!K63</f>
        <v>501.51979999999998</v>
      </c>
      <c r="L62" s="17">
        <f>+[1]CUY!L63</f>
        <v>389.17958498800698</v>
      </c>
      <c r="M62" s="17">
        <f>+[1]CUY!M63</f>
        <v>537.19951074091898</v>
      </c>
      <c r="N62" s="17">
        <f>+[1]CUY!N63</f>
        <v>452.82859999999999</v>
      </c>
      <c r="O62" s="17">
        <f>+[1]CUY!P63</f>
        <v>515.26739999999995</v>
      </c>
      <c r="P62" s="17">
        <f>+[1]CUY!Q63</f>
        <v>567.90139999999997</v>
      </c>
      <c r="Q62" s="17">
        <f>+[1]CUY!R63</f>
        <v>502.4554</v>
      </c>
      <c r="R62" s="18">
        <f t="shared" si="4"/>
        <v>548.1116960851125</v>
      </c>
      <c r="S62" s="19">
        <f t="shared" si="5"/>
        <v>538.61809885795481</v>
      </c>
      <c r="T62" s="19">
        <f t="shared" si="6"/>
        <v>515.60849634104136</v>
      </c>
      <c r="U62" s="19">
        <f t="shared" si="7"/>
        <v>510.32829467595178</v>
      </c>
      <c r="V62" s="19"/>
      <c r="W62" s="20">
        <f t="shared" si="8"/>
        <v>550.39838947456735</v>
      </c>
      <c r="X62" s="21"/>
      <c r="Y62" s="41">
        <f t="shared" si="43"/>
        <v>2.6415076353131006E-2</v>
      </c>
      <c r="Z62" s="24">
        <f t="shared" si="43"/>
        <v>2.6186905994618259E-2</v>
      </c>
      <c r="AA62" s="24">
        <f t="shared" si="43"/>
        <v>5.1557024271685181E-2</v>
      </c>
      <c r="AB62" s="24">
        <f t="shared" si="43"/>
        <v>2.8172941481000136E-2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1.7821826565669108E-2</v>
      </c>
      <c r="AH62" s="24">
        <f t="shared" si="43"/>
        <v>2.3004974280038892E-2</v>
      </c>
      <c r="AI62" s="24">
        <f t="shared" si="43"/>
        <v>2.9110993034742849E-2</v>
      </c>
      <c r="AJ62" s="24">
        <f t="shared" si="43"/>
        <v>2.8993835264988332E-2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2.6415076353131006E-2</v>
      </c>
      <c r="AP62" s="24">
        <f t="shared" si="45"/>
        <v>2.7638464485285619E-2</v>
      </c>
      <c r="AQ62" s="24">
        <f t="shared" si="45"/>
        <v>2.685287198870645E-2</v>
      </c>
      <c r="AR62" s="24">
        <f t="shared" si="39"/>
        <v>2.630315958808116E-2</v>
      </c>
      <c r="AS62" s="24" t="e">
        <f t="shared" si="39"/>
        <v>#DIV/0!</v>
      </c>
      <c r="AT62" s="24">
        <f t="shared" si="39"/>
        <v>2.5340062396119079E-2</v>
      </c>
      <c r="AU62" s="21"/>
      <c r="AV62" s="24">
        <f t="shared" si="44"/>
        <v>0.52706189777834145</v>
      </c>
      <c r="AW62" s="24">
        <f t="shared" si="44"/>
        <v>0.55394825477061538</v>
      </c>
      <c r="AX62" s="24">
        <f t="shared" si="44"/>
        <v>0.53391411466429717</v>
      </c>
      <c r="AY62" s="24">
        <f t="shared" si="44"/>
        <v>0.58862387660866333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0.31464806657625766</v>
      </c>
      <c r="BE62" s="24">
        <f t="shared" si="42"/>
        <v>0.4359086093852893</v>
      </c>
      <c r="BF62" s="24">
        <f t="shared" si="42"/>
        <v>0.35635443811082479</v>
      </c>
      <c r="BG62" s="24">
        <f t="shared" si="42"/>
        <v>0.63441248050405341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0.52706189777834145</v>
      </c>
      <c r="BM62" s="24">
        <f t="shared" si="46"/>
        <v>0.53906560471182985</v>
      </c>
      <c r="BN62" s="24">
        <f t="shared" si="46"/>
        <v>0.52618610943325894</v>
      </c>
      <c r="BO62" s="24">
        <f t="shared" si="46"/>
        <v>0.50060605038202399</v>
      </c>
      <c r="BP62" s="24" t="e">
        <f t="shared" si="46"/>
        <v>#DIV/0!</v>
      </c>
      <c r="BQ62" s="24">
        <f t="shared" si="46"/>
        <v>0.54699172470453683</v>
      </c>
      <c r="BR62" s="21"/>
      <c r="BS62" s="35">
        <f t="shared" si="11"/>
        <v>44440</v>
      </c>
      <c r="BT62" s="24">
        <f t="shared" si="41"/>
        <v>7.8407345049052186E-3</v>
      </c>
      <c r="BU62" s="24">
        <f t="shared" si="40"/>
        <v>1.4918924521947999E-3</v>
      </c>
      <c r="BV62" s="24">
        <f t="shared" si="40"/>
        <v>3.0526925739541933E-3</v>
      </c>
      <c r="BW62" s="24">
        <f t="shared" si="40"/>
        <v>1.8237888733470002E-3</v>
      </c>
      <c r="BX62" s="24">
        <f t="shared" si="40"/>
        <v>1.7544762295887435E-3</v>
      </c>
      <c r="BY62" s="24">
        <f t="shared" si="40"/>
        <v>3.2734938576581963E-3</v>
      </c>
      <c r="BZ62" s="24">
        <f t="shared" si="40"/>
        <v>2.3368150501483134E-3</v>
      </c>
      <c r="CA62" s="24">
        <f t="shared" si="40"/>
        <v>3.8450736348935864E-4</v>
      </c>
      <c r="CB62" s="24">
        <f t="shared" si="40"/>
        <v>1.4192382791441756E-3</v>
      </c>
      <c r="CC62" s="24">
        <f t="shared" si="40"/>
        <v>4.6179244644606988E-4</v>
      </c>
      <c r="CD62" s="24">
        <f t="shared" si="40"/>
        <v>1.9416592990451874E-3</v>
      </c>
      <c r="CE62" s="24">
        <f t="shared" si="40"/>
        <v>6.3398542320978254E-4</v>
      </c>
      <c r="CF62" s="24">
        <f t="shared" si="14"/>
        <v>2.6415076353131041E-2</v>
      </c>
    </row>
    <row r="63" spans="1:84" x14ac:dyDescent="0.2">
      <c r="A63" s="31">
        <f>+[1]CUY!A64</f>
        <v>44470</v>
      </c>
      <c r="B63" s="17">
        <f>+[1]CUY!B64</f>
        <v>565.76946054477037</v>
      </c>
      <c r="C63" s="17">
        <f>+[1]CUY!C64</f>
        <v>594.172525360397</v>
      </c>
      <c r="D63" s="17">
        <f>+[1]CUY!D64</f>
        <v>468.14174272074303</v>
      </c>
      <c r="E63" s="17">
        <f>+[1]CUY!E64</f>
        <v>532.39161697047496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471.43628541419702</v>
      </c>
      <c r="K63" s="17">
        <f>+[1]CUY!K64</f>
        <v>520.00750000000005</v>
      </c>
      <c r="L63" s="17">
        <f>+[1]CUY!L64</f>
        <v>411.84942814485203</v>
      </c>
      <c r="M63" s="17">
        <f>+[1]CUY!M64</f>
        <v>558.60612919052801</v>
      </c>
      <c r="N63" s="17">
        <f>+[1]CUY!N64</f>
        <v>466.48689999999999</v>
      </c>
      <c r="O63" s="17">
        <f>+[1]CUY!P64</f>
        <v>540.57770000000005</v>
      </c>
      <c r="P63" s="17">
        <f>+[1]CUY!Q64</f>
        <v>583.89949999999999</v>
      </c>
      <c r="Q63" s="17">
        <f>+[1]CUY!R64</f>
        <v>518.14319999999998</v>
      </c>
      <c r="R63" s="18">
        <f t="shared" si="4"/>
        <v>565.76946054477037</v>
      </c>
      <c r="S63" s="19">
        <f t="shared" si="5"/>
        <v>554.22479086514068</v>
      </c>
      <c r="T63" s="19">
        <f t="shared" si="6"/>
        <v>530.47269297415733</v>
      </c>
      <c r="U63" s="19">
        <f t="shared" si="7"/>
        <v>523.59250596658364</v>
      </c>
      <c r="V63" s="19"/>
      <c r="W63" s="20">
        <f t="shared" si="8"/>
        <v>567.31315174572296</v>
      </c>
      <c r="X63" s="21"/>
      <c r="Y63" s="41">
        <f t="shared" si="43"/>
        <v>3.221563156885443E-2</v>
      </c>
      <c r="Z63" s="24">
        <f t="shared" si="43"/>
        <v>2.9180536870481388E-2</v>
      </c>
      <c r="AA63" s="24">
        <f t="shared" si="43"/>
        <v>2.8530167080157653E-2</v>
      </c>
      <c r="AB63" s="24">
        <f t="shared" si="43"/>
        <v>1.8381206521665749E-2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1.7122525234098962E-2</v>
      </c>
      <c r="AH63" s="24">
        <f t="shared" si="43"/>
        <v>3.6863350160851294E-2</v>
      </c>
      <c r="AI63" s="24">
        <f t="shared" si="43"/>
        <v>5.8250340026298364E-2</v>
      </c>
      <c r="AJ63" s="24">
        <f t="shared" si="43"/>
        <v>3.9848544203036296E-2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3.221563156885443E-2</v>
      </c>
      <c r="AP63" s="24">
        <f t="shared" si="45"/>
        <v>2.8975431832456211E-2</v>
      </c>
      <c r="AQ63" s="24">
        <f t="shared" si="45"/>
        <v>2.8828455579374745E-2</v>
      </c>
      <c r="AR63" s="24">
        <f t="shared" si="39"/>
        <v>2.5991526295939371E-2</v>
      </c>
      <c r="AS63" s="24" t="e">
        <f t="shared" si="39"/>
        <v>#DIV/0!</v>
      </c>
      <c r="AT63" s="24">
        <f t="shared" si="39"/>
        <v>3.0731852771777035E-2</v>
      </c>
      <c r="AU63" s="21"/>
      <c r="AV63" s="24">
        <f t="shared" si="44"/>
        <v>0.51906321260744348</v>
      </c>
      <c r="AW63" s="24">
        <f t="shared" si="44"/>
        <v>0.52303436615277765</v>
      </c>
      <c r="AX63" s="24">
        <f t="shared" si="44"/>
        <v>0.55321724871387645</v>
      </c>
      <c r="AY63" s="24">
        <f t="shared" si="44"/>
        <v>0.59411312987677611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0.32260095147148893</v>
      </c>
      <c r="BE63" s="24">
        <f t="shared" si="42"/>
        <v>0.44349172280473081</v>
      </c>
      <c r="BF63" s="24">
        <f t="shared" si="42"/>
        <v>0.41598320319074911</v>
      </c>
      <c r="BG63" s="24">
        <f t="shared" si="42"/>
        <v>0.62234887540810102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0.51906321260744348</v>
      </c>
      <c r="BM63" s="24">
        <f t="shared" si="46"/>
        <v>0.52485441503968189</v>
      </c>
      <c r="BN63" s="24">
        <f t="shared" si="46"/>
        <v>0.52400234752834063</v>
      </c>
      <c r="BO63" s="24">
        <f t="shared" si="46"/>
        <v>0.50027359093071455</v>
      </c>
      <c r="BP63" s="24" t="e">
        <f t="shared" si="46"/>
        <v>#DIV/0!</v>
      </c>
      <c r="BQ63" s="24">
        <f t="shared" si="46"/>
        <v>0.54422738787207114</v>
      </c>
      <c r="BR63" s="21"/>
      <c r="BS63" s="35">
        <f t="shared" si="11"/>
        <v>44470</v>
      </c>
      <c r="BT63" s="24">
        <f t="shared" si="41"/>
        <v>8.7351282050212534E-3</v>
      </c>
      <c r="BU63" s="24">
        <f t="shared" si="40"/>
        <v>8.4579243215498231E-4</v>
      </c>
      <c r="BV63" s="24">
        <f t="shared" si="40"/>
        <v>1.9951154852498611E-3</v>
      </c>
      <c r="BW63" s="24">
        <f t="shared" si="40"/>
        <v>3.8257872163238366E-3</v>
      </c>
      <c r="BX63" s="24">
        <f t="shared" si="40"/>
        <v>1.6120614216245275E-3</v>
      </c>
      <c r="BY63" s="24">
        <f t="shared" si="40"/>
        <v>3.3595634122612484E-3</v>
      </c>
      <c r="BZ63" s="24">
        <f t="shared" si="40"/>
        <v>4.7029164281867852E-3</v>
      </c>
      <c r="CA63" s="24">
        <f t="shared" si="40"/>
        <v>3.6632705993134022E-4</v>
      </c>
      <c r="CB63" s="24">
        <f t="shared" si="40"/>
        <v>2.2666428191072305E-3</v>
      </c>
      <c r="CC63" s="24">
        <f t="shared" si="40"/>
        <v>9.2646168717128705E-4</v>
      </c>
      <c r="CD63" s="24">
        <f t="shared" si="40"/>
        <v>2.67528201691671E-3</v>
      </c>
      <c r="CE63" s="24">
        <f t="shared" si="40"/>
        <v>9.0455338490534804E-4</v>
      </c>
      <c r="CF63" s="24">
        <f t="shared" si="14"/>
        <v>3.221563156885441E-2</v>
      </c>
    </row>
    <row r="64" spans="1:84" x14ac:dyDescent="0.2">
      <c r="A64" s="31">
        <f>+[1]CUY!A65</f>
        <v>44501</v>
      </c>
      <c r="B64" s="17">
        <f>+[1]CUY!B65</f>
        <v>582.43901184747062</v>
      </c>
      <c r="C64" s="17">
        <f>+[1]CUY!C65</f>
        <v>614.47790655820302</v>
      </c>
      <c r="D64" s="17">
        <f>+[1]CUY!D65</f>
        <v>470.49516613535599</v>
      </c>
      <c r="E64" s="17">
        <f>+[1]CUY!E65</f>
        <v>548.11778680889199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470.91642587391499</v>
      </c>
      <c r="K64" s="17">
        <f>+[1]CUY!K65</f>
        <v>533.24149999999997</v>
      </c>
      <c r="L64" s="17">
        <f>+[1]CUY!L65</f>
        <v>420.33176322556199</v>
      </c>
      <c r="M64" s="17">
        <f>+[1]CUY!M65</f>
        <v>585.97852135594906</v>
      </c>
      <c r="N64" s="17">
        <f>+[1]CUY!N65</f>
        <v>478.4907</v>
      </c>
      <c r="O64" s="17">
        <f>+[1]CUY!P65</f>
        <v>548.1173</v>
      </c>
      <c r="P64" s="17">
        <f>+[1]CUY!Q65</f>
        <v>602.66049999999996</v>
      </c>
      <c r="Q64" s="17">
        <f>+[1]CUY!R65</f>
        <v>525.02340000000004</v>
      </c>
      <c r="R64" s="18">
        <f t="shared" si="4"/>
        <v>582.43901184747062</v>
      </c>
      <c r="S64" s="19">
        <f t="shared" si="5"/>
        <v>571.76096331579333</v>
      </c>
      <c r="T64" s="19">
        <f t="shared" si="6"/>
        <v>547.30609725110276</v>
      </c>
      <c r="U64" s="19">
        <f t="shared" si="7"/>
        <v>537.84854262353406</v>
      </c>
      <c r="V64" s="19"/>
      <c r="W64" s="20">
        <f t="shared" si="8"/>
        <v>582.98139223357794</v>
      </c>
      <c r="X64" s="21"/>
      <c r="Y64" s="41">
        <f t="shared" si="43"/>
        <v>2.94635049524401E-2</v>
      </c>
      <c r="Z64" s="24">
        <f t="shared" si="43"/>
        <v>3.4174217640726035E-2</v>
      </c>
      <c r="AA64" s="24">
        <f t="shared" si="43"/>
        <v>5.0271599386444432E-3</v>
      </c>
      <c r="AB64" s="24">
        <f t="shared" si="43"/>
        <v>2.9538725511692565E-2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-1.1027143144598517E-3</v>
      </c>
      <c r="AH64" s="24">
        <f t="shared" si="43"/>
        <v>2.54496329379863E-2</v>
      </c>
      <c r="AI64" s="24">
        <f t="shared" si="43"/>
        <v>2.0595718971659238E-2</v>
      </c>
      <c r="AJ64" s="24">
        <f t="shared" si="43"/>
        <v>4.9001238502495825E-2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2.94635049524401E-2</v>
      </c>
      <c r="AP64" s="24">
        <f t="shared" si="45"/>
        <v>3.1640902283130989E-2</v>
      </c>
      <c r="AQ64" s="24">
        <f t="shared" si="45"/>
        <v>3.1732838466325131E-2</v>
      </c>
      <c r="AR64" s="24">
        <f t="shared" si="39"/>
        <v>2.7227350457648125E-2</v>
      </c>
      <c r="AS64" s="24" t="e">
        <f t="shared" si="39"/>
        <v>#DIV/0!</v>
      </c>
      <c r="AT64" s="24">
        <f t="shared" si="39"/>
        <v>2.7618327619659544E-2</v>
      </c>
      <c r="AU64" s="21"/>
      <c r="AV64" s="24">
        <f t="shared" si="44"/>
        <v>0.51188009892747832</v>
      </c>
      <c r="AW64" s="24">
        <f t="shared" si="44"/>
        <v>0.52168946568220975</v>
      </c>
      <c r="AX64" s="24">
        <f t="shared" si="44"/>
        <v>0.52295641386117242</v>
      </c>
      <c r="AY64" s="24">
        <f t="shared" si="44"/>
        <v>0.56344263947993301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0.31954360904670231</v>
      </c>
      <c r="BE64" s="24">
        <f t="shared" si="42"/>
        <v>0.41357054657872028</v>
      </c>
      <c r="BF64" s="24">
        <f t="shared" si="42"/>
        <v>0.41136822350223512</v>
      </c>
      <c r="BG64" s="24">
        <f t="shared" si="42"/>
        <v>0.64877471425574074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0.51188009892747854</v>
      </c>
      <c r="BM64" s="24">
        <f t="shared" si="46"/>
        <v>0.51722873087072752</v>
      </c>
      <c r="BN64" s="24">
        <f t="shared" si="46"/>
        <v>0.51266909466178379</v>
      </c>
      <c r="BO64" s="24">
        <f t="shared" si="46"/>
        <v>0.48011472565406543</v>
      </c>
      <c r="BP64" s="24" t="e">
        <f t="shared" si="46"/>
        <v>#DIV/0!</v>
      </c>
      <c r="BQ64" s="24">
        <f t="shared" si="46"/>
        <v>0.53079642796206494</v>
      </c>
      <c r="BR64" s="21"/>
      <c r="BS64" s="35">
        <f t="shared" si="11"/>
        <v>44501</v>
      </c>
      <c r="BT64" s="24">
        <f t="shared" si="41"/>
        <v>1.0199895432425547E-2</v>
      </c>
      <c r="BU64" s="24">
        <f t="shared" si="40"/>
        <v>1.4850079716353709E-4</v>
      </c>
      <c r="BV64" s="24">
        <f t="shared" si="40"/>
        <v>3.163193230487635E-3</v>
      </c>
      <c r="BW64" s="24">
        <f t="shared" si="40"/>
        <v>1.3227645042547869E-3</v>
      </c>
      <c r="BX64" s="24">
        <f t="shared" si="40"/>
        <v>1.5526023606049456E-3</v>
      </c>
      <c r="BY64" s="24">
        <f t="shared" si="40"/>
        <v>2.596574934577532E-3</v>
      </c>
      <c r="BZ64" s="24">
        <f t="shared" si="40"/>
        <v>4.5112466790667898E-3</v>
      </c>
      <c r="CA64" s="24">
        <f t="shared" si="40"/>
        <v>-2.3247006574852966E-5</v>
      </c>
      <c r="CB64" s="24">
        <f t="shared" si="40"/>
        <v>1.5718854798979043E-3</v>
      </c>
      <c r="CC64" s="24">
        <f t="shared" si="40"/>
        <v>3.3583344287433075E-4</v>
      </c>
      <c r="CD64" s="24">
        <f t="shared" si="40"/>
        <v>3.3140863798585482E-3</v>
      </c>
      <c r="CE64" s="24">
        <f t="shared" si="40"/>
        <v>7.7016871780324686E-4</v>
      </c>
      <c r="CF64" s="24">
        <f t="shared" si="14"/>
        <v>2.9463504952439951E-2</v>
      </c>
    </row>
    <row r="65" spans="1:84" x14ac:dyDescent="0.2">
      <c r="A65" s="31">
        <f>+[1]CUY!A66</f>
        <v>44531</v>
      </c>
      <c r="B65" s="17">
        <f>+[1]CUY!B66</f>
        <v>605.96848193213987</v>
      </c>
      <c r="C65" s="17">
        <f>+[1]CUY!C66</f>
        <v>646.02326529425</v>
      </c>
      <c r="D65" s="17">
        <f>+[1]CUY!D66</f>
        <v>489.60750534263298</v>
      </c>
      <c r="E65" s="17">
        <f>+[1]CUY!E66</f>
        <v>582.437540254684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475.77971796080902</v>
      </c>
      <c r="K65" s="17">
        <f>+[1]CUY!K66</f>
        <v>554.58199999999999</v>
      </c>
      <c r="L65" s="17">
        <f>+[1]CUY!L66</f>
        <v>436.55920799198498</v>
      </c>
      <c r="M65" s="17">
        <f>+[1]CUY!M66</f>
        <v>616.005808180587</v>
      </c>
      <c r="N65" s="17">
        <f>+[1]CUY!N66</f>
        <v>497.3125</v>
      </c>
      <c r="O65" s="17">
        <f>+[1]CUY!P66</f>
        <v>559.69259999999997</v>
      </c>
      <c r="P65" s="17">
        <f>+[1]CUY!Q66</f>
        <v>632.02639999999997</v>
      </c>
      <c r="Q65" s="17">
        <f>+[1]CUY!R66</f>
        <v>532.29840000000002</v>
      </c>
      <c r="R65" s="18">
        <f t="shared" si="4"/>
        <v>605.96848193213987</v>
      </c>
      <c r="S65" s="19">
        <f t="shared" si="5"/>
        <v>600.13919764953039</v>
      </c>
      <c r="T65" s="19">
        <f t="shared" si="6"/>
        <v>574.05121540835717</v>
      </c>
      <c r="U65" s="19">
        <f t="shared" si="7"/>
        <v>563.79098832910779</v>
      </c>
      <c r="V65" s="19"/>
      <c r="W65" s="20">
        <f t="shared" si="8"/>
        <v>604.46357546750573</v>
      </c>
      <c r="X65" s="21"/>
      <c r="Y65" s="41">
        <f t="shared" si="43"/>
        <v>4.0398169775810233E-2</v>
      </c>
      <c r="Z65" s="24">
        <f t="shared" si="43"/>
        <v>5.1336847752164072E-2</v>
      </c>
      <c r="AA65" s="24">
        <f t="shared" si="43"/>
        <v>4.0621754659597498E-2</v>
      </c>
      <c r="AB65" s="24">
        <f t="shared" si="43"/>
        <v>6.2613829128953302E-2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1.0327293378796121E-2</v>
      </c>
      <c r="AH65" s="24">
        <f t="shared" si="47"/>
        <v>4.0020328500313784E-2</v>
      </c>
      <c r="AI65" s="24">
        <f t="shared" si="47"/>
        <v>3.860627767432101E-2</v>
      </c>
      <c r="AJ65" s="24">
        <f t="shared" si="47"/>
        <v>5.1242982004110038E-2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4.0398169775810233E-2</v>
      </c>
      <c r="AP65" s="24">
        <f t="shared" si="45"/>
        <v>4.9633039249766364E-2</v>
      </c>
      <c r="AQ65" s="24">
        <f t="shared" si="45"/>
        <v>4.8866837573314781E-2</v>
      </c>
      <c r="AR65" s="24">
        <f t="shared" si="39"/>
        <v>4.8233738031585816E-2</v>
      </c>
      <c r="AS65" s="24" t="e">
        <f t="shared" si="39"/>
        <v>#DIV/0!</v>
      </c>
      <c r="AT65" s="24">
        <f t="shared" si="39"/>
        <v>3.6848831746795652E-2</v>
      </c>
      <c r="AU65" s="21"/>
      <c r="AV65" s="24">
        <f t="shared" si="44"/>
        <v>0.50621484433449893</v>
      </c>
      <c r="AW65" s="24">
        <f t="shared" si="44"/>
        <v>0.50090789842044758</v>
      </c>
      <c r="AX65" s="24">
        <f t="shared" si="44"/>
        <v>0.54126945697653972</v>
      </c>
      <c r="AY65" s="24">
        <f t="shared" si="44"/>
        <v>0.61455345178337173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0.35444245510891625</v>
      </c>
      <c r="BE65" s="24">
        <f t="shared" si="42"/>
        <v>0.42694271588483734</v>
      </c>
      <c r="BF65" s="24">
        <f t="shared" si="42"/>
        <v>0.42650825041488805</v>
      </c>
      <c r="BG65" s="24">
        <f t="shared" si="42"/>
        <v>0.65670142493028716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0.50621484433449893</v>
      </c>
      <c r="BM65" s="24">
        <f t="shared" si="46"/>
        <v>0.519867973043179</v>
      </c>
      <c r="BN65" s="24">
        <f t="shared" si="46"/>
        <v>0.5358051360926952</v>
      </c>
      <c r="BO65" s="24">
        <f t="shared" si="46"/>
        <v>0.50643119868460174</v>
      </c>
      <c r="BP65" s="24" t="e">
        <f t="shared" si="46"/>
        <v>#DIV/0!</v>
      </c>
      <c r="BQ65" s="24">
        <f t="shared" si="46"/>
        <v>0.52972555796481524</v>
      </c>
      <c r="BR65" s="21"/>
      <c r="BS65" s="35">
        <f t="shared" si="11"/>
        <v>44531</v>
      </c>
      <c r="BT65" s="24">
        <f t="shared" si="41"/>
        <v>1.5392497360963793E-2</v>
      </c>
      <c r="BU65" s="24">
        <f t="shared" si="40"/>
        <v>1.1714711683469311E-3</v>
      </c>
      <c r="BV65" s="24">
        <f t="shared" si="40"/>
        <v>6.7055740818987705E-3</v>
      </c>
      <c r="BW65" s="24">
        <f t="shared" ref="BW65:CE93" si="48">(F65-F64)/$B64*F$3</f>
        <v>1.0202168259903796E-3</v>
      </c>
      <c r="BX65" s="24">
        <f t="shared" si="48"/>
        <v>2.1351216774704541E-3</v>
      </c>
      <c r="BY65" s="24">
        <f t="shared" si="48"/>
        <v>7.5691186722130137E-4</v>
      </c>
      <c r="BZ65" s="24">
        <f t="shared" si="48"/>
        <v>5.2143061131271389E-3</v>
      </c>
      <c r="CA65" s="24">
        <f t="shared" si="48"/>
        <v>2.1125180026684265E-4</v>
      </c>
      <c r="CB65" s="24">
        <f t="shared" si="48"/>
        <v>2.4622004550333234E-3</v>
      </c>
      <c r="CC65" s="24">
        <f t="shared" si="48"/>
        <v>6.2409068653366086E-4</v>
      </c>
      <c r="CD65" s="24">
        <f t="shared" si="48"/>
        <v>3.5314755805305725E-3</v>
      </c>
      <c r="CE65" s="24">
        <f t="shared" si="48"/>
        <v>1.173052158427404E-3</v>
      </c>
      <c r="CF65" s="24">
        <f t="shared" si="14"/>
        <v>4.039816977581058E-2</v>
      </c>
    </row>
    <row r="66" spans="1:84" x14ac:dyDescent="0.2">
      <c r="A66" s="31">
        <f>+[1]CUY!A67</f>
        <v>44562</v>
      </c>
      <c r="B66" s="17">
        <f>+[1]CUY!B67</f>
        <v>630.63381645265554</v>
      </c>
      <c r="C66" s="17">
        <f>+[1]CUY!C67</f>
        <v>672.62626745536897</v>
      </c>
      <c r="D66" s="17">
        <f>+[1]CUY!D67</f>
        <v>494.83226485342402</v>
      </c>
      <c r="E66" s="17">
        <f>+[1]CUY!E67</f>
        <v>608.803380578256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502.46753767584102</v>
      </c>
      <c r="K66" s="17">
        <f>+[1]CUY!K67</f>
        <v>585.54430000000002</v>
      </c>
      <c r="L66" s="17">
        <f>+[1]CUY!L67</f>
        <v>457.30973881617598</v>
      </c>
      <c r="M66" s="17">
        <f>+[1]CUY!M67</f>
        <v>656.75679349030202</v>
      </c>
      <c r="N66" s="17">
        <f>+[1]CUY!N67</f>
        <v>515.26729999999998</v>
      </c>
      <c r="O66" s="17">
        <f>+[1]CUY!P67</f>
        <v>608.39919999999995</v>
      </c>
      <c r="P66" s="17">
        <f>+[1]CUY!Q67</f>
        <v>655.33849999999995</v>
      </c>
      <c r="Q66" s="17">
        <f>+[1]CUY!R67</f>
        <v>546.59529999999995</v>
      </c>
      <c r="R66" s="18">
        <f t="shared" si="4"/>
        <v>630.63381645265554</v>
      </c>
      <c r="S66" s="19">
        <f t="shared" si="5"/>
        <v>626.28323643975205</v>
      </c>
      <c r="T66" s="19">
        <f t="shared" si="6"/>
        <v>601.96341507140346</v>
      </c>
      <c r="U66" s="19">
        <f t="shared" si="7"/>
        <v>588.56339214496813</v>
      </c>
      <c r="V66" s="19"/>
      <c r="W66" s="20">
        <f t="shared" si="8"/>
        <v>628.81874673390712</v>
      </c>
      <c r="X66" s="21"/>
      <c r="Y66" s="41">
        <f t="shared" si="47"/>
        <v>4.0703989161069654E-2</v>
      </c>
      <c r="Z66" s="24">
        <f t="shared" si="47"/>
        <v>4.1179634837147594E-2</v>
      </c>
      <c r="AA66" s="24">
        <f t="shared" si="47"/>
        <v>1.0671322342443945E-2</v>
      </c>
      <c r="AB66" s="24">
        <f t="shared" si="47"/>
        <v>4.5268099154534225E-2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5.6092806623653457E-2</v>
      </c>
      <c r="AH66" s="24">
        <f t="shared" si="47"/>
        <v>5.5829976450732399E-2</v>
      </c>
      <c r="AI66" s="24">
        <f t="shared" si="47"/>
        <v>4.7531996678379373E-2</v>
      </c>
      <c r="AJ66" s="24">
        <f t="shared" si="47"/>
        <v>6.6153573178271863E-2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4.0703989161069654E-2</v>
      </c>
      <c r="AP66" s="24">
        <f t="shared" si="45"/>
        <v>4.3563291470738452E-2</v>
      </c>
      <c r="AQ66" s="24">
        <f t="shared" si="45"/>
        <v>4.862318711962077E-2</v>
      </c>
      <c r="AR66" s="24">
        <f t="shared" si="39"/>
        <v>4.3938985064797986E-2</v>
      </c>
      <c r="AS66" s="24" t="e">
        <f t="shared" si="39"/>
        <v>#DIV/0!</v>
      </c>
      <c r="AT66" s="24">
        <f t="shared" si="39"/>
        <v>4.0292206602464908E-2</v>
      </c>
      <c r="AU66" s="21"/>
      <c r="AV66" s="24">
        <f t="shared" si="44"/>
        <v>0.50056940605140476</v>
      </c>
      <c r="AW66" s="24">
        <f t="shared" si="44"/>
        <v>0.48918487657685739</v>
      </c>
      <c r="AX66" s="24">
        <f t="shared" si="44"/>
        <v>0.5008804930159978</v>
      </c>
      <c r="AY66" s="24">
        <f t="shared" si="44"/>
        <v>0.59539858912439425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0.28097098762920902</v>
      </c>
      <c r="BE66" s="24">
        <f t="shared" si="42"/>
        <v>0.46657648300239973</v>
      </c>
      <c r="BF66" s="24">
        <f t="shared" si="42"/>
        <v>0.45351262219969524</v>
      </c>
      <c r="BG66" s="24">
        <f t="shared" si="42"/>
        <v>0.6860904022340335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0.50056940605140476</v>
      </c>
      <c r="BM66" s="24">
        <f t="shared" si="46"/>
        <v>0.51681711568373689</v>
      </c>
      <c r="BN66" s="24">
        <f t="shared" si="46"/>
        <v>0.54430110175278279</v>
      </c>
      <c r="BO66" s="24">
        <f t="shared" si="46"/>
        <v>0.50965697085936168</v>
      </c>
      <c r="BP66" s="24" t="e">
        <f t="shared" si="46"/>
        <v>#DIV/0!</v>
      </c>
      <c r="BQ66" s="24">
        <f t="shared" si="46"/>
        <v>0.5219295952371763</v>
      </c>
      <c r="BR66" s="21"/>
      <c r="BS66" s="35">
        <f t="shared" si="11"/>
        <v>44562</v>
      </c>
      <c r="BT66" s="24">
        <f t="shared" si="41"/>
        <v>1.2476842343487915E-2</v>
      </c>
      <c r="BU66" s="24">
        <f t="shared" ref="BU66:BU108" si="49">(D66-D65)/$B65*D$3</f>
        <v>3.0781124777398651E-4</v>
      </c>
      <c r="BV66" s="24">
        <f t="shared" ref="BV66:BV108" si="50">(E66-E65)/$B65*E$3</f>
        <v>4.9514664842890315E-3</v>
      </c>
      <c r="BW66" s="24">
        <f t="shared" si="48"/>
        <v>2.300303401185979E-3</v>
      </c>
      <c r="BX66" s="24">
        <f t="shared" si="48"/>
        <v>1.9900240952384083E-3</v>
      </c>
      <c r="BY66" s="24">
        <f t="shared" si="48"/>
        <v>3.1334035624193232E-3</v>
      </c>
      <c r="BZ66" s="24">
        <f t="shared" si="48"/>
        <v>4.5470610801645042E-3</v>
      </c>
      <c r="CA66" s="24">
        <f t="shared" si="48"/>
        <v>1.11425240573143E-3</v>
      </c>
      <c r="CB66" s="24">
        <f t="shared" si="48"/>
        <v>3.4336217510286412E-3</v>
      </c>
      <c r="CC66" s="24">
        <f t="shared" si="48"/>
        <v>7.670562154979061E-4</v>
      </c>
      <c r="CD66" s="24">
        <f t="shared" si="48"/>
        <v>4.6065803370084878E-3</v>
      </c>
      <c r="CE66" s="24">
        <f t="shared" si="48"/>
        <v>1.0755662372436514E-3</v>
      </c>
      <c r="CF66" s="24">
        <f t="shared" si="14"/>
        <v>4.0703989161069265E-2</v>
      </c>
    </row>
    <row r="67" spans="1:84" x14ac:dyDescent="0.2">
      <c r="A67" s="31">
        <f>+[1]CUY!A68</f>
        <v>44593</v>
      </c>
      <c r="B67" s="17">
        <f>+[1]CUY!B68</f>
        <v>662.49208007860818</v>
      </c>
      <c r="C67" s="17">
        <f>+[1]CUY!C68</f>
        <v>712.06089277621595</v>
      </c>
      <c r="D67" s="17">
        <f>+[1]CUY!D68</f>
        <v>508.45415630443301</v>
      </c>
      <c r="E67" s="17">
        <f>+[1]CUY!E68</f>
        <v>637.80329128595201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516.92880853250597</v>
      </c>
      <c r="K67" s="17">
        <f>+[1]CUY!K68</f>
        <v>606.1146</v>
      </c>
      <c r="L67" s="17">
        <f>+[1]CUY!L68</f>
        <v>479.663312918869</v>
      </c>
      <c r="M67" s="17">
        <f>+[1]CUY!M68</f>
        <v>694.38084069989804</v>
      </c>
      <c r="N67" s="17">
        <f>+[1]CUY!N68</f>
        <v>540.66849999999999</v>
      </c>
      <c r="O67" s="17">
        <f>+[1]CUY!P68</f>
        <v>660.12199999999996</v>
      </c>
      <c r="P67" s="17">
        <f>+[1]CUY!Q68</f>
        <v>689.28970000000004</v>
      </c>
      <c r="Q67" s="17">
        <f>+[1]CUY!R68</f>
        <v>570.27419999999995</v>
      </c>
      <c r="R67" s="18">
        <f t="shared" si="4"/>
        <v>662.49208007860818</v>
      </c>
      <c r="S67" s="19">
        <f t="shared" si="5"/>
        <v>658.44549850912972</v>
      </c>
      <c r="T67" s="19">
        <f t="shared" si="6"/>
        <v>630.09551533644401</v>
      </c>
      <c r="U67" s="19">
        <f t="shared" si="7"/>
        <v>614.37418442820899</v>
      </c>
      <c r="V67" s="19"/>
      <c r="W67" s="20">
        <f t="shared" si="8"/>
        <v>658.82150195791212</v>
      </c>
      <c r="X67" s="21"/>
      <c r="Y67" s="41">
        <f t="shared" si="47"/>
        <v>5.0517848543480959E-2</v>
      </c>
      <c r="Z67" s="24">
        <f t="shared" si="47"/>
        <v>5.8627840197251313E-2</v>
      </c>
      <c r="AA67" s="24">
        <f t="shared" si="47"/>
        <v>2.7528300837545316E-2</v>
      </c>
      <c r="AB67" s="24">
        <f t="shared" si="47"/>
        <v>4.7634280020178554E-2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2.8780507738978445E-2</v>
      </c>
      <c r="AH67" s="24">
        <f t="shared" si="47"/>
        <v>3.5130219865516565E-2</v>
      </c>
      <c r="AI67" s="24">
        <f t="shared" si="47"/>
        <v>4.8880599307941752E-2</v>
      </c>
      <c r="AJ67" s="24">
        <f t="shared" si="47"/>
        <v>5.7287640695187658E-2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5.0517848543480959E-2</v>
      </c>
      <c r="AP67" s="24">
        <f t="shared" si="45"/>
        <v>5.1354180022782137E-2</v>
      </c>
      <c r="AQ67" s="24">
        <f t="shared" si="45"/>
        <v>4.6733903690315826E-2</v>
      </c>
      <c r="AR67" s="24">
        <f t="shared" si="39"/>
        <v>4.3853886646221252E-2</v>
      </c>
      <c r="AS67" s="24" t="e">
        <f t="shared" si="39"/>
        <v>#DIV/0!</v>
      </c>
      <c r="AT67" s="24">
        <f t="shared" si="39"/>
        <v>4.7712882893265585E-2</v>
      </c>
      <c r="AU67" s="21"/>
      <c r="AV67" s="24">
        <f t="shared" si="44"/>
        <v>0.51982542627530925</v>
      </c>
      <c r="AW67" s="24">
        <f t="shared" si="44"/>
        <v>0.54515417544360245</v>
      </c>
      <c r="AX67" s="24">
        <f t="shared" si="44"/>
        <v>0.48636238315397917</v>
      </c>
      <c r="AY67" s="24">
        <f t="shared" si="44"/>
        <v>0.57885412513855683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0.30020151080381208</v>
      </c>
      <c r="BE67" s="24">
        <f t="shared" si="42"/>
        <v>0.50428491229393813</v>
      </c>
      <c r="BF67" s="24">
        <f t="shared" si="42"/>
        <v>0.4890442639517778</v>
      </c>
      <c r="BG67" s="24">
        <f t="shared" si="42"/>
        <v>0.70348376212955754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0.51982542627530948</v>
      </c>
      <c r="BM67" s="24">
        <f t="shared" si="46"/>
        <v>0.54587103726056063</v>
      </c>
      <c r="BN67" s="24">
        <f t="shared" si="46"/>
        <v>0.55166809437991926</v>
      </c>
      <c r="BO67" s="24">
        <f t="shared" si="46"/>
        <v>0.51436445226868033</v>
      </c>
      <c r="BP67" s="24" t="e">
        <f t="shared" si="46"/>
        <v>#DIV/0!</v>
      </c>
      <c r="BQ67" s="24">
        <f t="shared" si="46"/>
        <v>0.52947661692473647</v>
      </c>
      <c r="BR67" s="21"/>
      <c r="BS67" s="35">
        <f t="shared" si="11"/>
        <v>44593</v>
      </c>
      <c r="BT67" s="24">
        <f t="shared" si="41"/>
        <v>1.7771518468873759E-2</v>
      </c>
      <c r="BU67" s="24">
        <f t="shared" si="49"/>
        <v>7.7113137943742006E-4</v>
      </c>
      <c r="BV67" s="24">
        <f t="shared" si="50"/>
        <v>5.2331317357821499E-3</v>
      </c>
      <c r="BW67" s="24">
        <f t="shared" si="48"/>
        <v>3.0159402657766923E-3</v>
      </c>
      <c r="BX67" s="24">
        <f t="shared" si="48"/>
        <v>2.5768129104475328E-3</v>
      </c>
      <c r="BY67" s="24">
        <f t="shared" si="48"/>
        <v>3.6651386901538348E-3</v>
      </c>
      <c r="BZ67" s="24">
        <f t="shared" si="48"/>
        <v>8.3691783762697095E-3</v>
      </c>
      <c r="CA67" s="24">
        <f t="shared" si="48"/>
        <v>5.8016259694359542E-4</v>
      </c>
      <c r="CB67" s="24">
        <f t="shared" si="48"/>
        <v>2.1919600946483262E-3</v>
      </c>
      <c r="CC67" s="24">
        <f t="shared" si="48"/>
        <v>7.9399494102123664E-4</v>
      </c>
      <c r="CD67" s="24">
        <f t="shared" si="48"/>
        <v>4.0867571110513286E-3</v>
      </c>
      <c r="CE67" s="24">
        <f t="shared" si="48"/>
        <v>1.4621219730756765E-3</v>
      </c>
      <c r="CF67" s="24">
        <f t="shared" si="14"/>
        <v>5.0517848543481264E-2</v>
      </c>
    </row>
    <row r="68" spans="1:84" x14ac:dyDescent="0.2">
      <c r="A68" s="31">
        <f>+[1]CUY!A69</f>
        <v>44621</v>
      </c>
      <c r="B68" s="17">
        <f>+[1]CUY!B69</f>
        <v>701.38397211932113</v>
      </c>
      <c r="C68" s="17">
        <f>+[1]CUY!C69</f>
        <v>762.06759108589301</v>
      </c>
      <c r="D68" s="17">
        <f>+[1]CUY!D69</f>
        <v>533.55922541503901</v>
      </c>
      <c r="E68" s="17">
        <f>+[1]CUY!E69</f>
        <v>678.61495387760897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530.68152810683705</v>
      </c>
      <c r="K68" s="17">
        <f>+[1]CUY!K69</f>
        <v>625.96709999999996</v>
      </c>
      <c r="L68" s="17">
        <f>+[1]CUY!L69</f>
        <v>493.68029296141998</v>
      </c>
      <c r="M68" s="17">
        <f>+[1]CUY!M69</f>
        <v>729.66613665230602</v>
      </c>
      <c r="N68" s="17">
        <f>+[1]CUY!N69</f>
        <v>570.5933</v>
      </c>
      <c r="O68" s="17">
        <f>+[1]CUY!P69</f>
        <v>698.98109999999997</v>
      </c>
      <c r="P68" s="17">
        <f>+[1]CUY!Q69</f>
        <v>735.51660000000004</v>
      </c>
      <c r="Q68" s="17">
        <f>+[1]CUY!R69</f>
        <v>614.34630000000004</v>
      </c>
      <c r="R68" s="18">
        <f t="shared" si="4"/>
        <v>701.38397211932113</v>
      </c>
      <c r="S68" s="19">
        <f t="shared" si="5"/>
        <v>698.26995936556841</v>
      </c>
      <c r="T68" s="19">
        <f t="shared" si="6"/>
        <v>663.12620224312934</v>
      </c>
      <c r="U68" s="19">
        <f t="shared" si="7"/>
        <v>646.85349425659388</v>
      </c>
      <c r="V68" s="19"/>
      <c r="W68" s="20">
        <f t="shared" si="8"/>
        <v>693.713112977641</v>
      </c>
      <c r="X68" s="21"/>
      <c r="Y68" s="41">
        <f t="shared" si="47"/>
        <v>5.8705444502971549E-2</v>
      </c>
      <c r="Z68" s="24">
        <f t="shared" si="47"/>
        <v>7.0228120680393857E-2</v>
      </c>
      <c r="AA68" s="24">
        <f t="shared" si="47"/>
        <v>4.9375285459510643E-2</v>
      </c>
      <c r="AB68" s="24">
        <f t="shared" si="47"/>
        <v>6.3987851974504073E-2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2.6604668471415405E-2</v>
      </c>
      <c r="AH68" s="24">
        <f t="shared" si="47"/>
        <v>3.2753706972245888E-2</v>
      </c>
      <c r="AI68" s="24">
        <f t="shared" si="47"/>
        <v>2.9222539362567135E-2</v>
      </c>
      <c r="AJ68" s="24">
        <f t="shared" si="47"/>
        <v>5.0815480330422602E-2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5.8705444502971549E-2</v>
      </c>
      <c r="AP68" s="24">
        <f t="shared" si="45"/>
        <v>6.0482547069742765E-2</v>
      </c>
      <c r="AQ68" s="24">
        <f t="shared" si="45"/>
        <v>5.2421714014340148E-2</v>
      </c>
      <c r="AR68" s="24">
        <f t="shared" si="39"/>
        <v>5.2865681292603384E-2</v>
      </c>
      <c r="AS68" s="24" t="e">
        <f t="shared" si="39"/>
        <v>#DIV/0!</v>
      </c>
      <c r="AT68" s="24">
        <f t="shared" si="39"/>
        <v>5.2960643992396417E-2</v>
      </c>
      <c r="AU68" s="21"/>
      <c r="AV68" s="24">
        <f t="shared" si="44"/>
        <v>0.55481993903644811</v>
      </c>
      <c r="AW68" s="24">
        <f t="shared" si="44"/>
        <v>0.61620240039423524</v>
      </c>
      <c r="AX68" s="24">
        <f t="shared" si="44"/>
        <v>0.48104720613847474</v>
      </c>
      <c r="AY68" s="24">
        <f t="shared" si="44"/>
        <v>0.61457029804405106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0.31195852905099675</v>
      </c>
      <c r="BE68" s="24">
        <f t="shared" si="42"/>
        <v>0.45825275830426548</v>
      </c>
      <c r="BF68" s="24">
        <f t="shared" si="42"/>
        <v>0.47029571042760998</v>
      </c>
      <c r="BG68" s="24">
        <f t="shared" si="42"/>
        <v>0.71527686977209881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0.55481993903644811</v>
      </c>
      <c r="BM68" s="24">
        <f t="shared" si="46"/>
        <v>0.58490275440782402</v>
      </c>
      <c r="BN68" s="24">
        <f t="shared" si="46"/>
        <v>0.56554316403000104</v>
      </c>
      <c r="BO68" s="24">
        <f t="shared" si="46"/>
        <v>0.52872927907443268</v>
      </c>
      <c r="BP68" s="24" t="e">
        <f t="shared" si="46"/>
        <v>#DIV/0!</v>
      </c>
      <c r="BQ68" s="24">
        <f t="shared" si="46"/>
        <v>0.54646566423631349</v>
      </c>
      <c r="BR68" s="21"/>
      <c r="BS68" s="35">
        <f t="shared" si="11"/>
        <v>44621</v>
      </c>
      <c r="BT68" s="24">
        <f t="shared" si="41"/>
        <v>2.1452186504514748E-2</v>
      </c>
      <c r="BU68" s="24">
        <f t="shared" si="49"/>
        <v>1.3528478214294866E-3</v>
      </c>
      <c r="BV68" s="24">
        <f t="shared" si="50"/>
        <v>7.0104493964357768E-3</v>
      </c>
      <c r="BW68" s="24">
        <f t="shared" si="48"/>
        <v>4.7175815288677302E-3</v>
      </c>
      <c r="BX68" s="24">
        <f t="shared" si="48"/>
        <v>3.068307231323889E-3</v>
      </c>
      <c r="BY68" s="24">
        <f t="shared" si="48"/>
        <v>3.6125835643439244E-3</v>
      </c>
      <c r="BZ68" s="24">
        <f t="shared" si="48"/>
        <v>9.1905210387987525E-3</v>
      </c>
      <c r="CA68" s="24">
        <f t="shared" si="48"/>
        <v>5.2520447518299531E-4</v>
      </c>
      <c r="CB68" s="24">
        <f t="shared" si="48"/>
        <v>2.0137418093235178E-3</v>
      </c>
      <c r="CC68" s="24">
        <f t="shared" si="48"/>
        <v>4.7393827397285501E-4</v>
      </c>
      <c r="CD68" s="24">
        <f t="shared" si="48"/>
        <v>3.6484100646956442E-3</v>
      </c>
      <c r="CE68" s="24">
        <f t="shared" si="48"/>
        <v>1.6396727940824717E-3</v>
      </c>
      <c r="CF68" s="24">
        <f t="shared" si="14"/>
        <v>5.8705444502971799E-2</v>
      </c>
    </row>
    <row r="69" spans="1:84" x14ac:dyDescent="0.2">
      <c r="A69" s="31">
        <f>+[1]CUY!A70</f>
        <v>44652</v>
      </c>
      <c r="B69" s="17">
        <f>+[1]CUY!B70</f>
        <v>740.95626388073379</v>
      </c>
      <c r="C69" s="17">
        <f>+[1]CUY!C70</f>
        <v>802.35787861865094</v>
      </c>
      <c r="D69" s="17">
        <f>+[1]CUY!D70</f>
        <v>555.73019913682197</v>
      </c>
      <c r="E69" s="17">
        <f>+[1]CUY!E70</f>
        <v>735.04017577441005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549.87761810100903</v>
      </c>
      <c r="K69" s="17">
        <f>+[1]CUY!K70</f>
        <v>647.83259999999996</v>
      </c>
      <c r="L69" s="17">
        <f>+[1]CUY!L70</f>
        <v>517.12069554416303</v>
      </c>
      <c r="M69" s="17">
        <f>+[1]CUY!M70</f>
        <v>780.09419236286101</v>
      </c>
      <c r="N69" s="17">
        <f>+[1]CUY!N70</f>
        <v>600.93430000000001</v>
      </c>
      <c r="O69" s="17">
        <f>+[1]CUY!P70</f>
        <v>736.51819999999998</v>
      </c>
      <c r="P69" s="17">
        <f>+[1]CUY!Q70</f>
        <v>781.41800000000001</v>
      </c>
      <c r="Q69" s="17">
        <f>+[1]CUY!R70</f>
        <v>642.75379999999996</v>
      </c>
      <c r="R69" s="18">
        <f t="shared" si="4"/>
        <v>740.95626388073379</v>
      </c>
      <c r="S69" s="19">
        <f t="shared" si="5"/>
        <v>738.92675327238442</v>
      </c>
      <c r="T69" s="19">
        <f t="shared" si="6"/>
        <v>705.97492068268468</v>
      </c>
      <c r="U69" s="19">
        <f t="shared" si="7"/>
        <v>687.84864395975683</v>
      </c>
      <c r="V69" s="19"/>
      <c r="W69" s="20">
        <f t="shared" si="8"/>
        <v>735.55318227098815</v>
      </c>
      <c r="X69" s="21"/>
      <c r="Y69" s="41">
        <f t="shared" si="47"/>
        <v>5.6420296634153155E-2</v>
      </c>
      <c r="Z69" s="24">
        <f t="shared" si="47"/>
        <v>5.2869703427942838E-2</v>
      </c>
      <c r="AA69" s="24">
        <f t="shared" si="47"/>
        <v>4.1552976062848135E-2</v>
      </c>
      <c r="AB69" s="24">
        <f t="shared" si="47"/>
        <v>8.314762528350883E-2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3.6172523401469148E-2</v>
      </c>
      <c r="AH69" s="24">
        <f t="shared" si="47"/>
        <v>3.4930749555367901E-2</v>
      </c>
      <c r="AI69" s="24">
        <f t="shared" si="47"/>
        <v>4.7480936381179006E-2</v>
      </c>
      <c r="AJ69" s="24">
        <f t="shared" si="47"/>
        <v>6.9111136144974328E-2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5.6420296634153155E-2</v>
      </c>
      <c r="AP69" s="24">
        <f t="shared" si="45"/>
        <v>5.8225036551416087E-2</v>
      </c>
      <c r="AQ69" s="24">
        <f t="shared" si="45"/>
        <v>6.4616234880499057E-2</v>
      </c>
      <c r="AR69" s="24">
        <f t="shared" si="39"/>
        <v>6.3376251449761778E-2</v>
      </c>
      <c r="AS69" s="24" t="e">
        <f t="shared" si="39"/>
        <v>#DIV/0!</v>
      </c>
      <c r="AT69" s="24">
        <f t="shared" si="39"/>
        <v>6.0313216675054626E-2</v>
      </c>
      <c r="AU69" s="21"/>
      <c r="AV69" s="24">
        <f t="shared" si="44"/>
        <v>0.5805735109657395</v>
      </c>
      <c r="AW69" s="24">
        <f t="shared" si="44"/>
        <v>0.63191232169235056</v>
      </c>
      <c r="AX69" s="24">
        <f t="shared" si="44"/>
        <v>0.47543709089610431</v>
      </c>
      <c r="AY69" s="24">
        <f t="shared" si="44"/>
        <v>0.67749423986225521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0.33839021017863713</v>
      </c>
      <c r="BE69" s="24">
        <f t="shared" si="42"/>
        <v>0.49169512096559709</v>
      </c>
      <c r="BF69" s="24">
        <f t="shared" si="42"/>
        <v>0.54584040816042778</v>
      </c>
      <c r="BG69" s="24">
        <f t="shared" si="42"/>
        <v>0.73787517896428856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0.5805735109657395</v>
      </c>
      <c r="BM69" s="24">
        <f t="shared" si="46"/>
        <v>0.6138200346621967</v>
      </c>
      <c r="BN69" s="24">
        <f t="shared" si="46"/>
        <v>0.60945609455810179</v>
      </c>
      <c r="BO69" s="24">
        <f t="shared" si="46"/>
        <v>0.57713314608755084</v>
      </c>
      <c r="BP69" s="24" t="e">
        <f t="shared" si="46"/>
        <v>#DIV/0!</v>
      </c>
      <c r="BQ69" s="24">
        <f t="shared" si="46"/>
        <v>0.5785616326004106</v>
      </c>
      <c r="BR69" s="21"/>
      <c r="BS69" s="35">
        <f t="shared" si="11"/>
        <v>44652</v>
      </c>
      <c r="BT69" s="24">
        <f t="shared" si="41"/>
        <v>1.632557938586857E-2</v>
      </c>
      <c r="BU69" s="24">
        <f t="shared" si="49"/>
        <v>1.1284885217379892E-3</v>
      </c>
      <c r="BV69" s="24">
        <f t="shared" si="50"/>
        <v>9.1550284966642696E-3</v>
      </c>
      <c r="BW69" s="24">
        <f t="shared" si="48"/>
        <v>2.8543256184636904E-3</v>
      </c>
      <c r="BX69" s="24">
        <f t="shared" si="48"/>
        <v>3.5512805809829041E-3</v>
      </c>
      <c r="BY69" s="24">
        <f t="shared" si="48"/>
        <v>5.8144924351168558E-3</v>
      </c>
      <c r="BZ69" s="24">
        <f t="shared" si="48"/>
        <v>7.5598090500675818E-3</v>
      </c>
      <c r="CA69" s="24">
        <f t="shared" si="48"/>
        <v>6.9243252791343984E-4</v>
      </c>
      <c r="CB69" s="24">
        <f t="shared" si="48"/>
        <v>2.0949460757709306E-3</v>
      </c>
      <c r="CC69" s="24">
        <f t="shared" si="48"/>
        <v>7.4861279801831414E-4</v>
      </c>
      <c r="CD69" s="24">
        <f t="shared" si="48"/>
        <v>4.9250082030465317E-3</v>
      </c>
      <c r="CE69" s="24">
        <f t="shared" si="48"/>
        <v>1.5702929405016844E-3</v>
      </c>
      <c r="CF69" s="24">
        <f t="shared" si="14"/>
        <v>5.6420296634152767E-2</v>
      </c>
    </row>
    <row r="70" spans="1:84" x14ac:dyDescent="0.2">
      <c r="A70" s="31">
        <f>+[1]CUY!A71</f>
        <v>44682</v>
      </c>
      <c r="B70" s="17">
        <f>+[1]CUY!B71</f>
        <v>782.54740668784859</v>
      </c>
      <c r="C70" s="17">
        <f>+[1]CUY!C71</f>
        <v>842.01418956796397</v>
      </c>
      <c r="D70" s="17">
        <f>+[1]CUY!D71</f>
        <v>596.23649874386399</v>
      </c>
      <c r="E70" s="17">
        <f>+[1]CUY!E71</f>
        <v>798.87749849560703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573.97059990570301</v>
      </c>
      <c r="K70" s="17">
        <f>+[1]CUY!K71</f>
        <v>675.17769999999996</v>
      </c>
      <c r="L70" s="17">
        <f>+[1]CUY!L71</f>
        <v>534.47196245871203</v>
      </c>
      <c r="M70" s="17">
        <f>+[1]CUY!M71</f>
        <v>838.09259842317999</v>
      </c>
      <c r="N70" s="17">
        <f>+[1]CUY!N71</f>
        <v>632.14049999999997</v>
      </c>
      <c r="O70" s="17">
        <f>+[1]CUY!P71</f>
        <v>762.62649999999996</v>
      </c>
      <c r="P70" s="17">
        <f>+[1]CUY!Q71</f>
        <v>825.77809999999999</v>
      </c>
      <c r="Q70" s="17">
        <f>+[1]CUY!R71</f>
        <v>671.61590000000001</v>
      </c>
      <c r="R70" s="18">
        <f t="shared" ref="R70:R95" si="51">+SUMPRODUCT($C$3:$N$3,C70:N70)</f>
        <v>782.54740668784859</v>
      </c>
      <c r="S70" s="19">
        <f t="shared" ref="S70:S122" si="52">+($C$3*$C70+$D$3*$D70+$E$3*$E70+$G$3*$G70+$K$3*$K70+$M$3*$M70+$N$3*$N70)/SUM($C$3:$E$3,$G$3,$K$3,$M$3:$N$3)</f>
        <v>782.21075152005847</v>
      </c>
      <c r="T70" s="19">
        <f t="shared" ref="T70:T122" si="53">+($E$3*$E70+$G$3*$G70+$K$3*$K70+$M$3*$M70+$N$3*$N70)/SUM($E$3,$G$3,$K$3,$M$3:$N$3)</f>
        <v>752.50089417896697</v>
      </c>
      <c r="U70" s="19">
        <f t="shared" ref="U70:U122" si="54">+($E$3*$E70+$G$3*$G70+$K$3*$K70+$N$3*$N70)/SUM($E$3,$G$3,$K$3,$N$3)</f>
        <v>731.56897079186035</v>
      </c>
      <c r="V70" s="19"/>
      <c r="W70" s="20">
        <f t="shared" ref="W70:W122" si="55">($E$3*$E70+SUMPRODUCT($G$3:$L$3,$G70:$L70)+$N$3*$N70)/SUM($E$3,$G$3:$L$3,$N$3)</f>
        <v>781.06124226375186</v>
      </c>
      <c r="X70" s="21"/>
      <c r="Y70" s="41">
        <f t="shared" si="47"/>
        <v>5.6131710918108091E-2</v>
      </c>
      <c r="Z70" s="24">
        <f t="shared" si="47"/>
        <v>4.9424716832825011E-2</v>
      </c>
      <c r="AA70" s="24">
        <f t="shared" si="47"/>
        <v>7.288842620026359E-2</v>
      </c>
      <c r="AB70" s="24">
        <f t="shared" si="47"/>
        <v>8.6848753068416107E-2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4.3815170888203525E-2</v>
      </c>
      <c r="AH70" s="24">
        <f t="shared" si="47"/>
        <v>4.2210132679337153E-2</v>
      </c>
      <c r="AI70" s="24">
        <f t="shared" si="47"/>
        <v>3.3553611495456437E-2</v>
      </c>
      <c r="AJ70" s="24">
        <f t="shared" si="47"/>
        <v>7.434795262947036E-2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5.6131710918108091E-2</v>
      </c>
      <c r="AP70" s="24">
        <f t="shared" si="45"/>
        <v>5.8576845480269979E-2</v>
      </c>
      <c r="AQ70" s="24">
        <f t="shared" si="45"/>
        <v>6.5903153402802506E-2</v>
      </c>
      <c r="AR70" s="24">
        <f t="shared" si="39"/>
        <v>6.3560969722085359E-2</v>
      </c>
      <c r="AS70" s="24" t="e">
        <f t="shared" si="39"/>
        <v>#DIV/0!</v>
      </c>
      <c r="AT70" s="24">
        <f t="shared" si="39"/>
        <v>6.1869163358466484E-2</v>
      </c>
      <c r="AU70" s="21"/>
      <c r="AV70" s="24">
        <f t="shared" si="44"/>
        <v>0.60416737032488865</v>
      </c>
      <c r="AW70" s="24">
        <f t="shared" si="44"/>
        <v>0.64191080306705262</v>
      </c>
      <c r="AX70" s="24">
        <f t="shared" si="44"/>
        <v>0.53944055246049039</v>
      </c>
      <c r="AY70" s="24">
        <f t="shared" si="44"/>
        <v>0.76844290617749622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0.38184794405643707</v>
      </c>
      <c r="BE70" s="24">
        <f t="shared" si="42"/>
        <v>0.50157913429947287</v>
      </c>
      <c r="BF70" s="24">
        <f t="shared" si="42"/>
        <v>0.51132572112497754</v>
      </c>
      <c r="BG70" s="24">
        <f t="shared" si="42"/>
        <v>0.77180187054176508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0.60416737032488887</v>
      </c>
      <c r="BM70" s="24">
        <f t="shared" si="46"/>
        <v>0.64489752446983561</v>
      </c>
      <c r="BN70" s="24">
        <f t="shared" si="46"/>
        <v>0.65685672185303656</v>
      </c>
      <c r="BO70" s="24">
        <f t="shared" si="46"/>
        <v>0.6272798708179983</v>
      </c>
      <c r="BP70" s="24" t="e">
        <f t="shared" si="46"/>
        <v>#DIV/0!</v>
      </c>
      <c r="BQ70" s="24">
        <f t="shared" si="46"/>
        <v>0.60279161603706233</v>
      </c>
      <c r="BR70" s="21"/>
      <c r="BS70" s="35">
        <f t="shared" ref="BS70:BS95" si="56">+A70</f>
        <v>44682</v>
      </c>
      <c r="BT70" s="24">
        <f t="shared" si="41"/>
        <v>1.5210511228782676E-2</v>
      </c>
      <c r="BU70" s="24">
        <f t="shared" si="49"/>
        <v>1.9516332696853538E-3</v>
      </c>
      <c r="BV70" s="24">
        <f t="shared" si="50"/>
        <v>9.8044752164232456E-3</v>
      </c>
      <c r="BW70" s="24">
        <f t="shared" si="48"/>
        <v>1.4983877107471318E-3</v>
      </c>
      <c r="BX70" s="24">
        <f t="shared" si="48"/>
        <v>2.7140609210420199E-3</v>
      </c>
      <c r="BY70" s="24">
        <f t="shared" si="48"/>
        <v>5.6265890488120043E-3</v>
      </c>
      <c r="BZ70" s="24">
        <f t="shared" si="48"/>
        <v>8.6081639509922175E-3</v>
      </c>
      <c r="CA70" s="24">
        <f t="shared" si="48"/>
        <v>8.2265643651657251E-4</v>
      </c>
      <c r="CB70" s="24">
        <f t="shared" si="48"/>
        <v>2.4800258929935752E-3</v>
      </c>
      <c r="CC70" s="24">
        <f t="shared" si="48"/>
        <v>5.2454969049085289E-4</v>
      </c>
      <c r="CD70" s="24">
        <f t="shared" si="48"/>
        <v>5.3618425388888237E-3</v>
      </c>
      <c r="CE70" s="24">
        <f t="shared" si="48"/>
        <v>1.5288150127337808E-3</v>
      </c>
      <c r="CF70" s="24">
        <f t="shared" si="14"/>
        <v>5.613171091810825E-2</v>
      </c>
    </row>
    <row r="71" spans="1:84" x14ac:dyDescent="0.2">
      <c r="A71" s="31">
        <f>+[1]CUY!A72</f>
        <v>44713</v>
      </c>
      <c r="B71" s="17">
        <f>+[1]CUY!B72</f>
        <v>827.11708403369971</v>
      </c>
      <c r="C71" s="17">
        <f>+[1]CUY!C72</f>
        <v>885.19982160677296</v>
      </c>
      <c r="D71" s="17">
        <f>+[1]CUY!D72</f>
        <v>634.28817543416005</v>
      </c>
      <c r="E71" s="17">
        <f>+[1]CUY!E72</f>
        <v>845.26644784450298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581.27974950821499</v>
      </c>
      <c r="K71" s="17">
        <f>+[1]CUY!K72</f>
        <v>705.70280000000002</v>
      </c>
      <c r="L71" s="17">
        <f>+[1]CUY!L72</f>
        <v>558.21069097224904</v>
      </c>
      <c r="M71" s="17">
        <f>+[1]CUY!M72</f>
        <v>895.40479773744005</v>
      </c>
      <c r="N71" s="17">
        <f>+[1]CUY!N72</f>
        <v>661.65260000000001</v>
      </c>
      <c r="O71" s="17">
        <f>+[1]CUY!P72</f>
        <v>816.78549999999996</v>
      </c>
      <c r="P71" s="17">
        <f>+[1]CUY!Q72</f>
        <v>865.45090000000005</v>
      </c>
      <c r="Q71" s="17">
        <f>+[1]CUY!R72</f>
        <v>712.6223</v>
      </c>
      <c r="R71" s="18">
        <f t="shared" si="51"/>
        <v>827.11708403369971</v>
      </c>
      <c r="S71" s="19">
        <f t="shared" si="52"/>
        <v>825.387978509145</v>
      </c>
      <c r="T71" s="19">
        <f t="shared" si="53"/>
        <v>796.19617461193081</v>
      </c>
      <c r="U71" s="19">
        <f t="shared" si="54"/>
        <v>771.93415860301479</v>
      </c>
      <c r="V71" s="19"/>
      <c r="W71" s="20">
        <f t="shared" si="55"/>
        <v>825.62652422540316</v>
      </c>
      <c r="X71" s="21"/>
      <c r="Y71" s="41">
        <f t="shared" si="47"/>
        <v>5.6954603599663534E-2</v>
      </c>
      <c r="Z71" s="24">
        <f t="shared" si="47"/>
        <v>5.1288484889984387E-2</v>
      </c>
      <c r="AA71" s="24">
        <f t="shared" si="47"/>
        <v>6.3819770796424535E-2</v>
      </c>
      <c r="AB71" s="24">
        <f t="shared" si="47"/>
        <v>5.8067662984941482E-2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1.2734362358826079E-2</v>
      </c>
      <c r="AH71" s="24">
        <f t="shared" si="47"/>
        <v>4.5210468295976192E-2</v>
      </c>
      <c r="AI71" s="24">
        <f t="shared" si="47"/>
        <v>4.4415292439911269E-2</v>
      </c>
      <c r="AJ71" s="24">
        <f t="shared" si="47"/>
        <v>6.8384089564911488E-2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5.6954603599663534E-2</v>
      </c>
      <c r="AP71" s="24">
        <f t="shared" si="45"/>
        <v>5.5198968954569994E-2</v>
      </c>
      <c r="AQ71" s="24">
        <f t="shared" si="45"/>
        <v>5.8066748851692163E-2</v>
      </c>
      <c r="AR71" s="24">
        <f t="shared" si="39"/>
        <v>5.5176189016686417E-2</v>
      </c>
      <c r="AS71" s="24" t="e">
        <f t="shared" si="39"/>
        <v>#DIV/0!</v>
      </c>
      <c r="AT71" s="24">
        <f t="shared" si="39"/>
        <v>5.7057346530839936E-2</v>
      </c>
      <c r="AU71" s="21"/>
      <c r="AV71" s="24">
        <f t="shared" si="44"/>
        <v>0.63159920167775541</v>
      </c>
      <c r="AW71" s="24">
        <f t="shared" si="44"/>
        <v>0.65185810980065417</v>
      </c>
      <c r="AX71" s="24">
        <f t="shared" si="44"/>
        <v>0.54062617571603999</v>
      </c>
      <c r="AY71" s="24">
        <f t="shared" si="44"/>
        <v>0.77825466467898075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0.29377339350502307</v>
      </c>
      <c r="BE71" s="24">
        <f t="shared" si="42"/>
        <v>0.52560342380628011</v>
      </c>
      <c r="BF71" s="24">
        <f t="shared" si="42"/>
        <v>0.54132153980477105</v>
      </c>
      <c r="BG71" s="24">
        <f t="shared" si="42"/>
        <v>0.81310180453661962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0.63159920167775541</v>
      </c>
      <c r="BM71" s="24">
        <f t="shared" si="46"/>
        <v>0.66400981992298291</v>
      </c>
      <c r="BN71" s="24">
        <f t="shared" si="46"/>
        <v>0.68627134704799508</v>
      </c>
      <c r="BO71" s="24">
        <f t="shared" si="46"/>
        <v>0.65346091695606545</v>
      </c>
      <c r="BP71" s="24" t="e">
        <f t="shared" si="46"/>
        <v>#DIV/0!</v>
      </c>
      <c r="BQ71" s="24">
        <f t="shared" si="46"/>
        <v>0.63659767519601163</v>
      </c>
      <c r="BR71" s="21"/>
      <c r="BS71" s="35">
        <f t="shared" si="56"/>
        <v>44713</v>
      </c>
      <c r="BT71" s="24">
        <f t="shared" si="41"/>
        <v>1.5683850614720971E-2</v>
      </c>
      <c r="BU71" s="24">
        <f t="shared" si="49"/>
        <v>1.7359265984833061E-3</v>
      </c>
      <c r="BV71" s="24">
        <f t="shared" si="50"/>
        <v>6.7459969719254739E-3</v>
      </c>
      <c r="BW71" s="24">
        <f t="shared" si="48"/>
        <v>4.7450937390700349E-3</v>
      </c>
      <c r="BX71" s="24">
        <f t="shared" si="48"/>
        <v>3.7117888260520906E-3</v>
      </c>
      <c r="BY71" s="24">
        <f t="shared" si="48"/>
        <v>6.1165687332081281E-3</v>
      </c>
      <c r="BZ71" s="24">
        <f t="shared" si="48"/>
        <v>8.2924896875781248E-3</v>
      </c>
      <c r="CA71" s="24">
        <f t="shared" si="48"/>
        <v>2.3630707017002059E-4</v>
      </c>
      <c r="CB71" s="24">
        <f t="shared" si="48"/>
        <v>2.6212938698271667E-3</v>
      </c>
      <c r="CC71" s="24">
        <f t="shared" si="48"/>
        <v>6.7950837758681446E-4</v>
      </c>
      <c r="CD71" s="24">
        <f t="shared" si="48"/>
        <v>5.0168023297696724E-3</v>
      </c>
      <c r="CE71" s="24">
        <f t="shared" si="48"/>
        <v>1.3689767812716414E-3</v>
      </c>
      <c r="CF71" s="24">
        <f t="shared" ref="CF71:CF95" si="57">+SUM(BT71:CE71)</f>
        <v>5.6954603599663436E-2</v>
      </c>
    </row>
    <row r="72" spans="1:84" x14ac:dyDescent="0.2">
      <c r="A72" s="31">
        <f>+[1]CUY!A73</f>
        <v>44743</v>
      </c>
      <c r="B72" s="17">
        <f>+[1]CUY!B73</f>
        <v>889.96228475615931</v>
      </c>
      <c r="C72" s="17">
        <f>+[1]CUY!C73</f>
        <v>943.41713335469296</v>
      </c>
      <c r="D72" s="17">
        <f>+[1]CUY!D73</f>
        <v>677.15420450454599</v>
      </c>
      <c r="E72" s="17">
        <f>+[1]CUY!E73</f>
        <v>929.17243621296598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622.60837169851197</v>
      </c>
      <c r="K72" s="17">
        <f>+[1]CUY!K73</f>
        <v>795.90700000000004</v>
      </c>
      <c r="L72" s="17">
        <f>+[1]CUY!L73</f>
        <v>610.34114762085403</v>
      </c>
      <c r="M72" s="17">
        <f>+[1]CUY!M73</f>
        <v>964.455254660268</v>
      </c>
      <c r="N72" s="17">
        <f>+[1]CUY!N73</f>
        <v>711.07759999999996</v>
      </c>
      <c r="O72" s="17">
        <f>+[1]CUY!P73</f>
        <v>915.63720000000001</v>
      </c>
      <c r="P72" s="17">
        <f>+[1]CUY!Q73</f>
        <v>925.12909999999999</v>
      </c>
      <c r="Q72" s="17">
        <f>+[1]CUY!R73</f>
        <v>755.13319999999999</v>
      </c>
      <c r="R72" s="18">
        <f t="shared" si="51"/>
        <v>889.96228475615931</v>
      </c>
      <c r="S72" s="19">
        <f t="shared" si="52"/>
        <v>891.93120434626758</v>
      </c>
      <c r="T72" s="19">
        <f t="shared" si="53"/>
        <v>871.95196702600094</v>
      </c>
      <c r="U72" s="19">
        <f t="shared" si="54"/>
        <v>849.32977779734222</v>
      </c>
      <c r="V72" s="19"/>
      <c r="W72" s="20">
        <f t="shared" si="55"/>
        <v>896.65530139960811</v>
      </c>
      <c r="X72" s="21"/>
      <c r="Y72" s="41">
        <f t="shared" si="47"/>
        <v>7.5981021230966395E-2</v>
      </c>
      <c r="Z72" s="24">
        <f t="shared" si="47"/>
        <v>6.5767423723884999E-2</v>
      </c>
      <c r="AA72" s="24">
        <f t="shared" si="47"/>
        <v>6.7581315134946029E-2</v>
      </c>
      <c r="AB72" s="24">
        <f t="shared" si="47"/>
        <v>9.9265726898813966E-2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7.1099366914575191E-2</v>
      </c>
      <c r="AH72" s="24">
        <f t="shared" si="47"/>
        <v>0.12782179693774776</v>
      </c>
      <c r="AI72" s="24">
        <f t="shared" si="47"/>
        <v>9.3388495583644371E-2</v>
      </c>
      <c r="AJ72" s="24">
        <f t="shared" si="47"/>
        <v>7.7116469665237997E-2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7.5981021230966395E-2</v>
      </c>
      <c r="AP72" s="24">
        <f t="shared" si="45"/>
        <v>8.0620541575267657E-2</v>
      </c>
      <c r="AQ72" s="24">
        <f t="shared" si="45"/>
        <v>9.5147144422031094E-2</v>
      </c>
      <c r="AR72" s="24">
        <f t="shared" si="39"/>
        <v>0.10026194375747255</v>
      </c>
      <c r="AS72" s="24" t="e">
        <f t="shared" si="39"/>
        <v>#DIV/0!</v>
      </c>
      <c r="AT72" s="24">
        <f t="shared" si="39"/>
        <v>8.6030154179995266E-2</v>
      </c>
      <c r="AU72" s="21"/>
      <c r="AV72" s="24">
        <f t="shared" si="44"/>
        <v>0.69789816862741505</v>
      </c>
      <c r="AW72" s="24">
        <f t="shared" si="44"/>
        <v>0.69477734758536847</v>
      </c>
      <c r="AX72" s="24">
        <f t="shared" si="44"/>
        <v>0.59713165360103204</v>
      </c>
      <c r="AY72" s="24">
        <f t="shared" si="44"/>
        <v>0.87951222418166641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0.39534907063634317</v>
      </c>
      <c r="BE72" s="24">
        <f t="shared" si="42"/>
        <v>0.66694347584503078</v>
      </c>
      <c r="BF72" s="24">
        <f t="shared" si="42"/>
        <v>0.65011869147126178</v>
      </c>
      <c r="BG72" s="24">
        <f t="shared" si="42"/>
        <v>0.88535712568619207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0.69789816862741505</v>
      </c>
      <c r="BM72" s="24">
        <f t="shared" si="46"/>
        <v>0.73540158721253857</v>
      </c>
      <c r="BN72" s="24">
        <f t="shared" si="46"/>
        <v>0.78544580433291689</v>
      </c>
      <c r="BO72" s="24">
        <f t="shared" si="46"/>
        <v>0.7595513821226425</v>
      </c>
      <c r="BP72" s="24" t="e">
        <f t="shared" si="46"/>
        <v>#DIV/0!</v>
      </c>
      <c r="BQ72" s="24">
        <f t="shared" si="46"/>
        <v>0.72104378437234962</v>
      </c>
      <c r="BR72" s="21"/>
      <c r="BS72" s="35">
        <f t="shared" si="56"/>
        <v>44743</v>
      </c>
      <c r="BT72" s="24">
        <f t="shared" si="41"/>
        <v>2.000364920292802E-2</v>
      </c>
      <c r="BU72" s="24">
        <f t="shared" si="49"/>
        <v>1.8501821173245497E-3</v>
      </c>
      <c r="BV72" s="24">
        <f t="shared" si="50"/>
        <v>1.154431659150937E-2</v>
      </c>
      <c r="BW72" s="24">
        <f t="shared" si="48"/>
        <v>3.5130727391451226E-3</v>
      </c>
      <c r="BX72" s="24">
        <f t="shared" si="48"/>
        <v>5.1675413342397612E-3</v>
      </c>
      <c r="BY72" s="24">
        <f t="shared" si="48"/>
        <v>5.8762534275038246E-3</v>
      </c>
      <c r="BZ72" s="24">
        <f t="shared" si="48"/>
        <v>1.0133566289217773E-2</v>
      </c>
      <c r="CA72" s="24">
        <f t="shared" si="48"/>
        <v>1.2641670225395944E-3</v>
      </c>
      <c r="CB72" s="24">
        <f t="shared" si="48"/>
        <v>7.3287353834333617E-3</v>
      </c>
      <c r="CC72" s="24">
        <f t="shared" si="48"/>
        <v>1.4117979805639881E-3</v>
      </c>
      <c r="CD72" s="24">
        <f t="shared" si="48"/>
        <v>5.7186054919172715E-3</v>
      </c>
      <c r="CE72" s="24">
        <f t="shared" si="48"/>
        <v>2.1691336506439508E-3</v>
      </c>
      <c r="CF72" s="24">
        <f t="shared" si="57"/>
        <v>7.5981021230966561E-2</v>
      </c>
    </row>
    <row r="73" spans="1:84" x14ac:dyDescent="0.2">
      <c r="A73" s="31">
        <f>+[1]CUY!A74</f>
        <v>44774</v>
      </c>
      <c r="B73" s="17">
        <f>+[1]CUY!B74</f>
        <v>948.17763902345803</v>
      </c>
      <c r="C73" s="17">
        <f>+[1]CUY!C74</f>
        <v>1012.2898700867599</v>
      </c>
      <c r="D73" s="17">
        <f>+[1]CUY!D74</f>
        <v>725.96101084642805</v>
      </c>
      <c r="E73" s="17">
        <f>+[1]CUY!E74</f>
        <v>1019.1211652815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654.776528928277</v>
      </c>
      <c r="K73" s="17">
        <f>+[1]CUY!K74</f>
        <v>841.62109999999996</v>
      </c>
      <c r="L73" s="17">
        <f>+[1]CUY!L74</f>
        <v>657.20632446838397</v>
      </c>
      <c r="M73" s="17">
        <f>+[1]CUY!M74</f>
        <v>1026.3933024609</v>
      </c>
      <c r="N73" s="17">
        <f>+[1]CUY!N74</f>
        <v>767.74300000000005</v>
      </c>
      <c r="O73" s="17">
        <f>+[1]CUY!P74</f>
        <v>1010.2089999999999</v>
      </c>
      <c r="P73" s="17">
        <f>+[1]CUY!Q74</f>
        <v>982.47180000000003</v>
      </c>
      <c r="Q73" s="17">
        <f>+[1]CUY!R74</f>
        <v>791.53120000000001</v>
      </c>
      <c r="R73" s="18">
        <f t="shared" si="51"/>
        <v>948.17763902345803</v>
      </c>
      <c r="S73" s="19">
        <f t="shared" si="52"/>
        <v>959.45031912263391</v>
      </c>
      <c r="T73" s="19">
        <f t="shared" si="53"/>
        <v>940.28384729663321</v>
      </c>
      <c r="U73" s="19">
        <f t="shared" si="54"/>
        <v>919.22530506617193</v>
      </c>
      <c r="V73" s="19"/>
      <c r="W73" s="20">
        <f t="shared" si="55"/>
        <v>952.42937719780411</v>
      </c>
      <c r="X73" s="21"/>
      <c r="Y73" s="41">
        <f t="shared" si="47"/>
        <v>6.541328241033173E-2</v>
      </c>
      <c r="Z73" s="24">
        <f t="shared" si="47"/>
        <v>7.300348307981519E-2</v>
      </c>
      <c r="AA73" s="24">
        <f t="shared" si="47"/>
        <v>7.2076354273828303E-2</v>
      </c>
      <c r="AB73" s="24">
        <f t="shared" si="47"/>
        <v>9.6805205969237029E-2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5.1666759863842504E-2</v>
      </c>
      <c r="AH73" s="24">
        <f t="shared" si="47"/>
        <v>5.7436484413379896E-2</v>
      </c>
      <c r="AI73" s="24">
        <f t="shared" si="47"/>
        <v>7.6785215989800371E-2</v>
      </c>
      <c r="AJ73" s="24">
        <f t="shared" si="47"/>
        <v>6.4220758299927461E-2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6.541328241033173E-2</v>
      </c>
      <c r="AP73" s="24">
        <f t="shared" si="45"/>
        <v>7.5699913230251603E-2</v>
      </c>
      <c r="AQ73" s="24">
        <f t="shared" si="45"/>
        <v>7.8366564736007671E-2</v>
      </c>
      <c r="AR73" s="24">
        <f t="shared" si="39"/>
        <v>8.229492135563321E-2</v>
      </c>
      <c r="AS73" s="24" t="e">
        <f t="shared" si="39"/>
        <v>#DIV/0!</v>
      </c>
      <c r="AT73" s="24">
        <f t="shared" si="39"/>
        <v>6.2202359938247298E-2</v>
      </c>
      <c r="AU73" s="21"/>
      <c r="AV73" s="24">
        <f t="shared" si="44"/>
        <v>0.77559397237067706</v>
      </c>
      <c r="AW73" s="24">
        <f t="shared" si="44"/>
        <v>0.79932808276263856</v>
      </c>
      <c r="AX73" s="24">
        <f t="shared" si="44"/>
        <v>0.67720362400831524</v>
      </c>
      <c r="AY73" s="24">
        <f t="shared" si="44"/>
        <v>1.0043389178754638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0.43785512357998302</v>
      </c>
      <c r="BE73" s="24">
        <f t="shared" si="42"/>
        <v>0.71674691958131675</v>
      </c>
      <c r="BF73" s="24">
        <f t="shared" si="42"/>
        <v>0.73785645314158543</v>
      </c>
      <c r="BG73" s="24">
        <f t="shared" si="42"/>
        <v>0.96603377269064694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0.77559397237067706</v>
      </c>
      <c r="BM73" s="24">
        <f t="shared" si="46"/>
        <v>0.83055128445121529</v>
      </c>
      <c r="BN73" s="24">
        <f t="shared" si="46"/>
        <v>0.87260911317974288</v>
      </c>
      <c r="BO73" s="24">
        <f t="shared" si="46"/>
        <v>0.8486214556490006</v>
      </c>
      <c r="BP73" s="24" t="e">
        <f t="shared" si="46"/>
        <v>#DIV/0!</v>
      </c>
      <c r="BQ73" s="24">
        <f t="shared" si="46"/>
        <v>0.77428570962237186</v>
      </c>
      <c r="BR73" s="21"/>
      <c r="BS73" s="35">
        <f t="shared" si="56"/>
        <v>44774</v>
      </c>
      <c r="BT73" s="24">
        <f t="shared" si="41"/>
        <v>2.1993776718994801E-2</v>
      </c>
      <c r="BU73" s="24">
        <f t="shared" si="49"/>
        <v>1.957839131219578E-3</v>
      </c>
      <c r="BV73" s="24">
        <f t="shared" si="50"/>
        <v>1.1501796810191544E-2</v>
      </c>
      <c r="BW73" s="24">
        <f t="shared" si="48"/>
        <v>3.9303647580508205E-3</v>
      </c>
      <c r="BX73" s="24">
        <f t="shared" si="48"/>
        <v>4.7334930391507678E-3</v>
      </c>
      <c r="BY73" s="24">
        <f t="shared" si="48"/>
        <v>3.8219626362390878E-3</v>
      </c>
      <c r="BZ73" s="24">
        <f t="shared" si="48"/>
        <v>4.84954561999502E-3</v>
      </c>
      <c r="CA73" s="24">
        <f t="shared" si="48"/>
        <v>9.1448187395496555E-4</v>
      </c>
      <c r="CB73" s="24">
        <f t="shared" si="48"/>
        <v>3.4518176473530985E-3</v>
      </c>
      <c r="CC73" s="24">
        <f t="shared" si="48"/>
        <v>1.1795780330986719E-3</v>
      </c>
      <c r="CD73" s="24">
        <f t="shared" si="48"/>
        <v>4.7673439054844516E-3</v>
      </c>
      <c r="CE73" s="24">
        <f t="shared" si="48"/>
        <v>2.3112822365990351E-3</v>
      </c>
      <c r="CF73" s="24">
        <f t="shared" si="57"/>
        <v>6.5413282410331841E-2</v>
      </c>
    </row>
    <row r="74" spans="1:84" x14ac:dyDescent="0.2">
      <c r="A74" s="31">
        <f>+[1]CUY!A75</f>
        <v>44805</v>
      </c>
      <c r="B74" s="17">
        <f>+[1]CUY!B75</f>
        <v>1003.144034626276</v>
      </c>
      <c r="C74" s="17">
        <f>+[1]CUY!C75</f>
        <v>1079.39899875122</v>
      </c>
      <c r="D74" s="17">
        <f>+[1]CUY!D75</f>
        <v>790.30329759065705</v>
      </c>
      <c r="E74" s="17">
        <f>+[1]CUY!E75</f>
        <v>1096.2818557590799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677.94620086826399</v>
      </c>
      <c r="K74" s="17">
        <f>+[1]CUY!K75</f>
        <v>890.32809999999995</v>
      </c>
      <c r="L74" s="17">
        <f>+[1]CUY!L75</f>
        <v>683.557929233349</v>
      </c>
      <c r="M74" s="17">
        <f>+[1]CUY!M75</f>
        <v>1079.3327967155601</v>
      </c>
      <c r="N74" s="17">
        <f>+[1]CUY!N75</f>
        <v>818.09739999999999</v>
      </c>
      <c r="O74" s="17">
        <f>+[1]CUY!P75</f>
        <v>1137.8911000000001</v>
      </c>
      <c r="P74" s="17">
        <f>+[1]CUY!Q75</f>
        <v>1035.6318000000001</v>
      </c>
      <c r="Q74" s="17">
        <f>+[1]CUY!R75</f>
        <v>822.84870000000001</v>
      </c>
      <c r="R74" s="18">
        <f t="shared" si="51"/>
        <v>1003.1440346262764</v>
      </c>
      <c r="S74" s="19">
        <f t="shared" si="52"/>
        <v>1023.5281207920451</v>
      </c>
      <c r="T74" s="19">
        <f t="shared" si="53"/>
        <v>1001.8632403339046</v>
      </c>
      <c r="U74" s="19">
        <f t="shared" si="54"/>
        <v>982.91763300743776</v>
      </c>
      <c r="V74" s="19"/>
      <c r="W74" s="20">
        <f t="shared" si="55"/>
        <v>1005.5424146942952</v>
      </c>
      <c r="X74" s="21"/>
      <c r="Y74" s="41">
        <f t="shared" si="47"/>
        <v>5.7970567265674733E-2</v>
      </c>
      <c r="Z74" s="24">
        <f t="shared" si="47"/>
        <v>6.6294379354708388E-2</v>
      </c>
      <c r="AA74" s="24">
        <f t="shared" si="47"/>
        <v>8.8630499135497143E-2</v>
      </c>
      <c r="AB74" s="24">
        <f t="shared" si="47"/>
        <v>7.5712970259298684E-2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3.5385617712825779E-2</v>
      </c>
      <c r="AH74" s="24">
        <f t="shared" si="47"/>
        <v>5.7872836125425042E-2</v>
      </c>
      <c r="AI74" s="24">
        <f t="shared" si="47"/>
        <v>4.0096395582134514E-2</v>
      </c>
      <c r="AJ74" s="24">
        <f t="shared" si="47"/>
        <v>5.1578175858836284E-2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5.7970567265675177E-2</v>
      </c>
      <c r="AP74" s="24">
        <f t="shared" si="45"/>
        <v>6.678595065558679E-2</v>
      </c>
      <c r="AQ74" s="24">
        <f t="shared" si="45"/>
        <v>6.5490216825818681E-2</v>
      </c>
      <c r="AR74" s="24">
        <f t="shared" si="39"/>
        <v>6.9289136831019782E-2</v>
      </c>
      <c r="AS74" s="24" t="e">
        <f t="shared" si="39"/>
        <v>#DIV/0!</v>
      </c>
      <c r="AT74" s="24">
        <f t="shared" si="39"/>
        <v>5.5765853897491002E-2</v>
      </c>
      <c r="AU74" s="21"/>
      <c r="AV74" s="24">
        <f t="shared" si="44"/>
        <v>0.83018177096243662</v>
      </c>
      <c r="AW74" s="24">
        <f t="shared" si="44"/>
        <v>0.86965299406670371</v>
      </c>
      <c r="AX74" s="24">
        <f t="shared" si="44"/>
        <v>0.73633476474624415</v>
      </c>
      <c r="AY74" s="24">
        <f t="shared" si="44"/>
        <v>1.0970143093324798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0.46266711565097296</v>
      </c>
      <c r="BE74" s="24">
        <f t="shared" si="42"/>
        <v>0.77526011934125028</v>
      </c>
      <c r="BF74" s="24">
        <f t="shared" si="42"/>
        <v>0.75640746740200582</v>
      </c>
      <c r="BG74" s="24">
        <f t="shared" si="42"/>
        <v>1.009184251167536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0.83018177096243728</v>
      </c>
      <c r="BM74" s="24">
        <f t="shared" si="46"/>
        <v>0.9002854210845439</v>
      </c>
      <c r="BN74" s="24">
        <f t="shared" si="46"/>
        <v>0.94306968842351568</v>
      </c>
      <c r="BO74" s="24">
        <f t="shared" si="46"/>
        <v>0.9260496493371404</v>
      </c>
      <c r="BP74" s="24" t="e">
        <f t="shared" si="46"/>
        <v>#DIV/0!</v>
      </c>
      <c r="BQ74" s="24">
        <f t="shared" si="46"/>
        <v>0.82693560505187302</v>
      </c>
      <c r="BR74" s="21"/>
      <c r="BS74" s="35">
        <f t="shared" si="56"/>
        <v>44805</v>
      </c>
      <c r="BT74" s="24">
        <f t="shared" si="41"/>
        <v>2.0114811382899205E-2</v>
      </c>
      <c r="BU74" s="24">
        <f t="shared" si="49"/>
        <v>2.4225625475988964E-3</v>
      </c>
      <c r="BV74" s="24">
        <f t="shared" si="50"/>
        <v>9.260803266139199E-3</v>
      </c>
      <c r="BW74" s="24">
        <f t="shared" si="48"/>
        <v>2.3235205612621439E-3</v>
      </c>
      <c r="BX74" s="24">
        <f t="shared" si="48"/>
        <v>4.1747022889896167E-3</v>
      </c>
      <c r="BY74" s="24">
        <f t="shared" si="48"/>
        <v>4.4651881944404778E-3</v>
      </c>
      <c r="BZ74" s="24">
        <f t="shared" si="48"/>
        <v>4.76389076697921E-3</v>
      </c>
      <c r="CA74" s="24">
        <f t="shared" si="48"/>
        <v>6.1823088412567826E-4</v>
      </c>
      <c r="CB74" s="24">
        <f t="shared" si="48"/>
        <v>3.4520012551350859E-3</v>
      </c>
      <c r="CC74" s="24">
        <f t="shared" si="48"/>
        <v>6.2253729938532463E-4</v>
      </c>
      <c r="CD74" s="24">
        <f t="shared" si="48"/>
        <v>3.8245527074220517E-3</v>
      </c>
      <c r="CE74" s="24">
        <f t="shared" si="48"/>
        <v>1.9277661112980288E-3</v>
      </c>
      <c r="CF74" s="24">
        <f t="shared" si="57"/>
        <v>5.797056726567492E-2</v>
      </c>
    </row>
    <row r="75" spans="1:84" x14ac:dyDescent="0.2">
      <c r="A75" s="31">
        <f>+[1]CUY!A76</f>
        <v>44835</v>
      </c>
      <c r="B75" s="17">
        <f>+[1]CUY!B76</f>
        <v>1064.488148598474</v>
      </c>
      <c r="C75" s="17">
        <f>+[1]CUY!C76</f>
        <v>1147.41157700604</v>
      </c>
      <c r="D75" s="17">
        <f>+[1]CUY!D76</f>
        <v>826.67795676204196</v>
      </c>
      <c r="E75" s="17">
        <f>+[1]CUY!E76</f>
        <v>1159.5034995895301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752.90995114997702</v>
      </c>
      <c r="K75" s="17">
        <f>+[1]CUY!K76</f>
        <v>930.09680000000003</v>
      </c>
      <c r="L75" s="17">
        <f>+[1]CUY!L76</f>
        <v>716.84667159474395</v>
      </c>
      <c r="M75" s="17">
        <f>+[1]CUY!M76</f>
        <v>1140.89535804157</v>
      </c>
      <c r="N75" s="17">
        <f>+[1]CUY!N76</f>
        <v>866.81209999999999</v>
      </c>
      <c r="O75" s="17">
        <f>+[1]CUY!P76</f>
        <v>1267.8603000000001</v>
      </c>
      <c r="P75" s="17">
        <f>+[1]CUY!Q76</f>
        <v>1084.4602</v>
      </c>
      <c r="Q75" s="17">
        <f>+[1]CUY!R76</f>
        <v>880.0367</v>
      </c>
      <c r="R75" s="18">
        <f t="shared" si="51"/>
        <v>1064.4881485984743</v>
      </c>
      <c r="S75" s="19">
        <f t="shared" si="52"/>
        <v>1083.3363086172885</v>
      </c>
      <c r="T75" s="19">
        <f t="shared" si="53"/>
        <v>1057.3825274501899</v>
      </c>
      <c r="U75" s="19">
        <f t="shared" si="54"/>
        <v>1036.9590040817159</v>
      </c>
      <c r="V75" s="19"/>
      <c r="W75" s="20">
        <f t="shared" si="55"/>
        <v>1067.2006596233844</v>
      </c>
      <c r="X75" s="21"/>
      <c r="Y75" s="41">
        <f t="shared" si="47"/>
        <v>6.1151850436963251E-2</v>
      </c>
      <c r="Z75" s="24">
        <f t="shared" si="47"/>
        <v>6.3009673284397438E-2</v>
      </c>
      <c r="AA75" s="24">
        <f t="shared" si="47"/>
        <v>4.6026201943327072E-2</v>
      </c>
      <c r="AB75" s="24">
        <f t="shared" si="47"/>
        <v>5.7669150956324744E-2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0.11057477744650668</v>
      </c>
      <c r="AH75" s="24">
        <f t="shared" si="47"/>
        <v>4.4667465847702648E-2</v>
      </c>
      <c r="AI75" s="24">
        <f t="shared" si="47"/>
        <v>4.8699226411915486E-2</v>
      </c>
      <c r="AJ75" s="24">
        <f t="shared" si="47"/>
        <v>5.7037608338546208E-2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6.1151850436963251E-2</v>
      </c>
      <c r="AP75" s="24">
        <f t="shared" si="45"/>
        <v>5.8433360657410782E-2</v>
      </c>
      <c r="AQ75" s="24">
        <f t="shared" si="45"/>
        <v>5.5416033727099911E-2</v>
      </c>
      <c r="AR75" s="24">
        <f t="shared" si="39"/>
        <v>5.4980569337155449E-2</v>
      </c>
      <c r="AS75" s="24" t="e">
        <f t="shared" si="39"/>
        <v>#DIV/0!</v>
      </c>
      <c r="AT75" s="24">
        <f t="shared" si="39"/>
        <v>6.1318392966879021E-2</v>
      </c>
      <c r="AU75" s="21"/>
      <c r="AV75" s="24">
        <f t="shared" si="44"/>
        <v>0.88148746589025051</v>
      </c>
      <c r="AW75" s="24">
        <f t="shared" si="44"/>
        <v>0.93110843741903815</v>
      </c>
      <c r="AX75" s="24">
        <f t="shared" si="44"/>
        <v>0.76587106280580874</v>
      </c>
      <c r="AY75" s="24">
        <f t="shared" si="44"/>
        <v>1.1779146452146954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0.59705558194037045</v>
      </c>
      <c r="BE75" s="24">
        <f t="shared" si="42"/>
        <v>0.78862189487651602</v>
      </c>
      <c r="BF75" s="24">
        <f t="shared" si="42"/>
        <v>0.74055521898799626</v>
      </c>
      <c r="BG75" s="24">
        <f t="shared" si="42"/>
        <v>1.0423967773050271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0.88148746589025073</v>
      </c>
      <c r="BM75" s="24">
        <f t="shared" si="46"/>
        <v>0.95468756806459121</v>
      </c>
      <c r="BN75" s="24">
        <f t="shared" si="46"/>
        <v>0.99328361564070478</v>
      </c>
      <c r="BO75" s="24">
        <f t="shared" si="46"/>
        <v>0.98046952976805191</v>
      </c>
      <c r="BP75" s="24" t="e">
        <f t="shared" si="46"/>
        <v>#DIV/0!</v>
      </c>
      <c r="BQ75" s="24">
        <f t="shared" si="46"/>
        <v>0.88114916133958654</v>
      </c>
      <c r="BR75" s="21"/>
      <c r="BS75" s="35">
        <f t="shared" si="56"/>
        <v>44835</v>
      </c>
      <c r="BT75" s="24">
        <f t="shared" ref="BT75:BT108" si="58">(C75-C74)/$B74*C$3</f>
        <v>1.9268593614496236E-2</v>
      </c>
      <c r="BU75" s="24">
        <f t="shared" si="49"/>
        <v>1.2945053627341052E-3</v>
      </c>
      <c r="BV75" s="24">
        <f t="shared" si="50"/>
        <v>7.1720738194745908E-3</v>
      </c>
      <c r="BW75" s="24">
        <f t="shared" si="48"/>
        <v>4.2510326062884041E-3</v>
      </c>
      <c r="BX75" s="24">
        <f t="shared" si="48"/>
        <v>3.4905901835966305E-3</v>
      </c>
      <c r="BY75" s="24">
        <f t="shared" si="48"/>
        <v>5.8837634439992421E-3</v>
      </c>
      <c r="BZ75" s="24">
        <f t="shared" si="48"/>
        <v>8.5266215067376881E-3</v>
      </c>
      <c r="CA75" s="24">
        <f t="shared" si="48"/>
        <v>1.8906386487498943E-3</v>
      </c>
      <c r="CB75" s="24">
        <f t="shared" si="48"/>
        <v>2.6640806781008633E-3</v>
      </c>
      <c r="CC75" s="24">
        <f t="shared" si="48"/>
        <v>7.4333077121178058E-4</v>
      </c>
      <c r="CD75" s="24">
        <f t="shared" si="48"/>
        <v>4.2038184999053981E-3</v>
      </c>
      <c r="CE75" s="24">
        <f t="shared" si="48"/>
        <v>1.7628013016683099E-3</v>
      </c>
      <c r="CF75" s="24">
        <f t="shared" si="57"/>
        <v>6.1151850436963147E-2</v>
      </c>
    </row>
    <row r="76" spans="1:84" x14ac:dyDescent="0.2">
      <c r="A76" s="31">
        <f>+[1]CUY!A77</f>
        <v>44866</v>
      </c>
      <c r="B76" s="17">
        <f>+[1]CUY!B77</f>
        <v>1120.239948718583</v>
      </c>
      <c r="C76" s="17">
        <f>+[1]CUY!C77</f>
        <v>1197.0320814532799</v>
      </c>
      <c r="D76" s="17">
        <f>+[1]CUY!D77</f>
        <v>877.30533699160696</v>
      </c>
      <c r="E76" s="17">
        <f>+[1]CUY!E77</f>
        <v>1218.31910713465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805.06209099965497</v>
      </c>
      <c r="K76" s="17">
        <f>+[1]CUY!K77</f>
        <v>1000.6717</v>
      </c>
      <c r="L76" s="17">
        <f>+[1]CUY!L77</f>
        <v>763.27971794782798</v>
      </c>
      <c r="M76" s="17">
        <f>+[1]CUY!M77</f>
        <v>1197.7570314264999</v>
      </c>
      <c r="N76" s="17">
        <f>+[1]CUY!N77</f>
        <v>932.76189999999997</v>
      </c>
      <c r="O76" s="17">
        <f>+[1]CUY!P77</f>
        <v>1312.6735000000001</v>
      </c>
      <c r="P76" s="17">
        <f>+[1]CUY!Q77</f>
        <v>1137.4857999999999</v>
      </c>
      <c r="Q76" s="17">
        <f>+[1]CUY!R77</f>
        <v>934.58150000000001</v>
      </c>
      <c r="R76" s="18">
        <f t="shared" si="51"/>
        <v>1120.2399487185835</v>
      </c>
      <c r="S76" s="19">
        <f t="shared" si="52"/>
        <v>1138.6546504925368</v>
      </c>
      <c r="T76" s="19">
        <f t="shared" si="53"/>
        <v>1117.826493903151</v>
      </c>
      <c r="U76" s="19">
        <f t="shared" si="54"/>
        <v>1098.2790400639885</v>
      </c>
      <c r="V76" s="19"/>
      <c r="W76" s="20">
        <f t="shared" si="55"/>
        <v>1129.7702905628269</v>
      </c>
      <c r="X76" s="21"/>
      <c r="Y76" s="41">
        <f t="shared" si="47"/>
        <v>5.2374279782741562E-2</v>
      </c>
      <c r="Z76" s="24">
        <f t="shared" si="47"/>
        <v>4.3245602050412835E-2</v>
      </c>
      <c r="AA76" s="24">
        <f t="shared" si="47"/>
        <v>6.1241962260447647E-2</v>
      </c>
      <c r="AB76" s="24">
        <f t="shared" si="47"/>
        <v>5.0724821068621972E-2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6.926743333651264E-2</v>
      </c>
      <c r="AH76" s="24">
        <f t="shared" si="47"/>
        <v>7.5879091294583478E-2</v>
      </c>
      <c r="AI76" s="24">
        <f t="shared" si="47"/>
        <v>6.4774027965821546E-2</v>
      </c>
      <c r="AJ76" s="24">
        <f t="shared" si="47"/>
        <v>4.9839516818209306E-2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5.2374279782741784E-2</v>
      </c>
      <c r="AP76" s="24">
        <f t="shared" si="45"/>
        <v>5.1062944567835666E-2</v>
      </c>
      <c r="AQ76" s="24">
        <f t="shared" si="45"/>
        <v>5.7163765131165833E-2</v>
      </c>
      <c r="AR76" s="24">
        <f t="shared" si="39"/>
        <v>5.9134484334387949E-2</v>
      </c>
      <c r="AS76" s="24" t="e">
        <f t="shared" si="39"/>
        <v>#DIV/0!</v>
      </c>
      <c r="AT76" s="24">
        <f t="shared" si="39"/>
        <v>5.8629677910359668E-2</v>
      </c>
      <c r="AU76" s="21"/>
      <c r="AV76" s="24">
        <f t="shared" si="44"/>
        <v>0.9233600873767569</v>
      </c>
      <c r="AW76" s="24">
        <f t="shared" si="44"/>
        <v>0.94804738897459084</v>
      </c>
      <c r="AX76" s="24">
        <f t="shared" si="44"/>
        <v>0.86464261513627627</v>
      </c>
      <c r="AY76" s="24">
        <f t="shared" si="44"/>
        <v>1.2227322966978118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0.70956468444616427</v>
      </c>
      <c r="BE76" s="24">
        <f t="shared" si="42"/>
        <v>0.87658256155981862</v>
      </c>
      <c r="BF76" s="24">
        <f t="shared" si="42"/>
        <v>0.81589826115099084</v>
      </c>
      <c r="BG76" s="24">
        <f t="shared" si="42"/>
        <v>1.0440288982860682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0.92336008737675757</v>
      </c>
      <c r="BM76" s="24">
        <f t="shared" si="46"/>
        <v>0.99148721852079014</v>
      </c>
      <c r="BN76" s="24">
        <f t="shared" si="46"/>
        <v>1.0424155687604095</v>
      </c>
      <c r="BO76" s="24">
        <f t="shared" si="46"/>
        <v>1.0419857134998813</v>
      </c>
      <c r="BP76" s="24" t="e">
        <f t="shared" si="46"/>
        <v>#DIV/0!</v>
      </c>
      <c r="BQ76" s="24">
        <f t="shared" si="46"/>
        <v>0.93791826911376264</v>
      </c>
      <c r="BR76" s="21"/>
      <c r="BS76" s="35">
        <f t="shared" si="56"/>
        <v>44866</v>
      </c>
      <c r="BT76" s="24">
        <f t="shared" si="58"/>
        <v>1.3247819980403489E-2</v>
      </c>
      <c r="BU76" s="24">
        <f t="shared" si="49"/>
        <v>1.6979028621174654E-3</v>
      </c>
      <c r="BV76" s="24">
        <f t="shared" si="50"/>
        <v>6.2877319465200927E-3</v>
      </c>
      <c r="BW76" s="24">
        <f t="shared" si="48"/>
        <v>3.0397967363566705E-3</v>
      </c>
      <c r="BX76" s="24">
        <f t="shared" si="48"/>
        <v>3.1432148158768119E-3</v>
      </c>
      <c r="BY76" s="24">
        <f t="shared" si="48"/>
        <v>4.427147081162687E-3</v>
      </c>
      <c r="BZ76" s="24">
        <f t="shared" si="48"/>
        <v>7.9507376490223526E-3</v>
      </c>
      <c r="CA76" s="24">
        <f t="shared" si="48"/>
        <v>1.239515103981256E-3</v>
      </c>
      <c r="CB76" s="24">
        <f t="shared" si="48"/>
        <v>4.4553180664756494E-3</v>
      </c>
      <c r="CC76" s="24">
        <f t="shared" si="48"/>
        <v>9.7708954268631212E-4</v>
      </c>
      <c r="CD76" s="24">
        <f t="shared" si="48"/>
        <v>3.6590587053467547E-3</v>
      </c>
      <c r="CE76" s="24">
        <f t="shared" si="48"/>
        <v>2.2489472927922751E-3</v>
      </c>
      <c r="CF76" s="24">
        <f t="shared" si="57"/>
        <v>5.2374279782741819E-2</v>
      </c>
    </row>
    <row r="77" spans="1:84" x14ac:dyDescent="0.2">
      <c r="A77" s="31">
        <f>+[1]CUY!A78</f>
        <v>44896</v>
      </c>
      <c r="B77" s="17">
        <f>+[1]CUY!B78</f>
        <v>1177.489050068835</v>
      </c>
      <c r="C77" s="17">
        <f>+[1]CUY!C78</f>
        <v>1238.13612105128</v>
      </c>
      <c r="D77" s="17">
        <f>+[1]CUY!D78</f>
        <v>939.42446170680796</v>
      </c>
      <c r="E77" s="17">
        <f>+[1]CUY!E78</f>
        <v>1268.0179692812301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844.97662668921396</v>
      </c>
      <c r="K77" s="17">
        <f>+[1]CUY!K78</f>
        <v>1049.5695000000001</v>
      </c>
      <c r="L77" s="17">
        <f>+[1]CUY!L78</f>
        <v>804.49291121289002</v>
      </c>
      <c r="M77" s="17">
        <f>+[1]CUY!M78</f>
        <v>1288.47277740903</v>
      </c>
      <c r="N77" s="17">
        <f>+[1]CUY!N78</f>
        <v>986.11680000000001</v>
      </c>
      <c r="O77" s="17">
        <f>+[1]CUY!P78</f>
        <v>1342.0507</v>
      </c>
      <c r="P77" s="17">
        <f>+[1]CUY!Q78</f>
        <v>1193.6664000000001</v>
      </c>
      <c r="Q77" s="17">
        <f>+[1]CUY!R78</f>
        <v>1004.2243999999999</v>
      </c>
      <c r="R77" s="18">
        <f t="shared" si="51"/>
        <v>1177.4890500688352</v>
      </c>
      <c r="S77" s="19">
        <f t="shared" si="52"/>
        <v>1191.0619514770819</v>
      </c>
      <c r="T77" s="19">
        <f t="shared" si="53"/>
        <v>1178.4543192103345</v>
      </c>
      <c r="U77" s="19">
        <f t="shared" si="54"/>
        <v>1151.5486984084398</v>
      </c>
      <c r="V77" s="19"/>
      <c r="W77" s="20">
        <f t="shared" si="55"/>
        <v>1195.6047691098122</v>
      </c>
      <c r="X77" s="21"/>
      <c r="Y77" s="41">
        <f t="shared" si="47"/>
        <v>5.1104320476820897E-2</v>
      </c>
      <c r="Z77" s="24">
        <f t="shared" si="47"/>
        <v>3.4338294048140261E-2</v>
      </c>
      <c r="AA77" s="24">
        <f t="shared" si="47"/>
        <v>7.0806732953677676E-2</v>
      </c>
      <c r="AB77" s="24">
        <f t="shared" si="47"/>
        <v>4.07929760401331E-2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4.9579450002417369E-2</v>
      </c>
      <c r="AH77" s="24">
        <f t="shared" si="47"/>
        <v>4.8864977394684095E-2</v>
      </c>
      <c r="AI77" s="24">
        <f t="shared" si="47"/>
        <v>5.3994875398849507E-2</v>
      </c>
      <c r="AJ77" s="24">
        <f t="shared" si="47"/>
        <v>7.5738019984311622E-2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5.1104320476820675E-2</v>
      </c>
      <c r="AP77" s="24">
        <f t="shared" si="45"/>
        <v>4.6025632936093297E-2</v>
      </c>
      <c r="AQ77" s="24">
        <f t="shared" si="45"/>
        <v>5.4237241323103147E-2</v>
      </c>
      <c r="AR77" s="24">
        <f t="shared" si="39"/>
        <v>4.850284527085913E-2</v>
      </c>
      <c r="AS77" s="24" t="e">
        <f t="shared" si="39"/>
        <v>#DIV/0!</v>
      </c>
      <c r="AT77" s="24">
        <f t="shared" si="39"/>
        <v>5.8272446263556876E-2</v>
      </c>
      <c r="AU77" s="21"/>
      <c r="AV77" s="24">
        <f t="shared" si="44"/>
        <v>0.94315230111373616</v>
      </c>
      <c r="AW77" s="24">
        <f t="shared" si="44"/>
        <v>0.91655035904525062</v>
      </c>
      <c r="AX77" s="24">
        <f t="shared" si="44"/>
        <v>0.91872969972016238</v>
      </c>
      <c r="AY77" s="24">
        <f t="shared" si="44"/>
        <v>1.1770883256027083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0.77598286516033554</v>
      </c>
      <c r="BE77" s="24">
        <f t="shared" si="42"/>
        <v>0.89254158988210963</v>
      </c>
      <c r="BF77" s="24">
        <f t="shared" si="42"/>
        <v>0.84280367126664779</v>
      </c>
      <c r="BG77" s="24">
        <f t="shared" si="42"/>
        <v>1.0916568647536256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0.9431523011137366</v>
      </c>
      <c r="BM77" s="24">
        <f t="shared" si="46"/>
        <v>0.98464282310158135</v>
      </c>
      <c r="BN77" s="24">
        <f t="shared" si="46"/>
        <v>1.0528731367148643</v>
      </c>
      <c r="BO77" s="24">
        <f t="shared" si="46"/>
        <v>1.0425099411774101</v>
      </c>
      <c r="BP77" s="24" t="e">
        <f t="shared" si="46"/>
        <v>#DIV/0!</v>
      </c>
      <c r="BQ77" s="24">
        <f t="shared" si="46"/>
        <v>0.97795999235372388</v>
      </c>
      <c r="BR77" s="21"/>
      <c r="BS77" s="35">
        <f t="shared" si="56"/>
        <v>44896</v>
      </c>
      <c r="BT77" s="24">
        <f t="shared" si="58"/>
        <v>1.0427915972032721E-2</v>
      </c>
      <c r="BU77" s="24">
        <f t="shared" si="49"/>
        <v>1.9796229860124148E-3</v>
      </c>
      <c r="BV77" s="24">
        <f t="shared" si="50"/>
        <v>5.048677757609225E-3</v>
      </c>
      <c r="BW77" s="24">
        <f t="shared" si="48"/>
        <v>2.4257183142846871E-3</v>
      </c>
      <c r="BX77" s="24">
        <f t="shared" si="48"/>
        <v>3.6084999152404787E-3</v>
      </c>
      <c r="BY77" s="24">
        <f t="shared" si="48"/>
        <v>4.7345694161924521E-3</v>
      </c>
      <c r="BZ77" s="24">
        <f t="shared" si="48"/>
        <v>1.0944590053251164E-2</v>
      </c>
      <c r="CA77" s="24">
        <f t="shared" si="48"/>
        <v>9.0144772474948134E-4</v>
      </c>
      <c r="CB77" s="24">
        <f t="shared" si="48"/>
        <v>2.9332395829649778E-3</v>
      </c>
      <c r="CC77" s="24">
        <f t="shared" si="48"/>
        <v>8.2408731289523222E-4</v>
      </c>
      <c r="CD77" s="24">
        <f t="shared" si="48"/>
        <v>5.5470514213596788E-3</v>
      </c>
      <c r="CE77" s="24">
        <f t="shared" si="48"/>
        <v>1.728900020228205E-3</v>
      </c>
      <c r="CF77" s="24">
        <f t="shared" si="57"/>
        <v>5.1104320476820723E-2</v>
      </c>
    </row>
    <row r="78" spans="1:84" x14ac:dyDescent="0.2">
      <c r="A78" s="31">
        <f>+[1]CUY!A79</f>
        <v>44927</v>
      </c>
      <c r="B78" s="17">
        <f>+[1]CUY!B79</f>
        <v>1252.926664344104</v>
      </c>
      <c r="C78" s="17">
        <f>+[1]CUY!C79</f>
        <v>1323.5397378128</v>
      </c>
      <c r="D78" s="17">
        <f>+[1]CUY!D79</f>
        <v>995.95807626235899</v>
      </c>
      <c r="E78" s="17">
        <f>+[1]CUY!E79</f>
        <v>1325.6072868925701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898.63641890179395</v>
      </c>
      <c r="K78" s="17">
        <f>+[1]CUY!K79</f>
        <v>1131.4416000000001</v>
      </c>
      <c r="L78" s="17">
        <f>+[1]CUY!L79</f>
        <v>853.53361405397595</v>
      </c>
      <c r="M78" s="17">
        <f>+[1]CUY!M79</f>
        <v>1361.99076939768</v>
      </c>
      <c r="N78" s="17">
        <f>+[1]CUY!N79</f>
        <v>1058.6919</v>
      </c>
      <c r="O78" s="17">
        <f>+[1]CUY!P79</f>
        <v>1454.9386999999999</v>
      </c>
      <c r="P78" s="17">
        <f>+[1]CUY!Q79</f>
        <v>1259.7424000000001</v>
      </c>
      <c r="Q78" s="17">
        <f>+[1]CUY!R79</f>
        <v>1084.1481000000001</v>
      </c>
      <c r="R78" s="18">
        <f t="shared" si="51"/>
        <v>1252.926664344104</v>
      </c>
      <c r="S78" s="19">
        <f t="shared" si="52"/>
        <v>1266.2401779073739</v>
      </c>
      <c r="T78" s="19">
        <f t="shared" si="53"/>
        <v>1247.2055712051508</v>
      </c>
      <c r="U78" s="19">
        <f t="shared" si="54"/>
        <v>1219.1342178449643</v>
      </c>
      <c r="V78" s="19"/>
      <c r="W78" s="20">
        <f t="shared" si="55"/>
        <v>1262.4173735107097</v>
      </c>
      <c r="X78" s="21"/>
      <c r="Y78" s="41">
        <f t="shared" si="47"/>
        <v>6.4066510232820395E-2</v>
      </c>
      <c r="Z78" s="24">
        <f t="shared" si="47"/>
        <v>6.8977566609562446E-2</v>
      </c>
      <c r="AA78" s="24">
        <f t="shared" si="47"/>
        <v>6.017898922158893E-2</v>
      </c>
      <c r="AB78" s="24">
        <f t="shared" si="47"/>
        <v>4.5416799293454879E-2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6.3504469257131602E-2</v>
      </c>
      <c r="AH78" s="24">
        <f t="shared" si="47"/>
        <v>7.8005410789852458E-2</v>
      </c>
      <c r="AI78" s="24">
        <f t="shared" si="47"/>
        <v>6.0958526989566497E-2</v>
      </c>
      <c r="AJ78" s="24">
        <f t="shared" si="47"/>
        <v>5.7058242345240817E-2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6.4066510232820173E-2</v>
      </c>
      <c r="AP78" s="24">
        <f t="shared" si="45"/>
        <v>6.3118653347175258E-2</v>
      </c>
      <c r="AQ78" s="24">
        <f t="shared" si="45"/>
        <v>5.8340192635456312E-2</v>
      </c>
      <c r="AR78" s="24">
        <f t="shared" si="39"/>
        <v>5.8690978097526214E-2</v>
      </c>
      <c r="AS78" s="24" t="e">
        <f t="shared" si="39"/>
        <v>#DIV/0!</v>
      </c>
      <c r="AT78" s="24">
        <f t="shared" si="39"/>
        <v>5.5881848355826547E-2</v>
      </c>
      <c r="AU78" s="21"/>
      <c r="AV78" s="24">
        <f t="shared" si="44"/>
        <v>0.98677367381260117</v>
      </c>
      <c r="AW78" s="24">
        <f t="shared" si="44"/>
        <v>0.96771937382094775</v>
      </c>
      <c r="AX78" s="24">
        <f t="shared" si="44"/>
        <v>1.0127185452577052</v>
      </c>
      <c r="AY78" s="24">
        <f t="shared" si="44"/>
        <v>1.1773980388109484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0.78844671848539405</v>
      </c>
      <c r="BE78" s="24">
        <f t="shared" si="42"/>
        <v>0.9322903493382142</v>
      </c>
      <c r="BF78" s="24">
        <f t="shared" si="42"/>
        <v>0.86642343603591931</v>
      </c>
      <c r="BG78" s="24">
        <f t="shared" si="42"/>
        <v>1.0738129896752895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0.98677367381260117</v>
      </c>
      <c r="BM78" s="24">
        <f t="shared" si="46"/>
        <v>1.0218331007957375</v>
      </c>
      <c r="BN78" s="24">
        <f t="shared" si="46"/>
        <v>1.071895965732752</v>
      </c>
      <c r="BO78" s="24">
        <f t="shared" si="46"/>
        <v>1.0713728276608157</v>
      </c>
      <c r="BP78" s="24" t="e">
        <f t="shared" si="46"/>
        <v>#DIV/0!</v>
      </c>
      <c r="BQ78" s="24">
        <f t="shared" si="46"/>
        <v>1.0076013637756862</v>
      </c>
      <c r="BR78" s="21"/>
      <c r="BS78" s="35">
        <f t="shared" si="56"/>
        <v>44927</v>
      </c>
      <c r="BT78" s="24">
        <f t="shared" si="58"/>
        <v>2.0613107087666824E-2</v>
      </c>
      <c r="BU78" s="24">
        <f t="shared" si="49"/>
        <v>1.7140287117873296E-3</v>
      </c>
      <c r="BV78" s="24">
        <f t="shared" si="50"/>
        <v>5.5657964239984817E-3</v>
      </c>
      <c r="BW78" s="24">
        <f t="shared" si="48"/>
        <v>7.7979870126717726E-3</v>
      </c>
      <c r="BX78" s="24">
        <f t="shared" si="48"/>
        <v>3.6015268250283007E-3</v>
      </c>
      <c r="BY78" s="24">
        <f t="shared" si="48"/>
        <v>3.4199944362663707E-3</v>
      </c>
      <c r="BZ78" s="24">
        <f t="shared" si="48"/>
        <v>8.0814467866547994E-3</v>
      </c>
      <c r="CA78" s="24">
        <f t="shared" si="48"/>
        <v>1.1529557263389499E-3</v>
      </c>
      <c r="CB78" s="24">
        <f t="shared" si="48"/>
        <v>4.6724894126857243E-3</v>
      </c>
      <c r="CC78" s="24">
        <f t="shared" si="48"/>
        <v>9.3292735382643837E-4</v>
      </c>
      <c r="CD78" s="24">
        <f t="shared" si="48"/>
        <v>4.2768826180830527E-3</v>
      </c>
      <c r="CE78" s="24">
        <f t="shared" si="48"/>
        <v>2.2373678378121574E-3</v>
      </c>
      <c r="CF78" s="24">
        <f t="shared" si="57"/>
        <v>6.4066510232820215E-2</v>
      </c>
    </row>
    <row r="79" spans="1:84" x14ac:dyDescent="0.2">
      <c r="A79" s="31">
        <f>+[1]CUY!A80</f>
        <v>44958</v>
      </c>
      <c r="B79" s="17">
        <f>+[1]CUY!B80</f>
        <v>1332.7468604179951</v>
      </c>
      <c r="C79" s="17">
        <f>+[1]CUY!C80</f>
        <v>1441.0394586499399</v>
      </c>
      <c r="D79" s="17">
        <f>+[1]CUY!D80</f>
        <v>1047.1146358598</v>
      </c>
      <c r="E79" s="17">
        <f>+[1]CUY!E80</f>
        <v>1374.7430964390601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949.13159228870495</v>
      </c>
      <c r="K79" s="17">
        <f>+[1]CUY!K80</f>
        <v>1191.2499</v>
      </c>
      <c r="L79" s="17">
        <f>+[1]CUY!L80</f>
        <v>881.28967394210599</v>
      </c>
      <c r="M79" s="17">
        <f>+[1]CUY!M80</f>
        <v>1489.6045591754</v>
      </c>
      <c r="N79" s="17">
        <f>+[1]CUY!N80</f>
        <v>1121.5094999999999</v>
      </c>
      <c r="O79" s="17">
        <f>+[1]CUY!P80</f>
        <v>1482.4021</v>
      </c>
      <c r="P79" s="17">
        <f>+[1]CUY!Q80</f>
        <v>1363.9280000000001</v>
      </c>
      <c r="Q79" s="17">
        <f>+[1]CUY!R80</f>
        <v>1133.3342</v>
      </c>
      <c r="R79" s="18">
        <f t="shared" si="51"/>
        <v>1332.7468604179953</v>
      </c>
      <c r="S79" s="19">
        <f t="shared" si="52"/>
        <v>1355.7071183497196</v>
      </c>
      <c r="T79" s="19">
        <f t="shared" si="53"/>
        <v>1317.7418300868617</v>
      </c>
      <c r="U79" s="19">
        <f t="shared" si="54"/>
        <v>1275.7118517128349</v>
      </c>
      <c r="V79" s="19"/>
      <c r="W79" s="20">
        <f t="shared" si="55"/>
        <v>1323.1120733473076</v>
      </c>
      <c r="X79" s="21"/>
      <c r="Y79" s="41">
        <f t="shared" si="47"/>
        <v>6.3706997660295084E-2</v>
      </c>
      <c r="Z79" s="24">
        <f t="shared" si="47"/>
        <v>8.8776874226166091E-2</v>
      </c>
      <c r="AA79" s="24">
        <f t="shared" si="47"/>
        <v>5.1364169654029901E-2</v>
      </c>
      <c r="AB79" s="24">
        <f t="shared" si="47"/>
        <v>3.706664110279001E-2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5.6190882457913593E-2</v>
      </c>
      <c r="AH79" s="24">
        <f t="shared" si="47"/>
        <v>5.2860262518189094E-2</v>
      </c>
      <c r="AI79" s="24">
        <f t="shared" si="47"/>
        <v>3.2519000342937643E-2</v>
      </c>
      <c r="AJ79" s="24">
        <f t="shared" si="47"/>
        <v>9.3696515897942145E-2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6.3706997660295306E-2</v>
      </c>
      <c r="AP79" s="24">
        <f t="shared" si="45"/>
        <v>7.0655584938239313E-2</v>
      </c>
      <c r="AQ79" s="24">
        <f t="shared" si="45"/>
        <v>5.6555439223666237E-2</v>
      </c>
      <c r="AR79" s="24">
        <f t="shared" si="39"/>
        <v>4.6408043544115873E-2</v>
      </c>
      <c r="AS79" s="24" t="e">
        <f t="shared" si="39"/>
        <v>#DIV/0!</v>
      </c>
      <c r="AT79" s="24">
        <f t="shared" si="39"/>
        <v>4.8078156329399491E-2</v>
      </c>
      <c r="AU79" s="21"/>
      <c r="AV79" s="24">
        <f t="shared" si="44"/>
        <v>1.0117174234895874</v>
      </c>
      <c r="AW79" s="24">
        <f t="shared" si="44"/>
        <v>1.0237587448898489</v>
      </c>
      <c r="AX79" s="24">
        <f t="shared" si="44"/>
        <v>1.0594081548481791</v>
      </c>
      <c r="AY79" s="24">
        <f t="shared" si="44"/>
        <v>1.155434309012854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0.83609730512634184</v>
      </c>
      <c r="BE79" s="24">
        <f t="shared" si="42"/>
        <v>0.96538723865090859</v>
      </c>
      <c r="BF79" s="24">
        <f t="shared" si="42"/>
        <v>0.83730890023512949</v>
      </c>
      <c r="BG79" s="24">
        <f t="shared" si="42"/>
        <v>1.1452270452536677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1.0117174234895878</v>
      </c>
      <c r="BM79" s="24">
        <f t="shared" si="46"/>
        <v>1.0589511530101561</v>
      </c>
      <c r="BN79" s="24">
        <f t="shared" si="46"/>
        <v>1.0913366275639085</v>
      </c>
      <c r="BO79" s="24">
        <f t="shared" si="46"/>
        <v>1.0764411722477001</v>
      </c>
      <c r="BP79" s="24" t="e">
        <f t="shared" si="46"/>
        <v>#DIV/0!</v>
      </c>
      <c r="BQ79" s="24">
        <f t="shared" si="46"/>
        <v>1.0083012916476317</v>
      </c>
      <c r="BR79" s="21"/>
      <c r="BS79" s="35">
        <f t="shared" si="56"/>
        <v>44958</v>
      </c>
      <c r="BT79" s="24">
        <f t="shared" si="58"/>
        <v>2.6652334579690913E-2</v>
      </c>
      <c r="BU79" s="24">
        <f t="shared" si="49"/>
        <v>1.4576185738569881E-3</v>
      </c>
      <c r="BV79" s="24">
        <f t="shared" si="50"/>
        <v>4.4628750313313384E-3</v>
      </c>
      <c r="BW79" s="24">
        <f t="shared" si="48"/>
        <v>3.2944885582436322E-3</v>
      </c>
      <c r="BX79" s="24">
        <f t="shared" si="48"/>
        <v>3.157681604670063E-3</v>
      </c>
      <c r="BY79" s="24">
        <f t="shared" si="48"/>
        <v>4.3388745364804386E-3</v>
      </c>
      <c r="BZ79" s="24">
        <f t="shared" si="48"/>
        <v>6.8226168723729179E-3</v>
      </c>
      <c r="CA79" s="24">
        <f t="shared" si="48"/>
        <v>1.0196350058186551E-3</v>
      </c>
      <c r="CB79" s="24">
        <f t="shared" si="48"/>
        <v>3.2077837230034263E-3</v>
      </c>
      <c r="CC79" s="24">
        <f t="shared" si="48"/>
        <v>4.9622676185887222E-4</v>
      </c>
      <c r="CD79" s="24">
        <f t="shared" si="48"/>
        <v>6.9769004432114522E-3</v>
      </c>
      <c r="CE79" s="24">
        <f t="shared" si="48"/>
        <v>1.8199619697563869E-3</v>
      </c>
      <c r="CF79" s="24">
        <f t="shared" si="57"/>
        <v>6.370699766029507E-2</v>
      </c>
    </row>
    <row r="80" spans="1:84" x14ac:dyDescent="0.2">
      <c r="A80" s="31">
        <f>+[1]CUY!A81</f>
        <v>44986</v>
      </c>
      <c r="B80" s="17">
        <f>+[1]CUY!B81</f>
        <v>1424.902146981841</v>
      </c>
      <c r="C80" s="17">
        <f>+[1]CUY!C81</f>
        <v>1547.64011128573</v>
      </c>
      <c r="D80" s="17">
        <f>+[1]CUY!D81</f>
        <v>1126.60117099847</v>
      </c>
      <c r="E80" s="17">
        <f>+[1]CUY!E81</f>
        <v>1469.46288627788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978.05766103632197</v>
      </c>
      <c r="K80" s="17">
        <f>+[1]CUY!K81</f>
        <v>1289.1421</v>
      </c>
      <c r="L80" s="17">
        <f>+[1]CUY!L81</f>
        <v>1000.49825281072</v>
      </c>
      <c r="M80" s="17">
        <f>+[1]CUY!M81</f>
        <v>1642.0621045867099</v>
      </c>
      <c r="N80" s="17">
        <f>+[1]CUY!N81</f>
        <v>1184.7678000000001</v>
      </c>
      <c r="O80" s="17">
        <f>+[1]CUY!P81</f>
        <v>1578.0292999999999</v>
      </c>
      <c r="P80" s="17">
        <f>+[1]CUY!Q81</f>
        <v>1476.7791999999999</v>
      </c>
      <c r="Q80" s="17">
        <f>+[1]CUY!R81</f>
        <v>1215.7424000000001</v>
      </c>
      <c r="R80" s="18">
        <f t="shared" si="51"/>
        <v>1424.902146981841</v>
      </c>
      <c r="S80" s="19">
        <f t="shared" si="52"/>
        <v>1457.4157021311323</v>
      </c>
      <c r="T80" s="19">
        <f t="shared" si="53"/>
        <v>1417.737852675308</v>
      </c>
      <c r="U80" s="19">
        <f t="shared" si="54"/>
        <v>1362.8781195231088</v>
      </c>
      <c r="V80" s="19"/>
      <c r="W80" s="20">
        <f t="shared" si="55"/>
        <v>1403.5931397582287</v>
      </c>
      <c r="X80" s="21"/>
      <c r="Y80" s="41">
        <f t="shared" si="47"/>
        <v>6.9146879501890579E-2</v>
      </c>
      <c r="Z80" s="24">
        <f t="shared" si="47"/>
        <v>7.3974832539048352E-2</v>
      </c>
      <c r="AA80" s="24">
        <f t="shared" si="47"/>
        <v>7.5910060290010684E-2</v>
      </c>
      <c r="AB80" s="24">
        <f t="shared" si="47"/>
        <v>6.8899993085376199E-2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3.0476352259928063E-2</v>
      </c>
      <c r="AH80" s="24">
        <f t="shared" si="47"/>
        <v>8.2176040476477752E-2</v>
      </c>
      <c r="AI80" s="24">
        <f t="shared" si="47"/>
        <v>0.13526605654572221</v>
      </c>
      <c r="AJ80" s="24">
        <f t="shared" si="47"/>
        <v>0.10234766299030773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6.9146879501890357E-2</v>
      </c>
      <c r="AP80" s="24">
        <f t="shared" si="45"/>
        <v>7.5022534295770882E-2</v>
      </c>
      <c r="AQ80" s="24">
        <f t="shared" si="45"/>
        <v>7.5884380616387359E-2</v>
      </c>
      <c r="AR80" s="24">
        <f t="shared" si="39"/>
        <v>6.8327551941482767E-2</v>
      </c>
      <c r="AS80" s="24" t="e">
        <f t="shared" si="39"/>
        <v>#DIV/0!</v>
      </c>
      <c r="AT80" s="24">
        <f t="shared" si="39"/>
        <v>6.0827096987569718E-2</v>
      </c>
      <c r="AU80" s="21"/>
      <c r="AV80" s="24">
        <f t="shared" si="44"/>
        <v>1.0315578964205834</v>
      </c>
      <c r="AW80" s="24">
        <f t="shared" si="44"/>
        <v>1.03084362776857</v>
      </c>
      <c r="AX80" s="24">
        <f t="shared" si="44"/>
        <v>1.111482882002691</v>
      </c>
      <c r="AY80" s="24">
        <f t="shared" si="44"/>
        <v>1.1653853601093851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0.84302186760760778</v>
      </c>
      <c r="BE80" s="24">
        <f t="shared" si="42"/>
        <v>1.0594406638943168</v>
      </c>
      <c r="BF80" s="24">
        <f t="shared" si="42"/>
        <v>1.0266116899442586</v>
      </c>
      <c r="BG80" s="24">
        <f t="shared" si="42"/>
        <v>1.2504293705069811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1.0315578964205834</v>
      </c>
      <c r="BM80" s="24">
        <f t="shared" si="46"/>
        <v>1.0871808712139153</v>
      </c>
      <c r="BN80" s="24">
        <f t="shared" si="46"/>
        <v>1.137960840454781</v>
      </c>
      <c r="BO80" s="24">
        <f t="shared" si="46"/>
        <v>1.1069347721301512</v>
      </c>
      <c r="BP80" s="24" t="e">
        <f t="shared" si="46"/>
        <v>#DIV/0!</v>
      </c>
      <c r="BQ80" s="24">
        <f t="shared" si="46"/>
        <v>1.0233048986684903</v>
      </c>
      <c r="BR80" s="21"/>
      <c r="BS80" s="35">
        <f t="shared" si="56"/>
        <v>44986</v>
      </c>
      <c r="BT80" s="24">
        <f t="shared" si="58"/>
        <v>2.2731927854318643E-2</v>
      </c>
      <c r="BU80" s="24">
        <f t="shared" si="49"/>
        <v>2.1291885118832903E-3</v>
      </c>
      <c r="BV80" s="24">
        <f t="shared" si="50"/>
        <v>8.0878915597497689E-3</v>
      </c>
      <c r="BW80" s="24">
        <f t="shared" si="48"/>
        <v>4.8792974818642363E-3</v>
      </c>
      <c r="BX80" s="24">
        <f t="shared" si="48"/>
        <v>3.5727170263275833E-3</v>
      </c>
      <c r="BY80" s="24">
        <f t="shared" si="48"/>
        <v>4.6462448225598465E-3</v>
      </c>
      <c r="BZ80" s="24">
        <f t="shared" si="48"/>
        <v>6.0520570256457048E-3</v>
      </c>
      <c r="CA80" s="24">
        <f t="shared" si="48"/>
        <v>5.4911368471367763E-4</v>
      </c>
      <c r="CB80" s="24">
        <f t="shared" si="48"/>
        <v>4.9359379754507935E-3</v>
      </c>
      <c r="CC80" s="24">
        <f t="shared" si="48"/>
        <v>2.003585411425742E-3</v>
      </c>
      <c r="CD80" s="24">
        <f t="shared" si="48"/>
        <v>7.8359530761898302E-3</v>
      </c>
      <c r="CE80" s="24">
        <f t="shared" si="48"/>
        <v>1.7229650717615016E-3</v>
      </c>
      <c r="CF80" s="24">
        <f t="shared" si="57"/>
        <v>6.9146879501890621E-2</v>
      </c>
    </row>
    <row r="81" spans="1:84" x14ac:dyDescent="0.2">
      <c r="A81" s="31">
        <f>+[1]CUY!A82</f>
        <v>45017</v>
      </c>
      <c r="B81" s="17">
        <f>+[1]CUY!B82</f>
        <v>1524.5711503056091</v>
      </c>
      <c r="C81" s="17">
        <f>+[1]CUY!C82</f>
        <v>1674.94576074571</v>
      </c>
      <c r="D81" s="17">
        <f>+[1]CUY!D82</f>
        <v>1170.03802577434</v>
      </c>
      <c r="E81" s="17">
        <f>+[1]CUY!E82</f>
        <v>1580.3830641740101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1040.87250185431</v>
      </c>
      <c r="K81" s="17">
        <f>+[1]CUY!K82</f>
        <v>1368.7505000000001</v>
      </c>
      <c r="L81" s="17">
        <f>+[1]CUY!L82</f>
        <v>1016.23588307776</v>
      </c>
      <c r="M81" s="17">
        <f>+[1]CUY!M82</f>
        <v>1803.4002508127901</v>
      </c>
      <c r="N81" s="17">
        <f>+[1]CUY!N82</f>
        <v>1255.7059999999999</v>
      </c>
      <c r="O81" s="17">
        <f>+[1]CUY!P82</f>
        <v>1735.6074000000001</v>
      </c>
      <c r="P81" s="17">
        <f>+[1]CUY!Q82</f>
        <v>1587.1067</v>
      </c>
      <c r="Q81" s="17">
        <f>+[1]CUY!R82</f>
        <v>1267.2166</v>
      </c>
      <c r="R81" s="18">
        <f t="shared" si="51"/>
        <v>1524.5711503056091</v>
      </c>
      <c r="S81" s="19">
        <f t="shared" si="52"/>
        <v>1571.6053594730784</v>
      </c>
      <c r="T81" s="19">
        <f t="shared" si="53"/>
        <v>1528.4803215251823</v>
      </c>
      <c r="U81" s="19">
        <f t="shared" si="54"/>
        <v>1461.2471363905834</v>
      </c>
      <c r="V81" s="19"/>
      <c r="W81" s="20">
        <f t="shared" si="55"/>
        <v>1494.1606994660638</v>
      </c>
      <c r="X81" s="21"/>
      <c r="Y81" s="41">
        <f t="shared" si="47"/>
        <v>6.9947963468847352E-2</v>
      </c>
      <c r="Z81" s="24">
        <f t="shared" si="47"/>
        <v>8.2257915475076882E-2</v>
      </c>
      <c r="AA81" s="24">
        <f t="shared" si="47"/>
        <v>3.8555662726120987E-2</v>
      </c>
      <c r="AB81" s="24">
        <f t="shared" ref="AB81:AN95" si="60">+E81/E80-1</f>
        <v>7.5483483749010372E-2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6.4224067067202517E-2</v>
      </c>
      <c r="AH81" s="24">
        <f t="shared" si="60"/>
        <v>6.1753006127098109E-2</v>
      </c>
      <c r="AI81" s="24">
        <f t="shared" si="60"/>
        <v>1.5729792853538704E-2</v>
      </c>
      <c r="AJ81" s="24">
        <f t="shared" si="60"/>
        <v>9.8253376516893365E-2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6.9947963468847352E-2</v>
      </c>
      <c r="AP81" s="24">
        <f t="shared" si="45"/>
        <v>7.8350780202909975E-2</v>
      </c>
      <c r="AQ81" s="24">
        <f t="shared" si="45"/>
        <v>7.8112091484966895E-2</v>
      </c>
      <c r="AR81" s="24">
        <f t="shared" si="39"/>
        <v>7.2177412975046762E-2</v>
      </c>
      <c r="AS81" s="24" t="e">
        <f t="shared" si="39"/>
        <v>#DIV/0!</v>
      </c>
      <c r="AT81" s="24">
        <f t="shared" si="39"/>
        <v>6.4525507529507697E-2</v>
      </c>
      <c r="AU81" s="21"/>
      <c r="AV81" s="24">
        <f t="shared" ref="AV81:BB95" si="61">+B81/B69-1</f>
        <v>1.0575723893887048</v>
      </c>
      <c r="AW81" s="24">
        <f t="shared" si="61"/>
        <v>1.0875295243929268</v>
      </c>
      <c r="AX81" s="24">
        <f t="shared" si="61"/>
        <v>1.1054065940481204</v>
      </c>
      <c r="AY81" s="24">
        <f t="shared" si="61"/>
        <v>1.150063515247965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0.89291665561682909</v>
      </c>
      <c r="BE81" s="24">
        <f t="shared" si="42"/>
        <v>1.1128151006911358</v>
      </c>
      <c r="BF81" s="24">
        <f t="shared" si="42"/>
        <v>0.96518122719567634</v>
      </c>
      <c r="BG81" s="24">
        <f t="shared" si="42"/>
        <v>1.3117724352624562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1.0575723893887048</v>
      </c>
      <c r="BM81" s="24">
        <f t="shared" si="46"/>
        <v>1.1268757052212868</v>
      </c>
      <c r="BN81" s="24">
        <f t="shared" si="46"/>
        <v>1.1650632008954749</v>
      </c>
      <c r="BO81" s="24">
        <f t="shared" si="46"/>
        <v>1.1243730713468918</v>
      </c>
      <c r="BP81" s="24" t="e">
        <f t="shared" si="46"/>
        <v>#DIV/0!</v>
      </c>
      <c r="BQ81" s="24">
        <f t="shared" si="46"/>
        <v>1.0313428525357042</v>
      </c>
      <c r="BR81" s="21"/>
      <c r="BS81" s="35">
        <f t="shared" si="56"/>
        <v>45017</v>
      </c>
      <c r="BT81" s="24">
        <f t="shared" si="58"/>
        <v>2.5391403650532506E-2</v>
      </c>
      <c r="BU81" s="24">
        <f t="shared" si="49"/>
        <v>1.0882822506676452E-3</v>
      </c>
      <c r="BV81" s="24">
        <f t="shared" si="50"/>
        <v>8.8586548004832705E-3</v>
      </c>
      <c r="BW81" s="24">
        <f t="shared" si="48"/>
        <v>2.4827380655529953E-3</v>
      </c>
      <c r="BX81" s="24">
        <f t="shared" si="48"/>
        <v>4.9166212956020423E-3</v>
      </c>
      <c r="BY81" s="24">
        <f t="shared" si="48"/>
        <v>5.0478580688752776E-3</v>
      </c>
      <c r="BZ81" s="24">
        <f t="shared" si="48"/>
        <v>7.4819989727588458E-3</v>
      </c>
      <c r="CA81" s="24">
        <f t="shared" si="48"/>
        <v>1.1153155155680672E-3</v>
      </c>
      <c r="CB81" s="24">
        <f t="shared" si="48"/>
        <v>3.7544223589889652E-3</v>
      </c>
      <c r="CC81" s="24">
        <f t="shared" si="48"/>
        <v>2.4740149260662786E-4</v>
      </c>
      <c r="CD81" s="24">
        <f t="shared" si="48"/>
        <v>7.7560855949972383E-3</v>
      </c>
      <c r="CE81" s="24">
        <f t="shared" si="48"/>
        <v>1.8071814022137269E-3</v>
      </c>
      <c r="CF81" s="24">
        <f t="shared" si="57"/>
        <v>6.9947963468847199E-2</v>
      </c>
    </row>
    <row r="82" spans="1:84" x14ac:dyDescent="0.2">
      <c r="A82" s="31">
        <f>+[1]CUY!A83</f>
        <v>45047</v>
      </c>
      <c r="B82" s="17">
        <f>+[1]CUY!B83</f>
        <v>1644.528814812091</v>
      </c>
      <c r="C82" s="17">
        <f>+[1]CUY!C83</f>
        <v>1804.57081084278</v>
      </c>
      <c r="D82" s="17">
        <f>+[1]CUY!D83</f>
        <v>1282.14808378715</v>
      </c>
      <c r="E82" s="17">
        <f>+[1]CUY!E83</f>
        <v>1677.5412923000499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1112.66844890113</v>
      </c>
      <c r="K82" s="17">
        <f>+[1]CUY!K83</f>
        <v>1454.982</v>
      </c>
      <c r="L82" s="17">
        <f>+[1]CUY!L83</f>
        <v>1087.6581702813601</v>
      </c>
      <c r="M82" s="17">
        <f>+[1]CUY!M83</f>
        <v>1946.7330404981799</v>
      </c>
      <c r="N82" s="17">
        <f>+[1]CUY!N83</f>
        <v>1351.3959</v>
      </c>
      <c r="O82" s="17">
        <f>+[1]CUY!P83</f>
        <v>1857.0337999999999</v>
      </c>
      <c r="P82" s="17">
        <f>+[1]CUY!Q83</f>
        <v>1700.15</v>
      </c>
      <c r="Q82" s="17">
        <f>+[1]CUY!R83</f>
        <v>1384.1898000000001</v>
      </c>
      <c r="R82" s="18">
        <f t="shared" si="51"/>
        <v>1644.5288148120912</v>
      </c>
      <c r="S82" s="19">
        <f t="shared" si="52"/>
        <v>1689.4773739126256</v>
      </c>
      <c r="T82" s="19">
        <f t="shared" si="53"/>
        <v>1637.3606237173581</v>
      </c>
      <c r="U82" s="19">
        <f t="shared" si="54"/>
        <v>1561.7018927302595</v>
      </c>
      <c r="V82" s="19"/>
      <c r="W82" s="20">
        <f t="shared" si="55"/>
        <v>1597.4596909434713</v>
      </c>
      <c r="X82" s="21"/>
      <c r="Y82" s="41">
        <f t="shared" ref="Y82:AA95" si="62">+B82/B81-1</f>
        <v>7.8682890255686422E-2</v>
      </c>
      <c r="Z82" s="24">
        <f t="shared" si="62"/>
        <v>7.7390595644935445E-2</v>
      </c>
      <c r="AA82" s="24">
        <f t="shared" si="62"/>
        <v>9.581744827362737E-2</v>
      </c>
      <c r="AB82" s="24">
        <f t="shared" si="60"/>
        <v>6.1477644457560432E-2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6.8976696875857391E-2</v>
      </c>
      <c r="AH82" s="24">
        <f t="shared" si="60"/>
        <v>6.3000159634644781E-2</v>
      </c>
      <c r="AI82" s="24">
        <f t="shared" si="60"/>
        <v>7.0281209700341796E-2</v>
      </c>
      <c r="AJ82" s="24">
        <f t="shared" si="60"/>
        <v>7.947918917100627E-2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7.8682890255686644E-2</v>
      </c>
      <c r="AP82" s="24">
        <f t="shared" si="45"/>
        <v>7.5001026007614824E-2</v>
      </c>
      <c r="AQ82" s="24">
        <f t="shared" si="45"/>
        <v>7.1234350000352276E-2</v>
      </c>
      <c r="AR82" s="24">
        <f t="shared" si="39"/>
        <v>6.8745904671408731E-2</v>
      </c>
      <c r="AS82" s="24" t="e">
        <f t="shared" si="39"/>
        <v>#DIV/0!</v>
      </c>
      <c r="AT82" s="24">
        <f t="shared" si="39"/>
        <v>6.9135128178864136E-2</v>
      </c>
      <c r="AU82" s="21"/>
      <c r="AV82" s="24">
        <f t="shared" si="61"/>
        <v>1.1015069512179463</v>
      </c>
      <c r="AW82" s="24">
        <f t="shared" si="61"/>
        <v>1.1431596203487997</v>
      </c>
      <c r="AX82" s="24">
        <f t="shared" si="61"/>
        <v>1.1504018732304164</v>
      </c>
      <c r="AY82" s="24">
        <f t="shared" si="61"/>
        <v>1.0998730036320765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0.93854606679145069</v>
      </c>
      <c r="BE82" s="24">
        <f t="shared" si="42"/>
        <v>1.1549615753008431</v>
      </c>
      <c r="BF82" s="24">
        <f t="shared" si="42"/>
        <v>1.0350144566570818</v>
      </c>
      <c r="BG82" s="24">
        <f t="shared" si="42"/>
        <v>1.3228137847307555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1.1015069512179467</v>
      </c>
      <c r="BM82" s="24">
        <f t="shared" si="46"/>
        <v>1.1598749066405563</v>
      </c>
      <c r="BN82" s="24">
        <f t="shared" si="46"/>
        <v>1.175891931004065</v>
      </c>
      <c r="BO82" s="24">
        <f t="shared" si="46"/>
        <v>1.1347295403191469</v>
      </c>
      <c r="BP82" s="24" t="e">
        <f t="shared" si="46"/>
        <v>#DIV/0!</v>
      </c>
      <c r="BQ82" s="24">
        <f t="shared" si="46"/>
        <v>1.0452425552617997</v>
      </c>
      <c r="BR82" s="21"/>
      <c r="BS82" s="35">
        <f t="shared" si="56"/>
        <v>45047</v>
      </c>
      <c r="BT82" s="24">
        <f t="shared" si="58"/>
        <v>2.4163804510010975E-2</v>
      </c>
      <c r="BU82" s="24">
        <f t="shared" si="49"/>
        <v>2.6252163241151632E-3</v>
      </c>
      <c r="BV82" s="24">
        <f t="shared" si="50"/>
        <v>7.2522731120334867E-3</v>
      </c>
      <c r="BW82" s="24">
        <f t="shared" si="48"/>
        <v>1.003094368992517E-2</v>
      </c>
      <c r="BX82" s="24">
        <f t="shared" si="48"/>
        <v>5.1243726594419302E-3</v>
      </c>
      <c r="BY82" s="24">
        <f t="shared" si="48"/>
        <v>8.5157623489054684E-3</v>
      </c>
      <c r="BZ82" s="24">
        <f t="shared" si="48"/>
        <v>6.2103714858450856E-3</v>
      </c>
      <c r="CA82" s="24">
        <f t="shared" si="48"/>
        <v>1.191441580093149E-3</v>
      </c>
      <c r="CB82" s="24">
        <f t="shared" si="48"/>
        <v>3.8009093893967482E-3</v>
      </c>
      <c r="CC82" s="24">
        <f t="shared" si="48"/>
        <v>1.0493831219618316E-3</v>
      </c>
      <c r="CD82" s="24">
        <f t="shared" si="48"/>
        <v>6.4400379683697065E-3</v>
      </c>
      <c r="CE82" s="24">
        <f t="shared" si="48"/>
        <v>2.2783740655880251E-3</v>
      </c>
      <c r="CF82" s="24">
        <f t="shared" si="57"/>
        <v>7.8682890255686741E-2</v>
      </c>
    </row>
    <row r="83" spans="1:84" x14ac:dyDescent="0.2">
      <c r="A83" s="31">
        <f>+[1]CUY!A84</f>
        <v>45078</v>
      </c>
      <c r="B83" s="17">
        <f>+[1]CUY!B84</f>
        <v>1738.598946932384</v>
      </c>
      <c r="C83" s="17">
        <f>+[1]CUY!C84</f>
        <v>1891.2737031209199</v>
      </c>
      <c r="D83" s="17">
        <f>+[1]CUY!D84</f>
        <v>1340.0824527638599</v>
      </c>
      <c r="E83" s="17">
        <f>+[1]CUY!E84</f>
        <v>1770.50949129163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1198.5856162698301</v>
      </c>
      <c r="K83" s="17">
        <f>+[1]CUY!K84</f>
        <v>1562.8951</v>
      </c>
      <c r="L83" s="17">
        <f>+[1]CUY!L84</f>
        <v>1175.5125503812001</v>
      </c>
      <c r="M83" s="17">
        <f>+[1]CUY!M84</f>
        <v>2035.4602438335201</v>
      </c>
      <c r="N83" s="17">
        <f>+[1]CUY!N84</f>
        <v>1430.1411000000001</v>
      </c>
      <c r="O83" s="17">
        <f>+[1]CUY!P84</f>
        <v>1911.7411</v>
      </c>
      <c r="P83" s="17">
        <f>+[1]CUY!Q84</f>
        <v>1800.5197000000001</v>
      </c>
      <c r="Q83" s="17">
        <f>+[1]CUY!R84</f>
        <v>1449.3110999999999</v>
      </c>
      <c r="R83" s="18">
        <f t="shared" si="51"/>
        <v>1738.5989469323843</v>
      </c>
      <c r="S83" s="19">
        <f t="shared" si="52"/>
        <v>1780.0210307437821</v>
      </c>
      <c r="T83" s="19">
        <f t="shared" si="53"/>
        <v>1734.3750116511292</v>
      </c>
      <c r="U83" s="19">
        <f t="shared" si="54"/>
        <v>1660.7429573687525</v>
      </c>
      <c r="V83" s="19"/>
      <c r="W83" s="20">
        <f t="shared" si="55"/>
        <v>1707.1232572286783</v>
      </c>
      <c r="X83" s="21"/>
      <c r="Y83" s="41">
        <f t="shared" si="62"/>
        <v>5.7201875256312817E-2</v>
      </c>
      <c r="Z83" s="24">
        <f t="shared" si="62"/>
        <v>4.8046267709299428E-2</v>
      </c>
      <c r="AA83" s="24">
        <f t="shared" si="62"/>
        <v>4.5185396062509486E-2</v>
      </c>
      <c r="AB83" s="24">
        <f t="shared" si="60"/>
        <v>5.5419320775176084E-2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7.7217222662826268E-2</v>
      </c>
      <c r="AH83" s="24">
        <f t="shared" si="60"/>
        <v>7.4167996580026374E-2</v>
      </c>
      <c r="AI83" s="24">
        <f t="shared" si="60"/>
        <v>8.0773888801031424E-2</v>
      </c>
      <c r="AJ83" s="24">
        <f t="shared" si="60"/>
        <v>4.5577488792523102E-2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5.7201875256312595E-2</v>
      </c>
      <c r="AP83" s="24">
        <f t="shared" si="45"/>
        <v>5.3592701642087404E-2</v>
      </c>
      <c r="AQ83" s="24">
        <f t="shared" si="45"/>
        <v>5.9250470866653693E-2</v>
      </c>
      <c r="AR83" s="24">
        <f t="shared" si="39"/>
        <v>6.3418674908143791E-2</v>
      </c>
      <c r="AS83" s="24" t="e">
        <f t="shared" si="39"/>
        <v>#DIV/0!</v>
      </c>
      <c r="AT83" s="24">
        <f t="shared" si="39"/>
        <v>6.8648722034694298E-2</v>
      </c>
      <c r="AU83" s="21"/>
      <c r="AV83" s="24">
        <f t="shared" si="61"/>
        <v>1.1019985930571679</v>
      </c>
      <c r="AW83" s="24">
        <f t="shared" si="61"/>
        <v>1.1365500274141143</v>
      </c>
      <c r="AX83" s="24">
        <f t="shared" si="61"/>
        <v>1.1127344078999974</v>
      </c>
      <c r="AY83" s="24">
        <f t="shared" si="61"/>
        <v>1.0946170237876718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1.0619772446638294</v>
      </c>
      <c r="BE83" s="24">
        <f t="shared" si="42"/>
        <v>1.2146647285514525</v>
      </c>
      <c r="BF83" s="24">
        <f t="shared" ref="BF83:BK95" si="63">+L83/L71-1</f>
        <v>1.1058581811354804</v>
      </c>
      <c r="BG83" s="24">
        <f t="shared" si="63"/>
        <v>1.2732291014933548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1.1019985930571683</v>
      </c>
      <c r="BM83" s="24">
        <f t="shared" si="46"/>
        <v>1.1565870561368494</v>
      </c>
      <c r="BN83" s="24">
        <f t="shared" si="46"/>
        <v>1.1783262303369777</v>
      </c>
      <c r="BO83" s="24">
        <f t="shared" si="46"/>
        <v>1.1514049337760017</v>
      </c>
      <c r="BP83" s="24" t="e">
        <f t="shared" si="46"/>
        <v>#DIV/0!</v>
      </c>
      <c r="BQ83" s="24">
        <f t="shared" si="46"/>
        <v>1.0676700749534289</v>
      </c>
      <c r="BR83" s="21"/>
      <c r="BS83" s="35">
        <f t="shared" si="56"/>
        <v>45078</v>
      </c>
      <c r="BT83" s="24">
        <f t="shared" si="58"/>
        <v>1.498360002178673E-2</v>
      </c>
      <c r="BU83" s="24">
        <f t="shared" si="49"/>
        <v>1.2576593087576097E-3</v>
      </c>
      <c r="BV83" s="24">
        <f t="shared" si="50"/>
        <v>6.4333205657151633E-3</v>
      </c>
      <c r="BW83" s="24">
        <f t="shared" si="48"/>
        <v>2.4025041363908511E-3</v>
      </c>
      <c r="BX83" s="24">
        <f t="shared" si="48"/>
        <v>4.2877996520880235E-3</v>
      </c>
      <c r="BY83" s="24">
        <f t="shared" si="48"/>
        <v>7.8455094759006909E-3</v>
      </c>
      <c r="BZ83" s="24">
        <f t="shared" si="48"/>
        <v>7.6294810324948068E-3</v>
      </c>
      <c r="CA83" s="24">
        <f t="shared" si="48"/>
        <v>1.3217794147781395E-3</v>
      </c>
      <c r="CB83" s="24">
        <f t="shared" si="48"/>
        <v>4.4096280069307317E-3</v>
      </c>
      <c r="CC83" s="24">
        <f t="shared" si="48"/>
        <v>1.1966577274362194E-3</v>
      </c>
      <c r="CD83" s="24">
        <f t="shared" si="48"/>
        <v>3.6957780087089999E-3</v>
      </c>
      <c r="CE83" s="24">
        <f t="shared" si="48"/>
        <v>1.738157905324765E-3</v>
      </c>
      <c r="CF83" s="24">
        <f t="shared" si="57"/>
        <v>5.7201875256312727E-2</v>
      </c>
    </row>
    <row r="84" spans="1:84" x14ac:dyDescent="0.2">
      <c r="A84" s="31">
        <f>+[1]CUY!A85</f>
        <v>45108</v>
      </c>
      <c r="B84" s="17">
        <f>+[1]CUY!B85</f>
        <v>1853.160139828203</v>
      </c>
      <c r="C84" s="17">
        <f>+[1]CUY!C85</f>
        <v>2011.81709632603</v>
      </c>
      <c r="D84" s="17">
        <f>+[1]CUY!D85</f>
        <v>1470.89467753593</v>
      </c>
      <c r="E84" s="17">
        <f>+[1]CUY!E85</f>
        <v>1850.6907014007199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1327.7437408875501</v>
      </c>
      <c r="K84" s="17">
        <f>+[1]CUY!K85</f>
        <v>1707.4437</v>
      </c>
      <c r="L84" s="17">
        <f>+[1]CUY!L85</f>
        <v>1248.5334646019501</v>
      </c>
      <c r="M84" s="17">
        <f>+[1]CUY!M85</f>
        <v>2155.2809158156501</v>
      </c>
      <c r="N84" s="17">
        <f>+[1]CUY!N85</f>
        <v>1518.2757999999999</v>
      </c>
      <c r="O84" s="17">
        <f>+[1]CUY!P85</f>
        <v>2037.6546000000001</v>
      </c>
      <c r="P84" s="17">
        <f>+[1]CUY!Q85</f>
        <v>1915.1279999999999</v>
      </c>
      <c r="Q84" s="17">
        <f>+[1]CUY!R85</f>
        <v>1534.3566000000001</v>
      </c>
      <c r="R84" s="18">
        <f t="shared" si="51"/>
        <v>1853.1601398282032</v>
      </c>
      <c r="S84" s="19">
        <f t="shared" si="52"/>
        <v>1892.86439104961</v>
      </c>
      <c r="T84" s="19">
        <f t="shared" si="53"/>
        <v>1839.1006501800746</v>
      </c>
      <c r="U84" s="19">
        <f t="shared" si="54"/>
        <v>1761.77702220422</v>
      </c>
      <c r="V84" s="19"/>
      <c r="W84" s="20">
        <f t="shared" si="55"/>
        <v>1823.9847845656864</v>
      </c>
      <c r="X84" s="21"/>
      <c r="Y84" s="41">
        <f t="shared" si="62"/>
        <v>6.5892823125168087E-2</v>
      </c>
      <c r="Z84" s="24">
        <f t="shared" si="62"/>
        <v>6.373661993300761E-2</v>
      </c>
      <c r="AA84" s="24">
        <f t="shared" si="62"/>
        <v>9.761505682152305E-2</v>
      </c>
      <c r="AB84" s="24">
        <f t="shared" si="60"/>
        <v>4.5287082900976605E-2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0.10775878073664735</v>
      </c>
      <c r="AH84" s="24">
        <f t="shared" si="60"/>
        <v>9.2487717185881557E-2</v>
      </c>
      <c r="AI84" s="24">
        <f t="shared" si="60"/>
        <v>6.2118362068589228E-2</v>
      </c>
      <c r="AJ84" s="24">
        <f t="shared" si="60"/>
        <v>5.8866623578195609E-2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6.5892823125168087E-2</v>
      </c>
      <c r="AP84" s="24">
        <f t="shared" si="45"/>
        <v>6.3394397232866551E-2</v>
      </c>
      <c r="AQ84" s="24">
        <f t="shared" si="45"/>
        <v>6.0382349737180707E-2</v>
      </c>
      <c r="AR84" s="24">
        <f t="shared" si="39"/>
        <v>6.0836666136187434E-2</v>
      </c>
      <c r="AS84" s="24" t="e">
        <f t="shared" si="39"/>
        <v>#DIV/0!</v>
      </c>
      <c r="AT84" s="24">
        <f t="shared" si="39"/>
        <v>6.8455237102632793E-2</v>
      </c>
      <c r="AU84" s="21"/>
      <c r="AV84" s="24">
        <f t="shared" si="61"/>
        <v>1.0822906448624958</v>
      </c>
      <c r="AW84" s="24">
        <f t="shared" si="61"/>
        <v>1.1324788634823899</v>
      </c>
      <c r="AX84" s="24">
        <f t="shared" si="61"/>
        <v>1.1721709290901337</v>
      </c>
      <c r="AY84" s="24">
        <f t="shared" si="61"/>
        <v>0.99176237829825409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1.132550414099617</v>
      </c>
      <c r="BE84" s="24">
        <f t="shared" si="59"/>
        <v>1.1452804159279917</v>
      </c>
      <c r="BF84" s="24">
        <f t="shared" si="63"/>
        <v>1.0456321345346082</v>
      </c>
      <c r="BG84" s="24">
        <f t="shared" si="63"/>
        <v>1.2347132284274336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1.0822906448624958</v>
      </c>
      <c r="BM84" s="24">
        <f t="shared" si="46"/>
        <v>1.1222089571773273</v>
      </c>
      <c r="BN84" s="24">
        <f t="shared" si="46"/>
        <v>1.1091765598657499</v>
      </c>
      <c r="BO84" s="24">
        <f t="shared" si="46"/>
        <v>1.0743144397612254</v>
      </c>
      <c r="BP84" s="24" t="e">
        <f t="shared" si="46"/>
        <v>#DIV/0!</v>
      </c>
      <c r="BQ84" s="24">
        <f t="shared" si="46"/>
        <v>1.0342095582534228</v>
      </c>
      <c r="BR84" s="21"/>
      <c r="BS84" s="35">
        <f t="shared" si="56"/>
        <v>45108</v>
      </c>
      <c r="BT84" s="24">
        <f t="shared" si="58"/>
        <v>1.9704620441268809E-2</v>
      </c>
      <c r="BU84" s="24">
        <f t="shared" si="49"/>
        <v>2.686068821451163E-3</v>
      </c>
      <c r="BV84" s="24">
        <f t="shared" si="50"/>
        <v>5.2482613811046476E-3</v>
      </c>
      <c r="BW84" s="24">
        <f t="shared" si="48"/>
        <v>3.6407715598634647E-3</v>
      </c>
      <c r="BX84" s="24">
        <f t="shared" si="48"/>
        <v>3.6017877101840487E-3</v>
      </c>
      <c r="BY84" s="24">
        <f t="shared" si="48"/>
        <v>8.3338411227989271E-3</v>
      </c>
      <c r="BZ84" s="24">
        <f t="shared" si="48"/>
        <v>7.7090743231200435E-3</v>
      </c>
      <c r="CA84" s="24">
        <f t="shared" si="48"/>
        <v>1.8795022041132063E-3</v>
      </c>
      <c r="CB84" s="24">
        <f t="shared" si="48"/>
        <v>5.5870653419749132E-3</v>
      </c>
      <c r="CC84" s="24">
        <f t="shared" si="48"/>
        <v>9.4079688787963639E-4</v>
      </c>
      <c r="CD84" s="24">
        <f t="shared" si="48"/>
        <v>4.7208794444847423E-3</v>
      </c>
      <c r="CE84" s="24">
        <f t="shared" si="48"/>
        <v>1.840153886924227E-3</v>
      </c>
      <c r="CF84" s="24">
        <f t="shared" si="57"/>
        <v>6.5892823125167824E-2</v>
      </c>
    </row>
    <row r="85" spans="1:84" x14ac:dyDescent="0.2">
      <c r="A85" s="31">
        <f>+[1]CUY!A86</f>
        <v>45139</v>
      </c>
      <c r="B85" s="17">
        <f>+[1]CUY!B86</f>
        <v>2082.3763297212272</v>
      </c>
      <c r="C85" s="17">
        <f>+[1]CUY!C86</f>
        <v>2329.5712234849202</v>
      </c>
      <c r="D85" s="17">
        <f>+[1]CUY!D86</f>
        <v>1608.3444010416599</v>
      </c>
      <c r="E85" s="17">
        <f>+[1]CUY!E86</f>
        <v>2025.83806787548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1385.1147412985099</v>
      </c>
      <c r="K85" s="17">
        <f>+[1]CUY!K86</f>
        <v>1928.5594000000001</v>
      </c>
      <c r="L85" s="17">
        <f>+[1]CUY!L86</f>
        <v>1343.9219613027001</v>
      </c>
      <c r="M85" s="17">
        <f>+[1]CUY!M86</f>
        <v>2461.60069222428</v>
      </c>
      <c r="N85" s="17">
        <f>+[1]CUY!N86</f>
        <v>1660.8388</v>
      </c>
      <c r="O85" s="17">
        <f>+[1]CUY!P86</f>
        <v>2246.4987000000001</v>
      </c>
      <c r="P85" s="17">
        <f>+[1]CUY!Q86</f>
        <v>2177.4203000000002</v>
      </c>
      <c r="Q85" s="17">
        <f>+[1]CUY!R86</f>
        <v>1662.1765</v>
      </c>
      <c r="R85" s="18">
        <f t="shared" si="51"/>
        <v>2082.3763297212272</v>
      </c>
      <c r="S85" s="19">
        <f t="shared" si="52"/>
        <v>2145.1957905358177</v>
      </c>
      <c r="T85" s="19">
        <f t="shared" si="53"/>
        <v>2049.8604393046267</v>
      </c>
      <c r="U85" s="19">
        <f t="shared" si="54"/>
        <v>1949.1670893403414</v>
      </c>
      <c r="V85" s="19"/>
      <c r="W85" s="20">
        <f t="shared" si="55"/>
        <v>2023.141559510831</v>
      </c>
      <c r="X85" s="21"/>
      <c r="Y85" s="41">
        <f t="shared" si="62"/>
        <v>0.12368935903956668</v>
      </c>
      <c r="Z85" s="24">
        <f t="shared" si="62"/>
        <v>0.15794384476559586</v>
      </c>
      <c r="AA85" s="24">
        <f t="shared" si="62"/>
        <v>9.3446339567961667E-2</v>
      </c>
      <c r="AB85" s="24">
        <f t="shared" si="60"/>
        <v>9.4638918508747727E-2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4.3209392478558595E-2</v>
      </c>
      <c r="AH85" s="24">
        <f t="shared" si="60"/>
        <v>0.12950101956509608</v>
      </c>
      <c r="AI85" s="24">
        <f t="shared" si="60"/>
        <v>7.6400432511563698E-2</v>
      </c>
      <c r="AJ85" s="24">
        <f t="shared" si="60"/>
        <v>0.14212522096810076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0.12368935903956646</v>
      </c>
      <c r="AP85" s="24">
        <f t="shared" si="45"/>
        <v>0.13330664398324266</v>
      </c>
      <c r="AQ85" s="24">
        <f t="shared" si="45"/>
        <v>0.11459937720315394</v>
      </c>
      <c r="AR85" s="24">
        <f t="shared" si="39"/>
        <v>0.10636423609479895</v>
      </c>
      <c r="AS85" s="24" t="e">
        <f t="shared" si="39"/>
        <v>#DIV/0!</v>
      </c>
      <c r="AT85" s="24">
        <f t="shared" si="39"/>
        <v>0.10918773919079938</v>
      </c>
      <c r="AU85" s="21"/>
      <c r="AV85" s="24">
        <f t="shared" si="61"/>
        <v>1.1961879757741354</v>
      </c>
      <c r="AW85" s="24">
        <f t="shared" si="61"/>
        <v>1.3012886845200384</v>
      </c>
      <c r="AX85" s="24">
        <f t="shared" si="61"/>
        <v>1.2154693943775636</v>
      </c>
      <c r="AY85" s="24">
        <f t="shared" si="61"/>
        <v>0.98782847112777428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1.115400720862175</v>
      </c>
      <c r="BE85" s="24">
        <f t="shared" si="59"/>
        <v>1.2914817606165059</v>
      </c>
      <c r="BF85" s="24">
        <f t="shared" si="63"/>
        <v>1.0449011387554772</v>
      </c>
      <c r="BG85" s="24">
        <f t="shared" si="63"/>
        <v>1.3983015928906584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1.1961879757741354</v>
      </c>
      <c r="BM85" s="24">
        <f t="shared" si="46"/>
        <v>1.2358591662124669</v>
      </c>
      <c r="BN85" s="24">
        <f t="shared" si="46"/>
        <v>1.1800442974726049</v>
      </c>
      <c r="BO85" s="24">
        <f t="shared" si="46"/>
        <v>1.1204454213758046</v>
      </c>
      <c r="BP85" s="24" t="e">
        <f t="shared" si="46"/>
        <v>#DIV/0!</v>
      </c>
      <c r="BQ85" s="24">
        <f t="shared" si="46"/>
        <v>1.1241906307670066</v>
      </c>
      <c r="BR85" s="21"/>
      <c r="BS85" s="35">
        <f t="shared" si="56"/>
        <v>45139</v>
      </c>
      <c r="BT85" s="24">
        <f t="shared" si="58"/>
        <v>4.8730663366700941E-2</v>
      </c>
      <c r="BU85" s="24">
        <f t="shared" si="49"/>
        <v>2.6478851037716887E-3</v>
      </c>
      <c r="BV85" s="24">
        <f t="shared" si="50"/>
        <v>1.0755557426718375E-2</v>
      </c>
      <c r="BW85" s="24">
        <f t="shared" si="48"/>
        <v>4.8033869327802486E-3</v>
      </c>
      <c r="BX85" s="24">
        <f t="shared" si="48"/>
        <v>6.7572010053922622E-3</v>
      </c>
      <c r="BY85" s="24">
        <f t="shared" si="48"/>
        <v>1.1662230767603034E-2</v>
      </c>
      <c r="BZ85" s="24">
        <f t="shared" si="48"/>
        <v>1.4262682286297334E-2</v>
      </c>
      <c r="CA85" s="24">
        <f t="shared" si="48"/>
        <v>7.8324926119544274E-4</v>
      </c>
      <c r="CB85" s="24">
        <f t="shared" si="48"/>
        <v>8.0181818724945723E-3</v>
      </c>
      <c r="CC85" s="24">
        <f t="shared" si="48"/>
        <v>1.1530046865215237E-3</v>
      </c>
      <c r="CD85" s="24">
        <f t="shared" si="48"/>
        <v>1.1322769270191817E-2</v>
      </c>
      <c r="CE85" s="24">
        <f t="shared" si="48"/>
        <v>2.7925470598993969E-3</v>
      </c>
      <c r="CF85" s="24">
        <f t="shared" si="57"/>
        <v>0.12368935903956663</v>
      </c>
    </row>
    <row r="86" spans="1:84" x14ac:dyDescent="0.2">
      <c r="A86" s="31">
        <f>+[1]CUY!A87</f>
        <v>45170</v>
      </c>
      <c r="B86" s="17">
        <f>+[1]CUY!B87</f>
        <v>2362.1484509062111</v>
      </c>
      <c r="C86" s="17">
        <f>+[1]CUY!C87</f>
        <v>2703.6966875748299</v>
      </c>
      <c r="D86" s="17">
        <f>+[1]CUY!D87</f>
        <v>1807.1432941809301</v>
      </c>
      <c r="E86" s="17">
        <f>+[1]CUY!E87</f>
        <v>2289.2073921433198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1518.1955480981101</v>
      </c>
      <c r="K86" s="17">
        <f>+[1]CUY!K87</f>
        <v>2201.768</v>
      </c>
      <c r="L86" s="17">
        <f>+[1]CUY!L87</f>
        <v>1432.9766367039799</v>
      </c>
      <c r="M86" s="17">
        <f>+[1]CUY!M87</f>
        <v>2748.2798388353799</v>
      </c>
      <c r="N86" s="17">
        <f>+[1]CUY!N87</f>
        <v>1844.9184</v>
      </c>
      <c r="O86" s="17">
        <f>+[1]CUY!P87</f>
        <v>2555.1592999999998</v>
      </c>
      <c r="P86" s="17">
        <f>+[1]CUY!Q87</f>
        <v>2497.0817999999999</v>
      </c>
      <c r="Q86" s="17">
        <f>+[1]CUY!R87</f>
        <v>1815.8003000000001</v>
      </c>
      <c r="R86" s="18">
        <f t="shared" si="51"/>
        <v>2362.1484509062107</v>
      </c>
      <c r="S86" s="19">
        <f t="shared" si="52"/>
        <v>2453.8150438850544</v>
      </c>
      <c r="T86" s="19">
        <f t="shared" si="53"/>
        <v>2316.3216942803597</v>
      </c>
      <c r="U86" s="19">
        <f t="shared" si="54"/>
        <v>2210.6839473970363</v>
      </c>
      <c r="V86" s="19"/>
      <c r="W86" s="20">
        <f t="shared" si="55"/>
        <v>2280.1211757746005</v>
      </c>
      <c r="X86" s="21"/>
      <c r="Y86" s="41">
        <f t="shared" si="62"/>
        <v>0.1343523344901052</v>
      </c>
      <c r="Z86" s="24">
        <f t="shared" si="62"/>
        <v>0.16059842271327374</v>
      </c>
      <c r="AA86" s="24">
        <f t="shared" si="62"/>
        <v>0.12360467883030291</v>
      </c>
      <c r="AB86" s="24">
        <f t="shared" si="60"/>
        <v>0.13000512155645216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9.6079265371791678E-2</v>
      </c>
      <c r="AH86" s="24">
        <f t="shared" si="60"/>
        <v>0.14166460208588849</v>
      </c>
      <c r="AI86" s="24">
        <f t="shared" si="60"/>
        <v>6.6264766828392885E-2</v>
      </c>
      <c r="AJ86" s="24">
        <f t="shared" si="60"/>
        <v>0.11646045904872548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0.13435233449010497</v>
      </c>
      <c r="AP86" s="24">
        <f t="shared" si="45"/>
        <v>0.14386530810418519</v>
      </c>
      <c r="AQ86" s="24">
        <f t="shared" si="45"/>
        <v>0.12998994949437859</v>
      </c>
      <c r="AR86" s="24">
        <f t="shared" si="39"/>
        <v>0.13416851715119016</v>
      </c>
      <c r="AS86" s="24" t="e">
        <f t="shared" si="39"/>
        <v>#DIV/0!</v>
      </c>
      <c r="AT86" s="24">
        <f t="shared" si="39"/>
        <v>0.12702008668434628</v>
      </c>
      <c r="AU86" s="21"/>
      <c r="AV86" s="24">
        <f t="shared" si="61"/>
        <v>1.3547450509300352</v>
      </c>
      <c r="AW86" s="24">
        <f t="shared" si="61"/>
        <v>1.5048167458954427</v>
      </c>
      <c r="AX86" s="24">
        <f t="shared" si="61"/>
        <v>1.2866452660519609</v>
      </c>
      <c r="AY86" s="24">
        <f t="shared" si="61"/>
        <v>1.0881558698773159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1.2394041682860912</v>
      </c>
      <c r="BE86" s="24">
        <f t="shared" si="59"/>
        <v>1.4729849591403439</v>
      </c>
      <c r="BF86" s="24">
        <f t="shared" si="63"/>
        <v>1.096349958680384</v>
      </c>
      <c r="BG86" s="24">
        <f t="shared" si="63"/>
        <v>1.5462765953174706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1.3547450509300338</v>
      </c>
      <c r="BM86" s="24">
        <f t="shared" si="46"/>
        <v>1.3974085264860125</v>
      </c>
      <c r="BN86" s="24">
        <f t="shared" si="46"/>
        <v>1.3120138568098052</v>
      </c>
      <c r="BO86" s="24">
        <f t="shared" si="46"/>
        <v>1.249103966761687</v>
      </c>
      <c r="BP86" s="24" t="e">
        <f t="shared" si="46"/>
        <v>#DIV/0!</v>
      </c>
      <c r="BQ86" s="24">
        <f t="shared" si="46"/>
        <v>1.267553454189998</v>
      </c>
      <c r="BR86" s="21"/>
      <c r="BS86" s="35">
        <f t="shared" si="56"/>
        <v>45170</v>
      </c>
      <c r="BT86" s="24">
        <f t="shared" si="58"/>
        <v>5.1060154390338515E-2</v>
      </c>
      <c r="BU86" s="24">
        <f t="shared" si="49"/>
        <v>3.4081834218803544E-3</v>
      </c>
      <c r="BV86" s="24">
        <f t="shared" si="50"/>
        <v>1.4392897515163611E-2</v>
      </c>
      <c r="BW86" s="24">
        <f t="shared" si="48"/>
        <v>5.9365248747592836E-3</v>
      </c>
      <c r="BX86" s="24">
        <f t="shared" si="48"/>
        <v>8.7581361638131641E-3</v>
      </c>
      <c r="BY86" s="24">
        <f t="shared" si="48"/>
        <v>1.1943627021216445E-2</v>
      </c>
      <c r="BZ86" s="24">
        <f t="shared" si="48"/>
        <v>1.4822093230445045E-2</v>
      </c>
      <c r="CA86" s="24">
        <f t="shared" si="48"/>
        <v>1.61687604875946E-3</v>
      </c>
      <c r="CB86" s="24">
        <f t="shared" si="48"/>
        <v>8.8166666408745833E-3</v>
      </c>
      <c r="CC86" s="24">
        <f t="shared" si="48"/>
        <v>9.5795591820606242E-4</v>
      </c>
      <c r="CD86" s="24">
        <f t="shared" si="48"/>
        <v>9.4303422789526557E-3</v>
      </c>
      <c r="CE86" s="24">
        <f t="shared" si="48"/>
        <v>3.2088769856957358E-3</v>
      </c>
      <c r="CF86" s="24">
        <f t="shared" si="57"/>
        <v>0.13435233449010492</v>
      </c>
    </row>
    <row r="87" spans="1:84" x14ac:dyDescent="0.2">
      <c r="A87" s="31">
        <f>+[1]CUY!A88</f>
        <v>45200</v>
      </c>
      <c r="B87" s="17">
        <f>+[1]CUY!B88</f>
        <v>2540.2419135134128</v>
      </c>
      <c r="C87" s="17">
        <f>+[1]CUY!C88</f>
        <v>2902.1363475230401</v>
      </c>
      <c r="D87" s="17">
        <f>+[1]CUY!D88</f>
        <v>1982.2617251884101</v>
      </c>
      <c r="E87" s="17">
        <f>+[1]CUY!E88</f>
        <v>2486.6844765710798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1692.9258145666199</v>
      </c>
      <c r="K87" s="17">
        <f>+[1]CUY!K88</f>
        <v>2422.4854999999998</v>
      </c>
      <c r="L87" s="17">
        <f>+[1]CUY!L88</f>
        <v>1528.32688946446</v>
      </c>
      <c r="M87" s="17">
        <f>+[1]CUY!M88</f>
        <v>2999.8881938950399</v>
      </c>
      <c r="N87" s="17">
        <f>+[1]CUY!N88</f>
        <v>1990.9733000000001</v>
      </c>
      <c r="O87" s="17">
        <f>+[1]CUY!P88</f>
        <v>2711.6241</v>
      </c>
      <c r="P87" s="17">
        <f>+[1]CUY!Q88</f>
        <v>2700.3278</v>
      </c>
      <c r="Q87" s="17">
        <f>+[1]CUY!R88</f>
        <v>1906.6092000000001</v>
      </c>
      <c r="R87" s="18">
        <f t="shared" si="51"/>
        <v>2540.2419135134128</v>
      </c>
      <c r="S87" s="19">
        <f t="shared" si="52"/>
        <v>2659.9728476004084</v>
      </c>
      <c r="T87" s="19">
        <f t="shared" si="53"/>
        <v>2531.9505308823841</v>
      </c>
      <c r="U87" s="19">
        <f t="shared" si="54"/>
        <v>2417.5137943012815</v>
      </c>
      <c r="V87" s="19"/>
      <c r="W87" s="20">
        <f t="shared" si="55"/>
        <v>2448.2314302148598</v>
      </c>
      <c r="X87" s="21"/>
      <c r="Y87" s="41">
        <f t="shared" si="62"/>
        <v>7.5394695256717714E-2</v>
      </c>
      <c r="Z87" s="24">
        <f t="shared" si="62"/>
        <v>7.3395681128051171E-2</v>
      </c>
      <c r="AA87" s="24">
        <f t="shared" si="62"/>
        <v>9.6903456173823121E-2</v>
      </c>
      <c r="AB87" s="24">
        <f t="shared" si="60"/>
        <v>8.6264392254503441E-2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0.11509075144331682</v>
      </c>
      <c r="AH87" s="24">
        <f t="shared" si="60"/>
        <v>0.10024557537397216</v>
      </c>
      <c r="AI87" s="24">
        <f t="shared" si="60"/>
        <v>6.6539991175150748E-2</v>
      </c>
      <c r="AJ87" s="24">
        <f t="shared" si="60"/>
        <v>9.1551213782611773E-2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7.5394695256717936E-2</v>
      </c>
      <c r="AP87" s="24">
        <f t="shared" si="45"/>
        <v>8.4015217132645148E-2</v>
      </c>
      <c r="AQ87" s="24">
        <f t="shared" si="45"/>
        <v>9.3091057746629735E-2</v>
      </c>
      <c r="AR87" s="24">
        <f t="shared" si="39"/>
        <v>9.3559211459320668E-2</v>
      </c>
      <c r="AS87" s="24" t="e">
        <f t="shared" si="39"/>
        <v>#DIV/0!</v>
      </c>
      <c r="AT87" s="24">
        <f t="shared" si="39"/>
        <v>7.3728649260559109E-2</v>
      </c>
      <c r="AU87" s="21"/>
      <c r="AV87" s="24">
        <f t="shared" si="61"/>
        <v>1.3863505825386078</v>
      </c>
      <c r="AW87" s="24">
        <f t="shared" si="61"/>
        <v>1.5292897559005221</v>
      </c>
      <c r="AX87" s="24">
        <f t="shared" si="61"/>
        <v>1.3978644996808609</v>
      </c>
      <c r="AY87" s="24">
        <f t="shared" si="61"/>
        <v>1.1446114457191188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1.2485103457337559</v>
      </c>
      <c r="BE87" s="24">
        <f t="shared" si="59"/>
        <v>1.6045520208219184</v>
      </c>
      <c r="BF87" s="24">
        <f t="shared" si="63"/>
        <v>1.1320136509310199</v>
      </c>
      <c r="BG87" s="24">
        <f t="shared" si="63"/>
        <v>1.6294157240192182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1.3863505825386073</v>
      </c>
      <c r="BM87" s="24">
        <f t="shared" si="46"/>
        <v>1.4553528082110097</v>
      </c>
      <c r="BN87" s="24">
        <f t="shared" si="46"/>
        <v>1.3945454602772949</v>
      </c>
      <c r="BO87" s="24">
        <f t="shared" si="46"/>
        <v>1.3313494408027466</v>
      </c>
      <c r="BP87" s="24" t="e">
        <f t="shared" si="46"/>
        <v>#DIV/0!</v>
      </c>
      <c r="BQ87" s="24">
        <f t="shared" si="46"/>
        <v>1.2940685129250595</v>
      </c>
      <c r="BR87" s="21"/>
      <c r="BS87" s="35">
        <f t="shared" si="56"/>
        <v>45200</v>
      </c>
      <c r="BT87" s="24">
        <f t="shared" si="58"/>
        <v>2.3875108838161907E-2</v>
      </c>
      <c r="BU87" s="24">
        <f t="shared" si="49"/>
        <v>2.6466278969760064E-3</v>
      </c>
      <c r="BV87" s="24">
        <f t="shared" si="50"/>
        <v>9.5137510088570531E-3</v>
      </c>
      <c r="BW87" s="24">
        <f t="shared" si="48"/>
        <v>4.3697380306644534E-3</v>
      </c>
      <c r="BX87" s="24">
        <f t="shared" si="48"/>
        <v>6.48822009223015E-3</v>
      </c>
      <c r="BY87" s="24">
        <f t="shared" si="48"/>
        <v>3.7089119427015471E-3</v>
      </c>
      <c r="BZ87" s="24">
        <f t="shared" si="48"/>
        <v>6.1966803544393984E-3</v>
      </c>
      <c r="CA87" s="24">
        <f t="shared" si="48"/>
        <v>1.8714639801564368E-3</v>
      </c>
      <c r="CB87" s="24">
        <f t="shared" si="48"/>
        <v>6.2791210240447726E-3</v>
      </c>
      <c r="CC87" s="24">
        <f t="shared" si="48"/>
        <v>9.041962036786304E-4</v>
      </c>
      <c r="CD87" s="24">
        <f t="shared" si="48"/>
        <v>7.2963967675167213E-3</v>
      </c>
      <c r="CE87" s="24">
        <f t="shared" si="48"/>
        <v>2.2444791172908846E-3</v>
      </c>
      <c r="CF87" s="24">
        <f t="shared" si="57"/>
        <v>7.5394695256717964E-2</v>
      </c>
    </row>
    <row r="88" spans="1:84" x14ac:dyDescent="0.2">
      <c r="A88" s="31">
        <f>+[1]CUY!A89</f>
        <v>45231</v>
      </c>
      <c r="B88" s="17">
        <f>+[1]CUY!B89</f>
        <v>2873.5126093520339</v>
      </c>
      <c r="C88" s="17">
        <f>+[1]CUY!C89</f>
        <v>3357.0149153423099</v>
      </c>
      <c r="D88" s="17">
        <f>+[1]CUY!D89</f>
        <v>2203.99579729068</v>
      </c>
      <c r="E88" s="17">
        <f>+[1]CUY!E89</f>
        <v>2760.8857083175799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1911.2467879398801</v>
      </c>
      <c r="K88" s="17">
        <f>+[1]CUY!K89</f>
        <v>2708.5030999999999</v>
      </c>
      <c r="L88" s="17">
        <f>+[1]CUY!L89</f>
        <v>1769.85934704141</v>
      </c>
      <c r="M88" s="17">
        <f>+[1]CUY!M89</f>
        <v>3314.2937439901498</v>
      </c>
      <c r="N88" s="17">
        <f>+[1]CUY!N89</f>
        <v>2221.8579</v>
      </c>
      <c r="O88" s="17">
        <f>+[1]CUY!P89</f>
        <v>3085.0367000000001</v>
      </c>
      <c r="P88" s="17">
        <f>+[1]CUY!Q89</f>
        <v>3036.6395000000002</v>
      </c>
      <c r="Q88" s="17">
        <f>+[1]CUY!R89</f>
        <v>2160.9735000000001</v>
      </c>
      <c r="R88" s="18">
        <f t="shared" si="51"/>
        <v>2873.5126093520344</v>
      </c>
      <c r="S88" s="19">
        <f t="shared" si="52"/>
        <v>3015.2743220096145</v>
      </c>
      <c r="T88" s="19">
        <f t="shared" si="53"/>
        <v>2819.7492695348992</v>
      </c>
      <c r="U88" s="19">
        <f t="shared" si="54"/>
        <v>2698.8056904553396</v>
      </c>
      <c r="V88" s="19"/>
      <c r="W88" s="20">
        <f t="shared" si="55"/>
        <v>2736.4742702852855</v>
      </c>
      <c r="X88" s="21"/>
      <c r="Y88" s="41">
        <f t="shared" si="62"/>
        <v>0.13119644001845243</v>
      </c>
      <c r="Z88" s="24">
        <f t="shared" si="62"/>
        <v>0.15673921323769191</v>
      </c>
      <c r="AA88" s="24">
        <f t="shared" si="62"/>
        <v>0.111859130045602</v>
      </c>
      <c r="AB88" s="24">
        <f t="shared" si="60"/>
        <v>0.11026780209952469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0.12896074446661387</v>
      </c>
      <c r="AH88" s="24">
        <f t="shared" si="60"/>
        <v>0.11806782744416844</v>
      </c>
      <c r="AI88" s="24">
        <f t="shared" si="60"/>
        <v>0.15803717074007984</v>
      </c>
      <c r="AJ88" s="24">
        <f t="shared" si="60"/>
        <v>0.10480575600615549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0.13119644001845265</v>
      </c>
      <c r="AP88" s="24">
        <f t="shared" si="45"/>
        <v>0.13357334633311302</v>
      </c>
      <c r="AQ88" s="24">
        <f t="shared" si="45"/>
        <v>0.11366680949813723</v>
      </c>
      <c r="AR88" s="24">
        <f t="shared" si="39"/>
        <v>0.11635585981645158</v>
      </c>
      <c r="AS88" s="24" t="e">
        <f t="shared" si="39"/>
        <v>#DIV/0!</v>
      </c>
      <c r="AT88" s="24">
        <f t="shared" si="39"/>
        <v>0.11773512769792727</v>
      </c>
      <c r="AU88" s="21"/>
      <c r="AV88" s="24">
        <f t="shared" si="61"/>
        <v>1.5650867143588116</v>
      </c>
      <c r="AW88" s="24">
        <f t="shared" si="61"/>
        <v>1.8044485752350607</v>
      </c>
      <c r="AX88" s="24">
        <f t="shared" si="61"/>
        <v>1.5122334315763601</v>
      </c>
      <c r="AY88" s="24">
        <f t="shared" si="61"/>
        <v>1.2661433216875944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1.3740364989322287</v>
      </c>
      <c r="BE88" s="24">
        <f t="shared" si="59"/>
        <v>1.7066850196722863</v>
      </c>
      <c r="BF88" s="24">
        <f t="shared" si="63"/>
        <v>1.318755896986096</v>
      </c>
      <c r="BG88" s="24">
        <f t="shared" si="63"/>
        <v>1.7670835211402647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1.5650867143588112</v>
      </c>
      <c r="BM88" s="24">
        <f t="shared" si="46"/>
        <v>1.6481025837863363</v>
      </c>
      <c r="BN88" s="24">
        <f t="shared" si="46"/>
        <v>1.522528572112376</v>
      </c>
      <c r="BO88" s="24">
        <f t="shared" si="46"/>
        <v>1.4573041932022122</v>
      </c>
      <c r="BP88" s="24" t="e">
        <f t="shared" si="46"/>
        <v>#DIV/0!</v>
      </c>
      <c r="BQ88" s="24">
        <f t="shared" si="46"/>
        <v>1.4221510276412328</v>
      </c>
      <c r="BR88" s="21"/>
      <c r="BS88" s="35">
        <f t="shared" si="56"/>
        <v>45231</v>
      </c>
      <c r="BT88" s="24">
        <f t="shared" si="58"/>
        <v>5.0891408525510849E-2</v>
      </c>
      <c r="BU88" s="24">
        <f t="shared" si="49"/>
        <v>3.1162017806022789E-3</v>
      </c>
      <c r="BV88" s="24">
        <f t="shared" si="50"/>
        <v>1.2283908869763221E-2</v>
      </c>
      <c r="BW88" s="24">
        <f t="shared" si="48"/>
        <v>9.3881466143575093E-3</v>
      </c>
      <c r="BX88" s="24">
        <f t="shared" si="48"/>
        <v>7.8670720822646891E-3</v>
      </c>
      <c r="BY88" s="24">
        <f t="shared" si="48"/>
        <v>1.301745492194651E-2</v>
      </c>
      <c r="BZ88" s="24">
        <f t="shared" si="48"/>
        <v>1.0984057955885199E-2</v>
      </c>
      <c r="CA88" s="24">
        <f t="shared" si="48"/>
        <v>2.174407325916409E-3</v>
      </c>
      <c r="CB88" s="24">
        <f t="shared" si="48"/>
        <v>7.5663591793177941E-3</v>
      </c>
      <c r="CC88" s="24">
        <f t="shared" si="48"/>
        <v>2.1298471696503301E-3</v>
      </c>
      <c r="CD88" s="24">
        <f t="shared" si="48"/>
        <v>8.4782398349326788E-3</v>
      </c>
      <c r="CE88" s="24">
        <f t="shared" si="48"/>
        <v>3.2993357583050295E-3</v>
      </c>
      <c r="CF88" s="24">
        <f t="shared" si="57"/>
        <v>0.13119644001845249</v>
      </c>
    </row>
    <row r="89" spans="1:84" x14ac:dyDescent="0.2">
      <c r="A89" s="31">
        <f>+[1]CUY!A90</f>
        <v>45261</v>
      </c>
      <c r="B89" s="17">
        <f>+[1]CUY!B90</f>
        <v>3621.0703863631438</v>
      </c>
      <c r="C89" s="17">
        <f>+[1]CUY!C90</f>
        <v>4379.10448496752</v>
      </c>
      <c r="D89" s="17">
        <f>+[1]CUY!D90</f>
        <v>2584.30338309839</v>
      </c>
      <c r="E89" s="17">
        <f>+[1]CUY!E90</f>
        <v>3148.7632923256001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2174.18835684842</v>
      </c>
      <c r="K89" s="17">
        <f>+[1]CUY!K90</f>
        <v>3278.91</v>
      </c>
      <c r="L89" s="17">
        <f>+[1]CUY!L90</f>
        <v>1925.8349502594201</v>
      </c>
      <c r="M89" s="17">
        <f>+[1]CUY!M90</f>
        <v>4057.4037532559601</v>
      </c>
      <c r="N89" s="17">
        <f>+[1]CUY!N90</f>
        <v>2919.1738</v>
      </c>
      <c r="O89" s="17">
        <f>+[1]CUY!P90</f>
        <v>3559.2067999999999</v>
      </c>
      <c r="P89" s="17">
        <f>+[1]CUY!Q90</f>
        <v>3894.9068000000002</v>
      </c>
      <c r="Q89" s="17">
        <f>+[1]CUY!R90</f>
        <v>2663.3380999999999</v>
      </c>
      <c r="R89" s="18">
        <f t="shared" si="51"/>
        <v>3621.0703863631443</v>
      </c>
      <c r="S89" s="19">
        <f t="shared" si="52"/>
        <v>3780.6009277921735</v>
      </c>
      <c r="T89" s="19">
        <f t="shared" si="53"/>
        <v>3415.1766919813153</v>
      </c>
      <c r="U89" s="19">
        <f t="shared" si="54"/>
        <v>3258.1165216945851</v>
      </c>
      <c r="V89" s="19"/>
      <c r="W89" s="20">
        <f t="shared" si="55"/>
        <v>3450.6106984329176</v>
      </c>
      <c r="X89" s="21"/>
      <c r="Y89" s="41">
        <f t="shared" si="62"/>
        <v>0.26015468823005494</v>
      </c>
      <c r="Z89" s="24">
        <f t="shared" si="62"/>
        <v>0.30446381544330703</v>
      </c>
      <c r="AA89" s="24">
        <f t="shared" si="62"/>
        <v>0.17255368012734551</v>
      </c>
      <c r="AB89" s="24">
        <f t="shared" si="60"/>
        <v>0.14049027195855346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0.13757593763804987</v>
      </c>
      <c r="AH89" s="24">
        <f t="shared" si="60"/>
        <v>0.21059857749470545</v>
      </c>
      <c r="AI89" s="24">
        <f t="shared" si="60"/>
        <v>8.8128812879253449E-2</v>
      </c>
      <c r="AJ89" s="24">
        <f t="shared" si="60"/>
        <v>0.224213683718681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0.26015468823005494</v>
      </c>
      <c r="AP89" s="24">
        <f t="shared" si="45"/>
        <v>0.25381657655363354</v>
      </c>
      <c r="AQ89" s="24">
        <f t="shared" si="45"/>
        <v>0.21116325088883814</v>
      </c>
      <c r="AR89" s="24">
        <f t="shared" si="39"/>
        <v>0.20724383130557245</v>
      </c>
      <c r="AS89" s="24" t="e">
        <f t="shared" si="39"/>
        <v>#DIV/0!</v>
      </c>
      <c r="AT89" s="24">
        <f t="shared" si="39"/>
        <v>0.26096953876097695</v>
      </c>
      <c r="AU89" s="21"/>
      <c r="AV89" s="24">
        <f t="shared" si="61"/>
        <v>2.0752476094376071</v>
      </c>
      <c r="AW89" s="24">
        <f t="shared" si="61"/>
        <v>2.5368522172257584</v>
      </c>
      <c r="AX89" s="24">
        <f t="shared" si="61"/>
        <v>1.7509432513637746</v>
      </c>
      <c r="AY89" s="24">
        <f t="shared" si="61"/>
        <v>1.4832166172774834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1.5730751457200909</v>
      </c>
      <c r="BE89" s="24">
        <f t="shared" si="59"/>
        <v>2.1240522900103325</v>
      </c>
      <c r="BF89" s="24">
        <f t="shared" si="63"/>
        <v>1.3938494962695742</v>
      </c>
      <c r="BG89" s="24">
        <f t="shared" si="63"/>
        <v>2.1490023106385925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2.0752476094376071</v>
      </c>
      <c r="BM89" s="24">
        <f t="shared" si="46"/>
        <v>2.1741429764452675</v>
      </c>
      <c r="BN89" s="24">
        <f t="shared" si="46"/>
        <v>1.8980136406727897</v>
      </c>
      <c r="BO89" s="24">
        <f t="shared" si="46"/>
        <v>1.8293345528483869</v>
      </c>
      <c r="BP89" s="24" t="e">
        <f t="shared" si="46"/>
        <v>#DIV/0!</v>
      </c>
      <c r="BQ89" s="24">
        <f t="shared" si="46"/>
        <v>1.8860797377063583</v>
      </c>
      <c r="BR89" s="21"/>
      <c r="BS89" s="35">
        <f t="shared" si="56"/>
        <v>45261</v>
      </c>
      <c r="BT89" s="24">
        <f t="shared" si="58"/>
        <v>0.10108807413689629</v>
      </c>
      <c r="BU89" s="24">
        <f t="shared" si="49"/>
        <v>4.7248725372382502E-3</v>
      </c>
      <c r="BV89" s="24">
        <f t="shared" si="50"/>
        <v>1.5361153772722163E-2</v>
      </c>
      <c r="BW89" s="24">
        <f t="shared" si="48"/>
        <v>6.6989023042222425E-3</v>
      </c>
      <c r="BX89" s="24">
        <f t="shared" si="48"/>
        <v>1.7010046784176776E-2</v>
      </c>
      <c r="BY89" s="24">
        <f t="shared" si="48"/>
        <v>3.255123520098005E-2</v>
      </c>
      <c r="BZ89" s="24">
        <f t="shared" si="48"/>
        <v>3.9326398092779602E-2</v>
      </c>
      <c r="CA89" s="24">
        <f t="shared" si="48"/>
        <v>2.3150835224231558E-3</v>
      </c>
      <c r="CB89" s="24">
        <f t="shared" si="48"/>
        <v>1.3339542535936031E-2</v>
      </c>
      <c r="CC89" s="24">
        <f t="shared" si="48"/>
        <v>1.2158824362602243E-3</v>
      </c>
      <c r="CD89" s="24">
        <f t="shared" si="48"/>
        <v>1.771456838889127E-2</v>
      </c>
      <c r="CE89" s="24">
        <f t="shared" si="48"/>
        <v>8.8089285175288953E-3</v>
      </c>
      <c r="CF89" s="24">
        <f t="shared" si="57"/>
        <v>0.26015468823005494</v>
      </c>
    </row>
    <row r="90" spans="1:84" x14ac:dyDescent="0.2">
      <c r="A90" s="31">
        <f>+[1]CUY!A91</f>
        <v>45292</v>
      </c>
      <c r="B90" s="17">
        <f>+[1]CUY!B91</f>
        <v>4427.2634961719386</v>
      </c>
      <c r="C90" s="17">
        <f>+[1]CUY!C91</f>
        <v>5211.7647586576704</v>
      </c>
      <c r="D90" s="17">
        <f>+[1]CUY!D91</f>
        <v>3112.9796281613399</v>
      </c>
      <c r="E90" s="17">
        <f>+[1]CUY!E91</f>
        <v>3759.7270177898499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2738.0529804507601</v>
      </c>
      <c r="K90" s="17">
        <f>+[1]CUY!K91</f>
        <v>4035.5027</v>
      </c>
      <c r="L90" s="17">
        <f>+[1]CUY!L91</f>
        <v>2035.1293263790701</v>
      </c>
      <c r="M90" s="17">
        <f>+[1]CUY!M91</f>
        <v>4803.9224485443501</v>
      </c>
      <c r="N90" s="17">
        <f>+[1]CUY!N91</f>
        <v>4267.7062999999998</v>
      </c>
      <c r="O90" s="17">
        <f>+[1]CUY!P91</f>
        <v>4108.0041000000001</v>
      </c>
      <c r="P90" s="17">
        <f>+[1]CUY!Q91</f>
        <v>4741.3152</v>
      </c>
      <c r="Q90" s="17">
        <f>+[1]CUY!R91</f>
        <v>3466.2082</v>
      </c>
      <c r="R90" s="18">
        <f t="shared" si="51"/>
        <v>4427.2634961719386</v>
      </c>
      <c r="S90" s="19">
        <f t="shared" si="52"/>
        <v>4591.2851151168916</v>
      </c>
      <c r="T90" s="19">
        <f t="shared" si="53"/>
        <v>4236.8249636252813</v>
      </c>
      <c r="U90" s="19">
        <f t="shared" si="54"/>
        <v>4098.1381456425743</v>
      </c>
      <c r="V90" s="19"/>
      <c r="W90" s="20">
        <f t="shared" si="55"/>
        <v>4335.9714493320207</v>
      </c>
      <c r="X90" s="21"/>
      <c r="Y90" s="41">
        <f t="shared" si="62"/>
        <v>0.2226394473979012</v>
      </c>
      <c r="Z90" s="24">
        <f t="shared" si="62"/>
        <v>0.19014396129356714</v>
      </c>
      <c r="AA90" s="24">
        <f t="shared" si="62"/>
        <v>0.20457205160994141</v>
      </c>
      <c r="AB90" s="24">
        <f t="shared" si="60"/>
        <v>0.19403291665440081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0.25934488234482411</v>
      </c>
      <c r="AH90" s="24">
        <f t="shared" si="60"/>
        <v>0.2307451866626411</v>
      </c>
      <c r="AI90" s="24">
        <f t="shared" si="60"/>
        <v>5.675168378522133E-2</v>
      </c>
      <c r="AJ90" s="24">
        <f t="shared" si="60"/>
        <v>0.18398925536787614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0.22263944739790098</v>
      </c>
      <c r="AP90" s="24">
        <f t="shared" si="45"/>
        <v>0.21443262666661522</v>
      </c>
      <c r="AQ90" s="24">
        <f t="shared" si="45"/>
        <v>0.2405873387380395</v>
      </c>
      <c r="AR90" s="24">
        <f t="shared" si="39"/>
        <v>0.25782430381313803</v>
      </c>
      <c r="AS90" s="24" t="e">
        <f t="shared" si="39"/>
        <v>#DIV/0!</v>
      </c>
      <c r="AT90" s="24">
        <f t="shared" si="39"/>
        <v>0.25658088618956243</v>
      </c>
      <c r="AU90" s="21"/>
      <c r="AV90" s="24">
        <f t="shared" si="61"/>
        <v>2.5335376141025554</v>
      </c>
      <c r="AW90" s="24">
        <f t="shared" si="61"/>
        <v>2.9377470957315652</v>
      </c>
      <c r="AX90" s="24">
        <f t="shared" si="61"/>
        <v>2.1256131180177378</v>
      </c>
      <c r="AY90" s="24">
        <f t="shared" si="61"/>
        <v>1.8362298962637991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2.0468974135244609</v>
      </c>
      <c r="BE90" s="24">
        <f t="shared" si="59"/>
        <v>2.5666911133548558</v>
      </c>
      <c r="BF90" s="24">
        <f t="shared" si="63"/>
        <v>1.3843575611661523</v>
      </c>
      <c r="BG90" s="24">
        <f t="shared" si="63"/>
        <v>2.5271328972874119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2.5335376141025554</v>
      </c>
      <c r="BM90" s="24">
        <f t="shared" si="46"/>
        <v>2.6259196282213897</v>
      </c>
      <c r="BN90" s="24">
        <f t="shared" si="46"/>
        <v>2.3970542318306984</v>
      </c>
      <c r="BO90" s="24">
        <f t="shared" si="46"/>
        <v>2.3615151520287565</v>
      </c>
      <c r="BP90" s="24" t="e">
        <f t="shared" si="46"/>
        <v>#DIV/0!</v>
      </c>
      <c r="BQ90" s="24">
        <f t="shared" si="46"/>
        <v>2.4346576182439055</v>
      </c>
      <c r="BR90" s="21"/>
      <c r="BS90" s="35">
        <f t="shared" si="56"/>
        <v>45292</v>
      </c>
      <c r="BT90" s="24">
        <f t="shared" si="58"/>
        <v>6.5351408432691202E-2</v>
      </c>
      <c r="BU90" s="24">
        <f t="shared" si="49"/>
        <v>5.212199690960255E-3</v>
      </c>
      <c r="BV90" s="24">
        <f t="shared" si="50"/>
        <v>1.9200861772715332E-2</v>
      </c>
      <c r="BW90" s="24">
        <f t="shared" si="48"/>
        <v>1.0127996135649294E-2</v>
      </c>
      <c r="BX90" s="24">
        <f t="shared" si="48"/>
        <v>1.821771428924231E-2</v>
      </c>
      <c r="BY90" s="24">
        <f t="shared" si="48"/>
        <v>1.7688118751077137E-2</v>
      </c>
      <c r="BZ90" s="24">
        <f t="shared" si="48"/>
        <v>4.0543992807456207E-2</v>
      </c>
      <c r="CA90" s="24">
        <f t="shared" si="48"/>
        <v>3.9396569121836842E-3</v>
      </c>
      <c r="CB90" s="24">
        <f t="shared" si="48"/>
        <v>1.4040884052260769E-2</v>
      </c>
      <c r="CC90" s="24">
        <f t="shared" si="48"/>
        <v>6.7609677909051264E-4</v>
      </c>
      <c r="CD90" s="24">
        <f t="shared" si="48"/>
        <v>1.4121937761782692E-2</v>
      </c>
      <c r="CE90" s="24">
        <f t="shared" si="48"/>
        <v>1.3518580012791501E-2</v>
      </c>
      <c r="CF90" s="24">
        <f t="shared" si="57"/>
        <v>0.22263944739790087</v>
      </c>
    </row>
    <row r="91" spans="1:84" x14ac:dyDescent="0.2">
      <c r="A91" s="31">
        <f>+[1]CUY!A92</f>
        <v>45323</v>
      </c>
      <c r="B91" s="17">
        <f>+[1]CUY!B92</f>
        <v>5005.1991500102113</v>
      </c>
      <c r="C91" s="17">
        <f>+[1]CUY!C92</f>
        <v>5751.2004440863802</v>
      </c>
      <c r="D91" s="17">
        <f>+[1]CUY!D92</f>
        <v>3598.8853423149799</v>
      </c>
      <c r="E91" s="17">
        <f>+[1]CUY!E92</f>
        <v>4116.2543857309302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3361.20932925737</v>
      </c>
      <c r="K91" s="17">
        <f>+[1]CUY!K92</f>
        <v>4429.826</v>
      </c>
      <c r="L91" s="17">
        <f>+[1]CUY!L92</f>
        <v>2194.7935407526902</v>
      </c>
      <c r="M91" s="17">
        <f>+[1]CUY!M92</f>
        <v>5507.2133661455</v>
      </c>
      <c r="N91" s="17">
        <f>+[1]CUY!N92</f>
        <v>5205.8998000000001</v>
      </c>
      <c r="O91" s="17">
        <f>+[1]CUY!P92</f>
        <v>4433.8195999999998</v>
      </c>
      <c r="P91" s="17">
        <f>+[1]CUY!Q92</f>
        <v>5354.9974000000002</v>
      </c>
      <c r="Q91" s="17">
        <f>+[1]CUY!R92</f>
        <v>4156.576</v>
      </c>
      <c r="R91" s="18">
        <f t="shared" si="51"/>
        <v>5005.1991500102113</v>
      </c>
      <c r="S91" s="19">
        <f t="shared" si="52"/>
        <v>5114.94797437119</v>
      </c>
      <c r="T91" s="19">
        <f t="shared" si="53"/>
        <v>4751.4955477256062</v>
      </c>
      <c r="U91" s="19">
        <f t="shared" si="54"/>
        <v>4566.6805867767935</v>
      </c>
      <c r="V91" s="19"/>
      <c r="W91" s="20">
        <f t="shared" si="55"/>
        <v>4891.2275728753857</v>
      </c>
      <c r="X91" s="21"/>
      <c r="Y91" s="41">
        <f t="shared" si="62"/>
        <v>0.13054015292696897</v>
      </c>
      <c r="Z91" s="24">
        <f t="shared" si="62"/>
        <v>0.10350346003867705</v>
      </c>
      <c r="AA91" s="24">
        <f t="shared" si="62"/>
        <v>0.15609023257265475</v>
      </c>
      <c r="AB91" s="24">
        <f t="shared" si="60"/>
        <v>9.4827993163893121E-2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0.22759104855013468</v>
      </c>
      <c r="AH91" s="24">
        <f t="shared" si="60"/>
        <v>9.7713551275780297E-2</v>
      </c>
      <c r="AI91" s="24">
        <f t="shared" si="60"/>
        <v>7.8454087562924935E-2</v>
      </c>
      <c r="AJ91" s="24">
        <f t="shared" si="60"/>
        <v>0.14639930705256421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0.13054015292696897</v>
      </c>
      <c r="AP91" s="24">
        <f t="shared" si="45"/>
        <v>0.1140558353760539</v>
      </c>
      <c r="AQ91" s="24">
        <f t="shared" si="45"/>
        <v>0.12147553616657847</v>
      </c>
      <c r="AR91" s="24">
        <f t="shared" si="39"/>
        <v>0.11433056292463095</v>
      </c>
      <c r="AS91" s="24" t="e">
        <f t="shared" si="39"/>
        <v>#DIV/0!</v>
      </c>
      <c r="AT91" s="24">
        <f t="shared" si="39"/>
        <v>0.12805806727092373</v>
      </c>
      <c r="AU91" s="21"/>
      <c r="AV91" s="24">
        <f t="shared" si="61"/>
        <v>2.7555512593294793</v>
      </c>
      <c r="AW91" s="24">
        <f t="shared" si="61"/>
        <v>2.9910083027667276</v>
      </c>
      <c r="AX91" s="24">
        <f t="shared" si="61"/>
        <v>2.436954483364552</v>
      </c>
      <c r="AY91" s="24">
        <f t="shared" si="61"/>
        <v>1.9941989862637555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2.541352280933205</v>
      </c>
      <c r="BE91" s="24">
        <f t="shared" si="59"/>
        <v>2.7186370382906224</v>
      </c>
      <c r="BF91" s="24">
        <f t="shared" si="63"/>
        <v>1.4904337423303016</v>
      </c>
      <c r="BG91" s="24">
        <f t="shared" si="63"/>
        <v>2.6970975499659633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2.7555512593294789</v>
      </c>
      <c r="BM91" s="24">
        <f t="shared" si="46"/>
        <v>2.7729004333897231</v>
      </c>
      <c r="BN91" s="24">
        <f t="shared" si="46"/>
        <v>2.6057863833710142</v>
      </c>
      <c r="BO91" s="24">
        <f t="shared" si="46"/>
        <v>2.5797116571781773</v>
      </c>
      <c r="BP91" s="24" t="e">
        <f t="shared" si="46"/>
        <v>#DIV/0!</v>
      </c>
      <c r="BQ91" s="24">
        <f t="shared" si="46"/>
        <v>2.6967598372080404</v>
      </c>
      <c r="BR91" s="21"/>
      <c r="BS91" s="35">
        <f t="shared" si="56"/>
        <v>45323</v>
      </c>
      <c r="BT91" s="24">
        <f t="shared" si="58"/>
        <v>3.4628077125158183E-2</v>
      </c>
      <c r="BU91" s="24">
        <f t="shared" si="49"/>
        <v>3.9181842260538596E-3</v>
      </c>
      <c r="BV91" s="24">
        <f t="shared" si="50"/>
        <v>9.1643098511702478E-3</v>
      </c>
      <c r="BW91" s="24">
        <f t="shared" si="48"/>
        <v>1.5544109551984828E-2</v>
      </c>
      <c r="BX91" s="24">
        <f t="shared" si="48"/>
        <v>6.801260757584365E-3</v>
      </c>
      <c r="BY91" s="24">
        <f t="shared" si="48"/>
        <v>1.1020137166488E-2</v>
      </c>
      <c r="BZ91" s="24">
        <f t="shared" si="48"/>
        <v>2.0535886034028155E-2</v>
      </c>
      <c r="CA91" s="24">
        <f t="shared" si="48"/>
        <v>3.5610836442057895E-3</v>
      </c>
      <c r="CB91" s="24">
        <f t="shared" si="48"/>
        <v>5.9853057724962872E-3</v>
      </c>
      <c r="CC91" s="24">
        <f t="shared" si="48"/>
        <v>8.0783048152916913E-4</v>
      </c>
      <c r="CD91" s="24">
        <f t="shared" si="48"/>
        <v>1.0881536167281202E-2</v>
      </c>
      <c r="CE91" s="24">
        <f t="shared" si="48"/>
        <v>7.6924321489893512E-3</v>
      </c>
      <c r="CF91" s="24">
        <f t="shared" si="57"/>
        <v>0.13054015292696944</v>
      </c>
    </row>
    <row r="92" spans="1:84" x14ac:dyDescent="0.2">
      <c r="A92" s="31">
        <f>+[1]CUY!A93</f>
        <v>45352</v>
      </c>
      <c r="B92" s="17">
        <f>+[1]CUY!B93</f>
        <v>5431.7549795018449</v>
      </c>
      <c r="C92" s="17">
        <f>+[1]CUY!C93</f>
        <v>6224.99445092529</v>
      </c>
      <c r="D92" s="17">
        <f>+[1]CUY!D93</f>
        <v>4079.59834898393</v>
      </c>
      <c r="E92" s="17">
        <f>+[1]CUY!E93</f>
        <v>4356.2328698498004</v>
      </c>
      <c r="F92" s="17">
        <f>+[1]CUY!F93</f>
        <v>3683.6228000000001</v>
      </c>
      <c r="G92" s="17">
        <f>+[1]CUY!G93</f>
        <v>5430.0810000000001</v>
      </c>
      <c r="H92" s="17">
        <f>+[1]CUY!H93</f>
        <v>6903.1319999999996</v>
      </c>
      <c r="I92" s="17">
        <f>+[1]CUY!I93</f>
        <v>6191.1949999999997</v>
      </c>
      <c r="J92" s="17">
        <f>+[1]CUY!J93</f>
        <v>3910.04620197438</v>
      </c>
      <c r="K92" s="17">
        <f>+[1]CUY!K93</f>
        <v>4751.6139999999996</v>
      </c>
      <c r="L92" s="17">
        <f>+[1]CUY!L93</f>
        <v>2721.1695961256301</v>
      </c>
      <c r="M92" s="17">
        <f>+[1]CUY!M93</f>
        <v>5946.3584160303299</v>
      </c>
      <c r="N92" s="17">
        <f>+[1]CUY!N93</f>
        <v>5692.4809999999998</v>
      </c>
      <c r="O92" s="17">
        <f>+[1]CUY!P93</f>
        <v>4858.625</v>
      </c>
      <c r="P92" s="17">
        <f>+[1]CUY!Q93</f>
        <v>5823.9409999999998</v>
      </c>
      <c r="Q92" s="17">
        <f>+[1]CUY!R93</f>
        <v>4632.3760000000002</v>
      </c>
      <c r="R92" s="18">
        <f t="shared" si="51"/>
        <v>5431.7549795018449</v>
      </c>
      <c r="S92" s="19">
        <f t="shared" si="52"/>
        <v>5512.0486821221812</v>
      </c>
      <c r="T92" s="19">
        <f t="shared" si="53"/>
        <v>5077.5084910699516</v>
      </c>
      <c r="U92" s="19">
        <f t="shared" si="54"/>
        <v>4865.0264494427256</v>
      </c>
      <c r="V92" s="19"/>
      <c r="W92" s="20">
        <f t="shared" si="55"/>
        <v>5322.3768924102396</v>
      </c>
      <c r="X92" s="21"/>
      <c r="Y92" s="41">
        <f t="shared" si="62"/>
        <v>8.5222548935093512E-2</v>
      </c>
      <c r="Z92" s="24">
        <f t="shared" si="62"/>
        <v>8.2381758633727431E-2</v>
      </c>
      <c r="AA92" s="24">
        <f t="shared" si="62"/>
        <v>0.13357274848876743</v>
      </c>
      <c r="AB92" s="24">
        <f t="shared" si="60"/>
        <v>5.8300207331879239E-2</v>
      </c>
      <c r="AC92" s="24">
        <f t="shared" si="60"/>
        <v>6.254937581812281E-2</v>
      </c>
      <c r="AD92" s="24">
        <f t="shared" si="60"/>
        <v>5.2370463994844574E-2</v>
      </c>
      <c r="AE92" s="24">
        <f t="shared" si="60"/>
        <v>0.11574289915472313</v>
      </c>
      <c r="AF92" s="24">
        <f t="shared" si="60"/>
        <v>9.2089394200350227E-2</v>
      </c>
      <c r="AG92" s="24">
        <f t="shared" si="60"/>
        <v>0.16328553771992249</v>
      </c>
      <c r="AH92" s="24">
        <f t="shared" si="60"/>
        <v>7.2641227894729932E-2</v>
      </c>
      <c r="AI92" s="24">
        <f t="shared" si="60"/>
        <v>0.23982941702681648</v>
      </c>
      <c r="AJ92" s="24">
        <f t="shared" si="60"/>
        <v>7.9739973864892733E-2</v>
      </c>
      <c r="AK92" s="24">
        <f t="shared" si="60"/>
        <v>9.3467261893899645E-2</v>
      </c>
      <c r="AL92" s="24">
        <f t="shared" si="60"/>
        <v>9.5810258044779273E-2</v>
      </c>
      <c r="AM92" s="24">
        <f t="shared" si="60"/>
        <v>8.7571209651754467E-2</v>
      </c>
      <c r="AN92" s="24">
        <f t="shared" si="60"/>
        <v>0.11446921697089141</v>
      </c>
      <c r="AO92" s="24">
        <f t="shared" si="45"/>
        <v>8.5222548935093512E-2</v>
      </c>
      <c r="AP92" s="24">
        <f t="shared" si="45"/>
        <v>7.7635336613528061E-2</v>
      </c>
      <c r="AQ92" s="24">
        <f t="shared" si="45"/>
        <v>6.8612701005349219E-2</v>
      </c>
      <c r="AR92" s="24">
        <f t="shared" si="39"/>
        <v>6.5331011660815008E-2</v>
      </c>
      <c r="AS92" s="24" t="e">
        <f t="shared" si="39"/>
        <v>#DIV/0!</v>
      </c>
      <c r="AT92" s="24">
        <f t="shared" si="39"/>
        <v>8.8147466686240517E-2</v>
      </c>
      <c r="AU92" s="21"/>
      <c r="AV92" s="24">
        <f t="shared" si="61"/>
        <v>2.8120196471084884</v>
      </c>
      <c r="AW92" s="24">
        <f t="shared" si="61"/>
        <v>3.0222493624527242</v>
      </c>
      <c r="AX92" s="24">
        <f t="shared" si="61"/>
        <v>2.6211557860962587</v>
      </c>
      <c r="AY92" s="24">
        <f t="shared" si="61"/>
        <v>1.9645069028480542</v>
      </c>
      <c r="AZ92" s="24">
        <f t="shared" si="61"/>
        <v>2.3187333753533048</v>
      </c>
      <c r="BA92" s="24">
        <f t="shared" si="61"/>
        <v>3.0175498460998016</v>
      </c>
      <c r="BB92" s="24">
        <f t="shared" si="61"/>
        <v>3.4194905602178167</v>
      </c>
      <c r="BC92" s="24">
        <f t="shared" si="59"/>
        <v>2.9570968594065592</v>
      </c>
      <c r="BD92" s="24">
        <f t="shared" si="59"/>
        <v>2.9977665507281102</v>
      </c>
      <c r="BE92" s="24">
        <f t="shared" si="59"/>
        <v>2.6858729538039285</v>
      </c>
      <c r="BF92" s="24">
        <f t="shared" si="63"/>
        <v>1.7198144409357967</v>
      </c>
      <c r="BG92" s="24">
        <f t="shared" si="63"/>
        <v>2.621274980660349</v>
      </c>
      <c r="BH92" s="24">
        <f t="shared" si="63"/>
        <v>3.8047229170137804</v>
      </c>
      <c r="BI92" s="24">
        <f t="shared" si="63"/>
        <v>2.0789193838162574</v>
      </c>
      <c r="BJ92" s="24">
        <f t="shared" si="63"/>
        <v>2.94367756533949</v>
      </c>
      <c r="BK92" s="24">
        <f t="shared" si="63"/>
        <v>2.8103269245195364</v>
      </c>
      <c r="BL92" s="24">
        <f t="shared" si="46"/>
        <v>2.8120196471084884</v>
      </c>
      <c r="BM92" s="24">
        <f t="shared" si="46"/>
        <v>2.7820703276780185</v>
      </c>
      <c r="BN92" s="24">
        <f t="shared" si="46"/>
        <v>2.5814156203056595</v>
      </c>
      <c r="BO92" s="24">
        <f t="shared" si="46"/>
        <v>2.5696709630535928</v>
      </c>
      <c r="BP92" s="24" t="e">
        <f t="shared" si="46"/>
        <v>#DIV/0!</v>
      </c>
      <c r="BQ92" s="24">
        <f t="shared" si="46"/>
        <v>2.791965592911795</v>
      </c>
      <c r="BR92" s="21"/>
      <c r="BS92" s="35">
        <f t="shared" si="56"/>
        <v>45352</v>
      </c>
      <c r="BT92" s="24">
        <f t="shared" si="58"/>
        <v>2.6902477345650367E-2</v>
      </c>
      <c r="BU92" s="24">
        <f t="shared" si="49"/>
        <v>3.4287255758937204E-3</v>
      </c>
      <c r="BV92" s="24">
        <f t="shared" si="50"/>
        <v>5.4562367398851095E-3</v>
      </c>
      <c r="BW92" s="24">
        <f t="shared" si="48"/>
        <v>3.847163252227585E-3</v>
      </c>
      <c r="BX92" s="24">
        <f t="shared" si="48"/>
        <v>3.3904891636460459E-3</v>
      </c>
      <c r="BY92" s="24">
        <f t="shared" si="48"/>
        <v>1.0587337568754251E-2</v>
      </c>
      <c r="BZ92" s="24">
        <f t="shared" si="48"/>
        <v>1.2620888141857679E-2</v>
      </c>
      <c r="CA92" s="24">
        <f t="shared" si="48"/>
        <v>2.7742298485190194E-3</v>
      </c>
      <c r="CB92" s="24">
        <f t="shared" si="48"/>
        <v>4.3203383026139642E-3</v>
      </c>
      <c r="CC92" s="24">
        <f t="shared" si="48"/>
        <v>2.3557151847454056E-3</v>
      </c>
      <c r="CD92" s="24">
        <f t="shared" si="48"/>
        <v>6.0100377658398423E-3</v>
      </c>
      <c r="CE92" s="24">
        <f t="shared" si="48"/>
        <v>3.5289100454602195E-3</v>
      </c>
      <c r="CF92" s="24">
        <f t="shared" si="57"/>
        <v>8.5222548935093206E-2</v>
      </c>
    </row>
    <row r="93" spans="1:84" x14ac:dyDescent="0.2">
      <c r="A93" s="31">
        <f>+[1]CUY!A94</f>
        <v>45383</v>
      </c>
      <c r="B93" s="17">
        <f>+[1]CUY!B94</f>
        <v>5851.2725797515213</v>
      </c>
      <c r="C93" s="17">
        <f>+[1]CUY!C94</f>
        <v>6543.2666267306004</v>
      </c>
      <c r="D93" s="17">
        <f>+[1]CUY!D94</f>
        <v>4376.40928174484</v>
      </c>
      <c r="E93" s="17">
        <f>+[1]CUY!E94</f>
        <v>4635.5400214517404</v>
      </c>
      <c r="F93" s="17">
        <f>+[1]CUY!F94</f>
        <v>4796.1019999999999</v>
      </c>
      <c r="G93" s="17">
        <f>+[1]CUY!G94</f>
        <v>5760.241</v>
      </c>
      <c r="H93" s="17">
        <f>+[1]CUY!H94</f>
        <v>7532.63</v>
      </c>
      <c r="I93" s="17">
        <f>+[1]CUY!I94</f>
        <v>6471.8019999999997</v>
      </c>
      <c r="J93" s="17">
        <f>+[1]CUY!J94</f>
        <v>4416.1225989525401</v>
      </c>
      <c r="K93" s="17">
        <f>+[1]CUY!K94</f>
        <v>5146.0569999999998</v>
      </c>
      <c r="L93" s="17">
        <f>+[1]CUY!L94</f>
        <v>2937.0095418843798</v>
      </c>
      <c r="M93" s="17">
        <f>+[1]CUY!M94</f>
        <v>6339.0663364011098</v>
      </c>
      <c r="N93" s="17">
        <f>+[1]CUY!N94</f>
        <v>6121.6610000000001</v>
      </c>
      <c r="O93" s="17">
        <f>+[1]CUY!P94</f>
        <v>5394.02</v>
      </c>
      <c r="P93" s="17">
        <f>+[1]CUY!Q94</f>
        <v>6165.4780000000001</v>
      </c>
      <c r="Q93" s="17">
        <f>+[1]CUY!R94</f>
        <v>5363.6469999999999</v>
      </c>
      <c r="R93" s="18">
        <f t="shared" si="51"/>
        <v>5851.2725797515213</v>
      </c>
      <c r="S93" s="19">
        <f t="shared" si="52"/>
        <v>5844.9650630662845</v>
      </c>
      <c r="T93" s="19">
        <f t="shared" si="53"/>
        <v>5426.0612678849238</v>
      </c>
      <c r="U93" s="19">
        <f t="shared" si="54"/>
        <v>5202.7808423463348</v>
      </c>
      <c r="V93" s="19"/>
      <c r="W93" s="20">
        <f t="shared" si="55"/>
        <v>5691.1218275304464</v>
      </c>
      <c r="X93" s="21"/>
      <c r="Y93" s="41">
        <f t="shared" si="62"/>
        <v>7.7234264401254471E-2</v>
      </c>
      <c r="Z93" s="24">
        <f t="shared" si="62"/>
        <v>5.1128105946825597E-2</v>
      </c>
      <c r="AA93" s="24">
        <f t="shared" si="62"/>
        <v>7.2754939915796957E-2</v>
      </c>
      <c r="AB93" s="24">
        <f t="shared" si="60"/>
        <v>6.4116671433033456E-2</v>
      </c>
      <c r="AC93" s="24">
        <f t="shared" si="60"/>
        <v>0.30200681785333705</v>
      </c>
      <c r="AD93" s="24">
        <f t="shared" si="60"/>
        <v>6.0802039601250746E-2</v>
      </c>
      <c r="AE93" s="24">
        <f t="shared" si="60"/>
        <v>9.1190201780872782E-2</v>
      </c>
      <c r="AF93" s="24">
        <f t="shared" si="60"/>
        <v>4.5323560314284972E-2</v>
      </c>
      <c r="AG93" s="24">
        <f t="shared" si="60"/>
        <v>0.12942977418594603</v>
      </c>
      <c r="AH93" s="24">
        <f t="shared" si="60"/>
        <v>8.3012424830804843E-2</v>
      </c>
      <c r="AI93" s="24">
        <f t="shared" si="60"/>
        <v>7.9318814257685499E-2</v>
      </c>
      <c r="AJ93" s="24">
        <f t="shared" si="60"/>
        <v>6.6041750748173644E-2</v>
      </c>
      <c r="AK93" s="24">
        <f t="shared" si="60"/>
        <v>7.5394191039021452E-2</v>
      </c>
      <c r="AL93" s="24">
        <f t="shared" si="60"/>
        <v>0.11019475674702206</v>
      </c>
      <c r="AM93" s="24">
        <f t="shared" si="60"/>
        <v>5.8643622935053763E-2</v>
      </c>
      <c r="AN93" s="24">
        <f t="shared" si="60"/>
        <v>0.15786089039404394</v>
      </c>
      <c r="AO93" s="24">
        <f t="shared" si="45"/>
        <v>7.7234264401254471E-2</v>
      </c>
      <c r="AP93" s="24">
        <f t="shared" si="45"/>
        <v>6.0397939158971292E-2</v>
      </c>
      <c r="AQ93" s="24">
        <f t="shared" si="45"/>
        <v>6.8646419287725191E-2</v>
      </c>
      <c r="AR93" s="24">
        <f t="shared" si="39"/>
        <v>6.9424985950959917E-2</v>
      </c>
      <c r="AS93" s="24" t="e">
        <f t="shared" si="39"/>
        <v>#DIV/0!</v>
      </c>
      <c r="AT93" s="24">
        <f t="shared" si="39"/>
        <v>6.928200361872916E-2</v>
      </c>
      <c r="AU93" s="21"/>
      <c r="AV93" s="24">
        <f t="shared" si="61"/>
        <v>2.8379793416519785</v>
      </c>
      <c r="AW93" s="24">
        <f t="shared" si="61"/>
        <v>2.9065543375072895</v>
      </c>
      <c r="AX93" s="24">
        <f t="shared" si="61"/>
        <v>2.7403991881789476</v>
      </c>
      <c r="AY93" s="24">
        <f t="shared" si="61"/>
        <v>1.9331749539308771</v>
      </c>
      <c r="AZ93" s="24">
        <f t="shared" si="61"/>
        <v>3.1712964376268333</v>
      </c>
      <c r="BA93" s="24">
        <f t="shared" si="61"/>
        <v>2.9368873646238995</v>
      </c>
      <c r="BB93" s="24">
        <f t="shared" si="61"/>
        <v>3.539989885324216</v>
      </c>
      <c r="BC93" s="24">
        <f t="shared" si="59"/>
        <v>2.915923660145272</v>
      </c>
      <c r="BD93" s="24">
        <f t="shared" si="59"/>
        <v>3.2427123313232276</v>
      </c>
      <c r="BE93" s="24">
        <f t="shared" si="59"/>
        <v>2.7596749736347124</v>
      </c>
      <c r="BF93" s="24">
        <f t="shared" si="63"/>
        <v>1.8900864364180756</v>
      </c>
      <c r="BG93" s="24">
        <f t="shared" si="63"/>
        <v>2.5150634661074829</v>
      </c>
      <c r="BH93" s="24">
        <f t="shared" si="63"/>
        <v>3.8750750573780808</v>
      </c>
      <c r="BI93" s="24">
        <f t="shared" si="63"/>
        <v>2.1078572262367632</v>
      </c>
      <c r="BJ93" s="24">
        <f t="shared" si="63"/>
        <v>2.8847281030317622</v>
      </c>
      <c r="BK93" s="24">
        <f t="shared" si="63"/>
        <v>3.2326205322752246</v>
      </c>
      <c r="BL93" s="24">
        <f t="shared" si="46"/>
        <v>2.8379793416519785</v>
      </c>
      <c r="BM93" s="24">
        <f t="shared" si="46"/>
        <v>2.7191048171444017</v>
      </c>
      <c r="BN93" s="24">
        <f t="shared" si="46"/>
        <v>2.5499712959801606</v>
      </c>
      <c r="BO93" s="24">
        <f t="shared" si="46"/>
        <v>2.5605071262604411</v>
      </c>
      <c r="BP93" s="24" t="e">
        <f t="shared" si="46"/>
        <v>#DIV/0!</v>
      </c>
      <c r="BQ93" s="24">
        <f t="shared" si="46"/>
        <v>2.8089087937891559</v>
      </c>
      <c r="BR93" s="21"/>
      <c r="BS93" s="35">
        <f t="shared" si="56"/>
        <v>45383</v>
      </c>
      <c r="BT93" s="24">
        <f t="shared" si="58"/>
        <v>1.6652620139387213E-2</v>
      </c>
      <c r="BU93" s="24">
        <f t="shared" si="49"/>
        <v>1.9507784021097867E-3</v>
      </c>
      <c r="BV93" s="24">
        <f t="shared" si="50"/>
        <v>5.8517282116462175E-3</v>
      </c>
      <c r="BW93" s="24">
        <f t="shared" si="48"/>
        <v>1.81871519118228E-2</v>
      </c>
      <c r="BX93" s="24">
        <f t="shared" si="48"/>
        <v>3.8171913273417836E-3</v>
      </c>
      <c r="BY93" s="24">
        <f t="shared" si="48"/>
        <v>8.576022330865931E-3</v>
      </c>
      <c r="BZ93" s="24">
        <f t="shared" ref="BZ93:CE95" si="64">(I93-I92)/$B92*I$3</f>
        <v>6.2509165321580689E-3</v>
      </c>
      <c r="CA93" s="24">
        <f t="shared" si="64"/>
        <v>2.3572000010798908E-3</v>
      </c>
      <c r="CB93" s="24">
        <f t="shared" si="64"/>
        <v>4.8799273347250602E-3</v>
      </c>
      <c r="CC93" s="24">
        <f t="shared" si="64"/>
        <v>8.9010178169697258E-4</v>
      </c>
      <c r="CD93" s="24">
        <f t="shared" si="64"/>
        <v>4.9524495576318342E-3</v>
      </c>
      <c r="CE93" s="24">
        <f t="shared" si="64"/>
        <v>2.8681768707889701E-3</v>
      </c>
      <c r="CF93" s="24">
        <f t="shared" si="57"/>
        <v>7.7234264401254527E-2</v>
      </c>
    </row>
    <row r="94" spans="1:84" x14ac:dyDescent="0.2">
      <c r="A94" s="31">
        <f>+[1]CUY!A95</f>
        <v>45413</v>
      </c>
      <c r="B94" s="17">
        <f>+[1]CUY!B95</f>
        <v>6129.6135030383393</v>
      </c>
      <c r="C94" s="17">
        <f>+[1]CUY!C95</f>
        <v>6855.6580249342396</v>
      </c>
      <c r="D94" s="17">
        <f>+[1]CUY!D95</f>
        <v>4642.1767802674703</v>
      </c>
      <c r="E94" s="17">
        <f>+[1]CUY!E95</f>
        <v>4916.7301572793203</v>
      </c>
      <c r="F94" s="17">
        <f>+[1]CUY!F95</f>
        <v>4902.7709999999997</v>
      </c>
      <c r="G94" s="17">
        <f>+[1]CUY!G95</f>
        <v>5957.8549999999996</v>
      </c>
      <c r="H94" s="17">
        <f>+[1]CUY!H95</f>
        <v>7615.5559999999996</v>
      </c>
      <c r="I94" s="17">
        <f>+[1]CUY!I95</f>
        <v>6991.0469999999996</v>
      </c>
      <c r="J94" s="17">
        <f>+[1]CUY!J95</f>
        <v>4785.5151476527399</v>
      </c>
      <c r="K94" s="17">
        <f>+[1]CUY!K95</f>
        <v>5316.3739999999998</v>
      </c>
      <c r="L94" s="17">
        <f>+[1]CUY!L95</f>
        <v>3230.5824282468602</v>
      </c>
      <c r="M94" s="17">
        <f>+[1]CUY!M95</f>
        <v>6624.2058842299102</v>
      </c>
      <c r="N94" s="17">
        <f>+[1]CUY!N95</f>
        <v>6406.107</v>
      </c>
      <c r="O94" s="17">
        <f>+[1]CUY!P95</f>
        <v>5788.8180000000002</v>
      </c>
      <c r="P94" s="17">
        <f>+[1]CUY!Q95</f>
        <v>6357.8559999999998</v>
      </c>
      <c r="Q94" s="17">
        <f>+[1]CUY!R95</f>
        <v>5729.3329999999996</v>
      </c>
      <c r="R94" s="18">
        <f t="shared" si="51"/>
        <v>6129.6135030383393</v>
      </c>
      <c r="S94" s="19">
        <f t="shared" si="52"/>
        <v>6120.1810435452426</v>
      </c>
      <c r="T94" s="19">
        <f t="shared" si="53"/>
        <v>5671.9371941139871</v>
      </c>
      <c r="U94" s="19">
        <f t="shared" si="54"/>
        <v>5439.054633339475</v>
      </c>
      <c r="V94" s="19"/>
      <c r="W94" s="20">
        <f t="shared" si="55"/>
        <v>5980.0795972202195</v>
      </c>
      <c r="X94" s="21"/>
      <c r="Y94" s="41">
        <f t="shared" si="62"/>
        <v>4.7569297019254275E-2</v>
      </c>
      <c r="Z94" s="24">
        <f t="shared" si="62"/>
        <v>4.774242225243519E-2</v>
      </c>
      <c r="AA94" s="24">
        <f t="shared" si="62"/>
        <v>6.0727295235209588E-2</v>
      </c>
      <c r="AB94" s="24">
        <f t="shared" si="60"/>
        <v>6.0659628549494915E-2</v>
      </c>
      <c r="AC94" s="24">
        <f t="shared" si="60"/>
        <v>2.2240769691720397E-2</v>
      </c>
      <c r="AD94" s="24">
        <f t="shared" si="60"/>
        <v>3.4306550715499595E-2</v>
      </c>
      <c r="AE94" s="24">
        <f t="shared" si="60"/>
        <v>1.1008903928640956E-2</v>
      </c>
      <c r="AF94" s="24">
        <f t="shared" si="60"/>
        <v>8.023190449893236E-2</v>
      </c>
      <c r="AG94" s="24">
        <f t="shared" si="60"/>
        <v>8.3646352750219366E-2</v>
      </c>
      <c r="AH94" s="24">
        <f t="shared" si="60"/>
        <v>3.3096601922598223E-2</v>
      </c>
      <c r="AI94" s="24">
        <f t="shared" si="60"/>
        <v>9.9956395161768796E-2</v>
      </c>
      <c r="AJ94" s="24">
        <f t="shared" si="60"/>
        <v>4.4981316284928408E-2</v>
      </c>
      <c r="AK94" s="24">
        <f t="shared" si="60"/>
        <v>4.6465493597244167E-2</v>
      </c>
      <c r="AL94" s="24">
        <f t="shared" si="60"/>
        <v>7.3191793875439837E-2</v>
      </c>
      <c r="AM94" s="24">
        <f t="shared" si="60"/>
        <v>3.1202446914902593E-2</v>
      </c>
      <c r="AN94" s="24">
        <f t="shared" si="60"/>
        <v>6.8178610561060449E-2</v>
      </c>
      <c r="AO94" s="24">
        <f t="shared" si="45"/>
        <v>4.7569297019254275E-2</v>
      </c>
      <c r="AP94" s="24">
        <f t="shared" si="45"/>
        <v>4.7085992389932052E-2</v>
      </c>
      <c r="AQ94" s="24">
        <f t="shared" si="45"/>
        <v>4.5313886830641303E-2</v>
      </c>
      <c r="AR94" s="24">
        <f t="shared" si="39"/>
        <v>4.5412981663587759E-2</v>
      </c>
      <c r="AS94" s="24" t="e">
        <f t="shared" si="39"/>
        <v>#DIV/0!</v>
      </c>
      <c r="AT94" s="24">
        <f t="shared" si="39"/>
        <v>5.0773428938378773E-2</v>
      </c>
      <c r="AU94" s="21"/>
      <c r="AV94" s="24">
        <f t="shared" si="61"/>
        <v>2.7272764379861156</v>
      </c>
      <c r="AW94" s="24">
        <f t="shared" si="61"/>
        <v>2.7990518209326876</v>
      </c>
      <c r="AX94" s="24">
        <f t="shared" si="61"/>
        <v>2.620624512073225</v>
      </c>
      <c r="AY94" s="24">
        <f t="shared" si="61"/>
        <v>1.9309145353662625</v>
      </c>
      <c r="AZ94" s="24">
        <f t="shared" si="61"/>
        <v>2.7085898598952904</v>
      </c>
      <c r="BA94" s="24">
        <f t="shared" si="61"/>
        <v>2.7528651094983938</v>
      </c>
      <c r="BB94" s="24">
        <f t="shared" si="61"/>
        <v>3.1510315745890818</v>
      </c>
      <c r="BC94" s="24">
        <f t="shared" si="59"/>
        <v>3.0388784645455464</v>
      </c>
      <c r="BD94" s="24">
        <f t="shared" si="59"/>
        <v>3.3009354245452984</v>
      </c>
      <c r="BE94" s="24">
        <f t="shared" si="59"/>
        <v>2.6539104951126542</v>
      </c>
      <c r="BF94" s="24">
        <f t="shared" si="63"/>
        <v>1.9702185084594723</v>
      </c>
      <c r="BG94" s="24">
        <f t="shared" si="63"/>
        <v>2.4027294685124052</v>
      </c>
      <c r="BH94" s="24">
        <f t="shared" si="63"/>
        <v>3.7403629091963353</v>
      </c>
      <c r="BI94" s="24">
        <f t="shared" si="63"/>
        <v>2.1172389000135596</v>
      </c>
      <c r="BJ94" s="24">
        <f t="shared" si="63"/>
        <v>2.739585330706114</v>
      </c>
      <c r="BK94" s="24">
        <f t="shared" si="63"/>
        <v>3.1391238398086729</v>
      </c>
      <c r="BL94" s="24">
        <f t="shared" si="46"/>
        <v>2.7272764379861152</v>
      </c>
      <c r="BM94" s="24">
        <f t="shared" si="46"/>
        <v>2.6225291549016974</v>
      </c>
      <c r="BN94" s="24">
        <f t="shared" si="46"/>
        <v>2.4640732847457798</v>
      </c>
      <c r="BO94" s="24">
        <f t="shared" si="46"/>
        <v>2.4827739267387314</v>
      </c>
      <c r="BP94" s="24" t="e">
        <f t="shared" si="46"/>
        <v>#DIV/0!</v>
      </c>
      <c r="BQ94" s="24">
        <f t="shared" si="46"/>
        <v>2.7434932669182666</v>
      </c>
      <c r="BR94" s="21"/>
      <c r="BS94" s="35">
        <f t="shared" si="56"/>
        <v>45413</v>
      </c>
      <c r="BT94" s="24">
        <f t="shared" si="58"/>
        <v>1.5173047257566739E-2</v>
      </c>
      <c r="BU94" s="24">
        <f t="shared" si="49"/>
        <v>1.6215104608339433E-3</v>
      </c>
      <c r="BV94" s="24">
        <f t="shared" si="50"/>
        <v>5.4687996535853541E-3</v>
      </c>
      <c r="BW94" s="24">
        <f t="shared" ref="BW94:BW108" si="65">(F94-F93)/$B93*F$3</f>
        <v>1.6188285660761739E-3</v>
      </c>
      <c r="BX94" s="24">
        <f t="shared" ref="BX94:BX108" si="66">(G94-G93)/$B93*G$3</f>
        <v>2.1209333578041888E-3</v>
      </c>
      <c r="BY94" s="24">
        <f t="shared" ref="BY94:BY108" si="67">(H94-H93)/$B93*H$3</f>
        <v>1.0487503216369649E-3</v>
      </c>
      <c r="BZ94" s="24">
        <f t="shared" si="64"/>
        <v>1.0737603511656613E-2</v>
      </c>
      <c r="CA94" s="24">
        <f t="shared" si="64"/>
        <v>1.5971963969779583E-3</v>
      </c>
      <c r="CB94" s="24">
        <f t="shared" si="64"/>
        <v>1.9560364423299578E-3</v>
      </c>
      <c r="CC94" s="24">
        <f t="shared" si="64"/>
        <v>1.1238636663887598E-3</v>
      </c>
      <c r="CD94" s="24">
        <f t="shared" si="64"/>
        <v>3.3380873579303113E-3</v>
      </c>
      <c r="CE94" s="24">
        <f t="shared" si="64"/>
        <v>1.7646400264672805E-3</v>
      </c>
      <c r="CF94" s="24">
        <f t="shared" si="57"/>
        <v>4.7569297019254247E-2</v>
      </c>
    </row>
    <row r="95" spans="1:84" x14ac:dyDescent="0.2">
      <c r="A95" s="31">
        <f>+[1]CUY!A96</f>
        <v>45444</v>
      </c>
      <c r="B95" s="17">
        <f>+[1]CUY!B96</f>
        <v>6464.3049947259105</v>
      </c>
      <c r="C95" s="17">
        <f>+[1]CUY!C96</f>
        <v>7180.2084728576501</v>
      </c>
      <c r="D95" s="17">
        <f>+[1]CUY!D96</f>
        <v>4763.9989066551598</v>
      </c>
      <c r="E95" s="17">
        <f>+[1]CUY!E96</f>
        <v>5185.1013351087104</v>
      </c>
      <c r="F95" s="17">
        <f>+[1]CUY!F96</f>
        <v>5956.1670000000004</v>
      </c>
      <c r="G95" s="17">
        <f>+[1]CUY!G96</f>
        <v>6064.8639999999996</v>
      </c>
      <c r="H95" s="17">
        <f>+[1]CUY!H96</f>
        <v>7973.5119999999997</v>
      </c>
      <c r="I95" s="17">
        <f>+[1]CUY!I96</f>
        <v>7260.5720000000001</v>
      </c>
      <c r="J95" s="17">
        <f>+[1]CUY!J96</f>
        <v>5155.4627961203096</v>
      </c>
      <c r="K95" s="17">
        <f>+[1]CUY!K96</f>
        <v>5552.31</v>
      </c>
      <c r="L95" s="17">
        <f>+[1]CUY!L96</f>
        <v>3446.8083304429701</v>
      </c>
      <c r="M95" s="17">
        <f>+[1]CUY!M96</f>
        <v>6862.0195196064096</v>
      </c>
      <c r="N95" s="17">
        <f>+[1]CUY!N96</f>
        <v>6457.1620000000003</v>
      </c>
      <c r="O95" s="17">
        <f>+[1]CUY!P96</f>
        <v>6275.5680000000002</v>
      </c>
      <c r="P95" s="17">
        <f>+[1]CUY!Q96</f>
        <v>6557.5709999999999</v>
      </c>
      <c r="Q95" s="17">
        <f>+[1]CUY!R96</f>
        <v>6307.6689999999999</v>
      </c>
      <c r="R95" s="18">
        <f t="shared" si="51"/>
        <v>6464.3049947259105</v>
      </c>
      <c r="S95" s="19">
        <f t="shared" si="52"/>
        <v>6371.2588628005133</v>
      </c>
      <c r="T95" s="19">
        <f t="shared" si="53"/>
        <v>5876.3526701905057</v>
      </c>
      <c r="U95" s="19">
        <f t="shared" si="54"/>
        <v>5635.3024053387053</v>
      </c>
      <c r="V95" s="19"/>
      <c r="W95" s="20">
        <f t="shared" si="55"/>
        <v>6225.4380625079148</v>
      </c>
      <c r="X95" s="21"/>
      <c r="Y95" s="41">
        <f t="shared" si="62"/>
        <v>5.4602380969317243E-2</v>
      </c>
      <c r="Z95" s="24">
        <f t="shared" si="62"/>
        <v>4.7340524679470697E-2</v>
      </c>
      <c r="AA95" s="24">
        <f t="shared" si="62"/>
        <v>2.624245739746911E-2</v>
      </c>
      <c r="AB95" s="24">
        <f t="shared" si="60"/>
        <v>5.4583263519569103E-2</v>
      </c>
      <c r="AC95" s="24">
        <f t="shared" si="60"/>
        <v>0.21485727153073242</v>
      </c>
      <c r="AD95" s="24">
        <f t="shared" si="60"/>
        <v>1.7960994351154946E-2</v>
      </c>
      <c r="AE95" s="24">
        <f t="shared" si="60"/>
        <v>4.7003265421460938E-2</v>
      </c>
      <c r="AF95" s="24">
        <f t="shared" si="60"/>
        <v>3.8552880562811254E-2</v>
      </c>
      <c r="AG95" s="24">
        <f t="shared" si="60"/>
        <v>7.7305710472785005E-2</v>
      </c>
      <c r="AH95" s="24">
        <f t="shared" si="60"/>
        <v>4.4379120054383048E-2</v>
      </c>
      <c r="AI95" s="24">
        <f t="shared" si="60"/>
        <v>6.6930934900629957E-2</v>
      </c>
      <c r="AJ95" s="24">
        <f t="shared" si="60"/>
        <v>3.5900701085190612E-2</v>
      </c>
      <c r="AK95" s="24">
        <f t="shared" si="60"/>
        <v>7.9697388757322685E-3</v>
      </c>
      <c r="AL95" s="24">
        <f t="shared" si="60"/>
        <v>8.4084522954426921E-2</v>
      </c>
      <c r="AM95" s="24">
        <f t="shared" si="60"/>
        <v>3.1412318869757483E-2</v>
      </c>
      <c r="AN95" s="24">
        <f t="shared" si="60"/>
        <v>0.10094298934972024</v>
      </c>
      <c r="AO95" s="24">
        <f t="shared" si="45"/>
        <v>5.4602380969317243E-2</v>
      </c>
      <c r="AP95" s="24">
        <f t="shared" si="45"/>
        <v>4.102457385963687E-2</v>
      </c>
      <c r="AQ95" s="24">
        <f t="shared" si="45"/>
        <v>3.6039798940060486E-2</v>
      </c>
      <c r="AR95" s="24">
        <f t="shared" si="39"/>
        <v>3.6081228306901192E-2</v>
      </c>
      <c r="AS95" s="24" t="e">
        <f t="shared" si="39"/>
        <v>#DIV/0!</v>
      </c>
      <c r="AT95" s="24">
        <f t="shared" si="39"/>
        <v>4.102929757017737E-2</v>
      </c>
      <c r="AU95" s="21"/>
      <c r="AV95" s="24">
        <f t="shared" si="61"/>
        <v>2.7181116473880587</v>
      </c>
      <c r="AW95" s="24">
        <f t="shared" si="61"/>
        <v>2.7964935804950377</v>
      </c>
      <c r="AX95" s="24">
        <f t="shared" si="61"/>
        <v>2.555004318450425</v>
      </c>
      <c r="AY95" s="24">
        <f t="shared" si="61"/>
        <v>1.9285927924204755</v>
      </c>
      <c r="AZ95" s="24">
        <f t="shared" si="61"/>
        <v>3.3587114558302789</v>
      </c>
      <c r="BA95" s="24">
        <f t="shared" si="61"/>
        <v>2.5679196532363195</v>
      </c>
      <c r="BB95" s="24">
        <f t="shared" si="61"/>
        <v>2.968952667467176</v>
      </c>
      <c r="BC95" s="24">
        <f t="shared" si="59"/>
        <v>2.9575105861881443</v>
      </c>
      <c r="BD95" s="24">
        <f t="shared" si="59"/>
        <v>3.3012887240920241</v>
      </c>
      <c r="BE95" s="24">
        <f t="shared" si="59"/>
        <v>2.5525800803905523</v>
      </c>
      <c r="BF95" s="24">
        <f t="shared" si="63"/>
        <v>1.9321748451985687</v>
      </c>
      <c r="BG95" s="24">
        <f t="shared" si="63"/>
        <v>2.3712373112641609</v>
      </c>
      <c r="BH95" s="24">
        <f t="shared" si="63"/>
        <v>3.5150523958789801</v>
      </c>
      <c r="BI95" s="24">
        <f t="shared" si="63"/>
        <v>2.2826453330945284</v>
      </c>
      <c r="BJ95" s="24">
        <f t="shared" si="63"/>
        <v>2.642043461118476</v>
      </c>
      <c r="BK95" s="24">
        <f t="shared" si="63"/>
        <v>3.3521842894876057</v>
      </c>
      <c r="BL95" s="24">
        <f t="shared" si="46"/>
        <v>2.7181116473880582</v>
      </c>
      <c r="BM95" s="24">
        <f t="shared" si="46"/>
        <v>2.5793166219717536</v>
      </c>
      <c r="BN95" s="24">
        <f t="shared" si="46"/>
        <v>2.3881672825741442</v>
      </c>
      <c r="BO95" s="24">
        <f t="shared" si="46"/>
        <v>2.3932417899680059</v>
      </c>
      <c r="BP95" s="24" t="e">
        <f t="shared" si="46"/>
        <v>#DIV/0!</v>
      </c>
      <c r="BQ95" s="24">
        <f t="shared" si="46"/>
        <v>2.6467419889845623</v>
      </c>
      <c r="BR95" s="21"/>
      <c r="BS95" s="35">
        <f t="shared" si="56"/>
        <v>45444</v>
      </c>
      <c r="BT95" s="24">
        <f t="shared" si="58"/>
        <v>1.5047806399883602E-2</v>
      </c>
      <c r="BU95" s="24">
        <f t="shared" si="49"/>
        <v>7.0951454115088448E-4</v>
      </c>
      <c r="BV95" s="24">
        <f t="shared" si="50"/>
        <v>4.9824740208899206E-3</v>
      </c>
      <c r="BW95" s="24">
        <f t="shared" si="65"/>
        <v>1.5260597548872077E-2</v>
      </c>
      <c r="BX95" s="24">
        <f t="shared" si="66"/>
        <v>1.0963440348512896E-3</v>
      </c>
      <c r="BY95" s="24">
        <f t="shared" si="67"/>
        <v>4.3214378829709264E-3</v>
      </c>
      <c r="BZ95" s="24">
        <f t="shared" si="64"/>
        <v>5.3204863542920967E-3</v>
      </c>
      <c r="CA95" s="24">
        <f t="shared" si="64"/>
        <v>1.5269601421998452E-3</v>
      </c>
      <c r="CB95" s="24">
        <f t="shared" si="64"/>
        <v>2.5866066746526597E-3</v>
      </c>
      <c r="CC95" s="24">
        <f t="shared" si="64"/>
        <v>7.9017383507003279E-4</v>
      </c>
      <c r="CD95" s="24">
        <f t="shared" si="64"/>
        <v>2.6576282526158354E-3</v>
      </c>
      <c r="CE95" s="24">
        <f t="shared" si="64"/>
        <v>3.0235128186815769E-4</v>
      </c>
      <c r="CF95" s="24">
        <f t="shared" si="57"/>
        <v>5.460238096931732E-2</v>
      </c>
    </row>
    <row r="96" spans="1:84" x14ac:dyDescent="0.2">
      <c r="A96" s="31">
        <f>+[1]CUY!A97</f>
        <v>45474</v>
      </c>
      <c r="B96" s="17">
        <f>+[1]CUY!B97</f>
        <v>6778.9597352306801</v>
      </c>
      <c r="C96" s="17">
        <f>+[1]CUY!C97</f>
        <v>7428.3779000654004</v>
      </c>
      <c r="D96" s="17">
        <f>+[1]CUY!D97</f>
        <v>5091.7745074152099</v>
      </c>
      <c r="E96" s="17">
        <f>+[1]CUY!E97</f>
        <v>5381.1922187746204</v>
      </c>
      <c r="F96" s="17">
        <f>+[1]CUY!F97</f>
        <v>6350.1719999999996</v>
      </c>
      <c r="G96" s="17">
        <f>+[1]CUY!G97</f>
        <v>6281.5069999999996</v>
      </c>
      <c r="H96" s="17">
        <f>+[1]CUY!H97</f>
        <v>8350.982</v>
      </c>
      <c r="I96" s="17">
        <f>+[1]CUY!I97</f>
        <v>7640.5429999999997</v>
      </c>
      <c r="J96" s="17">
        <f>+[1]CUY!J97</f>
        <v>5439.4371538395499</v>
      </c>
      <c r="K96" s="17">
        <f>+[1]CUY!K97</f>
        <v>5833.8459999999995</v>
      </c>
      <c r="L96" s="17">
        <f>+[1]CUY!L97</f>
        <v>3683.8643413414502</v>
      </c>
      <c r="M96" s="17">
        <f>+[1]CUY!M97</f>
        <v>7537.9924347829001</v>
      </c>
      <c r="N96" s="17">
        <f>+[1]CUY!N97</f>
        <v>6729.5640000000003</v>
      </c>
      <c r="O96" s="17">
        <f>+[1]CUY!P97</f>
        <v>6537.1589999999997</v>
      </c>
      <c r="P96" s="17">
        <f>+[1]CUY!Q97</f>
        <v>6836.7209999999995</v>
      </c>
      <c r="Q96" s="17">
        <f>+[1]CUY!R97</f>
        <v>6683.5640000000003</v>
      </c>
      <c r="R96" s="18">
        <f t="shared" ref="R96:R108" si="68">+SUMPRODUCT($C$3:$N$3,C96:N96)</f>
        <v>6778.9597352306801</v>
      </c>
      <c r="S96" s="19">
        <f t="shared" si="52"/>
        <v>6660.3586677524154</v>
      </c>
      <c r="T96" s="19">
        <f t="shared" si="53"/>
        <v>6194.8606433711439</v>
      </c>
      <c r="U96" s="19">
        <f t="shared" si="54"/>
        <v>5866.3903552179645</v>
      </c>
      <c r="V96" s="19"/>
      <c r="W96" s="20">
        <f t="shared" si="55"/>
        <v>6514.5191865622437</v>
      </c>
      <c r="X96" s="21"/>
      <c r="Y96" s="41">
        <f t="shared" ref="Y96:Y108" si="69">+B96/B95-1</f>
        <v>4.867572627861616E-2</v>
      </c>
      <c r="Z96" s="24">
        <f t="shared" ref="Z96:Z108" si="70">+C96/C95-1</f>
        <v>3.4562983532563374E-2</v>
      </c>
      <c r="AA96" s="24">
        <f t="shared" ref="AA96:AA108" si="71">+D96/D95-1</f>
        <v>6.8802618804584048E-2</v>
      </c>
      <c r="AB96" s="24">
        <f t="shared" ref="AB96:AB108" si="72">+E96/E95-1</f>
        <v>3.7818139124526695E-2</v>
      </c>
      <c r="AC96" s="24">
        <f t="shared" ref="AC96:AC108" si="73">+F96/F95-1</f>
        <v>6.6150764409392604E-2</v>
      </c>
      <c r="AD96" s="24">
        <f t="shared" ref="AD96:AD108" si="74">+G96/G95-1</f>
        <v>3.5720998855044428E-2</v>
      </c>
      <c r="AE96" s="24">
        <f t="shared" ref="AE96:AE108" si="75">+H96/H95-1</f>
        <v>4.7340494376881814E-2</v>
      </c>
      <c r="AF96" s="24">
        <f t="shared" ref="AF96:AF108" si="76">+I96/I95-1</f>
        <v>5.2333480061901305E-2</v>
      </c>
      <c r="AG96" s="24">
        <f t="shared" ref="AG96:AG108" si="77">+J96/J95-1</f>
        <v>5.5082224224940912E-2</v>
      </c>
      <c r="AH96" s="24">
        <f t="shared" ref="AH96:AH108" si="78">+K96/K95-1</f>
        <v>5.0706102505083228E-2</v>
      </c>
      <c r="AI96" s="24">
        <f t="shared" ref="AI96:AI108" si="79">+L96/L95-1</f>
        <v>6.8775512930251859E-2</v>
      </c>
      <c r="AJ96" s="24">
        <f t="shared" ref="AJ96:AJ108" si="80">+M96/M95-1</f>
        <v>9.8509325606707554E-2</v>
      </c>
      <c r="AK96" s="24">
        <f t="shared" ref="AK96:AK108" si="81">+N96/N95-1</f>
        <v>4.2186025377712433E-2</v>
      </c>
      <c r="AL96" s="24">
        <f t="shared" ref="AL96:AL108" si="82">+O96/O95-1</f>
        <v>4.1684035612393977E-2</v>
      </c>
      <c r="AM96" s="24">
        <f t="shared" ref="AM96:AM108" si="83">+P96/P95-1</f>
        <v>4.2569115911974098E-2</v>
      </c>
      <c r="AN96" s="24">
        <f t="shared" ref="AN96:AN108" si="84">+Q96/Q95-1</f>
        <v>5.9593329960719421E-2</v>
      </c>
      <c r="AO96" s="24">
        <f t="shared" ref="AO96:AO108" si="85">+R96/R95-1</f>
        <v>4.867572627861616E-2</v>
      </c>
      <c r="AP96" s="24">
        <f t="shared" ref="AP96:AP108" si="86">+S96/S95-1</f>
        <v>4.5375617468605967E-2</v>
      </c>
      <c r="AQ96" s="24">
        <f t="shared" ref="AQ96:AQ108" si="87">+T96/T95-1</f>
        <v>5.4201643614135264E-2</v>
      </c>
      <c r="AR96" s="24">
        <f t="shared" ref="AR96:AR108" si="88">+U96/U95-1</f>
        <v>4.100719593332447E-2</v>
      </c>
      <c r="AS96" s="24" t="e">
        <f t="shared" ref="AS96:AS108" si="89">+V96/V95-1</f>
        <v>#DIV/0!</v>
      </c>
      <c r="AT96" s="24">
        <f t="shared" ref="AT96:AT108" si="90">+W96/W95-1</f>
        <v>4.6435467054967816E-2</v>
      </c>
      <c r="AU96" s="21"/>
      <c r="AV96" s="24">
        <f t="shared" ref="AV96:AV108" si="91">+B96/B84-1</f>
        <v>2.6580539315178249</v>
      </c>
      <c r="AW96" s="24">
        <f t="shared" ref="AW96:AW108" si="92">+C96/C84-1</f>
        <v>2.6923723899310059</v>
      </c>
      <c r="AX96" s="24">
        <f t="shared" ref="AX96:AX108" si="93">+D96/D84-1</f>
        <v>2.4616853165483232</v>
      </c>
      <c r="AY96" s="24">
        <f t="shared" ref="AY96:AY108" si="94">+E96/E84-1</f>
        <v>1.9076669670960107</v>
      </c>
      <c r="AZ96" s="24">
        <f t="shared" ref="AZ96:AZ108" si="95">+F96/F84-1</f>
        <v>3.4166531272673852</v>
      </c>
      <c r="BA96" s="24">
        <f t="shared" ref="BA96:BA108" si="96">+G96/G84-1</f>
        <v>2.4906057437585383</v>
      </c>
      <c r="BB96" s="24">
        <f t="shared" ref="BB96:BB108" si="97">+H96/H84-1</f>
        <v>2.7876861065959035</v>
      </c>
      <c r="BC96" s="24">
        <f t="shared" ref="BC96:BC108" si="98">+I96/I84-1</f>
        <v>2.9274928400314257</v>
      </c>
      <c r="BD96" s="24">
        <f t="shared" ref="BD96:BD108" si="99">+J96/J84-1</f>
        <v>3.0967522469384621</v>
      </c>
      <c r="BE96" s="24">
        <f t="shared" ref="BE96:BE108" si="100">+K96/K84-1</f>
        <v>2.4167135349762918</v>
      </c>
      <c r="BF96" s="24">
        <f t="shared" ref="BF96:BF108" si="101">+L96/L84-1</f>
        <v>1.9505531455786151</v>
      </c>
      <c r="BG96" s="24">
        <f t="shared" ref="BG96:BG108" si="102">+M96/M84-1</f>
        <v>2.4974524107128757</v>
      </c>
      <c r="BH96" s="24">
        <f t="shared" ref="BH96:BH108" si="103">+N96/N84-1</f>
        <v>3.432372563667287</v>
      </c>
      <c r="BI96" s="24">
        <f t="shared" ref="BI96:BI108" si="104">+O96/O84-1</f>
        <v>2.2081781671928105</v>
      </c>
      <c r="BJ96" s="24">
        <f t="shared" ref="BJ96:BJ108" si="105">+P96/P84-1</f>
        <v>2.5698506836096593</v>
      </c>
      <c r="BK96" s="24">
        <f t="shared" ref="BK96:BK108" si="106">+Q96/Q84-1</f>
        <v>3.3559391604272433</v>
      </c>
      <c r="BL96" s="24">
        <f t="shared" ref="BL96:BL108" si="107">+R96/R84-1</f>
        <v>2.6580539315178244</v>
      </c>
      <c r="BM96" s="24">
        <f t="shared" ref="BM96:BM108" si="108">+S96/S84-1</f>
        <v>2.5186665770912344</v>
      </c>
      <c r="BN96" s="24">
        <f t="shared" ref="BN96:BN108" si="109">+T96/T84-1</f>
        <v>2.3684184945313227</v>
      </c>
      <c r="BO96" s="24">
        <f t="shared" ref="BO96:BO108" si="110">+U96/U84-1</f>
        <v>2.329814318884873</v>
      </c>
      <c r="BP96" s="24" t="e">
        <f t="shared" ref="BP96:BP108" si="111">+V96/V84-1</f>
        <v>#DIV/0!</v>
      </c>
      <c r="BQ96" s="24">
        <f t="shared" ref="BQ96:BQ108" si="112">+W96/W84-1</f>
        <v>2.5715863650219166</v>
      </c>
      <c r="BR96" s="21"/>
      <c r="BS96" s="35">
        <f t="shared" ref="BS96:BS108" si="113">+A96</f>
        <v>45474</v>
      </c>
      <c r="BT96" s="24">
        <f t="shared" si="58"/>
        <v>1.0910647203370873E-2</v>
      </c>
      <c r="BU96" s="24">
        <f t="shared" si="49"/>
        <v>1.8101851562822094E-3</v>
      </c>
      <c r="BV96" s="24">
        <f t="shared" si="50"/>
        <v>3.4520559564233146E-3</v>
      </c>
      <c r="BW96" s="24">
        <f t="shared" si="65"/>
        <v>5.4124370722831933E-3</v>
      </c>
      <c r="BX96" s="24">
        <f t="shared" si="66"/>
        <v>2.1046625137737438E-3</v>
      </c>
      <c r="BY96" s="24">
        <f t="shared" si="67"/>
        <v>4.3210801505791851E-3</v>
      </c>
      <c r="BZ96" s="24">
        <f t="shared" ref="BZ96:BZ108" si="114">(I96-I95)/$B95*I$3</f>
        <v>7.1123641346612192E-3</v>
      </c>
      <c r="CA96" s="24">
        <f t="shared" ref="CA96:CA108" si="115">(J96-J95)/$B95*J$3</f>
        <v>1.1114189779347513E-3</v>
      </c>
      <c r="CB96" s="24">
        <f t="shared" ref="CB96:CB108" si="116">(K96-K95)/$B95*K$3</f>
        <v>2.9267213127220533E-3</v>
      </c>
      <c r="CC96" s="24">
        <f t="shared" ref="CC96:CC108" si="117">(L96-L95)/$B95*L$3</f>
        <v>8.2144246728121798E-4</v>
      </c>
      <c r="CD96" s="24">
        <f t="shared" ref="CD96:CD108" si="118">(M96-M95)/$B95*M$3</f>
        <v>7.1630507420934143E-3</v>
      </c>
      <c r="CE96" s="24">
        <f t="shared" ref="CE96:CE108" si="119">(N96-N95)/$B95*N$3</f>
        <v>1.5296605912108988E-3</v>
      </c>
      <c r="CF96" s="24">
        <f t="shared" ref="CF96:CF108" si="120">+SUM(BT96:CE96)</f>
        <v>4.867572627861607E-2</v>
      </c>
    </row>
    <row r="97" spans="1:84" x14ac:dyDescent="0.2">
      <c r="A97" s="31">
        <f>+[1]CUY!A98</f>
        <v>45505</v>
      </c>
      <c r="B97" s="17">
        <f>+[1]CUY!B98</f>
        <v>7085.7667145936321</v>
      </c>
      <c r="C97" s="17">
        <f>+[1]CUY!C98</f>
        <v>7833.5931777325404</v>
      </c>
      <c r="D97" s="17">
        <f>+[1]CUY!D98</f>
        <v>5217.3978221980497</v>
      </c>
      <c r="E97" s="17">
        <f>+[1]CUY!E98</f>
        <v>5549.3550974693999</v>
      </c>
      <c r="F97" s="17">
        <f>+[1]CUY!F98</f>
        <v>6766.9690000000001</v>
      </c>
      <c r="G97" s="17">
        <f>+[1]CUY!G98</f>
        <v>6552.4160000000002</v>
      </c>
      <c r="H97" s="17">
        <f>+[1]CUY!H98</f>
        <v>8658.5130000000008</v>
      </c>
      <c r="I97" s="17">
        <f>+[1]CUY!I98</f>
        <v>7957.9679999999998</v>
      </c>
      <c r="J97" s="17">
        <f>+[1]CUY!J98</f>
        <v>5768.8448236162803</v>
      </c>
      <c r="K97" s="17">
        <f>+[1]CUY!K98</f>
        <v>5986.5780000000004</v>
      </c>
      <c r="L97" s="17">
        <f>+[1]CUY!L98</f>
        <v>3905.3338660304498</v>
      </c>
      <c r="M97" s="17">
        <f>+[1]CUY!M98</f>
        <v>7915.2761211822199</v>
      </c>
      <c r="N97" s="17">
        <f>+[1]CUY!N98</f>
        <v>6824.0619999999999</v>
      </c>
      <c r="O97" s="17">
        <f>+[1]CUY!P98</f>
        <v>7024.64</v>
      </c>
      <c r="P97" s="17">
        <f>+[1]CUY!Q98</f>
        <v>7104.0810000000001</v>
      </c>
      <c r="Q97" s="17">
        <f>+[1]CUY!R98</f>
        <v>7011.826</v>
      </c>
      <c r="R97" s="18">
        <f t="shared" si="68"/>
        <v>7085.7667145936321</v>
      </c>
      <c r="S97" s="19">
        <f t="shared" si="52"/>
        <v>6952.5572546852027</v>
      </c>
      <c r="T97" s="19">
        <f t="shared" si="53"/>
        <v>6411.9800384193923</v>
      </c>
      <c r="U97" s="19">
        <f t="shared" si="54"/>
        <v>6044.3406893681467</v>
      </c>
      <c r="V97" s="19"/>
      <c r="W97" s="20">
        <f t="shared" si="55"/>
        <v>6752.2860935895033</v>
      </c>
      <c r="X97" s="21"/>
      <c r="Y97" s="41">
        <f t="shared" si="69"/>
        <v>4.5258710974260152E-2</v>
      </c>
      <c r="Z97" s="24">
        <f t="shared" si="70"/>
        <v>5.4549631577517355E-2</v>
      </c>
      <c r="AA97" s="24">
        <f t="shared" si="71"/>
        <v>2.4671814236842726E-2</v>
      </c>
      <c r="AB97" s="24">
        <f t="shared" si="72"/>
        <v>3.1250115561393788E-2</v>
      </c>
      <c r="AC97" s="24">
        <f t="shared" si="73"/>
        <v>6.5635544989962602E-2</v>
      </c>
      <c r="AD97" s="24">
        <f t="shared" si="74"/>
        <v>4.3128026443336021E-2</v>
      </c>
      <c r="AE97" s="24">
        <f t="shared" si="75"/>
        <v>3.6825728998098661E-2</v>
      </c>
      <c r="AF97" s="24">
        <f t="shared" si="76"/>
        <v>4.1544822141567739E-2</v>
      </c>
      <c r="AG97" s="24">
        <f t="shared" si="77"/>
        <v>6.0559146187434187E-2</v>
      </c>
      <c r="AH97" s="24">
        <f t="shared" si="78"/>
        <v>2.618032769462908E-2</v>
      </c>
      <c r="AI97" s="24">
        <f t="shared" si="79"/>
        <v>6.0118805734402647E-2</v>
      </c>
      <c r="AJ97" s="24">
        <f t="shared" si="80"/>
        <v>5.0050950523431448E-2</v>
      </c>
      <c r="AK97" s="24">
        <f t="shared" si="81"/>
        <v>1.4042217296692527E-2</v>
      </c>
      <c r="AL97" s="24">
        <f t="shared" si="82"/>
        <v>7.4570773022348158E-2</v>
      </c>
      <c r="AM97" s="24">
        <f t="shared" si="83"/>
        <v>3.9106466389370098E-2</v>
      </c>
      <c r="AN97" s="24">
        <f t="shared" si="84"/>
        <v>4.9114813593466033E-2</v>
      </c>
      <c r="AO97" s="24">
        <f t="shared" si="85"/>
        <v>4.5258710974260152E-2</v>
      </c>
      <c r="AP97" s="24">
        <f t="shared" si="86"/>
        <v>4.3871299055939783E-2</v>
      </c>
      <c r="AQ97" s="24">
        <f t="shared" si="87"/>
        <v>3.5048309808321187E-2</v>
      </c>
      <c r="AR97" s="24">
        <f t="shared" si="88"/>
        <v>3.033387200221016E-2</v>
      </c>
      <c r="AS97" s="24" t="e">
        <f t="shared" si="89"/>
        <v>#DIV/0!</v>
      </c>
      <c r="AT97" s="24">
        <f t="shared" si="90"/>
        <v>3.6497997813516481E-2</v>
      </c>
      <c r="AU97" s="21"/>
      <c r="AV97" s="24">
        <f t="shared" si="91"/>
        <v>2.4027311074661615</v>
      </c>
      <c r="AW97" s="24">
        <f t="shared" si="92"/>
        <v>2.3626759717669774</v>
      </c>
      <c r="AX97" s="24">
        <f t="shared" si="93"/>
        <v>2.2439555973328544</v>
      </c>
      <c r="AY97" s="24">
        <f t="shared" si="94"/>
        <v>1.7392885865201819</v>
      </c>
      <c r="AZ97" s="24">
        <f t="shared" si="95"/>
        <v>3.3997905879940369</v>
      </c>
      <c r="BA97" s="24">
        <f t="shared" si="96"/>
        <v>2.2779385876773643</v>
      </c>
      <c r="BB97" s="24">
        <f t="shared" si="97"/>
        <v>2.4678090400561481</v>
      </c>
      <c r="BC97" s="24">
        <f t="shared" si="98"/>
        <v>2.6777098691172752</v>
      </c>
      <c r="BD97" s="24">
        <f t="shared" si="99"/>
        <v>3.1648858766806098</v>
      </c>
      <c r="BE97" s="24">
        <f t="shared" si="100"/>
        <v>2.1041709163845304</v>
      </c>
      <c r="BF97" s="24">
        <f t="shared" si="101"/>
        <v>1.9059230955976814</v>
      </c>
      <c r="BG97" s="24">
        <f t="shared" si="102"/>
        <v>2.2154996324891543</v>
      </c>
      <c r="BH97" s="24">
        <f t="shared" si="103"/>
        <v>3.1088045390076386</v>
      </c>
      <c r="BI97" s="24">
        <f t="shared" si="104"/>
        <v>2.1269281393307726</v>
      </c>
      <c r="BJ97" s="24">
        <f t="shared" si="105"/>
        <v>2.2626135615618166</v>
      </c>
      <c r="BK97" s="24">
        <f t="shared" si="106"/>
        <v>3.2184605545800942</v>
      </c>
      <c r="BL97" s="24">
        <f t="shared" si="107"/>
        <v>2.4027311074661615</v>
      </c>
      <c r="BM97" s="24">
        <f t="shared" si="108"/>
        <v>2.2409896035403944</v>
      </c>
      <c r="BN97" s="24">
        <f t="shared" si="109"/>
        <v>2.1280080904407939</v>
      </c>
      <c r="BO97" s="24">
        <f t="shared" si="110"/>
        <v>2.1009864277021726</v>
      </c>
      <c r="BP97" s="24" t="e">
        <f t="shared" si="111"/>
        <v>#DIV/0!</v>
      </c>
      <c r="BQ97" s="24">
        <f t="shared" si="112"/>
        <v>2.3375252768877512</v>
      </c>
      <c r="BR97" s="21"/>
      <c r="BS97" s="35">
        <f t="shared" si="113"/>
        <v>45505</v>
      </c>
      <c r="BT97" s="24">
        <f t="shared" si="58"/>
        <v>1.6988179073331285E-2</v>
      </c>
      <c r="BU97" s="24">
        <f t="shared" si="49"/>
        <v>6.6156940193048204E-4</v>
      </c>
      <c r="BV97" s="24">
        <f t="shared" si="50"/>
        <v>2.8229900077455907E-3</v>
      </c>
      <c r="BW97" s="24">
        <f t="shared" si="65"/>
        <v>5.4597718596333545E-3</v>
      </c>
      <c r="BX97" s="24">
        <f t="shared" si="66"/>
        <v>2.5096896669236667E-3</v>
      </c>
      <c r="BY97" s="24">
        <f t="shared" si="67"/>
        <v>3.357048114879481E-3</v>
      </c>
      <c r="BZ97" s="24">
        <f t="shared" si="114"/>
        <v>5.6658287554636174E-3</v>
      </c>
      <c r="CA97" s="24">
        <f t="shared" si="115"/>
        <v>1.2293942390657502E-3</v>
      </c>
      <c r="CB97" s="24">
        <f t="shared" si="116"/>
        <v>1.5140361944708913E-3</v>
      </c>
      <c r="CC97" s="24">
        <f t="shared" si="117"/>
        <v>7.3181100741038368E-4</v>
      </c>
      <c r="CD97" s="24">
        <f t="shared" si="118"/>
        <v>3.8123743948560228E-3</v>
      </c>
      <c r="CE97" s="24">
        <f t="shared" si="119"/>
        <v>5.0601825854970314E-4</v>
      </c>
      <c r="CF97" s="24">
        <f t="shared" si="120"/>
        <v>4.5258710974260236E-2</v>
      </c>
    </row>
    <row r="98" spans="1:84" x14ac:dyDescent="0.2">
      <c r="A98" s="31">
        <f>+[1]CUY!A99</f>
        <v>45536</v>
      </c>
      <c r="B98" s="17">
        <f>+[1]CUY!B99</f>
        <v>7291.309175669543</v>
      </c>
      <c r="C98" s="17">
        <f>+[1]CUY!C99</f>
        <v>7986.8514635786496</v>
      </c>
      <c r="D98" s="17">
        <f>+[1]CUY!D99</f>
        <v>5272.0811633360399</v>
      </c>
      <c r="E98" s="17">
        <f>+[1]CUY!E99</f>
        <v>5697.4022109197304</v>
      </c>
      <c r="F98" s="17">
        <f>+[1]CUY!F99</f>
        <v>7300.8310000000001</v>
      </c>
      <c r="G98" s="17">
        <f>+[1]CUY!G99</f>
        <v>6779.1689999999999</v>
      </c>
      <c r="H98" s="17">
        <f>+[1]CUY!H99</f>
        <v>8954.0720000000001</v>
      </c>
      <c r="I98" s="17">
        <f>+[1]CUY!I99</f>
        <v>8067.8959999999997</v>
      </c>
      <c r="J98" s="17">
        <f>+[1]CUY!J99</f>
        <v>5952.9565031269403</v>
      </c>
      <c r="K98" s="17">
        <f>+[1]CUY!K99</f>
        <v>6126.2280000000001</v>
      </c>
      <c r="L98" s="17">
        <f>+[1]CUY!L99</f>
        <v>4157.4188627763897</v>
      </c>
      <c r="M98" s="17">
        <f>+[1]CUY!M99</f>
        <v>8163.8464208967198</v>
      </c>
      <c r="N98" s="17">
        <f>+[1]CUY!N99</f>
        <v>7089.9170000000004</v>
      </c>
      <c r="O98" s="17">
        <f>+[1]CUY!P99</f>
        <v>7136.85</v>
      </c>
      <c r="P98" s="17">
        <f>+[1]CUY!Q99</f>
        <v>7312.5110000000004</v>
      </c>
      <c r="Q98" s="17">
        <f>+[1]CUY!R99</f>
        <v>7303.8670000000002</v>
      </c>
      <c r="R98" s="18">
        <f t="shared" si="68"/>
        <v>7291.309175669543</v>
      </c>
      <c r="S98" s="19">
        <f t="shared" si="52"/>
        <v>7121.0810124371583</v>
      </c>
      <c r="T98" s="19">
        <f t="shared" si="53"/>
        <v>6604.6074966554525</v>
      </c>
      <c r="U98" s="19">
        <f t="shared" si="54"/>
        <v>6223.2870171462528</v>
      </c>
      <c r="V98" s="19"/>
      <c r="W98" s="20">
        <f t="shared" si="55"/>
        <v>6935.1480863771403</v>
      </c>
      <c r="X98" s="21"/>
      <c r="Y98" s="41">
        <f t="shared" si="69"/>
        <v>2.900779398404163E-2</v>
      </c>
      <c r="Z98" s="24">
        <f t="shared" si="70"/>
        <v>1.9564238577228554E-2</v>
      </c>
      <c r="AA98" s="24">
        <f t="shared" si="71"/>
        <v>1.0480960624726254E-2</v>
      </c>
      <c r="AB98" s="24">
        <f t="shared" si="72"/>
        <v>2.6678255554026808E-2</v>
      </c>
      <c r="AC98" s="24">
        <f t="shared" si="73"/>
        <v>7.8892337174885752E-2</v>
      </c>
      <c r="AD98" s="24">
        <f t="shared" si="74"/>
        <v>3.460601402597141E-2</v>
      </c>
      <c r="AE98" s="24">
        <f t="shared" si="75"/>
        <v>3.4135076080615612E-2</v>
      </c>
      <c r="AF98" s="24">
        <f t="shared" si="76"/>
        <v>1.3813576531094274E-2</v>
      </c>
      <c r="AG98" s="24">
        <f t="shared" si="77"/>
        <v>3.1914826128959239E-2</v>
      </c>
      <c r="AH98" s="24">
        <f t="shared" si="78"/>
        <v>2.33271829081656E-2</v>
      </c>
      <c r="AI98" s="24">
        <f t="shared" si="79"/>
        <v>6.4548897839090458E-2</v>
      </c>
      <c r="AJ98" s="24">
        <f t="shared" si="80"/>
        <v>3.1403869670357576E-2</v>
      </c>
      <c r="AK98" s="24">
        <f t="shared" si="81"/>
        <v>3.8958467845104705E-2</v>
      </c>
      <c r="AL98" s="24">
        <f t="shared" si="82"/>
        <v>1.5973772321428603E-2</v>
      </c>
      <c r="AM98" s="24">
        <f t="shared" si="83"/>
        <v>2.9339474029082657E-2</v>
      </c>
      <c r="AN98" s="24">
        <f t="shared" si="84"/>
        <v>4.1649778531298365E-2</v>
      </c>
      <c r="AO98" s="24">
        <f t="shared" si="85"/>
        <v>2.900779398404163E-2</v>
      </c>
      <c r="AP98" s="24">
        <f t="shared" si="86"/>
        <v>2.4239103912217397E-2</v>
      </c>
      <c r="AQ98" s="24">
        <f t="shared" si="87"/>
        <v>3.0041805664065224E-2</v>
      </c>
      <c r="AR98" s="24">
        <f t="shared" si="88"/>
        <v>2.9605599183525344E-2</v>
      </c>
      <c r="AS98" s="24" t="e">
        <f t="shared" si="89"/>
        <v>#DIV/0!</v>
      </c>
      <c r="AT98" s="24">
        <f t="shared" si="90"/>
        <v>2.7081493623506647E-2</v>
      </c>
      <c r="AU98" s="21"/>
      <c r="AV98" s="24">
        <f t="shared" si="91"/>
        <v>2.0867277511167073</v>
      </c>
      <c r="AW98" s="24">
        <f t="shared" si="92"/>
        <v>1.9540486180580854</v>
      </c>
      <c r="AX98" s="24">
        <f t="shared" si="93"/>
        <v>1.9173564599510957</v>
      </c>
      <c r="AY98" s="24">
        <f t="shared" si="94"/>
        <v>1.4888099830856367</v>
      </c>
      <c r="AZ98" s="24">
        <f t="shared" si="95"/>
        <v>3.3529012928612847</v>
      </c>
      <c r="BA98" s="24">
        <f t="shared" si="96"/>
        <v>1.9611712719470762</v>
      </c>
      <c r="BB98" s="24">
        <f t="shared" si="97"/>
        <v>2.1607201258488811</v>
      </c>
      <c r="BC98" s="24">
        <f t="shared" si="98"/>
        <v>2.3353270589130197</v>
      </c>
      <c r="BD98" s="24">
        <f t="shared" si="99"/>
        <v>2.9210736130694039</v>
      </c>
      <c r="BE98" s="24">
        <f t="shared" si="100"/>
        <v>1.7824130426093938</v>
      </c>
      <c r="BF98" s="24">
        <f t="shared" si="101"/>
        <v>1.9012467867856921</v>
      </c>
      <c r="BG98" s="24">
        <f t="shared" si="102"/>
        <v>1.9705295310670614</v>
      </c>
      <c r="BH98" s="24">
        <f t="shared" si="103"/>
        <v>2.8429434060606691</v>
      </c>
      <c r="BI98" s="24">
        <f t="shared" si="104"/>
        <v>1.7931135252506571</v>
      </c>
      <c r="BJ98" s="24">
        <f t="shared" si="105"/>
        <v>1.9284226892366925</v>
      </c>
      <c r="BK98" s="24">
        <f t="shared" si="106"/>
        <v>3.0223955244417571</v>
      </c>
      <c r="BL98" s="24">
        <f t="shared" si="107"/>
        <v>2.0867277511167082</v>
      </c>
      <c r="BM98" s="24">
        <f t="shared" si="108"/>
        <v>1.902044728343729</v>
      </c>
      <c r="BN98" s="24">
        <f t="shared" si="109"/>
        <v>1.8513342999653544</v>
      </c>
      <c r="BO98" s="24">
        <f t="shared" si="110"/>
        <v>1.8150957645817463</v>
      </c>
      <c r="BP98" s="24" t="e">
        <f t="shared" si="111"/>
        <v>#DIV/0!</v>
      </c>
      <c r="BQ98" s="24">
        <f t="shared" si="112"/>
        <v>2.0415699656932218</v>
      </c>
      <c r="BR98" s="21"/>
      <c r="BS98" s="35">
        <f t="shared" si="113"/>
        <v>45536</v>
      </c>
      <c r="BT98" s="24">
        <f t="shared" si="58"/>
        <v>6.1469713288411811E-3</v>
      </c>
      <c r="BU98" s="24">
        <f t="shared" si="49"/>
        <v>2.7550939189199819E-4</v>
      </c>
      <c r="BV98" s="24">
        <f t="shared" si="50"/>
        <v>2.377690684615465E-3</v>
      </c>
      <c r="BW98" s="24">
        <f t="shared" si="65"/>
        <v>6.6904468506367972E-3</v>
      </c>
      <c r="BX98" s="24">
        <f t="shared" si="66"/>
        <v>2.0096750250994748E-3</v>
      </c>
      <c r="BY98" s="24">
        <f t="shared" si="67"/>
        <v>3.0866618787991338E-3</v>
      </c>
      <c r="BZ98" s="24">
        <f t="shared" si="114"/>
        <v>1.8771840134963874E-3</v>
      </c>
      <c r="CA98" s="24">
        <f t="shared" si="115"/>
        <v>6.5737776577179266E-4</v>
      </c>
      <c r="CB98" s="24">
        <f t="shared" si="116"/>
        <v>1.3244127810010992E-3</v>
      </c>
      <c r="CC98" s="24">
        <f t="shared" si="117"/>
        <v>7.969079641698154E-4</v>
      </c>
      <c r="CD98" s="24">
        <f t="shared" si="118"/>
        <v>2.4029955001728769E-3</v>
      </c>
      <c r="CE98" s="24">
        <f t="shared" si="119"/>
        <v>1.3619607995453847E-3</v>
      </c>
      <c r="CF98" s="24">
        <f t="shared" si="120"/>
        <v>2.9007793984041408E-2</v>
      </c>
    </row>
    <row r="99" spans="1:84" x14ac:dyDescent="0.2">
      <c r="A99" s="31">
        <f>+[1]CUY!A100</f>
        <v>45566</v>
      </c>
      <c r="B99" s="17">
        <f>+[1]CUY!B100</f>
        <v>7465.8473403449561</v>
      </c>
      <c r="C99" s="17">
        <f>+[1]CUY!C100</f>
        <v>7989.1274914432797</v>
      </c>
      <c r="D99" s="17">
        <f>+[1]CUY!D100</f>
        <v>5402.3473191297599</v>
      </c>
      <c r="E99" s="17">
        <f>+[1]CUY!E100</f>
        <v>5900.8393052379697</v>
      </c>
      <c r="F99" s="17">
        <f>+[1]CUY!F100</f>
        <v>7787.6149999999998</v>
      </c>
      <c r="G99" s="17">
        <f>+[1]CUY!G100</f>
        <v>6926.0159999999996</v>
      </c>
      <c r="H99" s="17">
        <f>+[1]CUY!H100</f>
        <v>9219.4369999999999</v>
      </c>
      <c r="I99" s="17">
        <f>+[1]CUY!I100</f>
        <v>8208.5609999999997</v>
      </c>
      <c r="J99" s="17">
        <f>+[1]CUY!J100</f>
        <v>6065.0865202243203</v>
      </c>
      <c r="K99" s="17">
        <f>+[1]CUY!K100</f>
        <v>6345.9979999999996</v>
      </c>
      <c r="L99" s="17">
        <f>+[1]CUY!L100</f>
        <v>4434.9119546957299</v>
      </c>
      <c r="M99" s="17">
        <f>+[1]CUY!M100</f>
        <v>8579.2264029328799</v>
      </c>
      <c r="N99" s="17">
        <f>+[1]CUY!N100</f>
        <v>7219.6409999999996</v>
      </c>
      <c r="O99" s="17">
        <f>+[1]CUY!P100</f>
        <v>6985.9369999999999</v>
      </c>
      <c r="P99" s="17">
        <f>+[1]CUY!Q100</f>
        <v>7511.18</v>
      </c>
      <c r="Q99" s="17">
        <f>+[1]CUY!R100</f>
        <v>7531.1149999999998</v>
      </c>
      <c r="R99" s="18">
        <f t="shared" si="68"/>
        <v>7465.8473403449561</v>
      </c>
      <c r="S99" s="19">
        <f t="shared" si="52"/>
        <v>7249.1311781572103</v>
      </c>
      <c r="T99" s="19">
        <f t="shared" si="53"/>
        <v>6834.9694785914626</v>
      </c>
      <c r="U99" s="19">
        <f t="shared" si="54"/>
        <v>6408.4018266193543</v>
      </c>
      <c r="V99" s="19"/>
      <c r="W99" s="20">
        <f t="shared" si="55"/>
        <v>7121.7603048640794</v>
      </c>
      <c r="X99" s="21"/>
      <c r="Y99" s="41">
        <f t="shared" si="69"/>
        <v>2.3937836192412743E-2</v>
      </c>
      <c r="Z99" s="24">
        <f t="shared" si="70"/>
        <v>2.8497185342790665E-4</v>
      </c>
      <c r="AA99" s="24">
        <f t="shared" si="71"/>
        <v>2.4708677988426686E-2</v>
      </c>
      <c r="AB99" s="24">
        <f t="shared" si="72"/>
        <v>3.5706991851185865E-2</v>
      </c>
      <c r="AC99" s="24">
        <f t="shared" si="73"/>
        <v>6.667514971925792E-2</v>
      </c>
      <c r="AD99" s="24">
        <f t="shared" si="74"/>
        <v>2.1661504529537412E-2</v>
      </c>
      <c r="AE99" s="24">
        <f t="shared" si="75"/>
        <v>2.9636237010379096E-2</v>
      </c>
      <c r="AF99" s="24">
        <f t="shared" si="76"/>
        <v>1.7435152857696812E-2</v>
      </c>
      <c r="AG99" s="24">
        <f t="shared" si="77"/>
        <v>1.8836021569867079E-2</v>
      </c>
      <c r="AH99" s="24">
        <f t="shared" si="78"/>
        <v>3.5873624030969609E-2</v>
      </c>
      <c r="AI99" s="24">
        <f t="shared" si="79"/>
        <v>6.6746484075464574E-2</v>
      </c>
      <c r="AJ99" s="24">
        <f t="shared" si="80"/>
        <v>5.088042579695351E-2</v>
      </c>
      <c r="AK99" s="24">
        <f t="shared" si="81"/>
        <v>1.8296970190200934E-2</v>
      </c>
      <c r="AL99" s="24">
        <f t="shared" si="82"/>
        <v>-2.1145603452503603E-2</v>
      </c>
      <c r="AM99" s="24">
        <f t="shared" si="83"/>
        <v>2.7168369387752023E-2</v>
      </c>
      <c r="AN99" s="24">
        <f t="shared" si="84"/>
        <v>3.1113381445746491E-2</v>
      </c>
      <c r="AO99" s="24">
        <f t="shared" si="85"/>
        <v>2.3937836192412743E-2</v>
      </c>
      <c r="AP99" s="24">
        <f t="shared" si="86"/>
        <v>1.7981843697102873E-2</v>
      </c>
      <c r="AQ99" s="24">
        <f t="shared" si="87"/>
        <v>3.4878981385746854E-2</v>
      </c>
      <c r="AR99" s="24">
        <f t="shared" si="88"/>
        <v>2.974550409824861E-2</v>
      </c>
      <c r="AS99" s="24" t="e">
        <f t="shared" si="89"/>
        <v>#DIV/0!</v>
      </c>
      <c r="AT99" s="24">
        <f t="shared" si="90"/>
        <v>2.6908180786147318E-2</v>
      </c>
      <c r="AU99" s="21"/>
      <c r="AV99" s="24">
        <f t="shared" si="91"/>
        <v>1.939030058762762</v>
      </c>
      <c r="AW99" s="24">
        <f t="shared" si="92"/>
        <v>1.7528436071799187</v>
      </c>
      <c r="AX99" s="24">
        <f t="shared" si="93"/>
        <v>1.7253451199115886</v>
      </c>
      <c r="AY99" s="24">
        <f t="shared" si="94"/>
        <v>1.3729746820854047</v>
      </c>
      <c r="AZ99" s="24">
        <f t="shared" si="95"/>
        <v>3.3422012178948792</v>
      </c>
      <c r="BA99" s="24">
        <f t="shared" si="96"/>
        <v>1.7338809845596077</v>
      </c>
      <c r="BB99" s="24">
        <f t="shared" si="97"/>
        <v>2.1238420833246647</v>
      </c>
      <c r="BC99" s="24">
        <f t="shared" si="98"/>
        <v>2.2318532013692391</v>
      </c>
      <c r="BD99" s="24">
        <f t="shared" si="99"/>
        <v>2.5826062004831267</v>
      </c>
      <c r="BE99" s="24">
        <f t="shared" si="100"/>
        <v>1.6196226974320385</v>
      </c>
      <c r="BF99" s="24">
        <f t="shared" si="101"/>
        <v>1.9018084974280369</v>
      </c>
      <c r="BG99" s="24">
        <f t="shared" si="102"/>
        <v>1.8598487171595735</v>
      </c>
      <c r="BH99" s="24">
        <f t="shared" si="103"/>
        <v>2.6261867499679674</v>
      </c>
      <c r="BI99" s="24">
        <f t="shared" si="104"/>
        <v>1.5762925620848405</v>
      </c>
      <c r="BJ99" s="24">
        <f t="shared" si="105"/>
        <v>1.7815808140033962</v>
      </c>
      <c r="BK99" s="24">
        <f t="shared" si="106"/>
        <v>2.9500045420949399</v>
      </c>
      <c r="BL99" s="24">
        <f t="shared" si="107"/>
        <v>1.939030058762762</v>
      </c>
      <c r="BM99" s="24">
        <f t="shared" si="108"/>
        <v>1.7252651036256754</v>
      </c>
      <c r="BN99" s="24">
        <f t="shared" si="109"/>
        <v>1.6994877645612916</v>
      </c>
      <c r="BO99" s="24">
        <f t="shared" si="110"/>
        <v>1.6508232721259546</v>
      </c>
      <c r="BP99" s="24" t="e">
        <f t="shared" si="111"/>
        <v>#DIV/0!</v>
      </c>
      <c r="BQ99" s="24">
        <f t="shared" si="112"/>
        <v>1.908940803949676</v>
      </c>
      <c r="BR99" s="21"/>
      <c r="BS99" s="35">
        <f t="shared" si="113"/>
        <v>45566</v>
      </c>
      <c r="BT99" s="24">
        <f t="shared" si="58"/>
        <v>8.8714811502761789E-5</v>
      </c>
      <c r="BU99" s="24">
        <f t="shared" si="49"/>
        <v>6.3781436910590979E-4</v>
      </c>
      <c r="BV99" s="24">
        <f t="shared" si="50"/>
        <v>3.1751693386791167E-3</v>
      </c>
      <c r="BW99" s="24">
        <f t="shared" si="65"/>
        <v>5.9284852909876227E-3</v>
      </c>
      <c r="BX99" s="24">
        <f t="shared" si="66"/>
        <v>1.2647922859687474E-3</v>
      </c>
      <c r="BY99" s="24">
        <f t="shared" si="67"/>
        <v>2.6932076979435953E-3</v>
      </c>
      <c r="BZ99" s="24">
        <f t="shared" si="114"/>
        <v>2.3343496469462287E-3</v>
      </c>
      <c r="CA99" s="24">
        <f t="shared" si="115"/>
        <v>3.8907819764798403E-4</v>
      </c>
      <c r="CB99" s="24">
        <f t="shared" si="116"/>
        <v>2.025499624852187E-3</v>
      </c>
      <c r="CC99" s="24">
        <f t="shared" si="117"/>
        <v>8.5250057420894327E-4</v>
      </c>
      <c r="CD99" s="24">
        <f t="shared" si="118"/>
        <v>3.9023895550093926E-3</v>
      </c>
      <c r="CE99" s="24">
        <f t="shared" si="119"/>
        <v>6.4583479956019808E-4</v>
      </c>
      <c r="CF99" s="24">
        <f t="shared" si="120"/>
        <v>2.3937836192412687E-2</v>
      </c>
    </row>
    <row r="100" spans="1:84" x14ac:dyDescent="0.2">
      <c r="A100" s="31">
        <f>+[1]CUY!A101</f>
        <v>45597</v>
      </c>
      <c r="B100" s="17">
        <f>+[1]CUY!B101</f>
        <v>7647.7496779873027</v>
      </c>
      <c r="C100" s="17">
        <f>+[1]CUY!C101</f>
        <v>8083.9828672863096</v>
      </c>
      <c r="D100" s="17">
        <f>+[1]CUY!D101</f>
        <v>5622.3800065279902</v>
      </c>
      <c r="E100" s="17">
        <f>+[1]CUY!E101</f>
        <v>5977.9451514676402</v>
      </c>
      <c r="F100" s="17">
        <f>+[1]CUY!F101</f>
        <v>8183.03</v>
      </c>
      <c r="G100" s="17">
        <f>+[1]CUY!G101</f>
        <v>7003.7259999999997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6139.8148070896304</v>
      </c>
      <c r="K100" s="17">
        <f>+[1]CUY!K101</f>
        <v>6612.0609999999997</v>
      </c>
      <c r="L100" s="17">
        <f>+[1]CUY!L101</f>
        <v>4745.0026893460899</v>
      </c>
      <c r="M100" s="17">
        <f>+[1]CUY!M101</f>
        <v>8903.1787266240408</v>
      </c>
      <c r="N100" s="17">
        <f>+[1]CUY!N101</f>
        <v>7383.79</v>
      </c>
      <c r="O100" s="17">
        <f>+[1]CUY!P101</f>
        <v>6882.1890000000003</v>
      </c>
      <c r="P100" s="17">
        <f>+[1]CUY!Q101</f>
        <v>7682.8540000000003</v>
      </c>
      <c r="Q100" s="17">
        <f>+[1]CUY!R101</f>
        <v>7798.9009999999998</v>
      </c>
      <c r="R100" s="18">
        <f t="shared" si="68"/>
        <v>7647.7496779873027</v>
      </c>
      <c r="S100" s="19">
        <f t="shared" si="52"/>
        <v>7390.4874601743932</v>
      </c>
      <c r="T100" s="19">
        <f t="shared" si="53"/>
        <v>7006.1789156935292</v>
      </c>
      <c r="U100" s="19">
        <f t="shared" si="54"/>
        <v>6542.2571482935291</v>
      </c>
      <c r="V100" s="19"/>
      <c r="W100" s="20">
        <f t="shared" si="55"/>
        <v>7293.500333010209</v>
      </c>
      <c r="X100" s="21"/>
      <c r="Y100" s="41">
        <f t="shared" si="69"/>
        <v>2.4364593776162291E-2</v>
      </c>
      <c r="Z100" s="24">
        <f t="shared" si="70"/>
        <v>1.1873058221266941E-2</v>
      </c>
      <c r="AA100" s="24">
        <f t="shared" si="71"/>
        <v>4.0729089486544634E-2</v>
      </c>
      <c r="AB100" s="24">
        <f t="shared" si="72"/>
        <v>1.3066928658983512E-2</v>
      </c>
      <c r="AC100" s="24">
        <f t="shared" si="73"/>
        <v>5.0774852120963887E-2</v>
      </c>
      <c r="AD100" s="24">
        <f t="shared" si="74"/>
        <v>1.1220014507618892E-2</v>
      </c>
      <c r="AE100" s="24">
        <f t="shared" si="75"/>
        <v>2.3619880476432709E-2</v>
      </c>
      <c r="AF100" s="24">
        <f t="shared" si="76"/>
        <v>2.7527967447644075E-2</v>
      </c>
      <c r="AG100" s="24">
        <f t="shared" si="77"/>
        <v>1.2321058671813656E-2</v>
      </c>
      <c r="AH100" s="24">
        <f t="shared" si="78"/>
        <v>4.1926108391461936E-2</v>
      </c>
      <c r="AI100" s="24">
        <f t="shared" si="79"/>
        <v>6.9920381242751128E-2</v>
      </c>
      <c r="AJ100" s="24">
        <f t="shared" si="80"/>
        <v>3.7760085639005236E-2</v>
      </c>
      <c r="AK100" s="24">
        <f t="shared" si="81"/>
        <v>2.2736449083825772E-2</v>
      </c>
      <c r="AL100" s="24">
        <f t="shared" si="82"/>
        <v>-1.4850978472894849E-2</v>
      </c>
      <c r="AM100" s="24">
        <f t="shared" si="83"/>
        <v>2.2855796292992503E-2</v>
      </c>
      <c r="AN100" s="24">
        <f t="shared" si="84"/>
        <v>3.5557284678297885E-2</v>
      </c>
      <c r="AO100" s="24">
        <f t="shared" si="85"/>
        <v>2.4364593776162291E-2</v>
      </c>
      <c r="AP100" s="24">
        <f t="shared" si="86"/>
        <v>1.9499755011071152E-2</v>
      </c>
      <c r="AQ100" s="24">
        <f t="shared" si="87"/>
        <v>2.504904193622659E-2</v>
      </c>
      <c r="AR100" s="24">
        <f t="shared" si="88"/>
        <v>2.088747324148188E-2</v>
      </c>
      <c r="AS100" s="24" t="e">
        <f t="shared" si="89"/>
        <v>#DIV/0!</v>
      </c>
      <c r="AT100" s="24">
        <f t="shared" si="90"/>
        <v>2.4114828468578597E-2</v>
      </c>
      <c r="AU100" s="21"/>
      <c r="AV100" s="24">
        <f t="shared" si="91"/>
        <v>1.6614637614942782</v>
      </c>
      <c r="AW100" s="24">
        <f t="shared" si="92"/>
        <v>1.4080866696006318</v>
      </c>
      <c r="AX100" s="24">
        <f t="shared" si="93"/>
        <v>1.5509939780463506</v>
      </c>
      <c r="AY100" s="24">
        <f t="shared" si="94"/>
        <v>1.1652273158060074</v>
      </c>
      <c r="AZ100" s="24">
        <f t="shared" si="95"/>
        <v>2.9684299773994791</v>
      </c>
      <c r="BA100" s="24">
        <f t="shared" si="96"/>
        <v>1.4560503559115401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2.2124657296129167</v>
      </c>
      <c r="BE100" s="24">
        <f t="shared" si="100"/>
        <v>1.4412233458399957</v>
      </c>
      <c r="BF100" s="24">
        <f t="shared" si="101"/>
        <v>1.6810055258221994</v>
      </c>
      <c r="BG100" s="24">
        <f t="shared" si="102"/>
        <v>1.6862974178943211</v>
      </c>
      <c r="BH100" s="24">
        <f t="shared" si="103"/>
        <v>2.3232503302753971</v>
      </c>
      <c r="BI100" s="24">
        <f t="shared" si="104"/>
        <v>1.2308288909496605</v>
      </c>
      <c r="BJ100" s="24">
        <f t="shared" si="105"/>
        <v>1.5300513939833817</v>
      </c>
      <c r="BK100" s="24">
        <f t="shared" si="106"/>
        <v>2.6089757694853728</v>
      </c>
      <c r="BL100" s="24">
        <f t="shared" si="107"/>
        <v>1.6614637614942778</v>
      </c>
      <c r="BM100" s="24">
        <f t="shared" si="108"/>
        <v>1.4510166143851198</v>
      </c>
      <c r="BN100" s="24">
        <f t="shared" si="109"/>
        <v>1.4846815251943153</v>
      </c>
      <c r="BO100" s="24">
        <f t="shared" si="110"/>
        <v>1.4241304853591465</v>
      </c>
      <c r="BP100" s="24" t="e">
        <f t="shared" si="111"/>
        <v>#DIV/0!</v>
      </c>
      <c r="BQ100" s="24">
        <f t="shared" si="112"/>
        <v>1.66529103240932</v>
      </c>
      <c r="BR100" s="21"/>
      <c r="BS100" s="35">
        <f t="shared" si="113"/>
        <v>45597</v>
      </c>
      <c r="BT100" s="24">
        <f t="shared" si="58"/>
        <v>3.6108289636342206E-3</v>
      </c>
      <c r="BU100" s="24">
        <f t="shared" si="49"/>
        <v>1.0521467399511385E-3</v>
      </c>
      <c r="BV100" s="24">
        <f t="shared" si="50"/>
        <v>1.1753046775439526E-3</v>
      </c>
      <c r="BW100" s="24">
        <f t="shared" si="65"/>
        <v>4.703130187279937E-3</v>
      </c>
      <c r="BX100" s="24">
        <f t="shared" si="66"/>
        <v>6.536683349561385E-4</v>
      </c>
      <c r="BY100" s="24">
        <f t="shared" si="67"/>
        <v>2.1584138096313508E-3</v>
      </c>
      <c r="BZ100" s="24">
        <f t="shared" si="114"/>
        <v>3.6622453893809062E-3</v>
      </c>
      <c r="CA100" s="24">
        <f t="shared" si="115"/>
        <v>2.5323658139586206E-4</v>
      </c>
      <c r="CB100" s="24">
        <f t="shared" si="116"/>
        <v>2.3948297875554868E-3</v>
      </c>
      <c r="CC100" s="24">
        <f t="shared" si="117"/>
        <v>9.3037429504246006E-4</v>
      </c>
      <c r="CD100" s="24">
        <f t="shared" si="118"/>
        <v>2.9722994807203241E-3</v>
      </c>
      <c r="CE100" s="24">
        <f t="shared" si="119"/>
        <v>7.9811552907063557E-4</v>
      </c>
      <c r="CF100" s="24">
        <f t="shared" si="120"/>
        <v>2.4364593776162416E-2</v>
      </c>
    </row>
    <row r="101" spans="1:84" x14ac:dyDescent="0.2">
      <c r="A101" s="31">
        <f>+[1]CUY!A102</f>
        <v>45627</v>
      </c>
      <c r="B101" s="17">
        <f>+[1]CUY!B102</f>
        <v>7830.4760796824175</v>
      </c>
      <c r="C101" s="17">
        <f>+[1]CUY!C102</f>
        <v>8314.8293144701693</v>
      </c>
      <c r="D101" s="17">
        <f>+[1]CUY!D102</f>
        <v>5688.63506599421</v>
      </c>
      <c r="E101" s="17">
        <f>+[1]CUY!E102</f>
        <v>6060.43868832925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6337.0335851024502</v>
      </c>
      <c r="K101" s="17">
        <f>+[1]CUY!K102</f>
        <v>6719.5370999999996</v>
      </c>
      <c r="L101" s="17">
        <f>+[1]CUY!L102</f>
        <v>4939.0467702645001</v>
      </c>
      <c r="M101" s="17">
        <f>+[1]CUY!M102</f>
        <v>9311.2975848922197</v>
      </c>
      <c r="N101" s="17">
        <f>+[1]CUY!N102</f>
        <v>7489.5150000000003</v>
      </c>
      <c r="O101" s="17">
        <f>+[1]CUY!P102</f>
        <v>6613.2726000000002</v>
      </c>
      <c r="P101" s="17">
        <f>+[1]CUY!Q102</f>
        <v>7934.7347</v>
      </c>
      <c r="Q101" s="17">
        <f>+[1]CUY!R102</f>
        <v>7977.3856999999998</v>
      </c>
      <c r="R101" s="18">
        <f t="shared" si="68"/>
        <v>7830.4760796824175</v>
      </c>
      <c r="S101" s="19">
        <f t="shared" si="52"/>
        <v>7571.1423233289461</v>
      </c>
      <c r="T101" s="19">
        <f t="shared" si="53"/>
        <v>7157.6301781898619</v>
      </c>
      <c r="U101" s="19">
        <f t="shared" si="54"/>
        <v>6630.9389344943547</v>
      </c>
      <c r="V101" s="19"/>
      <c r="W101" s="20">
        <f t="shared" si="55"/>
        <v>7418.8840122587726</v>
      </c>
      <c r="X101" s="21"/>
      <c r="Y101" s="41">
        <f t="shared" si="69"/>
        <v>2.3892832452539592E-2</v>
      </c>
      <c r="Z101" s="24">
        <f t="shared" si="70"/>
        <v>2.8556028751376195E-2</v>
      </c>
      <c r="AA101" s="24">
        <f t="shared" si="71"/>
        <v>1.1784166027428489E-2</v>
      </c>
      <c r="AB101" s="24">
        <f t="shared" si="72"/>
        <v>1.3799647666783432E-2</v>
      </c>
      <c r="AC101" s="24">
        <f t="shared" si="73"/>
        <v>2.9240648024020377E-2</v>
      </c>
      <c r="AD101" s="24">
        <f t="shared" si="74"/>
        <v>9.9851136380835204E-3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3.2121290985045903E-2</v>
      </c>
      <c r="AH101" s="24">
        <f t="shared" si="78"/>
        <v>1.6254553610440148E-2</v>
      </c>
      <c r="AI101" s="24">
        <f t="shared" si="79"/>
        <v>4.0894409049355263E-2</v>
      </c>
      <c r="AJ101" s="24">
        <f t="shared" si="80"/>
        <v>4.5839679377404963E-2</v>
      </c>
      <c r="AK101" s="24">
        <f t="shared" si="81"/>
        <v>1.4318527477081622E-2</v>
      </c>
      <c r="AL101" s="24">
        <f t="shared" si="82"/>
        <v>-3.9074253845687745E-2</v>
      </c>
      <c r="AM101" s="24">
        <f t="shared" si="83"/>
        <v>3.2784782842417703E-2</v>
      </c>
      <c r="AN101" s="24">
        <f t="shared" si="84"/>
        <v>2.2885878407739702E-2</v>
      </c>
      <c r="AO101" s="24">
        <f t="shared" si="85"/>
        <v>2.3892832452539592E-2</v>
      </c>
      <c r="AP101" s="24">
        <f t="shared" si="86"/>
        <v>2.4444241889058027E-2</v>
      </c>
      <c r="AQ101" s="24">
        <f t="shared" si="87"/>
        <v>2.161681343265287E-2</v>
      </c>
      <c r="AR101" s="24">
        <f t="shared" si="88"/>
        <v>1.3555227835083894E-2</v>
      </c>
      <c r="AS101" s="24" t="e">
        <f t="shared" si="89"/>
        <v>#DIV/0!</v>
      </c>
      <c r="AT101" s="24">
        <f t="shared" si="90"/>
        <v>1.7191152879102445E-2</v>
      </c>
      <c r="AU101" s="21"/>
      <c r="AV101" s="24">
        <f t="shared" si="91"/>
        <v>1.1624755235832436</v>
      </c>
      <c r="AW101" s="24">
        <f t="shared" si="92"/>
        <v>0.898751067258867</v>
      </c>
      <c r="AX101" s="24">
        <f t="shared" si="93"/>
        <v>1.2012257164535978</v>
      </c>
      <c r="AY101" s="24">
        <f t="shared" si="94"/>
        <v>0.92470443970818694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1.9146663237072312</v>
      </c>
      <c r="BE101" s="24">
        <f t="shared" si="100"/>
        <v>1.0493203839080669</v>
      </c>
      <c r="BF101" s="24">
        <f t="shared" si="101"/>
        <v>1.564626199975852</v>
      </c>
      <c r="BG101" s="24">
        <f t="shared" si="102"/>
        <v>1.2948905633116121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1.1624755235832431</v>
      </c>
      <c r="BM101" s="24">
        <f t="shared" si="108"/>
        <v>1.002629335371402</v>
      </c>
      <c r="BN101" s="24">
        <f t="shared" si="109"/>
        <v>1.0958301205895622</v>
      </c>
      <c r="BO101" s="24">
        <f t="shared" si="110"/>
        <v>1.035206196691064</v>
      </c>
      <c r="BP101" s="24" t="e">
        <f t="shared" si="111"/>
        <v>#DIV/0!</v>
      </c>
      <c r="BQ101" s="24">
        <f t="shared" si="112"/>
        <v>1.1500205791479265</v>
      </c>
      <c r="BR101" s="21"/>
      <c r="BS101" s="35">
        <f t="shared" si="113"/>
        <v>45627</v>
      </c>
      <c r="BT101" s="24">
        <f t="shared" si="58"/>
        <v>8.5785444152924918E-3</v>
      </c>
      <c r="BU101" s="24">
        <f t="shared" si="49"/>
        <v>3.0928125560282933E-4</v>
      </c>
      <c r="BV101" s="24">
        <f t="shared" si="50"/>
        <v>1.227519844415438E-3</v>
      </c>
      <c r="BW101" s="24">
        <f t="shared" si="65"/>
        <v>2.7783083095878625E-3</v>
      </c>
      <c r="BX101" s="24">
        <f t="shared" si="66"/>
        <v>5.7425943380979086E-4</v>
      </c>
      <c r="BY101" s="24">
        <f t="shared" si="67"/>
        <v>1.3433510290707812E-3</v>
      </c>
      <c r="BZ101" s="24">
        <f t="shared" si="114"/>
        <v>2.7591102204528898E-3</v>
      </c>
      <c r="CA101" s="24">
        <f t="shared" si="115"/>
        <v>6.5243179939402599E-4</v>
      </c>
      <c r="CB101" s="24">
        <f t="shared" si="116"/>
        <v>9.4438157943223168E-4</v>
      </c>
      <c r="CC101" s="24">
        <f t="shared" si="117"/>
        <v>5.6834854638133242E-4</v>
      </c>
      <c r="CD101" s="24">
        <f t="shared" si="118"/>
        <v>3.6554729127493638E-3</v>
      </c>
      <c r="CE101" s="24">
        <f t="shared" si="119"/>
        <v>5.0182310635068161E-4</v>
      </c>
      <c r="CF101" s="24">
        <f t="shared" si="120"/>
        <v>2.389283245253972E-2</v>
      </c>
    </row>
    <row r="102" spans="1:84" x14ac:dyDescent="0.2">
      <c r="A102" s="31">
        <f>+[1]CUY!A103</f>
        <v>45658</v>
      </c>
      <c r="B102" s="17">
        <f>+[1]CUY!B103</f>
        <v>7984.0802340498994</v>
      </c>
      <c r="C102" s="17">
        <f>+[1]CUY!C103</f>
        <v>8396.4325228087291</v>
      </c>
      <c r="D102" s="17">
        <f>+[1]CUY!D103</f>
        <v>5777.7705390006904</v>
      </c>
      <c r="E102" s="17">
        <f>+[1]CUY!E103</f>
        <v>6210.3106183339596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6390.58732859672</v>
      </c>
      <c r="K102" s="17">
        <f>+[1]CUY!K103</f>
        <v>6974.4682000000003</v>
      </c>
      <c r="L102" s="17">
        <f>+[1]CUY!L103</f>
        <v>5241.4552731346103</v>
      </c>
      <c r="M102" s="17">
        <f>+[1]CUY!M103</f>
        <v>9658.3680370396596</v>
      </c>
      <c r="N102" s="17">
        <f>+[1]CUY!N103</f>
        <v>7653.7757000000001</v>
      </c>
      <c r="O102" s="17">
        <f>+[1]CUY!P103</f>
        <v>6618.7556999999997</v>
      </c>
      <c r="P102" s="17">
        <f>+[1]CUY!Q103</f>
        <v>8120.7181</v>
      </c>
      <c r="Q102" s="17">
        <f>+[1]CUY!R103</f>
        <v>8107.3032999999996</v>
      </c>
      <c r="R102" s="18">
        <f t="shared" si="68"/>
        <v>7984.0802340498994</v>
      </c>
      <c r="S102" s="19">
        <f t="shared" si="52"/>
        <v>7722.4287470429126</v>
      </c>
      <c r="T102" s="19">
        <f t="shared" si="53"/>
        <v>7372.0914692301249</v>
      </c>
      <c r="U102" s="19">
        <f t="shared" si="54"/>
        <v>6812.969923728685</v>
      </c>
      <c r="V102" s="19"/>
      <c r="W102" s="20">
        <f t="shared" si="55"/>
        <v>7572.9834222802556</v>
      </c>
      <c r="X102" s="21"/>
      <c r="Y102" s="41">
        <f t="shared" si="69"/>
        <v>1.9616196104095929E-2</v>
      </c>
      <c r="Z102" s="24">
        <f t="shared" si="70"/>
        <v>9.8141772070470257E-3</v>
      </c>
      <c r="AA102" s="24">
        <f t="shared" si="71"/>
        <v>1.5669043974945618E-2</v>
      </c>
      <c r="AB102" s="24">
        <f t="shared" si="72"/>
        <v>2.4729551392595139E-2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8.4509167854447398E-3</v>
      </c>
      <c r="AH102" s="24">
        <f t="shared" si="78"/>
        <v>3.7938788968067572E-2</v>
      </c>
      <c r="AI102" s="24">
        <f t="shared" si="79"/>
        <v>6.1228110794730339E-2</v>
      </c>
      <c r="AJ102" s="24">
        <f t="shared" si="80"/>
        <v>3.7274123072875476E-2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1.9616196104095929E-2</v>
      </c>
      <c r="AP102" s="24">
        <f t="shared" si="86"/>
        <v>1.9981981219374001E-2</v>
      </c>
      <c r="AQ102" s="24">
        <f t="shared" si="87"/>
        <v>2.9962611325428767E-2</v>
      </c>
      <c r="AR102" s="24">
        <f t="shared" si="88"/>
        <v>2.7451766790883791E-2</v>
      </c>
      <c r="AS102" s="24" t="e">
        <f t="shared" si="89"/>
        <v>#DIV/0!</v>
      </c>
      <c r="AT102" s="24">
        <f t="shared" si="90"/>
        <v>2.0771238607700804E-2</v>
      </c>
      <c r="AU102" s="21"/>
      <c r="AV102" s="24">
        <f t="shared" si="91"/>
        <v>0.80338943931242968</v>
      </c>
      <c r="AW102" s="24">
        <f t="shared" si="92"/>
        <v>0.61105362801741148</v>
      </c>
      <c r="AX102" s="24">
        <f t="shared" si="93"/>
        <v>0.85602581100515951</v>
      </c>
      <c r="AY102" s="24">
        <f t="shared" si="94"/>
        <v>0.65179827922312339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1.3339896540441121</v>
      </c>
      <c r="BE102" s="24">
        <f t="shared" si="100"/>
        <v>0.72827742129871464</v>
      </c>
      <c r="BF102" s="24">
        <f t="shared" si="101"/>
        <v>1.575490021786615</v>
      </c>
      <c r="BG102" s="24">
        <f t="shared" si="102"/>
        <v>1.010517059859338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0.80338943931242968</v>
      </c>
      <c r="BM102" s="24">
        <f t="shared" si="108"/>
        <v>0.68197542810327172</v>
      </c>
      <c r="BN102" s="24">
        <f t="shared" si="109"/>
        <v>0.74000378408885736</v>
      </c>
      <c r="BO102" s="24">
        <f t="shared" si="110"/>
        <v>0.66245492016239349</v>
      </c>
      <c r="BP102" s="24" t="e">
        <f t="shared" si="111"/>
        <v>#DIV/0!</v>
      </c>
      <c r="BQ102" s="24">
        <f t="shared" si="112"/>
        <v>0.7465482673892867</v>
      </c>
      <c r="BR102" s="21"/>
      <c r="BS102" s="35">
        <f t="shared" si="113"/>
        <v>45658</v>
      </c>
      <c r="BT102" s="24">
        <f t="shared" si="58"/>
        <v>2.9617141504325109E-3</v>
      </c>
      <c r="BU102" s="24">
        <f t="shared" si="49"/>
        <v>4.0637840585299508E-4</v>
      </c>
      <c r="BV102" s="24">
        <f t="shared" si="50"/>
        <v>2.1780828471961405E-3</v>
      </c>
      <c r="BW102" s="24">
        <f t="shared" si="65"/>
        <v>2.9235628085755453E-3</v>
      </c>
      <c r="BX102" s="24">
        <f t="shared" si="66"/>
        <v>1.3840053924843313E-3</v>
      </c>
      <c r="BY102" s="24">
        <f t="shared" si="67"/>
        <v>1.6481793787081545E-3</v>
      </c>
      <c r="BZ102" s="24">
        <f t="shared" si="114"/>
        <v>1.0907896292745394E-3</v>
      </c>
      <c r="CA102" s="24">
        <f t="shared" si="115"/>
        <v>1.7303031087989457E-4</v>
      </c>
      <c r="CB102" s="24">
        <f t="shared" si="116"/>
        <v>2.1877813999650001E-3</v>
      </c>
      <c r="CC102" s="24">
        <f t="shared" si="117"/>
        <v>8.6507517491391157E-4</v>
      </c>
      <c r="CD102" s="24">
        <f t="shared" si="118"/>
        <v>3.0361277820369586E-3</v>
      </c>
      <c r="CE102" s="24">
        <f t="shared" si="119"/>
        <v>7.614688237757598E-4</v>
      </c>
      <c r="CF102" s="24">
        <f t="shared" si="120"/>
        <v>1.9616196104095741E-2</v>
      </c>
    </row>
    <row r="103" spans="1:84" x14ac:dyDescent="0.2">
      <c r="A103" s="31">
        <f>+[1]CUY!A104</f>
        <v>45689</v>
      </c>
      <c r="B103" s="17">
        <f>+[1]CUY!B104</f>
        <v>8167.9819914892914</v>
      </c>
      <c r="C103" s="17">
        <f>+[1]CUY!C104</f>
        <v>8601.0726568551108</v>
      </c>
      <c r="D103" s="17">
        <f>+[1]CUY!D104</f>
        <v>5854.3875002961104</v>
      </c>
      <c r="E103" s="17">
        <f>+[1]CUY!E104</f>
        <v>6227.7396414335699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6530.2040992088596</v>
      </c>
      <c r="K103" s="17">
        <f>+[1]CUY!K104</f>
        <v>7068.3820999999998</v>
      </c>
      <c r="L103" s="17">
        <f>+[1]CUY!L104</f>
        <v>5456.36207831914</v>
      </c>
      <c r="M103" s="17">
        <f>+[1]CUY!M104</f>
        <v>9923.0199476062098</v>
      </c>
      <c r="N103" s="17">
        <f>+[1]CUY!N104</f>
        <v>7884.0630000000001</v>
      </c>
      <c r="O103" s="17">
        <f>+[1]CUY!P104</f>
        <v>6456.2127</v>
      </c>
      <c r="P103" s="17">
        <f>+[1]CUY!Q104</f>
        <v>8391.5004000000008</v>
      </c>
      <c r="Q103" s="17">
        <f>+[1]CUY!R104</f>
        <v>8340.44</v>
      </c>
      <c r="R103" s="18">
        <f t="shared" si="68"/>
        <v>8167.9819914892905</v>
      </c>
      <c r="S103" s="19">
        <f t="shared" si="52"/>
        <v>7873.3886386012837</v>
      </c>
      <c r="T103" s="19">
        <f t="shared" si="53"/>
        <v>7486.901382863356</v>
      </c>
      <c r="U103" s="19">
        <f t="shared" si="54"/>
        <v>6891.1351505003231</v>
      </c>
      <c r="V103" s="19"/>
      <c r="W103" s="20">
        <f t="shared" si="55"/>
        <v>7687.4312179025883</v>
      </c>
      <c r="X103" s="21"/>
      <c r="Y103" s="41">
        <f t="shared" si="69"/>
        <v>2.3033555782055126E-2</v>
      </c>
      <c r="Z103" s="24">
        <f t="shared" si="70"/>
        <v>2.4372271615412888E-2</v>
      </c>
      <c r="AA103" s="24">
        <f t="shared" si="71"/>
        <v>1.3260644530315835E-2</v>
      </c>
      <c r="AB103" s="24">
        <f t="shared" si="72"/>
        <v>2.8064655974142649E-3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2.1847251814771429E-2</v>
      </c>
      <c r="AH103" s="24">
        <f t="shared" si="78"/>
        <v>1.3465385074090674E-2</v>
      </c>
      <c r="AI103" s="24">
        <f t="shared" si="79"/>
        <v>4.1001362023644017E-2</v>
      </c>
      <c r="AJ103" s="24">
        <f t="shared" si="80"/>
        <v>2.7401307296596622E-2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2.3033555782054904E-2</v>
      </c>
      <c r="AP103" s="24">
        <f t="shared" si="86"/>
        <v>1.9548240133154593E-2</v>
      </c>
      <c r="AQ103" s="24">
        <f t="shared" si="87"/>
        <v>1.5573587782032883E-2</v>
      </c>
      <c r="AR103" s="24">
        <f t="shared" si="88"/>
        <v>1.1473003351944788E-2</v>
      </c>
      <c r="AS103" s="24" t="e">
        <f t="shared" si="89"/>
        <v>#DIV/0!</v>
      </c>
      <c r="AT103" s="24">
        <f t="shared" si="90"/>
        <v>1.51126430946118E-2</v>
      </c>
      <c r="AU103" s="21"/>
      <c r="AV103" s="24">
        <f t="shared" si="91"/>
        <v>0.63189950023719388</v>
      </c>
      <c r="AW103" s="24">
        <f t="shared" si="92"/>
        <v>0.49552649755045253</v>
      </c>
      <c r="AX103" s="24">
        <f t="shared" si="93"/>
        <v>0.62672242748647289</v>
      </c>
      <c r="AY103" s="24">
        <f t="shared" si="94"/>
        <v>0.51296277096530796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0.94281386832032021</v>
      </c>
      <c r="BE103" s="24">
        <f t="shared" si="100"/>
        <v>0.5956342529029357</v>
      </c>
      <c r="BF103" s="24">
        <f t="shared" si="101"/>
        <v>1.486047993583905</v>
      </c>
      <c r="BG103" s="24">
        <f t="shared" si="102"/>
        <v>0.80182231700082718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0.63189950023719366</v>
      </c>
      <c r="BM103" s="24">
        <f t="shared" si="108"/>
        <v>0.53929007255820705</v>
      </c>
      <c r="BN103" s="24">
        <f t="shared" si="109"/>
        <v>0.57569365427420083</v>
      </c>
      <c r="BO103" s="24">
        <f t="shared" si="110"/>
        <v>0.50900309744766981</v>
      </c>
      <c r="BP103" s="24" t="e">
        <f t="shared" si="111"/>
        <v>#DIV/0!</v>
      </c>
      <c r="BQ103" s="24">
        <f t="shared" si="112"/>
        <v>0.57167727392888601</v>
      </c>
      <c r="BR103" s="21"/>
      <c r="BS103" s="35">
        <f t="shared" si="113"/>
        <v>45689</v>
      </c>
      <c r="BT103" s="24">
        <f t="shared" si="58"/>
        <v>7.2843363782782097E-3</v>
      </c>
      <c r="BU103" s="24">
        <f t="shared" si="49"/>
        <v>3.425849237563409E-4</v>
      </c>
      <c r="BV103" s="24">
        <f t="shared" si="50"/>
        <v>2.4842220651502203E-4</v>
      </c>
      <c r="BW103" s="24">
        <f t="shared" si="65"/>
        <v>5.6419576306224982E-3</v>
      </c>
      <c r="BX103" s="24">
        <f t="shared" si="66"/>
        <v>6.5633284816602074E-4</v>
      </c>
      <c r="BY103" s="24">
        <f t="shared" si="67"/>
        <v>1.9077182535118184E-3</v>
      </c>
      <c r="BZ103" s="24">
        <f t="shared" si="114"/>
        <v>1.7987839273898455E-3</v>
      </c>
      <c r="CA103" s="24">
        <f t="shared" si="115"/>
        <v>4.4241843680663777E-4</v>
      </c>
      <c r="CB103" s="24">
        <f t="shared" si="116"/>
        <v>7.9044973184077432E-4</v>
      </c>
      <c r="CC103" s="24">
        <f t="shared" si="117"/>
        <v>6.0293888525862467E-4</v>
      </c>
      <c r="CD103" s="24">
        <f t="shared" si="118"/>
        <v>2.2706004126179713E-3</v>
      </c>
      <c r="CE103" s="24">
        <f t="shared" si="119"/>
        <v>1.0470121472914739E-3</v>
      </c>
      <c r="CF103" s="24">
        <f t="shared" si="120"/>
        <v>2.3033555782055237E-2</v>
      </c>
    </row>
    <row r="104" spans="1:84" x14ac:dyDescent="0.2">
      <c r="A104" s="31">
        <f>+[1]CUY!A105</f>
        <v>45717</v>
      </c>
      <c r="B104" s="17">
        <f>+[1]CUY!B105</f>
        <v>8385.2025727597138</v>
      </c>
      <c r="C104" s="17">
        <f>+[1]CUY!C105</f>
        <v>8927.8148775742902</v>
      </c>
      <c r="D104" s="17">
        <f>+[1]CUY!D105</f>
        <v>5834.7746515418603</v>
      </c>
      <c r="E104" s="17">
        <f>+[1]CUY!E105</f>
        <v>6457.6116604249301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6709.89515549104</v>
      </c>
      <c r="K104" s="17">
        <f>+[1]CUY!K105</f>
        <v>7142.4222</v>
      </c>
      <c r="L104" s="17">
        <f>+[1]CUY!L105</f>
        <v>5884.8487346714201</v>
      </c>
      <c r="M104" s="17">
        <f>+[1]CUY!M105</f>
        <v>10204.310945783</v>
      </c>
      <c r="N104" s="17">
        <f>+[1]CUY!N105</f>
        <v>8083.4567999999999</v>
      </c>
      <c r="O104" s="17">
        <f>+[1]CUY!P105</f>
        <v>7172.3460999999998</v>
      </c>
      <c r="P104" s="17">
        <f>+[1]CUY!Q105</f>
        <v>8629.1769000000004</v>
      </c>
      <c r="Q104" s="17">
        <f>+[1]CUY!R105</f>
        <v>8546.6805999999997</v>
      </c>
      <c r="R104" s="18">
        <f t="shared" si="68"/>
        <v>8385.2025727597138</v>
      </c>
      <c r="S104" s="19">
        <f t="shared" si="52"/>
        <v>8105.9386567676138</v>
      </c>
      <c r="T104" s="19">
        <f t="shared" si="53"/>
        <v>7668.4840756812764</v>
      </c>
      <c r="U104" s="19">
        <f t="shared" si="54"/>
        <v>7048.3336272629676</v>
      </c>
      <c r="V104" s="19"/>
      <c r="W104" s="20">
        <f t="shared" si="55"/>
        <v>7841.4176813062759</v>
      </c>
      <c r="X104" s="21"/>
      <c r="Y104" s="41">
        <f t="shared" si="69"/>
        <v>2.6594155263412356E-2</v>
      </c>
      <c r="Z104" s="24">
        <f t="shared" si="70"/>
        <v>3.7988543261376018E-2</v>
      </c>
      <c r="AA104" s="24">
        <f t="shared" si="71"/>
        <v>-3.3501111351542656E-3</v>
      </c>
      <c r="AB104" s="24">
        <f t="shared" si="72"/>
        <v>3.6910987328694134E-2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2.7516912726196496E-2</v>
      </c>
      <c r="AH104" s="24">
        <f t="shared" si="78"/>
        <v>1.0474829876556901E-2</v>
      </c>
      <c r="AI104" s="24">
        <f t="shared" si="79"/>
        <v>7.8529732851650769E-2</v>
      </c>
      <c r="AJ104" s="24">
        <f t="shared" si="80"/>
        <v>2.8347317617218648E-2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2.6594155263412578E-2</v>
      </c>
      <c r="AP104" s="24">
        <f t="shared" si="86"/>
        <v>2.9536204656047893E-2</v>
      </c>
      <c r="AQ104" s="24">
        <f t="shared" si="87"/>
        <v>2.4253383814236251E-2</v>
      </c>
      <c r="AR104" s="24">
        <f t="shared" si="88"/>
        <v>2.2811695508719199E-2</v>
      </c>
      <c r="AS104" s="24" t="e">
        <f t="shared" si="89"/>
        <v>#DIV/0!</v>
      </c>
      <c r="AT104" s="24">
        <f t="shared" si="90"/>
        <v>2.0030938689256983E-2</v>
      </c>
      <c r="AU104" s="21"/>
      <c r="AV104" s="24">
        <f t="shared" si="91"/>
        <v>0.54373726436547298</v>
      </c>
      <c r="AW104" s="24">
        <f t="shared" si="92"/>
        <v>0.43418840738841946</v>
      </c>
      <c r="AX104" s="24">
        <f t="shared" si="93"/>
        <v>0.43023262400208506</v>
      </c>
      <c r="AY104" s="24">
        <f t="shared" si="94"/>
        <v>0.48238440261518511</v>
      </c>
      <c r="AZ104" s="24">
        <f t="shared" si="95"/>
        <v>1.5714246312081683</v>
      </c>
      <c r="BA104" s="24">
        <f t="shared" si="96"/>
        <v>0.36642044566186027</v>
      </c>
      <c r="BB104" s="24">
        <f t="shared" si="97"/>
        <v>0.4644035924562937</v>
      </c>
      <c r="BC104" s="24">
        <f t="shared" si="98"/>
        <v>0.43580350804650814</v>
      </c>
      <c r="BD104" s="24">
        <f t="shared" si="99"/>
        <v>0.71606543986689331</v>
      </c>
      <c r="BE104" s="24">
        <f t="shared" si="100"/>
        <v>0.50315707462769499</v>
      </c>
      <c r="BF104" s="24">
        <f t="shared" si="101"/>
        <v>1.162617406518947</v>
      </c>
      <c r="BG104" s="24">
        <f t="shared" si="102"/>
        <v>0.71606052508943674</v>
      </c>
      <c r="BH104" s="24">
        <f t="shared" si="103"/>
        <v>0.42002350117637643</v>
      </c>
      <c r="BI104" s="24">
        <f t="shared" si="104"/>
        <v>0.47620903033265582</v>
      </c>
      <c r="BJ104" s="24">
        <f t="shared" si="105"/>
        <v>0.48167313164745318</v>
      </c>
      <c r="BK104" s="24">
        <f t="shared" si="106"/>
        <v>0.84498853288247755</v>
      </c>
      <c r="BL104" s="24">
        <f t="shared" si="107"/>
        <v>0.54373726436547298</v>
      </c>
      <c r="BM104" s="24">
        <f t="shared" si="108"/>
        <v>0.47058546181902816</v>
      </c>
      <c r="BN104" s="24">
        <f t="shared" si="109"/>
        <v>0.51028483540070746</v>
      </c>
      <c r="BO104" s="24">
        <f t="shared" si="110"/>
        <v>0.44877601396603573</v>
      </c>
      <c r="BP104" s="24" t="e">
        <f t="shared" si="111"/>
        <v>#DIV/0!</v>
      </c>
      <c r="BQ104" s="24">
        <f t="shared" si="112"/>
        <v>0.47329244805797432</v>
      </c>
      <c r="BR104" s="21"/>
      <c r="BS104" s="35">
        <f t="shared" si="113"/>
        <v>45717</v>
      </c>
      <c r="BT104" s="24">
        <f t="shared" si="58"/>
        <v>1.136879822031284E-2</v>
      </c>
      <c r="BU104" s="24">
        <f t="shared" si="49"/>
        <v>-8.5722360952348567E-5</v>
      </c>
      <c r="BV104" s="24">
        <f t="shared" si="50"/>
        <v>3.2026803913713158E-3</v>
      </c>
      <c r="BW104" s="24">
        <f t="shared" si="65"/>
        <v>3.0959990394627611E-3</v>
      </c>
      <c r="BX104" s="24">
        <f t="shared" si="66"/>
        <v>6.9274980354948909E-4</v>
      </c>
      <c r="BY104" s="24">
        <f t="shared" si="67"/>
        <v>1.3834669336654111E-3</v>
      </c>
      <c r="BZ104" s="24">
        <f t="shared" si="114"/>
        <v>1.3502003201636922E-3</v>
      </c>
      <c r="CA104" s="24">
        <f t="shared" si="115"/>
        <v>5.5658591420452497E-4</v>
      </c>
      <c r="CB104" s="24">
        <f t="shared" si="116"/>
        <v>6.0914614223981842E-4</v>
      </c>
      <c r="CC104" s="24">
        <f t="shared" si="117"/>
        <v>1.1750884260386359E-3</v>
      </c>
      <c r="CD104" s="24">
        <f t="shared" si="118"/>
        <v>2.359020060914316E-3</v>
      </c>
      <c r="CE104" s="24">
        <f t="shared" si="119"/>
        <v>8.8614237244177244E-4</v>
      </c>
      <c r="CF104" s="24">
        <f t="shared" si="120"/>
        <v>2.6594155263412234E-2</v>
      </c>
    </row>
    <row r="105" spans="1:84" x14ac:dyDescent="0.2">
      <c r="A105" s="31">
        <f>+[1]CUY!A106</f>
        <v>45748</v>
      </c>
      <c r="B105" s="17">
        <f>+[1]CUY!B106</f>
        <v>8607.2008038824752</v>
      </c>
      <c r="C105" s="17">
        <f>+[1]CUY!C106</f>
        <v>9210.5495103907306</v>
      </c>
      <c r="D105" s="17">
        <f>+[1]CUY!D106</f>
        <v>6050.7851651308702</v>
      </c>
      <c r="E105" s="17">
        <f>+[1]CUY!E106</f>
        <v>6599.6629578761804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6905.0430628744398</v>
      </c>
      <c r="K105" s="17">
        <f>+[1]CUY!K106</f>
        <v>7293.5191999999997</v>
      </c>
      <c r="L105" s="17">
        <f>+[1]CUY!L106</f>
        <v>6099.2985528223098</v>
      </c>
      <c r="M105" s="17">
        <f>+[1]CUY!M106</f>
        <v>10610.0686724672</v>
      </c>
      <c r="N105" s="17">
        <f>+[1]CUY!N106</f>
        <v>8412.2132999999994</v>
      </c>
      <c r="O105" s="17">
        <f>+[1]CUY!P106</f>
        <v>7308.5469999999996</v>
      </c>
      <c r="P105" s="17">
        <f>+[1]CUY!Q106</f>
        <v>8907.06</v>
      </c>
      <c r="Q105" s="17">
        <f>+[1]CUY!R106</f>
        <v>8726.8070000000007</v>
      </c>
      <c r="R105" s="18">
        <f t="shared" si="68"/>
        <v>8607.2008038824752</v>
      </c>
      <c r="S105" s="19">
        <f t="shared" si="52"/>
        <v>8341.3756400725943</v>
      </c>
      <c r="T105" s="19">
        <f t="shared" si="53"/>
        <v>7867.3505856004376</v>
      </c>
      <c r="U105" s="19">
        <f t="shared" si="54"/>
        <v>7196.6037489336286</v>
      </c>
      <c r="V105" s="19"/>
      <c r="W105" s="20">
        <f t="shared" si="55"/>
        <v>8020.4878214427181</v>
      </c>
      <c r="X105" s="21"/>
      <c r="Y105" s="41">
        <f t="shared" si="69"/>
        <v>2.6474999166263169E-2</v>
      </c>
      <c r="Z105" s="24">
        <f t="shared" si="70"/>
        <v>3.1668962304162385E-2</v>
      </c>
      <c r="AA105" s="24">
        <f t="shared" si="71"/>
        <v>3.7021226437927268E-2</v>
      </c>
      <c r="AB105" s="24">
        <f t="shared" si="72"/>
        <v>2.1997497669580035E-2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2.9083600095256346E-2</v>
      </c>
      <c r="AH105" s="24">
        <f t="shared" si="78"/>
        <v>2.1154868162231999E-2</v>
      </c>
      <c r="AI105" s="24">
        <f t="shared" si="79"/>
        <v>3.6441007716549789E-2</v>
      </c>
      <c r="AJ105" s="24">
        <f t="shared" si="80"/>
        <v>3.9763363625437309E-2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2.6474999166263169E-2</v>
      </c>
      <c r="AP105" s="24">
        <f t="shared" si="86"/>
        <v>2.9044999385532622E-2</v>
      </c>
      <c r="AQ105" s="24">
        <f t="shared" si="87"/>
        <v>2.593296249382826E-2</v>
      </c>
      <c r="AR105" s="24">
        <f t="shared" si="88"/>
        <v>2.103619515074473E-2</v>
      </c>
      <c r="AS105" s="24" t="e">
        <f t="shared" si="89"/>
        <v>#DIV/0!</v>
      </c>
      <c r="AT105" s="24">
        <f t="shared" si="90"/>
        <v>2.2836449659267677E-2</v>
      </c>
      <c r="AU105" s="21"/>
      <c r="AV105" s="24">
        <f t="shared" si="91"/>
        <v>0.47099638353337259</v>
      </c>
      <c r="AW105" s="24">
        <f t="shared" si="92"/>
        <v>0.4076378108701435</v>
      </c>
      <c r="AX105" s="24">
        <f t="shared" si="93"/>
        <v>0.38259124674885747</v>
      </c>
      <c r="AY105" s="24">
        <f t="shared" si="94"/>
        <v>0.42370962764535114</v>
      </c>
      <c r="AZ105" s="24">
        <f t="shared" si="95"/>
        <v>1.0043699862930353</v>
      </c>
      <c r="BA105" s="24">
        <f t="shared" si="96"/>
        <v>0.29716140348988884</v>
      </c>
      <c r="BB105" s="24">
        <f t="shared" si="97"/>
        <v>0.37020233304967842</v>
      </c>
      <c r="BC105" s="24">
        <f t="shared" si="98"/>
        <v>0.40756795402578749</v>
      </c>
      <c r="BD105" s="24">
        <f t="shared" si="99"/>
        <v>0.56359858861532652</v>
      </c>
      <c r="BE105" s="24">
        <f t="shared" si="100"/>
        <v>0.41730245117766862</v>
      </c>
      <c r="BF105" s="24">
        <f t="shared" si="101"/>
        <v>1.0767036898725943</v>
      </c>
      <c r="BG105" s="24">
        <f t="shared" si="102"/>
        <v>0.67375889593401439</v>
      </c>
      <c r="BH105" s="24">
        <f t="shared" si="103"/>
        <v>0.37417169947829509</v>
      </c>
      <c r="BI105" s="24">
        <f t="shared" si="104"/>
        <v>0.35493509479015639</v>
      </c>
      <c r="BJ105" s="24">
        <f t="shared" si="105"/>
        <v>0.4446665773521532</v>
      </c>
      <c r="BK105" s="24">
        <f t="shared" si="106"/>
        <v>0.62702858707890363</v>
      </c>
      <c r="BL105" s="24">
        <f t="shared" si="107"/>
        <v>0.47099638353337259</v>
      </c>
      <c r="BM105" s="24">
        <f t="shared" si="108"/>
        <v>0.4271044480284174</v>
      </c>
      <c r="BN105" s="24">
        <f t="shared" si="109"/>
        <v>0.44991923186800409</v>
      </c>
      <c r="BO105" s="24">
        <f t="shared" si="110"/>
        <v>0.3832225432905465</v>
      </c>
      <c r="BP105" s="24" t="e">
        <f t="shared" si="111"/>
        <v>#DIV/0!</v>
      </c>
      <c r="BQ105" s="24">
        <f t="shared" si="112"/>
        <v>0.40929821298924041</v>
      </c>
      <c r="BR105" s="21"/>
      <c r="BS105" s="35">
        <f t="shared" si="113"/>
        <v>45748</v>
      </c>
      <c r="BT105" s="24">
        <f t="shared" si="58"/>
        <v>9.5827360101554161E-3</v>
      </c>
      <c r="BU105" s="24">
        <f t="shared" si="49"/>
        <v>9.1966476280246155E-4</v>
      </c>
      <c r="BV105" s="24">
        <f t="shared" si="50"/>
        <v>1.9278529659459336E-3</v>
      </c>
      <c r="BW105" s="24">
        <f t="shared" si="65"/>
        <v>1.4932495060616027E-3</v>
      </c>
      <c r="BX105" s="24">
        <f t="shared" si="66"/>
        <v>3.9086045346682212E-4</v>
      </c>
      <c r="BY105" s="24">
        <f t="shared" si="67"/>
        <v>1.8731731837971072E-3</v>
      </c>
      <c r="BZ105" s="24">
        <f t="shared" si="114"/>
        <v>3.1769719775812644E-3</v>
      </c>
      <c r="CA105" s="24">
        <f t="shared" si="115"/>
        <v>5.8880414801655578E-4</v>
      </c>
      <c r="CB105" s="24">
        <f t="shared" si="116"/>
        <v>1.2109091356940493E-3</v>
      </c>
      <c r="CC105" s="24">
        <f t="shared" si="117"/>
        <v>5.7287535809632314E-4</v>
      </c>
      <c r="CD105" s="24">
        <f t="shared" si="118"/>
        <v>3.3146968170048737E-3</v>
      </c>
      <c r="CE105" s="24">
        <f t="shared" si="119"/>
        <v>1.4232048476405914E-3</v>
      </c>
      <c r="CF105" s="24">
        <f t="shared" si="120"/>
        <v>2.6474999166262999E-2</v>
      </c>
    </row>
    <row r="106" spans="1:84" x14ac:dyDescent="0.2">
      <c r="A106" s="31">
        <f>+[1]CUY!A107</f>
        <v>45778</v>
      </c>
      <c r="B106" s="17">
        <f>+[1]CUY!B107</f>
        <v>8777.9636575385957</v>
      </c>
      <c r="C106" s="17">
        <f>+[1]CUY!C107</f>
        <v>9353.7832660988206</v>
      </c>
      <c r="D106" s="17">
        <f>+[1]CUY!D107</f>
        <v>6129.3972653584397</v>
      </c>
      <c r="E106" s="17">
        <f>+[1]CUY!E107</f>
        <v>6735.8080295255804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7188.22558833519</v>
      </c>
      <c r="K106" s="17">
        <f>+[1]CUY!K107</f>
        <v>7440.2518</v>
      </c>
      <c r="L106" s="17">
        <f>+[1]CUY!L107</f>
        <v>6233.5958854089704</v>
      </c>
      <c r="M106" s="17">
        <f>+[1]CUY!M107</f>
        <v>11122.1622705396</v>
      </c>
      <c r="N106" s="17">
        <f>+[1]CUY!N107</f>
        <v>8616.5277000000006</v>
      </c>
      <c r="O106" s="17">
        <f>+[1]CUY!P107</f>
        <v>7136.2227000000003</v>
      </c>
      <c r="P106" s="17">
        <f>+[1]CUY!Q107</f>
        <v>9107.3430000000008</v>
      </c>
      <c r="Q106" s="17">
        <f>+[1]CUY!R107</f>
        <v>8855.2409000000007</v>
      </c>
      <c r="R106" s="18">
        <f t="shared" si="68"/>
        <v>8777.9636575385957</v>
      </c>
      <c r="S106" s="19">
        <f t="shared" si="52"/>
        <v>8519.8560326111492</v>
      </c>
      <c r="T106" s="19">
        <f t="shared" si="53"/>
        <v>8084.7936638037118</v>
      </c>
      <c r="U106" s="19">
        <f t="shared" si="54"/>
        <v>7341.9884172438833</v>
      </c>
      <c r="V106" s="19"/>
      <c r="W106" s="20">
        <f t="shared" si="55"/>
        <v>8181.9976157001756</v>
      </c>
      <c r="X106" s="21"/>
      <c r="Y106" s="41">
        <f t="shared" si="69"/>
        <v>1.9839534076989906E-2</v>
      </c>
      <c r="Z106" s="24">
        <f t="shared" si="70"/>
        <v>1.5551054315109392E-2</v>
      </c>
      <c r="AA106" s="24">
        <f t="shared" si="71"/>
        <v>1.299204947493271E-2</v>
      </c>
      <c r="AB106" s="24">
        <f t="shared" si="72"/>
        <v>2.0629094624737165E-2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4.1010971674210861E-2</v>
      </c>
      <c r="AH106" s="24">
        <f t="shared" si="78"/>
        <v>2.0118216731368932E-2</v>
      </c>
      <c r="AI106" s="24">
        <f t="shared" si="79"/>
        <v>2.2018488097212074E-2</v>
      </c>
      <c r="AJ106" s="24">
        <f t="shared" si="80"/>
        <v>4.8264871216269212E-2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1.9839534076989906E-2</v>
      </c>
      <c r="AP106" s="24">
        <f t="shared" si="86"/>
        <v>2.1396997358699599E-2</v>
      </c>
      <c r="AQ106" s="24">
        <f t="shared" si="87"/>
        <v>2.7638666389325328E-2</v>
      </c>
      <c r="AR106" s="24">
        <f t="shared" si="88"/>
        <v>2.0201844284089887E-2</v>
      </c>
      <c r="AS106" s="24" t="e">
        <f t="shared" si="89"/>
        <v>#DIV/0!</v>
      </c>
      <c r="AT106" s="24">
        <f t="shared" si="90"/>
        <v>2.0137153481570413E-2</v>
      </c>
      <c r="AU106" s="21"/>
      <c r="AV106" s="24">
        <f t="shared" si="91"/>
        <v>0.43205826161592675</v>
      </c>
      <c r="AW106" s="24">
        <f t="shared" si="92"/>
        <v>0.36438883504381669</v>
      </c>
      <c r="AX106" s="24">
        <f t="shared" si="93"/>
        <v>0.32037135927539562</v>
      </c>
      <c r="AY106" s="24">
        <f t="shared" si="94"/>
        <v>0.36997716247516199</v>
      </c>
      <c r="AZ106" s="24">
        <f t="shared" si="95"/>
        <v>0.97852467512759622</v>
      </c>
      <c r="BA106" s="24">
        <f t="shared" si="96"/>
        <v>0.27538934734061171</v>
      </c>
      <c r="BB106" s="24">
        <f t="shared" si="97"/>
        <v>0.39179949566387529</v>
      </c>
      <c r="BC106" s="24">
        <f t="shared" si="98"/>
        <v>0.31834796704985702</v>
      </c>
      <c r="BD106" s="24">
        <f t="shared" si="99"/>
        <v>0.5020797900641818</v>
      </c>
      <c r="BE106" s="24">
        <f t="shared" si="100"/>
        <v>0.39949743942017624</v>
      </c>
      <c r="BF106" s="24">
        <f t="shared" si="101"/>
        <v>0.92955791219100847</v>
      </c>
      <c r="BG106" s="24">
        <f t="shared" si="102"/>
        <v>0.67901820458477413</v>
      </c>
      <c r="BH106" s="24">
        <f t="shared" si="103"/>
        <v>0.34504898216654833</v>
      </c>
      <c r="BI106" s="24">
        <f t="shared" si="104"/>
        <v>0.23275990020760706</v>
      </c>
      <c r="BJ106" s="24">
        <f t="shared" si="105"/>
        <v>0.43245506032222192</v>
      </c>
      <c r="BK106" s="24">
        <f t="shared" si="106"/>
        <v>0.54559717509874206</v>
      </c>
      <c r="BL106" s="24">
        <f t="shared" si="107"/>
        <v>0.43205826161592675</v>
      </c>
      <c r="BM106" s="24">
        <f t="shared" si="108"/>
        <v>0.39209215740386738</v>
      </c>
      <c r="BN106" s="24">
        <f t="shared" si="109"/>
        <v>0.42540253657844618</v>
      </c>
      <c r="BO106" s="24">
        <f t="shared" si="110"/>
        <v>0.34986480412241105</v>
      </c>
      <c r="BP106" s="24" t="e">
        <f t="shared" si="111"/>
        <v>#DIV/0!</v>
      </c>
      <c r="BQ106" s="24">
        <f t="shared" si="112"/>
        <v>0.36820881439496156</v>
      </c>
      <c r="BR106" s="21"/>
      <c r="BS106" s="35">
        <f t="shared" si="113"/>
        <v>45778</v>
      </c>
      <c r="BT106" s="24">
        <f t="shared" si="58"/>
        <v>4.7294160203486075E-3</v>
      </c>
      <c r="BU106" s="24">
        <f t="shared" si="49"/>
        <v>3.2605861557898319E-4</v>
      </c>
      <c r="BV106" s="24">
        <f t="shared" si="50"/>
        <v>1.800040397188493E-3</v>
      </c>
      <c r="BW106" s="24">
        <f t="shared" si="65"/>
        <v>8.9850772349955963E-4</v>
      </c>
      <c r="BX106" s="24">
        <f t="shared" si="66"/>
        <v>9.238651660610827E-4</v>
      </c>
      <c r="BY106" s="24">
        <f t="shared" si="67"/>
        <v>2.3909498185190696E-3</v>
      </c>
      <c r="BZ106" s="24">
        <f t="shared" si="114"/>
        <v>1.5060542672773408E-3</v>
      </c>
      <c r="CA106" s="24">
        <f t="shared" si="115"/>
        <v>8.3238651652291652E-4</v>
      </c>
      <c r="CB106" s="24">
        <f t="shared" si="116"/>
        <v>1.1456024954770712E-3</v>
      </c>
      <c r="CC106" s="24">
        <f t="shared" si="117"/>
        <v>3.4950506192259998E-4</v>
      </c>
      <c r="CD106" s="24">
        <f t="shared" si="118"/>
        <v>4.0754726498464554E-3</v>
      </c>
      <c r="CE106" s="24">
        <f t="shared" si="119"/>
        <v>8.6167534474792401E-4</v>
      </c>
      <c r="CF106" s="24">
        <f t="shared" si="120"/>
        <v>1.9839534076990104E-2</v>
      </c>
    </row>
    <row r="107" spans="1:84" x14ac:dyDescent="0.2">
      <c r="A107" s="31">
        <f>+[1]CUY!A108</f>
        <v>45809</v>
      </c>
      <c r="B107" s="17">
        <f>+[1]CUY!B108</f>
        <v>8897.6973529923544</v>
      </c>
      <c r="C107" s="17">
        <f>+[1]CUY!C108</f>
        <v>9403.1051811698999</v>
      </c>
      <c r="D107" s="17">
        <f>+[1]CUY!D108</f>
        <v>6335.1468454839496</v>
      </c>
      <c r="E107" s="17">
        <f>+[1]CUY!E108</f>
        <v>6803.3998019479204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7346.9831731528002</v>
      </c>
      <c r="K107" s="17">
        <f>+[1]CUY!K108</f>
        <v>7724.1311999999998</v>
      </c>
      <c r="L107" s="17">
        <f>+[1]CUY!L108</f>
        <v>6405.3169393971202</v>
      </c>
      <c r="M107" s="17">
        <f>+[1]CUY!M108</f>
        <v>11473.1059057687</v>
      </c>
      <c r="N107" s="17">
        <f>+[1]CUY!N108</f>
        <v>8652.9498999999996</v>
      </c>
      <c r="O107" s="17">
        <f>+[1]CUY!P108</f>
        <v>7040.5214999999998</v>
      </c>
      <c r="P107" s="17">
        <f>+[1]CUY!Q108</f>
        <v>9241.1005000000005</v>
      </c>
      <c r="Q107" s="17">
        <f>+[1]CUY!R108</f>
        <v>8885.3940000000002</v>
      </c>
      <c r="R107" s="18">
        <f t="shared" si="68"/>
        <v>8897.6973529923544</v>
      </c>
      <c r="S107" s="19">
        <f t="shared" si="52"/>
        <v>8643.7660075528674</v>
      </c>
      <c r="T107" s="19">
        <f t="shared" si="53"/>
        <v>8261.1312139323854</v>
      </c>
      <c r="U107" s="19">
        <f t="shared" si="54"/>
        <v>7475.6250861537792</v>
      </c>
      <c r="V107" s="19"/>
      <c r="W107" s="20">
        <f t="shared" si="55"/>
        <v>8319.7162640683528</v>
      </c>
      <c r="X107" s="21"/>
      <c r="Y107" s="41">
        <f t="shared" si="69"/>
        <v>1.3640258734829658E-2</v>
      </c>
      <c r="Z107" s="24">
        <f t="shared" si="70"/>
        <v>5.272937555634627E-3</v>
      </c>
      <c r="AA107" s="24">
        <f t="shared" si="71"/>
        <v>3.3567669253279808E-2</v>
      </c>
      <c r="AB107" s="24">
        <f t="shared" si="72"/>
        <v>1.0034694000491173E-2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2.2085782209622984E-2</v>
      </c>
      <c r="AH107" s="24">
        <f t="shared" si="78"/>
        <v>3.815454202773072E-2</v>
      </c>
      <c r="AI107" s="24">
        <f t="shared" si="79"/>
        <v>2.7547671864661449E-2</v>
      </c>
      <c r="AJ107" s="24">
        <f t="shared" si="80"/>
        <v>3.1553543878664714E-2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1.3640258734829658E-2</v>
      </c>
      <c r="AP107" s="24">
        <f t="shared" si="86"/>
        <v>1.4543670041774481E-2</v>
      </c>
      <c r="AQ107" s="24">
        <f t="shared" si="87"/>
        <v>2.1811014289474295E-2</v>
      </c>
      <c r="AR107" s="24">
        <f t="shared" si="88"/>
        <v>1.8201699773324087E-2</v>
      </c>
      <c r="AS107" s="24" t="e">
        <f t="shared" si="89"/>
        <v>#DIV/0!</v>
      </c>
      <c r="AT107" s="24">
        <f t="shared" si="90"/>
        <v>1.6831910107613979E-2</v>
      </c>
      <c r="AU107" s="21"/>
      <c r="AV107" s="24">
        <f t="shared" si="91"/>
        <v>0.3764352641547386</v>
      </c>
      <c r="AW107" s="24">
        <f t="shared" si="92"/>
        <v>0.30958665291058884</v>
      </c>
      <c r="AX107" s="24">
        <f t="shared" si="93"/>
        <v>0.32979603262165846</v>
      </c>
      <c r="AY107" s="24">
        <f t="shared" si="94"/>
        <v>0.31210546568908692</v>
      </c>
      <c r="AZ107" s="24">
        <f t="shared" si="95"/>
        <v>0.63301614948002638</v>
      </c>
      <c r="BA107" s="24">
        <f t="shared" si="96"/>
        <v>0.2774111175452576</v>
      </c>
      <c r="BB107" s="24">
        <f t="shared" si="97"/>
        <v>0.35807218951949915</v>
      </c>
      <c r="BC107" s="24">
        <f t="shared" si="98"/>
        <v>0.28049303828954519</v>
      </c>
      <c r="BD107" s="24">
        <f t="shared" si="99"/>
        <v>0.42508703169804596</v>
      </c>
      <c r="BE107" s="24">
        <f t="shared" si="100"/>
        <v>0.39115632952770985</v>
      </c>
      <c r="BF107" s="24">
        <f t="shared" si="101"/>
        <v>0.85833278944580438</v>
      </c>
      <c r="BG107" s="24">
        <f t="shared" si="102"/>
        <v>0.67197220482794129</v>
      </c>
      <c r="BH107" s="24">
        <f t="shared" si="103"/>
        <v>0.34005464010350051</v>
      </c>
      <c r="BI107" s="24">
        <f t="shared" si="104"/>
        <v>0.12189390665514255</v>
      </c>
      <c r="BJ107" s="24">
        <f t="shared" si="105"/>
        <v>0.40922614486370046</v>
      </c>
      <c r="BK107" s="24">
        <f t="shared" si="106"/>
        <v>0.40866522958005569</v>
      </c>
      <c r="BL107" s="24">
        <f t="shared" si="107"/>
        <v>0.3764352641547386</v>
      </c>
      <c r="BM107" s="24">
        <f t="shared" si="108"/>
        <v>0.35668102547531144</v>
      </c>
      <c r="BN107" s="24">
        <f t="shared" si="109"/>
        <v>0.40582631397182078</v>
      </c>
      <c r="BO107" s="24">
        <f t="shared" si="110"/>
        <v>0.32657035034563742</v>
      </c>
      <c r="BP107" s="24" t="e">
        <f t="shared" si="111"/>
        <v>#DIV/0!</v>
      </c>
      <c r="BQ107" s="24">
        <f t="shared" si="112"/>
        <v>0.33640655975248102</v>
      </c>
      <c r="BR107" s="21"/>
      <c r="BS107" s="35">
        <f t="shared" si="113"/>
        <v>45809</v>
      </c>
      <c r="BT107" s="24">
        <f t="shared" si="58"/>
        <v>1.5968724421822544E-3</v>
      </c>
      <c r="BU107" s="24">
        <f t="shared" si="49"/>
        <v>8.367840534601131E-4</v>
      </c>
      <c r="BV107" s="24">
        <f t="shared" si="50"/>
        <v>8.7627882749963086E-4</v>
      </c>
      <c r="BW107" s="24">
        <f t="shared" si="65"/>
        <v>2.6568790792351585E-4</v>
      </c>
      <c r="BX107" s="24">
        <f t="shared" si="66"/>
        <v>1.0641267251064557E-3</v>
      </c>
      <c r="BY107" s="24">
        <f t="shared" si="67"/>
        <v>1.9328588339995038E-3</v>
      </c>
      <c r="BZ107" s="24">
        <f t="shared" si="114"/>
        <v>1.109368377441026E-3</v>
      </c>
      <c r="CA107" s="24">
        <f t="shared" si="115"/>
        <v>4.5757388075263604E-4</v>
      </c>
      <c r="CB107" s="24">
        <f t="shared" si="116"/>
        <v>2.1732484234674118E-3</v>
      </c>
      <c r="CC107" s="24">
        <f t="shared" si="117"/>
        <v>4.3820546078828909E-4</v>
      </c>
      <c r="CD107" s="24">
        <f t="shared" si="118"/>
        <v>2.7386350583199163E-3</v>
      </c>
      <c r="CE107" s="24">
        <f t="shared" si="119"/>
        <v>1.5061874388879614E-4</v>
      </c>
      <c r="CF107" s="24">
        <f t="shared" si="120"/>
        <v>1.3640258734829548E-2</v>
      </c>
    </row>
    <row r="108" spans="1:84" x14ac:dyDescent="0.2">
      <c r="A108" s="31">
        <f>+[1]CUY!A109</f>
        <v>45839</v>
      </c>
      <c r="B108" s="17">
        <f>+[1]CUY!B109</f>
        <v>9086.973014407864</v>
      </c>
      <c r="C108" s="17">
        <f>+[1]CUY!C109</f>
        <v>9660.2401270483097</v>
      </c>
      <c r="D108" s="17">
        <f>+[1]CUY!D109</f>
        <v>6426.2741901664003</v>
      </c>
      <c r="E108" s="17">
        <f>+[1]CUY!E109</f>
        <v>6837.6025309405304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7524.8027175733396</v>
      </c>
      <c r="K108" s="17">
        <f>+[1]CUY!K109</f>
        <v>8045.1587</v>
      </c>
      <c r="L108" s="17">
        <f>+[1]CUY!L109</f>
        <v>6590.2440285480297</v>
      </c>
      <c r="M108" s="17">
        <f>+[1]CUY!M109</f>
        <v>11657.917176593901</v>
      </c>
      <c r="N108" s="17">
        <f>+[1]CUY!N109</f>
        <v>8788.5059999999994</v>
      </c>
      <c r="O108" s="17">
        <f>+[1]CUY!P109</f>
        <v>7407.6090000000004</v>
      </c>
      <c r="P108" s="17">
        <f>+[1]CUY!Q109</f>
        <v>9366.6805000000004</v>
      </c>
      <c r="Q108" s="17">
        <f>+[1]CUY!R109</f>
        <v>9066.5157999999992</v>
      </c>
      <c r="R108" s="18">
        <f t="shared" si="68"/>
        <v>9086.973014407864</v>
      </c>
      <c r="S108" s="19">
        <f t="shared" si="52"/>
        <v>8832.1712939921981</v>
      </c>
      <c r="T108" s="19">
        <f t="shared" si="53"/>
        <v>8403.466085306125</v>
      </c>
      <c r="U108" s="19">
        <f t="shared" si="54"/>
        <v>7607.5721197466355</v>
      </c>
      <c r="V108" s="19"/>
      <c r="W108" s="20">
        <f t="shared" si="55"/>
        <v>8470.6325123089409</v>
      </c>
      <c r="X108" s="21"/>
      <c r="Y108" s="41">
        <f t="shared" si="69"/>
        <v>2.1272431945761117E-2</v>
      </c>
      <c r="Z108" s="24">
        <f t="shared" si="70"/>
        <v>2.7345748125133573E-2</v>
      </c>
      <c r="AA108" s="24">
        <f t="shared" si="71"/>
        <v>1.4384409218140215E-2</v>
      </c>
      <c r="AB108" s="24">
        <f t="shared" si="72"/>
        <v>5.0272995837783441E-3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2.4203069508900388E-2</v>
      </c>
      <c r="AH108" s="24">
        <f t="shared" si="78"/>
        <v>4.1561632200136644E-2</v>
      </c>
      <c r="AI108" s="24">
        <f t="shared" si="79"/>
        <v>2.887087257360843E-2</v>
      </c>
      <c r="AJ108" s="24">
        <f t="shared" si="80"/>
        <v>1.6108216235699357E-2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2.1272431945761117E-2</v>
      </c>
      <c r="AP108" s="24">
        <f t="shared" si="86"/>
        <v>2.1796666669910314E-2</v>
      </c>
      <c r="AQ108" s="24">
        <f t="shared" si="87"/>
        <v>1.7229465031821878E-2</v>
      </c>
      <c r="AR108" s="24">
        <f t="shared" si="88"/>
        <v>1.7650301088165454E-2</v>
      </c>
      <c r="AS108" s="24" t="e">
        <f t="shared" si="89"/>
        <v>#DIV/0!</v>
      </c>
      <c r="AT108" s="24">
        <f t="shared" si="90"/>
        <v>1.8139590756522939E-2</v>
      </c>
      <c r="AU108" s="21"/>
      <c r="AV108" s="24">
        <f t="shared" si="91"/>
        <v>0.34046717628108825</v>
      </c>
      <c r="AW108" s="24">
        <f t="shared" si="92"/>
        <v>0.30045081941284368</v>
      </c>
      <c r="AX108" s="24">
        <f t="shared" si="93"/>
        <v>0.26208931302981764</v>
      </c>
      <c r="AY108" s="24">
        <f t="shared" si="94"/>
        <v>0.27064826026555822</v>
      </c>
      <c r="AZ108" s="24">
        <f t="shared" si="95"/>
        <v>0.56961907488490082</v>
      </c>
      <c r="BA108" s="24">
        <f t="shared" si="96"/>
        <v>0.25001533867589432</v>
      </c>
      <c r="BB108" s="24">
        <f t="shared" si="97"/>
        <v>0.30892801589082586</v>
      </c>
      <c r="BC108" s="24">
        <f t="shared" si="98"/>
        <v>0.24464890780668336</v>
      </c>
      <c r="BD108" s="24">
        <f t="shared" si="99"/>
        <v>0.38337892409728225</v>
      </c>
      <c r="BE108" s="24">
        <f t="shared" si="100"/>
        <v>0.37904886416268102</v>
      </c>
      <c r="BF108" s="24">
        <f t="shared" si="101"/>
        <v>0.78894861968457941</v>
      </c>
      <c r="BG108" s="24">
        <f t="shared" si="102"/>
        <v>0.54655464003920273</v>
      </c>
      <c r="BH108" s="24">
        <f t="shared" si="103"/>
        <v>0.30595473941551021</v>
      </c>
      <c r="BI108" s="24">
        <f t="shared" si="104"/>
        <v>0.13315417293659237</v>
      </c>
      <c r="BJ108" s="24">
        <f t="shared" si="105"/>
        <v>0.37005451882561835</v>
      </c>
      <c r="BK108" s="24">
        <f t="shared" si="106"/>
        <v>0.3565390860325417</v>
      </c>
      <c r="BL108" s="24">
        <f t="shared" si="107"/>
        <v>0.34046717628108825</v>
      </c>
      <c r="BM108" s="24">
        <f t="shared" si="108"/>
        <v>0.32608043118685015</v>
      </c>
      <c r="BN108" s="24">
        <f t="shared" si="109"/>
        <v>0.35652221560436814</v>
      </c>
      <c r="BO108" s="24">
        <f t="shared" si="110"/>
        <v>0.29680632537177587</v>
      </c>
      <c r="BP108" s="24" t="e">
        <f t="shared" si="111"/>
        <v>#DIV/0!</v>
      </c>
      <c r="BQ108" s="24">
        <f t="shared" si="112"/>
        <v>0.30026979270882337</v>
      </c>
      <c r="BR108" s="21"/>
      <c r="BS108" s="35">
        <f t="shared" si="113"/>
        <v>45839</v>
      </c>
      <c r="BT108" s="24">
        <f t="shared" si="58"/>
        <v>8.2131082593034626E-3</v>
      </c>
      <c r="BU108" s="24">
        <f t="shared" si="49"/>
        <v>3.6562787832622814E-4</v>
      </c>
      <c r="BV108" s="24">
        <f t="shared" si="50"/>
        <v>4.3744694890639549E-4</v>
      </c>
      <c r="BW108" s="24">
        <f t="shared" si="65"/>
        <v>2.4035518529754965E-3</v>
      </c>
      <c r="BX108" s="24">
        <f t="shared" si="66"/>
        <v>7.3865842579930521E-4</v>
      </c>
      <c r="BY108" s="24">
        <f t="shared" si="67"/>
        <v>8.502172303552066E-4</v>
      </c>
      <c r="BZ108" s="24">
        <f t="shared" si="114"/>
        <v>2.8922621863897531E-3</v>
      </c>
      <c r="CA108" s="24">
        <f t="shared" si="115"/>
        <v>5.0561783519492926E-4</v>
      </c>
      <c r="CB108" s="24">
        <f t="shared" si="116"/>
        <v>2.4245652716817631E-3</v>
      </c>
      <c r="CC108" s="24">
        <f t="shared" si="117"/>
        <v>4.6555492198071537E-4</v>
      </c>
      <c r="CD108" s="24">
        <f t="shared" si="118"/>
        <v>1.422791936980052E-3</v>
      </c>
      <c r="CE108" s="24">
        <f t="shared" si="119"/>
        <v>5.5302919786827007E-4</v>
      </c>
      <c r="CF108" s="24">
        <f t="shared" si="120"/>
        <v>2.1272431945761578E-2</v>
      </c>
    </row>
    <row r="109" spans="1:84" x14ac:dyDescent="0.2">
      <c r="A109" s="31">
        <f>+[1]CUY!A110</f>
        <v>45870</v>
      </c>
      <c r="B109" s="17">
        <f>+[1]CUY!B110</f>
        <v>9275.7516007227368</v>
      </c>
      <c r="C109" s="17">
        <f>+[1]CUY!C110</f>
        <v>9796.2774499401094</v>
      </c>
      <c r="D109" s="17">
        <f>+[1]CUY!D110</f>
        <v>6702.5627423651003</v>
      </c>
      <c r="E109" s="17">
        <f>+[1]CUY!E110</f>
        <v>6852.3166480438404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7732.6853995278698</v>
      </c>
      <c r="K109" s="17">
        <f>+[1]CUY!K110</f>
        <v>8102.1045000000004</v>
      </c>
      <c r="L109" s="17">
        <f>+[1]CUY!L110</f>
        <v>6845.7806538335499</v>
      </c>
      <c r="M109" s="17">
        <f>+[1]CUY!M110</f>
        <v>12124.2303361461</v>
      </c>
      <c r="N109" s="17">
        <f>+[1]CUY!N110</f>
        <v>9027.1919999999991</v>
      </c>
      <c r="O109" s="17">
        <f>+[1]CUY!P110</f>
        <v>7421.9079000000002</v>
      </c>
      <c r="P109" s="17">
        <f>+[1]CUY!Q110</f>
        <v>9573.8153000000002</v>
      </c>
      <c r="Q109" s="17">
        <f>+[1]CUY!R110</f>
        <v>9307.5835999999999</v>
      </c>
      <c r="R109" s="18">
        <f t="shared" ref="R109" si="121">+SUMPRODUCT($C$3:$N$3,C109:N109)</f>
        <v>9275.7516007227368</v>
      </c>
      <c r="S109" s="19">
        <f t="shared" si="52"/>
        <v>8986.9053420924593</v>
      </c>
      <c r="T109" s="19">
        <f t="shared" si="53"/>
        <v>8560.9944922931645</v>
      </c>
      <c r="U109" s="19">
        <f t="shared" si="54"/>
        <v>7689.5855122720077</v>
      </c>
      <c r="V109" s="19"/>
      <c r="W109" s="20">
        <f t="shared" si="55"/>
        <v>8626.9338482045077</v>
      </c>
      <c r="X109" s="21"/>
      <c r="Y109" s="41">
        <f t="shared" ref="Y109" si="122">+B109/B108-1</f>
        <v>2.07746392572703E-2</v>
      </c>
      <c r="Z109" s="24">
        <f t="shared" ref="Z109" si="123">+C109/C108-1</f>
        <v>1.4082188548388164E-2</v>
      </c>
      <c r="AA109" s="24">
        <f t="shared" ref="AA109" si="124">+D109/D108-1</f>
        <v>4.2993582910215933E-2</v>
      </c>
      <c r="AB109" s="24">
        <f t="shared" ref="AB109" si="125">+E109/E108-1</f>
        <v>2.1519409817589708E-3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2.7626329853013054E-2</v>
      </c>
      <c r="AH109" s="24">
        <f t="shared" ref="AH109" si="131">+K109/K108-1</f>
        <v>7.0782693199078484E-3</v>
      </c>
      <c r="AI109" s="24">
        <f t="shared" ref="AI109" si="132">+L109/L108-1</f>
        <v>3.8774986810590217E-2</v>
      </c>
      <c r="AJ109" s="24">
        <f t="shared" ref="AJ109" si="133">+M109/M108-1</f>
        <v>3.9999697414941027E-2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2.07746392572703E-2</v>
      </c>
      <c r="AP109" s="24">
        <f t="shared" ref="AP109" si="139">+S109/S108-1</f>
        <v>1.7519366750225362E-2</v>
      </c>
      <c r="AQ109" s="24">
        <f t="shared" ref="AQ109" si="140">+T109/T108-1</f>
        <v>1.874564678287749E-2</v>
      </c>
      <c r="AR109" s="24">
        <f t="shared" ref="AR109" si="141">+U109/U108-1</f>
        <v>1.0780494911444061E-2</v>
      </c>
      <c r="AS109" s="24" t="e">
        <f t="shared" ref="AS109" si="142">+V109/V108-1</f>
        <v>#DIV/0!</v>
      </c>
      <c r="AT109" s="24">
        <f t="shared" ref="AT109" si="143">+W109/W108-1</f>
        <v>1.8452144591143638E-2</v>
      </c>
      <c r="AU109" s="21"/>
      <c r="AV109" s="24">
        <f t="shared" ref="AV109" si="144">+B109/B97-1</f>
        <v>0.30906816077061605</v>
      </c>
      <c r="AW109" s="24">
        <f t="shared" ref="AW109" si="145">+C109/C97-1</f>
        <v>0.25054712794974043</v>
      </c>
      <c r="AX109" s="24">
        <f t="shared" ref="AX109" si="146">+D109/D97-1</f>
        <v>0.2846562540905424</v>
      </c>
      <c r="AY109" s="24">
        <f t="shared" ref="AY109" si="147">+E109/E97-1</f>
        <v>0.23479512982843964</v>
      </c>
      <c r="AZ109" s="24">
        <f t="shared" ref="AZ109" si="148">+F109/F97-1</f>
        <v>0.51720232499956786</v>
      </c>
      <c r="BA109" s="24">
        <f t="shared" ref="BA109" si="149">+G109/G97-1</f>
        <v>0.21973479705806209</v>
      </c>
      <c r="BB109" s="24">
        <f t="shared" ref="BB109" si="150">+H109/H97-1</f>
        <v>0.28100520262543927</v>
      </c>
      <c r="BC109" s="24">
        <f t="shared" ref="BC109" si="151">+I109/I97-1</f>
        <v>0.23224619651649792</v>
      </c>
      <c r="BD109" s="24">
        <f t="shared" ref="BD109" si="152">+J109/J97-1</f>
        <v>0.3404218064372424</v>
      </c>
      <c r="BE109" s="24">
        <f t="shared" ref="BE109" si="153">+K109/K97-1</f>
        <v>0.3533782571612698</v>
      </c>
      <c r="BF109" s="24">
        <f t="shared" ref="BF109" si="154">+L109/L97-1</f>
        <v>0.75293096279932081</v>
      </c>
      <c r="BG109" s="24">
        <f t="shared" ref="BG109" si="155">+M109/M97-1</f>
        <v>0.53175077540254323</v>
      </c>
      <c r="BH109" s="24">
        <f t="shared" ref="BH109" si="156">+N109/N97-1</f>
        <v>0.32284730121150695</v>
      </c>
      <c r="BI109" s="24">
        <f t="shared" ref="BI109" si="157">+O109/O97-1</f>
        <v>5.6553488862062684E-2</v>
      </c>
      <c r="BJ109" s="24">
        <f t="shared" ref="BJ109" si="158">+P109/P97-1</f>
        <v>0.34765007606191434</v>
      </c>
      <c r="BK109" s="24">
        <f t="shared" ref="BK109" si="159">+Q109/Q97-1</f>
        <v>0.32741223184944968</v>
      </c>
      <c r="BL109" s="24">
        <f t="shared" ref="BL109" si="160">+R109/R97-1</f>
        <v>0.30906816077061605</v>
      </c>
      <c r="BM109" s="24">
        <f t="shared" ref="BM109" si="161">+S109/S97-1</f>
        <v>0.29260429118168663</v>
      </c>
      <c r="BN109" s="24">
        <f t="shared" ref="BN109" si="162">+T109/T97-1</f>
        <v>0.33515613601372385</v>
      </c>
      <c r="BO109" s="24">
        <f t="shared" ref="BO109" si="163">+U109/U97-1</f>
        <v>0.27219591142468325</v>
      </c>
      <c r="BP109" s="24" t="e">
        <f t="shared" ref="BP109" si="164">+V109/V97-1</f>
        <v>#DIV/0!</v>
      </c>
      <c r="BQ109" s="24">
        <f t="shared" ref="BQ109" si="165">+W109/W97-1</f>
        <v>0.2776315648702683</v>
      </c>
      <c r="BR109" s="21"/>
      <c r="BS109" s="35">
        <f t="shared" ref="BS109" si="166">+A109</f>
        <v>45870</v>
      </c>
      <c r="BT109" s="24">
        <f t="shared" ref="BT109" si="167">(C109-C108)/$B108*C$3</f>
        <v>4.2546409133766751E-3</v>
      </c>
      <c r="BU109" s="24">
        <f t="shared" ref="BU109" si="168">(D109-D108)/$B108*D$3</f>
        <v>1.085455112263952E-3</v>
      </c>
      <c r="BV109" s="24">
        <f t="shared" ref="BV109" si="169">(E109-E108)/$B108*E$3</f>
        <v>1.8427110146599079E-4</v>
      </c>
      <c r="BW109" s="24">
        <f t="shared" ref="BW109" si="170">(F109-F108)/$B108*F$3</f>
        <v>2.9268809269962525E-3</v>
      </c>
      <c r="BX109" s="24">
        <f t="shared" ref="BX109" si="171">(G109-G108)/$B108*G$3</f>
        <v>9.6912636870792395E-4</v>
      </c>
      <c r="BY109" s="24">
        <f t="shared" ref="BY109" si="172">(H109-H108)/$B108*H$3</f>
        <v>1.3092012687984471E-3</v>
      </c>
      <c r="BZ109" s="24">
        <f t="shared" ref="BZ109" si="173">(I109-I108)/$B108*I$3</f>
        <v>3.9465571475934477E-3</v>
      </c>
      <c r="CA109" s="24">
        <f t="shared" ref="CA109" si="174">(J109-J108)/$B108*J$3</f>
        <v>5.7878810084617982E-4</v>
      </c>
      <c r="CB109" s="24">
        <f t="shared" ref="CB109" si="175">(K109-K108)/$B108*K$3</f>
        <v>4.211256877215885E-4</v>
      </c>
      <c r="CC109" s="24">
        <f t="shared" ref="CC109" si="176">(L109-L108)/$B108*L$3</f>
        <v>6.2991497799321308E-4</v>
      </c>
      <c r="CD109" s="24">
        <f t="shared" ref="CD109" si="177">(M109-M108)/$B108*M$3</f>
        <v>3.5151916241722338E-3</v>
      </c>
      <c r="CE109" s="24">
        <f t="shared" ref="CE109" si="178">(N109-N108)/$B108*N$3</f>
        <v>9.534860273341069E-4</v>
      </c>
      <c r="CF109" s="24">
        <f t="shared" ref="CF109" si="179">+SUM(BT109:CE109)</f>
        <v>2.0774639257270012E-2</v>
      </c>
    </row>
    <row r="110" spans="1:84" x14ac:dyDescent="0.2">
      <c r="A110" s="31">
        <f>+[1]CUY!A111</f>
        <v>45901</v>
      </c>
      <c r="B110" s="17">
        <f>+[1]CUY!B111</f>
        <v>9467.5913577665124</v>
      </c>
      <c r="C110" s="17">
        <f>+[1]CUY!C111</f>
        <v>9997.3698417933992</v>
      </c>
      <c r="D110" s="17">
        <f>+[1]CUY!D111</f>
        <v>6751.7509077545601</v>
      </c>
      <c r="E110" s="17">
        <f>+[1]CUY!E111</f>
        <v>6814.5305589590998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7925.12279994856</v>
      </c>
      <c r="K110" s="17">
        <f>+[1]CUY!K111</f>
        <v>8213.0373</v>
      </c>
      <c r="L110" s="17">
        <f>+[1]CUY!L111</f>
        <v>7064.4779433089598</v>
      </c>
      <c r="M110" s="17">
        <f>+[1]CUY!M111</f>
        <v>12366.951468520099</v>
      </c>
      <c r="N110" s="17">
        <f>+[1]CUY!N111</f>
        <v>9264.3243000000002</v>
      </c>
      <c r="O110" s="17">
        <f>+[1]CUY!P111</f>
        <v>7593.1674999999996</v>
      </c>
      <c r="P110" s="17">
        <f>+[1]CUY!Q111</f>
        <v>9757.32</v>
      </c>
      <c r="Q110" s="17">
        <f>+[1]CUY!R111</f>
        <v>9573.9359999999997</v>
      </c>
      <c r="R110" s="18">
        <f t="shared" ref="R110" si="180">+SUMPRODUCT($C$3:$N$3,C110:N110)</f>
        <v>9467.5913577665124</v>
      </c>
      <c r="S110" s="19">
        <f t="shared" si="52"/>
        <v>9132.5176006846559</v>
      </c>
      <c r="T110" s="19">
        <f t="shared" si="53"/>
        <v>8671.250716044673</v>
      </c>
      <c r="U110" s="19">
        <f t="shared" si="54"/>
        <v>7767.4467119583933</v>
      </c>
      <c r="V110" s="19"/>
      <c r="W110" s="20">
        <f t="shared" si="55"/>
        <v>8783.2170938951131</v>
      </c>
      <c r="X110" s="21"/>
      <c r="Y110" s="41">
        <f t="shared" ref="Y110" si="181">+B110/B109-1</f>
        <v>2.0681855800108728E-2</v>
      </c>
      <c r="Z110" s="24">
        <f t="shared" ref="Z110" si="182">+C110/C109-1</f>
        <v>2.0527429207767067E-2</v>
      </c>
      <c r="AA110" s="24">
        <f t="shared" ref="AA110" si="183">+D110/D109-1</f>
        <v>7.3387101740285399E-3</v>
      </c>
      <c r="AB110" s="24">
        <f t="shared" ref="AB110" si="184">+E110/E109-1</f>
        <v>-5.5143524483106665E-3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2.4886231687692772E-2</v>
      </c>
      <c r="AH110" s="24">
        <f t="shared" ref="AH110" si="190">+K110/K109-1</f>
        <v>1.3691850061918975E-2</v>
      </c>
      <c r="AI110" s="24">
        <f t="shared" ref="AI110" si="191">+L110/L109-1</f>
        <v>3.194628933267718E-2</v>
      </c>
      <c r="AJ110" s="24">
        <f t="shared" ref="AJ110" si="192">+M110/M109-1</f>
        <v>2.001950850854195E-2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2.0681855800108728E-2</v>
      </c>
      <c r="AP110" s="24">
        <f t="shared" ref="AP110" si="198">+S110/S109-1</f>
        <v>1.6202714176835054E-2</v>
      </c>
      <c r="AQ110" s="24">
        <f t="shared" ref="AQ110" si="199">+T110/T109-1</f>
        <v>1.2878903712736145E-2</v>
      </c>
      <c r="AR110" s="24">
        <f t="shared" ref="AR110" si="200">+U110/U109-1</f>
        <v>1.0125539219522972E-2</v>
      </c>
      <c r="AS110" s="24" t="e">
        <f t="shared" ref="AS110" si="201">+V110/V109-1</f>
        <v>#DIV/0!</v>
      </c>
      <c r="AT110" s="24">
        <f t="shared" ref="AT110" si="202">+W110/W109-1</f>
        <v>1.8115734795292493E-2</v>
      </c>
      <c r="AU110" s="21"/>
      <c r="AV110" s="24">
        <f t="shared" ref="AV110" si="203">+B110/B98-1</f>
        <v>0.29847618989454339</v>
      </c>
      <c r="AW110" s="24">
        <f t="shared" ref="AW110" si="204">+C110/C98-1</f>
        <v>0.25172852999496009</v>
      </c>
      <c r="AX110" s="24">
        <f t="shared" ref="AX110" si="205">+D110/D98-1</f>
        <v>0.28066141217792295</v>
      </c>
      <c r="AY110" s="24">
        <f t="shared" ref="AY110" si="206">+E110/E98-1</f>
        <v>0.19607679196288164</v>
      </c>
      <c r="AZ110" s="24">
        <f t="shared" ref="AZ110" si="207">+F110/F98-1</f>
        <v>0.45963155427101388</v>
      </c>
      <c r="BA110" s="24">
        <f t="shared" ref="BA110" si="208">+G110/G98-1</f>
        <v>0.20253444043067814</v>
      </c>
      <c r="BB110" s="24">
        <f t="shared" ref="BB110" si="209">+H110/H98-1</f>
        <v>0.26472194996868481</v>
      </c>
      <c r="BC110" s="24">
        <f t="shared" ref="BC110" si="210">+I110/I98-1</f>
        <v>0.24915842990539283</v>
      </c>
      <c r="BD110" s="24">
        <f t="shared" ref="BD110" si="211">+J110/J98-1</f>
        <v>0.33129190441517409</v>
      </c>
      <c r="BE110" s="24">
        <f t="shared" ref="BE110" si="212">+K110/K98-1</f>
        <v>0.34063526528885313</v>
      </c>
      <c r="BF110" s="24">
        <f t="shared" ref="BF110" si="213">+L110/L98-1</f>
        <v>0.6992461372033103</v>
      </c>
      <c r="BG110" s="24">
        <f t="shared" ref="BG110" si="214">+M110/M98-1</f>
        <v>0.51484371838069309</v>
      </c>
      <c r="BH110" s="24">
        <f t="shared" ref="BH110" si="215">+N110/N98-1</f>
        <v>0.30669009242280265</v>
      </c>
      <c r="BI110" s="24">
        <f t="shared" ref="BI110" si="216">+O110/O98-1</f>
        <v>6.3938222044739534E-2</v>
      </c>
      <c r="BJ110" s="24">
        <f t="shared" ref="BJ110" si="217">+P110/P98-1</f>
        <v>0.33433235177355614</v>
      </c>
      <c r="BK110" s="24">
        <f t="shared" ref="BK110" si="218">+Q110/Q98-1</f>
        <v>0.3108037153469525</v>
      </c>
      <c r="BL110" s="24">
        <f t="shared" ref="BL110" si="219">+R110/R98-1</f>
        <v>0.29847618989454339</v>
      </c>
      <c r="BM110" s="24">
        <f t="shared" ref="BM110" si="220">+S110/S98-1</f>
        <v>0.28246225323577567</v>
      </c>
      <c r="BN110" s="24">
        <f t="shared" ref="BN110" si="221">+T110/T98-1</f>
        <v>0.31290931678161971</v>
      </c>
      <c r="BO110" s="24">
        <f t="shared" ref="BO110" si="222">+U110/U98-1</f>
        <v>0.24812606112456459</v>
      </c>
      <c r="BP110" s="24" t="e">
        <f t="shared" ref="BP110" si="223">+V110/V98-1</f>
        <v>#DIV/0!</v>
      </c>
      <c r="BQ110" s="24">
        <f t="shared" ref="BQ110" si="224">+W110/W98-1</f>
        <v>0.26647866555988542</v>
      </c>
      <c r="BR110" s="21"/>
      <c r="BS110" s="35">
        <f t="shared" ref="BS110" si="225">+A110</f>
        <v>45901</v>
      </c>
      <c r="BT110" s="24">
        <f t="shared" ref="BT110" si="226">(C110-C109)/$B109*C$3</f>
        <v>6.1612751424102389E-3</v>
      </c>
      <c r="BU110" s="24">
        <f t="shared" ref="BU110" si="227">(D110-D109)/$B109*D$3</f>
        <v>1.8931269184341786E-4</v>
      </c>
      <c r="BV110" s="24">
        <f t="shared" ref="BV110" si="228">(E110-E109)/$B109*E$3</f>
        <v>-4.6358043239411726E-4</v>
      </c>
      <c r="BW110" s="24">
        <f t="shared" ref="BW110" si="229">(F110-F109)/$B109*F$3</f>
        <v>3.7303719255811019E-3</v>
      </c>
      <c r="BX110" s="24">
        <f t="shared" ref="BX110" si="230">(G110-G109)/$B109*G$3</f>
        <v>1.0830812156739104E-3</v>
      </c>
      <c r="BY110" s="24">
        <f t="shared" ref="BY110" si="231">(H110-H109)/$B109*H$3</f>
        <v>1.8573189043416874E-3</v>
      </c>
      <c r="BZ110" s="24">
        <f t="shared" ref="BZ110" si="232">(I110-I109)/$B109*I$3</f>
        <v>3.5469303099315798E-3</v>
      </c>
      <c r="CA110" s="24">
        <f t="shared" ref="CA110" si="233">(J110-J109)/$B109*J$3</f>
        <v>5.2488104902077273E-4</v>
      </c>
      <c r="CB110" s="24">
        <f t="shared" ref="CB110" si="234">(K110-K109)/$B109*K$3</f>
        <v>8.0367440622484184E-4</v>
      </c>
      <c r="CC110" s="24">
        <f t="shared" ref="CC110" si="235">(L110-L109)/$B109*L$3</f>
        <v>5.2813178868087423E-4</v>
      </c>
      <c r="CD110" s="24">
        <f t="shared" ref="CD110" si="236">(M110-M109)/$B109*M$3</f>
        <v>1.7924582592663953E-3</v>
      </c>
      <c r="CE110" s="24">
        <f t="shared" ref="CE110" si="237">(N110-N109)/$B109*N$3</f>
        <v>9.2800053952817583E-4</v>
      </c>
      <c r="CF110" s="24">
        <f t="shared" ref="CF110" si="238">+SUM(BT110:CE110)</f>
        <v>2.0681855800108884E-2</v>
      </c>
    </row>
    <row r="111" spans="1:84" x14ac:dyDescent="0.2">
      <c r="A111" s="31">
        <f>+[1]CUY!A112</f>
        <v>45931</v>
      </c>
      <c r="B111" s="17">
        <f>+[1]CUY!B112</f>
        <v>9705.7724140405826</v>
      </c>
      <c r="C111" s="17">
        <f>+[1]CUY!C112</f>
        <v>10299.491113983</v>
      </c>
      <c r="D111" s="17">
        <f>+[1]CUY!D112</f>
        <v>6922.5409233803603</v>
      </c>
      <c r="E111" s="17">
        <f>+[1]CUY!E112</f>
        <v>6932.9335962837604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8135.0356714078998</v>
      </c>
      <c r="K111" s="17">
        <f>+[1]CUY!K112</f>
        <v>8302.7294999999995</v>
      </c>
      <c r="L111" s="17">
        <f>+[1]CUY!L112</f>
        <v>7355.3838145502305</v>
      </c>
      <c r="M111" s="17">
        <f>+[1]CUY!M112</f>
        <v>12466.392866602901</v>
      </c>
      <c r="N111" s="17">
        <f>+[1]CUY!N112</f>
        <v>9457.3462999999992</v>
      </c>
      <c r="O111" s="17">
        <f>+[1]CUY!P112</f>
        <v>7886.6133</v>
      </c>
      <c r="P111" s="17">
        <f>+[1]CUY!Q112</f>
        <v>9936.3348000000005</v>
      </c>
      <c r="Q111" s="17">
        <f>+[1]CUY!R112</f>
        <v>9894.4513999999999</v>
      </c>
      <c r="R111" s="18">
        <f t="shared" ref="R111" si="239">+SUMPRODUCT($C$3:$N$3,C111:N111)</f>
        <v>9705.7724140405826</v>
      </c>
      <c r="S111" s="19">
        <f t="shared" si="52"/>
        <v>9327.9843819716334</v>
      </c>
      <c r="T111" s="19">
        <f t="shared" si="53"/>
        <v>8782.2933843642877</v>
      </c>
      <c r="U111" s="19">
        <f t="shared" si="54"/>
        <v>7881.3265349057201</v>
      </c>
      <c r="V111" s="19"/>
      <c r="W111" s="20">
        <f t="shared" si="55"/>
        <v>8968.0088411622746</v>
      </c>
      <c r="X111" s="21"/>
      <c r="Y111" s="41">
        <f t="shared" ref="Y111" si="240">+B111/B110-1</f>
        <v>2.5157513381551366E-2</v>
      </c>
      <c r="Z111" s="24">
        <f t="shared" ref="Z111" si="241">+C111/C110-1</f>
        <v>3.0220075576938399E-2</v>
      </c>
      <c r="AA111" s="24">
        <f t="shared" ref="AA111" si="242">+D111/D110-1</f>
        <v>2.5295663000488355E-2</v>
      </c>
      <c r="AB111" s="24">
        <f t="shared" ref="AB111" si="243">+E111/E110-1</f>
        <v>1.7375083477906728E-2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2.6487018152034469E-2</v>
      </c>
      <c r="AH111" s="24">
        <f t="shared" ref="AH111" si="249">+K111/K110-1</f>
        <v>1.0920710173811132E-2</v>
      </c>
      <c r="AI111" s="24">
        <f t="shared" ref="AI111" si="250">+L111/L110-1</f>
        <v>4.1178679242221738E-2</v>
      </c>
      <c r="AJ111" s="24">
        <f t="shared" ref="AJ111" si="251">+M111/M110-1</f>
        <v>8.0408982226483072E-3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2.5157513381551366E-2</v>
      </c>
      <c r="AP111" s="24">
        <f t="shared" ref="AP111" si="257">+S111/S110-1</f>
        <v>2.1403384021107641E-2</v>
      </c>
      <c r="AQ111" s="24">
        <f t="shared" ref="AQ111" si="258">+T111/T110-1</f>
        <v>1.2805842196921935E-2</v>
      </c>
      <c r="AR111" s="24">
        <f t="shared" ref="AR111" si="259">+U111/U110-1</f>
        <v>1.4661165653315988E-2</v>
      </c>
      <c r="AS111" s="24" t="e">
        <f t="shared" ref="AS111" si="260">+V111/V110-1</f>
        <v>#DIV/0!</v>
      </c>
      <c r="AT111" s="24">
        <f t="shared" ref="AT111" si="261">+W111/W110-1</f>
        <v>2.1039187041796303E-2</v>
      </c>
      <c r="AU111" s="21"/>
      <c r="AV111" s="24">
        <f t="shared" ref="AV111" si="262">+B111/B99-1</f>
        <v>0.30002288709966196</v>
      </c>
      <c r="AW111" s="24">
        <f t="shared" ref="AW111" si="263">+C111/C99-1</f>
        <v>0.28918847834312644</v>
      </c>
      <c r="AX111" s="24">
        <f t="shared" ref="AX111" si="264">+D111/D99-1</f>
        <v>0.28139501487947305</v>
      </c>
      <c r="AY111" s="24">
        <f t="shared" ref="AY111" si="265">+E111/E99-1</f>
        <v>0.17490635444514413</v>
      </c>
      <c r="AZ111" s="24">
        <f t="shared" ref="AZ111" si="266">+F111/F99-1</f>
        <v>0.43028471489666598</v>
      </c>
      <c r="BA111" s="24">
        <f t="shared" ref="BA111" si="267">+G111/G99-1</f>
        <v>0.18942890111717903</v>
      </c>
      <c r="BB111" s="24">
        <f t="shared" ref="BB111" si="268">+H111/H99-1</f>
        <v>0.2542378130031151</v>
      </c>
      <c r="BC111" s="24">
        <f t="shared" ref="BC111" si="269">+I111/I99-1</f>
        <v>0.26319373152005587</v>
      </c>
      <c r="BD111" s="24">
        <f t="shared" ref="BD111" si="270">+J111/J99-1</f>
        <v>0.34128930301014426</v>
      </c>
      <c r="BE111" s="24">
        <f t="shared" ref="BE111" si="271">+K111/K99-1</f>
        <v>0.30834102059282076</v>
      </c>
      <c r="BF111" s="24">
        <f t="shared" ref="BF111" si="272">+L111/L99-1</f>
        <v>0.65851856579977319</v>
      </c>
      <c r="BG111" s="24">
        <f t="shared" ref="BG111" si="273">+M111/M99-1</f>
        <v>0.45309055631649509</v>
      </c>
      <c r="BH111" s="24">
        <f t="shared" ref="BH111" si="274">+N111/N99-1</f>
        <v>0.30994689348126858</v>
      </c>
      <c r="BI111" s="24">
        <f t="shared" ref="BI111" si="275">+O111/O99-1</f>
        <v>0.1289270573152892</v>
      </c>
      <c r="BJ111" s="24">
        <f t="shared" ref="BJ111" si="276">+P111/P99-1</f>
        <v>0.32287267779496709</v>
      </c>
      <c r="BK111" s="24">
        <f t="shared" ref="BK111" si="277">+Q111/Q99-1</f>
        <v>0.31380962845475069</v>
      </c>
      <c r="BL111" s="24">
        <f t="shared" ref="BL111" si="278">+R111/R99-1</f>
        <v>0.30002288709966196</v>
      </c>
      <c r="BM111" s="24">
        <f t="shared" ref="BM111" si="279">+S111/S99-1</f>
        <v>0.28677273906676426</v>
      </c>
      <c r="BN111" s="24">
        <f t="shared" ref="BN111" si="280">+T111/T99-1</f>
        <v>0.28490601338780608</v>
      </c>
      <c r="BO111" s="24">
        <f t="shared" ref="BO111" si="281">+U111/U99-1</f>
        <v>0.22984275145920163</v>
      </c>
      <c r="BP111" s="24" t="e">
        <f t="shared" ref="BP111" si="282">+V111/V99-1</f>
        <v>#DIV/0!</v>
      </c>
      <c r="BQ111" s="24">
        <f t="shared" ref="BQ111" si="283">+W111/W99-1</f>
        <v>0.25924047668906081</v>
      </c>
      <c r="BR111" s="21"/>
      <c r="BS111" s="35">
        <f t="shared" ref="BS111" si="284">+A111</f>
        <v>45931</v>
      </c>
      <c r="BT111" s="24">
        <f t="shared" ref="BT111" si="285">(C111-C110)/$B110*C$3</f>
        <v>9.0691351487037965E-3</v>
      </c>
      <c r="BU111" s="24">
        <f t="shared" ref="BU111" si="286">(D111-D110)/$B110*D$3</f>
        <v>6.4400789255013324E-4</v>
      </c>
      <c r="BV111" s="24">
        <f t="shared" ref="BV111" si="287">(E111-E110)/$B110*E$3</f>
        <v>1.4231989043858634E-3</v>
      </c>
      <c r="BW111" s="24">
        <f t="shared" ref="BW111" si="288">(F111-F110)/$B110*F$3</f>
        <v>4.5206984863040024E-3</v>
      </c>
      <c r="BX111" s="24">
        <f t="shared" ref="BX111" si="289">(G111-G110)/$B110*G$3</f>
        <v>5.6925337357097757E-4</v>
      </c>
      <c r="BY111" s="24">
        <f t="shared" ref="BY111" si="290">(H111-H110)/$B110*H$3</f>
        <v>1.8677060227672774E-3</v>
      </c>
      <c r="BZ111" s="24">
        <f t="shared" ref="BZ111" si="291">(I111-I110)/$B110*I$3</f>
        <v>3.7181180692936497E-3</v>
      </c>
      <c r="CA111" s="24">
        <f t="shared" ref="CA111" si="292">(J111-J110)/$B110*J$3</f>
        <v>5.6094474795479138E-4</v>
      </c>
      <c r="CB111" s="24">
        <f t="shared" ref="CB111" si="293">(K111-K110)/$B110*K$3</f>
        <v>6.366261081870207E-4</v>
      </c>
      <c r="CC111" s="24">
        <f t="shared" ref="CC111" si="294">(L111-L110)/$B110*L$3</f>
        <v>6.8827342346783685E-4</v>
      </c>
      <c r="CD111" s="24">
        <f t="shared" ref="CD111" si="295">(M111-M110)/$B110*M$3</f>
        <v>7.1947927527354059E-4</v>
      </c>
      <c r="CE111" s="24">
        <f t="shared" ref="CE111" si="296">(N111-N110)/$B110*N$3</f>
        <v>7.4007192909231201E-4</v>
      </c>
      <c r="CF111" s="24">
        <f t="shared" ref="CF111" si="297">+SUM(BT111:CE111)</f>
        <v>2.5157513381551207E-2</v>
      </c>
    </row>
    <row r="112" spans="1:84" x14ac:dyDescent="0.2">
      <c r="A112" s="31">
        <f>+[1]CUY!A113</f>
        <v>45962</v>
      </c>
      <c r="B112" s="17">
        <f>+[1]CUY!B113</f>
        <v>10010.18154607022</v>
      </c>
      <c r="C112" s="17">
        <f>+[1]CUY!C113</f>
        <v>10718.097566857899</v>
      </c>
      <c r="D112" s="17">
        <f>+[1]CUY!D113</f>
        <v>6980.1285618267202</v>
      </c>
      <c r="E112" s="17">
        <f>+[1]CUY!E113</f>
        <v>7022.8681479977004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8308.05313307092</v>
      </c>
      <c r="K112" s="17">
        <f>+[1]CUY!K113</f>
        <v>8446.3744999999999</v>
      </c>
      <c r="L112" s="17">
        <f>+[1]CUY!L113</f>
        <v>7562.1988931614596</v>
      </c>
      <c r="M112" s="17">
        <f>+[1]CUY!M113</f>
        <v>12723.789764618101</v>
      </c>
      <c r="N112" s="17">
        <f>+[1]CUY!N113</f>
        <v>9698.2957999999999</v>
      </c>
      <c r="O112" s="17">
        <f>+[1]CUY!P113</f>
        <v>7848.5460000000003</v>
      </c>
      <c r="P112" s="17">
        <f>+[1]CUY!Q113</f>
        <v>10218.186600000001</v>
      </c>
      <c r="Q112" s="17">
        <f>+[1]CUY!R113</f>
        <v>10316.6973</v>
      </c>
      <c r="R112" s="18">
        <f t="shared" ref="R112" si="298">+SUMPRODUCT($C$3:$N$3,C112:N112)</f>
        <v>10010.181546070218</v>
      </c>
      <c r="S112" s="19">
        <f t="shared" si="52"/>
        <v>9586.7394305111538</v>
      </c>
      <c r="T112" s="19">
        <f t="shared" si="53"/>
        <v>8931.3292918487623</v>
      </c>
      <c r="U112" s="19">
        <f t="shared" si="54"/>
        <v>8003.8621644489067</v>
      </c>
      <c r="V112" s="19"/>
      <c r="W112" s="20">
        <f t="shared" si="55"/>
        <v>9196.4695046588549</v>
      </c>
      <c r="X112" s="21"/>
      <c r="Y112" s="41">
        <f t="shared" ref="Y112" si="299">+B112/B111-1</f>
        <v>3.1363720376265114E-2</v>
      </c>
      <c r="Z112" s="24">
        <f t="shared" ref="Z112" si="300">+C112/C111-1</f>
        <v>4.0643411236753524E-2</v>
      </c>
      <c r="AA112" s="24">
        <f t="shared" ref="AA112" si="301">+D112/D111-1</f>
        <v>8.3188585063993514E-3</v>
      </c>
      <c r="AB112" s="24">
        <f t="shared" ref="AB112" si="302">+E112/E111-1</f>
        <v>1.2972077471237853E-2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2.1268187215345957E-2</v>
      </c>
      <c r="AH112" s="24">
        <f t="shared" ref="AH112" si="308">+K112/K111-1</f>
        <v>1.7300936999091743E-2</v>
      </c>
      <c r="AI112" s="24">
        <f t="shared" ref="AI112" si="309">+L112/L111-1</f>
        <v>2.8117510088611963E-2</v>
      </c>
      <c r="AJ112" s="24">
        <f t="shared" ref="AJ112" si="310">+M112/M111-1</f>
        <v>2.0647263468228871E-2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3.1363720376265114E-2</v>
      </c>
      <c r="AP112" s="24">
        <f t="shared" ref="AP112" si="316">+S112/S111-1</f>
        <v>2.7739652849293028E-2</v>
      </c>
      <c r="AQ112" s="24">
        <f t="shared" ref="AQ112" si="317">+T112/T111-1</f>
        <v>1.697004426540949E-2</v>
      </c>
      <c r="AR112" s="24">
        <f t="shared" ref="AR112" si="318">+U112/U111-1</f>
        <v>1.554758948261914E-2</v>
      </c>
      <c r="AS112" s="24" t="e">
        <f t="shared" ref="AS112" si="319">+V112/V111-1</f>
        <v>#DIV/0!</v>
      </c>
      <c r="AT112" s="24">
        <f t="shared" ref="AT112" si="320">+W112/W111-1</f>
        <v>2.5475071171648267E-2</v>
      </c>
      <c r="AU112" s="21"/>
      <c r="AV112" s="24">
        <f t="shared" ref="AV112" si="321">+B112/B100-1</f>
        <v>0.30890549083775065</v>
      </c>
      <c r="AW112" s="24">
        <f t="shared" ref="AW112" si="322">+C112/C100-1</f>
        <v>0.32584367666477121</v>
      </c>
      <c r="AX112" s="24">
        <f t="shared" ref="AX112" si="323">+D112/D100-1</f>
        <v>0.24149000133791843</v>
      </c>
      <c r="AY112" s="24">
        <f t="shared" ref="AY112" si="324">+E112/E100-1</f>
        <v>0.17479635059440479</v>
      </c>
      <c r="AZ112" s="24">
        <f t="shared" ref="AZ112" si="325">+F112/F100-1</f>
        <v>0.42490801084683794</v>
      </c>
      <c r="BA112" s="24">
        <f t="shared" ref="BA112" si="326">+G112/G100-1</f>
        <v>0.18916432481796108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0.35314392927252936</v>
      </c>
      <c r="BE112" s="24">
        <f t="shared" ref="BE112" si="330">+K112/K100-1</f>
        <v>0.27741932507882194</v>
      </c>
      <c r="BF112" s="24">
        <f t="shared" ref="BF112" si="331">+L112/L100-1</f>
        <v>0.59371856840899029</v>
      </c>
      <c r="BG112" s="24">
        <f t="shared" ref="BG112" si="332">+M112/M100-1</f>
        <v>0.42912887130625776</v>
      </c>
      <c r="BH112" s="24">
        <f t="shared" ref="BH112" si="333">+N112/N100-1</f>
        <v>0.31345769584454586</v>
      </c>
      <c r="BI112" s="24">
        <f t="shared" ref="BI112" si="334">+O112/O100-1</f>
        <v>0.14041419089188056</v>
      </c>
      <c r="BJ112" s="24">
        <f t="shared" ref="BJ112" si="335">+P112/P100-1</f>
        <v>0.32999879992513215</v>
      </c>
      <c r="BK112" s="24">
        <f t="shared" ref="BK112" si="336">+Q112/Q100-1</f>
        <v>0.32283988474786374</v>
      </c>
      <c r="BL112" s="24">
        <f t="shared" ref="BL112" si="337">+R112/R100-1</f>
        <v>0.30890549083775043</v>
      </c>
      <c r="BM112" s="24">
        <f t="shared" ref="BM112" si="338">+S112/S100-1</f>
        <v>0.29717281602490342</v>
      </c>
      <c r="BN112" s="24">
        <f t="shared" ref="BN112" si="339">+T112/T100-1</f>
        <v>0.27477893432652456</v>
      </c>
      <c r="BO112" s="24">
        <f t="shared" ref="BO112" si="340">+U112/U100-1</f>
        <v>0.22340990013463791</v>
      </c>
      <c r="BP112" s="24" t="e">
        <f t="shared" ref="BP112" si="341">+V112/V100-1</f>
        <v>#DIV/0!</v>
      </c>
      <c r="BQ112" s="24">
        <f t="shared" ref="BQ112" si="342">+W112/W100-1</f>
        <v>0.26091301635181297</v>
      </c>
      <c r="BR112" s="21"/>
      <c r="BS112" s="35">
        <f t="shared" ref="BS112" si="343">+A112</f>
        <v>45962</v>
      </c>
      <c r="BT112" s="24">
        <f t="shared" ref="BT112" si="344">(C112-C111)/$B111*C$3</f>
        <v>1.2257443182465801E-2</v>
      </c>
      <c r="BU112" s="24">
        <f t="shared" ref="BU112" si="345">(D112-D111)/$B111*D$3</f>
        <v>2.1182020398098059E-4</v>
      </c>
      <c r="BV112" s="24">
        <f t="shared" ref="BV112" si="346">(E112-E111)/$B111*E$3</f>
        <v>1.0544809365446116E-3</v>
      </c>
      <c r="BW112" s="24">
        <f t="shared" ref="BW112" si="347">(F112-F111)/$B111*F$3</f>
        <v>4.7718383518864163E-3</v>
      </c>
      <c r="BX112" s="24">
        <f t="shared" ref="BX112" si="348">(G112-G111)/$B111*G$3</f>
        <v>5.8607051117036207E-4</v>
      </c>
      <c r="BY112" s="24">
        <f t="shared" ref="BY112" si="349">(H112-H111)/$B111*H$3</f>
        <v>1.9291290173787663E-3</v>
      </c>
      <c r="BZ112" s="24">
        <f t="shared" ref="BZ112" si="350">(I112-I111)/$B111*I$3</f>
        <v>5.9122876420415566E-3</v>
      </c>
      <c r="CA112" s="24">
        <f t="shared" ref="CA112" si="351">(J112-J111)/$B111*J$3</f>
        <v>4.5100395860735951E-4</v>
      </c>
      <c r="CB112" s="24">
        <f t="shared" ref="CB112" si="352">(K112-K111)/$B111*K$3</f>
        <v>9.9455701083984516E-4</v>
      </c>
      <c r="CC112" s="24">
        <f t="shared" ref="CC112" si="353">(L112-L111)/$B111*L$3</f>
        <v>4.7730953944374687E-4</v>
      </c>
      <c r="CD112" s="24">
        <f t="shared" ref="CD112" si="354">(M112-M111)/$B111*M$3</f>
        <v>1.816618684416589E-3</v>
      </c>
      <c r="CE112" s="24">
        <f t="shared" ref="CE112" si="355">(N112-N111)/$B111*N$3</f>
        <v>9.0116133748893517E-4</v>
      </c>
      <c r="CF112" s="24">
        <f t="shared" ref="CF112" si="356">+SUM(BT112:CE112)</f>
        <v>3.1363720376264968E-2</v>
      </c>
    </row>
    <row r="113" spans="1:84" x14ac:dyDescent="0.2">
      <c r="A113" s="31">
        <f>+[1]CUY!A114</f>
        <v>45992</v>
      </c>
      <c r="B113" s="17">
        <f>+[1]CUY!B114</f>
        <v>10313.79003886556</v>
      </c>
      <c r="C113" s="17">
        <f>+[1]CUY!C114</f>
        <v>11147.1657811026</v>
      </c>
      <c r="D113" s="17">
        <f>+[1]CUY!D114</f>
        <v>7097.0636946938603</v>
      </c>
      <c r="E113" s="17">
        <f>+[1]CUY!E114</f>
        <v>7088.3308694116204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8473.1315709450391</v>
      </c>
      <c r="K113" s="17">
        <f>+[1]CUY!K114</f>
        <v>8667.5879999999997</v>
      </c>
      <c r="L113" s="17">
        <f>+[1]CUY!L114</f>
        <v>7911.8466740976401</v>
      </c>
      <c r="M113" s="17">
        <f>+[1]CUY!M114</f>
        <v>13154.8256028013</v>
      </c>
      <c r="N113" s="17">
        <f>+[1]CUY!N114</f>
        <v>9918.33</v>
      </c>
      <c r="O113" s="17">
        <f>+[1]CUY!P114</f>
        <v>7797.7046</v>
      </c>
      <c r="P113" s="17">
        <f>+[1]CUY!Q114</f>
        <v>10566.980100000001</v>
      </c>
      <c r="Q113" s="17">
        <f>+[1]CUY!R114</f>
        <v>10630.080900000001</v>
      </c>
      <c r="R113" s="18">
        <f t="shared" ref="R113" si="357">+SUMPRODUCT($C$3:$N$3,C113:N113)</f>
        <v>10313.790038865558</v>
      </c>
      <c r="S113" s="19">
        <f t="shared" si="52"/>
        <v>9883.6412177424991</v>
      </c>
      <c r="T113" s="19">
        <f t="shared" si="53"/>
        <v>9138.9112598133433</v>
      </c>
      <c r="U113" s="19">
        <f t="shared" si="54"/>
        <v>8156.7972559051859</v>
      </c>
      <c r="V113" s="19"/>
      <c r="W113" s="20">
        <f t="shared" si="55"/>
        <v>9429.7929013460962</v>
      </c>
      <c r="X113" s="21"/>
      <c r="Y113" s="41">
        <f t="shared" ref="Y113" si="358">+B113/B112-1</f>
        <v>3.0329968682189401E-2</v>
      </c>
      <c r="Z113" s="24">
        <f t="shared" ref="Z113" si="359">+C113/C112-1</f>
        <v>4.0032124317607387E-2</v>
      </c>
      <c r="AA113" s="24">
        <f t="shared" ref="AA113" si="360">+D113/D112-1</f>
        <v>1.6752575805930148E-2</v>
      </c>
      <c r="AB113" s="24">
        <f t="shared" ref="AB113" si="361">+E113/E112-1</f>
        <v>9.3213655780486349E-3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1.986968971310632E-2</v>
      </c>
      <c r="AH113" s="24">
        <f t="shared" ref="AH113" si="367">+K113/K112-1</f>
        <v>2.6190349480714969E-2</v>
      </c>
      <c r="AI113" s="24">
        <f t="shared" ref="AI113" si="368">+L113/L112-1</f>
        <v>4.6236258246575401E-2</v>
      </c>
      <c r="AJ113" s="24">
        <f t="shared" ref="AJ113" si="369">+M113/M112-1</f>
        <v>3.38763722253419E-2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3.0329968682189401E-2</v>
      </c>
      <c r="AP113" s="24">
        <f t="shared" ref="AP113" si="375">+S113/S112-1</f>
        <v>3.0970048720257548E-2</v>
      </c>
      <c r="AQ113" s="24">
        <f t="shared" ref="AQ113" si="376">+T113/T112-1</f>
        <v>2.3242001406669877E-2</v>
      </c>
      <c r="AR113" s="24">
        <f t="shared" ref="AR113" si="377">+U113/U112-1</f>
        <v>1.9107661815514154E-2</v>
      </c>
      <c r="AS113" s="24" t="e">
        <f t="shared" ref="AS113" si="378">+V113/V112-1</f>
        <v>#DIV/0!</v>
      </c>
      <c r="AT113" s="24">
        <f t="shared" ref="AT113" si="379">+W113/W112-1</f>
        <v>2.5370974869110441E-2</v>
      </c>
      <c r="AU113" s="21"/>
      <c r="AV113" s="24">
        <f t="shared" ref="AV113" si="380">+B113/B101-1</f>
        <v>0.31713447993622612</v>
      </c>
      <c r="AW113" s="24">
        <f t="shared" ref="AW113" si="381">+C113/C101-1</f>
        <v>0.34063675386617476</v>
      </c>
      <c r="AX113" s="24">
        <f t="shared" ref="AX113" si="382">+D113/D101-1</f>
        <v>0.24758639152632966</v>
      </c>
      <c r="AY113" s="24">
        <f t="shared" ref="AY113" si="383">+E113/E101-1</f>
        <v>0.1696068938147679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0.33708168927245086</v>
      </c>
      <c r="BE113" s="24">
        <f t="shared" ref="BE113" si="389">+K113/K101-1</f>
        <v>0.28990849682190167</v>
      </c>
      <c r="BF113" s="24">
        <f t="shared" ref="BF113" si="390">+L113/L101-1</f>
        <v>0.60189750008662868</v>
      </c>
      <c r="BG113" s="24">
        <f t="shared" ref="BG113" si="391">+M113/M101-1</f>
        <v>0.41278113848979414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0.3171344799362259</v>
      </c>
      <c r="BM113" s="24">
        <f t="shared" ref="BM113" si="397">+S113/S101-1</f>
        <v>0.30543592969954547</v>
      </c>
      <c r="BN113" s="24">
        <f t="shared" ref="BN113" si="398">+T113/T101-1</f>
        <v>0.27680685258937765</v>
      </c>
      <c r="BO113" s="24">
        <f t="shared" ref="BO113" si="399">+U113/U101-1</f>
        <v>0.2301119549560724</v>
      </c>
      <c r="BP113" s="24" t="e">
        <f t="shared" ref="BP113" si="400">+V113/V101-1</f>
        <v>#DIV/0!</v>
      </c>
      <c r="BQ113" s="24">
        <f t="shared" ref="BQ113" si="401">+W113/W101-1</f>
        <v>0.27105274671561785</v>
      </c>
      <c r="BR113" s="21"/>
      <c r="BS113" s="35">
        <f t="shared" ref="BS113" si="402">+A113</f>
        <v>45992</v>
      </c>
      <c r="BT113" s="24">
        <f t="shared" ref="BT113" si="403">(C113-C112)/$B112*C$3</f>
        <v>1.2181715778792773E-2</v>
      </c>
      <c r="BU113" s="24">
        <f t="shared" ref="BU113" si="404">(D113-D112)/$B112*D$3</f>
        <v>4.1703381943115219E-4</v>
      </c>
      <c r="BV113" s="24">
        <f t="shared" ref="BV113" si="405">(E113-E112)/$B112*E$3</f>
        <v>7.4420805083486919E-4</v>
      </c>
      <c r="BW113" s="24">
        <f t="shared" ref="BW113" si="406">(F113-F112)/$B112*F$3</f>
        <v>2.5958865221781292E-3</v>
      </c>
      <c r="BX113" s="24">
        <f t="shared" ref="BX113" si="407">(G113-G112)/$B112*G$3</f>
        <v>1.2521923505893701E-3</v>
      </c>
      <c r="BY113" s="24">
        <f t="shared" ref="BY113" si="408">(H113-H112)/$B112*H$3</f>
        <v>1.5534942626594867E-3</v>
      </c>
      <c r="BZ113" s="24">
        <f t="shared" ref="BZ113" si="409">(I113-I112)/$B112*I$3</f>
        <v>5.1532530216948091E-3</v>
      </c>
      <c r="CA113" s="24">
        <f t="shared" ref="CA113" si="410">(J113-J112)/$B112*J$3</f>
        <v>4.1722364964048137E-4</v>
      </c>
      <c r="CB113" s="24">
        <f t="shared" ref="CB113" si="411">(K113-K112)/$B112*K$3</f>
        <v>1.4850427169161462E-3</v>
      </c>
      <c r="CC113" s="24">
        <f t="shared" ref="CC113" si="412">(L113-L112)/$B112*L$3</f>
        <v>7.8241441046043349E-4</v>
      </c>
      <c r="CD113" s="24">
        <f t="shared" ref="CD113" si="413">(M113-M112)/$B112*M$3</f>
        <v>2.9495923505144022E-3</v>
      </c>
      <c r="CE113" s="24">
        <f t="shared" ref="CE113" si="414">(N113-N112)/$B112*N$3</f>
        <v>7.9791174847729099E-4</v>
      </c>
      <c r="CF113" s="24">
        <f t="shared" ref="CF113" si="415">+SUM(BT113:CE113)</f>
        <v>3.0329968682189345E-2</v>
      </c>
    </row>
    <row r="114" spans="1:84" x14ac:dyDescent="0.2">
      <c r="A114" s="31">
        <f>+[1]CUY!A115</f>
        <v>46023</v>
      </c>
      <c r="B114" s="17">
        <f>+[1]CUY!B115</f>
        <v>10622.737857120121</v>
      </c>
      <c r="C114" s="17">
        <f>+[1]CUY!C115</f>
        <v>11576.79213577567</v>
      </c>
      <c r="D114" s="17">
        <f>+[1]CUY!D115</f>
        <v>7162.4597466518371</v>
      </c>
      <c r="E114" s="17">
        <f>+[1]CUY!E115</f>
        <v>7183.362929688511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8628.3071001479366</v>
      </c>
      <c r="K114" s="17">
        <f>+[1]CUY!K115</f>
        <v>8888.7291999999998</v>
      </c>
      <c r="L114" s="17">
        <f>+[1]CUY!L115</f>
        <v>8447.1528667713137</v>
      </c>
      <c r="M114" s="17">
        <f>+[1]CUY!M115</f>
        <v>13404.058599988781</v>
      </c>
      <c r="N114" s="17">
        <f>+[1]CUY!N115</f>
        <v>10278.180700000001</v>
      </c>
      <c r="O114" s="17">
        <f>+[1]CUY!P115</f>
        <v>8203.2325000000001</v>
      </c>
      <c r="P114" s="17">
        <f>+[1]CUY!Q115</f>
        <v>10832.4432</v>
      </c>
      <c r="Q114" s="17">
        <f>+[1]CUY!R115</f>
        <v>11012.6054</v>
      </c>
      <c r="R114" s="18">
        <f t="shared" ref="R114" si="416">+SUMPRODUCT($C$3:$N$3,C114:N114)</f>
        <v>10622.737857120121</v>
      </c>
      <c r="S114" s="19">
        <f t="shared" si="52"/>
        <v>10170.767642140163</v>
      </c>
      <c r="T114" s="19">
        <f t="shared" si="53"/>
        <v>9332.570369557614</v>
      </c>
      <c r="U114" s="19">
        <f t="shared" si="54"/>
        <v>8336.865464935925</v>
      </c>
      <c r="V114" s="19"/>
      <c r="W114" s="20">
        <f t="shared" si="55"/>
        <v>9712.0197893610803</v>
      </c>
      <c r="X114" s="21"/>
      <c r="Y114" s="41">
        <f t="shared" ref="Y114" si="417">+B114/B113-1</f>
        <v>2.9954829125893534E-2</v>
      </c>
      <c r="Z114" s="24">
        <f t="shared" ref="Z114" si="418">+C114/C113-1</f>
        <v>3.8541308446439437E-2</v>
      </c>
      <c r="AA114" s="24">
        <f t="shared" ref="AA114" si="419">+D114/D113-1</f>
        <v>9.2145223392696707E-3</v>
      </c>
      <c r="AB114" s="24">
        <f t="shared" ref="AB114" si="420">+E114/E113-1</f>
        <v>1.3406831880123482E-2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1.8313834490072844E-2</v>
      </c>
      <c r="AH114" s="24">
        <f t="shared" ref="AH114" si="426">+K114/K113-1</f>
        <v>2.5513580017878068E-2</v>
      </c>
      <c r="AI114" s="24">
        <f t="shared" ref="AI114" si="427">+L114/L113-1</f>
        <v>6.7658817811295124E-2</v>
      </c>
      <c r="AJ114" s="24">
        <f t="shared" ref="AJ114" si="428">+M114/M113-1</f>
        <v>1.8946127049712214E-2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2.9954829125893756E-2</v>
      </c>
      <c r="AP114" s="24">
        <f t="shared" ref="AP114" si="434">+S114/S113-1</f>
        <v>2.9050672527674459E-2</v>
      </c>
      <c r="AQ114" s="24">
        <f t="shared" ref="AQ114" si="435">+T114/T113-1</f>
        <v>2.1190610592297876E-2</v>
      </c>
      <c r="AR114" s="24">
        <f t="shared" ref="AR114" si="436">+U114/U113-1</f>
        <v>2.2075847097998702E-2</v>
      </c>
      <c r="AS114" s="24" t="e">
        <f t="shared" ref="AS114" si="437">+V114/V113-1</f>
        <v>#DIV/0!</v>
      </c>
      <c r="AT114" s="24">
        <f t="shared" ref="AT114" si="438">+W114/W113-1</f>
        <v>2.9929277447301672E-2</v>
      </c>
      <c r="AU114" s="21"/>
      <c r="AV114" s="24">
        <f t="shared" ref="AV114" si="439">+B114/B102-1</f>
        <v>0.33048986805231162</v>
      </c>
      <c r="AW114" s="24">
        <f t="shared" ref="AW114" si="440">+C114/C102-1</f>
        <v>0.3787751052994901</v>
      </c>
      <c r="AX114" s="24">
        <f t="shared" ref="AX114" si="441">+D114/D102-1</f>
        <v>0.23965804773732668</v>
      </c>
      <c r="AY114" s="24">
        <f t="shared" ref="AY114" si="442">+E114/E102-1</f>
        <v>0.15668335630136188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0.35015870318176012</v>
      </c>
      <c r="BE114" s="24">
        <f t="shared" ref="BE114" si="448">+K114/K102-1</f>
        <v>0.27446694788858594</v>
      </c>
      <c r="BF114" s="24">
        <f t="shared" ref="BF114" si="449">+L114/L102-1</f>
        <v>0.6116044927575166</v>
      </c>
      <c r="BG114" s="24">
        <f t="shared" ref="BG114" si="450">+M114/M102-1</f>
        <v>0.38781816437150329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0.33048986805231162</v>
      </c>
      <c r="BM114" s="24">
        <f t="shared" ref="BM114" si="456">+S114/S102-1</f>
        <v>0.31704260088314484</v>
      </c>
      <c r="BN114" s="24">
        <f t="shared" ref="BN114" si="457">+T114/T102-1</f>
        <v>0.26593252518775712</v>
      </c>
      <c r="BO114" s="24">
        <f t="shared" ref="BO114" si="458">+U114/U102-1</f>
        <v>0.2236756595533631</v>
      </c>
      <c r="BP114" s="24" t="e">
        <f t="shared" ref="BP114" si="459">+V114/V102-1</f>
        <v>#DIV/0!</v>
      </c>
      <c r="BQ114" s="24">
        <f t="shared" ref="BQ114" si="460">+W114/W102-1</f>
        <v>0.28245623261073405</v>
      </c>
      <c r="BR114" s="21"/>
      <c r="BS114" s="35">
        <f t="shared" ref="BS114" si="461">+A114</f>
        <v>46023</v>
      </c>
      <c r="BT114" s="24">
        <f t="shared" ref="BT114" si="462">(C114-C113)/$B113*C$3</f>
        <v>1.1838500642147693E-2</v>
      </c>
      <c r="BU114" s="24">
        <f t="shared" ref="BU114" si="463">(D114-D113)/$B113*D$3</f>
        <v>2.2636092514023744E-4</v>
      </c>
      <c r="BV114" s="24">
        <f t="shared" ref="BV114" si="464">(E114-E113)/$B113*E$3</f>
        <v>1.0485620144250762E-3</v>
      </c>
      <c r="BW114" s="24">
        <f t="shared" ref="BW114" si="465">(F114-F113)/$B113*F$3</f>
        <v>1.9287470236487537E-3</v>
      </c>
      <c r="BX114" s="24">
        <f t="shared" ref="BX114" si="466">(G114-G113)/$B113*G$3</f>
        <v>1.1343248016407062E-3</v>
      </c>
      <c r="BY114" s="24">
        <f t="shared" ref="BY114" si="467">(H114-H113)/$B113*H$3</f>
        <v>1.95796477569377E-3</v>
      </c>
      <c r="BZ114" s="24">
        <f t="shared" ref="BZ114" si="468">(I114-I113)/$B113*I$3</f>
        <v>5.9144382685833302E-3</v>
      </c>
      <c r="CA114" s="24">
        <f t="shared" ref="CA114" si="469">(J114-J113)/$B113*J$3</f>
        <v>3.8064968106187372E-4</v>
      </c>
      <c r="CB114" s="24">
        <f t="shared" ref="CB114" si="470">(K114-K113)/$B113*K$3</f>
        <v>1.4408562307357737E-3</v>
      </c>
      <c r="CC114" s="24">
        <f t="shared" ref="CC114" si="471">(L114-L113)/$B113*L$3</f>
        <v>1.1626045004508542E-3</v>
      </c>
      <c r="CD114" s="24">
        <f t="shared" ref="CD114" si="472">(M114-M113)/$B113*M$3</f>
        <v>1.6553042327803935E-3</v>
      </c>
      <c r="CE114" s="24">
        <f t="shared" ref="CE114" si="473">(N114-N113)/$B113*N$3</f>
        <v>1.2665160295852618E-3</v>
      </c>
      <c r="CF114" s="24">
        <f t="shared" ref="CF114" si="474">+SUM(BT114:CE114)</f>
        <v>2.9954829125893728E-2</v>
      </c>
    </row>
    <row r="115" spans="1:84" x14ac:dyDescent="0.2">
      <c r="A115" s="31">
        <f>+[1]CUY!A116</f>
        <v>46054</v>
      </c>
      <c r="B115" s="17">
        <f>+[1]CUY!B116</f>
        <v>10943.354291478779</v>
      </c>
      <c r="C115" s="17">
        <f>+[1]CUY!C116</f>
        <v>11897.39749317373</v>
      </c>
      <c r="D115" s="17">
        <f>+[1]CUY!D116</f>
        <v>7217.1151298166051</v>
      </c>
      <c r="E115" s="17">
        <f>+[1]CUY!E116</f>
        <v>7275.9185874805034</v>
      </c>
      <c r="F115" s="17">
        <f>+[1]CUY!F116</f>
        <v>13503.2914</v>
      </c>
      <c r="G115" s="17">
        <f>+[1]CUY!G116</f>
        <v>8888.5936999999994</v>
      </c>
      <c r="H115" s="17">
        <f>+[1]CUY!H116</f>
        <v>12608.3524</v>
      </c>
      <c r="I115" s="17">
        <f>+[1]CUY!I116</f>
        <v>11868.292299999999</v>
      </c>
      <c r="J115" s="17">
        <f>+[1]CUY!J116</f>
        <v>8739.4938484970335</v>
      </c>
      <c r="K115" s="17">
        <f>+[1]CUY!K116</f>
        <v>8988.9776999999995</v>
      </c>
      <c r="L115" s="17">
        <f>+[1]CUY!L116</f>
        <v>8926.7582147374742</v>
      </c>
      <c r="M115" s="17">
        <f>+[1]CUY!M116</f>
        <v>13725.64250221863</v>
      </c>
      <c r="N115" s="17">
        <f>+[1]CUY!N116</f>
        <v>10599.2171</v>
      </c>
      <c r="O115" s="17">
        <f>+[1]CUY!P116</f>
        <v>8281.7695000000003</v>
      </c>
      <c r="P115" s="17">
        <f>+[1]CUY!Q116</f>
        <v>11168.565399999999</v>
      </c>
      <c r="Q115" s="17">
        <f>+[1]CUY!R116</f>
        <v>11609.1582</v>
      </c>
      <c r="R115" s="18">
        <f t="shared" ref="R115" si="475">+SUMPRODUCT($C$3:$N$3,C115:N115)</f>
        <v>10943.354291478779</v>
      </c>
      <c r="S115" s="19">
        <f t="shared" si="52"/>
        <v>10402.560943727276</v>
      </c>
      <c r="T115" s="19">
        <f t="shared" si="53"/>
        <v>9510.0992919886921</v>
      </c>
      <c r="U115" s="19">
        <f t="shared" si="54"/>
        <v>8479.1649474661954</v>
      </c>
      <c r="V115" s="19"/>
      <c r="W115" s="20">
        <f t="shared" si="55"/>
        <v>9879.8089633939853</v>
      </c>
      <c r="X115" s="21"/>
      <c r="Y115" s="41">
        <f t="shared" ref="Y115" si="476">+B115/B114-1</f>
        <v>3.0182090405606488E-2</v>
      </c>
      <c r="Z115" s="24">
        <f t="shared" ref="Z115" si="477">+C115/C114-1</f>
        <v>2.7693799252670015E-2</v>
      </c>
      <c r="AA115" s="24">
        <f t="shared" ref="AA115" si="478">+D115/D114-1</f>
        <v>7.6308119135073404E-3</v>
      </c>
      <c r="AB115" s="24">
        <f t="shared" ref="AB115" si="479">+E115/E114-1</f>
        <v>1.2884725260012164E-2</v>
      </c>
      <c r="AC115" s="24">
        <f t="shared" ref="AC115" si="480">+F115/F114-1</f>
        <v>0.1089442475795388</v>
      </c>
      <c r="AD115" s="24">
        <f t="shared" ref="AD115" si="481">+G115/G114-1</f>
        <v>1.9980915421299317E-2</v>
      </c>
      <c r="AE115" s="24">
        <f t="shared" ref="AE115" si="482">+H115/H114-1</f>
        <v>2.5117047931443759E-2</v>
      </c>
      <c r="AF115" s="24">
        <f t="shared" ref="AF115" si="483">+I115/I114-1</f>
        <v>8.0340406784036311E-3</v>
      </c>
      <c r="AG115" s="24">
        <f t="shared" ref="AG115" si="484">+J115/J114-1</f>
        <v>1.2886276190515966E-2</v>
      </c>
      <c r="AH115" s="24">
        <f t="shared" ref="AH115" si="485">+K115/K114-1</f>
        <v>1.1278158862124021E-2</v>
      </c>
      <c r="AI115" s="24">
        <f t="shared" ref="AI115" si="486">+L115/L114-1</f>
        <v>5.6777159775667219E-2</v>
      </c>
      <c r="AJ115" s="24">
        <f t="shared" ref="AJ115" si="487">+M115/M114-1</f>
        <v>2.3991532104322477E-2</v>
      </c>
      <c r="AK115" s="24">
        <f t="shared" ref="AK115" si="488">+N115/N114-1</f>
        <v>3.1234749550569596E-2</v>
      </c>
      <c r="AL115" s="24">
        <f t="shared" ref="AL115" si="489">+O115/O114-1</f>
        <v>9.5739088219186641E-3</v>
      </c>
      <c r="AM115" s="24">
        <f t="shared" ref="AM115" si="490">+P115/P114-1</f>
        <v>3.1029214166569563E-2</v>
      </c>
      <c r="AN115" s="24">
        <f t="shared" ref="AN115" si="491">+Q115/Q114-1</f>
        <v>5.4169996865591763E-2</v>
      </c>
      <c r="AO115" s="24">
        <f t="shared" ref="AO115" si="492">+R115/R114-1</f>
        <v>3.0182090405606488E-2</v>
      </c>
      <c r="AP115" s="24">
        <f t="shared" ref="AP115" si="493">+S115/S114-1</f>
        <v>2.2790148171975888E-2</v>
      </c>
      <c r="AQ115" s="24">
        <f t="shared" ref="AQ115" si="494">+T115/T114-1</f>
        <v>1.9022510991202335E-2</v>
      </c>
      <c r="AR115" s="24">
        <f t="shared" ref="AR115" si="495">+U115/U114-1</f>
        <v>1.7068703234899063E-2</v>
      </c>
      <c r="AS115" s="24" t="e">
        <f t="shared" ref="AS115" si="496">+V115/V114-1</f>
        <v>#DIV/0!</v>
      </c>
      <c r="AT115" s="24">
        <f t="shared" ref="AT115" si="497">+W115/W114-1</f>
        <v>1.7276444825278015E-2</v>
      </c>
      <c r="AU115" s="21"/>
      <c r="AV115" s="24">
        <f t="shared" ref="AV115" si="498">+B115/B103-1</f>
        <v>0.33978678000041063</v>
      </c>
      <c r="AW115" s="24">
        <f t="shared" ref="AW115" si="499">+C115/C103-1</f>
        <v>0.3832457843140562</v>
      </c>
      <c r="AX115" s="24">
        <f t="shared" ref="AX115" si="500">+D115/D103-1</f>
        <v>0.23277031618620558</v>
      </c>
      <c r="AY115" s="24">
        <f t="shared" ref="AY115" si="501">+E115/E103-1</f>
        <v>0.16830808710648859</v>
      </c>
      <c r="AZ115" s="24">
        <f t="shared" ref="AZ115" si="502">+F115/F103-1</f>
        <v>0.46976473572250921</v>
      </c>
      <c r="BA115" s="24">
        <f t="shared" ref="BA115" si="503">+G115/G103-1</f>
        <v>0.21268637071264407</v>
      </c>
      <c r="BB115" s="24">
        <f t="shared" ref="BB115" si="504">+H115/H103-1</f>
        <v>0.26637349653988784</v>
      </c>
      <c r="BC115" s="24">
        <f t="shared" ref="BC115" si="505">+I115/I103-1</f>
        <v>0.34894617482702928</v>
      </c>
      <c r="BD115" s="24">
        <f t="shared" ref="BD115" si="506">+J115/J103-1</f>
        <v>0.33831863686401942</v>
      </c>
      <c r="BE115" s="24">
        <f t="shared" ref="BE115" si="507">+K115/K103-1</f>
        <v>0.27171643706131832</v>
      </c>
      <c r="BF115" s="24">
        <f t="shared" ref="BF115" si="508">+L115/L103-1</f>
        <v>0.63602746419779521</v>
      </c>
      <c r="BG115" s="24">
        <f t="shared" ref="BG115" si="509">+M115/M103-1</f>
        <v>0.38321222517845999</v>
      </c>
      <c r="BH115" s="24">
        <f t="shared" ref="BH115" si="510">+N115/N103-1</f>
        <v>0.34438513492345257</v>
      </c>
      <c r="BI115" s="24">
        <f t="shared" ref="BI115" si="511">+O115/O103-1</f>
        <v>0.2827597052370967</v>
      </c>
      <c r="BJ115" s="24">
        <f t="shared" ref="BJ115" si="512">+P115/P103-1</f>
        <v>0.33093783800570375</v>
      </c>
      <c r="BK115" s="24">
        <f t="shared" ref="BK115" si="513">+Q115/Q103-1</f>
        <v>0.39191196147925034</v>
      </c>
      <c r="BL115" s="24">
        <f t="shared" ref="BL115" si="514">+R115/R103-1</f>
        <v>0.33978678000041085</v>
      </c>
      <c r="BM115" s="24">
        <f t="shared" ref="BM115" si="515">+S115/S103-1</f>
        <v>0.32123046647616049</v>
      </c>
      <c r="BN115" s="24">
        <f t="shared" ref="BN115" si="516">+T115/T103-1</f>
        <v>0.27023167605175091</v>
      </c>
      <c r="BO115" s="24">
        <f t="shared" ref="BO115" si="517">+U115/U103-1</f>
        <v>0.23044531304114324</v>
      </c>
      <c r="BP115" s="24" t="e">
        <f t="shared" ref="BP115" si="518">+V115/V103-1</f>
        <v>#DIV/0!</v>
      </c>
      <c r="BQ115" s="24">
        <f t="shared" ref="BQ115" si="519">+W115/W103-1</f>
        <v>0.28518990067654326</v>
      </c>
      <c r="BR115" s="21"/>
      <c r="BS115" s="35">
        <f t="shared" ref="BS115" si="520">+A115</f>
        <v>46054</v>
      </c>
      <c r="BT115" s="24">
        <f t="shared" ref="BT115" si="521">(C115-C114)/$B114*C$3</f>
        <v>8.5774537410293304E-3</v>
      </c>
      <c r="BU115" s="24">
        <f t="shared" ref="BU115" si="522">(D115-D114)/$B114*D$3</f>
        <v>1.836811945495185E-4</v>
      </c>
      <c r="BV115" s="24">
        <f t="shared" ref="BV115" si="523">(E115-E114)/$B114*E$3</f>
        <v>9.915366451097047E-4</v>
      </c>
      <c r="BW115" s="24">
        <f t="shared" ref="BW115" si="524">(F115-F114)/$B114*F$3</f>
        <v>1.108946852538977E-2</v>
      </c>
      <c r="BX115" s="24">
        <f t="shared" ref="BX115" si="525">(G115-G114)/$B114*G$3</f>
        <v>1.0293891110821826E-3</v>
      </c>
      <c r="BY115" s="24">
        <f t="shared" ref="BY115" si="526">(H115-H114)/$B114*H$3</f>
        <v>2.1520320380190119E-3</v>
      </c>
      <c r="BZ115" s="24">
        <f t="shared" ref="BZ115" si="527">(I115-I114)/$B114*I$3</f>
        <v>1.0774471284093997E-3</v>
      </c>
      <c r="CA115" s="24">
        <f t="shared" ref="CA115" si="528">(J115-J114)/$B114*J$3</f>
        <v>2.6481164941358882E-4</v>
      </c>
      <c r="CB115" s="24">
        <f t="shared" ref="CB115" si="529">(K115-K114)/$B114*K$3</f>
        <v>6.3417729879162565E-4</v>
      </c>
      <c r="CC115" s="24">
        <f t="shared" ref="CC115" si="530">(L115-L114)/$B114*L$3</f>
        <v>1.0113362429668882E-3</v>
      </c>
      <c r="CD115" s="24">
        <f t="shared" ref="CD115" si="531">(M115-M114)/$B114*M$3</f>
        <v>2.0737118433153861E-3</v>
      </c>
      <c r="CE115" s="24">
        <f t="shared" ref="CE115" si="532">(N115-N114)/$B114*N$3</f>
        <v>1.0970449875301095E-3</v>
      </c>
      <c r="CF115" s="24">
        <f t="shared" ref="CF115" si="533">+SUM(BT115:CE115)</f>
        <v>3.0182090405606515E-2</v>
      </c>
    </row>
    <row r="116" spans="1:84" x14ac:dyDescent="0.2">
      <c r="A116" s="31">
        <f>+[1]CUY!A117</f>
        <v>46082</v>
      </c>
      <c r="B116" s="17">
        <f>+[1]CUY!B117</f>
        <v>11194.41039967084</v>
      </c>
      <c r="C116" s="17">
        <f>+[1]CUY!C117</f>
        <v>12143.694113940801</v>
      </c>
      <c r="D116" s="17">
        <f>+[1]CUY!D117</f>
        <v>7290.3259777831136</v>
      </c>
      <c r="E116" s="17">
        <f>+[1]CUY!E117</f>
        <v>7325.9555136580611</v>
      </c>
      <c r="F116" s="17">
        <f>+[1]CUY!F117</f>
        <v>13935.2688</v>
      </c>
      <c r="G116" s="17">
        <f>+[1]CUY!G117</f>
        <v>9005.7585999999992</v>
      </c>
      <c r="H116" s="17">
        <f>+[1]CUY!H117</f>
        <v>12883.6613</v>
      </c>
      <c r="I116" s="17">
        <f>+[1]CUY!I117</f>
        <v>12315.2755</v>
      </c>
      <c r="J116" s="17">
        <f>+[1]CUY!J117</f>
        <v>9079.1078240827646</v>
      </c>
      <c r="K116" s="17">
        <f>+[1]CUY!K117</f>
        <v>9263.1795000000002</v>
      </c>
      <c r="L116" s="17">
        <f>+[1]CUY!L117</f>
        <v>8340.9904241218937</v>
      </c>
      <c r="M116" s="17">
        <f>+[1]CUY!M117</f>
        <v>14209.19833895032</v>
      </c>
      <c r="N116" s="17">
        <f>+[1]CUY!N117</f>
        <v>10752.2318</v>
      </c>
      <c r="O116" s="17">
        <f>+[1]CUY!P117</f>
        <v>8359.5287000000008</v>
      </c>
      <c r="P116" s="17">
        <f>+[1]CUY!Q117</f>
        <v>11522.3024</v>
      </c>
      <c r="Q116" s="17">
        <f>+[1]CUY!R117</f>
        <v>12101.0458</v>
      </c>
      <c r="R116" s="18">
        <f t="shared" ref="R116" si="534">+SUMPRODUCT($C$3:$N$3,C116:N116)</f>
        <v>11194.410399670842</v>
      </c>
      <c r="S116" s="19">
        <f t="shared" si="52"/>
        <v>10616.125123532111</v>
      </c>
      <c r="T116" s="19">
        <f t="shared" si="53"/>
        <v>9711.3515217796448</v>
      </c>
      <c r="U116" s="19">
        <f t="shared" si="54"/>
        <v>8611.3782730249459</v>
      </c>
      <c r="V116" s="19"/>
      <c r="W116" s="20">
        <f t="shared" si="55"/>
        <v>10084.403097597384</v>
      </c>
      <c r="X116" s="21"/>
      <c r="Y116" s="41">
        <f t="shared" ref="Y116" si="535">+B116/B115-1</f>
        <v>2.2941421935644524E-2</v>
      </c>
      <c r="Z116" s="24">
        <f t="shared" ref="Z116" si="536">+C116/C115-1</f>
        <v>2.0701722448828619E-2</v>
      </c>
      <c r="AA116" s="24">
        <f t="shared" ref="AA116" si="537">+D116/D115-1</f>
        <v>1.0144059870133892E-2</v>
      </c>
      <c r="AB116" s="24">
        <f t="shared" ref="AB116" si="538">+E116/E115-1</f>
        <v>6.8770596558975772E-3</v>
      </c>
      <c r="AC116" s="24">
        <f t="shared" ref="AC116" si="539">+F116/F115-1</f>
        <v>3.1990526398623098E-2</v>
      </c>
      <c r="AD116" s="24">
        <f t="shared" ref="AD116" si="540">+G116/G115-1</f>
        <v>1.3181488990772428E-2</v>
      </c>
      <c r="AE116" s="24">
        <f t="shared" ref="AE116" si="541">+H116/H115-1</f>
        <v>2.1835438229026671E-2</v>
      </c>
      <c r="AF116" s="24">
        <f t="shared" ref="AF116" si="542">+I116/I115-1</f>
        <v>3.7661964223783206E-2</v>
      </c>
      <c r="AG116" s="24">
        <f t="shared" ref="AG116" si="543">+J116/J115-1</f>
        <v>3.8859684722374999E-2</v>
      </c>
      <c r="AH116" s="24">
        <f t="shared" ref="AH116" si="544">+K116/K115-1</f>
        <v>3.0504225191258394E-2</v>
      </c>
      <c r="AI116" s="24">
        <f t="shared" ref="AI116" si="545">+L116/L115-1</f>
        <v>-6.5619318516829228E-2</v>
      </c>
      <c r="AJ116" s="24">
        <f t="shared" ref="AJ116" si="546">+M116/M115-1</f>
        <v>3.5230105742119378E-2</v>
      </c>
      <c r="AK116" s="24">
        <f t="shared" ref="AK116" si="547">+N116/N115-1</f>
        <v>1.4436415308447526E-2</v>
      </c>
      <c r="AL116" s="24">
        <f t="shared" ref="AL116" si="548">+O116/O115-1</f>
        <v>9.3892011846019585E-3</v>
      </c>
      <c r="AM116" s="24">
        <f t="shared" ref="AM116" si="549">+P116/P115-1</f>
        <v>3.1672554829647259E-2</v>
      </c>
      <c r="AN116" s="24">
        <f t="shared" ref="AN116" si="550">+Q116/Q115-1</f>
        <v>4.2370651818665062E-2</v>
      </c>
      <c r="AO116" s="24">
        <f t="shared" ref="AO116" si="551">+R116/R115-1</f>
        <v>2.2941421935644746E-2</v>
      </c>
      <c r="AP116" s="24">
        <f t="shared" ref="AP116" si="552">+S116/S115-1</f>
        <v>2.0529961896893711E-2</v>
      </c>
      <c r="AQ116" s="24">
        <f t="shared" ref="AQ116" si="553">+T116/T115-1</f>
        <v>2.1161948325869595E-2</v>
      </c>
      <c r="AR116" s="24">
        <f t="shared" ref="AR116" si="554">+U116/U115-1</f>
        <v>1.5592729517339921E-2</v>
      </c>
      <c r="AS116" s="24" t="e">
        <f t="shared" ref="AS116" si="555">+V116/V115-1</f>
        <v>#DIV/0!</v>
      </c>
      <c r="AT116" s="24">
        <f t="shared" ref="AT116" si="556">+W116/W115-1</f>
        <v>2.0708308729596503E-2</v>
      </c>
      <c r="AU116" s="21"/>
      <c r="AV116" s="24">
        <f t="shared" ref="AV116" si="557">+B116/B104-1</f>
        <v>0.33501967335138194</v>
      </c>
      <c r="AW116" s="24">
        <f t="shared" ref="AW116" si="558">+C116/C104-1</f>
        <v>0.36020899631828751</v>
      </c>
      <c r="AX116" s="24">
        <f t="shared" ref="AX116" si="559">+D116/D104-1</f>
        <v>0.24946144678554449</v>
      </c>
      <c r="AY116" s="24">
        <f t="shared" ref="AY116" si="560">+E116/E104-1</f>
        <v>0.134468267665385</v>
      </c>
      <c r="AZ116" s="24">
        <f t="shared" ref="AZ116" si="561">+F116/F104-1</f>
        <v>0.47118198530125932</v>
      </c>
      <c r="BA116" s="24">
        <f t="shared" ref="BA116" si="562">+G116/G104-1</f>
        <v>0.21375111480825892</v>
      </c>
      <c r="BB116" s="24">
        <f t="shared" ref="BB116" si="563">+H116/H104-1</f>
        <v>0.27447797779384353</v>
      </c>
      <c r="BC116" s="24">
        <f t="shared" ref="BC116" si="564">+I116/I104-1</f>
        <v>0.38539826271681932</v>
      </c>
      <c r="BD116" s="24">
        <f t="shared" ref="BD116" si="565">+J116/J104-1</f>
        <v>0.3530923529636496</v>
      </c>
      <c r="BE116" s="24">
        <f t="shared" ref="BE116" si="566">+K116/K104-1</f>
        <v>0.29692410230243738</v>
      </c>
      <c r="BF116" s="24">
        <f t="shared" ref="BF116" si="567">+L116/L104-1</f>
        <v>0.41736700469117705</v>
      </c>
      <c r="BG116" s="24">
        <f t="shared" ref="BG116" si="568">+M116/M104-1</f>
        <v>0.39247014467178376</v>
      </c>
      <c r="BH116" s="24">
        <f t="shared" ref="BH116" si="569">+N116/N104-1</f>
        <v>0.33015268913170903</v>
      </c>
      <c r="BI116" s="24">
        <f t="shared" ref="BI116" si="570">+O116/O104-1</f>
        <v>0.16552221315700333</v>
      </c>
      <c r="BJ116" s="24">
        <f t="shared" ref="BJ116" si="571">+P116/P104-1</f>
        <v>0.33527247540840199</v>
      </c>
      <c r="BK116" s="24">
        <f t="shared" ref="BK116" si="572">+Q116/Q104-1</f>
        <v>0.41587668550524759</v>
      </c>
      <c r="BL116" s="24">
        <f t="shared" ref="BL116" si="573">+R116/R104-1</f>
        <v>0.33501967335138216</v>
      </c>
      <c r="BM116" s="24">
        <f t="shared" ref="BM116" si="574">+S116/S104-1</f>
        <v>0.30967252196866224</v>
      </c>
      <c r="BN116" s="24">
        <f t="shared" ref="BN116" si="575">+T116/T104-1</f>
        <v>0.26639782073445573</v>
      </c>
      <c r="BO116" s="24">
        <f t="shared" ref="BO116" si="576">+U116/U104-1</f>
        <v>0.22176087688529944</v>
      </c>
      <c r="BP116" s="24" t="e">
        <f t="shared" ref="BP116" si="577">+V116/V104-1</f>
        <v>#DIV/0!</v>
      </c>
      <c r="BQ116" s="24">
        <f t="shared" ref="BQ116" si="578">+W116/W104-1</f>
        <v>0.28604335433353123</v>
      </c>
      <c r="BR116" s="21"/>
      <c r="BS116" s="35">
        <f t="shared" ref="BS116" si="579">+A116</f>
        <v>46082</v>
      </c>
      <c r="BT116" s="24">
        <f t="shared" ref="BT116" si="580">(C116-C115)/$B115*C$3</f>
        <v>6.3963477520330462E-3</v>
      </c>
      <c r="BU116" s="24">
        <f t="shared" ref="BU116" si="581">(D116-D115)/$B115*D$3</f>
        <v>2.3883237285294659E-4</v>
      </c>
      <c r="BV116" s="24">
        <f t="shared" ref="BV116" si="582">(E116-E115)/$B115*E$3</f>
        <v>5.2033426382256005E-4</v>
      </c>
      <c r="BW116" s="24">
        <f t="shared" ref="BW116" si="583">(F116-F115)/$B115*F$3</f>
        <v>3.5052865966214127E-3</v>
      </c>
      <c r="BX116" s="24">
        <f t="shared" ref="BX116" si="584">(G116-G115)/$B115*G$3</f>
        <v>6.723674957439125E-4</v>
      </c>
      <c r="BY116" s="24">
        <f t="shared" ref="BY116" si="585">(H116-H115)/$B115*H$3</f>
        <v>1.8616649024937131E-3</v>
      </c>
      <c r="BZ116" s="24">
        <f t="shared" ref="BZ116" si="586">(I116-I115)/$B115*I$3</f>
        <v>4.9422659414503477E-3</v>
      </c>
      <c r="CA116" s="24">
        <f t="shared" ref="CA116" si="587">(J116-J115)/$B115*J$3</f>
        <v>7.8515538777808563E-4</v>
      </c>
      <c r="CB116" s="24">
        <f t="shared" ref="CB116" si="588">(K116-K115)/$B115*K$3</f>
        <v>1.6837946089662869E-3</v>
      </c>
      <c r="CC116" s="24">
        <f t="shared" ref="CC116" si="589">(L116-L115)/$B115*L$3</f>
        <v>-1.1990106653136539E-3</v>
      </c>
      <c r="CD116" s="24">
        <f t="shared" ref="CD116" si="590">(M116-M115)/$B115*M$3</f>
        <v>3.0268210215868606E-3</v>
      </c>
      <c r="CE116" s="24">
        <f t="shared" ref="CE116" si="591">(N116-N115)/$B115*N$3</f>
        <v>5.0756225760917187E-4</v>
      </c>
      <c r="CF116" s="24">
        <f t="shared" ref="CF116" si="592">+SUM(BT116:CE116)</f>
        <v>2.294142193564469E-2</v>
      </c>
    </row>
    <row r="117" spans="1:84" x14ac:dyDescent="0.2">
      <c r="A117" s="31">
        <f>+[1]CUY!A118</f>
        <v>46113</v>
      </c>
      <c r="B117" s="17">
        <f>+[1]CUY!B118</f>
        <v>11411.808286584281</v>
      </c>
      <c r="C117" s="17">
        <f>+[1]CUY!C118</f>
        <v>12154.718749653781</v>
      </c>
      <c r="D117" s="17">
        <f>+[1]CUY!D118</f>
        <v>7536.0535282701012</v>
      </c>
      <c r="E117" s="17">
        <f>+[1]CUY!E118</f>
        <v>7447.3512868300613</v>
      </c>
      <c r="F117" s="17">
        <f>+[1]CUY!F118</f>
        <v>14117.104799999999</v>
      </c>
      <c r="G117" s="17">
        <f>+[1]CUY!G118</f>
        <v>9235.0565000000006</v>
      </c>
      <c r="H117" s="17">
        <f>+[1]CUY!H118</f>
        <v>13206.5368</v>
      </c>
      <c r="I117" s="17">
        <f>+[1]CUY!I118</f>
        <v>12952.171</v>
      </c>
      <c r="J117" s="17">
        <f>+[1]CUY!J118</f>
        <v>9483.9883822941447</v>
      </c>
      <c r="K117" s="17">
        <f>+[1]CUY!K118</f>
        <v>9334.1185999999998</v>
      </c>
      <c r="L117" s="17">
        <f>+[1]CUY!L118</f>
        <v>8581.3798962788424</v>
      </c>
      <c r="M117" s="17">
        <f>+[1]CUY!M118</f>
        <v>14608.11493771516</v>
      </c>
      <c r="N117" s="17">
        <f>+[1]CUY!N118</f>
        <v>11095.2673</v>
      </c>
      <c r="O117" s="17">
        <f>+[1]CUY!P118</f>
        <v>8396.8323</v>
      </c>
      <c r="P117" s="17">
        <f>+[1]CUY!Q118</f>
        <v>11714.674199999999</v>
      </c>
      <c r="Q117" s="17">
        <f>+[1]CUY!R118</f>
        <v>12607.1615</v>
      </c>
      <c r="R117" s="18">
        <f t="shared" ref="R117" si="593">+SUMPRODUCT($C$3:$N$3,C117:N117)</f>
        <v>11411.808286584284</v>
      </c>
      <c r="S117" s="19">
        <f t="shared" si="52"/>
        <v>10742.775094084662</v>
      </c>
      <c r="T117" s="19">
        <f t="shared" si="53"/>
        <v>9920.0716316257876</v>
      </c>
      <c r="U117" s="19">
        <f t="shared" si="54"/>
        <v>8773.5847824036464</v>
      </c>
      <c r="V117" s="19"/>
      <c r="W117" s="20">
        <f t="shared" si="55"/>
        <v>10394.310113810154</v>
      </c>
      <c r="X117" s="21"/>
      <c r="Y117" s="41">
        <f t="shared" ref="Y117" si="594">+B117/B116-1</f>
        <v>1.9420217693629782E-2</v>
      </c>
      <c r="Z117" s="24">
        <f t="shared" ref="Z117" si="595">+C117/C116-1</f>
        <v>9.0784860105497245E-4</v>
      </c>
      <c r="AA117" s="24">
        <f t="shared" ref="AA117" si="596">+D117/D116-1</f>
        <v>3.3705975732200466E-2</v>
      </c>
      <c r="AB117" s="24">
        <f t="shared" ref="AB117" si="597">+E117/E116-1</f>
        <v>1.6570640231936551E-2</v>
      </c>
      <c r="AC117" s="24">
        <f t="shared" ref="AC117" si="598">+F117/F116-1</f>
        <v>1.3048618050338634E-2</v>
      </c>
      <c r="AD117" s="24">
        <f t="shared" ref="AD117" si="599">+G117/G116-1</f>
        <v>2.5461253203034051E-2</v>
      </c>
      <c r="AE117" s="24">
        <f t="shared" ref="AE117" si="600">+H117/H116-1</f>
        <v>2.5060849744629632E-2</v>
      </c>
      <c r="AF117" s="24">
        <f t="shared" ref="AF117" si="601">+I117/I116-1</f>
        <v>5.1715895434089276E-2</v>
      </c>
      <c r="AG117" s="24">
        <f t="shared" ref="AG117" si="602">+J117/J116-1</f>
        <v>4.4594751605153915E-2</v>
      </c>
      <c r="AH117" s="24">
        <f t="shared" ref="AH117" si="603">+K117/K116-1</f>
        <v>7.6581804336188775E-3</v>
      </c>
      <c r="AI117" s="24">
        <f t="shared" ref="AI117" si="604">+L117/L116-1</f>
        <v>2.8820255141613682E-2</v>
      </c>
      <c r="AJ117" s="24">
        <f t="shared" ref="AJ117" si="605">+M117/M116-1</f>
        <v>2.8074532373253414E-2</v>
      </c>
      <c r="AK117" s="24">
        <f t="shared" ref="AK117" si="606">+N117/N116-1</f>
        <v>3.1903655574092138E-2</v>
      </c>
      <c r="AL117" s="24">
        <f t="shared" ref="AL117" si="607">+O117/O116-1</f>
        <v>4.4624046807806295E-3</v>
      </c>
      <c r="AM117" s="24">
        <f t="shared" ref="AM117" si="608">+P117/P116-1</f>
        <v>1.6695604170221978E-2</v>
      </c>
      <c r="AN117" s="24">
        <f t="shared" ref="AN117" si="609">+Q117/Q116-1</f>
        <v>4.182412895255716E-2</v>
      </c>
      <c r="AO117" s="24">
        <f t="shared" ref="AO117" si="610">+R117/R116-1</f>
        <v>1.9420217693630004E-2</v>
      </c>
      <c r="AP117" s="24">
        <f t="shared" ref="AP117" si="611">+S117/S116-1</f>
        <v>1.1929962116951076E-2</v>
      </c>
      <c r="AQ117" s="24">
        <f t="shared" ref="AQ117" si="612">+T117/T116-1</f>
        <v>2.1492385419068283E-2</v>
      </c>
      <c r="AR117" s="24">
        <f t="shared" ref="AR117" si="613">+U117/U116-1</f>
        <v>1.8836300559088359E-2</v>
      </c>
      <c r="AS117" s="24" t="e">
        <f t="shared" ref="AS117" si="614">+V117/V116-1</f>
        <v>#DIV/0!</v>
      </c>
      <c r="AT117" s="24">
        <f t="shared" ref="AT117" si="615">+W117/W116-1</f>
        <v>3.0731319763150466E-2</v>
      </c>
      <c r="AU117" s="21"/>
      <c r="AV117" s="24">
        <f t="shared" ref="AV117" si="616">+B117/B105-1</f>
        <v>0.32584431879836284</v>
      </c>
      <c r="AW117" s="24">
        <f t="shared" ref="AW117" si="617">+C117/C105-1</f>
        <v>0.31965185529285023</v>
      </c>
      <c r="AX117" s="24">
        <f t="shared" ref="AX117" si="618">+D117/D105-1</f>
        <v>0.2454670464419153</v>
      </c>
      <c r="AY117" s="24">
        <f t="shared" ref="AY117" si="619">+E117/E105-1</f>
        <v>0.12844418485677833</v>
      </c>
      <c r="AZ117" s="24">
        <f t="shared" ref="AZ117" si="620">+F117/F105-1</f>
        <v>0.46851821266859006</v>
      </c>
      <c r="BA117" s="24">
        <f t="shared" ref="BA117" si="621">+G117/G105-1</f>
        <v>0.23596133508328876</v>
      </c>
      <c r="BB117" s="24">
        <f t="shared" ref="BB117" si="622">+H117/H105-1</f>
        <v>0.27955102083209638</v>
      </c>
      <c r="BC117" s="24">
        <f t="shared" ref="BC117" si="623">+I117/I105-1</f>
        <v>0.42183099357658582</v>
      </c>
      <c r="BD117" s="24">
        <f t="shared" ref="BD117" si="624">+J117/J105-1</f>
        <v>0.37348721737676449</v>
      </c>
      <c r="BE117" s="24">
        <f t="shared" ref="BE117" si="625">+K117/K105-1</f>
        <v>0.27978254996572849</v>
      </c>
      <c r="BF117" s="24">
        <f t="shared" ref="BF117" si="626">+L117/L105-1</f>
        <v>0.40694537608886305</v>
      </c>
      <c r="BG117" s="24">
        <f t="shared" ref="BG117" si="627">+M117/M105-1</f>
        <v>0.37681624772352018</v>
      </c>
      <c r="BH117" s="24">
        <f t="shared" ref="BH117" si="628">+N117/N105-1</f>
        <v>0.31894745227156807</v>
      </c>
      <c r="BI117" s="24">
        <f t="shared" ref="BI117" si="629">+O117/O105-1</f>
        <v>0.14890583586587058</v>
      </c>
      <c r="BJ117" s="24">
        <f t="shared" ref="BJ117" si="630">+P117/P105-1</f>
        <v>0.31521222490922929</v>
      </c>
      <c r="BK117" s="24">
        <f t="shared" ref="BK117" si="631">+Q117/Q105-1</f>
        <v>0.44464768156325674</v>
      </c>
      <c r="BL117" s="24">
        <f t="shared" ref="BL117" si="632">+R117/R105-1</f>
        <v>0.32584431879836329</v>
      </c>
      <c r="BM117" s="24">
        <f t="shared" ref="BM117" si="633">+S117/S105-1</f>
        <v>0.28789009842400137</v>
      </c>
      <c r="BN117" s="24">
        <f t="shared" ref="BN117" si="634">+T117/T105-1</f>
        <v>0.26091643224625494</v>
      </c>
      <c r="BO117" s="24">
        <f t="shared" ref="BO117" si="635">+U117/U105-1</f>
        <v>0.21912850679095541</v>
      </c>
      <c r="BP117" s="24" t="e">
        <f t="shared" ref="BP117" si="636">+V117/V105-1</f>
        <v>#DIV/0!</v>
      </c>
      <c r="BQ117" s="24">
        <f t="shared" ref="BQ117" si="637">+W117/W105-1</f>
        <v>0.29596981445705062</v>
      </c>
      <c r="BR117" s="21"/>
      <c r="BS117" s="35">
        <f t="shared" ref="BS117" si="638">+A117</f>
        <v>46113</v>
      </c>
      <c r="BT117" s="24">
        <f t="shared" ref="BT117" si="639">(C117-C116)/$B116*C$3</f>
        <v>2.7988981623552309E-4</v>
      </c>
      <c r="BU117" s="24">
        <f t="shared" ref="BU117" si="640">(D117-D116)/$B116*D$3</f>
        <v>7.8364766335915325E-4</v>
      </c>
      <c r="BV117" s="24">
        <f t="shared" ref="BV117" si="641">(E117-E116)/$B116*E$3</f>
        <v>1.234083662626826E-3</v>
      </c>
      <c r="BW117" s="24">
        <f t="shared" ref="BW117" si="642">(F117-F116)/$B116*F$3</f>
        <v>1.4424195847308518E-3</v>
      </c>
      <c r="BX117" s="24">
        <f t="shared" ref="BX117" si="643">(G117-G116)/$B116*G$3</f>
        <v>1.2863480617454851E-3</v>
      </c>
      <c r="BY117" s="24">
        <f t="shared" ref="BY117" si="644">(H117-H116)/$B116*H$3</f>
        <v>2.1343497466112687E-3</v>
      </c>
      <c r="BZ117" s="24">
        <f t="shared" ref="BZ117" si="645">(I117-I116)/$B116*I$3</f>
        <v>6.88418172539628E-3</v>
      </c>
      <c r="CA117" s="24">
        <f t="shared" ref="CA117" si="646">(J117-J116)/$B116*J$3</f>
        <v>9.1505293776339609E-4</v>
      </c>
      <c r="CB117" s="24">
        <f t="shared" ref="CB117" si="647">(K117-K116)/$B116*K$3</f>
        <v>4.258471281471103E-4</v>
      </c>
      <c r="CC117" s="24">
        <f t="shared" ref="CC117" si="648">(L117-L116)/$B116*L$3</f>
        <v>4.8101900717111289E-4</v>
      </c>
      <c r="CD117" s="24">
        <f t="shared" ref="CD117" si="649">(M117-M116)/$B116*M$3</f>
        <v>2.4410206558261424E-3</v>
      </c>
      <c r="CE117" s="24">
        <f t="shared" ref="CE117" si="650">(N117-N116)/$B116*N$3</f>
        <v>1.1123577040168316E-3</v>
      </c>
      <c r="CF117" s="24">
        <f t="shared" ref="CF117" si="651">+SUM(BT117:CE117)</f>
        <v>1.942021769362998E-2</v>
      </c>
    </row>
    <row r="118" spans="1:84" x14ac:dyDescent="0.2">
      <c r="A118" s="31">
        <f>+[1]CUY!A119</f>
        <v>46143</v>
      </c>
      <c r="B118" s="17">
        <f>+[1]CUY!B119</f>
        <v>11688.67347170639</v>
      </c>
      <c r="C118" s="17">
        <f>+[1]CUY!C119</f>
        <v>12489.57725402271</v>
      </c>
      <c r="D118" s="17">
        <f>+[1]CUY!D119</f>
        <v>7575.8627243393967</v>
      </c>
      <c r="E118" s="17">
        <f>+[1]CUY!E119</f>
        <v>7496.1001555671191</v>
      </c>
      <c r="F118" s="17">
        <f>+[1]CUY!F119</f>
        <v>14638.1728</v>
      </c>
      <c r="G118" s="17">
        <f>+[1]CUY!G119</f>
        <v>9425.7972000000009</v>
      </c>
      <c r="H118" s="17">
        <f>+[1]CUY!H119</f>
        <v>13554.4915</v>
      </c>
      <c r="I118" s="17">
        <f>+[1]CUY!I119</f>
        <v>13267.230299999999</v>
      </c>
      <c r="J118" s="17">
        <f>+[1]CUY!J119</f>
        <v>9847.1511203944447</v>
      </c>
      <c r="K118" s="17">
        <f>+[1]CUY!K119</f>
        <v>9542.3313999999991</v>
      </c>
      <c r="L118" s="17">
        <f>+[1]CUY!L119</f>
        <v>8752.3832369630691</v>
      </c>
      <c r="M118" s="17">
        <f>+[1]CUY!M119</f>
        <v>14844.171576010591</v>
      </c>
      <c r="N118" s="17">
        <f>+[1]CUY!N119</f>
        <v>11355.0232</v>
      </c>
      <c r="O118" s="17">
        <f>+[1]CUY!P119</f>
        <v>8719.2981999999993</v>
      </c>
      <c r="P118" s="17">
        <f>+[1]CUY!Q119</f>
        <v>11893.9725</v>
      </c>
      <c r="Q118" s="17">
        <f>+[1]CUY!R119</f>
        <v>12992.986800000001</v>
      </c>
      <c r="R118" s="18">
        <f t="shared" ref="R118" si="652">+SUMPRODUCT($C$3:$N$3,C118:N118)</f>
        <v>11688.673471706388</v>
      </c>
      <c r="S118" s="19">
        <f t="shared" si="52"/>
        <v>10972.700346914637</v>
      </c>
      <c r="T118" s="19">
        <f t="shared" si="53"/>
        <v>10083.918608893471</v>
      </c>
      <c r="U118" s="19">
        <f t="shared" si="54"/>
        <v>8919.77248876665</v>
      </c>
      <c r="V118" s="19"/>
      <c r="W118" s="20">
        <f t="shared" si="55"/>
        <v>10619.705086567505</v>
      </c>
      <c r="X118" s="21"/>
      <c r="Y118" s="41">
        <f t="shared" ref="Y118" si="653">+B118/B117-1</f>
        <v>2.4261289549316389E-2</v>
      </c>
      <c r="Z118" s="24">
        <f t="shared" ref="Z118" si="654">+C118/C117-1</f>
        <v>2.7549671141380072E-2</v>
      </c>
      <c r="AA118" s="24">
        <f t="shared" ref="AA118" si="655">+D118/D117-1</f>
        <v>5.2824991117643716E-3</v>
      </c>
      <c r="AB118" s="24">
        <f t="shared" ref="AB118" si="656">+E118/E117-1</f>
        <v>6.5457995547042458E-3</v>
      </c>
      <c r="AC118" s="24">
        <f t="shared" ref="AC118" si="657">+F118/F117-1</f>
        <v>3.6910401061838183E-2</v>
      </c>
      <c r="AD118" s="24">
        <f t="shared" ref="AD118" si="658">+G118/G117-1</f>
        <v>2.0653983004868426E-2</v>
      </c>
      <c r="AE118" s="24">
        <f t="shared" ref="AE118" si="659">+H118/H117-1</f>
        <v>2.6347157113892239E-2</v>
      </c>
      <c r="AF118" s="24">
        <f t="shared" ref="AF118" si="660">+I118/I117-1</f>
        <v>2.4324825544690398E-2</v>
      </c>
      <c r="AG118" s="24">
        <f t="shared" ref="AG118" si="661">+J118/J117-1</f>
        <v>3.829219558917818E-2</v>
      </c>
      <c r="AH118" s="24">
        <f t="shared" ref="AH118" si="662">+K118/K117-1</f>
        <v>2.2306637500834725E-2</v>
      </c>
      <c r="AI118" s="24">
        <f t="shared" ref="AI118" si="663">+L118/L117-1</f>
        <v>1.9927254445218034E-2</v>
      </c>
      <c r="AJ118" s="24">
        <f t="shared" ref="AJ118" si="664">+M118/M117-1</f>
        <v>1.6159281283171012E-2</v>
      </c>
      <c r="AK118" s="24">
        <f t="shared" ref="AK118" si="665">+N118/N117-1</f>
        <v>2.3411414342401571E-2</v>
      </c>
      <c r="AL118" s="24">
        <f t="shared" ref="AL118" si="666">+O118/O117-1</f>
        <v>3.8403279770157894E-2</v>
      </c>
      <c r="AM118" s="24">
        <f t="shared" ref="AM118" si="667">+P118/P117-1</f>
        <v>1.5305444858210393E-2</v>
      </c>
      <c r="AN118" s="24">
        <f t="shared" ref="AN118" si="668">+Q118/Q117-1</f>
        <v>3.0603661260308224E-2</v>
      </c>
      <c r="AO118" s="24">
        <f t="shared" ref="AO118" si="669">+R118/R117-1</f>
        <v>2.4261289549315945E-2</v>
      </c>
      <c r="AP118" s="24">
        <f t="shared" ref="AP118" si="670">+S118/S117-1</f>
        <v>2.1402780083944917E-2</v>
      </c>
      <c r="AQ118" s="24">
        <f t="shared" ref="AQ118" si="671">+T118/T117-1</f>
        <v>1.651671311982561E-2</v>
      </c>
      <c r="AR118" s="24">
        <f t="shared" ref="AR118" si="672">+U118/U117-1</f>
        <v>1.6662254937821919E-2</v>
      </c>
      <c r="AS118" s="24" t="e">
        <f t="shared" ref="AS118" si="673">+V118/V117-1</f>
        <v>#DIV/0!</v>
      </c>
      <c r="AT118" s="24">
        <f t="shared" ref="AT118" si="674">+W118/W117-1</f>
        <v>2.1684457197201024E-2</v>
      </c>
      <c r="AU118" s="21"/>
      <c r="AV118" s="24">
        <f t="shared" ref="AV118" si="675">+B118/B106-1</f>
        <v>0.33159283037906517</v>
      </c>
      <c r="AW118" s="24">
        <f t="shared" ref="AW118" si="676">+C118/C106-1</f>
        <v>0.33524338748461657</v>
      </c>
      <c r="AX118" s="24">
        <f t="shared" ref="AX118" si="677">+D118/D106-1</f>
        <v>0.23598820509741736</v>
      </c>
      <c r="AY118" s="24">
        <f t="shared" ref="AY118" si="678">+E118/E106-1</f>
        <v>0.11287318799895907</v>
      </c>
      <c r="AZ118" s="24">
        <f t="shared" ref="AZ118" si="679">+F118/F106-1</f>
        <v>0.5090505573802846</v>
      </c>
      <c r="BA118" s="24">
        <f t="shared" ref="BA118" si="680">+G118/G106-1</f>
        <v>0.24046746178314704</v>
      </c>
      <c r="BB118" s="24">
        <f t="shared" ref="BB118" si="681">+H118/H106-1</f>
        <v>0.27880680537547353</v>
      </c>
      <c r="BC118" s="24">
        <f t="shared" ref="BC118" si="682">+I118/I106-1</f>
        <v>0.43948781250106439</v>
      </c>
      <c r="BD118" s="24">
        <f t="shared" ref="BD118" si="683">+J118/J106-1</f>
        <v>0.36990012338706646</v>
      </c>
      <c r="BE118" s="24">
        <f t="shared" ref="BE118" si="684">+K118/K106-1</f>
        <v>0.28252801874259137</v>
      </c>
      <c r="BF118" s="24">
        <f t="shared" ref="BF118" si="685">+L118/L106-1</f>
        <v>0.40406651278916628</v>
      </c>
      <c r="BG118" s="24">
        <f t="shared" ref="BG118" si="686">+M118/M106-1</f>
        <v>0.3346479951411836</v>
      </c>
      <c r="BH118" s="24">
        <f t="shared" ref="BH118" si="687">+N118/N106-1</f>
        <v>0.31781891677781049</v>
      </c>
      <c r="BI118" s="24">
        <f t="shared" ref="BI118" si="688">+O118/O106-1</f>
        <v>0.22183661673002431</v>
      </c>
      <c r="BJ118" s="24">
        <f t="shared" ref="BJ118" si="689">+P118/P106-1</f>
        <v>0.30597612278356046</v>
      </c>
      <c r="BK118" s="24">
        <f t="shared" ref="BK118" si="690">+Q118/Q106-1</f>
        <v>0.4672651988496439</v>
      </c>
      <c r="BL118" s="24">
        <f t="shared" ref="BL118" si="691">+R118/R106-1</f>
        <v>0.33159283037906495</v>
      </c>
      <c r="BM118" s="24">
        <f t="shared" ref="BM118" si="692">+S118/S106-1</f>
        <v>0.28789738992241443</v>
      </c>
      <c r="BN118" s="24">
        <f t="shared" ref="BN118" si="693">+T118/T106-1</f>
        <v>0.24726975458137002</v>
      </c>
      <c r="BO118" s="24">
        <f t="shared" ref="BO118" si="694">+U118/U106-1</f>
        <v>0.21489874157484068</v>
      </c>
      <c r="BP118" s="24" t="e">
        <f t="shared" ref="BP118" si="695">+V118/V106-1</f>
        <v>#DIV/0!</v>
      </c>
      <c r="BQ118" s="24">
        <f t="shared" ref="BQ118" si="696">+W118/W106-1</f>
        <v>0.29793549025114463</v>
      </c>
      <c r="BR118" s="21"/>
      <c r="BS118" s="35">
        <f t="shared" ref="BS118" si="697">+A118</f>
        <v>46143</v>
      </c>
      <c r="BT118" s="24">
        <f t="shared" ref="BT118" si="698">(C118-C117)/$B117*C$3</f>
        <v>8.3393257713177404E-3</v>
      </c>
      <c r="BU118" s="24">
        <f t="shared" ref="BU118" si="699">(D118-D117)/$B117*D$3</f>
        <v>1.2453664344717365E-4</v>
      </c>
      <c r="BV118" s="24">
        <f t="shared" ref="BV118" si="700">(E118-E117)/$B117*E$3</f>
        <v>4.8612990360160198E-4</v>
      </c>
      <c r="BW118" s="24">
        <f t="shared" ref="BW118" si="701">(F118-F117)/$B117*F$3</f>
        <v>4.0546456125096393E-3</v>
      </c>
      <c r="BX118" s="24">
        <f t="shared" ref="BX118" si="702">(G118-G117)/$B117*G$3</f>
        <v>1.0496597611162079E-3</v>
      </c>
      <c r="BY118" s="24">
        <f t="shared" ref="BY118" si="703">(H118-H117)/$B117*H$3</f>
        <v>2.2563161905085733E-3</v>
      </c>
      <c r="BZ118" s="24">
        <f t="shared" ref="BZ118" si="704">(I118-I117)/$B117*I$3</f>
        <v>3.3405902327343071E-3</v>
      </c>
      <c r="CA118" s="24">
        <f t="shared" ref="CA118" si="705">(J118-J117)/$B117*J$3</f>
        <v>8.0513245957163678E-4</v>
      </c>
      <c r="CB118" s="24">
        <f t="shared" ref="CB118" si="706">(K118-K117)/$B117*K$3</f>
        <v>1.2260896615700098E-3</v>
      </c>
      <c r="CC118" s="24">
        <f t="shared" ref="CC118" si="707">(L118-L117)/$B117*L$3</f>
        <v>3.3565888377478124E-4</v>
      </c>
      <c r="CD118" s="24">
        <f t="shared" ref="CD118" si="708">(M118-M117)/$B117*M$3</f>
        <v>1.4169428119684016E-3</v>
      </c>
      <c r="CE118" s="24">
        <f t="shared" ref="CE118" si="709">(N118-N117)/$B117*N$3</f>
        <v>8.2626161719566362E-4</v>
      </c>
      <c r="CF118" s="24">
        <f t="shared" ref="CF118" si="710">+SUM(BT118:CE118)</f>
        <v>2.4261289549315741E-2</v>
      </c>
    </row>
    <row r="119" spans="1:84" x14ac:dyDescent="0.2">
      <c r="A119" s="31">
        <f>+[1]CUY!A120</f>
        <v>46174</v>
      </c>
      <c r="B119" s="17">
        <f>+[1]CUY!B120</f>
        <v>11919.95203700405</v>
      </c>
      <c r="C119" s="17">
        <f>+[1]CUY!C120</f>
        <v>12762.903115923509</v>
      </c>
      <c r="D119" s="17">
        <f>+[1]CUY!D120</f>
        <v>7813.4782826246019</v>
      </c>
      <c r="E119" s="17">
        <f>+[1]CUY!E120</f>
        <v>7698.2760114298981</v>
      </c>
      <c r="F119" s="17">
        <f>+[1]CUY!F120</f>
        <v>14858.674199999999</v>
      </c>
      <c r="G119" s="17">
        <f>+[1]CUY!G120</f>
        <v>9538.7360000000008</v>
      </c>
      <c r="H119" s="17">
        <f>+[1]CUY!H120</f>
        <v>13895.052799999999</v>
      </c>
      <c r="I119" s="17">
        <f>+[1]CUY!I120</f>
        <v>13342.9324</v>
      </c>
      <c r="J119" s="17">
        <f>+[1]CUY!J120</f>
        <v>9926.7755846125929</v>
      </c>
      <c r="K119" s="17">
        <f>+[1]CUY!K120</f>
        <v>9866.6383999999998</v>
      </c>
      <c r="L119" s="17">
        <f>+[1]CUY!L120</f>
        <v>9059.9722346358612</v>
      </c>
      <c r="M119" s="17">
        <f>+[1]CUY!M120</f>
        <v>15205.839070972719</v>
      </c>
      <c r="N119" s="17">
        <f>+[1]CUY!N120</f>
        <v>11509.3524</v>
      </c>
      <c r="O119" s="17">
        <f>+[1]CUY!P120</f>
        <v>9287.9593999999997</v>
      </c>
      <c r="P119" s="17">
        <f>+[1]CUY!Q120</f>
        <v>12043.1821</v>
      </c>
      <c r="Q119" s="17">
        <f>+[1]CUY!R120</f>
        <v>13088.7394</v>
      </c>
      <c r="R119" s="18">
        <f t="shared" ref="R119" si="711">+SUMPRODUCT($C$3:$N$3,C119:N119)</f>
        <v>11919.952037004054</v>
      </c>
      <c r="S119" s="19">
        <f t="shared" si="52"/>
        <v>11224.65555736352</v>
      </c>
      <c r="T119" s="19">
        <f t="shared" si="53"/>
        <v>10319.919678320006</v>
      </c>
      <c r="U119" s="19">
        <f t="shared" si="54"/>
        <v>9125.0411406666281</v>
      </c>
      <c r="V119" s="19"/>
      <c r="W119" s="20">
        <f t="shared" si="55"/>
        <v>10812.439845920551</v>
      </c>
      <c r="X119" s="21"/>
      <c r="Y119" s="41">
        <f t="shared" ref="Y119" si="712">+B119/B118-1</f>
        <v>1.9786553697260345E-2</v>
      </c>
      <c r="Z119" s="24">
        <f t="shared" ref="Z119" si="713">+C119/C118-1</f>
        <v>2.1884316525826675E-2</v>
      </c>
      <c r="AA119" s="24">
        <f t="shared" ref="AA119" si="714">+D119/D118-1</f>
        <v>3.136481836211269E-2</v>
      </c>
      <c r="AB119" s="24">
        <f t="shared" ref="AB119" si="715">+E119/E118-1</f>
        <v>2.6970805040889001E-2</v>
      </c>
      <c r="AC119" s="24">
        <f t="shared" ref="AC119" si="716">+F119/F118-1</f>
        <v>1.5063451088649371E-2</v>
      </c>
      <c r="AD119" s="24">
        <f t="shared" ref="AD119" si="717">+G119/G118-1</f>
        <v>1.1981883081464861E-2</v>
      </c>
      <c r="AE119" s="24">
        <f t="shared" ref="AE119" si="718">+H119/H118-1</f>
        <v>2.5125346826917028E-2</v>
      </c>
      <c r="AF119" s="24">
        <f t="shared" ref="AF119" si="719">+I119/I118-1</f>
        <v>5.7059460255242112E-3</v>
      </c>
      <c r="AG119" s="24">
        <f t="shared" ref="AG119" si="720">+J119/J118-1</f>
        <v>8.086040647151016E-3</v>
      </c>
      <c r="AH119" s="24">
        <f t="shared" ref="AH119" si="721">+K119/K118-1</f>
        <v>3.3986138859105397E-2</v>
      </c>
      <c r="AI119" s="24">
        <f t="shared" ref="AI119" si="722">+L119/L118-1</f>
        <v>3.5143456284430385E-2</v>
      </c>
      <c r="AJ119" s="24">
        <f t="shared" ref="AJ119" si="723">+M119/M118-1</f>
        <v>2.4364276114041461E-2</v>
      </c>
      <c r="AK119" s="24">
        <f t="shared" ref="AK119" si="724">+N119/N118-1</f>
        <v>1.3591271218186485E-2</v>
      </c>
      <c r="AL119" s="24">
        <f t="shared" ref="AL119" si="725">+O119/O118-1</f>
        <v>6.5218689274785913E-2</v>
      </c>
      <c r="AM119" s="24">
        <f t="shared" ref="AM119" si="726">+P119/P118-1</f>
        <v>1.2544976037232258E-2</v>
      </c>
      <c r="AN119" s="24">
        <f t="shared" ref="AN119" si="727">+Q119/Q118-1</f>
        <v>7.3695603231120899E-3</v>
      </c>
      <c r="AO119" s="24">
        <f t="shared" ref="AO119" si="728">+R119/R118-1</f>
        <v>1.9786553697260789E-2</v>
      </c>
      <c r="AP119" s="24">
        <f t="shared" ref="AP119" si="729">+S119/S118-1</f>
        <v>2.2962005931359331E-2</v>
      </c>
      <c r="AQ119" s="24">
        <f t="shared" ref="AQ119" si="730">+T119/T118-1</f>
        <v>2.3403706295129556E-2</v>
      </c>
      <c r="AR119" s="24">
        <f t="shared" ref="AR119" si="731">+U119/U118-1</f>
        <v>2.3012767664028155E-2</v>
      </c>
      <c r="AS119" s="24" t="e">
        <f t="shared" ref="AS119" si="732">+V119/V118-1</f>
        <v>#DIV/0!</v>
      </c>
      <c r="AT119" s="24">
        <f t="shared" ref="AT119" si="733">+W119/W118-1</f>
        <v>1.8148786409975859E-2</v>
      </c>
      <c r="AU119" s="21"/>
      <c r="AV119" s="24">
        <f t="shared" ref="AV119" si="734">+B119/B107-1</f>
        <v>0.33966705812884168</v>
      </c>
      <c r="AW119" s="24">
        <f t="shared" ref="AW119" si="735">+C119/C107-1</f>
        <v>0.35730727988470679</v>
      </c>
      <c r="AX119" s="24">
        <f t="shared" ref="AX119" si="736">+D119/D107-1</f>
        <v>0.23335393372838564</v>
      </c>
      <c r="AY119" s="24">
        <f t="shared" ref="AY119" si="737">+E119/E107-1</f>
        <v>0.13153367956205675</v>
      </c>
      <c r="AZ119" s="24">
        <f t="shared" ref="AZ119" si="738">+F119/F107-1</f>
        <v>0.52764595515173562</v>
      </c>
      <c r="BA119" s="24">
        <f t="shared" ref="BA119" si="739">+G119/G107-1</f>
        <v>0.23122966564186997</v>
      </c>
      <c r="BB119" s="24">
        <f t="shared" ref="BB119" si="740">+H119/H107-1</f>
        <v>0.28318032916687175</v>
      </c>
      <c r="BC119" s="24">
        <f t="shared" ref="BC119" si="741">+I119/I107-1</f>
        <v>0.43516960358409795</v>
      </c>
      <c r="BD119" s="24">
        <f t="shared" ref="BD119" si="742">+J119/J107-1</f>
        <v>0.35113628963883015</v>
      </c>
      <c r="BE119" s="24">
        <f t="shared" ref="BE119" si="743">+K119/K107-1</f>
        <v>0.27737840600118235</v>
      </c>
      <c r="BF119" s="24">
        <f t="shared" ref="BF119" si="744">+L119/L107-1</f>
        <v>0.41444558018835553</v>
      </c>
      <c r="BG119" s="24">
        <f t="shared" ref="BG119" si="745">+M119/M107-1</f>
        <v>0.3253463531027978</v>
      </c>
      <c r="BH119" s="24">
        <f t="shared" ref="BH119" si="746">+N119/N107-1</f>
        <v>0.33010736604403546</v>
      </c>
      <c r="BI119" s="24">
        <f t="shared" ref="BI119" si="747">+O119/O107-1</f>
        <v>0.31921469169577854</v>
      </c>
      <c r="BJ119" s="24">
        <f t="shared" ref="BJ119" si="748">+P119/P107-1</f>
        <v>0.30321947045159825</v>
      </c>
      <c r="BK119" s="24">
        <f t="shared" ref="BK119" si="749">+Q119/Q107-1</f>
        <v>0.47306235379095174</v>
      </c>
      <c r="BL119" s="24">
        <f t="shared" ref="BL119" si="750">+R119/R107-1</f>
        <v>0.33966705812884213</v>
      </c>
      <c r="BM119" s="24">
        <f t="shared" ref="BM119" si="751">+S119/S107-1</f>
        <v>0.29858392135505363</v>
      </c>
      <c r="BN119" s="24">
        <f t="shared" ref="BN119" si="752">+T119/T107-1</f>
        <v>0.24921386806149215</v>
      </c>
      <c r="BO119" s="24">
        <f t="shared" ref="BO119" si="753">+U119/U107-1</f>
        <v>0.22063921551762511</v>
      </c>
      <c r="BP119" s="24" t="e">
        <f t="shared" ref="BP119" si="754">+V119/V107-1</f>
        <v>#DIV/0!</v>
      </c>
      <c r="BQ119" s="24">
        <f t="shared" ref="BQ119" si="755">+W119/W107-1</f>
        <v>0.29961641752350499</v>
      </c>
      <c r="BR119" s="21"/>
      <c r="BS119" s="35">
        <f t="shared" ref="BS119" si="756">+A119</f>
        <v>46174</v>
      </c>
      <c r="BT119" s="24">
        <f t="shared" ref="BT119" si="757">(C119-C118)/$B118*C$3</f>
        <v>6.6456822615703574E-3</v>
      </c>
      <c r="BU119" s="24">
        <f t="shared" ref="BU119" si="758">(D119-D118)/$B118*D$3</f>
        <v>7.2573465682957783E-4</v>
      </c>
      <c r="BV119" s="24">
        <f t="shared" ref="BV119" si="759">(E119-E118)/$B118*E$3</f>
        <v>1.96836813457716E-3</v>
      </c>
      <c r="BW119" s="24">
        <f t="shared" ref="BW119" si="760">(F119-F118)/$B118*F$3</f>
        <v>1.6751707854100433E-3</v>
      </c>
      <c r="BX119" s="24">
        <f t="shared" ref="BX119" si="761">(G119-G118)/$B118*G$3</f>
        <v>6.0678884196467976E-4</v>
      </c>
      <c r="BY119" s="24">
        <f t="shared" ref="BY119" si="762">(H119-H118)/$B118*H$3</f>
        <v>2.1560646946809496E-3</v>
      </c>
      <c r="BZ119" s="24">
        <f t="shared" ref="BZ119" si="763">(I119-I118)/$B118*I$3</f>
        <v>7.8366070556874074E-4</v>
      </c>
      <c r="CA119" s="24">
        <f t="shared" ref="CA119" si="764">(J119-J118)/$B118*J$3</f>
        <v>1.7234624182080601E-4</v>
      </c>
      <c r="CB119" s="24">
        <f t="shared" ref="CB119" si="765">(K119-K118)/$B118*K$3</f>
        <v>1.8644913345174058E-3</v>
      </c>
      <c r="CC119" s="24">
        <f t="shared" ref="CC119" si="766">(L119-L118)/$B118*L$3</f>
        <v>5.8945898048640567E-4</v>
      </c>
      <c r="CD119" s="24">
        <f t="shared" ref="CD119" si="767">(M119-M118)/$B118*M$3</f>
        <v>2.1195068426604858E-3</v>
      </c>
      <c r="CE119" s="24">
        <f t="shared" ref="CE119" si="768">(N119-N118)/$B118*N$3</f>
        <v>4.7928021717439295E-4</v>
      </c>
      <c r="CF119" s="24">
        <f t="shared" ref="CF119" si="769">+SUM(BT119:CE119)</f>
        <v>1.9786553697261001E-2</v>
      </c>
    </row>
    <row r="120" spans="1:84" x14ac:dyDescent="0.2">
      <c r="A120" s="31">
        <f>+[1]CUY!A121</f>
        <v>46204</v>
      </c>
      <c r="B120" s="17">
        <f>+[1]CUY!B121</f>
        <v>12175.40972684028</v>
      </c>
      <c r="C120" s="17">
        <f>+[1]CUY!C121</f>
        <v>12977.671370992161</v>
      </c>
      <c r="D120" s="17">
        <f>+[1]CUY!D121</f>
        <v>8016.3813581878157</v>
      </c>
      <c r="E120" s="17">
        <f>+[1]CUY!E121</f>
        <v>7739.2198166562712</v>
      </c>
      <c r="F120" s="17">
        <f>+[1]CUY!F121</f>
        <v>15180.187400000001</v>
      </c>
      <c r="G120" s="17">
        <f>+[1]CUY!G121</f>
        <v>9743.4863999999998</v>
      </c>
      <c r="H120" s="17">
        <f>+[1]CUY!H121</f>
        <v>14195.109700000001</v>
      </c>
      <c r="I120" s="17">
        <f>+[1]CUY!I121</f>
        <v>13764.4764</v>
      </c>
      <c r="J120" s="17">
        <f>+[1]CUY!J121</f>
        <v>10172.897283197461</v>
      </c>
      <c r="K120" s="17">
        <f>+[1]CUY!K121</f>
        <v>10369.384599999999</v>
      </c>
      <c r="L120" s="17">
        <f>+[1]CUY!L121</f>
        <v>9247.9806000715762</v>
      </c>
      <c r="M120" s="17">
        <f>+[1]CUY!M121</f>
        <v>15439.438084744839</v>
      </c>
      <c r="N120" s="17">
        <f>+[1]CUY!N121</f>
        <v>11720.7417</v>
      </c>
      <c r="O120" s="17">
        <f>+[1]CUY!P121</f>
        <v>9555.7990000000009</v>
      </c>
      <c r="P120" s="17">
        <f>+[1]CUY!Q121</f>
        <v>12216.9229</v>
      </c>
      <c r="Q120" s="17">
        <f>+[1]CUY!R121</f>
        <v>13445.8338</v>
      </c>
      <c r="R120" s="18">
        <f t="shared" ref="R120" si="770">+SUMPRODUCT($C$3:$N$3,C120:N120)</f>
        <v>12175.40972684028</v>
      </c>
      <c r="S120" s="19">
        <f t="shared" si="52"/>
        <v>11438.953263745374</v>
      </c>
      <c r="T120" s="19">
        <f t="shared" si="53"/>
        <v>10535.000684711718</v>
      </c>
      <c r="U120" s="19">
        <f t="shared" si="54"/>
        <v>9335.5934662102245</v>
      </c>
      <c r="V120" s="19"/>
      <c r="W120" s="20">
        <f t="shared" si="55"/>
        <v>11085.249729900504</v>
      </c>
      <c r="X120" s="21"/>
      <c r="Y120" s="41">
        <f t="shared" ref="Y120" si="771">+B120/B119-1</f>
        <v>2.1431100481209331E-2</v>
      </c>
      <c r="Z120" s="24">
        <f t="shared" ref="Z120" si="772">+C120/C119-1</f>
        <v>1.6827539402120673E-2</v>
      </c>
      <c r="AA120" s="24">
        <f t="shared" ref="AA120" si="773">+D120/D119-1</f>
        <v>2.5968341911748016E-2</v>
      </c>
      <c r="AB120" s="24">
        <f t="shared" ref="AB120" si="774">+E120/E119-1</f>
        <v>5.3185681009075836E-3</v>
      </c>
      <c r="AC120" s="24">
        <f t="shared" ref="AC120" si="775">+F120/F119-1</f>
        <v>2.1638081276457388E-2</v>
      </c>
      <c r="AD120" s="24">
        <f t="shared" ref="AD120" si="776">+G120/G119-1</f>
        <v>2.1465150099551966E-2</v>
      </c>
      <c r="AE120" s="24">
        <f t="shared" ref="AE120" si="777">+H120/H119-1</f>
        <v>2.159451312052596E-2</v>
      </c>
      <c r="AF120" s="24">
        <f t="shared" ref="AF120" si="778">+I120/I119-1</f>
        <v>3.1593055211761367E-2</v>
      </c>
      <c r="AG120" s="24">
        <f t="shared" ref="AG120" si="779">+J120/J119-1</f>
        <v>2.4793720426840249E-2</v>
      </c>
      <c r="AH120" s="24">
        <f t="shared" ref="AH120" si="780">+K120/K119-1</f>
        <v>5.0954152733518665E-2</v>
      </c>
      <c r="AI120" s="24">
        <f t="shared" ref="AI120" si="781">+L120/L119-1</f>
        <v>2.0751538809022696E-2</v>
      </c>
      <c r="AJ120" s="24">
        <f t="shared" ref="AJ120" si="782">+M120/M119-1</f>
        <v>1.5362454691372429E-2</v>
      </c>
      <c r="AK120" s="24">
        <f t="shared" ref="AK120" si="783">+N120/N119-1</f>
        <v>1.8366741468442749E-2</v>
      </c>
      <c r="AL120" s="24">
        <f t="shared" ref="AL120" si="784">+O120/O119-1</f>
        <v>2.8837292290489591E-2</v>
      </c>
      <c r="AM120" s="24">
        <f t="shared" ref="AM120" si="785">+P120/P119-1</f>
        <v>1.4426486169299091E-2</v>
      </c>
      <c r="AN120" s="24">
        <f t="shared" ref="AN120" si="786">+Q120/Q119-1</f>
        <v>2.7282566264555719E-2</v>
      </c>
      <c r="AO120" s="24">
        <f t="shared" ref="AO120" si="787">+R120/R119-1</f>
        <v>2.1431100481209109E-2</v>
      </c>
      <c r="AP120" s="24">
        <f t="shared" ref="AP120" si="788">+S120/S119-1</f>
        <v>1.9091695534592334E-2</v>
      </c>
      <c r="AQ120" s="24">
        <f t="shared" ref="AQ120" si="789">+T120/T119-1</f>
        <v>2.0841345000344624E-2</v>
      </c>
      <c r="AR120" s="24">
        <f t="shared" ref="AR120" si="790">+U120/U119-1</f>
        <v>2.307412342561932E-2</v>
      </c>
      <c r="AS120" s="24" t="e">
        <f t="shared" ref="AS120" si="791">+V120/V119-1</f>
        <v>#DIV/0!</v>
      </c>
      <c r="AT120" s="24">
        <f t="shared" ref="AT120" si="792">+W120/W119-1</f>
        <v>2.5231112299124892E-2</v>
      </c>
      <c r="AU120" s="21"/>
      <c r="AV120" s="24">
        <f t="shared" ref="AV120" si="793">+B120/B108-1</f>
        <v>0.33987519359147877</v>
      </c>
      <c r="AW120" s="24">
        <f t="shared" ref="AW120" si="794">+C120/C108-1</f>
        <v>0.34341084696799284</v>
      </c>
      <c r="AX120" s="24">
        <f t="shared" ref="AX120" si="795">+D120/D108-1</f>
        <v>0.24743842558953144</v>
      </c>
      <c r="AY120" s="24">
        <f t="shared" ref="AY120" si="796">+E120/E108-1</f>
        <v>0.13186161108895589</v>
      </c>
      <c r="AZ120" s="24">
        <f t="shared" ref="AZ120" si="797">+F120/F108-1</f>
        <v>0.52299113853830237</v>
      </c>
      <c r="BA120" s="24">
        <f t="shared" ref="BA120" si="798">+G120/G108-1</f>
        <v>0.24089545260054845</v>
      </c>
      <c r="BB120" s="24">
        <f t="shared" ref="BB120" si="799">+H120/H108-1</f>
        <v>0.29863003229314344</v>
      </c>
      <c r="BC120" s="24">
        <f t="shared" ref="BC120" si="800">+I120/I108-1</f>
        <v>0.44740013544983914</v>
      </c>
      <c r="BD120" s="24">
        <f t="shared" ref="BD120" si="801">+J120/J108-1</f>
        <v>0.35191548071284195</v>
      </c>
      <c r="BE120" s="24">
        <f t="shared" ref="BE120" si="802">+K120/K108-1</f>
        <v>0.28889745829376867</v>
      </c>
      <c r="BF120" s="24">
        <f t="shared" ref="BF120" si="803">+L120/L108-1</f>
        <v>0.40328348389082369</v>
      </c>
      <c r="BG120" s="24">
        <f t="shared" ref="BG120" si="804">+M120/M108-1</f>
        <v>0.32437362960025662</v>
      </c>
      <c r="BH120" s="24">
        <f t="shared" ref="BH120" si="805">+N120/N108-1</f>
        <v>0.3336443873395547</v>
      </c>
      <c r="BI120" s="24">
        <f t="shared" ref="BI120" si="806">+O120/O108-1</f>
        <v>0.28999775771102398</v>
      </c>
      <c r="BJ120" s="24">
        <f t="shared" ref="BJ120" si="807">+P120/P108-1</f>
        <v>0.30429589223204512</v>
      </c>
      <c r="BK120" s="24">
        <f t="shared" ref="BK120" si="808">+Q120/Q108-1</f>
        <v>0.48302105203412338</v>
      </c>
      <c r="BL120" s="24">
        <f t="shared" ref="BL120" si="809">+R120/R108-1</f>
        <v>0.33987519359147877</v>
      </c>
      <c r="BM120" s="24">
        <f t="shared" ref="BM120" si="810">+S120/S108-1</f>
        <v>0.29514621976663391</v>
      </c>
      <c r="BN120" s="24">
        <f t="shared" ref="BN120" si="811">+T120/T108-1</f>
        <v>0.25364945580403853</v>
      </c>
      <c r="BO120" s="24">
        <f t="shared" ref="BO120" si="812">+U120/U108-1</f>
        <v>0.22714491815046234</v>
      </c>
      <c r="BP120" s="24" t="e">
        <f t="shared" ref="BP120" si="813">+V120/V108-1</f>
        <v>#DIV/0!</v>
      </c>
      <c r="BQ120" s="24">
        <f t="shared" ref="BQ120" si="814">+W120/W108-1</f>
        <v>0.30866847473222125</v>
      </c>
      <c r="BR120" s="21"/>
      <c r="BS120" s="35">
        <f t="shared" ref="BS120" si="815">+A120</f>
        <v>46204</v>
      </c>
      <c r="BT120" s="24">
        <f t="shared" ref="BT120" si="816">(C120-C119)/$B119*C$3</f>
        <v>5.1205858799622936E-3</v>
      </c>
      <c r="BU120" s="24">
        <f t="shared" ref="BU120" si="817">(D120-D119)/$B119*D$3</f>
        <v>6.0769034767251852E-4</v>
      </c>
      <c r="BV120" s="24">
        <f t="shared" ref="BV120" si="818">(E120-E119)/$B119*E$3</f>
        <v>3.9089125696954995E-4</v>
      </c>
      <c r="BW120" s="24">
        <f t="shared" ref="BW120" si="819">(F120-F119)/$B119*F$3</f>
        <v>2.3951750872292883E-3</v>
      </c>
      <c r="BX120" s="24">
        <f t="shared" ref="BX120" si="820">(G120-G119)/$B119*G$3</f>
        <v>1.0787228908373809E-3</v>
      </c>
      <c r="BY120" s="24">
        <f t="shared" ref="BY120" si="821">(H120-H119)/$B119*H$3</f>
        <v>1.8627768409696461E-3</v>
      </c>
      <c r="BZ120" s="24">
        <f t="shared" ref="BZ120" si="822">(I120-I119)/$B119*I$3</f>
        <v>4.2791131911987116E-3</v>
      </c>
      <c r="CA120" s="24">
        <f t="shared" ref="CA120" si="823">(J120-J119)/$B119*J$3</f>
        <v>5.2239127765502428E-4</v>
      </c>
      <c r="CB120" s="24">
        <f t="shared" ref="CB120" si="824">(K120-K119)/$B119*K$3</f>
        <v>2.8342852836252979E-3</v>
      </c>
      <c r="CC120" s="24">
        <f t="shared" ref="CC120" si="825">(L120-L119)/$B119*L$3</f>
        <v>3.5330573249676441E-4</v>
      </c>
      <c r="CD120" s="24">
        <f t="shared" ref="CD120" si="826">(M120-M119)/$B119*M$3</f>
        <v>1.3424158414157544E-3</v>
      </c>
      <c r="CE120" s="24">
        <f t="shared" ref="CE120" si="827">(N120-N119)/$B119*N$3</f>
        <v>6.4374685117681561E-4</v>
      </c>
      <c r="CF120" s="24">
        <f t="shared" ref="CF120" si="828">+SUM(BT120:CE120)</f>
        <v>2.1431100481209046E-2</v>
      </c>
    </row>
    <row r="121" spans="1:84" x14ac:dyDescent="0.2">
      <c r="A121" s="31">
        <f>+[1]CUY!A122</f>
        <v>46235</v>
      </c>
      <c r="B121" s="17">
        <f>+[1]CUY!B122</f>
        <v>12369.847178362421</v>
      </c>
      <c r="C121" s="17">
        <f>+[1]CUY!C122</f>
        <v>13207.68435666239</v>
      </c>
      <c r="D121" s="17">
        <f>+[1]CUY!D122</f>
        <v>8214.0518933053754</v>
      </c>
      <c r="E121" s="17">
        <f>+[1]CUY!E122</f>
        <v>7931.4368685944764</v>
      </c>
      <c r="F121" s="17">
        <f>+[1]CUY!F122</f>
        <v>15478.419900000001</v>
      </c>
      <c r="G121" s="17">
        <f>+[1]CUY!G122</f>
        <v>9780.9220999999998</v>
      </c>
      <c r="H121" s="17">
        <f>+[1]CUY!H122</f>
        <v>14561.263499999999</v>
      </c>
      <c r="I121" s="17">
        <f>+[1]CUY!I122</f>
        <v>13936.9674</v>
      </c>
      <c r="J121" s="17">
        <f>+[1]CUY!J122</f>
        <v>10462.639706954151</v>
      </c>
      <c r="K121" s="17">
        <f>+[1]CUY!K122</f>
        <v>10373.6384</v>
      </c>
      <c r="L121" s="17">
        <f>+[1]CUY!L122</f>
        <v>9478.4089052210202</v>
      </c>
      <c r="M121" s="17">
        <f>+[1]CUY!M122</f>
        <v>15451.211181883529</v>
      </c>
      <c r="N121" s="17">
        <f>+[1]CUY!N122</f>
        <v>11989.376200000001</v>
      </c>
      <c r="O121" s="17">
        <f>+[1]CUY!P122</f>
        <v>9749.8503000000001</v>
      </c>
      <c r="P121" s="17">
        <f>+[1]CUY!Q122</f>
        <v>12412.8356</v>
      </c>
      <c r="Q121" s="17">
        <f>+[1]CUY!R122</f>
        <v>13665.7467</v>
      </c>
      <c r="R121" s="18">
        <f t="shared" ref="R121" si="829">+SUMPRODUCT($C$3:$N$3,C121:N121)</f>
        <v>12369.847178362419</v>
      </c>
      <c r="S121" s="19">
        <f t="shared" si="52"/>
        <v>11599.754364666454</v>
      </c>
      <c r="T121" s="19">
        <f t="shared" si="53"/>
        <v>10635.600246773016</v>
      </c>
      <c r="U121" s="19">
        <f t="shared" si="54"/>
        <v>9457.9160302251057</v>
      </c>
      <c r="V121" s="19"/>
      <c r="W121" s="20">
        <f t="shared" si="55"/>
        <v>11266.430716390481</v>
      </c>
      <c r="X121" s="21"/>
      <c r="Y121" s="41">
        <f t="shared" ref="Y121" si="830">+B121/B120-1</f>
        <v>1.596968446109126E-2</v>
      </c>
      <c r="Z121" s="24">
        <f t="shared" ref="Z121" si="831">+C121/C120-1</f>
        <v>1.7723748667604289E-2</v>
      </c>
      <c r="AA121" s="24">
        <f t="shared" ref="AA121" si="832">+D121/D120-1</f>
        <v>2.4658324783371377E-2</v>
      </c>
      <c r="AB121" s="24">
        <f t="shared" ref="AB121" si="833">+E121/E120-1</f>
        <v>2.4836747952877269E-2</v>
      </c>
      <c r="AC121" s="24">
        <f t="shared" ref="AC121" si="834">+F121/F120-1</f>
        <v>1.9646167213983157E-2</v>
      </c>
      <c r="AD121" s="24">
        <f t="shared" ref="AD121" si="835">+G121/G120-1</f>
        <v>3.8421257507990081E-3</v>
      </c>
      <c r="AE121" s="24">
        <f t="shared" ref="AE121" si="836">+H121/H120-1</f>
        <v>2.5794362124584191E-2</v>
      </c>
      <c r="AF121" s="24">
        <f t="shared" ref="AF121" si="837">+I121/I120-1</f>
        <v>1.2531606360268066E-2</v>
      </c>
      <c r="AG121" s="24">
        <f t="shared" ref="AG121" si="838">+J121/J120-1</f>
        <v>2.8481799795153417E-2</v>
      </c>
      <c r="AH121" s="24">
        <f t="shared" ref="AH121" si="839">+K121/K120-1</f>
        <v>4.1022685184244345E-4</v>
      </c>
      <c r="AI121" s="24">
        <f t="shared" ref="AI121" si="840">+L121/L120-1</f>
        <v>2.4916607756255482E-2</v>
      </c>
      <c r="AJ121" s="24">
        <f t="shared" ref="AJ121" si="841">+M121/M120-1</f>
        <v>7.6253404262960345E-4</v>
      </c>
      <c r="AK121" s="24">
        <f t="shared" ref="AK121" si="842">+N121/N120-1</f>
        <v>2.2919581957855151E-2</v>
      </c>
      <c r="AL121" s="24">
        <f t="shared" ref="AL121" si="843">+O121/O120-1</f>
        <v>2.0307176825297368E-2</v>
      </c>
      <c r="AM121" s="24">
        <f t="shared" ref="AM121" si="844">+P121/P120-1</f>
        <v>1.6036173887943539E-2</v>
      </c>
      <c r="AN121" s="24">
        <f t="shared" ref="AN121" si="845">+Q121/Q120-1</f>
        <v>1.6355467669100454E-2</v>
      </c>
      <c r="AO121" s="24">
        <f t="shared" ref="AO121" si="846">+R121/R120-1</f>
        <v>1.5969684461091038E-2</v>
      </c>
      <c r="AP121" s="24">
        <f t="shared" ref="AP121" si="847">+S121/S120-1</f>
        <v>1.40573265065016E-2</v>
      </c>
      <c r="AQ121" s="24">
        <f t="shared" ref="AQ121" si="848">+T121/T120-1</f>
        <v>9.5490797838566621E-3</v>
      </c>
      <c r="AR121" s="24">
        <f t="shared" ref="AR121" si="849">+U121/U120-1</f>
        <v>1.3102816061734357E-2</v>
      </c>
      <c r="AS121" s="24" t="e">
        <f t="shared" ref="AS121" si="850">+V121/V120-1</f>
        <v>#DIV/0!</v>
      </c>
      <c r="AT121" s="24">
        <f t="shared" ref="AT121" si="851">+W121/W120-1</f>
        <v>1.6344330610908342E-2</v>
      </c>
      <c r="AU121" s="21"/>
      <c r="AV121" s="24">
        <f t="shared" ref="AV121" si="852">+B121/B109-1</f>
        <v>0.33356817979026099</v>
      </c>
      <c r="AW121" s="24">
        <f t="shared" ref="AW121" si="853">+C121/C109-1</f>
        <v>0.34823502337034529</v>
      </c>
      <c r="AX121" s="24">
        <f t="shared" ref="AX121" si="854">+D121/D109-1</f>
        <v>0.22550913867416078</v>
      </c>
      <c r="AY121" s="24">
        <f t="shared" ref="AY121" si="855">+E121/E109-1</f>
        <v>0.15748253853077521</v>
      </c>
      <c r="AZ121" s="24">
        <f t="shared" ref="AZ121" si="856">+F121/F109-1</f>
        <v>0.50760975036469524</v>
      </c>
      <c r="BA121" s="24">
        <f t="shared" ref="BA121" si="857">+G121/G109-1</f>
        <v>0.22380697513721426</v>
      </c>
      <c r="BB121" s="24">
        <f t="shared" ref="BB121" si="858">+H121/H109-1</f>
        <v>0.31281900153595488</v>
      </c>
      <c r="BC121" s="24">
        <f t="shared" ref="BC121" si="859">+I121/I109-1</f>
        <v>0.42124388591932016</v>
      </c>
      <c r="BD121" s="24">
        <f t="shared" ref="BD121" si="860">+J121/J109-1</f>
        <v>0.35304091222862399</v>
      </c>
      <c r="BE121" s="24">
        <f t="shared" ref="BE121" si="861">+K121/K109-1</f>
        <v>0.28036344137501557</v>
      </c>
      <c r="BF121" s="24">
        <f t="shared" ref="BF121" si="862">+L121/L109-1</f>
        <v>0.38456216821864309</v>
      </c>
      <c r="BG121" s="24">
        <f t="shared" ref="BG121" si="863">+M121/M109-1</f>
        <v>0.27440759153334993</v>
      </c>
      <c r="BH121" s="24">
        <f t="shared" ref="BH121" si="864">+N121/N109-1</f>
        <v>0.32814015698347854</v>
      </c>
      <c r="BI121" s="24">
        <f t="shared" ref="BI121" si="865">+O121/O109-1</f>
        <v>0.31365821718159559</v>
      </c>
      <c r="BJ121" s="24">
        <f t="shared" ref="BJ121" si="866">+P121/P109-1</f>
        <v>0.29654011603921382</v>
      </c>
      <c r="BK121" s="24">
        <f t="shared" ref="BK121" si="867">+Q121/Q109-1</f>
        <v>0.46823786788227184</v>
      </c>
      <c r="BL121" s="24">
        <f t="shared" ref="BL121" si="868">+R121/R109-1</f>
        <v>0.33356817979026099</v>
      </c>
      <c r="BM121" s="24">
        <f t="shared" ref="BM121" si="869">+S121/S109-1</f>
        <v>0.29073957309153475</v>
      </c>
      <c r="BN121" s="24">
        <f t="shared" ref="BN121" si="870">+T121/T109-1</f>
        <v>0.24233233140699562</v>
      </c>
      <c r="BO121" s="24">
        <f t="shared" ref="BO121" si="871">+U121/U109-1</f>
        <v>0.22996434790028331</v>
      </c>
      <c r="BP121" s="24" t="e">
        <f t="shared" ref="BP121" si="872">+V121/V109-1</f>
        <v>#DIV/0!</v>
      </c>
      <c r="BQ121" s="24">
        <f t="shared" ref="BQ121" si="873">+W121/W109-1</f>
        <v>0.3059600217909777</v>
      </c>
      <c r="BR121" s="21"/>
      <c r="BS121" s="35">
        <f t="shared" ref="BS121" si="874">+A121</f>
        <v>46235</v>
      </c>
      <c r="BT121" s="24">
        <f t="shared" ref="BT121" si="875">(C121-C120)/$B120*C$3</f>
        <v>5.3689930765429602E-3</v>
      </c>
      <c r="BU121" s="24">
        <f t="shared" ref="BU121" si="876">(D121-D120)/$B120*D$3</f>
        <v>5.7959758743398335E-4</v>
      </c>
      <c r="BV121" s="24">
        <f t="shared" ref="BV121" si="877">(E121-E120)/$B120*E$3</f>
        <v>1.7965966650261142E-3</v>
      </c>
      <c r="BW121" s="24">
        <f t="shared" ref="BW121" si="878">(F121-F120)/$B120*F$3</f>
        <v>2.1751256503195148E-3</v>
      </c>
      <c r="BX121" s="24">
        <f t="shared" ref="BX121" si="879">(G121-G120)/$B120*G$3</f>
        <v>1.9309099346508096E-4</v>
      </c>
      <c r="BY121" s="24">
        <f t="shared" ref="BY121" si="880">(H121-H120)/$B120*H$3</f>
        <v>2.2254184300893802E-3</v>
      </c>
      <c r="BZ121" s="24">
        <f t="shared" ref="BZ121" si="881">(I121-I120)/$B120*I$3</f>
        <v>1.7142265819596754E-3</v>
      </c>
      <c r="CA121" s="24">
        <f t="shared" ref="CA121" si="882">(J121-J120)/$B120*J$3</f>
        <v>6.0207282428323199E-4</v>
      </c>
      <c r="CB121" s="24">
        <f t="shared" ref="CB121" si="883">(K121-K120)/$B120*K$3</f>
        <v>2.3478089560293732E-5</v>
      </c>
      <c r="CC121" s="24">
        <f t="shared" ref="CC121" si="884">(L121-L120)/$B120*L$3</f>
        <v>4.2393596200454635E-4</v>
      </c>
      <c r="CD121" s="24">
        <f t="shared" ref="CD121" si="885">(M121-M120)/$B120*M$3</f>
        <v>6.623655154885316E-5</v>
      </c>
      <c r="CE121" s="24">
        <f t="shared" ref="CE121" si="886">(N121-N120)/$B120*N$3</f>
        <v>8.0091204885723887E-4</v>
      </c>
      <c r="CF121" s="24">
        <f t="shared" ref="CF121" si="887">+SUM(BT121:CE121)</f>
        <v>1.5969684461090875E-2</v>
      </c>
    </row>
    <row r="122" spans="1:84" x14ac:dyDescent="0.2">
      <c r="A122" s="31">
        <f>+[1]CUY!A123</f>
        <v>46266</v>
      </c>
      <c r="B122" s="17">
        <f>+[1]CUY!B123</f>
        <v>12595.529113020189</v>
      </c>
      <c r="C122" s="17">
        <f>+[1]CUY!C123</f>
        <v>13461.92045958653</v>
      </c>
      <c r="D122" s="17">
        <f>+[1]CUY!D123</f>
        <v>8296.223245000936</v>
      </c>
      <c r="E122" s="17">
        <f>+[1]CUY!E123</f>
        <v>7884.9018987708632</v>
      </c>
      <c r="F122" s="17">
        <f>+[1]CUY!F123</f>
        <v>15884.873</v>
      </c>
      <c r="G122" s="17">
        <f>+[1]CUY!G123</f>
        <v>9927.4493000000002</v>
      </c>
      <c r="H122" s="17">
        <f>+[1]CUY!H123</f>
        <v>14884.102999999999</v>
      </c>
      <c r="I122" s="17">
        <f>+[1]CUY!I123</f>
        <v>14226.356400000001</v>
      </c>
      <c r="J122" s="17">
        <f>+[1]CUY!J123</f>
        <v>10733.836366539559</v>
      </c>
      <c r="K122" s="17">
        <f>+[1]CUY!K123</f>
        <v>10550.7214</v>
      </c>
      <c r="L122" s="17">
        <f>+[1]CUY!L123</f>
        <v>9716.8474903667484</v>
      </c>
      <c r="M122" s="17">
        <f>+[1]CUY!M123</f>
        <v>15782.515649655061</v>
      </c>
      <c r="N122" s="17">
        <f>+[1]CUY!N123</f>
        <v>12121.398999999999</v>
      </c>
      <c r="O122" s="17">
        <f>+[1]CUY!P123</f>
        <v>10095.0725</v>
      </c>
      <c r="P122" s="17">
        <f>+[1]CUY!Q123</f>
        <v>12598.826800000001</v>
      </c>
      <c r="Q122" s="17">
        <f>+[1]CUY!R123</f>
        <v>13978.638999999999</v>
      </c>
      <c r="R122" s="18">
        <f t="shared" ref="R122" si="888">+SUMPRODUCT($C$3:$N$3,C122:N122)</f>
        <v>12595.529113020189</v>
      </c>
      <c r="S122" s="19">
        <f t="shared" si="52"/>
        <v>11776.987584685892</v>
      </c>
      <c r="T122" s="19">
        <f t="shared" si="53"/>
        <v>10759.791267646291</v>
      </c>
      <c r="U122" s="19">
        <f t="shared" si="54"/>
        <v>9531.4563152450028</v>
      </c>
      <c r="V122" s="19"/>
      <c r="W122" s="20">
        <f t="shared" si="55"/>
        <v>11441.846029376034</v>
      </c>
      <c r="X122" s="21"/>
      <c r="Y122" s="41">
        <f t="shared" ref="Y122" si="889">+B122/B121-1</f>
        <v>1.8244520841982359E-2</v>
      </c>
      <c r="Z122" s="24">
        <f t="shared" ref="Z122" si="890">+C122/C121-1</f>
        <v>1.9249104995145982E-2</v>
      </c>
      <c r="AA122" s="24">
        <f t="shared" ref="AA122" si="891">+D122/D121-1</f>
        <v>1.0003753660545067E-2</v>
      </c>
      <c r="AB122" s="24">
        <f t="shared" ref="AB122" si="892">+E122/E121-1</f>
        <v>-5.8671550432273234E-3</v>
      </c>
      <c r="AC122" s="24">
        <f t="shared" ref="AC122" si="893">+F122/F121-1</f>
        <v>2.6259340593286273E-2</v>
      </c>
      <c r="AD122" s="24">
        <f t="shared" ref="AD122" si="894">+G122/G121-1</f>
        <v>1.4980918823594314E-2</v>
      </c>
      <c r="AE122" s="24">
        <f t="shared" ref="AE122" si="895">+H122/H121-1</f>
        <v>2.2171118598327766E-2</v>
      </c>
      <c r="AF122" s="24">
        <f t="shared" ref="AF122" si="896">+I122/I121-1</f>
        <v>2.0764129791966068E-2</v>
      </c>
      <c r="AG122" s="24">
        <f t="shared" ref="AG122" si="897">+J122/J121-1</f>
        <v>2.5920481559271735E-2</v>
      </c>
      <c r="AH122" s="24">
        <f t="shared" ref="AH122" si="898">+K122/K121-1</f>
        <v>1.7070481269137128E-2</v>
      </c>
      <c r="AI122" s="24">
        <f t="shared" ref="AI122" si="899">+L122/L121-1</f>
        <v>2.5155971590800297E-2</v>
      </c>
      <c r="AJ122" s="24">
        <f t="shared" ref="AJ122" si="900">+M122/M121-1</f>
        <v>2.1441973957354588E-2</v>
      </c>
      <c r="AK122" s="24">
        <f t="shared" ref="AK122" si="901">+N122/N121-1</f>
        <v>1.1011648796206641E-2</v>
      </c>
      <c r="AL122" s="24">
        <f t="shared" ref="AL122" si="902">+O122/O121-1</f>
        <v>3.5407948776403186E-2</v>
      </c>
      <c r="AM122" s="24">
        <f t="shared" ref="AM122" si="903">+P122/P121-1</f>
        <v>1.4983780176706762E-2</v>
      </c>
      <c r="AN122" s="24">
        <f t="shared" ref="AN122" si="904">+Q122/Q121-1</f>
        <v>2.2896099779165402E-2</v>
      </c>
      <c r="AO122" s="24">
        <f t="shared" ref="AO122" si="905">+R122/R121-1</f>
        <v>1.8244520841982359E-2</v>
      </c>
      <c r="AP122" s="24">
        <f t="shared" ref="AP122" si="906">+S122/S121-1</f>
        <v>1.5279049404640865E-2</v>
      </c>
      <c r="AQ122" s="24">
        <f t="shared" ref="AQ122" si="907">+T122/T121-1</f>
        <v>1.1676916957362726E-2</v>
      </c>
      <c r="AR122" s="24">
        <f t="shared" ref="AR122" si="908">+U122/U121-1</f>
        <v>7.7755273767372568E-3</v>
      </c>
      <c r="AS122" s="24" t="e">
        <f t="shared" ref="AS122" si="909">+V122/V121-1</f>
        <v>#DIV/0!</v>
      </c>
      <c r="AT122" s="24">
        <f t="shared" ref="AT122" si="910">+W122/W121-1</f>
        <v>1.5569732544518988E-2</v>
      </c>
      <c r="AU122" s="21"/>
      <c r="AV122" s="24">
        <f t="shared" ref="AV122" si="911">+B122/B110-1</f>
        <v>0.33038368863351364</v>
      </c>
      <c r="AW122" s="24">
        <f t="shared" ref="AW122" si="912">+C122/C110-1</f>
        <v>0.34654620891484744</v>
      </c>
      <c r="AX122" s="24">
        <f t="shared" ref="AX122" si="913">+D122/D110-1</f>
        <v>0.22875137995279271</v>
      </c>
      <c r="AY122" s="24">
        <f t="shared" ref="AY122" si="914">+E122/E110-1</f>
        <v>0.15707191134458132</v>
      </c>
      <c r="AZ122" s="24">
        <f t="shared" ref="AZ122" si="915">+F122/F110-1</f>
        <v>0.49062433899055979</v>
      </c>
      <c r="BA122" s="24">
        <f t="shared" ref="BA122" si="916">+G122/G110-1</f>
        <v>0.21776557747554337</v>
      </c>
      <c r="BB122" s="24">
        <f t="shared" ref="BB122" si="917">+H122/H110-1</f>
        <v>0.31433789132740242</v>
      </c>
      <c r="BC122" s="24">
        <f t="shared" ref="BC122" si="918">+I122/I110-1</f>
        <v>0.41161371774344779</v>
      </c>
      <c r="BD122" s="24">
        <f t="shared" ref="BD122" si="919">+J122/J110-1</f>
        <v>0.35440631489132635</v>
      </c>
      <c r="BE122" s="24">
        <f t="shared" ref="BE122" si="920">+K122/K110-1</f>
        <v>0.28463088801508318</v>
      </c>
      <c r="BF122" s="24">
        <f t="shared" ref="BF122" si="921">+L122/L110-1</f>
        <v>0.37545160001100308</v>
      </c>
      <c r="BG122" s="24">
        <f t="shared" ref="BG122" si="922">+M122/M110-1</f>
        <v>0.27618481319581734</v>
      </c>
      <c r="BH122" s="24">
        <f t="shared" ref="BH122" si="923">+N122/N110-1</f>
        <v>0.30839536780896148</v>
      </c>
      <c r="BI122" s="24">
        <f t="shared" ref="BI122" si="924">+O122/O110-1</f>
        <v>0.32949424597837473</v>
      </c>
      <c r="BJ122" s="24">
        <f t="shared" ref="BJ122" si="925">+P122/P110-1</f>
        <v>0.29121795738993916</v>
      </c>
      <c r="BK122" s="24">
        <f t="shared" ref="BK122" si="926">+Q122/Q110-1</f>
        <v>0.46007232553048194</v>
      </c>
      <c r="BL122" s="24">
        <f t="shared" ref="BL122" si="927">+R122/R110-1</f>
        <v>0.33038368863351364</v>
      </c>
      <c r="BM122" s="24">
        <f t="shared" ref="BM122" si="928">+S122/S110-1</f>
        <v>0.28956637146836517</v>
      </c>
      <c r="BN122" s="24">
        <f t="shared" ref="BN122" si="929">+T122/T110-1</f>
        <v>0.24085805150774031</v>
      </c>
      <c r="BO122" s="24">
        <f t="shared" ref="BO122" si="930">+U122/U110-1</f>
        <v>0.22710289091147851</v>
      </c>
      <c r="BP122" s="24" t="e">
        <f t="shared" ref="BP122" si="931">+V122/V110-1</f>
        <v>#DIV/0!</v>
      </c>
      <c r="BQ122" s="24">
        <f t="shared" ref="BQ122" si="932">+W122/W110-1</f>
        <v>0.30269420726590446</v>
      </c>
      <c r="BR122" s="21"/>
      <c r="BS122" s="35">
        <f t="shared" ref="BS122" si="933">+A122</f>
        <v>46266</v>
      </c>
      <c r="BT122" s="24">
        <f t="shared" ref="BT122" si="934">(C122-C121)/$B121*C$3</f>
        <v>5.8411312127953025E-3</v>
      </c>
      <c r="BU122" s="24">
        <f t="shared" ref="BU122" si="935">(D122-D121)/$B121*D$3</f>
        <v>2.3715064650619766E-4</v>
      </c>
      <c r="BV122" s="24">
        <f t="shared" ref="BV122" si="936">(E122-E121)/$B121*E$3</f>
        <v>-4.2811196367813583E-4</v>
      </c>
      <c r="BW122" s="24">
        <f t="shared" ref="BW122" si="937">(F122-F121)/$B121*F$3</f>
        <v>2.9178238631059682E-3</v>
      </c>
      <c r="BX122" s="24">
        <f t="shared" ref="BX122" si="938">(G122-G121)/$B121*G$3</f>
        <v>7.4389828971340778E-4</v>
      </c>
      <c r="BY122" s="24">
        <f t="shared" ref="BY122" si="939">(H122-H121)/$B121*H$3</f>
        <v>1.9313191711688299E-3</v>
      </c>
      <c r="BZ122" s="24">
        <f t="shared" ref="BZ122" si="940">(I122-I121)/$B121*I$3</f>
        <v>2.8307600324481708E-3</v>
      </c>
      <c r="CA122" s="24">
        <f t="shared" ref="CA122" si="941">(J122-J121)/$B121*J$3</f>
        <v>5.5467746598460057E-4</v>
      </c>
      <c r="CB122" s="24">
        <f t="shared" ref="CB122" si="942">(K122-K121)/$B121*K$3</f>
        <v>9.6201492455102512E-4</v>
      </c>
      <c r="CC122" s="24">
        <f t="shared" ref="CC122" si="943">(L122-L121)/$B121*L$3</f>
        <v>4.3177771157973047E-4</v>
      </c>
      <c r="CD122" s="24">
        <f t="shared" ref="CD122" si="944">(M122-M121)/$B121*M$3</f>
        <v>1.8346512867230347E-3</v>
      </c>
      <c r="CE122" s="24">
        <f t="shared" ref="CE122" si="945">(N122-N121)/$B121*N$3</f>
        <v>3.8742820108424343E-4</v>
      </c>
      <c r="CF122" s="24">
        <f t="shared" ref="CF122" si="946">+SUM(BT122:CE122)</f>
        <v>1.8244520841982373E-2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22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0.27429999999999999</v>
      </c>
      <c r="D3" s="48">
        <v>3.5000000000000003E-2</v>
      </c>
      <c r="E3" s="48">
        <v>0.12820000000000001</v>
      </c>
      <c r="F3" s="48">
        <v>0.10059999999999999</v>
      </c>
      <c r="G3" s="48">
        <v>6.5500000000000003E-2</v>
      </c>
      <c r="H3" s="48">
        <v>4.9500000000000002E-2</v>
      </c>
      <c r="I3" s="48">
        <v>0.13420000000000001</v>
      </c>
      <c r="J3" s="48">
        <v>3.1899999999999998E-2</v>
      </c>
      <c r="K3" s="48">
        <v>7.7700000000000005E-2</v>
      </c>
      <c r="L3" s="48">
        <v>2.0899999999999998E-2</v>
      </c>
      <c r="M3" s="48">
        <v>5.0799999999999998E-2</v>
      </c>
      <c r="N3" s="48"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+[1]PAT!A6</f>
        <v>42705</v>
      </c>
      <c r="B5" s="17">
        <f>+[1]PAT!B6</f>
        <v>99.97665321581718</v>
      </c>
      <c r="C5" s="17">
        <f>+[1]PAT!C6</f>
        <v>100.036580555553</v>
      </c>
      <c r="D5" s="17">
        <f>+[1]PAT!D6</f>
        <v>99.550421266331895</v>
      </c>
      <c r="E5" s="17">
        <f>+[1]PAT!E6</f>
        <v>99.725527203633206</v>
      </c>
      <c r="F5" s="17">
        <f>+[1]PAT!F6</f>
        <v>100</v>
      </c>
      <c r="G5" s="17">
        <f>+[1]PAT!G6</f>
        <v>98.684641026211693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106.536145483065</v>
      </c>
      <c r="M5" s="17">
        <f>+[1]PAT!M6</f>
        <v>100.026736627175</v>
      </c>
      <c r="N5" s="17">
        <f>+[1]PAT!N6</f>
        <v>98.908732137840403</v>
      </c>
      <c r="O5" s="17">
        <f>+[1]PAT!P6</f>
        <v>100</v>
      </c>
      <c r="P5" s="17">
        <f>+[1]PAT!Q6</f>
        <v>100</v>
      </c>
      <c r="Q5" s="17">
        <f>+[1]PAT!R6</f>
        <v>100</v>
      </c>
      <c r="R5" s="18">
        <f>+SUMPRODUCT($C$3:$N$3,C5:N5)</f>
        <v>99.97665321581718</v>
      </c>
      <c r="S5" s="19">
        <f>+($C$3*$C5+$D$3*$D5+$E$3*$E5+$G$3*$G5+$K$3*$K5+$M$3*$M5+$N$3*$N5)/SUM($C$3:$E$3,$G$3,$K$3,$M$3:$N$3)</f>
        <v>99.758708365094492</v>
      </c>
      <c r="T5" s="19">
        <f>+($E$3*$E5+$G$3*$G5+$K$3*$K5+$M$3*$M5+$N$3*$N5)/SUM($E$3,$G$3,$K$3,$M$3:$N$3)</f>
        <v>99.563769752577244</v>
      </c>
      <c r="U5" s="19">
        <f>+($E$3*$E5+$G$3*$G5+$K$3*$K5+$N$3*$N5)/SUM($E$3,$G$3,$K$3,$N$3)</f>
        <v>99.486098955914244</v>
      </c>
      <c r="V5" s="19"/>
      <c r="W5" s="20">
        <f>($E$3*$E5+SUMPRODUCT($G$3:$L$3,$G5:$L5)+$N$3*$N5)/SUM($E$3,$G$3:$L$3,$N$3)</f>
        <v>99.964762107262914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+[1]PAT!A7</f>
        <v>42736</v>
      </c>
      <c r="B6" s="17">
        <f>+[1]PAT!B7</f>
        <v>102.7919826283066</v>
      </c>
      <c r="C6" s="17">
        <f>+[1]PAT!C7</f>
        <v>101.017560209449</v>
      </c>
      <c r="D6" s="17">
        <f>+[1]PAT!D7</f>
        <v>100.274495590117</v>
      </c>
      <c r="E6" s="17">
        <f>+[1]PAT!E7</f>
        <v>102.04241837791299</v>
      </c>
      <c r="F6" s="17">
        <f>+[1]PAT!F7</f>
        <v>110.3184</v>
      </c>
      <c r="G6" s="17">
        <f>+[1]PAT!G7</f>
        <v>100.647431027236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115.95704629754</v>
      </c>
      <c r="M6" s="17">
        <f>+[1]PAT!M7</f>
        <v>101.70546631781799</v>
      </c>
      <c r="N6" s="17">
        <f>+[1]PAT!N7</f>
        <v>101.489117589315</v>
      </c>
      <c r="O6" s="17">
        <f>+[1]PAT!P7</f>
        <v>100.68429999999999</v>
      </c>
      <c r="P6" s="17">
        <f>+[1]PAT!Q7</f>
        <v>101.8374</v>
      </c>
      <c r="Q6" s="17">
        <f>+[1]PAT!R7</f>
        <v>106.15560000000001</v>
      </c>
      <c r="R6" s="18">
        <f t="shared" ref="R6:R69" si="4">+SUMPRODUCT($C$3:$N$3,C6:N6)</f>
        <v>102.79198262830661</v>
      </c>
      <c r="S6" s="19">
        <f t="shared" ref="S6:S69" si="5">+($C$3*$C6+$D$3*$D6+$E$3*$E6+$G$3*$G6+$K$3*$K6+$M$3*$M6+$N$3*$N6)/SUM($C$3:$E$3,$G$3,$K$3,$M$3:$N$3)</f>
        <v>101.20840262586817</v>
      </c>
      <c r="T6" s="19">
        <f t="shared" ref="T6:T69" si="6">+($E$3*$E6+$G$3*$G6+$K$3*$K6+$M$3*$M6+$N$3*$N6)/SUM($E$3,$G$3,$K$3,$M$3:$N$3)</f>
        <v>101.44888571714381</v>
      </c>
      <c r="U6" s="19">
        <f t="shared" ref="U6:U69" si="7">+($E$3*$E6+$G$3*$G6+$K$3*$K6+$N$3*$N6)/SUM($E$3,$G$3,$K$3,$N$3)</f>
        <v>101.40583983037284</v>
      </c>
      <c r="V6" s="19"/>
      <c r="W6" s="20">
        <f t="shared" ref="W6:W69" si="8">($E$3*$E6+SUMPRODUCT($G$3:$L$3,$G6:$L6)+$N$3*$N6)/SUM($E$3,$G$3:$L$3,$N$3)</f>
        <v>102.55625771973945</v>
      </c>
      <c r="X6" s="21"/>
      <c r="Y6" s="41">
        <f t="shared" ref="Y6:AN21" si="9">+B6/B5-1</f>
        <v>2.8159868548630396E-2</v>
      </c>
      <c r="Z6" s="24">
        <f t="shared" si="9"/>
        <v>9.8062093730926225E-3</v>
      </c>
      <c r="AA6" s="24">
        <f t="shared" si="9"/>
        <v>7.273443091194487E-3</v>
      </c>
      <c r="AB6" s="24">
        <f t="shared" si="9"/>
        <v>2.3232679126868439E-2</v>
      </c>
      <c r="AC6" s="24">
        <f t="shared" si="9"/>
        <v>0.10318399999999994</v>
      </c>
      <c r="AD6" s="24">
        <f t="shared" si="9"/>
        <v>1.9889518577698162E-2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8.8429150235893816E-2</v>
      </c>
      <c r="AJ6" s="24">
        <f t="shared" si="9"/>
        <v>1.6782809749157801E-2</v>
      </c>
      <c r="AK6" s="24">
        <f t="shared" si="9"/>
        <v>2.6088550481857764E-2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2.8159868548630618E-2</v>
      </c>
      <c r="AP6" s="24">
        <f t="shared" si="10"/>
        <v>1.4532007125314106E-2</v>
      </c>
      <c r="AQ6" s="24">
        <f t="shared" si="10"/>
        <v>1.8933754409372172E-2</v>
      </c>
      <c r="AR6" s="24">
        <f t="shared" si="10"/>
        <v>1.9296574040050585E-2</v>
      </c>
      <c r="AS6" s="24" t="e">
        <f t="shared" si="10"/>
        <v>#DIV/0!</v>
      </c>
      <c r="AT6" s="24">
        <f>+W6/W5-1</f>
        <v>2.5924091228225477E-2</v>
      </c>
      <c r="AU6" s="21"/>
      <c r="BR6" s="21"/>
      <c r="BS6" s="35">
        <f t="shared" ref="BS6:BS69" si="11">+A6</f>
        <v>42736</v>
      </c>
      <c r="BT6" s="24">
        <f>(C6-C5)/$B5*C$3</f>
        <v>2.6914555589574543E-3</v>
      </c>
      <c r="BU6" s="24">
        <f t="shared" ref="BU6:CE21" si="12">(D6-D5)/$B5*D$3</f>
        <v>2.5348519396595687E-4</v>
      </c>
      <c r="BV6" s="24">
        <f t="shared" si="12"/>
        <v>2.9709481062692436E-3</v>
      </c>
      <c r="BW6" s="24">
        <f t="shared" si="12"/>
        <v>1.0382734434600718E-2</v>
      </c>
      <c r="BX6" s="24">
        <f t="shared" si="12"/>
        <v>1.2859276734295808E-3</v>
      </c>
      <c r="BY6" s="24">
        <f t="shared" si="12"/>
        <v>2.3395697142920046E-3</v>
      </c>
      <c r="BZ6" s="24">
        <f t="shared" si="12"/>
        <v>3.324641796945181E-3</v>
      </c>
      <c r="CA6" s="24">
        <f t="shared" si="12"/>
        <v>5.3122712445026682E-4</v>
      </c>
      <c r="CB6" s="24">
        <f t="shared" si="12"/>
        <v>7.4702680673636058E-4</v>
      </c>
      <c r="CC6" s="24">
        <f t="shared" si="12"/>
        <v>1.9694280683460286E-3</v>
      </c>
      <c r="CD6" s="24">
        <f t="shared" si="12"/>
        <v>8.5299382947510213E-4</v>
      </c>
      <c r="CE6" s="24">
        <f t="shared" si="12"/>
        <v>8.1043024116238022E-4</v>
      </c>
      <c r="CF6" s="24">
        <f>+SUM(BT6:CE6)</f>
        <v>2.8159868548630278E-2</v>
      </c>
      <c r="CG6" s="21"/>
      <c r="CH6" s="24">
        <f>+CH$3*(B$95-B$55)/$B$55</f>
        <v>14.231705606394929</v>
      </c>
      <c r="CI6" s="56">
        <f>+CI$3*(C$95-C$55)/$B$55</f>
        <v>4.3391431318799407</v>
      </c>
      <c r="CJ6" s="56">
        <f t="shared" ref="CJ6:CT6" si="13">+CJ$3*(D$95-D$55)/$B$55</f>
        <v>0.38747733853683081</v>
      </c>
      <c r="CK6" s="56">
        <f t="shared" si="13"/>
        <v>1.5748031690250113</v>
      </c>
      <c r="CL6" s="56">
        <f t="shared" si="13"/>
        <v>1.2473028199762748</v>
      </c>
      <c r="CM6" s="56">
        <f t="shared" si="13"/>
        <v>0.96289206967790453</v>
      </c>
      <c r="CN6" s="56">
        <f t="shared" si="13"/>
        <v>0.79876763392222383</v>
      </c>
      <c r="CO6" s="56">
        <f t="shared" si="13"/>
        <v>2.235281935450053</v>
      </c>
      <c r="CP6" s="56">
        <f t="shared" si="13"/>
        <v>0.32770914091924658</v>
      </c>
      <c r="CQ6" s="56">
        <f t="shared" si="13"/>
        <v>0.9573774520710524</v>
      </c>
      <c r="CR6" s="56">
        <f t="shared" si="13"/>
        <v>0.14445213940684951</v>
      </c>
      <c r="CS6" s="56">
        <f t="shared" si="13"/>
        <v>0.74872909140045862</v>
      </c>
      <c r="CT6" s="56">
        <f t="shared" si="13"/>
        <v>0.50776968412907841</v>
      </c>
    </row>
    <row r="7" spans="1:99" x14ac:dyDescent="0.2">
      <c r="A7" s="31">
        <f>+[1]PAT!A8</f>
        <v>42767</v>
      </c>
      <c r="B7" s="17">
        <f>+[1]PAT!B8</f>
        <v>104.70557465706671</v>
      </c>
      <c r="C7" s="17">
        <f>+[1]PAT!C8</f>
        <v>101.626370427797</v>
      </c>
      <c r="D7" s="17">
        <f>+[1]PAT!D8</f>
        <v>105.084474200823</v>
      </c>
      <c r="E7" s="17">
        <f>+[1]PAT!E8</f>
        <v>104.724166983019</v>
      </c>
      <c r="F7" s="17">
        <f>+[1]PAT!F8</f>
        <v>112.0198</v>
      </c>
      <c r="G7" s="17">
        <f>+[1]PAT!G8</f>
        <v>102.071448536753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121.162764984852</v>
      </c>
      <c r="M7" s="17">
        <f>+[1]PAT!M8</f>
        <v>105.11332185045799</v>
      </c>
      <c r="N7" s="17">
        <f>+[1]PAT!N8</f>
        <v>103.51505181930401</v>
      </c>
      <c r="O7" s="17">
        <f>+[1]PAT!P8</f>
        <v>101.17400000000001</v>
      </c>
      <c r="P7" s="17">
        <f>+[1]PAT!Q8</f>
        <v>103.524</v>
      </c>
      <c r="Q7" s="17">
        <f>+[1]PAT!R8</f>
        <v>108.76519999999999</v>
      </c>
      <c r="R7" s="18">
        <f t="shared" si="4"/>
        <v>104.70557465706669</v>
      </c>
      <c r="S7" s="19">
        <f t="shared" si="5"/>
        <v>102.91483798292847</v>
      </c>
      <c r="T7" s="19">
        <f t="shared" si="6"/>
        <v>103.6995930246317</v>
      </c>
      <c r="U7" s="19">
        <f t="shared" si="7"/>
        <v>103.46241526917603</v>
      </c>
      <c r="V7" s="19"/>
      <c r="W7" s="20">
        <f t="shared" si="8"/>
        <v>104.84434641514912</v>
      </c>
      <c r="X7" s="21"/>
      <c r="Y7" s="41">
        <f t="shared" si="9"/>
        <v>1.8616160325262143E-2</v>
      </c>
      <c r="Z7" s="24">
        <f t="shared" si="9"/>
        <v>6.0267761078933724E-3</v>
      </c>
      <c r="AA7" s="24">
        <f t="shared" si="9"/>
        <v>4.7968115744678519E-2</v>
      </c>
      <c r="AB7" s="24">
        <f t="shared" si="9"/>
        <v>2.6280723719955157E-2</v>
      </c>
      <c r="AC7" s="24">
        <f t="shared" si="9"/>
        <v>1.5422631220177285E-2</v>
      </c>
      <c r="AD7" s="24">
        <f t="shared" si="9"/>
        <v>1.4148572844662644E-2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4.4893508877023258E-2</v>
      </c>
      <c r="AJ7" s="24">
        <f t="shared" si="9"/>
        <v>3.3507102971150449E-2</v>
      </c>
      <c r="AK7" s="24">
        <f t="shared" si="9"/>
        <v>1.9962083404716724E-2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1.8616160325261699E-2</v>
      </c>
      <c r="AP7" s="24">
        <f t="shared" si="10"/>
        <v>1.6860609522396874E-2</v>
      </c>
      <c r="AQ7" s="24">
        <f t="shared" si="10"/>
        <v>2.218562866982321E-2</v>
      </c>
      <c r="AR7" s="24">
        <f t="shared" si="10"/>
        <v>2.0280641058181059E-2</v>
      </c>
      <c r="AS7" s="24" t="e">
        <f t="shared" si="10"/>
        <v>#DIV/0!</v>
      </c>
      <c r="AT7" s="24">
        <f t="shared" si="10"/>
        <v>2.2310571254095857E-2</v>
      </c>
      <c r="AU7" s="21"/>
      <c r="BR7" s="21"/>
      <c r="BS7" s="35">
        <f t="shared" si="11"/>
        <v>42767</v>
      </c>
      <c r="BT7" s="24">
        <f>(C7-C6)/$B6*C$3</f>
        <v>1.6246076651397188E-3</v>
      </c>
      <c r="BU7" s="24">
        <f t="shared" si="12"/>
        <v>1.6377663614433517E-3</v>
      </c>
      <c r="BV7" s="24">
        <f t="shared" si="12"/>
        <v>3.3446204887181102E-3</v>
      </c>
      <c r="BW7" s="24">
        <f t="shared" si="12"/>
        <v>1.6651185785462883E-3</v>
      </c>
      <c r="BX7" s="24">
        <f t="shared" si="12"/>
        <v>9.0739709935002452E-4</v>
      </c>
      <c r="BY7" s="24">
        <f t="shared" si="12"/>
        <v>1.0989086610816421E-3</v>
      </c>
      <c r="BZ7" s="24">
        <f t="shared" si="12"/>
        <v>2.5253239928122342E-3</v>
      </c>
      <c r="CA7" s="24">
        <f t="shared" si="12"/>
        <v>1.2636550699648651E-3</v>
      </c>
      <c r="CB7" s="24">
        <f t="shared" si="12"/>
        <v>1.1872851060895004E-3</v>
      </c>
      <c r="CC7" s="24">
        <f t="shared" si="12"/>
        <v>1.0584436430050904E-3</v>
      </c>
      <c r="CD7" s="24">
        <f t="shared" si="12"/>
        <v>1.6841689072591044E-3</v>
      </c>
      <c r="CE7" s="24">
        <f t="shared" si="12"/>
        <v>6.1886475185212353E-4</v>
      </c>
      <c r="CF7" s="24">
        <f t="shared" ref="CF7:CF70" si="14">+SUM(BT7:CE7)</f>
        <v>1.861616032526205E-2</v>
      </c>
    </row>
    <row r="8" spans="1:99" x14ac:dyDescent="0.2">
      <c r="A8" s="31">
        <f>+[1]PAT!A9</f>
        <v>42795</v>
      </c>
      <c r="B8" s="17">
        <f>+[1]PAT!B9</f>
        <v>105.9944402832305</v>
      </c>
      <c r="C8" s="17">
        <f>+[1]PAT!C9</f>
        <v>102.543325243992</v>
      </c>
      <c r="D8" s="17">
        <f>+[1]PAT!D9</f>
        <v>105.33972427846101</v>
      </c>
      <c r="E8" s="17">
        <f>+[1]PAT!E9</f>
        <v>105.69544834232499</v>
      </c>
      <c r="F8" s="17">
        <f>+[1]PAT!F9</f>
        <v>115.3729</v>
      </c>
      <c r="G8" s="17">
        <f>+[1]PAT!G9</f>
        <v>103.49270325653301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112.194333142313</v>
      </c>
      <c r="M8" s="17">
        <f>+[1]PAT!M9</f>
        <v>104.71267640689901</v>
      </c>
      <c r="N8" s="17">
        <f>+[1]PAT!N9</f>
        <v>106.073021468905</v>
      </c>
      <c r="O8" s="17">
        <f>+[1]PAT!P9</f>
        <v>102.5219</v>
      </c>
      <c r="P8" s="17">
        <f>+[1]PAT!Q9</f>
        <v>105.2611</v>
      </c>
      <c r="Q8" s="17">
        <f>+[1]PAT!R9</f>
        <v>113.2246</v>
      </c>
      <c r="R8" s="18">
        <f t="shared" si="4"/>
        <v>105.99444028323053</v>
      </c>
      <c r="S8" s="19">
        <f t="shared" si="5"/>
        <v>104.01881134493317</v>
      </c>
      <c r="T8" s="19">
        <f t="shared" si="6"/>
        <v>105.0326515169204</v>
      </c>
      <c r="U8" s="19">
        <f t="shared" si="7"/>
        <v>105.08633294224767</v>
      </c>
      <c r="V8" s="19"/>
      <c r="W8" s="20">
        <f t="shared" si="8"/>
        <v>106.16354184607255</v>
      </c>
      <c r="X8" s="21"/>
      <c r="Y8" s="41">
        <f t="shared" si="9"/>
        <v>1.2309426985001704E-2</v>
      </c>
      <c r="Z8" s="24">
        <f t="shared" si="9"/>
        <v>9.0228039468012167E-3</v>
      </c>
      <c r="AA8" s="24">
        <f t="shared" si="9"/>
        <v>2.4289989513599508E-3</v>
      </c>
      <c r="AB8" s="24">
        <f t="shared" si="9"/>
        <v>9.2746630246625106E-3</v>
      </c>
      <c r="AC8" s="24">
        <f t="shared" si="9"/>
        <v>2.993310111248193E-2</v>
      </c>
      <c r="AD8" s="24">
        <f t="shared" si="9"/>
        <v>1.3924116294560696E-2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-7.4019702700415024E-2</v>
      </c>
      <c r="AJ8" s="24">
        <f t="shared" si="9"/>
        <v>-3.8115572460831748E-3</v>
      </c>
      <c r="AK8" s="24">
        <f t="shared" si="9"/>
        <v>2.4711088915515322E-2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1.2309426985001926E-2</v>
      </c>
      <c r="AP8" s="24">
        <f t="shared" si="10"/>
        <v>1.0727057279999119E-2</v>
      </c>
      <c r="AQ8" s="24">
        <f t="shared" si="10"/>
        <v>1.2855002159671614E-2</v>
      </c>
      <c r="AR8" s="24">
        <f t="shared" si="10"/>
        <v>1.5695725533245275E-2</v>
      </c>
      <c r="AS8" s="24" t="e">
        <f t="shared" si="10"/>
        <v>#DIV/0!</v>
      </c>
      <c r="AT8" s="24">
        <f t="shared" si="10"/>
        <v>1.2582418375711502E-2</v>
      </c>
      <c r="AU8" s="21"/>
      <c r="BR8" s="21"/>
      <c r="BS8" s="35">
        <f t="shared" si="11"/>
        <v>42795</v>
      </c>
      <c r="BT8" s="24">
        <f t="shared" ref="BT8:CE42" si="15">(C8-C7)/$B7*C$3</f>
        <v>2.4021711060377964E-3</v>
      </c>
      <c r="BU8" s="24">
        <f t="shared" si="12"/>
        <v>8.5322608147563443E-5</v>
      </c>
      <c r="BV8" s="24">
        <f t="shared" si="12"/>
        <v>1.1892229298282554E-3</v>
      </c>
      <c r="BW8" s="24">
        <f t="shared" si="12"/>
        <v>3.2216227369440591E-3</v>
      </c>
      <c r="BX8" s="24">
        <f t="shared" si="12"/>
        <v>8.8908527029709305E-4</v>
      </c>
      <c r="BY8" s="24">
        <f t="shared" si="12"/>
        <v>8.1223898802469142E-4</v>
      </c>
      <c r="BZ8" s="24">
        <f t="shared" si="12"/>
        <v>2.4346967278001922E-3</v>
      </c>
      <c r="CA8" s="24">
        <f t="shared" si="12"/>
        <v>6.4168293063721277E-4</v>
      </c>
      <c r="CB8" s="24">
        <f t="shared" si="12"/>
        <v>1.8508238041260875E-3</v>
      </c>
      <c r="CC8" s="24">
        <f t="shared" si="12"/>
        <v>-1.7901647178096512E-3</v>
      </c>
      <c r="CD8" s="24">
        <f t="shared" si="12"/>
        <v>-1.9438113586078151E-4</v>
      </c>
      <c r="CE8" s="24">
        <f t="shared" si="12"/>
        <v>7.6710573682955497E-4</v>
      </c>
      <c r="CF8" s="24">
        <f t="shared" si="14"/>
        <v>1.2309426985002075E-2</v>
      </c>
    </row>
    <row r="9" spans="1:99" x14ac:dyDescent="0.2">
      <c r="A9" s="31">
        <f>+[1]PAT!A10</f>
        <v>42826</v>
      </c>
      <c r="B9" s="17">
        <f>+[1]PAT!B10</f>
        <v>108.11626424278229</v>
      </c>
      <c r="C9" s="17">
        <f>+[1]PAT!C10</f>
        <v>104.33969117994199</v>
      </c>
      <c r="D9" s="17">
        <f>+[1]PAT!D10</f>
        <v>109.33575284280001</v>
      </c>
      <c r="E9" s="17">
        <f>+[1]PAT!E10</f>
        <v>105.121943995313</v>
      </c>
      <c r="F9" s="17">
        <f>+[1]PAT!F10</f>
        <v>119.3459</v>
      </c>
      <c r="G9" s="17">
        <f>+[1]PAT!G10</f>
        <v>105.155258095866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114.99972105154301</v>
      </c>
      <c r="M9" s="17">
        <f>+[1]PAT!M10</f>
        <v>106.768923634038</v>
      </c>
      <c r="N9" s="17">
        <f>+[1]PAT!N10</f>
        <v>108.81173237457</v>
      </c>
      <c r="O9" s="17">
        <f>+[1]PAT!P10</f>
        <v>105.197</v>
      </c>
      <c r="P9" s="17">
        <f>+[1]PAT!Q10</f>
        <v>107.0217</v>
      </c>
      <c r="Q9" s="17">
        <f>+[1]PAT!R10</f>
        <v>116.2906</v>
      </c>
      <c r="R9" s="18">
        <f t="shared" si="4"/>
        <v>108.11626424278232</v>
      </c>
      <c r="S9" s="19">
        <f t="shared" si="5"/>
        <v>105.77440701886421</v>
      </c>
      <c r="T9" s="19">
        <f t="shared" si="6"/>
        <v>106.53485795432402</v>
      </c>
      <c r="U9" s="19">
        <f t="shared" si="7"/>
        <v>106.49558933962962</v>
      </c>
      <c r="V9" s="19"/>
      <c r="W9" s="20">
        <f t="shared" si="8"/>
        <v>107.99012931951992</v>
      </c>
      <c r="X9" s="21"/>
      <c r="Y9" s="41">
        <f t="shared" si="9"/>
        <v>2.0018257126336092E-2</v>
      </c>
      <c r="Z9" s="24">
        <f t="shared" si="9"/>
        <v>1.7518116675812045E-2</v>
      </c>
      <c r="AA9" s="24">
        <f t="shared" si="9"/>
        <v>3.7934678410356026E-2</v>
      </c>
      <c r="AB9" s="24">
        <f t="shared" si="9"/>
        <v>-5.4260079881068846E-3</v>
      </c>
      <c r="AC9" s="24">
        <f t="shared" si="9"/>
        <v>3.4436163085091787E-2</v>
      </c>
      <c r="AD9" s="24">
        <f t="shared" si="9"/>
        <v>1.6064464324716088E-2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2.500472020874267E-2</v>
      </c>
      <c r="AJ9" s="24">
        <f t="shared" si="9"/>
        <v>1.9637042024871043E-2</v>
      </c>
      <c r="AK9" s="24">
        <f t="shared" si="9"/>
        <v>2.5819109022625852E-2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2.0018257126336092E-2</v>
      </c>
      <c r="AP9" s="24">
        <f t="shared" si="10"/>
        <v>1.687767482854019E-2</v>
      </c>
      <c r="AQ9" s="24">
        <f t="shared" si="10"/>
        <v>1.4302280440493531E-2</v>
      </c>
      <c r="AR9" s="24">
        <f t="shared" si="10"/>
        <v>1.3410463167997655E-2</v>
      </c>
      <c r="AS9" s="24" t="e">
        <f t="shared" si="10"/>
        <v>#DIV/0!</v>
      </c>
      <c r="AT9" s="24">
        <f t="shared" si="10"/>
        <v>1.7205411968034712E-2</v>
      </c>
      <c r="AU9" s="21"/>
      <c r="BR9" s="21"/>
      <c r="BS9" s="35">
        <f t="shared" si="11"/>
        <v>42826</v>
      </c>
      <c r="BT9" s="24">
        <f t="shared" si="15"/>
        <v>4.6487643589079881E-3</v>
      </c>
      <c r="BU9" s="24">
        <f t="shared" si="12"/>
        <v>1.3195126025302721E-3</v>
      </c>
      <c r="BV9" s="24">
        <f t="shared" si="12"/>
        <v>-6.9365201694045252E-4</v>
      </c>
      <c r="BW9" s="24">
        <f t="shared" si="12"/>
        <v>3.7707996658314759E-3</v>
      </c>
      <c r="BX9" s="24">
        <f t="shared" si="12"/>
        <v>1.0273873014973612E-3</v>
      </c>
      <c r="BY9" s="24">
        <f t="shared" si="12"/>
        <v>9.1472392081058825E-4</v>
      </c>
      <c r="BZ9" s="24">
        <f t="shared" si="12"/>
        <v>1.568069981367655E-3</v>
      </c>
      <c r="CA9" s="24">
        <f t="shared" si="12"/>
        <v>2.2318230028658074E-3</v>
      </c>
      <c r="CB9" s="24">
        <f t="shared" si="12"/>
        <v>2.8808419496726243E-3</v>
      </c>
      <c r="CC9" s="24">
        <f t="shared" si="12"/>
        <v>5.5316681843154618E-4</v>
      </c>
      <c r="CD9" s="24">
        <f t="shared" si="12"/>
        <v>9.8549847387785429E-4</v>
      </c>
      <c r="CE9" s="24">
        <f t="shared" si="12"/>
        <v>8.1132106748325829E-4</v>
      </c>
      <c r="CF9" s="24">
        <f t="shared" si="14"/>
        <v>2.0018257126335981E-2</v>
      </c>
    </row>
    <row r="10" spans="1:99" x14ac:dyDescent="0.2">
      <c r="A10" s="31">
        <f>+[1]PAT!A11</f>
        <v>42856</v>
      </c>
      <c r="B10" s="17">
        <f>+[1]PAT!B11</f>
        <v>110.4071793592186</v>
      </c>
      <c r="C10" s="17">
        <f>+[1]PAT!C11</f>
        <v>107.478297544219</v>
      </c>
      <c r="D10" s="17">
        <f>+[1]PAT!D11</f>
        <v>112.287741095776</v>
      </c>
      <c r="E10" s="17">
        <f>+[1]PAT!E11</f>
        <v>106.13411622023099</v>
      </c>
      <c r="F10" s="17">
        <f>+[1]PAT!F11</f>
        <v>123.2025</v>
      </c>
      <c r="G10" s="17">
        <f>+[1]PAT!G11</f>
        <v>107.760393517003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117.40536270175301</v>
      </c>
      <c r="M10" s="17">
        <f>+[1]PAT!M11</f>
        <v>108.206182123311</v>
      </c>
      <c r="N10" s="17">
        <f>+[1]PAT!N11</f>
        <v>110.94524354646499</v>
      </c>
      <c r="O10" s="17">
        <f>+[1]PAT!P11</f>
        <v>107.3134</v>
      </c>
      <c r="P10" s="17">
        <f>+[1]PAT!Q11</f>
        <v>109.1808</v>
      </c>
      <c r="Q10" s="17">
        <f>+[1]PAT!R11</f>
        <v>116.8725</v>
      </c>
      <c r="R10" s="18">
        <f t="shared" si="4"/>
        <v>110.40717935921856</v>
      </c>
      <c r="S10" s="19">
        <f t="shared" si="5"/>
        <v>108.31681684832093</v>
      </c>
      <c r="T10" s="19">
        <f t="shared" si="6"/>
        <v>108.57423623874577</v>
      </c>
      <c r="U10" s="19">
        <f t="shared" si="7"/>
        <v>108.63598375877248</v>
      </c>
      <c r="V10" s="19"/>
      <c r="W10" s="20">
        <f t="shared" si="8"/>
        <v>109.59533812835704</v>
      </c>
      <c r="X10" s="21"/>
      <c r="Y10" s="41">
        <f t="shared" si="9"/>
        <v>2.1189366211284533E-2</v>
      </c>
      <c r="Z10" s="24">
        <f t="shared" si="9"/>
        <v>3.0080656064663147E-2</v>
      </c>
      <c r="AA10" s="24">
        <f t="shared" si="9"/>
        <v>2.6999295072493545E-2</v>
      </c>
      <c r="AB10" s="24">
        <f t="shared" si="9"/>
        <v>9.6285531493132126E-3</v>
      </c>
      <c r="AC10" s="24">
        <f t="shared" si="9"/>
        <v>3.231447414615829E-2</v>
      </c>
      <c r="AD10" s="24">
        <f t="shared" si="9"/>
        <v>2.4774181227932512E-2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2.0918673786450181E-2</v>
      </c>
      <c r="AJ10" s="24">
        <f t="shared" si="9"/>
        <v>1.3461393450020731E-2</v>
      </c>
      <c r="AK10" s="24">
        <f t="shared" si="9"/>
        <v>1.9607363336066275E-2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2.1189366211283867E-2</v>
      </c>
      <c r="AP10" s="24">
        <f t="shared" si="10"/>
        <v>2.4036152989288739E-2</v>
      </c>
      <c r="AQ10" s="24">
        <f t="shared" si="10"/>
        <v>1.9142826334795693E-2</v>
      </c>
      <c r="AR10" s="24">
        <f t="shared" si="10"/>
        <v>2.0098432549322309E-2</v>
      </c>
      <c r="AS10" s="24" t="e">
        <f t="shared" si="10"/>
        <v>#DIV/0!</v>
      </c>
      <c r="AT10" s="24">
        <f t="shared" si="10"/>
        <v>1.4864403061206177E-2</v>
      </c>
      <c r="AU10" s="21"/>
      <c r="BR10" s="21"/>
      <c r="BS10" s="35">
        <f t="shared" si="11"/>
        <v>42856</v>
      </c>
      <c r="BT10" s="24">
        <f t="shared" si="15"/>
        <v>7.96290670743054E-3</v>
      </c>
      <c r="BU10" s="24">
        <f t="shared" si="12"/>
        <v>9.5563409980711832E-4</v>
      </c>
      <c r="BV10" s="24">
        <f t="shared" si="12"/>
        <v>1.2001938851965922E-3</v>
      </c>
      <c r="BW10" s="24">
        <f t="shared" si="12"/>
        <v>3.5884883991993896E-3</v>
      </c>
      <c r="BX10" s="24">
        <f t="shared" si="12"/>
        <v>1.5782673520914267E-3</v>
      </c>
      <c r="BY10" s="24">
        <f t="shared" si="12"/>
        <v>8.5671106607980668E-4</v>
      </c>
      <c r="BZ10" s="24">
        <f t="shared" si="12"/>
        <v>6.5165958603406195E-4</v>
      </c>
      <c r="CA10" s="24">
        <f t="shared" si="12"/>
        <v>3.9035477497843438E-5</v>
      </c>
      <c r="CB10" s="24">
        <f t="shared" si="12"/>
        <v>2.5964856625976182E-3</v>
      </c>
      <c r="CC10" s="24">
        <f t="shared" si="12"/>
        <v>4.6503558776768872E-4</v>
      </c>
      <c r="CD10" s="24">
        <f t="shared" si="12"/>
        <v>6.7531681534161239E-4</v>
      </c>
      <c r="CE10" s="24">
        <f t="shared" si="12"/>
        <v>6.1963157224029914E-4</v>
      </c>
      <c r="CF10" s="24">
        <f t="shared" si="14"/>
        <v>2.1189366211283995E-2</v>
      </c>
    </row>
    <row r="11" spans="1:99" x14ac:dyDescent="0.2">
      <c r="A11" s="31">
        <f>+[1]PAT!A12</f>
        <v>42887</v>
      </c>
      <c r="B11" s="17">
        <f>+[1]PAT!B12</f>
        <v>111.93531442917219</v>
      </c>
      <c r="C11" s="17">
        <f>+[1]PAT!C12</f>
        <v>108.779713082391</v>
      </c>
      <c r="D11" s="17">
        <f>+[1]PAT!D12</f>
        <v>113.74577706531799</v>
      </c>
      <c r="E11" s="17">
        <f>+[1]PAT!E12</f>
        <v>107.724302217946</v>
      </c>
      <c r="F11" s="17">
        <f>+[1]PAT!F12</f>
        <v>124.7449</v>
      </c>
      <c r="G11" s="17">
        <f>+[1]PAT!G12</f>
        <v>109.283537005475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120.174619222118</v>
      </c>
      <c r="M11" s="17">
        <f>+[1]PAT!M12</f>
        <v>109.941721743253</v>
      </c>
      <c r="N11" s="17">
        <f>+[1]PAT!N12</f>
        <v>113.04399041042799</v>
      </c>
      <c r="O11" s="17">
        <f>+[1]PAT!P12</f>
        <v>107.4796</v>
      </c>
      <c r="P11" s="17">
        <f>+[1]PAT!Q12</f>
        <v>110.6001</v>
      </c>
      <c r="Q11" s="17">
        <f>+[1]PAT!R12</f>
        <v>117.9284</v>
      </c>
      <c r="R11" s="18">
        <f t="shared" si="4"/>
        <v>111.93531442917224</v>
      </c>
      <c r="S11" s="19">
        <f t="shared" si="5"/>
        <v>109.9433141762407</v>
      </c>
      <c r="T11" s="19">
        <f t="shared" si="6"/>
        <v>110.46958560985288</v>
      </c>
      <c r="U11" s="19">
        <f t="shared" si="7"/>
        <v>110.55814401283595</v>
      </c>
      <c r="V11" s="19"/>
      <c r="W11" s="20">
        <f t="shared" si="8"/>
        <v>111.22113949347116</v>
      </c>
      <c r="X11" s="21"/>
      <c r="Y11" s="41">
        <f t="shared" si="9"/>
        <v>1.3840903090021728E-2</v>
      </c>
      <c r="Z11" s="24">
        <f t="shared" si="9"/>
        <v>1.2108635584189065E-2</v>
      </c>
      <c r="AA11" s="24">
        <f t="shared" si="9"/>
        <v>1.2984818781761387E-2</v>
      </c>
      <c r="AB11" s="24">
        <f t="shared" si="9"/>
        <v>1.4982797750115795E-2</v>
      </c>
      <c r="AC11" s="24">
        <f t="shared" si="9"/>
        <v>1.2519226476735534E-2</v>
      </c>
      <c r="AD11" s="24">
        <f t="shared" si="9"/>
        <v>1.4134539033876736E-2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2.3587138241715433E-2</v>
      </c>
      <c r="AJ11" s="24">
        <f t="shared" si="9"/>
        <v>1.603919097676143E-2</v>
      </c>
      <c r="AK11" s="24">
        <f t="shared" si="9"/>
        <v>1.8916961168182311E-2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1.3840903090022616E-2</v>
      </c>
      <c r="AP11" s="24">
        <f t="shared" si="10"/>
        <v>1.5016110842671848E-2</v>
      </c>
      <c r="AQ11" s="24">
        <f t="shared" si="10"/>
        <v>1.7456713827941561E-2</v>
      </c>
      <c r="AR11" s="24">
        <f t="shared" si="10"/>
        <v>1.7693587221814466E-2</v>
      </c>
      <c r="AS11" s="24" t="e">
        <f t="shared" si="10"/>
        <v>#DIV/0!</v>
      </c>
      <c r="AT11" s="24">
        <f t="shared" si="10"/>
        <v>1.4834585055159888E-2</v>
      </c>
      <c r="AU11" s="21"/>
      <c r="BR11" s="21"/>
      <c r="BS11" s="35">
        <f t="shared" si="11"/>
        <v>42887</v>
      </c>
      <c r="BT11" s="24">
        <f t="shared" si="15"/>
        <v>3.2332886701065028E-3</v>
      </c>
      <c r="BU11" s="24">
        <f t="shared" si="12"/>
        <v>4.6220960656856897E-4</v>
      </c>
      <c r="BV11" s="24">
        <f t="shared" si="12"/>
        <v>1.8464546063964153E-3</v>
      </c>
      <c r="BW11" s="24">
        <f t="shared" si="12"/>
        <v>1.4053926646849376E-3</v>
      </c>
      <c r="BX11" s="24">
        <f t="shared" si="12"/>
        <v>9.0361785414623953E-4</v>
      </c>
      <c r="BY11" s="24">
        <f t="shared" si="12"/>
        <v>8.4117627620785152E-4</v>
      </c>
      <c r="BZ11" s="24">
        <f t="shared" si="12"/>
        <v>1.0509218754922518E-3</v>
      </c>
      <c r="CA11" s="24">
        <f t="shared" si="12"/>
        <v>2.5347871544608022E-4</v>
      </c>
      <c r="CB11" s="24">
        <f t="shared" si="12"/>
        <v>1.924709346197582E-3</v>
      </c>
      <c r="CC11" s="24">
        <f t="shared" si="12"/>
        <v>5.2421827648833723E-4</v>
      </c>
      <c r="CD11" s="24">
        <f t="shared" si="12"/>
        <v>7.9854782274801635E-4</v>
      </c>
      <c r="CE11" s="24">
        <f t="shared" si="12"/>
        <v>5.9688737553945808E-4</v>
      </c>
      <c r="CF11" s="24">
        <f t="shared" si="14"/>
        <v>1.384090309002224E-2</v>
      </c>
    </row>
    <row r="12" spans="1:99" x14ac:dyDescent="0.2">
      <c r="A12" s="31">
        <f>+[1]PAT!A13</f>
        <v>42917</v>
      </c>
      <c r="B12" s="17">
        <f>+[1]PAT!B13</f>
        <v>113.8469015041676</v>
      </c>
      <c r="C12" s="17">
        <f>+[1]PAT!C13</f>
        <v>110.05146291977999</v>
      </c>
      <c r="D12" s="17">
        <f>+[1]PAT!D13</f>
        <v>116.612388083535</v>
      </c>
      <c r="E12" s="17">
        <f>+[1]PAT!E13</f>
        <v>108.35289642777499</v>
      </c>
      <c r="F12" s="17">
        <f>+[1]PAT!F13</f>
        <v>127.5967</v>
      </c>
      <c r="G12" s="17">
        <f>+[1]PAT!G13</f>
        <v>110.261195902428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122.135282844054</v>
      </c>
      <c r="M12" s="17">
        <f>+[1]PAT!M13</f>
        <v>112.288309452061</v>
      </c>
      <c r="N12" s="17">
        <f>+[1]PAT!N13</f>
        <v>114.430216786402</v>
      </c>
      <c r="O12" s="17">
        <f>+[1]PAT!P13</f>
        <v>107.93219999999999</v>
      </c>
      <c r="P12" s="17">
        <f>+[1]PAT!Q13</f>
        <v>112.0685</v>
      </c>
      <c r="Q12" s="17">
        <f>+[1]PAT!R13</f>
        <v>121.167</v>
      </c>
      <c r="R12" s="18">
        <f t="shared" si="4"/>
        <v>113.84690150416762</v>
      </c>
      <c r="S12" s="19">
        <f t="shared" si="5"/>
        <v>111.4281164621012</v>
      </c>
      <c r="T12" s="19">
        <f t="shared" si="6"/>
        <v>111.98288614510042</v>
      </c>
      <c r="U12" s="19">
        <f t="shared" si="7"/>
        <v>111.93164603944126</v>
      </c>
      <c r="V12" s="19"/>
      <c r="W12" s="20">
        <f t="shared" si="8"/>
        <v>113.17982106839152</v>
      </c>
      <c r="X12" s="21"/>
      <c r="Y12" s="41">
        <f t="shared" si="9"/>
        <v>1.7077604907296484E-2</v>
      </c>
      <c r="Z12" s="24">
        <f t="shared" si="9"/>
        <v>1.1691057103871527E-2</v>
      </c>
      <c r="AA12" s="24">
        <f t="shared" si="9"/>
        <v>2.5201911597745319E-2</v>
      </c>
      <c r="AB12" s="24">
        <f t="shared" si="9"/>
        <v>5.8352126389942249E-3</v>
      </c>
      <c r="AC12" s="24">
        <f t="shared" si="9"/>
        <v>2.2861054840718875E-2</v>
      </c>
      <c r="AD12" s="24">
        <f t="shared" si="9"/>
        <v>8.9460766346172171E-3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1.631512239961519E-2</v>
      </c>
      <c r="AJ12" s="24">
        <f t="shared" si="9"/>
        <v>2.1343923595156911E-2</v>
      </c>
      <c r="AK12" s="24">
        <f t="shared" si="9"/>
        <v>1.226271623056685E-2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1.7077604907296262E-2</v>
      </c>
      <c r="AP12" s="24">
        <f t="shared" si="10"/>
        <v>1.350516215547537E-2</v>
      </c>
      <c r="AQ12" s="24">
        <f t="shared" si="10"/>
        <v>1.3698797971344767E-2</v>
      </c>
      <c r="AR12" s="24">
        <f t="shared" si="10"/>
        <v>1.2423345551512144E-2</v>
      </c>
      <c r="AS12" s="24" t="e">
        <f t="shared" si="10"/>
        <v>#DIV/0!</v>
      </c>
      <c r="AT12" s="24">
        <f t="shared" si="10"/>
        <v>1.7610695087648676E-2</v>
      </c>
      <c r="AU12" s="21"/>
      <c r="BR12" s="21"/>
      <c r="BS12" s="35">
        <f t="shared" si="11"/>
        <v>42917</v>
      </c>
      <c r="BT12" s="24">
        <f t="shared" si="15"/>
        <v>3.1164515164383874E-3</v>
      </c>
      <c r="BU12" s="24">
        <f t="shared" si="12"/>
        <v>8.9633362044183433E-4</v>
      </c>
      <c r="BV12" s="24">
        <f t="shared" si="12"/>
        <v>7.1993166866983363E-4</v>
      </c>
      <c r="BW12" s="24">
        <f t="shared" si="12"/>
        <v>2.5630077644667889E-3</v>
      </c>
      <c r="BX12" s="24">
        <f t="shared" si="12"/>
        <v>5.7208628105423584E-4</v>
      </c>
      <c r="BY12" s="24">
        <f t="shared" si="12"/>
        <v>1.2365789179748477E-3</v>
      </c>
      <c r="BZ12" s="24">
        <f t="shared" si="12"/>
        <v>3.9045993860726946E-3</v>
      </c>
      <c r="CA12" s="24">
        <f t="shared" si="12"/>
        <v>2.1408149985733797E-4</v>
      </c>
      <c r="CB12" s="24">
        <f t="shared" si="12"/>
        <v>2.0346257225561121E-3</v>
      </c>
      <c r="CC12" s="24">
        <f t="shared" si="12"/>
        <v>3.6608526904519984E-4</v>
      </c>
      <c r="CD12" s="24">
        <f t="shared" si="12"/>
        <v>1.0649602068422768E-3</v>
      </c>
      <c r="CE12" s="24">
        <f t="shared" si="12"/>
        <v>3.888630538767643E-4</v>
      </c>
      <c r="CF12" s="24">
        <f t="shared" si="14"/>
        <v>1.7077604907296314E-2</v>
      </c>
    </row>
    <row r="13" spans="1:99" x14ac:dyDescent="0.2">
      <c r="A13" s="31">
        <f>+[1]PAT!A14</f>
        <v>42948</v>
      </c>
      <c r="B13" s="17">
        <f>+[1]PAT!B14</f>
        <v>115.6670284159009</v>
      </c>
      <c r="C13" s="17">
        <f>+[1]PAT!C14</f>
        <v>111.662290738755</v>
      </c>
      <c r="D13" s="17">
        <f>+[1]PAT!D14</f>
        <v>118.462014099798</v>
      </c>
      <c r="E13" s="17">
        <f>+[1]PAT!E14</f>
        <v>110.54509974605099</v>
      </c>
      <c r="F13" s="17">
        <f>+[1]PAT!F14</f>
        <v>131.12139999999999</v>
      </c>
      <c r="G13" s="17">
        <f>+[1]PAT!G14</f>
        <v>110.185159317371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124.370853260792</v>
      </c>
      <c r="M13" s="17">
        <f>+[1]PAT!M14</f>
        <v>113.846073582382</v>
      </c>
      <c r="N13" s="17">
        <f>+[1]PAT!N14</f>
        <v>115.579780219756</v>
      </c>
      <c r="O13" s="17">
        <f>+[1]PAT!P14</f>
        <v>108.7748</v>
      </c>
      <c r="P13" s="17">
        <f>+[1]PAT!Q14</f>
        <v>113.9473</v>
      </c>
      <c r="Q13" s="17">
        <f>+[1]PAT!R14</f>
        <v>123.91679999999999</v>
      </c>
      <c r="R13" s="18">
        <f t="shared" si="4"/>
        <v>115.66702841590086</v>
      </c>
      <c r="S13" s="19">
        <f t="shared" si="5"/>
        <v>112.95440729031576</v>
      </c>
      <c r="T13" s="19">
        <f t="shared" si="6"/>
        <v>113.41159431452735</v>
      </c>
      <c r="U13" s="19">
        <f t="shared" si="7"/>
        <v>113.33870281252268</v>
      </c>
      <c r="V13" s="19"/>
      <c r="W13" s="20">
        <f t="shared" si="8"/>
        <v>114.8112334410948</v>
      </c>
      <c r="X13" s="21"/>
      <c r="Y13" s="41">
        <f t="shared" si="9"/>
        <v>1.5987496257565459E-2</v>
      </c>
      <c r="Z13" s="24">
        <f t="shared" si="9"/>
        <v>1.4637041400796136E-2</v>
      </c>
      <c r="AA13" s="24">
        <f t="shared" si="9"/>
        <v>1.5861316680505944E-2</v>
      </c>
      <c r="AB13" s="24">
        <f t="shared" si="9"/>
        <v>2.0232069382079443E-2</v>
      </c>
      <c r="AC13" s="24">
        <f t="shared" si="9"/>
        <v>2.7623755159812191E-2</v>
      </c>
      <c r="AD13" s="24">
        <f t="shared" si="9"/>
        <v>-6.8960421147878925E-4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1.8304050759782919E-2</v>
      </c>
      <c r="AJ13" s="24">
        <f t="shared" si="9"/>
        <v>1.387289681287851E-2</v>
      </c>
      <c r="AK13" s="24">
        <f t="shared" si="9"/>
        <v>1.004597793867501E-2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1.5987496257565015E-2</v>
      </c>
      <c r="AP13" s="24">
        <f t="shared" si="10"/>
        <v>1.3697537719159714E-2</v>
      </c>
      <c r="AQ13" s="24">
        <f t="shared" si="10"/>
        <v>1.2758272434376217E-2</v>
      </c>
      <c r="AR13" s="24">
        <f t="shared" si="10"/>
        <v>1.257067882827001E-2</v>
      </c>
      <c r="AS13" s="24" t="e">
        <f t="shared" si="10"/>
        <v>#DIV/0!</v>
      </c>
      <c r="AT13" s="24">
        <f t="shared" si="10"/>
        <v>1.4414339564271517E-2</v>
      </c>
      <c r="AU13" s="21"/>
      <c r="BR13" s="21"/>
      <c r="BS13" s="35">
        <f t="shared" si="11"/>
        <v>42948</v>
      </c>
      <c r="BT13" s="24">
        <f t="shared" si="15"/>
        <v>3.8810899981205952E-3</v>
      </c>
      <c r="BU13" s="24">
        <f t="shared" si="12"/>
        <v>5.6863129091690959E-4</v>
      </c>
      <c r="BV13" s="24">
        <f t="shared" si="12"/>
        <v>2.4685824707552117E-3</v>
      </c>
      <c r="BW13" s="24">
        <f t="shared" si="12"/>
        <v>3.1145759376421784E-3</v>
      </c>
      <c r="BX13" s="24">
        <f t="shared" si="12"/>
        <v>-4.374643714876136E-5</v>
      </c>
      <c r="BY13" s="24">
        <f t="shared" si="12"/>
        <v>9.4637358220992581E-4</v>
      </c>
      <c r="BZ13" s="24">
        <f t="shared" si="12"/>
        <v>2.0590859909474092E-3</v>
      </c>
      <c r="CA13" s="24">
        <f t="shared" si="12"/>
        <v>5.6987251425217721E-4</v>
      </c>
      <c r="CB13" s="24">
        <f t="shared" si="12"/>
        <v>1.0004701796458616E-3</v>
      </c>
      <c r="CC13" s="24">
        <f t="shared" si="12"/>
        <v>4.1040573869385264E-4</v>
      </c>
      <c r="CD13" s="24">
        <f t="shared" si="12"/>
        <v>6.9509505111485308E-4</v>
      </c>
      <c r="CE13" s="24">
        <f t="shared" si="12"/>
        <v>3.1705994041475373E-4</v>
      </c>
      <c r="CF13" s="24">
        <f t="shared" si="14"/>
        <v>1.598749625756497E-2</v>
      </c>
    </row>
    <row r="14" spans="1:99" x14ac:dyDescent="0.2">
      <c r="A14" s="31">
        <f>+[1]PAT!A15</f>
        <v>42979</v>
      </c>
      <c r="B14" s="17">
        <f>+[1]PAT!B15</f>
        <v>116.7719716103573</v>
      </c>
      <c r="C14" s="17">
        <f>+[1]PAT!C15</f>
        <v>112.815979640797</v>
      </c>
      <c r="D14" s="17">
        <f>+[1]PAT!D15</f>
        <v>117.718639356702</v>
      </c>
      <c r="E14" s="17">
        <f>+[1]PAT!E15</f>
        <v>109.516562533472</v>
      </c>
      <c r="F14" s="17">
        <f>+[1]PAT!F15</f>
        <v>133.0531</v>
      </c>
      <c r="G14" s="17">
        <f>+[1]PAT!G15</f>
        <v>109.862863991043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127.923168265236</v>
      </c>
      <c r="M14" s="17">
        <f>+[1]PAT!M15</f>
        <v>115.467062123793</v>
      </c>
      <c r="N14" s="17">
        <f>+[1]PAT!N15</f>
        <v>117.179437470241</v>
      </c>
      <c r="O14" s="17">
        <f>+[1]PAT!P15</f>
        <v>109.91500000000001</v>
      </c>
      <c r="P14" s="17">
        <f>+[1]PAT!Q15</f>
        <v>115.5547</v>
      </c>
      <c r="Q14" s="17">
        <f>+[1]PAT!R15</f>
        <v>125.23090000000001</v>
      </c>
      <c r="R14" s="18">
        <f t="shared" si="4"/>
        <v>116.7719716103573</v>
      </c>
      <c r="S14" s="19">
        <f t="shared" si="5"/>
        <v>113.5613425910603</v>
      </c>
      <c r="T14" s="19">
        <f t="shared" si="6"/>
        <v>113.72804980389897</v>
      </c>
      <c r="U14" s="19">
        <f t="shared" si="7"/>
        <v>113.43630004877804</v>
      </c>
      <c r="V14" s="19"/>
      <c r="W14" s="20">
        <f t="shared" si="8"/>
        <v>115.80850621456224</v>
      </c>
      <c r="X14" s="21"/>
      <c r="Y14" s="41">
        <f t="shared" si="9"/>
        <v>9.5527931303238667E-3</v>
      </c>
      <c r="Z14" s="24">
        <f t="shared" si="9"/>
        <v>1.0331947288643395E-2</v>
      </c>
      <c r="AA14" s="24">
        <f t="shared" si="9"/>
        <v>-6.2752161420263075E-3</v>
      </c>
      <c r="AB14" s="24">
        <f t="shared" si="9"/>
        <v>-9.3042316207755382E-3</v>
      </c>
      <c r="AC14" s="24">
        <f t="shared" si="9"/>
        <v>1.4732148985596494E-2</v>
      </c>
      <c r="AD14" s="24">
        <f t="shared" si="9"/>
        <v>-2.9250339004337489E-3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2.8562278952892539E-2</v>
      </c>
      <c r="AJ14" s="24">
        <f t="shared" si="9"/>
        <v>1.4238422902112635E-2</v>
      </c>
      <c r="AK14" s="24">
        <f t="shared" si="9"/>
        <v>1.3840286315162542E-2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9.5527931303243108E-3</v>
      </c>
      <c r="AP14" s="24">
        <f t="shared" si="10"/>
        <v>5.3732768406689058E-3</v>
      </c>
      <c r="AQ14" s="24">
        <f t="shared" si="10"/>
        <v>2.7903274906266873E-3</v>
      </c>
      <c r="AR14" s="24">
        <f t="shared" si="10"/>
        <v>8.6111128708421525E-4</v>
      </c>
      <c r="AS14" s="24" t="e">
        <f t="shared" si="10"/>
        <v>#DIV/0!</v>
      </c>
      <c r="AT14" s="24">
        <f t="shared" si="10"/>
        <v>8.6861951011014682E-3</v>
      </c>
      <c r="AU14" s="21"/>
      <c r="BR14" s="21"/>
      <c r="BS14" s="35">
        <f t="shared" si="11"/>
        <v>42979</v>
      </c>
      <c r="BT14" s="24">
        <f t="shared" si="15"/>
        <v>2.7359297646364937E-3</v>
      </c>
      <c r="BU14" s="24">
        <f t="shared" si="12"/>
        <v>-2.2493978071959526E-4</v>
      </c>
      <c r="BV14" s="24">
        <f t="shared" si="12"/>
        <v>-1.1399832126620152E-3</v>
      </c>
      <c r="BW14" s="24">
        <f t="shared" si="12"/>
        <v>1.6800727282562915E-3</v>
      </c>
      <c r="BX14" s="24">
        <f t="shared" si="12"/>
        <v>-1.8250960678766907E-4</v>
      </c>
      <c r="BY14" s="24">
        <f t="shared" si="12"/>
        <v>1.7112538699298816E-3</v>
      </c>
      <c r="BZ14" s="24">
        <f t="shared" si="12"/>
        <v>1.7770035490229964E-3</v>
      </c>
      <c r="CA14" s="24">
        <f t="shared" si="12"/>
        <v>2.6418081642183507E-4</v>
      </c>
      <c r="CB14" s="24">
        <f t="shared" si="12"/>
        <v>1.1437314661903596E-3</v>
      </c>
      <c r="CC14" s="24">
        <f t="shared" si="12"/>
        <v>6.418716259047007E-4</v>
      </c>
      <c r="CD14" s="24">
        <f t="shared" si="12"/>
        <v>7.1192472938431852E-4</v>
      </c>
      <c r="CE14" s="24">
        <f t="shared" si="12"/>
        <v>4.342571807466246E-4</v>
      </c>
      <c r="CF14" s="24">
        <f t="shared" si="14"/>
        <v>9.5527931303242206E-3</v>
      </c>
    </row>
    <row r="15" spans="1:99" x14ac:dyDescent="0.2">
      <c r="A15" s="31">
        <f>+[1]PAT!A16</f>
        <v>43009</v>
      </c>
      <c r="B15" s="17">
        <f>+[1]PAT!B16</f>
        <v>118.4892915866489</v>
      </c>
      <c r="C15" s="17">
        <f>+[1]PAT!C16</f>
        <v>114.10184182525499</v>
      </c>
      <c r="D15" s="17">
        <f>+[1]PAT!D16</f>
        <v>120.868228721615</v>
      </c>
      <c r="E15" s="17">
        <f>+[1]PAT!E16</f>
        <v>110.484829256598</v>
      </c>
      <c r="F15" s="17">
        <f>+[1]PAT!F16</f>
        <v>136.42609999999999</v>
      </c>
      <c r="G15" s="17">
        <f>+[1]PAT!G16</f>
        <v>109.980231764498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130.92458521109199</v>
      </c>
      <c r="M15" s="17">
        <f>+[1]PAT!M16</f>
        <v>117.38570071351</v>
      </c>
      <c r="N15" s="17">
        <f>+[1]PAT!N16</f>
        <v>117.16883090115699</v>
      </c>
      <c r="O15" s="17">
        <f>+[1]PAT!P16</f>
        <v>112.22669999999999</v>
      </c>
      <c r="P15" s="17">
        <f>+[1]PAT!Q16</f>
        <v>116.9633</v>
      </c>
      <c r="Q15" s="17">
        <f>+[1]PAT!R16</f>
        <v>128.59979999999999</v>
      </c>
      <c r="R15" s="18">
        <f t="shared" si="4"/>
        <v>118.48929158664893</v>
      </c>
      <c r="S15" s="19">
        <f t="shared" si="5"/>
        <v>114.75679878675079</v>
      </c>
      <c r="T15" s="19">
        <f t="shared" si="6"/>
        <v>114.65995106847602</v>
      </c>
      <c r="U15" s="19">
        <f t="shared" si="7"/>
        <v>114.20265885590096</v>
      </c>
      <c r="V15" s="19"/>
      <c r="W15" s="20">
        <f t="shared" si="8"/>
        <v>117.32451161223555</v>
      </c>
      <c r="X15" s="21"/>
      <c r="Y15" s="41">
        <f t="shared" si="9"/>
        <v>1.47066111208769E-2</v>
      </c>
      <c r="Z15" s="24">
        <f t="shared" si="9"/>
        <v>1.1397872788519336E-2</v>
      </c>
      <c r="AA15" s="24">
        <f t="shared" si="9"/>
        <v>2.6755230795433738E-2</v>
      </c>
      <c r="AB15" s="24">
        <f t="shared" si="9"/>
        <v>8.8412811790916646E-3</v>
      </c>
      <c r="AC15" s="24">
        <f t="shared" si="9"/>
        <v>2.5350781003975031E-2</v>
      </c>
      <c r="AD15" s="24">
        <f t="shared" si="9"/>
        <v>1.0683116131449122E-3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2.3462653298524039E-2</v>
      </c>
      <c r="AJ15" s="24">
        <f t="shared" si="9"/>
        <v>1.6616328106278555E-2</v>
      </c>
      <c r="AK15" s="24">
        <f t="shared" si="9"/>
        <v>-9.051561701423072E-5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1.4706611120877122E-2</v>
      </c>
      <c r="AP15" s="24">
        <f t="shared" si="10"/>
        <v>1.052696426807298E-2</v>
      </c>
      <c r="AQ15" s="24">
        <f t="shared" si="10"/>
        <v>8.1941197988000258E-3</v>
      </c>
      <c r="AR15" s="24">
        <f t="shared" si="10"/>
        <v>6.7558515818426645E-3</v>
      </c>
      <c r="AS15" s="24" t="e">
        <f t="shared" si="10"/>
        <v>#DIV/0!</v>
      </c>
      <c r="AT15" s="24">
        <f t="shared" si="10"/>
        <v>1.3090622159175114E-2</v>
      </c>
      <c r="AU15" s="21"/>
      <c r="BR15" s="21"/>
      <c r="BS15" s="35">
        <f t="shared" si="11"/>
        <v>43009</v>
      </c>
      <c r="BT15" s="24">
        <f t="shared" si="15"/>
        <v>3.0205193278208227E-3</v>
      </c>
      <c r="BU15" s="24">
        <f t="shared" si="12"/>
        <v>9.4402471973143766E-4</v>
      </c>
      <c r="BV15" s="24">
        <f t="shared" si="12"/>
        <v>1.0630273017822713E-3</v>
      </c>
      <c r="BW15" s="24">
        <f t="shared" si="12"/>
        <v>2.9058668387671729E-3</v>
      </c>
      <c r="BX15" s="24">
        <f t="shared" si="12"/>
        <v>6.5834198526290114E-5</v>
      </c>
      <c r="BY15" s="24">
        <f t="shared" si="12"/>
        <v>4.957970581603592E-4</v>
      </c>
      <c r="BZ15" s="24">
        <f t="shared" si="12"/>
        <v>1.9656744408316556E-3</v>
      </c>
      <c r="CA15" s="24">
        <f t="shared" si="12"/>
        <v>2.0156187033081104E-3</v>
      </c>
      <c r="CB15" s="24">
        <f t="shared" si="12"/>
        <v>8.6122644512306458E-4</v>
      </c>
      <c r="CC15" s="24">
        <f t="shared" si="12"/>
        <v>5.3719752525636336E-4</v>
      </c>
      <c r="CD15" s="24">
        <f t="shared" si="12"/>
        <v>8.3467666952519691E-4</v>
      </c>
      <c r="CE15" s="24">
        <f t="shared" si="12"/>
        <v>-2.8521079557432646E-6</v>
      </c>
      <c r="CF15" s="24">
        <f t="shared" si="14"/>
        <v>1.4706611120877002E-2</v>
      </c>
    </row>
    <row r="16" spans="1:99" x14ac:dyDescent="0.2">
      <c r="A16" s="31">
        <f>+[1]PAT!A17</f>
        <v>43040</v>
      </c>
      <c r="B16" s="17">
        <f>+[1]PAT!B17</f>
        <v>120.1782815080408</v>
      </c>
      <c r="C16" s="17">
        <f>+[1]PAT!C17</f>
        <v>115.401279377169</v>
      </c>
      <c r="D16" s="17">
        <f>+[1]PAT!D17</f>
        <v>121.558712003601</v>
      </c>
      <c r="E16" s="17">
        <f>+[1]PAT!E17</f>
        <v>111.919906306513</v>
      </c>
      <c r="F16" s="17">
        <f>+[1]PAT!F17</f>
        <v>137.5471</v>
      </c>
      <c r="G16" s="17">
        <f>+[1]PAT!G17</f>
        <v>111.13400466912501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134.05218550568699</v>
      </c>
      <c r="M16" s="17">
        <f>+[1]PAT!M17</f>
        <v>119.27704111156</v>
      </c>
      <c r="N16" s="17">
        <f>+[1]PAT!N17</f>
        <v>117.839679455367</v>
      </c>
      <c r="O16" s="17">
        <f>+[1]PAT!P17</f>
        <v>113.99160000000001</v>
      </c>
      <c r="P16" s="17">
        <f>+[1]PAT!Q17</f>
        <v>118.4409</v>
      </c>
      <c r="Q16" s="17">
        <f>+[1]PAT!R17</f>
        <v>131.16300000000001</v>
      </c>
      <c r="R16" s="18">
        <f t="shared" si="4"/>
        <v>120.1782815080408</v>
      </c>
      <c r="S16" s="19">
        <f t="shared" si="5"/>
        <v>116.0186606290118</v>
      </c>
      <c r="T16" s="19">
        <f t="shared" si="6"/>
        <v>115.94922024233153</v>
      </c>
      <c r="U16" s="19">
        <f t="shared" si="7"/>
        <v>115.39092004366307</v>
      </c>
      <c r="V16" s="19"/>
      <c r="W16" s="20">
        <f t="shared" si="8"/>
        <v>119.36332969829418</v>
      </c>
      <c r="X16" s="21"/>
      <c r="Y16" s="41">
        <f t="shared" si="9"/>
        <v>1.4254367620695652E-2</v>
      </c>
      <c r="Z16" s="24">
        <f t="shared" si="9"/>
        <v>1.1388401196047893E-2</v>
      </c>
      <c r="AA16" s="24">
        <f t="shared" si="9"/>
        <v>5.7126946368704079E-3</v>
      </c>
      <c r="AB16" s="24">
        <f t="shared" si="9"/>
        <v>1.2988905893876801E-2</v>
      </c>
      <c r="AC16" s="24">
        <f t="shared" si="9"/>
        <v>8.2169027774010583E-3</v>
      </c>
      <c r="AD16" s="24">
        <f t="shared" si="9"/>
        <v>1.0490729889509609E-2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2.3888563706750077E-2</v>
      </c>
      <c r="AJ16" s="24">
        <f t="shared" si="9"/>
        <v>1.6112187315437732E-2</v>
      </c>
      <c r="AK16" s="24">
        <f t="shared" si="9"/>
        <v>5.7254864544644679E-3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1.425436762069543E-2</v>
      </c>
      <c r="AP16" s="24">
        <f t="shared" si="10"/>
        <v>1.0995965865219892E-2</v>
      </c>
      <c r="AQ16" s="24">
        <f t="shared" si="10"/>
        <v>1.124428505194075E-2</v>
      </c>
      <c r="AR16" s="24">
        <f t="shared" si="10"/>
        <v>1.0404846959486624E-2</v>
      </c>
      <c r="AS16" s="24" t="e">
        <f t="shared" si="10"/>
        <v>#DIV/0!</v>
      </c>
      <c r="AT16" s="24">
        <f t="shared" si="10"/>
        <v>1.7377597042952386E-2</v>
      </c>
      <c r="AU16" s="21"/>
      <c r="BR16" s="21"/>
      <c r="BS16" s="35">
        <f t="shared" si="11"/>
        <v>43040</v>
      </c>
      <c r="BT16" s="24">
        <f t="shared" si="15"/>
        <v>3.0081682126469516E-3</v>
      </c>
      <c r="BU16" s="24">
        <f t="shared" si="12"/>
        <v>2.039586408687183E-4</v>
      </c>
      <c r="BV16" s="24">
        <f t="shared" si="12"/>
        <v>1.5526878027164474E-3</v>
      </c>
      <c r="BW16" s="24">
        <f t="shared" si="12"/>
        <v>9.5175351704700282E-4</v>
      </c>
      <c r="BX16" s="24">
        <f t="shared" si="12"/>
        <v>6.3779708901208498E-4</v>
      </c>
      <c r="BY16" s="24">
        <f t="shared" si="12"/>
        <v>7.817946985720543E-4</v>
      </c>
      <c r="BZ16" s="24">
        <f t="shared" si="12"/>
        <v>4.6026265555076558E-3</v>
      </c>
      <c r="CA16" s="24">
        <f t="shared" si="12"/>
        <v>3.069138106324716E-4</v>
      </c>
      <c r="CB16" s="24">
        <f t="shared" si="12"/>
        <v>6.6834596561065186E-4</v>
      </c>
      <c r="CC16" s="24">
        <f t="shared" si="12"/>
        <v>5.5166880721228687E-4</v>
      </c>
      <c r="CD16" s="24">
        <f t="shared" si="12"/>
        <v>8.1087574188658251E-4</v>
      </c>
      <c r="CE16" s="24">
        <f t="shared" si="12"/>
        <v>1.7777677898251398E-4</v>
      </c>
      <c r="CF16" s="24">
        <f t="shared" si="14"/>
        <v>1.4254367620695421E-2</v>
      </c>
    </row>
    <row r="17" spans="1:84" x14ac:dyDescent="0.2">
      <c r="A17" s="31">
        <f>+[1]PAT!A18</f>
        <v>43070</v>
      </c>
      <c r="B17" s="17">
        <f>+[1]PAT!B18</f>
        <v>123.4556741904963</v>
      </c>
      <c r="C17" s="17">
        <f>+[1]PAT!C18</f>
        <v>116.94606387659999</v>
      </c>
      <c r="D17" s="17">
        <f>+[1]PAT!D18</f>
        <v>121.912830597073</v>
      </c>
      <c r="E17" s="17">
        <f>+[1]PAT!E18</f>
        <v>114.28743314854501</v>
      </c>
      <c r="F17" s="17">
        <f>+[1]PAT!F18</f>
        <v>148.78919999999999</v>
      </c>
      <c r="G17" s="17">
        <f>+[1]PAT!G18</f>
        <v>114.357517037734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137.533507734881</v>
      </c>
      <c r="M17" s="17">
        <f>+[1]PAT!M18</f>
        <v>121.828544302479</v>
      </c>
      <c r="N17" s="17">
        <f>+[1]PAT!N18</f>
        <v>119.65016338876799</v>
      </c>
      <c r="O17" s="17">
        <f>+[1]PAT!P18</f>
        <v>116.3013</v>
      </c>
      <c r="P17" s="17">
        <f>+[1]PAT!Q18</f>
        <v>119.9773</v>
      </c>
      <c r="Q17" s="17">
        <f>+[1]PAT!R18</f>
        <v>139.65819999999999</v>
      </c>
      <c r="R17" s="18">
        <f t="shared" si="4"/>
        <v>123.45567419049625</v>
      </c>
      <c r="S17" s="19">
        <f t="shared" si="5"/>
        <v>117.82838684392402</v>
      </c>
      <c r="T17" s="19">
        <f t="shared" si="6"/>
        <v>118.10854990550989</v>
      </c>
      <c r="U17" s="19">
        <f t="shared" si="7"/>
        <v>117.48445573323106</v>
      </c>
      <c r="V17" s="19"/>
      <c r="W17" s="20">
        <f t="shared" si="8"/>
        <v>122.29433752583233</v>
      </c>
      <c r="X17" s="21"/>
      <c r="Y17" s="41">
        <f t="shared" si="9"/>
        <v>2.7271089595637177E-2</v>
      </c>
      <c r="Z17" s="24">
        <f t="shared" si="9"/>
        <v>1.3386199076546923E-2</v>
      </c>
      <c r="AA17" s="24">
        <f t="shared" si="9"/>
        <v>2.9131486146505292E-3</v>
      </c>
      <c r="AB17" s="24">
        <f t="shared" si="9"/>
        <v>2.1153760042901704E-2</v>
      </c>
      <c r="AC17" s="24">
        <f t="shared" si="9"/>
        <v>8.1732730097544781E-2</v>
      </c>
      <c r="AD17" s="24">
        <f t="shared" si="9"/>
        <v>2.9005634937805391E-2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2.5969902811068479E-2</v>
      </c>
      <c r="AJ17" s="24">
        <f t="shared" si="9"/>
        <v>2.1391402462210607E-2</v>
      </c>
      <c r="AK17" s="24">
        <f t="shared" si="9"/>
        <v>1.5363958403219691E-2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2.7271089595636955E-2</v>
      </c>
      <c r="AP17" s="24">
        <f t="shared" si="10"/>
        <v>1.5598578755352976E-2</v>
      </c>
      <c r="AQ17" s="24">
        <f t="shared" si="10"/>
        <v>1.86230632570481E-2</v>
      </c>
      <c r="AR17" s="24">
        <f t="shared" si="10"/>
        <v>1.8142984636709825E-2</v>
      </c>
      <c r="AS17" s="24" t="e">
        <f t="shared" si="10"/>
        <v>#DIV/0!</v>
      </c>
      <c r="AT17" s="24">
        <f t="shared" si="10"/>
        <v>2.4555345724240896E-2</v>
      </c>
      <c r="AU17" s="21"/>
      <c r="AV17" s="24">
        <f t="shared" ref="AV17:BQ28" si="16">+B17/B5-1</f>
        <v>0.2348450385110965</v>
      </c>
      <c r="AW17" s="24">
        <f t="shared" si="16"/>
        <v>0.16903300000000199</v>
      </c>
      <c r="AX17" s="24">
        <f t="shared" si="16"/>
        <v>0.22463399999999911</v>
      </c>
      <c r="AY17" s="24">
        <f t="shared" si="16"/>
        <v>0.14601984419874081</v>
      </c>
      <c r="AZ17" s="24">
        <f t="shared" si="16"/>
        <v>0.48789199999999999</v>
      </c>
      <c r="BA17" s="24">
        <f t="shared" si="16"/>
        <v>0.15881778409022562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0.29095629573667403</v>
      </c>
      <c r="BG17" s="24">
        <f t="shared" si="16"/>
        <v>0.2179598016534805</v>
      </c>
      <c r="BH17" s="24">
        <f t="shared" si="16"/>
        <v>0.20970273101895676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0.23484503851109606</v>
      </c>
      <c r="BM17" s="24">
        <f t="shared" si="16"/>
        <v>0.18113384560572454</v>
      </c>
      <c r="BN17" s="24">
        <f t="shared" si="16"/>
        <v>0.18626032540770288</v>
      </c>
      <c r="BO17" s="24">
        <f t="shared" si="16"/>
        <v>0.18091328302351584</v>
      </c>
      <c r="BP17" s="24" t="e">
        <f t="shared" si="16"/>
        <v>#DIV/0!</v>
      </c>
      <c r="BQ17" s="24">
        <f t="shared" si="16"/>
        <v>0.22337446664065097</v>
      </c>
      <c r="BR17" s="21"/>
      <c r="BS17" s="35">
        <f t="shared" si="11"/>
        <v>43070</v>
      </c>
      <c r="BT17" s="24">
        <f t="shared" si="15"/>
        <v>3.5258815725832237E-3</v>
      </c>
      <c r="BU17" s="24">
        <f t="shared" si="12"/>
        <v>1.0313136962846786E-4</v>
      </c>
      <c r="BV17" s="24">
        <f t="shared" si="12"/>
        <v>2.5255556772809718E-3</v>
      </c>
      <c r="BW17" s="24">
        <f t="shared" si="12"/>
        <v>9.4106459653804427E-3</v>
      </c>
      <c r="BX17" s="24">
        <f t="shared" si="12"/>
        <v>1.7568903257263026E-3</v>
      </c>
      <c r="BY17" s="24">
        <f t="shared" si="12"/>
        <v>7.0193964284932689E-4</v>
      </c>
      <c r="BZ17" s="24">
        <f t="shared" si="12"/>
        <v>6.5176929655762607E-3</v>
      </c>
      <c r="CA17" s="24">
        <f t="shared" si="12"/>
        <v>5.2981619641259384E-5</v>
      </c>
      <c r="CB17" s="24">
        <f t="shared" si="12"/>
        <v>5.1936513999680846E-4</v>
      </c>
      <c r="CC17" s="24">
        <f t="shared" si="12"/>
        <v>6.0543081226607971E-4</v>
      </c>
      <c r="CD17" s="24">
        <f t="shared" si="12"/>
        <v>1.0785339952628069E-3</v>
      </c>
      <c r="CE17" s="24">
        <f t="shared" si="12"/>
        <v>4.7304050944502315E-4</v>
      </c>
      <c r="CF17" s="24">
        <f t="shared" si="14"/>
        <v>2.7271089595636976E-2</v>
      </c>
    </row>
    <row r="18" spans="1:84" x14ac:dyDescent="0.2">
      <c r="A18" s="31">
        <f>+[1]PAT!A19</f>
        <v>43101</v>
      </c>
      <c r="B18" s="17">
        <f>+[1]PAT!B19</f>
        <v>126.9204083825439</v>
      </c>
      <c r="C18" s="17">
        <f>+[1]PAT!C19</f>
        <v>118.58213329287101</v>
      </c>
      <c r="D18" s="17">
        <f>+[1]PAT!D19</f>
        <v>124.07873951583301</v>
      </c>
      <c r="E18" s="17">
        <f>+[1]PAT!E19</f>
        <v>115.547161759001</v>
      </c>
      <c r="F18" s="17">
        <f>+[1]PAT!F19</f>
        <v>163.279</v>
      </c>
      <c r="G18" s="17">
        <f>+[1]PAT!G19</f>
        <v>116.848169170898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140.828368955</v>
      </c>
      <c r="M18" s="17">
        <f>+[1]PAT!M19</f>
        <v>124.83556448833799</v>
      </c>
      <c r="N18" s="17">
        <f>+[1]PAT!N19</f>
        <v>122.06454592007699</v>
      </c>
      <c r="O18" s="17">
        <f>+[1]PAT!P19</f>
        <v>117.40649999999999</v>
      </c>
      <c r="P18" s="17">
        <f>+[1]PAT!Q19</f>
        <v>122.1913</v>
      </c>
      <c r="Q18" s="17">
        <f>+[1]PAT!R19</f>
        <v>147.32060000000001</v>
      </c>
      <c r="R18" s="18">
        <f t="shared" si="4"/>
        <v>126.9204083825439</v>
      </c>
      <c r="S18" s="19">
        <f t="shared" si="5"/>
        <v>120.00032882996591</v>
      </c>
      <c r="T18" s="19">
        <f t="shared" si="6"/>
        <v>120.69678432153771</v>
      </c>
      <c r="U18" s="19">
        <f t="shared" si="7"/>
        <v>120.00243150623568</v>
      </c>
      <c r="V18" s="19"/>
      <c r="W18" s="20">
        <f t="shared" si="8"/>
        <v>124.7599837961203</v>
      </c>
      <c r="X18" s="21"/>
      <c r="Y18" s="41">
        <f t="shared" si="9"/>
        <v>2.8064600633109782E-2</v>
      </c>
      <c r="Z18" s="24">
        <f t="shared" si="9"/>
        <v>1.3989948545830355E-2</v>
      </c>
      <c r="AA18" s="24">
        <f t="shared" si="9"/>
        <v>1.7766045691437027E-2</v>
      </c>
      <c r="AB18" s="24">
        <f t="shared" si="9"/>
        <v>1.1022459563149622E-2</v>
      </c>
      <c r="AC18" s="24">
        <f t="shared" si="9"/>
        <v>9.7384756420492824E-2</v>
      </c>
      <c r="AD18" s="24">
        <f t="shared" si="9"/>
        <v>2.1779522655621886E-2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2.3956788962806064E-2</v>
      </c>
      <c r="AJ18" s="24">
        <f t="shared" si="9"/>
        <v>2.4682394450951328E-2</v>
      </c>
      <c r="AK18" s="24">
        <f t="shared" si="9"/>
        <v>2.0178681440360169E-2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2.8064600633110226E-2</v>
      </c>
      <c r="AP18" s="24">
        <f t="shared" si="10"/>
        <v>1.8433096168233742E-2</v>
      </c>
      <c r="AQ18" s="24">
        <f t="shared" si="10"/>
        <v>2.1914030932548734E-2</v>
      </c>
      <c r="AR18" s="24">
        <f t="shared" si="10"/>
        <v>2.1432416376189645E-2</v>
      </c>
      <c r="AS18" s="24" t="e">
        <f t="shared" si="10"/>
        <v>#DIV/0!</v>
      </c>
      <c r="AT18" s="24">
        <f t="shared" si="10"/>
        <v>2.0161573464242633E-2</v>
      </c>
      <c r="AU18" s="21"/>
      <c r="AV18" s="24">
        <f t="shared" si="16"/>
        <v>0.23473061942471829</v>
      </c>
      <c r="AW18" s="24">
        <f t="shared" si="16"/>
        <v>0.17387643343398662</v>
      </c>
      <c r="AX18" s="24">
        <f t="shared" si="16"/>
        <v>0.2373908119470225</v>
      </c>
      <c r="AY18" s="24">
        <f t="shared" si="16"/>
        <v>0.13234440731376362</v>
      </c>
      <c r="AZ18" s="24">
        <f t="shared" si="16"/>
        <v>0.48007041436424025</v>
      </c>
      <c r="BA18" s="24">
        <f t="shared" si="16"/>
        <v>0.16096524251352196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0.21448737658978856</v>
      </c>
      <c r="BG18" s="24">
        <f t="shared" si="16"/>
        <v>0.22742236978926078</v>
      </c>
      <c r="BH18" s="24">
        <f t="shared" si="16"/>
        <v>0.20273531605646977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0.23473061942471829</v>
      </c>
      <c r="BM18" s="24">
        <f t="shared" si="16"/>
        <v>0.18567555377358214</v>
      </c>
      <c r="BN18" s="24">
        <f t="shared" si="16"/>
        <v>0.1897300149561052</v>
      </c>
      <c r="BO18" s="24">
        <f t="shared" si="16"/>
        <v>0.18338777832687336</v>
      </c>
      <c r="BP18" s="24" t="e">
        <f t="shared" si="16"/>
        <v>#DIV/0!</v>
      </c>
      <c r="BQ18" s="24">
        <f t="shared" si="16"/>
        <v>0.21650288895152614</v>
      </c>
      <c r="BR18" s="21"/>
      <c r="BS18" s="35">
        <f t="shared" si="11"/>
        <v>43101</v>
      </c>
      <c r="BT18" s="24">
        <f t="shared" si="15"/>
        <v>3.6351009690382126E-3</v>
      </c>
      <c r="BU18" s="24">
        <f t="shared" si="12"/>
        <v>6.1404072881759877E-4</v>
      </c>
      <c r="BV18" s="24">
        <f t="shared" si="12"/>
        <v>1.3081392080145527E-3</v>
      </c>
      <c r="BW18" s="24">
        <f t="shared" si="12"/>
        <v>1.1807265154542512E-2</v>
      </c>
      <c r="BX18" s="24">
        <f t="shared" si="12"/>
        <v>1.3214274337080311E-3</v>
      </c>
      <c r="BY18" s="24">
        <f t="shared" si="12"/>
        <v>8.1277309170228382E-4</v>
      </c>
      <c r="BZ18" s="24">
        <f t="shared" si="12"/>
        <v>3.0592280385365587E-3</v>
      </c>
      <c r="CA18" s="24">
        <f t="shared" si="12"/>
        <v>1.6521605939738091E-4</v>
      </c>
      <c r="CB18" s="24">
        <f t="shared" si="12"/>
        <v>2.9321983973083915E-3</v>
      </c>
      <c r="CC18" s="24">
        <f t="shared" si="12"/>
        <v>5.5779209786850159E-4</v>
      </c>
      <c r="CD18" s="24">
        <f t="shared" si="12"/>
        <v>1.2373398504626695E-3</v>
      </c>
      <c r="CE18" s="24">
        <f t="shared" si="12"/>
        <v>6.140796037136597E-4</v>
      </c>
      <c r="CF18" s="24">
        <f t="shared" si="14"/>
        <v>2.8064600633110354E-2</v>
      </c>
    </row>
    <row r="19" spans="1:84" x14ac:dyDescent="0.2">
      <c r="A19" s="31">
        <f>+[1]PAT!A20</f>
        <v>43132</v>
      </c>
      <c r="B19" s="17">
        <f>+[1]PAT!B20</f>
        <v>129.7064904579517</v>
      </c>
      <c r="C19" s="17">
        <f>+[1]PAT!C20</f>
        <v>120.085514173984</v>
      </c>
      <c r="D19" s="17">
        <f>+[1]PAT!D20</f>
        <v>126.848638186279</v>
      </c>
      <c r="E19" s="17">
        <f>+[1]PAT!E20</f>
        <v>117.954413187443</v>
      </c>
      <c r="F19" s="17">
        <f>+[1]PAT!F20</f>
        <v>164.28049999999999</v>
      </c>
      <c r="G19" s="17">
        <f>+[1]PAT!G20</f>
        <v>120.019415046739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150.99356432927601</v>
      </c>
      <c r="M19" s="17">
        <f>+[1]PAT!M20</f>
        <v>127.479019743617</v>
      </c>
      <c r="N19" s="17">
        <f>+[1]PAT!N20</f>
        <v>124.403881205698</v>
      </c>
      <c r="O19" s="17">
        <f>+[1]PAT!P20</f>
        <v>117.77500000000001</v>
      </c>
      <c r="P19" s="17">
        <f>+[1]PAT!Q20</f>
        <v>124.51130000000001</v>
      </c>
      <c r="Q19" s="17">
        <f>+[1]PAT!R20</f>
        <v>152.12139999999999</v>
      </c>
      <c r="R19" s="18">
        <f t="shared" si="4"/>
        <v>129.70649045795173</v>
      </c>
      <c r="S19" s="19">
        <f t="shared" si="5"/>
        <v>122.08887297249937</v>
      </c>
      <c r="T19" s="19">
        <f t="shared" si="6"/>
        <v>123.1718184927213</v>
      </c>
      <c r="U19" s="19">
        <f t="shared" si="7"/>
        <v>122.44921009263709</v>
      </c>
      <c r="V19" s="19"/>
      <c r="W19" s="20">
        <f t="shared" si="8"/>
        <v>128.54585403399295</v>
      </c>
      <c r="X19" s="21"/>
      <c r="Y19" s="41">
        <f t="shared" si="9"/>
        <v>2.1951411210484162E-2</v>
      </c>
      <c r="Z19" s="24">
        <f t="shared" si="9"/>
        <v>1.2677971287630374E-2</v>
      </c>
      <c r="AA19" s="24">
        <f t="shared" si="9"/>
        <v>2.2323717030446888E-2</v>
      </c>
      <c r="AB19" s="24">
        <f t="shared" si="9"/>
        <v>2.083349683190705E-2</v>
      </c>
      <c r="AC19" s="24">
        <f t="shared" si="9"/>
        <v>6.1336730381738036E-3</v>
      </c>
      <c r="AD19" s="24">
        <f t="shared" si="9"/>
        <v>2.7139885017820387E-2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7.2181446463561505E-2</v>
      </c>
      <c r="AJ19" s="24">
        <f t="shared" si="9"/>
        <v>2.1175498073114918E-2</v>
      </c>
      <c r="AK19" s="24">
        <f t="shared" si="9"/>
        <v>1.9164739998727365E-2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2.1951411210484384E-2</v>
      </c>
      <c r="AP19" s="24">
        <f t="shared" si="10"/>
        <v>1.7404486828472177E-2</v>
      </c>
      <c r="AQ19" s="24">
        <f t="shared" si="10"/>
        <v>2.0506214685803714E-2</v>
      </c>
      <c r="AR19" s="24">
        <f t="shared" si="10"/>
        <v>2.0389408411897625E-2</v>
      </c>
      <c r="AS19" s="24" t="e">
        <f t="shared" si="10"/>
        <v>#DIV/0!</v>
      </c>
      <c r="AT19" s="24">
        <f t="shared" si="10"/>
        <v>3.0345228675722202E-2</v>
      </c>
      <c r="AU19" s="21"/>
      <c r="AV19" s="24">
        <f t="shared" si="16"/>
        <v>0.23877349303290085</v>
      </c>
      <c r="AW19" s="24">
        <f t="shared" si="16"/>
        <v>0.18163734145461552</v>
      </c>
      <c r="AX19" s="24">
        <f t="shared" si="16"/>
        <v>0.20711112798512299</v>
      </c>
      <c r="AY19" s="24">
        <f t="shared" si="16"/>
        <v>0.1263342224204016</v>
      </c>
      <c r="AZ19" s="24">
        <f t="shared" si="16"/>
        <v>0.46653091685577008</v>
      </c>
      <c r="BA19" s="24">
        <f t="shared" si="16"/>
        <v>0.1758372862076456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0.24620434626226562</v>
      </c>
      <c r="BG19" s="24">
        <f t="shared" si="16"/>
        <v>0.21277700580120662</v>
      </c>
      <c r="BH19" s="24">
        <f t="shared" si="16"/>
        <v>0.20179509181773447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0.2387734930329013</v>
      </c>
      <c r="BM19" s="24">
        <f t="shared" si="16"/>
        <v>0.18630972331464468</v>
      </c>
      <c r="BN19" s="24">
        <f t="shared" si="16"/>
        <v>0.18777533161064941</v>
      </c>
      <c r="BO19" s="24">
        <f t="shared" si="16"/>
        <v>0.18351393377066927</v>
      </c>
      <c r="BP19" s="24" t="e">
        <f t="shared" si="16"/>
        <v>#DIV/0!</v>
      </c>
      <c r="BQ19" s="24">
        <f t="shared" si="16"/>
        <v>0.22606376432539022</v>
      </c>
      <c r="BR19" s="21"/>
      <c r="BS19" s="35">
        <f t="shared" si="11"/>
        <v>43132</v>
      </c>
      <c r="BT19" s="24">
        <f t="shared" si="15"/>
        <v>3.2491021810012507E-3</v>
      </c>
      <c r="BU19" s="24">
        <f t="shared" si="12"/>
        <v>7.6383660201761149E-4</v>
      </c>
      <c r="BV19" s="24">
        <f t="shared" si="12"/>
        <v>2.4315209591518195E-3</v>
      </c>
      <c r="BW19" s="24">
        <f t="shared" si="12"/>
        <v>7.9381165947978584E-4</v>
      </c>
      <c r="BX19" s="24">
        <f t="shared" si="12"/>
        <v>1.6365894777262129E-3</v>
      </c>
      <c r="BY19" s="24">
        <f t="shared" si="12"/>
        <v>8.7888347840631446E-4</v>
      </c>
      <c r="BZ19" s="24">
        <f t="shared" si="12"/>
        <v>5.0577546052734635E-3</v>
      </c>
      <c r="CA19" s="24">
        <f t="shared" si="12"/>
        <v>2.6386784778582571E-3</v>
      </c>
      <c r="CB19" s="24">
        <f t="shared" si="12"/>
        <v>1.1905350126558765E-3</v>
      </c>
      <c r="CC19" s="24">
        <f t="shared" si="12"/>
        <v>1.673904031903418E-3</v>
      </c>
      <c r="CD19" s="24">
        <f t="shared" si="12"/>
        <v>1.0580451850062196E-3</v>
      </c>
      <c r="CE19" s="24">
        <f t="shared" si="12"/>
        <v>5.7874954000386154E-4</v>
      </c>
      <c r="CF19" s="24">
        <f t="shared" si="14"/>
        <v>2.1951411210484092E-2</v>
      </c>
    </row>
    <row r="20" spans="1:84" x14ac:dyDescent="0.2">
      <c r="A20" s="31">
        <f>+[1]PAT!A21</f>
        <v>43160</v>
      </c>
      <c r="B20" s="17">
        <f>+[1]PAT!B21</f>
        <v>132.52500107433761</v>
      </c>
      <c r="C20" s="17">
        <f>+[1]PAT!C21</f>
        <v>121.68460262829799</v>
      </c>
      <c r="D20" s="17">
        <f>+[1]PAT!D21</f>
        <v>126.75398425681701</v>
      </c>
      <c r="E20" s="17">
        <f>+[1]PAT!E21</f>
        <v>120.40174089015601</v>
      </c>
      <c r="F20" s="17">
        <f>+[1]PAT!F21</f>
        <v>172.22640000000001</v>
      </c>
      <c r="G20" s="17">
        <f>+[1]PAT!G21</f>
        <v>126.00584157500499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143.378502417638</v>
      </c>
      <c r="M20" s="17">
        <f>+[1]PAT!M21</f>
        <v>131.43840067870499</v>
      </c>
      <c r="N20" s="17">
        <f>+[1]PAT!N21</f>
        <v>127.158847264941</v>
      </c>
      <c r="O20" s="17">
        <f>+[1]PAT!P21</f>
        <v>119.16249999999999</v>
      </c>
      <c r="P20" s="17">
        <f>+[1]PAT!Q21</f>
        <v>128.55189999999999</v>
      </c>
      <c r="Q20" s="17">
        <f>+[1]PAT!R21</f>
        <v>157.7208</v>
      </c>
      <c r="R20" s="18">
        <f t="shared" si="4"/>
        <v>132.52500107433758</v>
      </c>
      <c r="S20" s="19">
        <f t="shared" si="5"/>
        <v>124.57418347233207</v>
      </c>
      <c r="T20" s="19">
        <f t="shared" si="6"/>
        <v>126.5999724939994</v>
      </c>
      <c r="U20" s="19">
        <f t="shared" si="7"/>
        <v>125.78824147754284</v>
      </c>
      <c r="V20" s="19"/>
      <c r="W20" s="20">
        <f t="shared" si="8"/>
        <v>131.10973211557319</v>
      </c>
      <c r="X20" s="21"/>
      <c r="Y20" s="41">
        <f t="shared" si="9"/>
        <v>2.1729911945305602E-2</v>
      </c>
      <c r="Z20" s="24">
        <f t="shared" si="9"/>
        <v>1.3316247719913799E-2</v>
      </c>
      <c r="AA20" s="24">
        <f t="shared" si="9"/>
        <v>-7.4619586631274881E-4</v>
      </c>
      <c r="AB20" s="24">
        <f t="shared" si="9"/>
        <v>2.074808086089952E-2</v>
      </c>
      <c r="AC20" s="24">
        <f t="shared" si="9"/>
        <v>4.836788298063377E-2</v>
      </c>
      <c r="AD20" s="24">
        <f t="shared" si="9"/>
        <v>4.9878817739069214E-2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-5.0433023059390902E-2</v>
      </c>
      <c r="AJ20" s="24">
        <f t="shared" si="9"/>
        <v>3.1059078921778838E-2</v>
      </c>
      <c r="AK20" s="24">
        <f t="shared" si="9"/>
        <v>2.2145338493802624E-2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2.1729911945305158E-2</v>
      </c>
      <c r="AP20" s="24">
        <f t="shared" si="10"/>
        <v>2.0356568451512347E-2</v>
      </c>
      <c r="AQ20" s="24">
        <f t="shared" si="10"/>
        <v>2.7832291860501179E-2</v>
      </c>
      <c r="AR20" s="24">
        <f t="shared" si="10"/>
        <v>2.7268704978820724E-2</v>
      </c>
      <c r="AS20" s="24" t="e">
        <f t="shared" si="10"/>
        <v>#DIV/0!</v>
      </c>
      <c r="AT20" s="24">
        <f t="shared" si="10"/>
        <v>1.9945241337011588E-2</v>
      </c>
      <c r="AU20" s="21"/>
      <c r="AV20" s="24">
        <f t="shared" si="16"/>
        <v>0.25030143770007274</v>
      </c>
      <c r="AW20" s="24">
        <f t="shared" si="16"/>
        <v>0.18666526893643409</v>
      </c>
      <c r="AX20" s="24">
        <f t="shared" si="16"/>
        <v>0.20328760232700382</v>
      </c>
      <c r="AY20" s="24">
        <f t="shared" si="16"/>
        <v>0.13913837141028496</v>
      </c>
      <c r="AZ20" s="24">
        <f t="shared" si="16"/>
        <v>0.49278036696659266</v>
      </c>
      <c r="BA20" s="24">
        <f t="shared" si="16"/>
        <v>0.2175335807266281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0.27794781074877828</v>
      </c>
      <c r="BG20" s="24">
        <f t="shared" si="16"/>
        <v>0.25522912018744992</v>
      </c>
      <c r="BH20" s="24">
        <f t="shared" si="16"/>
        <v>0.19878594485231349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0.25030143770007229</v>
      </c>
      <c r="BM20" s="24">
        <f t="shared" si="16"/>
        <v>0.19761206517959473</v>
      </c>
      <c r="BN20" s="24">
        <f t="shared" si="16"/>
        <v>0.20533920324390342</v>
      </c>
      <c r="BO20" s="24">
        <f t="shared" si="16"/>
        <v>0.19699905740047408</v>
      </c>
      <c r="BP20" s="24" t="e">
        <f t="shared" si="16"/>
        <v>#DIV/0!</v>
      </c>
      <c r="BQ20" s="24">
        <f t="shared" si="16"/>
        <v>0.23497888103309839</v>
      </c>
      <c r="BR20" s="21"/>
      <c r="BS20" s="35">
        <f t="shared" si="11"/>
        <v>43160</v>
      </c>
      <c r="BT20" s="24">
        <f t="shared" si="15"/>
        <v>3.3817117514294737E-3</v>
      </c>
      <c r="BU20" s="24">
        <f t="shared" si="12"/>
        <v>-2.554141677469801E-5</v>
      </c>
      <c r="BV20" s="24">
        <f t="shared" si="12"/>
        <v>2.4189029429450082E-3</v>
      </c>
      <c r="BW20" s="24">
        <f t="shared" si="12"/>
        <v>6.1628183537903855E-3</v>
      </c>
      <c r="BX20" s="24">
        <f t="shared" si="12"/>
        <v>3.0230633503150512E-3</v>
      </c>
      <c r="BY20" s="24">
        <f t="shared" si="12"/>
        <v>1.150197260547761E-3</v>
      </c>
      <c r="BZ20" s="24">
        <f t="shared" si="12"/>
        <v>2.0339025369399103E-3</v>
      </c>
      <c r="CA20" s="24">
        <f t="shared" si="12"/>
        <v>9.0818223193069568E-4</v>
      </c>
      <c r="CB20" s="24">
        <f t="shared" si="12"/>
        <v>1.686071523698309E-3</v>
      </c>
      <c r="CC20" s="24">
        <f t="shared" si="12"/>
        <v>-1.2270380101358862E-3</v>
      </c>
      <c r="CD20" s="24">
        <f t="shared" si="12"/>
        <v>1.5507053717383134E-3</v>
      </c>
      <c r="CE20" s="24">
        <f t="shared" si="12"/>
        <v>6.669360488808678E-4</v>
      </c>
      <c r="CF20" s="24">
        <f t="shared" si="14"/>
        <v>2.1729911945305193E-2</v>
      </c>
    </row>
    <row r="21" spans="1:84" x14ac:dyDescent="0.2">
      <c r="A21" s="31">
        <f>+[1]PAT!A22</f>
        <v>43191</v>
      </c>
      <c r="B21" s="17">
        <f>+[1]PAT!B22</f>
        <v>136.23514764179171</v>
      </c>
      <c r="C21" s="17">
        <f>+[1]PAT!C22</f>
        <v>124.990852710395</v>
      </c>
      <c r="D21" s="17">
        <f>+[1]PAT!D22</f>
        <v>129.86712589201599</v>
      </c>
      <c r="E21" s="17">
        <f>+[1]PAT!E22</f>
        <v>123.45325281231</v>
      </c>
      <c r="F21" s="17">
        <f>+[1]PAT!F22</f>
        <v>181.67869999999999</v>
      </c>
      <c r="G21" s="17">
        <f>+[1]PAT!G22</f>
        <v>129.49100429480399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146.31424361529301</v>
      </c>
      <c r="M21" s="17">
        <f>+[1]PAT!M22</f>
        <v>136.28381853460601</v>
      </c>
      <c r="N21" s="17">
        <f>+[1]PAT!N22</f>
        <v>129.642264717974</v>
      </c>
      <c r="O21" s="17">
        <f>+[1]PAT!P22</f>
        <v>122.70699999999999</v>
      </c>
      <c r="P21" s="17">
        <f>+[1]PAT!Q22</f>
        <v>131.45930000000001</v>
      </c>
      <c r="Q21" s="17">
        <f>+[1]PAT!R22</f>
        <v>163.83430000000001</v>
      </c>
      <c r="R21" s="18">
        <f t="shared" si="4"/>
        <v>136.23514764179168</v>
      </c>
      <c r="S21" s="19">
        <f t="shared" si="5"/>
        <v>127.70175101860325</v>
      </c>
      <c r="T21" s="19">
        <f t="shared" si="6"/>
        <v>129.59035759488168</v>
      </c>
      <c r="U21" s="19">
        <f t="shared" si="7"/>
        <v>128.46741236457129</v>
      </c>
      <c r="V21" s="19"/>
      <c r="W21" s="20">
        <f t="shared" si="8"/>
        <v>133.88598578815467</v>
      </c>
      <c r="X21" s="21"/>
      <c r="Y21" s="41">
        <f t="shared" si="9"/>
        <v>2.7995823711580048E-2</v>
      </c>
      <c r="Z21" s="24">
        <f t="shared" si="9"/>
        <v>2.7170652742289692E-2</v>
      </c>
      <c r="AA21" s="24">
        <f t="shared" si="9"/>
        <v>2.4560503194056782E-2</v>
      </c>
      <c r="AB21" s="24">
        <f t="shared" si="9"/>
        <v>2.5344416946079917E-2</v>
      </c>
      <c r="AC21" s="24">
        <f t="shared" si="9"/>
        <v>5.4882991225503108E-2</v>
      </c>
      <c r="AD21" s="24">
        <f t="shared" si="9"/>
        <v>2.7658739279356803E-2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2.0475462835451319E-2</v>
      </c>
      <c r="AJ21" s="24">
        <f t="shared" si="9"/>
        <v>3.6864552755365709E-2</v>
      </c>
      <c r="AK21" s="24">
        <f t="shared" si="9"/>
        <v>1.9530040625947986E-2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2.7995823711580048E-2</v>
      </c>
      <c r="AP21" s="24">
        <f t="shared" si="10"/>
        <v>2.5106064989507404E-2</v>
      </c>
      <c r="AQ21" s="24">
        <f t="shared" si="10"/>
        <v>2.3620740526022033E-2</v>
      </c>
      <c r="AR21" s="24">
        <f t="shared" si="10"/>
        <v>2.1299056696859608E-2</v>
      </c>
      <c r="AS21" s="24" t="e">
        <f t="shared" si="10"/>
        <v>#DIV/0!</v>
      </c>
      <c r="AT21" s="24">
        <f t="shared" si="10"/>
        <v>2.1175038860839157E-2</v>
      </c>
      <c r="AU21" s="21"/>
      <c r="AV21" s="24">
        <f t="shared" si="16"/>
        <v>0.26008004989764166</v>
      </c>
      <c r="AW21" s="24">
        <f t="shared" si="16"/>
        <v>0.19792239460282146</v>
      </c>
      <c r="AX21" s="24">
        <f t="shared" si="16"/>
        <v>0.18778279305155965</v>
      </c>
      <c r="AY21" s="24">
        <f t="shared" si="16"/>
        <v>0.17438137195992409</v>
      </c>
      <c r="AZ21" s="24">
        <f t="shared" si="16"/>
        <v>0.52228689883774804</v>
      </c>
      <c r="BA21" s="24">
        <f t="shared" si="16"/>
        <v>0.23142681250187236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0.27230085671003312</v>
      </c>
      <c r="BG21" s="24">
        <f t="shared" si="16"/>
        <v>0.27643713073041276</v>
      </c>
      <c r="BH21" s="24">
        <f t="shared" si="16"/>
        <v>0.19143645532356435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0.260080049897641</v>
      </c>
      <c r="BM21" s="24">
        <f t="shared" si="16"/>
        <v>0.20730292532699734</v>
      </c>
      <c r="BN21" s="24">
        <f t="shared" si="16"/>
        <v>0.21641273178814879</v>
      </c>
      <c r="BO21" s="24">
        <f t="shared" si="16"/>
        <v>0.20631674195323146</v>
      </c>
      <c r="BP21" s="24" t="e">
        <f t="shared" si="16"/>
        <v>#DIV/0!</v>
      </c>
      <c r="BQ21" s="24">
        <f t="shared" si="16"/>
        <v>0.23979836520071562</v>
      </c>
      <c r="BR21" s="21"/>
      <c r="BS21" s="35">
        <f t="shared" si="11"/>
        <v>43191</v>
      </c>
      <c r="BT21" s="24">
        <f t="shared" si="15"/>
        <v>6.8432702521579085E-3</v>
      </c>
      <c r="BU21" s="24">
        <f t="shared" si="12"/>
        <v>8.2218416410987456E-4</v>
      </c>
      <c r="BV21" s="24">
        <f t="shared" si="12"/>
        <v>2.9519247330600114E-3</v>
      </c>
      <c r="BW21" s="24">
        <f t="shared" si="12"/>
        <v>7.175260307801138E-3</v>
      </c>
      <c r="BX21" s="24">
        <f t="shared" si="12"/>
        <v>1.7225290043105554E-3</v>
      </c>
      <c r="BY21" s="24">
        <f t="shared" si="12"/>
        <v>1.1895313995249296E-3</v>
      </c>
      <c r="BZ21" s="24">
        <f t="shared" si="12"/>
        <v>3.5127438311724278E-3</v>
      </c>
      <c r="CA21" s="24">
        <f t="shared" si="12"/>
        <v>1.0976343997041592E-5</v>
      </c>
      <c r="CB21" s="24">
        <f t="shared" si="12"/>
        <v>8.5864289060576379E-4</v>
      </c>
      <c r="CC21" s="24">
        <f t="shared" si="12"/>
        <v>4.6298427114573249E-4</v>
      </c>
      <c r="CD21" s="24">
        <f t="shared" si="12"/>
        <v>1.8573644601723091E-3</v>
      </c>
      <c r="CE21" s="24">
        <f t="shared" si="12"/>
        <v>5.8841205352260298E-4</v>
      </c>
      <c r="CF21" s="24">
        <f t="shared" si="14"/>
        <v>2.7995823711580298E-2</v>
      </c>
    </row>
    <row r="22" spans="1:84" x14ac:dyDescent="0.2">
      <c r="A22" s="31">
        <f>+[1]PAT!A23</f>
        <v>43221</v>
      </c>
      <c r="B22" s="17">
        <f>+[1]PAT!B23</f>
        <v>139.4691339912803</v>
      </c>
      <c r="C22" s="17">
        <f>+[1]PAT!C23</f>
        <v>129.51045151979699</v>
      </c>
      <c r="D22" s="17">
        <f>+[1]PAT!D23</f>
        <v>133.64342492627301</v>
      </c>
      <c r="E22" s="17">
        <f>+[1]PAT!E23</f>
        <v>124.49236451181</v>
      </c>
      <c r="F22" s="17">
        <f>+[1]PAT!F23</f>
        <v>181.6514</v>
      </c>
      <c r="G22" s="17">
        <f>+[1]PAT!G23</f>
        <v>132.98346440994499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150.20314512078301</v>
      </c>
      <c r="M22" s="17">
        <f>+[1]PAT!M23</f>
        <v>138.54429483695901</v>
      </c>
      <c r="N22" s="17">
        <f>+[1]PAT!N23</f>
        <v>133.59686423481401</v>
      </c>
      <c r="O22" s="17">
        <f>+[1]PAT!P23</f>
        <v>124.5055</v>
      </c>
      <c r="P22" s="17">
        <f>+[1]PAT!Q23</f>
        <v>134.57650000000001</v>
      </c>
      <c r="Q22" s="17">
        <f>+[1]PAT!R23</f>
        <v>165.7817</v>
      </c>
      <c r="R22" s="18">
        <f t="shared" si="4"/>
        <v>139.4691339912803</v>
      </c>
      <c r="S22" s="19">
        <f t="shared" si="5"/>
        <v>131.13807480503243</v>
      </c>
      <c r="T22" s="19">
        <f t="shared" si="6"/>
        <v>132.15269531661798</v>
      </c>
      <c r="U22" s="19">
        <f t="shared" si="7"/>
        <v>131.08039262298084</v>
      </c>
      <c r="V22" s="19"/>
      <c r="W22" s="20">
        <f t="shared" si="8"/>
        <v>137.13094056974407</v>
      </c>
      <c r="X22" s="21"/>
      <c r="Y22" s="41">
        <f t="shared" ref="Y22:AN49" si="18">+B22/B21-1</f>
        <v>2.3738267293487603E-2</v>
      </c>
      <c r="Z22" s="24">
        <f t="shared" si="18"/>
        <v>3.6159436561921332E-2</v>
      </c>
      <c r="AA22" s="24">
        <f t="shared" si="18"/>
        <v>2.907817516033262E-2</v>
      </c>
      <c r="AB22" s="24">
        <f t="shared" ref="AB22:AB35" si="19">+E22/E21-1</f>
        <v>8.4170459330041858E-3</v>
      </c>
      <c r="AC22" s="24">
        <f t="shared" ref="AC22:AC35" si="20">+F22/F21-1</f>
        <v>-1.5026527600647821E-4</v>
      </c>
      <c r="AD22" s="24">
        <f t="shared" ref="AD22:AD35" si="21">+G22/G21-1</f>
        <v>2.6970677493472373E-2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2.6579104053021441E-2</v>
      </c>
      <c r="AJ22" s="24">
        <f t="shared" ref="AJ22:AJ35" si="27">+M22/M21-1</f>
        <v>1.6586534826062316E-2</v>
      </c>
      <c r="AK22" s="24">
        <f t="shared" ref="AK22:AK35" si="28">+N22/N21-1</f>
        <v>3.0503937318920649E-2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2.3738267293487825E-2</v>
      </c>
      <c r="AP22" s="24">
        <f>+S22/S21-1</f>
        <v>2.6908979391587096E-2</v>
      </c>
      <c r="AQ22" s="24">
        <f>+T22/T21-1</f>
        <v>1.9772595502410395E-2</v>
      </c>
      <c r="AR22" s="24">
        <f t="shared" ref="AP22:AT37" si="32">+U22/U21-1</f>
        <v>2.0339634856147759E-2</v>
      </c>
      <c r="AS22" s="24" t="e">
        <f t="shared" si="32"/>
        <v>#DIV/0!</v>
      </c>
      <c r="AT22" s="24">
        <f t="shared" si="32"/>
        <v>2.4236702314190062E-2</v>
      </c>
      <c r="AU22" s="21"/>
      <c r="AV22" s="24">
        <f t="shared" si="16"/>
        <v>0.26322522503275181</v>
      </c>
      <c r="AW22" s="24">
        <f t="shared" si="16"/>
        <v>0.20499165393379504</v>
      </c>
      <c r="AX22" s="24">
        <f t="shared" si="16"/>
        <v>0.1901871354975575</v>
      </c>
      <c r="AY22" s="24">
        <f t="shared" si="16"/>
        <v>0.1729721690383248</v>
      </c>
      <c r="AZ22" s="24">
        <f t="shared" si="16"/>
        <v>0.4744132627178832</v>
      </c>
      <c r="BA22" s="24">
        <f t="shared" si="16"/>
        <v>0.23406624706657331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0.27935506236071017</v>
      </c>
      <c r="BG22" s="24">
        <f t="shared" si="16"/>
        <v>0.28037319234750302</v>
      </c>
      <c r="BH22" s="24">
        <f t="shared" si="16"/>
        <v>0.204169371883548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0.26322522503275225</v>
      </c>
      <c r="BM22" s="24">
        <f t="shared" si="16"/>
        <v>0.21068988750536088</v>
      </c>
      <c r="BN22" s="24">
        <f t="shared" si="16"/>
        <v>0.21716440193072262</v>
      </c>
      <c r="BO22" s="24">
        <f t="shared" si="16"/>
        <v>0.20660197558523929</v>
      </c>
      <c r="BP22" s="24" t="e">
        <f t="shared" si="16"/>
        <v>#DIV/0!</v>
      </c>
      <c r="BQ22" s="24">
        <f t="shared" si="16"/>
        <v>0.25124793546544466</v>
      </c>
      <c r="BR22" s="21"/>
      <c r="BS22" s="35">
        <f t="shared" si="11"/>
        <v>43221</v>
      </c>
      <c r="BT22" s="24">
        <f t="shared" si="15"/>
        <v>9.0998980430411613E-3</v>
      </c>
      <c r="BU22" s="24">
        <f t="shared" si="15"/>
        <v>9.7016422330687118E-4</v>
      </c>
      <c r="BV22" s="24">
        <f t="shared" si="15"/>
        <v>9.7782490188335746E-4</v>
      </c>
      <c r="BW22" s="24">
        <f t="shared" si="15"/>
        <v>-2.0159114938685551E-5</v>
      </c>
      <c r="BX22" s="24">
        <f t="shared" si="15"/>
        <v>1.6791271672653286E-3</v>
      </c>
      <c r="BY22" s="24">
        <f t="shared" si="15"/>
        <v>1.5318513879305383E-3</v>
      </c>
      <c r="BZ22" s="24">
        <f t="shared" si="15"/>
        <v>3.9591592135841871E-3</v>
      </c>
      <c r="CA22" s="24">
        <f t="shared" si="15"/>
        <v>9.5017337479135443E-4</v>
      </c>
      <c r="CB22" s="24">
        <f t="shared" si="15"/>
        <v>2.2392587029165236E-3</v>
      </c>
      <c r="CC22" s="24">
        <f t="shared" si="15"/>
        <v>5.9660111851934418E-4</v>
      </c>
      <c r="CD22" s="24">
        <f t="shared" si="15"/>
        <v>8.4289699205571382E-4</v>
      </c>
      <c r="CE22" s="24">
        <f t="shared" si="15"/>
        <v>9.1147128313225545E-4</v>
      </c>
      <c r="CF22" s="24">
        <f t="shared" si="14"/>
        <v>2.373826729348795E-2</v>
      </c>
    </row>
    <row r="23" spans="1:84" x14ac:dyDescent="0.2">
      <c r="A23" s="31">
        <f>+[1]PAT!A24</f>
        <v>43252</v>
      </c>
      <c r="B23" s="17">
        <f>+[1]PAT!B24</f>
        <v>144.49598277878519</v>
      </c>
      <c r="C23" s="17">
        <f>+[1]PAT!C24</f>
        <v>136.53835232689099</v>
      </c>
      <c r="D23" s="17">
        <f>+[1]PAT!D24</f>
        <v>134.737970888787</v>
      </c>
      <c r="E23" s="17">
        <f>+[1]PAT!E24</f>
        <v>126.661251281319</v>
      </c>
      <c r="F23" s="17">
        <f>+[1]PAT!F24</f>
        <v>182.46559999999999</v>
      </c>
      <c r="G23" s="17">
        <f>+[1]PAT!G24</f>
        <v>138.41609120469201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153.65632799372099</v>
      </c>
      <c r="M23" s="17">
        <f>+[1]PAT!M24</f>
        <v>142.32797803410199</v>
      </c>
      <c r="N23" s="17">
        <f>+[1]PAT!N24</f>
        <v>139.10224417318099</v>
      </c>
      <c r="O23" s="17">
        <f>+[1]PAT!P24</f>
        <v>128.0752</v>
      </c>
      <c r="P23" s="17">
        <f>+[1]PAT!Q24</f>
        <v>139.93039999999999</v>
      </c>
      <c r="Q23" s="17">
        <f>+[1]PAT!R24</f>
        <v>168.2945</v>
      </c>
      <c r="R23" s="18">
        <f t="shared" si="4"/>
        <v>144.49598277878519</v>
      </c>
      <c r="S23" s="19">
        <f t="shared" si="5"/>
        <v>136.32865316596235</v>
      </c>
      <c r="T23" s="19">
        <f t="shared" si="6"/>
        <v>136.32343088049402</v>
      </c>
      <c r="U23" s="19">
        <f t="shared" si="7"/>
        <v>135.31606299607103</v>
      </c>
      <c r="V23" s="19"/>
      <c r="W23" s="20">
        <f t="shared" si="8"/>
        <v>142.29813296918056</v>
      </c>
      <c r="X23" s="21"/>
      <c r="Y23" s="41">
        <f t="shared" si="18"/>
        <v>3.6042733210196687E-2</v>
      </c>
      <c r="Z23" s="24">
        <f t="shared" si="18"/>
        <v>5.4265124741841531E-2</v>
      </c>
      <c r="AA23" s="24">
        <f t="shared" si="18"/>
        <v>8.1900472329097251E-3</v>
      </c>
      <c r="AB23" s="24">
        <f t="shared" si="19"/>
        <v>1.7421845733384345E-2</v>
      </c>
      <c r="AC23" s="24">
        <f t="shared" si="20"/>
        <v>4.4822115326388356E-3</v>
      </c>
      <c r="AD23" s="24">
        <f t="shared" si="21"/>
        <v>4.0851897029844153E-2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2.2990083664101491E-2</v>
      </c>
      <c r="AJ23" s="24">
        <f t="shared" si="27"/>
        <v>2.7310277926605897E-2</v>
      </c>
      <c r="AK23" s="24">
        <f t="shared" si="28"/>
        <v>4.1208900896734901E-2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3.6042733210196687E-2</v>
      </c>
      <c r="AP23" s="24">
        <f t="shared" si="32"/>
        <v>3.958101694452143E-2</v>
      </c>
      <c r="AQ23" s="24">
        <f t="shared" si="32"/>
        <v>3.1559973513090922E-2</v>
      </c>
      <c r="AR23" s="24">
        <f t="shared" si="32"/>
        <v>3.231353132480308E-2</v>
      </c>
      <c r="AS23" s="24" t="e">
        <f t="shared" si="32"/>
        <v>#DIV/0!</v>
      </c>
      <c r="AT23" s="24">
        <f t="shared" si="32"/>
        <v>3.7680718720138007E-2</v>
      </c>
      <c r="AU23" s="21"/>
      <c r="AV23" s="24">
        <f t="shared" si="16"/>
        <v>0.29088825555777542</v>
      </c>
      <c r="AW23" s="24">
        <f t="shared" si="16"/>
        <v>0.25518213330343387</v>
      </c>
      <c r="AX23" s="24">
        <f t="shared" si="16"/>
        <v>0.1845536103851515</v>
      </c>
      <c r="AY23" s="24">
        <f t="shared" si="16"/>
        <v>0.17579087237956825</v>
      </c>
      <c r="AZ23" s="24">
        <f t="shared" si="16"/>
        <v>0.46270989836057419</v>
      </c>
      <c r="BA23" s="24">
        <f t="shared" si="16"/>
        <v>0.26657770234648881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0.2786088193025098</v>
      </c>
      <c r="BG23" s="24">
        <f t="shared" si="16"/>
        <v>0.29457657909415547</v>
      </c>
      <c r="BH23" s="24">
        <f t="shared" si="16"/>
        <v>0.23051427739009811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0.29088825555777498</v>
      </c>
      <c r="BM23" s="24">
        <f t="shared" si="16"/>
        <v>0.23999039129769706</v>
      </c>
      <c r="BN23" s="24">
        <f t="shared" si="16"/>
        <v>0.23403586722909919</v>
      </c>
      <c r="BO23" s="24">
        <f t="shared" si="16"/>
        <v>0.22393573267981637</v>
      </c>
      <c r="BP23" s="24" t="e">
        <f t="shared" si="16"/>
        <v>#DIV/0!</v>
      </c>
      <c r="BQ23" s="24">
        <f t="shared" si="16"/>
        <v>0.27941624782160823</v>
      </c>
      <c r="BR23" s="21"/>
      <c r="BS23" s="35">
        <f t="shared" si="11"/>
        <v>43252</v>
      </c>
      <c r="BT23" s="24">
        <f t="shared" si="15"/>
        <v>1.3822077589629316E-2</v>
      </c>
      <c r="BU23" s="24">
        <f t="shared" si="15"/>
        <v>2.7467804231425701E-4</v>
      </c>
      <c r="BV23" s="24">
        <f t="shared" si="15"/>
        <v>1.9936402836518504E-3</v>
      </c>
      <c r="BW23" s="24">
        <f t="shared" si="15"/>
        <v>5.8728779376461125E-4</v>
      </c>
      <c r="BX23" s="24">
        <f t="shared" si="15"/>
        <v>2.5513677820511683E-3</v>
      </c>
      <c r="BY23" s="24">
        <f t="shared" si="15"/>
        <v>1.9948833267825032E-3</v>
      </c>
      <c r="BZ23" s="24">
        <f t="shared" si="15"/>
        <v>7.9315800445793287E-3</v>
      </c>
      <c r="CA23" s="24">
        <f t="shared" si="15"/>
        <v>3.4057069575673863E-4</v>
      </c>
      <c r="CB23" s="24">
        <f t="shared" si="15"/>
        <v>3.4115341967330647E-3</v>
      </c>
      <c r="CC23" s="24">
        <f t="shared" si="15"/>
        <v>5.1747307794222143E-4</v>
      </c>
      <c r="CD23" s="24">
        <f t="shared" si="15"/>
        <v>1.3781623282100568E-3</v>
      </c>
      <c r="CE23" s="24">
        <f t="shared" si="15"/>
        <v>1.2394780487812536E-3</v>
      </c>
      <c r="CF23" s="24">
        <f t="shared" si="14"/>
        <v>3.6042733210196368E-2</v>
      </c>
    </row>
    <row r="24" spans="1:84" x14ac:dyDescent="0.2">
      <c r="A24" s="31">
        <f>+[1]PAT!A25</f>
        <v>43282</v>
      </c>
      <c r="B24" s="17">
        <f>+[1]PAT!B25</f>
        <v>149.3709489915382</v>
      </c>
      <c r="C24" s="17">
        <f>+[1]PAT!C25</f>
        <v>142.64184202652601</v>
      </c>
      <c r="D24" s="17">
        <f>+[1]PAT!D25</f>
        <v>138.57031753034599</v>
      </c>
      <c r="E24" s="17">
        <f>+[1]PAT!E25</f>
        <v>126.97996010352701</v>
      </c>
      <c r="F24" s="17">
        <f>+[1]PAT!F25</f>
        <v>185.94030000000001</v>
      </c>
      <c r="G24" s="17">
        <f>+[1]PAT!G25</f>
        <v>143.48585828923601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156.86309161260999</v>
      </c>
      <c r="M24" s="17">
        <f>+[1]PAT!M25</f>
        <v>144.077934753562</v>
      </c>
      <c r="N24" s="17">
        <f>+[1]PAT!N25</f>
        <v>143.82642537255899</v>
      </c>
      <c r="O24" s="17">
        <f>+[1]PAT!P25</f>
        <v>131.21430000000001</v>
      </c>
      <c r="P24" s="17">
        <f>+[1]PAT!Q25</f>
        <v>144.72460000000001</v>
      </c>
      <c r="Q24" s="17">
        <f>+[1]PAT!R25</f>
        <v>173.35489999999999</v>
      </c>
      <c r="R24" s="18">
        <f t="shared" si="4"/>
        <v>149.3709489915382</v>
      </c>
      <c r="S24" s="19">
        <f t="shared" si="5"/>
        <v>140.80618789686926</v>
      </c>
      <c r="T24" s="19">
        <f t="shared" si="6"/>
        <v>139.60351689874554</v>
      </c>
      <c r="U24" s="19">
        <f t="shared" si="7"/>
        <v>138.85285498651081</v>
      </c>
      <c r="V24" s="19"/>
      <c r="W24" s="20">
        <f t="shared" si="8"/>
        <v>147.17147662640281</v>
      </c>
      <c r="X24" s="21"/>
      <c r="Y24" s="41">
        <f t="shared" si="18"/>
        <v>3.3737728336823647E-2</v>
      </c>
      <c r="Z24" s="24">
        <f t="shared" si="18"/>
        <v>4.4701650456587139E-2</v>
      </c>
      <c r="AA24" s="24">
        <f t="shared" si="18"/>
        <v>2.8442959444017646E-2</v>
      </c>
      <c r="AB24" s="24">
        <f t="shared" si="19"/>
        <v>2.5162298570708952E-3</v>
      </c>
      <c r="AC24" s="24">
        <f t="shared" si="20"/>
        <v>1.9043041537692762E-2</v>
      </c>
      <c r="AD24" s="24">
        <f t="shared" si="21"/>
        <v>3.6627006588755284E-2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2.0869713995898875E-2</v>
      </c>
      <c r="AJ24" s="24">
        <f t="shared" si="27"/>
        <v>1.2295240497555149E-2</v>
      </c>
      <c r="AK24" s="24">
        <f t="shared" si="28"/>
        <v>3.3961933737721939E-2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3.3737728336823647E-2</v>
      </c>
      <c r="AP24" s="24">
        <f t="shared" si="32"/>
        <v>3.2843680524416996E-2</v>
      </c>
      <c r="AQ24" s="24">
        <f t="shared" si="32"/>
        <v>2.4061058301319882E-2</v>
      </c>
      <c r="AR24" s="24">
        <f t="shared" si="32"/>
        <v>2.6137266427434191E-2</v>
      </c>
      <c r="AS24" s="24" t="e">
        <f t="shared" si="32"/>
        <v>#DIV/0!</v>
      </c>
      <c r="AT24" s="24">
        <f t="shared" si="32"/>
        <v>3.4247418118112272E-2</v>
      </c>
      <c r="AU24" s="21"/>
      <c r="AV24" s="24">
        <f t="shared" si="16"/>
        <v>0.31203350304681021</v>
      </c>
      <c r="AW24" s="24">
        <f t="shared" si="16"/>
        <v>0.2961376272708176</v>
      </c>
      <c r="AX24" s="24">
        <f t="shared" si="16"/>
        <v>0.18829842873195846</v>
      </c>
      <c r="AY24" s="24">
        <f t="shared" si="16"/>
        <v>0.17191108212015616</v>
      </c>
      <c r="AZ24" s="24">
        <f t="shared" si="16"/>
        <v>0.45725006994695017</v>
      </c>
      <c r="BA24" s="24">
        <f t="shared" si="16"/>
        <v>0.30132688218082704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0.28433887374623357</v>
      </c>
      <c r="BG24" s="24">
        <f t="shared" si="16"/>
        <v>0.28310716811595493</v>
      </c>
      <c r="BH24" s="24">
        <f t="shared" si="16"/>
        <v>0.25689201167055908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0.31203350304681021</v>
      </c>
      <c r="BM24" s="24">
        <f t="shared" si="16"/>
        <v>0.26365043552324696</v>
      </c>
      <c r="BN24" s="24">
        <f t="shared" si="16"/>
        <v>0.24665046333826424</v>
      </c>
      <c r="BO24" s="24">
        <f t="shared" si="16"/>
        <v>0.24051472393770879</v>
      </c>
      <c r="BP24" s="24" t="e">
        <f t="shared" si="16"/>
        <v>#DIV/0!</v>
      </c>
      <c r="BQ24" s="24">
        <f t="shared" si="16"/>
        <v>0.3003331798649076</v>
      </c>
      <c r="BR24" s="21"/>
      <c r="BS24" s="35">
        <f t="shared" si="11"/>
        <v>43282</v>
      </c>
      <c r="BT24" s="24">
        <f t="shared" si="15"/>
        <v>1.1586392869987033E-2</v>
      </c>
      <c r="BU24" s="24">
        <f t="shared" si="15"/>
        <v>9.2827585843623659E-4</v>
      </c>
      <c r="BV24" s="24">
        <f t="shared" si="15"/>
        <v>2.8276544594058847E-4</v>
      </c>
      <c r="BW24" s="24">
        <f t="shared" si="15"/>
        <v>2.4191317521619201E-3</v>
      </c>
      <c r="BX24" s="24">
        <f t="shared" si="15"/>
        <v>2.2981244021573321E-3</v>
      </c>
      <c r="BY24" s="24">
        <f t="shared" si="15"/>
        <v>1.1192449567791354E-3</v>
      </c>
      <c r="BZ24" s="24">
        <f t="shared" si="15"/>
        <v>8.9112206113805496E-3</v>
      </c>
      <c r="CA24" s="24">
        <f t="shared" si="15"/>
        <v>2.8284717134711198E-4</v>
      </c>
      <c r="CB24" s="24">
        <f t="shared" si="15"/>
        <v>3.8040719155598866E-3</v>
      </c>
      <c r="CC24" s="24">
        <f t="shared" si="15"/>
        <v>4.6382853243322219E-4</v>
      </c>
      <c r="CD24" s="24">
        <f t="shared" si="15"/>
        <v>6.1522680173514645E-4</v>
      </c>
      <c r="CE24" s="24">
        <f t="shared" si="15"/>
        <v>1.026598018905257E-3</v>
      </c>
      <c r="CF24" s="24">
        <f t="shared" si="14"/>
        <v>3.3737728336823418E-2</v>
      </c>
    </row>
    <row r="25" spans="1:84" x14ac:dyDescent="0.2">
      <c r="A25" s="31">
        <f>+[1]PAT!A26</f>
        <v>43313</v>
      </c>
      <c r="B25" s="17">
        <f>+[1]PAT!B26</f>
        <v>154.67527631349429</v>
      </c>
      <c r="C25" s="17">
        <f>+[1]PAT!C26</f>
        <v>148.66594958865301</v>
      </c>
      <c r="D25" s="17">
        <f>+[1]PAT!D26</f>
        <v>141.261946042315</v>
      </c>
      <c r="E25" s="17">
        <f>+[1]PAT!E26</f>
        <v>129.46940167108301</v>
      </c>
      <c r="F25" s="17">
        <f>+[1]PAT!F26</f>
        <v>190.76509999999999</v>
      </c>
      <c r="G25" s="17">
        <f>+[1]PAT!G26</f>
        <v>148.55811934866099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158.99480409150601</v>
      </c>
      <c r="M25" s="17">
        <f>+[1]PAT!M26</f>
        <v>148.27894860195499</v>
      </c>
      <c r="N25" s="17">
        <f>+[1]PAT!N26</f>
        <v>149.15621636254201</v>
      </c>
      <c r="O25" s="17">
        <f>+[1]PAT!P26</f>
        <v>134.4248</v>
      </c>
      <c r="P25" s="17">
        <f>+[1]PAT!Q26</f>
        <v>149.6046</v>
      </c>
      <c r="Q25" s="17">
        <f>+[1]PAT!R26</f>
        <v>181.98580000000001</v>
      </c>
      <c r="R25" s="18">
        <f t="shared" si="4"/>
        <v>154.67527631349429</v>
      </c>
      <c r="S25" s="19">
        <f t="shared" si="5"/>
        <v>145.295447062878</v>
      </c>
      <c r="T25" s="19">
        <f t="shared" si="6"/>
        <v>143.08007289121397</v>
      </c>
      <c r="U25" s="19">
        <f t="shared" si="7"/>
        <v>142.20787049324289</v>
      </c>
      <c r="V25" s="19"/>
      <c r="W25" s="20">
        <f t="shared" si="8"/>
        <v>152.4726470996967</v>
      </c>
      <c r="X25" s="21"/>
      <c r="Y25" s="41">
        <f t="shared" si="18"/>
        <v>3.5511104118757242E-2</v>
      </c>
      <c r="Z25" s="24">
        <f t="shared" si="18"/>
        <v>4.2232401632942729E-2</v>
      </c>
      <c r="AA25" s="24">
        <f t="shared" si="18"/>
        <v>1.9424279022667079E-2</v>
      </c>
      <c r="AB25" s="24">
        <f t="shared" si="19"/>
        <v>1.9604995666452796E-2</v>
      </c>
      <c r="AC25" s="24">
        <f t="shared" si="20"/>
        <v>2.5948113453619248E-2</v>
      </c>
      <c r="AD25" s="24">
        <f t="shared" si="21"/>
        <v>3.5350250679062833E-2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1.3589637033041058E-2</v>
      </c>
      <c r="AJ25" s="24">
        <f t="shared" si="27"/>
        <v>2.9157926615054564E-2</v>
      </c>
      <c r="AK25" s="24">
        <f t="shared" si="28"/>
        <v>3.7057105300205118E-2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3.5511104118757242E-2</v>
      </c>
      <c r="AP25" s="24">
        <f t="shared" si="32"/>
        <v>3.1882541762275451E-2</v>
      </c>
      <c r="AQ25" s="24">
        <f t="shared" si="32"/>
        <v>2.4903068845965937E-2</v>
      </c>
      <c r="AR25" s="24">
        <f t="shared" si="32"/>
        <v>2.4162380435447384E-2</v>
      </c>
      <c r="AS25" s="24" t="e">
        <f t="shared" si="32"/>
        <v>#DIV/0!</v>
      </c>
      <c r="AT25" s="24">
        <f t="shared" si="32"/>
        <v>3.6020366138956428E-2</v>
      </c>
      <c r="AU25" s="21"/>
      <c r="AV25" s="24">
        <f t="shared" si="16"/>
        <v>0.33724604523713064</v>
      </c>
      <c r="AW25" s="24">
        <f t="shared" si="16"/>
        <v>0.33138903568145239</v>
      </c>
      <c r="AX25" s="24">
        <f t="shared" si="16"/>
        <v>0.19246618517991143</v>
      </c>
      <c r="AY25" s="24">
        <f t="shared" si="16"/>
        <v>0.1711907806723747</v>
      </c>
      <c r="AZ25" s="24">
        <f t="shared" si="16"/>
        <v>0.45487388023617803</v>
      </c>
      <c r="BA25" s="24">
        <f t="shared" si="16"/>
        <v>0.34825887868222538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0.27839280605489924</v>
      </c>
      <c r="BG25" s="24">
        <f t="shared" si="16"/>
        <v>0.30245114245996785</v>
      </c>
      <c r="BH25" s="24">
        <f t="shared" si="16"/>
        <v>0.29050441244087777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0.33724604523713109</v>
      </c>
      <c r="BM25" s="24">
        <f t="shared" si="16"/>
        <v>0.2863194146062773</v>
      </c>
      <c r="BN25" s="24">
        <f t="shared" si="16"/>
        <v>0.26160004853124863</v>
      </c>
      <c r="BO25" s="24">
        <f t="shared" si="16"/>
        <v>0.25471588225668729</v>
      </c>
      <c r="BP25" s="24" t="e">
        <f t="shared" si="16"/>
        <v>#DIV/0!</v>
      </c>
      <c r="BQ25" s="24">
        <f t="shared" si="16"/>
        <v>0.328028996203795</v>
      </c>
      <c r="BR25" s="21"/>
      <c r="BS25" s="35">
        <f t="shared" si="11"/>
        <v>43313</v>
      </c>
      <c r="BT25" s="24">
        <f t="shared" si="15"/>
        <v>1.1062477111161987E-2</v>
      </c>
      <c r="BU25" s="24">
        <f t="shared" si="15"/>
        <v>6.3069156723542211E-4</v>
      </c>
      <c r="BV25" s="24">
        <f t="shared" si="15"/>
        <v>2.1366029413039259E-3</v>
      </c>
      <c r="BW25" s="24">
        <f t="shared" si="15"/>
        <v>3.2494597060335633E-3</v>
      </c>
      <c r="BX25" s="24">
        <f t="shared" si="15"/>
        <v>2.2242149603746418E-3</v>
      </c>
      <c r="BY25" s="24">
        <f t="shared" si="15"/>
        <v>1.5259171983496756E-3</v>
      </c>
      <c r="BZ25" s="24">
        <f t="shared" si="15"/>
        <v>7.5340912513299401E-3</v>
      </c>
      <c r="CA25" s="24">
        <f t="shared" si="15"/>
        <v>2.9802829332310002E-3</v>
      </c>
      <c r="CB25" s="24">
        <f t="shared" si="15"/>
        <v>1.3199604831537143E-3</v>
      </c>
      <c r="CC25" s="24">
        <f t="shared" si="15"/>
        <v>2.9826945004848778E-4</v>
      </c>
      <c r="CD25" s="24">
        <f t="shared" si="15"/>
        <v>1.4287350046256553E-3</v>
      </c>
      <c r="CE25" s="24">
        <f t="shared" si="15"/>
        <v>1.1204015119094381E-3</v>
      </c>
      <c r="CF25" s="24">
        <f t="shared" si="14"/>
        <v>3.551110411875745E-2</v>
      </c>
    </row>
    <row r="26" spans="1:84" x14ac:dyDescent="0.2">
      <c r="A26" s="31">
        <f>+[1]PAT!A27</f>
        <v>43344</v>
      </c>
      <c r="B26" s="17">
        <f>+[1]PAT!B27</f>
        <v>164.32723171829019</v>
      </c>
      <c r="C26" s="17">
        <f>+[1]PAT!C27</f>
        <v>157.79874451711001</v>
      </c>
      <c r="D26" s="17">
        <f>+[1]PAT!D27</f>
        <v>145.789505334692</v>
      </c>
      <c r="E26" s="17">
        <f>+[1]PAT!E27</f>
        <v>134.02816317728801</v>
      </c>
      <c r="F26" s="17">
        <f>+[1]PAT!F27</f>
        <v>202.43430000000001</v>
      </c>
      <c r="G26" s="17">
        <f>+[1]PAT!G27</f>
        <v>159.564288815335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162.38213913824001</v>
      </c>
      <c r="M26" s="17">
        <f>+[1]PAT!M27</f>
        <v>155.43533255699501</v>
      </c>
      <c r="N26" s="17">
        <f>+[1]PAT!N27</f>
        <v>159.191246557813</v>
      </c>
      <c r="O26" s="17">
        <f>+[1]PAT!P27</f>
        <v>138.79830000000001</v>
      </c>
      <c r="P26" s="17">
        <f>+[1]PAT!Q27</f>
        <v>159.66749999999999</v>
      </c>
      <c r="Q26" s="17">
        <f>+[1]PAT!R27</f>
        <v>195.8596</v>
      </c>
      <c r="R26" s="18">
        <f t="shared" si="4"/>
        <v>164.32723171829019</v>
      </c>
      <c r="S26" s="19">
        <f t="shared" si="5"/>
        <v>153.31303554125955</v>
      </c>
      <c r="T26" s="19">
        <f t="shared" si="6"/>
        <v>150.57800608750972</v>
      </c>
      <c r="U26" s="19">
        <f t="shared" si="7"/>
        <v>149.76310455299898</v>
      </c>
      <c r="V26" s="19"/>
      <c r="W26" s="20">
        <f t="shared" si="8"/>
        <v>162.58000729953147</v>
      </c>
      <c r="X26" s="21"/>
      <c r="Y26" s="41">
        <f t="shared" si="18"/>
        <v>6.2401410457049389E-2</v>
      </c>
      <c r="Z26" s="24">
        <f t="shared" si="18"/>
        <v>6.1431652330118158E-2</v>
      </c>
      <c r="AA26" s="24">
        <f t="shared" si="18"/>
        <v>3.2050806457251779E-2</v>
      </c>
      <c r="AB26" s="24">
        <f t="shared" si="19"/>
        <v>3.5211111253812266E-2</v>
      </c>
      <c r="AC26" s="24">
        <f t="shared" si="20"/>
        <v>6.1170518087428016E-2</v>
      </c>
      <c r="AD26" s="24">
        <f t="shared" si="21"/>
        <v>7.4086623571498533E-2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2.1304690213552524E-2</v>
      </c>
      <c r="AJ26" s="24">
        <f t="shared" si="27"/>
        <v>4.826298016349484E-2</v>
      </c>
      <c r="AK26" s="24">
        <f t="shared" si="28"/>
        <v>6.7278658845030259E-2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6.2401410457049389E-2</v>
      </c>
      <c r="AP26" s="24">
        <f t="shared" si="32"/>
        <v>5.5181278150524982E-2</v>
      </c>
      <c r="AQ26" s="24">
        <f t="shared" si="32"/>
        <v>5.2403755776645022E-2</v>
      </c>
      <c r="AR26" s="24">
        <f t="shared" si="32"/>
        <v>5.3128100670877254E-2</v>
      </c>
      <c r="AS26" s="24" t="e">
        <f t="shared" si="32"/>
        <v>#DIV/0!</v>
      </c>
      <c r="AT26" s="24">
        <f t="shared" si="32"/>
        <v>6.6289661733398786E-2</v>
      </c>
      <c r="AU26" s="21"/>
      <c r="AV26" s="24">
        <f t="shared" si="16"/>
        <v>0.40724892670832413</v>
      </c>
      <c r="AW26" s="24">
        <f t="shared" si="16"/>
        <v>0.39872689152314167</v>
      </c>
      <c r="AX26" s="24">
        <f t="shared" si="16"/>
        <v>0.23845727517230131</v>
      </c>
      <c r="AY26" s="24">
        <f t="shared" si="16"/>
        <v>0.22381638061662534</v>
      </c>
      <c r="AZ26" s="24">
        <f t="shared" si="16"/>
        <v>0.52145496797894975</v>
      </c>
      <c r="BA26" s="24">
        <f t="shared" si="16"/>
        <v>0.45239513170113699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0.26937240017036435</v>
      </c>
      <c r="BG26" s="24">
        <f t="shared" si="16"/>
        <v>0.3461443436601146</v>
      </c>
      <c r="BH26" s="24">
        <f t="shared" si="16"/>
        <v>0.35852543752176103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0.40724892670832413</v>
      </c>
      <c r="BM26" s="24">
        <f t="shared" si="16"/>
        <v>0.35004599314528151</v>
      </c>
      <c r="BN26" s="24">
        <f t="shared" si="16"/>
        <v>0.32401818502252566</v>
      </c>
      <c r="BO26" s="24">
        <f t="shared" si="16"/>
        <v>0.32023968067188613</v>
      </c>
      <c r="BP26" s="24" t="e">
        <f t="shared" si="16"/>
        <v>#DIV/0!</v>
      </c>
      <c r="BQ26" s="24">
        <f t="shared" si="16"/>
        <v>0.40386930644208574</v>
      </c>
      <c r="BR26" s="21"/>
      <c r="BS26" s="35">
        <f t="shared" si="11"/>
        <v>43344</v>
      </c>
      <c r="BT26" s="24">
        <f t="shared" si="15"/>
        <v>1.6196031509252921E-2</v>
      </c>
      <c r="BU26" s="24">
        <f t="shared" si="15"/>
        <v>1.0244984137737717E-3</v>
      </c>
      <c r="BV26" s="24">
        <f t="shared" si="15"/>
        <v>3.7784527626183641E-3</v>
      </c>
      <c r="BW26" s="24">
        <f t="shared" si="15"/>
        <v>7.5895873469830396E-3</v>
      </c>
      <c r="BX26" s="24">
        <f t="shared" si="15"/>
        <v>4.6607584434245749E-3</v>
      </c>
      <c r="BY26" s="24">
        <f t="shared" si="15"/>
        <v>2.2894929198785268E-3</v>
      </c>
      <c r="BZ26" s="24">
        <f t="shared" si="15"/>
        <v>1.7521755800888498E-2</v>
      </c>
      <c r="CA26" s="24">
        <f t="shared" si="15"/>
        <v>1.8146927336409646E-4</v>
      </c>
      <c r="CB26" s="24">
        <f t="shared" si="15"/>
        <v>4.3141193337682994E-3</v>
      </c>
      <c r="CC26" s="24">
        <f t="shared" si="15"/>
        <v>4.5770277037199709E-4</v>
      </c>
      <c r="CD26" s="24">
        <f t="shared" si="15"/>
        <v>2.3503711361032562E-3</v>
      </c>
      <c r="CE26" s="24">
        <f t="shared" si="15"/>
        <v>2.037170746621895E-3</v>
      </c>
      <c r="CF26" s="24">
        <f t="shared" si="14"/>
        <v>6.2401410457049243E-2</v>
      </c>
    </row>
    <row r="27" spans="1:84" x14ac:dyDescent="0.2">
      <c r="A27" s="31">
        <f>+[1]PAT!A28</f>
        <v>43374</v>
      </c>
      <c r="B27" s="17">
        <f>+[1]PAT!B28</f>
        <v>173.56988836784609</v>
      </c>
      <c r="C27" s="17">
        <f>+[1]PAT!C28</f>
        <v>166.07540813185801</v>
      </c>
      <c r="D27" s="17">
        <f>+[1]PAT!D28</f>
        <v>148.54993692571799</v>
      </c>
      <c r="E27" s="17">
        <f>+[1]PAT!E28</f>
        <v>139.497540826305</v>
      </c>
      <c r="F27" s="17">
        <f>+[1]PAT!F28</f>
        <v>222.3365</v>
      </c>
      <c r="G27" s="17">
        <f>+[1]PAT!G28</f>
        <v>165.929419921917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166.55890395879101</v>
      </c>
      <c r="M27" s="17">
        <f>+[1]PAT!M28</f>
        <v>160.86388567541599</v>
      </c>
      <c r="N27" s="17">
        <f>+[1]PAT!N28</f>
        <v>169.580079013046</v>
      </c>
      <c r="O27" s="17">
        <f>+[1]PAT!P28</f>
        <v>146.2081</v>
      </c>
      <c r="P27" s="17">
        <f>+[1]PAT!Q28</f>
        <v>167.7414</v>
      </c>
      <c r="Q27" s="17">
        <f>+[1]PAT!R28</f>
        <v>211.64269999999999</v>
      </c>
      <c r="R27" s="18">
        <f t="shared" si="4"/>
        <v>173.56988836784612</v>
      </c>
      <c r="S27" s="19">
        <f t="shared" si="5"/>
        <v>160.39412159467102</v>
      </c>
      <c r="T27" s="19">
        <f t="shared" si="6"/>
        <v>157.15930701962284</v>
      </c>
      <c r="U27" s="19">
        <f t="shared" si="7"/>
        <v>156.53779910775268</v>
      </c>
      <c r="V27" s="19"/>
      <c r="W27" s="20">
        <f t="shared" si="8"/>
        <v>171.10554205927357</v>
      </c>
      <c r="X27" s="21"/>
      <c r="Y27" s="41">
        <f t="shared" si="18"/>
        <v>5.6245435116930587E-2</v>
      </c>
      <c r="Z27" s="24">
        <f t="shared" si="18"/>
        <v>5.2450757070824361E-2</v>
      </c>
      <c r="AA27" s="24">
        <f t="shared" si="18"/>
        <v>1.8934364203299969E-2</v>
      </c>
      <c r="AB27" s="24">
        <f t="shared" si="19"/>
        <v>4.0807674442141506E-2</v>
      </c>
      <c r="AC27" s="24">
        <f t="shared" si="20"/>
        <v>9.8314366685882781E-2</v>
      </c>
      <c r="AD27" s="24">
        <f t="shared" si="21"/>
        <v>3.989069956591873E-2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2.572182410403645E-2</v>
      </c>
      <c r="AJ27" s="24">
        <f t="shared" si="27"/>
        <v>3.4924833556942092E-2</v>
      </c>
      <c r="AK27" s="24">
        <f t="shared" si="28"/>
        <v>6.5260073527096285E-2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5.6245435116930587E-2</v>
      </c>
      <c r="AP27" s="24">
        <f t="shared" si="32"/>
        <v>4.6187110107188456E-2</v>
      </c>
      <c r="AQ27" s="24">
        <f t="shared" si="32"/>
        <v>4.3706920440215846E-2</v>
      </c>
      <c r="AR27" s="24">
        <f t="shared" si="32"/>
        <v>4.5236071828066438E-2</v>
      </c>
      <c r="AS27" s="24" t="e">
        <f t="shared" si="32"/>
        <v>#DIV/0!</v>
      </c>
      <c r="AT27" s="24">
        <f t="shared" si="32"/>
        <v>5.243901080675295E-2</v>
      </c>
      <c r="AU27" s="21"/>
      <c r="AV27" s="24">
        <f t="shared" si="16"/>
        <v>0.46485717015970018</v>
      </c>
      <c r="AW27" s="24">
        <f t="shared" si="16"/>
        <v>0.45550155435877748</v>
      </c>
      <c r="AX27" s="24">
        <f t="shared" si="16"/>
        <v>0.22902385926296476</v>
      </c>
      <c r="AY27" s="24">
        <f t="shared" si="16"/>
        <v>0.26259452781816561</v>
      </c>
      <c r="AZ27" s="24">
        <f t="shared" si="16"/>
        <v>0.6297211457338443</v>
      </c>
      <c r="BA27" s="24">
        <f t="shared" si="16"/>
        <v>0.50872040602008983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0.27217438718820586</v>
      </c>
      <c r="BG27" s="24">
        <f t="shared" si="16"/>
        <v>0.37038740406736825</v>
      </c>
      <c r="BH27" s="24">
        <f t="shared" si="16"/>
        <v>0.44731391197461767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0.46485717015970018</v>
      </c>
      <c r="BM27" s="24">
        <f t="shared" si="16"/>
        <v>0.39768731169232718</v>
      </c>
      <c r="BN27" s="24">
        <f t="shared" si="16"/>
        <v>0.37065562609359404</v>
      </c>
      <c r="BO27" s="24">
        <f t="shared" si="16"/>
        <v>0.37070187923793863</v>
      </c>
      <c r="BP27" s="24" t="e">
        <f t="shared" si="16"/>
        <v>#DIV/0!</v>
      </c>
      <c r="BQ27" s="24">
        <f t="shared" si="16"/>
        <v>0.45839551946985724</v>
      </c>
      <c r="BR27" s="21"/>
      <c r="BS27" s="35">
        <f t="shared" si="11"/>
        <v>43374</v>
      </c>
      <c r="BT27" s="24">
        <f t="shared" si="15"/>
        <v>1.381565797577229E-2</v>
      </c>
      <c r="BU27" s="24">
        <f t="shared" si="15"/>
        <v>5.8794336565919352E-4</v>
      </c>
      <c r="BV27" s="24">
        <f t="shared" si="15"/>
        <v>4.2669386398842086E-3</v>
      </c>
      <c r="BW27" s="24">
        <f t="shared" si="15"/>
        <v>1.2183989829709715E-2</v>
      </c>
      <c r="BX27" s="24">
        <f t="shared" si="15"/>
        <v>2.537108932716942E-3</v>
      </c>
      <c r="BY27" s="24">
        <f t="shared" si="15"/>
        <v>2.231980641095263E-3</v>
      </c>
      <c r="BZ27" s="24">
        <f t="shared" si="15"/>
        <v>1.2326550741586839E-2</v>
      </c>
      <c r="CA27" s="24">
        <f t="shared" si="15"/>
        <v>4.064197960475098E-4</v>
      </c>
      <c r="CB27" s="24">
        <f t="shared" si="15"/>
        <v>3.6943229898786733E-3</v>
      </c>
      <c r="CC27" s="24">
        <f t="shared" si="15"/>
        <v>5.3122287667552626E-4</v>
      </c>
      <c r="CD27" s="24">
        <f t="shared" si="15"/>
        <v>1.6781789331700369E-3</v>
      </c>
      <c r="CE27" s="24">
        <f t="shared" si="15"/>
        <v>1.9851203947349647E-3</v>
      </c>
      <c r="CF27" s="24">
        <f t="shared" si="14"/>
        <v>5.6245435116931163E-2</v>
      </c>
    </row>
    <row r="28" spans="1:84" x14ac:dyDescent="0.2">
      <c r="A28" s="31">
        <f>+[1]PAT!A29</f>
        <v>43405</v>
      </c>
      <c r="B28" s="17">
        <f>+[1]PAT!B29</f>
        <v>180.78939206032609</v>
      </c>
      <c r="C28" s="17">
        <f>+[1]PAT!C29</f>
        <v>173.998610448318</v>
      </c>
      <c r="D28" s="17">
        <f>+[1]PAT!D29</f>
        <v>155.398835732641</v>
      </c>
      <c r="E28" s="17">
        <f>+[1]PAT!E29</f>
        <v>145.23203278091799</v>
      </c>
      <c r="F28" s="17">
        <f>+[1]PAT!F29</f>
        <v>233.0847</v>
      </c>
      <c r="G28" s="17">
        <f>+[1]PAT!G29</f>
        <v>174.46117622847899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171.14650764320601</v>
      </c>
      <c r="M28" s="17">
        <f>+[1]PAT!M29</f>
        <v>165.919749923132</v>
      </c>
      <c r="N28" s="17">
        <f>+[1]PAT!N29</f>
        <v>179.60555803798999</v>
      </c>
      <c r="O28" s="17">
        <f>+[1]PAT!P29</f>
        <v>153.90039999999999</v>
      </c>
      <c r="P28" s="17">
        <f>+[1]PAT!Q29</f>
        <v>174.5566</v>
      </c>
      <c r="Q28" s="17">
        <f>+[1]PAT!R29</f>
        <v>220.25020000000001</v>
      </c>
      <c r="R28" s="18">
        <f t="shared" si="4"/>
        <v>180.78939206032609</v>
      </c>
      <c r="S28" s="19">
        <f t="shared" si="5"/>
        <v>167.38674785123419</v>
      </c>
      <c r="T28" s="19">
        <f t="shared" si="6"/>
        <v>163.44427899877562</v>
      </c>
      <c r="U28" s="19">
        <f t="shared" si="7"/>
        <v>163.02897542229837</v>
      </c>
      <c r="V28" s="19"/>
      <c r="W28" s="20">
        <f t="shared" si="8"/>
        <v>177.53675106177442</v>
      </c>
      <c r="X28" s="21"/>
      <c r="Y28" s="41">
        <f t="shared" si="18"/>
        <v>4.1594217524526744E-2</v>
      </c>
      <c r="Z28" s="24">
        <f t="shared" si="18"/>
        <v>4.7708462111194949E-2</v>
      </c>
      <c r="AA28" s="24">
        <f t="shared" si="18"/>
        <v>4.6105026691110496E-2</v>
      </c>
      <c r="AB28" s="24">
        <f t="shared" si="19"/>
        <v>4.1108193883885535E-2</v>
      </c>
      <c r="AC28" s="24">
        <f t="shared" si="20"/>
        <v>4.8342040105875617E-2</v>
      </c>
      <c r="AD28" s="24">
        <f t="shared" si="21"/>
        <v>5.1417984288602003E-2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2.7543431034764865E-2</v>
      </c>
      <c r="AJ28" s="24">
        <f t="shared" si="27"/>
        <v>3.1429454948747937E-2</v>
      </c>
      <c r="AK28" s="24">
        <f t="shared" si="28"/>
        <v>5.9119438340235142E-2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4.1594217524526522E-2</v>
      </c>
      <c r="AP28" s="24">
        <f t="shared" si="32"/>
        <v>4.3596524529958103E-2</v>
      </c>
      <c r="AQ28" s="24">
        <f t="shared" si="32"/>
        <v>3.9991089922329692E-2</v>
      </c>
      <c r="AR28" s="24">
        <f t="shared" si="32"/>
        <v>4.1467149477919296E-2</v>
      </c>
      <c r="AS28" s="24" t="e">
        <f t="shared" si="32"/>
        <v>#DIV/0!</v>
      </c>
      <c r="AT28" s="24">
        <f t="shared" si="32"/>
        <v>3.7586210973067136E-2</v>
      </c>
      <c r="AU28" s="21"/>
      <c r="AV28" s="24">
        <f t="shared" si="16"/>
        <v>0.50434329557483282</v>
      </c>
      <c r="AW28" s="24">
        <f t="shared" si="16"/>
        <v>0.50777020313296362</v>
      </c>
      <c r="AX28" s="24">
        <f t="shared" si="16"/>
        <v>0.27838501388561543</v>
      </c>
      <c r="AY28" s="24">
        <f t="shared" si="16"/>
        <v>0.29764255147939167</v>
      </c>
      <c r="AZ28" s="24">
        <f t="shared" si="16"/>
        <v>0.69458098353218634</v>
      </c>
      <c r="BA28" s="24">
        <f t="shared" si="16"/>
        <v>0.56982713569888466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0.2767155343091765</v>
      </c>
      <c r="BG28" s="24">
        <f t="shared" si="16"/>
        <v>0.39104515317366917</v>
      </c>
      <c r="BH28" s="24">
        <f t="shared" si="16"/>
        <v>0.52415178714074373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0.50434329557483282</v>
      </c>
      <c r="BM28" s="24">
        <f t="shared" si="33"/>
        <v>0.44275711289651976</v>
      </c>
      <c r="BN28" s="24">
        <f t="shared" si="33"/>
        <v>0.40961947529427412</v>
      </c>
      <c r="BO28" s="24">
        <f t="shared" si="33"/>
        <v>0.41284058884884023</v>
      </c>
      <c r="BP28" s="24" t="e">
        <f t="shared" si="33"/>
        <v>#DIV/0!</v>
      </c>
      <c r="BQ28" s="24">
        <f t="shared" si="33"/>
        <v>0.48736426430563617</v>
      </c>
      <c r="BR28" s="21"/>
      <c r="BS28" s="35">
        <f t="shared" si="11"/>
        <v>43405</v>
      </c>
      <c r="BT28" s="24">
        <f t="shared" si="15"/>
        <v>1.2521379231396609E-2</v>
      </c>
      <c r="BU28" s="24">
        <f t="shared" si="15"/>
        <v>1.3810659239135185E-3</v>
      </c>
      <c r="BV28" s="24">
        <f t="shared" si="15"/>
        <v>4.2355380618979222E-3</v>
      </c>
      <c r="BW28" s="24">
        <f t="shared" si="15"/>
        <v>6.2295881513069248E-3</v>
      </c>
      <c r="BX28" s="24">
        <f t="shared" si="15"/>
        <v>3.2196254968804472E-3</v>
      </c>
      <c r="BY28" s="24">
        <f t="shared" si="15"/>
        <v>3.8340636515802528E-3</v>
      </c>
      <c r="BZ28" s="24">
        <f t="shared" si="15"/>
        <v>3.5519686380936161E-3</v>
      </c>
      <c r="CA28" s="24">
        <f t="shared" si="15"/>
        <v>7.1987780354617562E-4</v>
      </c>
      <c r="CB28" s="24">
        <f t="shared" si="15"/>
        <v>2.0552887563306563E-3</v>
      </c>
      <c r="CC28" s="24">
        <f t="shared" si="15"/>
        <v>5.5240524670427513E-4</v>
      </c>
      <c r="CD28" s="24">
        <f t="shared" si="15"/>
        <v>1.479737679151224E-3</v>
      </c>
      <c r="CE28" s="24">
        <f t="shared" si="15"/>
        <v>1.8136788837248463E-3</v>
      </c>
      <c r="CF28" s="24">
        <f t="shared" si="14"/>
        <v>4.159421752452646E-2</v>
      </c>
    </row>
    <row r="29" spans="1:84" x14ac:dyDescent="0.2">
      <c r="A29" s="31">
        <f>+[1]PAT!A30</f>
        <v>43435</v>
      </c>
      <c r="B29" s="17">
        <f>+[1]PAT!B30</f>
        <v>185.87937571515511</v>
      </c>
      <c r="C29" s="17">
        <f>+[1]PAT!C30</f>
        <v>178.207765552756</v>
      </c>
      <c r="D29" s="17">
        <f>+[1]PAT!D30</f>
        <v>157.241084995226</v>
      </c>
      <c r="E29" s="17">
        <f>+[1]PAT!E30</f>
        <v>149.16479281667901</v>
      </c>
      <c r="F29" s="17">
        <f>+[1]PAT!F30</f>
        <v>237.15450000000001</v>
      </c>
      <c r="G29" s="17">
        <f>+[1]PAT!G30</f>
        <v>178.93576172548001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175.68171055397499</v>
      </c>
      <c r="M29" s="17">
        <f>+[1]PAT!M30</f>
        <v>171.35300388395899</v>
      </c>
      <c r="N29" s="17">
        <f>+[1]PAT!N30</f>
        <v>188.86252863697001</v>
      </c>
      <c r="O29" s="17">
        <f>+[1]PAT!P30</f>
        <v>155.60310000000001</v>
      </c>
      <c r="P29" s="17">
        <f>+[1]PAT!Q30</f>
        <v>179.72790000000001</v>
      </c>
      <c r="Q29" s="17">
        <f>+[1]PAT!R30</f>
        <v>225.48320000000001</v>
      </c>
      <c r="R29" s="18">
        <f t="shared" si="4"/>
        <v>185.87937571515511</v>
      </c>
      <c r="S29" s="19">
        <f t="shared" si="5"/>
        <v>171.75961540892601</v>
      </c>
      <c r="T29" s="19">
        <f t="shared" si="6"/>
        <v>168.19462949271258</v>
      </c>
      <c r="U29" s="19">
        <f t="shared" si="7"/>
        <v>167.66475690659857</v>
      </c>
      <c r="V29" s="19"/>
      <c r="W29" s="20">
        <f t="shared" si="8"/>
        <v>183.4434866528762</v>
      </c>
      <c r="X29" s="21"/>
      <c r="Y29" s="41">
        <f t="shared" si="18"/>
        <v>2.8154216333282411E-2</v>
      </c>
      <c r="Z29" s="24">
        <f t="shared" si="18"/>
        <v>2.4190739762764979E-2</v>
      </c>
      <c r="AA29" s="24">
        <f t="shared" si="18"/>
        <v>1.1854974677896202E-2</v>
      </c>
      <c r="AB29" s="24">
        <f t="shared" si="19"/>
        <v>2.7079150242932837E-2</v>
      </c>
      <c r="AC29" s="24">
        <f t="shared" si="20"/>
        <v>1.7460605522370276E-2</v>
      </c>
      <c r="AD29" s="24">
        <f t="shared" si="21"/>
        <v>2.5648030087456197E-2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2.6498950946890698E-2</v>
      </c>
      <c r="AJ29" s="24">
        <f t="shared" si="27"/>
        <v>3.2746276216931047E-2</v>
      </c>
      <c r="AK29" s="24">
        <f t="shared" si="28"/>
        <v>5.1540557542333998E-2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2.8154216333282411E-2</v>
      </c>
      <c r="AP29" s="24">
        <f t="shared" si="32"/>
        <v>2.6124335491470418E-2</v>
      </c>
      <c r="AQ29" s="24">
        <f t="shared" si="32"/>
        <v>2.9064036520804359E-2</v>
      </c>
      <c r="AR29" s="24">
        <f t="shared" si="32"/>
        <v>2.8435322446773714E-2</v>
      </c>
      <c r="AS29" s="24" t="e">
        <f t="shared" si="32"/>
        <v>#DIV/0!</v>
      </c>
      <c r="AT29" s="24">
        <f t="shared" si="32"/>
        <v>3.3270495014559032E-2</v>
      </c>
      <c r="AU29" s="21"/>
      <c r="AV29" s="24">
        <f t="shared" ref="AV29:BH48" si="34">+B29/B17-1</f>
        <v>0.50563655282734854</v>
      </c>
      <c r="AW29" s="24">
        <f t="shared" si="34"/>
        <v>0.52384577680868838</v>
      </c>
      <c r="AX29" s="24">
        <f t="shared" si="34"/>
        <v>0.28978290656636752</v>
      </c>
      <c r="AY29" s="24">
        <f t="shared" si="34"/>
        <v>0.30517230728948275</v>
      </c>
      <c r="AZ29" s="24">
        <f t="shared" si="34"/>
        <v>0.59389592793025314</v>
      </c>
      <c r="BA29" s="24">
        <f t="shared" si="34"/>
        <v>0.5647048515965718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0.27737388108090055</v>
      </c>
      <c r="BG29" s="24">
        <f t="shared" si="34"/>
        <v>0.40650949139242276</v>
      </c>
      <c r="BH29" s="24">
        <f t="shared" si="34"/>
        <v>0.57845608637672141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0.50563655282734898</v>
      </c>
      <c r="BM29" s="24">
        <f t="shared" si="33"/>
        <v>0.45770997982378825</v>
      </c>
      <c r="BN29" s="24">
        <f t="shared" si="33"/>
        <v>0.42406819512450999</v>
      </c>
      <c r="BO29" s="24">
        <f t="shared" si="33"/>
        <v>0.42712289775007029</v>
      </c>
      <c r="BP29" s="24" t="e">
        <f t="shared" si="33"/>
        <v>#DIV/0!</v>
      </c>
      <c r="BQ29" s="24">
        <f t="shared" si="33"/>
        <v>0.50001619342455061</v>
      </c>
      <c r="BR29" s="21"/>
      <c r="BS29" s="35">
        <f t="shared" si="11"/>
        <v>43435</v>
      </c>
      <c r="BT29" s="24">
        <f t="shared" si="15"/>
        <v>6.3862776017416072E-3</v>
      </c>
      <c r="BU29" s="24">
        <f t="shared" si="15"/>
        <v>3.5665103718563108E-4</v>
      </c>
      <c r="BV29" s="24">
        <f t="shared" si="15"/>
        <v>2.7887689141425252E-3</v>
      </c>
      <c r="BW29" s="24">
        <f t="shared" si="15"/>
        <v>2.2646344198302571E-3</v>
      </c>
      <c r="BX29" s="24">
        <f t="shared" si="15"/>
        <v>1.6211424061637939E-3</v>
      </c>
      <c r="BY29" s="24">
        <f t="shared" si="15"/>
        <v>3.0300815427113503E-3</v>
      </c>
      <c r="BZ29" s="24">
        <f t="shared" si="15"/>
        <v>3.8682005179078481E-3</v>
      </c>
      <c r="CA29" s="24">
        <f t="shared" si="15"/>
        <v>2.4330294216223991E-3</v>
      </c>
      <c r="CB29" s="24">
        <f t="shared" si="15"/>
        <v>1.7466764305210426E-3</v>
      </c>
      <c r="CC29" s="24">
        <f t="shared" si="15"/>
        <v>5.2428817728112926E-4</v>
      </c>
      <c r="CD29" s="24">
        <f t="shared" si="15"/>
        <v>1.526689691604869E-3</v>
      </c>
      <c r="CE29" s="24">
        <f t="shared" si="15"/>
        <v>1.6077761725698026E-3</v>
      </c>
      <c r="CF29" s="24">
        <f t="shared" si="14"/>
        <v>2.8154216333282255E-2</v>
      </c>
    </row>
    <row r="30" spans="1:84" x14ac:dyDescent="0.2">
      <c r="A30" s="31">
        <f>+[1]PAT!A31</f>
        <v>43466</v>
      </c>
      <c r="B30" s="17">
        <f>+[1]PAT!B31</f>
        <v>191.95078660146271</v>
      </c>
      <c r="C30" s="17">
        <f>+[1]PAT!C31</f>
        <v>182.87072036287799</v>
      </c>
      <c r="D30" s="17">
        <f>+[1]PAT!D31</f>
        <v>162.22631477060099</v>
      </c>
      <c r="E30" s="17">
        <f>+[1]PAT!E31</f>
        <v>154.20227043585999</v>
      </c>
      <c r="F30" s="17">
        <f>+[1]PAT!F31</f>
        <v>249.7567</v>
      </c>
      <c r="G30" s="17">
        <f>+[1]PAT!G31</f>
        <v>185.384588746053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186.19092197542901</v>
      </c>
      <c r="M30" s="17">
        <f>+[1]PAT!M31</f>
        <v>176.297306031891</v>
      </c>
      <c r="N30" s="17">
        <f>+[1]PAT!N31</f>
        <v>195.307311481017</v>
      </c>
      <c r="O30" s="17">
        <f>+[1]PAT!P31</f>
        <v>156.62540000000001</v>
      </c>
      <c r="P30" s="17">
        <f>+[1]PAT!Q31</f>
        <v>185.41069999999999</v>
      </c>
      <c r="Q30" s="17">
        <f>+[1]PAT!R31</f>
        <v>233.83770000000001</v>
      </c>
      <c r="R30" s="18">
        <f t="shared" si="4"/>
        <v>191.95078660146265</v>
      </c>
      <c r="S30" s="19">
        <f t="shared" si="5"/>
        <v>177.10968378665893</v>
      </c>
      <c r="T30" s="19">
        <f t="shared" si="6"/>
        <v>174.11382853412815</v>
      </c>
      <c r="U30" s="19">
        <f t="shared" si="7"/>
        <v>173.74751196581127</v>
      </c>
      <c r="V30" s="19"/>
      <c r="W30" s="20">
        <f t="shared" si="8"/>
        <v>189.18969001026167</v>
      </c>
      <c r="X30" s="21"/>
      <c r="Y30" s="41">
        <f t="shared" si="18"/>
        <v>3.2663176659316617E-2</v>
      </c>
      <c r="Z30" s="24">
        <f t="shared" si="18"/>
        <v>2.616583399527328E-2</v>
      </c>
      <c r="AA30" s="24">
        <f t="shared" si="18"/>
        <v>3.1704371510323348E-2</v>
      </c>
      <c r="AB30" s="24">
        <f t="shared" si="19"/>
        <v>3.3771223919922821E-2</v>
      </c>
      <c r="AC30" s="24">
        <f t="shared" si="20"/>
        <v>5.3139198286349165E-2</v>
      </c>
      <c r="AD30" s="24">
        <f t="shared" si="21"/>
        <v>3.6039900344050135E-2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5.9819610068204909E-2</v>
      </c>
      <c r="AJ30" s="24">
        <f t="shared" si="27"/>
        <v>2.8854481893298534E-2</v>
      </c>
      <c r="AK30" s="24">
        <f t="shared" si="28"/>
        <v>3.4124200764224177E-2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3.2663176659316395E-2</v>
      </c>
      <c r="AP30" s="24">
        <f t="shared" si="32"/>
        <v>3.1148581492776772E-2</v>
      </c>
      <c r="AQ30" s="24">
        <f t="shared" si="32"/>
        <v>3.5192556737800196E-2</v>
      </c>
      <c r="AR30" s="24">
        <f t="shared" si="32"/>
        <v>3.6279270440843003E-2</v>
      </c>
      <c r="AS30" s="24" t="e">
        <f t="shared" si="32"/>
        <v>#DIV/0!</v>
      </c>
      <c r="AT30" s="24">
        <f t="shared" si="32"/>
        <v>3.1324106743886748E-2</v>
      </c>
      <c r="AU30" s="21"/>
      <c r="AV30" s="24">
        <f t="shared" si="34"/>
        <v>0.51237132820211451</v>
      </c>
      <c r="AW30" s="24">
        <f t="shared" si="34"/>
        <v>0.54214395781891311</v>
      </c>
      <c r="AX30" s="24">
        <f t="shared" si="34"/>
        <v>0.3074465085930389</v>
      </c>
      <c r="AY30" s="24">
        <f t="shared" si="34"/>
        <v>0.3345396640506213</v>
      </c>
      <c r="AZ30" s="24">
        <f t="shared" si="34"/>
        <v>0.5296314896588048</v>
      </c>
      <c r="BA30" s="24">
        <f t="shared" si="34"/>
        <v>0.58654251976268501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0.32211232265939294</v>
      </c>
      <c r="BG30" s="24">
        <f t="shared" si="34"/>
        <v>0.41223622254185832</v>
      </c>
      <c r="BH30" s="24">
        <f t="shared" si="34"/>
        <v>0.60003308093159546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0.51237132820211406</v>
      </c>
      <c r="BM30" s="24">
        <f t="shared" si="33"/>
        <v>0.47590998719356792</v>
      </c>
      <c r="BN30" s="24">
        <f t="shared" si="33"/>
        <v>0.44257222355060244</v>
      </c>
      <c r="BO30" s="24">
        <f t="shared" si="33"/>
        <v>0.44786659557629749</v>
      </c>
      <c r="BP30" s="24" t="e">
        <f t="shared" si="33"/>
        <v>#DIV/0!</v>
      </c>
      <c r="BQ30" s="24">
        <f t="shared" si="33"/>
        <v>0.51642926083920315</v>
      </c>
      <c r="BR30" s="21"/>
      <c r="BS30" s="35">
        <f t="shared" si="11"/>
        <v>43466</v>
      </c>
      <c r="BT30" s="24">
        <f t="shared" si="15"/>
        <v>6.8810673561573513E-3</v>
      </c>
      <c r="BU30" s="24">
        <f t="shared" si="15"/>
        <v>9.3868962851212498E-4</v>
      </c>
      <c r="BV30" s="24">
        <f t="shared" si="15"/>
        <v>3.4743210659833705E-3</v>
      </c>
      <c r="BW30" s="24">
        <f t="shared" si="15"/>
        <v>6.8204517855857709E-3</v>
      </c>
      <c r="BX30" s="24">
        <f t="shared" si="15"/>
        <v>2.2724316144402245E-3</v>
      </c>
      <c r="BY30" s="24">
        <f t="shared" si="15"/>
        <v>1.6177564016613059E-3</v>
      </c>
      <c r="BZ30" s="24">
        <f t="shared" si="15"/>
        <v>1.8262321932918191E-3</v>
      </c>
      <c r="CA30" s="24">
        <f t="shared" si="15"/>
        <v>2.1371939112210508E-3</v>
      </c>
      <c r="CB30" s="24">
        <f t="shared" si="15"/>
        <v>3.0734407612571998E-3</v>
      </c>
      <c r="CC30" s="24">
        <f t="shared" si="15"/>
        <v>1.181640070951029E-3</v>
      </c>
      <c r="CD30" s="24">
        <f t="shared" si="15"/>
        <v>1.3512556094434284E-3</v>
      </c>
      <c r="CE30" s="24">
        <f t="shared" si="15"/>
        <v>1.0886962608115535E-3</v>
      </c>
      <c r="CF30" s="24">
        <f t="shared" si="14"/>
        <v>3.2663176659316229E-2</v>
      </c>
    </row>
    <row r="31" spans="1:84" x14ac:dyDescent="0.2">
      <c r="A31" s="31">
        <f>+[1]PAT!A32</f>
        <v>43497</v>
      </c>
      <c r="B31" s="17">
        <f>+[1]PAT!B32</f>
        <v>197.88515719063591</v>
      </c>
      <c r="C31" s="17">
        <f>+[1]PAT!C32</f>
        <v>188.09364960561001</v>
      </c>
      <c r="D31" s="17">
        <f>+[1]PAT!D32</f>
        <v>167.07120784400601</v>
      </c>
      <c r="E31" s="17">
        <f>+[1]PAT!E32</f>
        <v>157.81090456844501</v>
      </c>
      <c r="F31" s="17">
        <f>+[1]PAT!F32</f>
        <v>264.32650000000001</v>
      </c>
      <c r="G31" s="17">
        <f>+[1]PAT!G32</f>
        <v>192.963236117495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196.39686694336399</v>
      </c>
      <c r="M31" s="17">
        <f>+[1]PAT!M32</f>
        <v>181.334867495411</v>
      </c>
      <c r="N31" s="17">
        <f>+[1]PAT!N32</f>
        <v>203.87204235742499</v>
      </c>
      <c r="O31" s="17">
        <f>+[1]PAT!P32</f>
        <v>158.40209999999999</v>
      </c>
      <c r="P31" s="17">
        <f>+[1]PAT!Q32</f>
        <v>190.99199999999999</v>
      </c>
      <c r="Q31" s="17">
        <f>+[1]PAT!R32</f>
        <v>242.5608</v>
      </c>
      <c r="R31" s="18">
        <f t="shared" si="4"/>
        <v>197.88515719063591</v>
      </c>
      <c r="S31" s="19">
        <f t="shared" si="5"/>
        <v>182.00614513730525</v>
      </c>
      <c r="T31" s="19">
        <f t="shared" si="6"/>
        <v>178.76214154457182</v>
      </c>
      <c r="U31" s="19">
        <f t="shared" si="7"/>
        <v>178.33052173511794</v>
      </c>
      <c r="V31" s="19"/>
      <c r="W31" s="20">
        <f t="shared" si="8"/>
        <v>194.03026082052665</v>
      </c>
      <c r="X31" s="21"/>
      <c r="Y31" s="41">
        <f t="shared" si="18"/>
        <v>3.091610456118854E-2</v>
      </c>
      <c r="Z31" s="24">
        <f t="shared" si="18"/>
        <v>2.856077360207232E-2</v>
      </c>
      <c r="AA31" s="24">
        <f t="shared" si="18"/>
        <v>2.9865025783616161E-2</v>
      </c>
      <c r="AB31" s="24">
        <f t="shared" si="19"/>
        <v>2.3401952010077665E-2</v>
      </c>
      <c r="AC31" s="24">
        <f t="shared" si="20"/>
        <v>5.8335972568503758E-2</v>
      </c>
      <c r="AD31" s="24">
        <f t="shared" si="21"/>
        <v>4.088067634264636E-2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5.4814406952030881E-2</v>
      </c>
      <c r="AJ31" s="24">
        <f t="shared" si="27"/>
        <v>2.8574239600738682E-2</v>
      </c>
      <c r="AK31" s="24">
        <f t="shared" si="28"/>
        <v>4.3852587040708046E-2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3.0916104561188762E-2</v>
      </c>
      <c r="AP31" s="24">
        <f t="shared" si="32"/>
        <v>2.7646491405542983E-2</v>
      </c>
      <c r="AQ31" s="24">
        <f t="shared" si="32"/>
        <v>2.6696977773551955E-2</v>
      </c>
      <c r="AR31" s="24">
        <f t="shared" si="32"/>
        <v>2.6377412358045582E-2</v>
      </c>
      <c r="AS31" s="24" t="e">
        <f t="shared" si="32"/>
        <v>#DIV/0!</v>
      </c>
      <c r="AT31" s="24">
        <f t="shared" si="32"/>
        <v>2.5585806552156365E-2</v>
      </c>
      <c r="AU31" s="21"/>
      <c r="AV31" s="24">
        <f t="shared" si="34"/>
        <v>0.52563805012353182</v>
      </c>
      <c r="AW31" s="24">
        <f t="shared" si="34"/>
        <v>0.56633088428212508</v>
      </c>
      <c r="AX31" s="24">
        <f t="shared" si="34"/>
        <v>0.31709106406534371</v>
      </c>
      <c r="AY31" s="24">
        <f t="shared" si="34"/>
        <v>0.33789741565383835</v>
      </c>
      <c r="AZ31" s="24">
        <f t="shared" si="34"/>
        <v>0.6089949811450539</v>
      </c>
      <c r="BA31" s="24">
        <f t="shared" si="34"/>
        <v>0.60776684374231937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0.3006969390766594</v>
      </c>
      <c r="BG31" s="24">
        <f t="shared" si="34"/>
        <v>0.42246832349438912</v>
      </c>
      <c r="BH31" s="24">
        <f t="shared" si="34"/>
        <v>0.63879165490286294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0.52563805012353138</v>
      </c>
      <c r="BM31" s="24">
        <f t="shared" si="33"/>
        <v>0.49076767362986717</v>
      </c>
      <c r="BN31" s="24">
        <f t="shared" si="33"/>
        <v>0.45132339306280156</v>
      </c>
      <c r="BO31" s="24">
        <f t="shared" si="33"/>
        <v>0.45636318601160997</v>
      </c>
      <c r="BP31" s="24" t="e">
        <f t="shared" si="33"/>
        <v>#DIV/0!</v>
      </c>
      <c r="BQ31" s="24">
        <f t="shared" si="33"/>
        <v>0.50942449508497445</v>
      </c>
      <c r="BR31" s="21"/>
      <c r="BS31" s="35">
        <f t="shared" si="11"/>
        <v>43497</v>
      </c>
      <c r="BT31" s="24">
        <f t="shared" si="15"/>
        <v>7.4636291762425963E-3</v>
      </c>
      <c r="BU31" s="24">
        <f t="shared" si="15"/>
        <v>8.8341006865081263E-4</v>
      </c>
      <c r="BV31" s="24">
        <f t="shared" si="15"/>
        <v>2.4101328470089991E-3</v>
      </c>
      <c r="BW31" s="24">
        <f t="shared" si="15"/>
        <v>7.6359253637402506E-3</v>
      </c>
      <c r="BX31" s="24">
        <f t="shared" si="15"/>
        <v>2.5860868382899791E-3</v>
      </c>
      <c r="BY31" s="24">
        <f t="shared" si="15"/>
        <v>1.279799913037339E-3</v>
      </c>
      <c r="BZ31" s="24">
        <f t="shared" si="15"/>
        <v>3.758143911635863E-3</v>
      </c>
      <c r="CA31" s="24">
        <f t="shared" si="15"/>
        <v>2.2111370706764583E-4</v>
      </c>
      <c r="CB31" s="24">
        <f t="shared" si="15"/>
        <v>8.3237225972785853E-4</v>
      </c>
      <c r="CC31" s="24">
        <f t="shared" si="15"/>
        <v>1.1112444684726064E-3</v>
      </c>
      <c r="CD31" s="24">
        <f t="shared" si="15"/>
        <v>1.3331965285359568E-3</v>
      </c>
      <c r="CE31" s="24">
        <f t="shared" si="15"/>
        <v>1.4010494787790654E-3</v>
      </c>
      <c r="CF31" s="24">
        <f t="shared" si="14"/>
        <v>3.0916104561188974E-2</v>
      </c>
    </row>
    <row r="32" spans="1:84" x14ac:dyDescent="0.2">
      <c r="A32" s="31">
        <f>+[1]PAT!A33</f>
        <v>43525</v>
      </c>
      <c r="B32" s="17">
        <f>+[1]PAT!B33</f>
        <v>204.72599388428469</v>
      </c>
      <c r="C32" s="17">
        <f>+[1]PAT!C33</f>
        <v>198.17988912175599</v>
      </c>
      <c r="D32" s="17">
        <f>+[1]PAT!D33</f>
        <v>172.94264666024</v>
      </c>
      <c r="E32" s="17">
        <f>+[1]PAT!E33</f>
        <v>163.478195532792</v>
      </c>
      <c r="F32" s="17">
        <f>+[1]PAT!F33</f>
        <v>267.69400000000002</v>
      </c>
      <c r="G32" s="17">
        <f>+[1]PAT!G33</f>
        <v>198.84780118747301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190.151588225334</v>
      </c>
      <c r="M32" s="17">
        <f>+[1]PAT!M33</f>
        <v>187.19966787218399</v>
      </c>
      <c r="N32" s="17">
        <f>+[1]PAT!N33</f>
        <v>209.97626586556601</v>
      </c>
      <c r="O32" s="17">
        <f>+[1]PAT!P33</f>
        <v>164.05199999999999</v>
      </c>
      <c r="P32" s="17">
        <f>+[1]PAT!Q33</f>
        <v>199.64269999999999</v>
      </c>
      <c r="Q32" s="17">
        <f>+[1]PAT!R33</f>
        <v>252.14490000000001</v>
      </c>
      <c r="R32" s="18">
        <f t="shared" si="4"/>
        <v>204.72599388428469</v>
      </c>
      <c r="S32" s="19">
        <f t="shared" si="5"/>
        <v>189.36716470112415</v>
      </c>
      <c r="T32" s="19">
        <f t="shared" si="6"/>
        <v>184.15655334041045</v>
      </c>
      <c r="U32" s="19">
        <f t="shared" si="7"/>
        <v>183.64601761315123</v>
      </c>
      <c r="V32" s="19"/>
      <c r="W32" s="20">
        <f t="shared" si="8"/>
        <v>200.02317473979542</v>
      </c>
      <c r="X32" s="21"/>
      <c r="Y32" s="41">
        <f t="shared" si="18"/>
        <v>3.4569731205552401E-2</v>
      </c>
      <c r="Z32" s="24">
        <f t="shared" si="18"/>
        <v>5.3623498386546009E-2</v>
      </c>
      <c r="AA32" s="24">
        <f t="shared" si="18"/>
        <v>3.5143331349565265E-2</v>
      </c>
      <c r="AB32" s="24">
        <f t="shared" si="19"/>
        <v>3.5911909762160965E-2</v>
      </c>
      <c r="AC32" s="24">
        <f t="shared" si="20"/>
        <v>1.2739925811449115E-2</v>
      </c>
      <c r="AD32" s="24">
        <f t="shared" si="21"/>
        <v>3.0495783489010941E-2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-3.179927875239974E-2</v>
      </c>
      <c r="AJ32" s="24">
        <f t="shared" si="27"/>
        <v>3.2342375505479692E-2</v>
      </c>
      <c r="AK32" s="24">
        <f t="shared" si="28"/>
        <v>2.9941444827629615E-2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3.4569731205552401E-2</v>
      </c>
      <c r="AP32" s="24">
        <f t="shared" si="32"/>
        <v>4.0443796874362503E-2</v>
      </c>
      <c r="AQ32" s="24">
        <f t="shared" si="32"/>
        <v>3.0176477800214929E-2</v>
      </c>
      <c r="AR32" s="24">
        <f t="shared" si="32"/>
        <v>2.9806988878374074E-2</v>
      </c>
      <c r="AS32" s="24" t="e">
        <f t="shared" si="32"/>
        <v>#DIV/0!</v>
      </c>
      <c r="AT32" s="24">
        <f t="shared" si="32"/>
        <v>3.0886491075802214E-2</v>
      </c>
      <c r="AU32" s="21"/>
      <c r="AV32" s="24">
        <f t="shared" si="34"/>
        <v>0.54481035445868198</v>
      </c>
      <c r="AW32" s="24">
        <f t="shared" si="34"/>
        <v>0.62863570937666746</v>
      </c>
      <c r="AX32" s="24">
        <f t="shared" si="34"/>
        <v>0.36439613850590979</v>
      </c>
      <c r="AY32" s="24">
        <f t="shared" si="34"/>
        <v>0.35777268936613771</v>
      </c>
      <c r="AZ32" s="24">
        <f t="shared" si="34"/>
        <v>0.55431455340180125</v>
      </c>
      <c r="BA32" s="24">
        <f t="shared" si="34"/>
        <v>0.57808398961494833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0.3262210514059749</v>
      </c>
      <c r="BG32" s="24">
        <f t="shared" si="34"/>
        <v>0.42423878338100596</v>
      </c>
      <c r="BH32" s="24">
        <f t="shared" si="34"/>
        <v>0.6512910456640999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0.5448103544586822</v>
      </c>
      <c r="BM32" s="24">
        <f t="shared" si="33"/>
        <v>0.52011564051858805</v>
      </c>
      <c r="BN32" s="24">
        <f t="shared" si="33"/>
        <v>0.45463343879588214</v>
      </c>
      <c r="BO32" s="24">
        <f t="shared" si="33"/>
        <v>0.45996172182705819</v>
      </c>
      <c r="BP32" s="24" t="e">
        <f t="shared" si="33"/>
        <v>#DIV/0!</v>
      </c>
      <c r="BQ32" s="24">
        <f t="shared" si="33"/>
        <v>0.52561653137598552</v>
      </c>
      <c r="BR32" s="21"/>
      <c r="BS32" s="35">
        <f t="shared" si="11"/>
        <v>43525</v>
      </c>
      <c r="BT32" s="24">
        <f t="shared" si="15"/>
        <v>1.3981116818243924E-2</v>
      </c>
      <c r="BU32" s="24">
        <f t="shared" si="15"/>
        <v>1.0384829336654974E-3</v>
      </c>
      <c r="BV32" s="24">
        <f t="shared" si="15"/>
        <v>3.6715573413591265E-3</v>
      </c>
      <c r="BW32" s="24">
        <f t="shared" si="15"/>
        <v>1.7119550794486348E-3</v>
      </c>
      <c r="BX32" s="24">
        <f t="shared" si="15"/>
        <v>1.9477914238521723E-3</v>
      </c>
      <c r="BY32" s="24">
        <f t="shared" si="15"/>
        <v>1.7154699969385196E-3</v>
      </c>
      <c r="BZ32" s="24">
        <f t="shared" si="15"/>
        <v>5.4803686916004716E-3</v>
      </c>
      <c r="CA32" s="24">
        <f t="shared" si="15"/>
        <v>1.6626966098474494E-3</v>
      </c>
      <c r="CB32" s="24">
        <f t="shared" si="15"/>
        <v>1.5457138086679809E-3</v>
      </c>
      <c r="CC32" s="24">
        <f t="shared" si="15"/>
        <v>-6.5960644577845806E-4</v>
      </c>
      <c r="CD32" s="24">
        <f t="shared" si="15"/>
        <v>1.5055796168332643E-3</v>
      </c>
      <c r="CE32" s="24">
        <f t="shared" si="15"/>
        <v>9.6860533087368954E-4</v>
      </c>
      <c r="CF32" s="24">
        <f t="shared" si="14"/>
        <v>3.4569731205552276E-2</v>
      </c>
    </row>
    <row r="33" spans="1:84" x14ac:dyDescent="0.2">
      <c r="A33" s="31">
        <f>+[1]PAT!A34</f>
        <v>43556</v>
      </c>
      <c r="B33" s="17">
        <f>+[1]PAT!B34</f>
        <v>211.9866671835241</v>
      </c>
      <c r="C33" s="17">
        <f>+[1]PAT!C34</f>
        <v>206.34414110425399</v>
      </c>
      <c r="D33" s="17">
        <f>+[1]PAT!D34</f>
        <v>176.23988174416101</v>
      </c>
      <c r="E33" s="17">
        <f>+[1]PAT!E34</f>
        <v>168.29612649191799</v>
      </c>
      <c r="F33" s="17">
        <f>+[1]PAT!F34</f>
        <v>270.50529999999998</v>
      </c>
      <c r="G33" s="17">
        <f>+[1]PAT!G34</f>
        <v>208.43038114353101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194.503593328276</v>
      </c>
      <c r="M33" s="17">
        <f>+[1]PAT!M34</f>
        <v>192.66101641311701</v>
      </c>
      <c r="N33" s="17">
        <f>+[1]PAT!N34</f>
        <v>217.238731913029</v>
      </c>
      <c r="O33" s="17">
        <f>+[1]PAT!P34</f>
        <v>169.0454</v>
      </c>
      <c r="P33" s="17">
        <f>+[1]PAT!Q34</f>
        <v>207.39400000000001</v>
      </c>
      <c r="Q33" s="17">
        <f>+[1]PAT!R34</f>
        <v>259.33440000000002</v>
      </c>
      <c r="R33" s="18">
        <f t="shared" si="4"/>
        <v>211.9866671835241</v>
      </c>
      <c r="S33" s="19">
        <f t="shared" si="5"/>
        <v>196.7422777839239</v>
      </c>
      <c r="T33" s="19">
        <f t="shared" si="6"/>
        <v>191.32313964089545</v>
      </c>
      <c r="U33" s="19">
        <f t="shared" si="7"/>
        <v>191.09868739509341</v>
      </c>
      <c r="V33" s="19"/>
      <c r="W33" s="20">
        <f t="shared" si="8"/>
        <v>208.08095791543712</v>
      </c>
      <c r="X33" s="21"/>
      <c r="Y33" s="41">
        <f t="shared" si="18"/>
        <v>3.5465322021312584E-2</v>
      </c>
      <c r="Z33" s="24">
        <f t="shared" si="18"/>
        <v>4.1196167878982504E-2</v>
      </c>
      <c r="AA33" s="24">
        <f t="shared" si="18"/>
        <v>1.9065482965567648E-2</v>
      </c>
      <c r="AB33" s="24">
        <f t="shared" si="19"/>
        <v>2.9471397964871526E-2</v>
      </c>
      <c r="AC33" s="24">
        <f t="shared" si="20"/>
        <v>1.050191636719533E-2</v>
      </c>
      <c r="AD33" s="24">
        <f t="shared" si="21"/>
        <v>4.8190525109319982E-2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2.2887029993064134E-2</v>
      </c>
      <c r="AJ33" s="24">
        <f t="shared" si="27"/>
        <v>2.917392217096193E-2</v>
      </c>
      <c r="AK33" s="24">
        <f t="shared" si="28"/>
        <v>3.4587080675644977E-2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3.5465322021312584E-2</v>
      </c>
      <c r="AP33" s="24">
        <f t="shared" si="32"/>
        <v>3.8946102902474022E-2</v>
      </c>
      <c r="AQ33" s="24">
        <f t="shared" si="32"/>
        <v>3.8915727789701204E-2</v>
      </c>
      <c r="AR33" s="24">
        <f t="shared" si="32"/>
        <v>4.0581711919509988E-2</v>
      </c>
      <c r="AS33" s="24" t="e">
        <f t="shared" si="32"/>
        <v>#DIV/0!</v>
      </c>
      <c r="AT33" s="24">
        <f t="shared" si="32"/>
        <v>4.0284247993382927E-2</v>
      </c>
      <c r="AU33" s="21"/>
      <c r="AV33" s="24">
        <f t="shared" si="34"/>
        <v>0.55603506769713174</v>
      </c>
      <c r="AW33" s="24">
        <f t="shared" si="34"/>
        <v>0.65087393701005736</v>
      </c>
      <c r="AX33" s="24">
        <f t="shared" si="34"/>
        <v>0.35707847951223459</v>
      </c>
      <c r="AY33" s="24">
        <f t="shared" si="34"/>
        <v>0.36323768437097459</v>
      </c>
      <c r="AZ33" s="24">
        <f t="shared" si="34"/>
        <v>0.48892137603362418</v>
      </c>
      <c r="BA33" s="24">
        <f t="shared" si="34"/>
        <v>0.60961282429326702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0.32935515040960883</v>
      </c>
      <c r="BG33" s="24">
        <f t="shared" si="34"/>
        <v>0.41367492109267068</v>
      </c>
      <c r="BH33" s="24">
        <f t="shared" si="34"/>
        <v>0.67567831667869926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0.55603506769713196</v>
      </c>
      <c r="BM33" s="24">
        <f t="shared" si="33"/>
        <v>0.54063884179053279</v>
      </c>
      <c r="BN33" s="24">
        <f t="shared" si="33"/>
        <v>0.47636863723302181</v>
      </c>
      <c r="BO33" s="24">
        <f t="shared" si="33"/>
        <v>0.48752655539432777</v>
      </c>
      <c r="BP33" s="24" t="e">
        <f t="shared" si="33"/>
        <v>#DIV/0!</v>
      </c>
      <c r="BQ33" s="24">
        <f t="shared" si="33"/>
        <v>0.55416533471008522</v>
      </c>
      <c r="BR33" s="21"/>
      <c r="BS33" s="35">
        <f t="shared" si="11"/>
        <v>43556</v>
      </c>
      <c r="BT33" s="24">
        <f t="shared" si="15"/>
        <v>1.0938788359552363E-2</v>
      </c>
      <c r="BU33" s="24">
        <f t="shared" si="15"/>
        <v>5.6369601997127738E-4</v>
      </c>
      <c r="BV33" s="24">
        <f t="shared" si="15"/>
        <v>3.0170020779533499E-3</v>
      </c>
      <c r="BW33" s="24">
        <f t="shared" si="15"/>
        <v>1.3814405031529597E-3</v>
      </c>
      <c r="BX33" s="24">
        <f t="shared" si="15"/>
        <v>3.0658490170845849E-3</v>
      </c>
      <c r="BY33" s="24">
        <f t="shared" si="15"/>
        <v>1.7129854560541048E-3</v>
      </c>
      <c r="BZ33" s="24">
        <f t="shared" si="15"/>
        <v>6.7692583325950559E-3</v>
      </c>
      <c r="CA33" s="24">
        <f t="shared" si="15"/>
        <v>1.2768352227306779E-3</v>
      </c>
      <c r="CB33" s="24">
        <f t="shared" si="15"/>
        <v>3.8261347527893514E-3</v>
      </c>
      <c r="CC33" s="24">
        <f t="shared" si="15"/>
        <v>4.4428606707802104E-4</v>
      </c>
      <c r="CD33" s="24">
        <f t="shared" si="15"/>
        <v>1.3551601368031946E-3</v>
      </c>
      <c r="CE33" s="24">
        <f t="shared" si="15"/>
        <v>1.1138860755475519E-3</v>
      </c>
      <c r="CF33" s="24">
        <f t="shared" si="14"/>
        <v>3.5465322021312487E-2</v>
      </c>
    </row>
    <row r="34" spans="1:84" x14ac:dyDescent="0.2">
      <c r="A34" s="31">
        <f>+[1]PAT!A35</f>
        <v>43586</v>
      </c>
      <c r="B34" s="17">
        <f>+[1]PAT!B35</f>
        <v>220.2317171328996</v>
      </c>
      <c r="C34" s="17">
        <f>+[1]PAT!C35</f>
        <v>214.831631474472</v>
      </c>
      <c r="D34" s="17">
        <f>+[1]PAT!D35</f>
        <v>181.61493355815401</v>
      </c>
      <c r="E34" s="17">
        <f>+[1]PAT!E35</f>
        <v>175.15489715269899</v>
      </c>
      <c r="F34" s="17">
        <f>+[1]PAT!F35</f>
        <v>282.3963</v>
      </c>
      <c r="G34" s="17">
        <f>+[1]PAT!G35</f>
        <v>217.962620464553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198.05465951513699</v>
      </c>
      <c r="M34" s="17">
        <f>+[1]PAT!M35</f>
        <v>200.042983682461</v>
      </c>
      <c r="N34" s="17">
        <f>+[1]PAT!N35</f>
        <v>227.53470110117601</v>
      </c>
      <c r="O34" s="17">
        <f>+[1]PAT!P35</f>
        <v>173.98920000000001</v>
      </c>
      <c r="P34" s="17">
        <f>+[1]PAT!Q35</f>
        <v>213.99940000000001</v>
      </c>
      <c r="Q34" s="17">
        <f>+[1]PAT!R35</f>
        <v>270.40280000000001</v>
      </c>
      <c r="R34" s="18">
        <f t="shared" si="4"/>
        <v>220.2317171328996</v>
      </c>
      <c r="S34" s="19">
        <f t="shared" si="5"/>
        <v>204.65363342741477</v>
      </c>
      <c r="T34" s="19">
        <f t="shared" si="6"/>
        <v>199.03861541586588</v>
      </c>
      <c r="U34" s="19">
        <f t="shared" si="7"/>
        <v>198.87011505938295</v>
      </c>
      <c r="V34" s="19"/>
      <c r="W34" s="20">
        <f t="shared" si="8"/>
        <v>215.79014758733086</v>
      </c>
      <c r="X34" s="21"/>
      <c r="Y34" s="41">
        <f t="shared" si="18"/>
        <v>3.8894191124942301E-2</v>
      </c>
      <c r="Z34" s="24">
        <f t="shared" si="18"/>
        <v>4.1132693784262875E-2</v>
      </c>
      <c r="AA34" s="24">
        <f t="shared" si="18"/>
        <v>3.0498498755211934E-2</v>
      </c>
      <c r="AB34" s="24">
        <f t="shared" si="19"/>
        <v>4.0754180168908194E-2</v>
      </c>
      <c r="AC34" s="24">
        <f t="shared" si="20"/>
        <v>4.395847327205793E-2</v>
      </c>
      <c r="AD34" s="24">
        <f t="shared" si="21"/>
        <v>4.5733444753708108E-2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1.825707240723129E-2</v>
      </c>
      <c r="AJ34" s="24">
        <f t="shared" si="27"/>
        <v>3.8315832682596529E-2</v>
      </c>
      <c r="AK34" s="24">
        <f t="shared" si="28"/>
        <v>4.7394721454500965E-2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3.8894191124942301E-2</v>
      </c>
      <c r="AP34" s="24">
        <f t="shared" ref="AP34" si="35">+S34/S33-1</f>
        <v>4.0211772134607804E-2</v>
      </c>
      <c r="AQ34" s="24">
        <f t="shared" si="32"/>
        <v>4.032693478401006E-2</v>
      </c>
      <c r="AR34" s="24">
        <f t="shared" si="32"/>
        <v>4.0667090759353375E-2</v>
      </c>
      <c r="AS34" s="24" t="e">
        <f t="shared" si="32"/>
        <v>#DIV/0!</v>
      </c>
      <c r="AT34" s="24">
        <f t="shared" si="32"/>
        <v>3.7048991647888885E-2</v>
      </c>
      <c r="AU34" s="21"/>
      <c r="AV34" s="24">
        <f t="shared" si="34"/>
        <v>0.57907137465031244</v>
      </c>
      <c r="AW34" s="24">
        <f t="shared" si="34"/>
        <v>0.65879764106631056</v>
      </c>
      <c r="AX34" s="24">
        <f t="shared" si="34"/>
        <v>0.35895150590719593</v>
      </c>
      <c r="AY34" s="24">
        <f t="shared" si="34"/>
        <v>0.40695293112601205</v>
      </c>
      <c r="AZ34" s="24">
        <f t="shared" si="34"/>
        <v>0.55460568979925284</v>
      </c>
      <c r="BA34" s="24">
        <f t="shared" si="34"/>
        <v>0.63902047094099435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0.31857864464738794</v>
      </c>
      <c r="BG34" s="24">
        <f t="shared" si="34"/>
        <v>0.44389188972288296</v>
      </c>
      <c r="BH34" s="24">
        <f t="shared" si="34"/>
        <v>0.70314402515656305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0.57907137465031244</v>
      </c>
      <c r="BM34" s="24">
        <f t="shared" si="33"/>
        <v>0.56059659814039886</v>
      </c>
      <c r="BN34" s="24">
        <f t="shared" si="33"/>
        <v>0.50612603805771261</v>
      </c>
      <c r="BO34" s="24">
        <f t="shared" si="33"/>
        <v>0.51716142345851734</v>
      </c>
      <c r="BP34" s="24" t="e">
        <f t="shared" si="33"/>
        <v>#DIV/0!</v>
      </c>
      <c r="BQ34" s="24">
        <f t="shared" si="33"/>
        <v>0.57360655947357952</v>
      </c>
      <c r="BR34" s="21"/>
      <c r="BS34" s="35">
        <f t="shared" si="11"/>
        <v>43586</v>
      </c>
      <c r="BT34" s="24">
        <f t="shared" si="15"/>
        <v>1.0982382238856885E-2</v>
      </c>
      <c r="BU34" s="24">
        <f t="shared" si="15"/>
        <v>8.8744644174667392E-4</v>
      </c>
      <c r="BV34" s="24">
        <f t="shared" si="15"/>
        <v>4.1478759508535024E-3</v>
      </c>
      <c r="BW34" s="24">
        <f t="shared" si="15"/>
        <v>5.6429709278101947E-3</v>
      </c>
      <c r="BX34" s="24">
        <f t="shared" si="15"/>
        <v>2.9452874740768915E-3</v>
      </c>
      <c r="BY34" s="24">
        <f t="shared" si="15"/>
        <v>2.3034125517774565E-3</v>
      </c>
      <c r="BZ34" s="24">
        <f t="shared" si="15"/>
        <v>4.9073442864186571E-3</v>
      </c>
      <c r="CA34" s="24">
        <f t="shared" si="15"/>
        <v>9.5089046249068672E-4</v>
      </c>
      <c r="CB34" s="24">
        <f t="shared" si="15"/>
        <v>2.4824145640462195E-3</v>
      </c>
      <c r="CC34" s="24">
        <f t="shared" si="15"/>
        <v>3.5010354326266336E-4</v>
      </c>
      <c r="CD34" s="24">
        <f t="shared" si="15"/>
        <v>1.7689977500236884E-3</v>
      </c>
      <c r="CE34" s="24">
        <f t="shared" si="15"/>
        <v>1.5250649335787235E-3</v>
      </c>
      <c r="CF34" s="24">
        <f t="shared" si="14"/>
        <v>3.8894191124942246E-2</v>
      </c>
    </row>
    <row r="35" spans="1:84" x14ac:dyDescent="0.2">
      <c r="A35" s="31">
        <f>+[1]PAT!A36</f>
        <v>43617</v>
      </c>
      <c r="B35" s="17">
        <f>+[1]PAT!B36</f>
        <v>227.0635959630489</v>
      </c>
      <c r="C35" s="17">
        <f>+[1]PAT!C36</f>
        <v>223.09276934037501</v>
      </c>
      <c r="D35" s="17">
        <f>+[1]PAT!D36</f>
        <v>186.95818087374801</v>
      </c>
      <c r="E35" s="17">
        <f>+[1]PAT!E36</f>
        <v>179.05924630387801</v>
      </c>
      <c r="F35" s="17">
        <f>+[1]PAT!F36</f>
        <v>290.19979999999998</v>
      </c>
      <c r="G35" s="17">
        <f>+[1]PAT!G36</f>
        <v>224.82075370629599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202.774354277763</v>
      </c>
      <c r="M35" s="17">
        <f>+[1]PAT!M36</f>
        <v>205.82465298885</v>
      </c>
      <c r="N35" s="17">
        <f>+[1]PAT!N36</f>
        <v>233.349016313519</v>
      </c>
      <c r="O35" s="17">
        <f>+[1]PAT!P36</f>
        <v>177.96019999999999</v>
      </c>
      <c r="P35" s="17">
        <f>+[1]PAT!Q36</f>
        <v>219.92080000000001</v>
      </c>
      <c r="Q35" s="17">
        <f>+[1]PAT!R36</f>
        <v>278.41019999999997</v>
      </c>
      <c r="R35" s="18">
        <f t="shared" si="4"/>
        <v>227.06359596304893</v>
      </c>
      <c r="S35" s="19">
        <f t="shared" si="5"/>
        <v>211.36405190623577</v>
      </c>
      <c r="T35" s="19">
        <f t="shared" si="6"/>
        <v>204.68141133483493</v>
      </c>
      <c r="U35" s="19">
        <f t="shared" si="7"/>
        <v>204.48961253686934</v>
      </c>
      <c r="V35" s="19"/>
      <c r="W35" s="20">
        <f t="shared" si="8"/>
        <v>221.90936538210516</v>
      </c>
      <c r="X35" s="21"/>
      <c r="Y35" s="41">
        <f t="shared" si="18"/>
        <v>3.1021321175217276E-2</v>
      </c>
      <c r="Z35" s="24">
        <f t="shared" si="18"/>
        <v>3.8454010748806722E-2</v>
      </c>
      <c r="AA35" s="24">
        <f t="shared" si="18"/>
        <v>2.9420748673638419E-2</v>
      </c>
      <c r="AB35" s="24">
        <f t="shared" si="19"/>
        <v>2.229083636625484E-2</v>
      </c>
      <c r="AC35" s="24">
        <f t="shared" si="20"/>
        <v>2.7633152417365192E-2</v>
      </c>
      <c r="AD35" s="24">
        <f t="shared" si="21"/>
        <v>3.1464721919409744E-2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2.3830263696801746E-2</v>
      </c>
      <c r="AJ35" s="24">
        <f t="shared" si="27"/>
        <v>2.8902134930993473E-2</v>
      </c>
      <c r="AK35" s="24">
        <f t="shared" si="28"/>
        <v>2.5553531765502457E-2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3.1021321175217498E-2</v>
      </c>
      <c r="AP35" s="24">
        <f t="shared" si="32"/>
        <v>3.2789148995006734E-2</v>
      </c>
      <c r="AQ35" s="24">
        <f t="shared" si="32"/>
        <v>2.8350257095484555E-2</v>
      </c>
      <c r="AR35" s="24">
        <f t="shared" si="32"/>
        <v>2.8257123881124224E-2</v>
      </c>
      <c r="AS35" s="24" t="e">
        <f t="shared" si="32"/>
        <v>#DIV/0!</v>
      </c>
      <c r="AT35" s="24">
        <f t="shared" si="32"/>
        <v>2.8357262197514554E-2</v>
      </c>
      <c r="AU35" s="21"/>
      <c r="AV35" s="24">
        <f t="shared" si="34"/>
        <v>0.57141805326636552</v>
      </c>
      <c r="AW35" s="24">
        <f t="shared" si="34"/>
        <v>0.63392018094858238</v>
      </c>
      <c r="AX35" s="24">
        <f t="shared" si="34"/>
        <v>0.38756862405226267</v>
      </c>
      <c r="AY35" s="24">
        <f t="shared" si="34"/>
        <v>0.41368606809497921</v>
      </c>
      <c r="AZ35" s="24">
        <f t="shared" si="34"/>
        <v>0.59043567664261087</v>
      </c>
      <c r="BA35" s="24">
        <f t="shared" si="34"/>
        <v>0.62423856756529372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0.31966159106736658</v>
      </c>
      <c r="BG35" s="24">
        <f t="shared" si="34"/>
        <v>0.44612925604503517</v>
      </c>
      <c r="BH35" s="24">
        <f t="shared" si="34"/>
        <v>0.67753595709787162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0.57141805326636574</v>
      </c>
      <c r="BM35" s="24">
        <f t="shared" si="33"/>
        <v>0.55040079247997564</v>
      </c>
      <c r="BN35" s="24">
        <f t="shared" si="33"/>
        <v>0.50143970125184101</v>
      </c>
      <c r="BO35" s="24">
        <f t="shared" si="33"/>
        <v>0.51119983843164873</v>
      </c>
      <c r="BP35" s="24" t="e">
        <f t="shared" si="33"/>
        <v>#DIV/0!</v>
      </c>
      <c r="BQ35" s="24">
        <f t="shared" si="33"/>
        <v>0.55946786336379484</v>
      </c>
      <c r="BR35" s="21"/>
      <c r="BS35" s="35">
        <f t="shared" si="11"/>
        <v>43617</v>
      </c>
      <c r="BT35" s="24">
        <f t="shared" si="15"/>
        <v>1.0289299589167493E-2</v>
      </c>
      <c r="BU35" s="24">
        <f t="shared" si="15"/>
        <v>8.4916767884498636E-4</v>
      </c>
      <c r="BV35" s="24">
        <f t="shared" si="15"/>
        <v>2.2727769083283277E-3</v>
      </c>
      <c r="BW35" s="24">
        <f t="shared" si="15"/>
        <v>3.5645733058797709E-3</v>
      </c>
      <c r="BX35" s="24">
        <f t="shared" si="15"/>
        <v>2.0397049670329271E-3</v>
      </c>
      <c r="BY35" s="24">
        <f t="shared" si="15"/>
        <v>2.404742181982852E-3</v>
      </c>
      <c r="BZ35" s="24">
        <f t="shared" si="15"/>
        <v>2.3123924502331575E-3</v>
      </c>
      <c r="CA35" s="24">
        <f t="shared" si="15"/>
        <v>2.0932772354574332E-3</v>
      </c>
      <c r="CB35" s="24">
        <f t="shared" si="15"/>
        <v>2.5848640577799857E-3</v>
      </c>
      <c r="CC35" s="24">
        <f t="shared" si="15"/>
        <v>4.4789924822389622E-4</v>
      </c>
      <c r="CD35" s="24">
        <f t="shared" si="15"/>
        <v>1.333635339124754E-3</v>
      </c>
      <c r="CE35" s="24">
        <f t="shared" si="15"/>
        <v>8.2898821316185656E-4</v>
      </c>
      <c r="CF35" s="24">
        <f t="shared" si="14"/>
        <v>3.1021321175217439E-2</v>
      </c>
    </row>
    <row r="36" spans="1:84" x14ac:dyDescent="0.2">
      <c r="A36" s="31">
        <f>+[1]PAT!A37</f>
        <v>43647</v>
      </c>
      <c r="B36" s="17">
        <f>+[1]PAT!B37</f>
        <v>233.12570023046359</v>
      </c>
      <c r="C36" s="17">
        <f>+[1]PAT!C37</f>
        <v>229.34235202332201</v>
      </c>
      <c r="D36" s="17">
        <f>+[1]PAT!D37</f>
        <v>188.12838343222199</v>
      </c>
      <c r="E36" s="17">
        <f>+[1]PAT!E37</f>
        <v>186.26772649067701</v>
      </c>
      <c r="F36" s="17">
        <f>+[1]PAT!F37</f>
        <v>296.80430000000001</v>
      </c>
      <c r="G36" s="17">
        <f>+[1]PAT!G37</f>
        <v>229.176676393181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208.82836575204999</v>
      </c>
      <c r="M36" s="17">
        <f>+[1]PAT!M37</f>
        <v>211.27012486485299</v>
      </c>
      <c r="N36" s="17">
        <f>+[1]PAT!N37</f>
        <v>239.767457105988</v>
      </c>
      <c r="O36" s="17">
        <f>+[1]PAT!P37</f>
        <v>183.9675</v>
      </c>
      <c r="P36" s="17">
        <f>+[1]PAT!Q37</f>
        <v>225.18690000000001</v>
      </c>
      <c r="Q36" s="17">
        <f>+[1]PAT!R37</f>
        <v>285.68400000000003</v>
      </c>
      <c r="R36" s="18">
        <f t="shared" si="4"/>
        <v>233.12570023046356</v>
      </c>
      <c r="S36" s="19">
        <f t="shared" si="5"/>
        <v>217.37158104728573</v>
      </c>
      <c r="T36" s="19">
        <f t="shared" si="6"/>
        <v>210.9799787786219</v>
      </c>
      <c r="U36" s="19">
        <f t="shared" si="7"/>
        <v>210.93130169414189</v>
      </c>
      <c r="V36" s="19"/>
      <c r="W36" s="20">
        <f t="shared" si="8"/>
        <v>228.15050014315594</v>
      </c>
      <c r="X36" s="21"/>
      <c r="Y36" s="41">
        <f t="shared" si="18"/>
        <v>2.6697825521979412E-2</v>
      </c>
      <c r="Z36" s="24">
        <f t="shared" si="18"/>
        <v>2.80133807179197E-2</v>
      </c>
      <c r="AA36" s="24">
        <f t="shared" si="18"/>
        <v>6.2591674405745312E-3</v>
      </c>
      <c r="AB36" s="24">
        <f t="shared" si="18"/>
        <v>4.0257514401493832E-2</v>
      </c>
      <c r="AC36" s="24">
        <f t="shared" si="18"/>
        <v>2.2758458138151916E-2</v>
      </c>
      <c r="AD36" s="24">
        <f t="shared" si="18"/>
        <v>1.9375091556607549E-2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2.9855903108901627E-2</v>
      </c>
      <c r="AJ36" s="24">
        <f t="shared" si="18"/>
        <v>2.6456849541235394E-2</v>
      </c>
      <c r="AK36" s="24">
        <f t="shared" si="18"/>
        <v>2.7505754658273096E-2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2.669782552197919E-2</v>
      </c>
      <c r="AP36" s="24">
        <f t="shared" si="32"/>
        <v>2.8422662637613394E-2</v>
      </c>
      <c r="AQ36" s="24">
        <f t="shared" si="32"/>
        <v>3.0772542570967731E-2</v>
      </c>
      <c r="AR36" s="24">
        <f t="shared" si="32"/>
        <v>3.150130257159689E-2</v>
      </c>
      <c r="AS36" s="24" t="e">
        <f t="shared" si="32"/>
        <v>#DIV/0!</v>
      </c>
      <c r="AT36" s="24">
        <f t="shared" si="32"/>
        <v>2.8124701948942787E-2</v>
      </c>
      <c r="AU36" s="21"/>
      <c r="AV36" s="24">
        <f t="shared" si="34"/>
        <v>0.5607164699989291</v>
      </c>
      <c r="AW36" s="24">
        <f t="shared" si="34"/>
        <v>0.60781961845860755</v>
      </c>
      <c r="AX36" s="24">
        <f t="shared" si="34"/>
        <v>0.35763839460801639</v>
      </c>
      <c r="AY36" s="24">
        <f t="shared" si="34"/>
        <v>0.466906481454338</v>
      </c>
      <c r="AZ36" s="24">
        <f t="shared" si="34"/>
        <v>0.59623438275618579</v>
      </c>
      <c r="BA36" s="24">
        <f t="shared" si="34"/>
        <v>0.59720741211451722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0.33127789083600212</v>
      </c>
      <c r="BG36" s="24">
        <f t="shared" si="34"/>
        <v>0.46636003095282996</v>
      </c>
      <c r="BH36" s="24">
        <f t="shared" si="34"/>
        <v>0.66706122664808887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0.56071646999892888</v>
      </c>
      <c r="BM36" s="24">
        <f t="shared" si="33"/>
        <v>0.54376440619566591</v>
      </c>
      <c r="BN36" s="24">
        <f t="shared" si="33"/>
        <v>0.51127982636458746</v>
      </c>
      <c r="BO36" s="24">
        <f t="shared" si="33"/>
        <v>0.51909949359437602</v>
      </c>
      <c r="BP36" s="24" t="e">
        <f t="shared" si="33"/>
        <v>#DIV/0!</v>
      </c>
      <c r="BQ36" s="24">
        <f t="shared" si="33"/>
        <v>0.55023585665529273</v>
      </c>
      <c r="BR36" s="21"/>
      <c r="BS36" s="35">
        <f t="shared" si="11"/>
        <v>43647</v>
      </c>
      <c r="BT36" s="24">
        <f t="shared" si="15"/>
        <v>7.5496933916757393E-3</v>
      </c>
      <c r="BU36" s="24">
        <f t="shared" si="15"/>
        <v>1.8037717306852984E-4</v>
      </c>
      <c r="BV36" s="24">
        <f t="shared" si="15"/>
        <v>4.0699045394225969E-3</v>
      </c>
      <c r="BW36" s="24">
        <f t="shared" si="15"/>
        <v>2.9261084198989162E-3</v>
      </c>
      <c r="BX36" s="24">
        <f t="shared" si="15"/>
        <v>1.2565331522248876E-3</v>
      </c>
      <c r="BY36" s="24">
        <f t="shared" si="15"/>
        <v>2.0247023660931317E-3</v>
      </c>
      <c r="BZ36" s="24">
        <f t="shared" si="15"/>
        <v>3.1341994606471748E-3</v>
      </c>
      <c r="CA36" s="24">
        <f t="shared" si="15"/>
        <v>5.1691623882809074E-4</v>
      </c>
      <c r="CB36" s="24">
        <f t="shared" si="15"/>
        <v>2.3762696865234417E-3</v>
      </c>
      <c r="CC36" s="24">
        <f t="shared" si="15"/>
        <v>5.5723965471413041E-4</v>
      </c>
      <c r="CD36" s="24">
        <f t="shared" si="15"/>
        <v>1.2182929197772803E-3</v>
      </c>
      <c r="CE36" s="24">
        <f t="shared" si="15"/>
        <v>8.8758851910512295E-4</v>
      </c>
      <c r="CF36" s="24">
        <f t="shared" si="14"/>
        <v>2.6697825521979045E-2</v>
      </c>
    </row>
    <row r="37" spans="1:84" x14ac:dyDescent="0.2">
      <c r="A37" s="31">
        <f>+[1]PAT!A38</f>
        <v>43678</v>
      </c>
      <c r="B37" s="17">
        <f>+[1]PAT!B38</f>
        <v>242.7314511497483</v>
      </c>
      <c r="C37" s="17">
        <f>+[1]PAT!C38</f>
        <v>238.24852765165801</v>
      </c>
      <c r="D37" s="17">
        <f>+[1]PAT!D38</f>
        <v>197.867589977443</v>
      </c>
      <c r="E37" s="17">
        <f>+[1]PAT!E38</f>
        <v>193.10380406651501</v>
      </c>
      <c r="F37" s="17">
        <f>+[1]PAT!F38</f>
        <v>302.67660000000001</v>
      </c>
      <c r="G37" s="17">
        <f>+[1]PAT!G38</f>
        <v>242.413846394324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217.308366543874</v>
      </c>
      <c r="M37" s="17">
        <f>+[1]PAT!M38</f>
        <v>219.42749703172601</v>
      </c>
      <c r="N37" s="17">
        <f>+[1]PAT!N38</f>
        <v>247.5785632342</v>
      </c>
      <c r="O37" s="17">
        <f>+[1]PAT!P38</f>
        <v>192.64449999999999</v>
      </c>
      <c r="P37" s="17">
        <f>+[1]PAT!Q38</f>
        <v>236.70529999999999</v>
      </c>
      <c r="Q37" s="17">
        <f>+[1]PAT!R38</f>
        <v>290.37569999999999</v>
      </c>
      <c r="R37" s="18">
        <f t="shared" si="4"/>
        <v>242.73145114974827</v>
      </c>
      <c r="S37" s="19">
        <f t="shared" si="5"/>
        <v>226.47783786239452</v>
      </c>
      <c r="T37" s="19">
        <f t="shared" si="6"/>
        <v>220.17879506482183</v>
      </c>
      <c r="U37" s="19">
        <f t="shared" si="7"/>
        <v>220.30483846007041</v>
      </c>
      <c r="V37" s="19"/>
      <c r="W37" s="20">
        <f t="shared" si="8"/>
        <v>238.93627212400577</v>
      </c>
      <c r="X37" s="21"/>
      <c r="Y37" s="41">
        <f t="shared" si="18"/>
        <v>4.1204169723838335E-2</v>
      </c>
      <c r="Z37" s="24">
        <f t="shared" si="18"/>
        <v>3.8833540991287663E-2</v>
      </c>
      <c r="AA37" s="24">
        <f t="shared" si="18"/>
        <v>5.1768937613445365E-2</v>
      </c>
      <c r="AB37" s="24">
        <f t="shared" si="18"/>
        <v>3.6700279241235867E-2</v>
      </c>
      <c r="AC37" s="24">
        <f t="shared" si="18"/>
        <v>1.9785090714656173E-2</v>
      </c>
      <c r="AD37" s="24">
        <f t="shared" si="18"/>
        <v>5.7759673495015651E-2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4.0607514028494718E-2</v>
      </c>
      <c r="AJ37" s="24">
        <f t="shared" si="18"/>
        <v>3.8611101177183471E-2</v>
      </c>
      <c r="AK37" s="24">
        <f t="shared" si="18"/>
        <v>3.2577841140297714E-2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4.1204169723838335E-2</v>
      </c>
      <c r="AP37" s="24">
        <f t="shared" si="32"/>
        <v>4.1892582145445445E-2</v>
      </c>
      <c r="AQ37" s="24">
        <f t="shared" si="32"/>
        <v>4.3600422843212527E-2</v>
      </c>
      <c r="AR37" s="24">
        <f t="shared" si="32"/>
        <v>4.4438813446097791E-2</v>
      </c>
      <c r="AS37" s="24" t="e">
        <f t="shared" si="32"/>
        <v>#DIV/0!</v>
      </c>
      <c r="AT37" s="24">
        <f t="shared" si="32"/>
        <v>4.7274811907412673E-2</v>
      </c>
      <c r="AU37" s="21"/>
      <c r="AV37" s="24">
        <f t="shared" si="34"/>
        <v>0.56929702622791911</v>
      </c>
      <c r="AW37" s="24">
        <f t="shared" si="34"/>
        <v>0.60257630150597996</v>
      </c>
      <c r="AX37" s="24">
        <f t="shared" si="34"/>
        <v>0.40071403177591636</v>
      </c>
      <c r="AY37" s="24">
        <f t="shared" si="34"/>
        <v>0.49150147891387652</v>
      </c>
      <c r="AZ37" s="24">
        <f t="shared" si="34"/>
        <v>0.58664556567212789</v>
      </c>
      <c r="BA37" s="24">
        <f t="shared" si="34"/>
        <v>0.63177783521469277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0.36676395046725485</v>
      </c>
      <c r="BG37" s="24">
        <f t="shared" si="34"/>
        <v>0.47982905935463949</v>
      </c>
      <c r="BH37" s="24">
        <f t="shared" si="34"/>
        <v>0.65986084436756376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0.56929702622791889</v>
      </c>
      <c r="BM37" s="24">
        <f t="shared" si="33"/>
        <v>0.55874008746044246</v>
      </c>
      <c r="BN37" s="24">
        <f t="shared" si="33"/>
        <v>0.53885017400170909</v>
      </c>
      <c r="BO37" s="24">
        <f t="shared" si="33"/>
        <v>0.54917472356453256</v>
      </c>
      <c r="BP37" s="24" t="e">
        <f t="shared" si="33"/>
        <v>#DIV/0!</v>
      </c>
      <c r="BQ37" s="24">
        <f t="shared" si="33"/>
        <v>0.56707630298943679</v>
      </c>
      <c r="BR37" s="21"/>
      <c r="BS37" s="35">
        <f t="shared" si="11"/>
        <v>43678</v>
      </c>
      <c r="BT37" s="24">
        <f t="shared" si="15"/>
        <v>1.0479170560935572E-2</v>
      </c>
      <c r="BU37" s="24">
        <f t="shared" si="15"/>
        <v>1.4621821135368414E-3</v>
      </c>
      <c r="BV37" s="24">
        <f t="shared" si="15"/>
        <v>3.7592815564995827E-3</v>
      </c>
      <c r="BW37" s="24">
        <f t="shared" si="15"/>
        <v>2.5340551445678966E-3</v>
      </c>
      <c r="BX37" s="24">
        <f t="shared" si="15"/>
        <v>3.7191722500682367E-3</v>
      </c>
      <c r="BY37" s="24">
        <f t="shared" si="15"/>
        <v>3.4547233496942287E-3</v>
      </c>
      <c r="BZ37" s="24">
        <f t="shared" si="15"/>
        <v>8.3130929712345557E-3</v>
      </c>
      <c r="CA37" s="24">
        <f t="shared" si="15"/>
        <v>2.4813849327986212E-4</v>
      </c>
      <c r="CB37" s="24">
        <f t="shared" si="15"/>
        <v>3.6444648494785548E-3</v>
      </c>
      <c r="CC37" s="24">
        <f t="shared" si="15"/>
        <v>7.6024229149301706E-4</v>
      </c>
      <c r="CD37" s="24">
        <f t="shared" si="15"/>
        <v>1.777558225744681E-3</v>
      </c>
      <c r="CE37" s="24">
        <f t="shared" si="15"/>
        <v>1.0520879173055093E-3</v>
      </c>
      <c r="CF37" s="24">
        <f t="shared" si="14"/>
        <v>4.1204169723838537E-2</v>
      </c>
    </row>
    <row r="38" spans="1:84" x14ac:dyDescent="0.2">
      <c r="A38" s="31">
        <f>+[1]PAT!A39</f>
        <v>43709</v>
      </c>
      <c r="B38" s="17">
        <f>+[1]PAT!B39</f>
        <v>254.77230646768399</v>
      </c>
      <c r="C38" s="17">
        <f>+[1]PAT!C39</f>
        <v>249.328000459739</v>
      </c>
      <c r="D38" s="17">
        <f>+[1]PAT!D39</f>
        <v>208.16743967839801</v>
      </c>
      <c r="E38" s="17">
        <f>+[1]PAT!E39</f>
        <v>203.975180468383</v>
      </c>
      <c r="F38" s="17">
        <f>+[1]PAT!F39</f>
        <v>309.59010000000001</v>
      </c>
      <c r="G38" s="17">
        <f>+[1]PAT!G39</f>
        <v>255.243066948284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223.78294114085</v>
      </c>
      <c r="M38" s="17">
        <f>+[1]PAT!M39</f>
        <v>228.933643094216</v>
      </c>
      <c r="N38" s="17">
        <f>+[1]PAT!N39</f>
        <v>268.23130072115998</v>
      </c>
      <c r="O38" s="17">
        <f>+[1]PAT!P39</f>
        <v>205.79060000000001</v>
      </c>
      <c r="P38" s="17">
        <f>+[1]PAT!Q39</f>
        <v>250.2465</v>
      </c>
      <c r="Q38" s="17">
        <f>+[1]PAT!R39</f>
        <v>300.12150000000003</v>
      </c>
      <c r="R38" s="18">
        <f t="shared" si="4"/>
        <v>254.77230646768402</v>
      </c>
      <c r="S38" s="19">
        <f t="shared" si="5"/>
        <v>238.53951523282581</v>
      </c>
      <c r="T38" s="19">
        <f t="shared" si="6"/>
        <v>233.17679223130628</v>
      </c>
      <c r="U38" s="19">
        <f t="shared" si="7"/>
        <v>233.88865476817611</v>
      </c>
      <c r="V38" s="19"/>
      <c r="W38" s="20">
        <f t="shared" si="8"/>
        <v>252.77430451260432</v>
      </c>
      <c r="X38" s="21"/>
      <c r="Y38" s="41">
        <f t="shared" si="18"/>
        <v>4.9605666100959178E-2</v>
      </c>
      <c r="Z38" s="24">
        <f t="shared" si="18"/>
        <v>4.650384586753975E-2</v>
      </c>
      <c r="AA38" s="24">
        <f t="shared" si="18"/>
        <v>5.205425356486737E-2</v>
      </c>
      <c r="AB38" s="24">
        <f t="shared" si="18"/>
        <v>5.6298095495432632E-2</v>
      </c>
      <c r="AC38" s="24">
        <f t="shared" si="18"/>
        <v>2.2841210717974292E-2</v>
      </c>
      <c r="AD38" s="24">
        <f t="shared" si="18"/>
        <v>5.2922804306694937E-2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2.979441012764128E-2</v>
      </c>
      <c r="AJ38" s="24">
        <f t="shared" si="18"/>
        <v>4.3322492354344933E-2</v>
      </c>
      <c r="AK38" s="24">
        <f t="shared" si="18"/>
        <v>8.3418924551328155E-2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4.96056661009594E-2</v>
      </c>
      <c r="AP38" s="24">
        <f t="shared" ref="AP38:AP52" si="37">+S38/S37-1</f>
        <v>5.3257649773925442E-2</v>
      </c>
      <c r="AQ38" s="24">
        <f t="shared" ref="AQ38:AQ52" si="38">+T38/T37-1</f>
        <v>5.9033828224274609E-2</v>
      </c>
      <c r="AR38" s="24">
        <f t="shared" ref="AR38:AT95" si="39">+U38/U37-1</f>
        <v>6.1659182808042168E-2</v>
      </c>
      <c r="AS38" s="24" t="e">
        <f t="shared" si="39"/>
        <v>#DIV/0!</v>
      </c>
      <c r="AT38" s="24">
        <f t="shared" si="39"/>
        <v>5.7915159827289564E-2</v>
      </c>
      <c r="AU38" s="21"/>
      <c r="AV38" s="24">
        <f t="shared" si="34"/>
        <v>0.5503961443496217</v>
      </c>
      <c r="AW38" s="24">
        <f t="shared" si="34"/>
        <v>0.58003792249883546</v>
      </c>
      <c r="AX38" s="24">
        <f t="shared" si="34"/>
        <v>0.42786299466826305</v>
      </c>
      <c r="AY38" s="24">
        <f t="shared" si="34"/>
        <v>0.52188298065811289</v>
      </c>
      <c r="AZ38" s="24">
        <f t="shared" si="34"/>
        <v>0.52933618462879073</v>
      </c>
      <c r="BA38" s="24">
        <f t="shared" si="34"/>
        <v>0.59962525978277492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0.37812534265445263</v>
      </c>
      <c r="BG38" s="24">
        <f t="shared" si="34"/>
        <v>0.47285459057560564</v>
      </c>
      <c r="BH38" s="24">
        <f t="shared" si="34"/>
        <v>0.68496262527693208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0.55039614434962192</v>
      </c>
      <c r="BM38" s="24">
        <f t="shared" si="33"/>
        <v>0.55589845567065388</v>
      </c>
      <c r="BN38" s="24">
        <f t="shared" si="33"/>
        <v>0.54854482596743614</v>
      </c>
      <c r="BO38" s="24">
        <f t="shared" si="33"/>
        <v>0.56172413403333477</v>
      </c>
      <c r="BP38" s="24" t="e">
        <f t="shared" si="33"/>
        <v>#DIV/0!</v>
      </c>
      <c r="BQ38" s="24">
        <f t="shared" si="33"/>
        <v>0.55476868719105266</v>
      </c>
      <c r="BR38" s="21"/>
      <c r="BS38" s="35">
        <f t="shared" si="11"/>
        <v>43709</v>
      </c>
      <c r="BT38" s="24">
        <f t="shared" si="15"/>
        <v>1.2520418663759006E-2</v>
      </c>
      <c r="BU38" s="24">
        <f t="shared" si="15"/>
        <v>1.4851587539474864E-3</v>
      </c>
      <c r="BV38" s="24">
        <f t="shared" si="15"/>
        <v>5.7417794361541343E-3</v>
      </c>
      <c r="BW38" s="24">
        <f t="shared" si="15"/>
        <v>2.8652986529171544E-3</v>
      </c>
      <c r="BX38" s="24">
        <f t="shared" si="15"/>
        <v>3.4619079740349145E-3</v>
      </c>
      <c r="BY38" s="24">
        <f t="shared" si="15"/>
        <v>3.8881728986070018E-3</v>
      </c>
      <c r="BZ38" s="24">
        <f t="shared" si="15"/>
        <v>7.3183428500334605E-3</v>
      </c>
      <c r="CA38" s="24">
        <f t="shared" si="15"/>
        <v>2.0359077806325369E-3</v>
      </c>
      <c r="CB38" s="24">
        <f t="shared" si="15"/>
        <v>5.0700443398279307E-3</v>
      </c>
      <c r="CC38" s="24">
        <f t="shared" si="15"/>
        <v>5.574828001720974E-4</v>
      </c>
      <c r="CD38" s="24">
        <f t="shared" si="15"/>
        <v>1.989491751839643E-3</v>
      </c>
      <c r="CE38" s="24">
        <f t="shared" si="15"/>
        <v>2.6716601990339796E-3</v>
      </c>
      <c r="CF38" s="24">
        <f t="shared" si="14"/>
        <v>4.9605666100959345E-2</v>
      </c>
    </row>
    <row r="39" spans="1:84" x14ac:dyDescent="0.2">
      <c r="A39" s="31">
        <f>+[1]PAT!A40</f>
        <v>43739</v>
      </c>
      <c r="B39" s="17">
        <f>+[1]PAT!B40</f>
        <v>262.54257551910808</v>
      </c>
      <c r="C39" s="17">
        <f>+[1]PAT!C40</f>
        <v>255.70582958950499</v>
      </c>
      <c r="D39" s="17">
        <f>+[1]PAT!D40</f>
        <v>221.901081633313</v>
      </c>
      <c r="E39" s="17">
        <f>+[1]PAT!E40</f>
        <v>211.03593502782999</v>
      </c>
      <c r="F39" s="17">
        <f>+[1]PAT!F40</f>
        <v>313.43939999999998</v>
      </c>
      <c r="G39" s="17">
        <f>+[1]PAT!G40</f>
        <v>269.53673865754899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230.33105001072599</v>
      </c>
      <c r="M39" s="17">
        <f>+[1]PAT!M40</f>
        <v>236.50090200564699</v>
      </c>
      <c r="N39" s="17">
        <f>+[1]PAT!N40</f>
        <v>278.65494922906498</v>
      </c>
      <c r="O39" s="17">
        <f>+[1]PAT!P40</f>
        <v>211.71109999999999</v>
      </c>
      <c r="P39" s="17">
        <f>+[1]PAT!Q40</f>
        <v>259.59300000000002</v>
      </c>
      <c r="Q39" s="17">
        <f>+[1]PAT!R40</f>
        <v>306.15219999999999</v>
      </c>
      <c r="R39" s="18">
        <f t="shared" si="4"/>
        <v>262.54257551910814</v>
      </c>
      <c r="S39" s="19">
        <f t="shared" si="5"/>
        <v>246.29784228976308</v>
      </c>
      <c r="T39" s="19">
        <f t="shared" si="6"/>
        <v>241.41457222940261</v>
      </c>
      <c r="U39" s="19">
        <f t="shared" si="7"/>
        <v>242.238926414894</v>
      </c>
      <c r="V39" s="19"/>
      <c r="W39" s="20">
        <f t="shared" si="8"/>
        <v>261.61631586066028</v>
      </c>
      <c r="X39" s="21"/>
      <c r="Y39" s="41">
        <f t="shared" si="18"/>
        <v>3.0498876267816444E-2</v>
      </c>
      <c r="Z39" s="24">
        <f t="shared" si="18"/>
        <v>2.5580075715546657E-2</v>
      </c>
      <c r="AA39" s="24">
        <f t="shared" si="18"/>
        <v>6.5974015802530594E-2</v>
      </c>
      <c r="AB39" s="24">
        <f t="shared" si="18"/>
        <v>3.4615753461933796E-2</v>
      </c>
      <c r="AC39" s="24">
        <f t="shared" si="18"/>
        <v>1.243353711891948E-2</v>
      </c>
      <c r="AD39" s="24">
        <f t="shared" si="18"/>
        <v>5.6000234913965885E-2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2.9260983149535846E-2</v>
      </c>
      <c r="AJ39" s="24">
        <f t="shared" si="18"/>
        <v>3.3054376845419453E-2</v>
      </c>
      <c r="AK39" s="24">
        <f t="shared" si="18"/>
        <v>3.8860671666133717E-2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3.0498876267816444E-2</v>
      </c>
      <c r="AP39" s="24">
        <f t="shared" si="37"/>
        <v>3.2524284495861311E-2</v>
      </c>
      <c r="AQ39" s="24">
        <f t="shared" si="38"/>
        <v>3.5328472955081347E-2</v>
      </c>
      <c r="AR39" s="24">
        <f t="shared" si="39"/>
        <v>3.5701909761268524E-2</v>
      </c>
      <c r="AS39" s="24" t="e">
        <f t="shared" si="39"/>
        <v>#DIV/0!</v>
      </c>
      <c r="AT39" s="24">
        <f t="shared" si="39"/>
        <v>3.4979866189741804E-2</v>
      </c>
      <c r="AU39" s="21"/>
      <c r="AV39" s="24">
        <f t="shared" si="34"/>
        <v>0.51260439231661237</v>
      </c>
      <c r="AW39" s="24">
        <f t="shared" si="34"/>
        <v>0.53969713195877622</v>
      </c>
      <c r="AX39" s="24">
        <f t="shared" si="34"/>
        <v>0.49378105589014187</v>
      </c>
      <c r="AY39" s="24">
        <f t="shared" si="34"/>
        <v>0.51282907051817372</v>
      </c>
      <c r="AZ39" s="24">
        <f t="shared" si="34"/>
        <v>0.4097523348617973</v>
      </c>
      <c r="BA39" s="24">
        <f t="shared" si="34"/>
        <v>0.62440595998218695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0.38288043770817026</v>
      </c>
      <c r="BG39" s="24">
        <f t="shared" si="34"/>
        <v>0.47019264773230729</v>
      </c>
      <c r="BH39" s="24">
        <f t="shared" si="34"/>
        <v>0.64320568106132159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0.51260439231661237</v>
      </c>
      <c r="BM39" s="24">
        <f t="shared" si="33"/>
        <v>0.53557898407385363</v>
      </c>
      <c r="BN39" s="24">
        <f t="shared" si="33"/>
        <v>0.5361137485752574</v>
      </c>
      <c r="BO39" s="24">
        <f t="shared" si="33"/>
        <v>0.54747880573016761</v>
      </c>
      <c r="BP39" s="24" t="e">
        <f t="shared" si="33"/>
        <v>#DIV/0!</v>
      </c>
      <c r="BQ39" s="24">
        <f t="shared" si="33"/>
        <v>0.52897628394778939</v>
      </c>
      <c r="BR39" s="21"/>
      <c r="BS39" s="35">
        <f t="shared" si="11"/>
        <v>43739</v>
      </c>
      <c r="BT39" s="24">
        <f t="shared" si="15"/>
        <v>6.8666746184076052E-3</v>
      </c>
      <c r="BU39" s="24">
        <f t="shared" si="15"/>
        <v>1.8866943392962336E-3</v>
      </c>
      <c r="BV39" s="24">
        <f t="shared" si="15"/>
        <v>3.5529322125751567E-3</v>
      </c>
      <c r="BW39" s="24">
        <f t="shared" si="15"/>
        <v>1.5199437700624482E-3</v>
      </c>
      <c r="BX39" s="24">
        <f t="shared" si="15"/>
        <v>3.6747930335811912E-3</v>
      </c>
      <c r="BY39" s="24">
        <f t="shared" si="15"/>
        <v>2.146353571868148E-3</v>
      </c>
      <c r="BZ39" s="24">
        <f t="shared" si="15"/>
        <v>5.6400677919923679E-3</v>
      </c>
      <c r="CA39" s="24">
        <f t="shared" si="15"/>
        <v>4.6871051903416792E-4</v>
      </c>
      <c r="CB39" s="24">
        <f t="shared" si="15"/>
        <v>1.411988080602587E-3</v>
      </c>
      <c r="CC39" s="24">
        <f t="shared" si="15"/>
        <v>5.3716778435558608E-4</v>
      </c>
      <c r="CD39" s="24">
        <f t="shared" si="15"/>
        <v>1.5088639657523182E-3</v>
      </c>
      <c r="CE39" s="24">
        <f t="shared" si="15"/>
        <v>1.2846865802886348E-3</v>
      </c>
      <c r="CF39" s="24">
        <f t="shared" si="14"/>
        <v>3.0498876267816444E-2</v>
      </c>
    </row>
    <row r="40" spans="1:84" x14ac:dyDescent="0.2">
      <c r="A40" s="31">
        <f>+[1]PAT!A41</f>
        <v>43770</v>
      </c>
      <c r="B40" s="17">
        <f>+[1]PAT!B41</f>
        <v>274.4298630821097</v>
      </c>
      <c r="C40" s="17">
        <f>+[1]PAT!C41</f>
        <v>269.25788610855602</v>
      </c>
      <c r="D40" s="17">
        <f>+[1]PAT!D41</f>
        <v>233.51681319188</v>
      </c>
      <c r="E40" s="17">
        <f>+[1]PAT!E41</f>
        <v>219.50924882318799</v>
      </c>
      <c r="F40" s="17">
        <f>+[1]PAT!F41</f>
        <v>322.95819999999998</v>
      </c>
      <c r="G40" s="17">
        <f>+[1]PAT!G41</f>
        <v>276.41169241142001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236.937863929738</v>
      </c>
      <c r="M40" s="17">
        <f>+[1]PAT!M41</f>
        <v>245.76902895897399</v>
      </c>
      <c r="N40" s="17">
        <f>+[1]PAT!N41</f>
        <v>292.96865418754498</v>
      </c>
      <c r="O40" s="17">
        <f>+[1]PAT!P41</f>
        <v>224.7336</v>
      </c>
      <c r="P40" s="17">
        <f>+[1]PAT!Q41</f>
        <v>269.93970000000002</v>
      </c>
      <c r="Q40" s="17">
        <f>+[1]PAT!R41</f>
        <v>322.89789999999999</v>
      </c>
      <c r="R40" s="18">
        <f t="shared" si="4"/>
        <v>274.4298630821097</v>
      </c>
      <c r="S40" s="19">
        <f t="shared" si="5"/>
        <v>257.28813140138516</v>
      </c>
      <c r="T40" s="19">
        <f t="shared" si="6"/>
        <v>250.35570046573955</v>
      </c>
      <c r="U40" s="19">
        <f t="shared" si="7"/>
        <v>251.12519489289841</v>
      </c>
      <c r="V40" s="19"/>
      <c r="W40" s="20">
        <f t="shared" si="8"/>
        <v>273.36301663211782</v>
      </c>
      <c r="X40" s="21"/>
      <c r="Y40" s="41">
        <f t="shared" si="18"/>
        <v>4.5277561323140425E-2</v>
      </c>
      <c r="Z40" s="24">
        <f t="shared" si="18"/>
        <v>5.2998621661487721E-2</v>
      </c>
      <c r="AA40" s="24">
        <f t="shared" si="18"/>
        <v>5.2346439562479308E-2</v>
      </c>
      <c r="AB40" s="24">
        <f t="shared" si="18"/>
        <v>4.0151047233925263E-2</v>
      </c>
      <c r="AC40" s="24">
        <f t="shared" si="18"/>
        <v>3.0368868751024847E-2</v>
      </c>
      <c r="AD40" s="24">
        <f t="shared" si="18"/>
        <v>2.5506555388747021E-2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2.8683991666361708E-2</v>
      </c>
      <c r="AJ40" s="24">
        <f t="shared" si="18"/>
        <v>3.9188548012834667E-2</v>
      </c>
      <c r="AK40" s="24">
        <f t="shared" si="18"/>
        <v>5.13671298431293E-2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4.5277561323140203E-2</v>
      </c>
      <c r="AP40" s="24">
        <f t="shared" si="37"/>
        <v>4.4621946377801702E-2</v>
      </c>
      <c r="AQ40" s="24">
        <f t="shared" si="38"/>
        <v>3.703640651750173E-2</v>
      </c>
      <c r="AR40" s="24">
        <f t="shared" si="39"/>
        <v>3.6683899691598132E-2</v>
      </c>
      <c r="AS40" s="24" t="e">
        <f t="shared" si="39"/>
        <v>#DIV/0!</v>
      </c>
      <c r="AT40" s="24">
        <f t="shared" si="39"/>
        <v>4.4900489989752712E-2</v>
      </c>
      <c r="AU40" s="21"/>
      <c r="AV40" s="24">
        <f t="shared" si="34"/>
        <v>0.5179533486706871</v>
      </c>
      <c r="AW40" s="24">
        <f t="shared" si="34"/>
        <v>0.54747147356405135</v>
      </c>
      <c r="AX40" s="24">
        <f t="shared" si="34"/>
        <v>0.50269345385340358</v>
      </c>
      <c r="AY40" s="24">
        <f t="shared" si="34"/>
        <v>0.51143824554405937</v>
      </c>
      <c r="AZ40" s="24">
        <f t="shared" si="34"/>
        <v>0.385583009094977</v>
      </c>
      <c r="BA40" s="24">
        <f t="shared" si="34"/>
        <v>0.58437366058694873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0.38441541806794621</v>
      </c>
      <c r="BG40" s="24">
        <f t="shared" si="34"/>
        <v>0.48125240709942552</v>
      </c>
      <c r="BH40" s="24">
        <f t="shared" si="34"/>
        <v>0.63117810711390421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0.5179533486706871</v>
      </c>
      <c r="BM40" s="24">
        <f t="shared" si="33"/>
        <v>0.53708782029776492</v>
      </c>
      <c r="BN40" s="24">
        <f t="shared" si="33"/>
        <v>0.53174954791543971</v>
      </c>
      <c r="BO40" s="24">
        <f t="shared" si="33"/>
        <v>0.54037154587030933</v>
      </c>
      <c r="BP40" s="24" t="e">
        <f t="shared" si="33"/>
        <v>#DIV/0!</v>
      </c>
      <c r="BQ40" s="24">
        <f t="shared" si="33"/>
        <v>0.53975452968045112</v>
      </c>
      <c r="BR40" s="21"/>
      <c r="BS40" s="35">
        <f t="shared" si="11"/>
        <v>43770</v>
      </c>
      <c r="BT40" s="24">
        <f t="shared" si="15"/>
        <v>1.4158957250364706E-2</v>
      </c>
      <c r="BU40" s="24">
        <f t="shared" si="15"/>
        <v>1.5485130506775885E-3</v>
      </c>
      <c r="BV40" s="24">
        <f t="shared" si="15"/>
        <v>4.1375339844102153E-3</v>
      </c>
      <c r="BW40" s="24">
        <f t="shared" si="15"/>
        <v>3.6473752042182794E-3</v>
      </c>
      <c r="BX40" s="24">
        <f t="shared" si="15"/>
        <v>1.7151864606652239E-3</v>
      </c>
      <c r="BY40" s="24">
        <f t="shared" si="15"/>
        <v>3.6843521401716409E-3</v>
      </c>
      <c r="BZ40" s="24">
        <f t="shared" si="15"/>
        <v>6.7887543057574742E-3</v>
      </c>
      <c r="CA40" s="24">
        <f t="shared" si="15"/>
        <v>2.8814940910219704E-3</v>
      </c>
      <c r="CB40" s="24">
        <f t="shared" si="15"/>
        <v>2.6842254388896661E-3</v>
      </c>
      <c r="CC40" s="24">
        <f t="shared" si="15"/>
        <v>5.2594292805397303E-4</v>
      </c>
      <c r="CD40" s="24">
        <f t="shared" si="15"/>
        <v>1.7933123734239619E-3</v>
      </c>
      <c r="CE40" s="24">
        <f t="shared" si="15"/>
        <v>1.7119140954856696E-3</v>
      </c>
      <c r="CF40" s="24">
        <f t="shared" si="14"/>
        <v>4.5277561323140376E-2</v>
      </c>
    </row>
    <row r="41" spans="1:84" x14ac:dyDescent="0.2">
      <c r="A41" s="31">
        <f>+[1]PAT!A42</f>
        <v>43800</v>
      </c>
      <c r="B41" s="17">
        <f>+[1]PAT!B42</f>
        <v>286.3573988422371</v>
      </c>
      <c r="C41" s="17">
        <f>+[1]PAT!C42</f>
        <v>280.58760297124297</v>
      </c>
      <c r="D41" s="17">
        <f>+[1]PAT!D42</f>
        <v>240.118503056609</v>
      </c>
      <c r="E41" s="17">
        <f>+[1]PAT!E42</f>
        <v>229.160495688417</v>
      </c>
      <c r="F41" s="17">
        <f>+[1]PAT!F42</f>
        <v>327.4237</v>
      </c>
      <c r="G41" s="17">
        <f>+[1]PAT!G42</f>
        <v>290.13933370504401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244.12252671799101</v>
      </c>
      <c r="M41" s="17">
        <f>+[1]PAT!M42</f>
        <v>253.456720291229</v>
      </c>
      <c r="N41" s="17">
        <f>+[1]PAT!N42</f>
        <v>303.04951484420201</v>
      </c>
      <c r="O41" s="17">
        <f>+[1]PAT!P42</f>
        <v>232.53989999999999</v>
      </c>
      <c r="P41" s="17">
        <f>+[1]PAT!Q42</f>
        <v>280.57589999999999</v>
      </c>
      <c r="Q41" s="17">
        <f>+[1]PAT!R42</f>
        <v>339.21379999999999</v>
      </c>
      <c r="R41" s="18">
        <f t="shared" si="4"/>
        <v>286.3573988422371</v>
      </c>
      <c r="S41" s="19">
        <f t="shared" si="5"/>
        <v>267.301303897769</v>
      </c>
      <c r="T41" s="19">
        <f t="shared" si="6"/>
        <v>259.6852580651522</v>
      </c>
      <c r="U41" s="19">
        <f t="shared" si="7"/>
        <v>260.73020429670868</v>
      </c>
      <c r="V41" s="19"/>
      <c r="W41" s="20">
        <f t="shared" si="8"/>
        <v>287.73158933700978</v>
      </c>
      <c r="X41" s="21"/>
      <c r="Y41" s="41">
        <f t="shared" si="18"/>
        <v>4.34629658236525E-2</v>
      </c>
      <c r="Z41" s="24">
        <f t="shared" si="18"/>
        <v>4.2077567444465336E-2</v>
      </c>
      <c r="AA41" s="24">
        <f t="shared" si="18"/>
        <v>2.8270726096730314E-2</v>
      </c>
      <c r="AB41" s="24">
        <f t="shared" si="18"/>
        <v>4.3967381406343264E-2</v>
      </c>
      <c r="AC41" s="24">
        <f t="shared" si="18"/>
        <v>1.3826866758608558E-2</v>
      </c>
      <c r="AD41" s="24">
        <f t="shared" si="18"/>
        <v>4.9663750378516447E-2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3.0322982866020753E-2</v>
      </c>
      <c r="AJ41" s="24">
        <f t="shared" si="18"/>
        <v>3.1280146911994766E-2</v>
      </c>
      <c r="AK41" s="24">
        <f t="shared" si="18"/>
        <v>3.4409348961284225E-2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4.34629658236525E-2</v>
      </c>
      <c r="AP41" s="24">
        <f t="shared" si="37"/>
        <v>3.8918128255060136E-2</v>
      </c>
      <c r="AQ41" s="24">
        <f t="shared" si="38"/>
        <v>3.7265209388309462E-2</v>
      </c>
      <c r="AR41" s="24">
        <f t="shared" si="39"/>
        <v>3.8247892282997187E-2</v>
      </c>
      <c r="AS41" s="24" t="e">
        <f t="shared" si="39"/>
        <v>#DIV/0!</v>
      </c>
      <c r="AT41" s="24">
        <f t="shared" si="39"/>
        <v>5.2562240795830384E-2</v>
      </c>
      <c r="AU41" s="21"/>
      <c r="AV41" s="24">
        <f t="shared" si="34"/>
        <v>0.54055498486855424</v>
      </c>
      <c r="AW41" s="24">
        <f t="shared" si="34"/>
        <v>0.57449706022030123</v>
      </c>
      <c r="AX41" s="24">
        <f t="shared" si="34"/>
        <v>0.52707228561733244</v>
      </c>
      <c r="AY41" s="24">
        <f t="shared" si="34"/>
        <v>0.53629077854887219</v>
      </c>
      <c r="AZ41" s="24">
        <f t="shared" si="34"/>
        <v>0.38063456523068284</v>
      </c>
      <c r="BA41" s="24">
        <f t="shared" si="34"/>
        <v>0.62147203503216142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0.38957280156370522</v>
      </c>
      <c r="BG41" s="24">
        <f t="shared" si="34"/>
        <v>0.47914955995093611</v>
      </c>
      <c r="BH41" s="24">
        <f t="shared" si="34"/>
        <v>0.60460371377702593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0.54055498486855424</v>
      </c>
      <c r="BM41" s="24">
        <f t="shared" si="33"/>
        <v>0.5562523429117896</v>
      </c>
      <c r="BN41" s="24">
        <f t="shared" si="33"/>
        <v>0.54395689593884256</v>
      </c>
      <c r="BO41" s="24">
        <f t="shared" si="33"/>
        <v>0.55506863283113406</v>
      </c>
      <c r="BP41" s="24" t="e">
        <f t="shared" si="33"/>
        <v>#DIV/0!</v>
      </c>
      <c r="BQ41" s="24">
        <f t="shared" si="33"/>
        <v>0.5685026194550824</v>
      </c>
      <c r="BR41" s="21"/>
      <c r="BS41" s="35">
        <f t="shared" si="11"/>
        <v>43800</v>
      </c>
      <c r="BT41" s="24">
        <f t="shared" si="15"/>
        <v>1.1324355522143706E-2</v>
      </c>
      <c r="BU41" s="24">
        <f t="shared" si="15"/>
        <v>8.4196064768790038E-4</v>
      </c>
      <c r="BV41" s="24">
        <f t="shared" si="15"/>
        <v>4.5085831192947139E-3</v>
      </c>
      <c r="BW41" s="24">
        <f t="shared" si="15"/>
        <v>1.6369548669183721E-3</v>
      </c>
      <c r="BX41" s="24">
        <f t="shared" si="15"/>
        <v>3.2764674173354903E-3</v>
      </c>
      <c r="BY41" s="24">
        <f t="shared" si="15"/>
        <v>3.166645168423186E-3</v>
      </c>
      <c r="BZ41" s="24">
        <f t="shared" si="15"/>
        <v>1.118081234141035E-2</v>
      </c>
      <c r="CA41" s="24">
        <f t="shared" si="15"/>
        <v>2.7440313949166988E-3</v>
      </c>
      <c r="CB41" s="24">
        <f t="shared" si="15"/>
        <v>1.6594676136384579E-3</v>
      </c>
      <c r="CC41" s="24">
        <f t="shared" si="15"/>
        <v>5.4716877597814481E-4</v>
      </c>
      <c r="CD41" s="24">
        <f t="shared" si="15"/>
        <v>1.4230766116066103E-3</v>
      </c>
      <c r="CE41" s="24">
        <f t="shared" si="15"/>
        <v>1.1534423442988116E-3</v>
      </c>
      <c r="CF41" s="24">
        <f t="shared" si="14"/>
        <v>4.3462965823652437E-2</v>
      </c>
    </row>
    <row r="42" spans="1:84" x14ac:dyDescent="0.2">
      <c r="A42" s="31">
        <f>+[1]PAT!A43</f>
        <v>43831</v>
      </c>
      <c r="B42" s="17">
        <f>+[1]PAT!B43</f>
        <v>294.19344498881532</v>
      </c>
      <c r="C42" s="17">
        <f>+[1]PAT!C43</f>
        <v>291.20563516608701</v>
      </c>
      <c r="D42" s="17">
        <f>+[1]PAT!D43</f>
        <v>249.928012327619</v>
      </c>
      <c r="E42" s="17">
        <f>+[1]PAT!E43</f>
        <v>237.984453934225</v>
      </c>
      <c r="F42" s="17">
        <f>+[1]PAT!F43</f>
        <v>333.565</v>
      </c>
      <c r="G42" s="17">
        <f>+[1]PAT!G43</f>
        <v>292.42277107973001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251.98696843648199</v>
      </c>
      <c r="M42" s="17">
        <f>+[1]PAT!M43</f>
        <v>263.64277790739902</v>
      </c>
      <c r="N42" s="17">
        <f>+[1]PAT!N43</f>
        <v>312.29808895486201</v>
      </c>
      <c r="O42" s="17">
        <f>+[1]PAT!P43</f>
        <v>238.90969999999999</v>
      </c>
      <c r="P42" s="17">
        <f>+[1]PAT!Q43</f>
        <v>288.79849999999999</v>
      </c>
      <c r="Q42" s="17">
        <f>+[1]PAT!R43</f>
        <v>343.56970000000001</v>
      </c>
      <c r="R42" s="18">
        <f t="shared" si="4"/>
        <v>294.19344498881526</v>
      </c>
      <c r="S42" s="19">
        <f t="shared" si="5"/>
        <v>276.40514952254159</v>
      </c>
      <c r="T42" s="19">
        <f t="shared" si="6"/>
        <v>267.54464779685662</v>
      </c>
      <c r="U42" s="19">
        <f t="shared" si="7"/>
        <v>268.19925476642214</v>
      </c>
      <c r="V42" s="19"/>
      <c r="W42" s="20">
        <f t="shared" si="8"/>
        <v>294.11935233375698</v>
      </c>
      <c r="X42" s="21"/>
      <c r="Y42" s="41">
        <f t="shared" si="18"/>
        <v>2.7364566720678107E-2</v>
      </c>
      <c r="Z42" s="24">
        <f t="shared" si="18"/>
        <v>3.7842128741276682E-2</v>
      </c>
      <c r="AA42" s="24">
        <f t="shared" si="18"/>
        <v>4.0852783713620555E-2</v>
      </c>
      <c r="AB42" s="24">
        <f t="shared" si="18"/>
        <v>3.8505581947272827E-2</v>
      </c>
      <c r="AC42" s="24">
        <f t="shared" si="18"/>
        <v>1.8756430887562514E-2</v>
      </c>
      <c r="AD42" s="24">
        <f t="shared" si="18"/>
        <v>7.8701406856036549E-3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3.2215141405512071E-2</v>
      </c>
      <c r="AJ42" s="24">
        <f t="shared" si="18"/>
        <v>4.018854818473927E-2</v>
      </c>
      <c r="AK42" s="24">
        <f t="shared" si="18"/>
        <v>3.0518359732120581E-2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2.7364566720677885E-2</v>
      </c>
      <c r="AP42" s="24">
        <f t="shared" si="37"/>
        <v>3.4058365941433744E-2</v>
      </c>
      <c r="AQ42" s="24">
        <f t="shared" si="38"/>
        <v>3.0265059288550722E-2</v>
      </c>
      <c r="AR42" s="24">
        <f t="shared" si="39"/>
        <v>2.8646663664688932E-2</v>
      </c>
      <c r="AS42" s="24" t="e">
        <f t="shared" si="39"/>
        <v>#DIV/0!</v>
      </c>
      <c r="AT42" s="24">
        <f t="shared" si="39"/>
        <v>2.2200423010437786E-2</v>
      </c>
      <c r="AU42" s="21"/>
      <c r="AV42" s="24">
        <f t="shared" si="34"/>
        <v>0.53265037459645126</v>
      </c>
      <c r="AW42" s="24">
        <f t="shared" si="34"/>
        <v>0.59241257752053222</v>
      </c>
      <c r="AX42" s="24">
        <f t="shared" si="34"/>
        <v>0.54061326413679645</v>
      </c>
      <c r="AY42" s="24">
        <f t="shared" si="34"/>
        <v>0.54332652341337595</v>
      </c>
      <c r="AZ42" s="24">
        <f t="shared" si="34"/>
        <v>0.33555976676501564</v>
      </c>
      <c r="BA42" s="24">
        <f t="shared" si="34"/>
        <v>0.57738446899867202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0.35337945461023001</v>
      </c>
      <c r="BG42" s="24">
        <f t="shared" si="34"/>
        <v>0.49544416668345348</v>
      </c>
      <c r="BH42" s="24">
        <f t="shared" si="34"/>
        <v>0.59900869346212882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0.53265037459645148</v>
      </c>
      <c r="BM42" s="24">
        <f t="shared" si="33"/>
        <v>0.56064391067114672</v>
      </c>
      <c r="BN42" s="24">
        <f t="shared" si="33"/>
        <v>0.53660768963227445</v>
      </c>
      <c r="BO42" s="24">
        <f t="shared" si="33"/>
        <v>0.54361493716926645</v>
      </c>
      <c r="BP42" s="24" t="e">
        <f t="shared" si="33"/>
        <v>#DIV/0!</v>
      </c>
      <c r="BQ42" s="24">
        <f t="shared" si="33"/>
        <v>0.55462674693216063</v>
      </c>
      <c r="BR42" s="21"/>
      <c r="BS42" s="35">
        <f t="shared" si="11"/>
        <v>43831</v>
      </c>
      <c r="BT42" s="24">
        <f t="shared" si="15"/>
        <v>1.017094806287969E-2</v>
      </c>
      <c r="BU42" s="24">
        <f t="shared" ref="BU42:CE65" si="40">(D42-D41)/$B41*D$3</f>
        <v>1.1989661376778408E-3</v>
      </c>
      <c r="BV42" s="24">
        <f t="shared" si="40"/>
        <v>3.9504180848346625E-3</v>
      </c>
      <c r="BW42" s="24">
        <f t="shared" si="40"/>
        <v>2.1574954322740331E-3</v>
      </c>
      <c r="BX42" s="24">
        <f t="shared" si="40"/>
        <v>5.2230236985890868E-4</v>
      </c>
      <c r="BY42" s="24">
        <f t="shared" si="40"/>
        <v>-5.1832343288524957E-4</v>
      </c>
      <c r="BZ42" s="24">
        <f t="shared" si="40"/>
        <v>3.7561907055615692E-3</v>
      </c>
      <c r="CA42" s="24">
        <f t="shared" si="40"/>
        <v>3.2036196854317033E-4</v>
      </c>
      <c r="CB42" s="24">
        <f t="shared" si="40"/>
        <v>2.4110662507462509E-3</v>
      </c>
      <c r="CC42" s="24">
        <f t="shared" si="40"/>
        <v>5.7399191563063505E-4</v>
      </c>
      <c r="CD42" s="24">
        <f t="shared" si="40"/>
        <v>1.8070136444650296E-3</v>
      </c>
      <c r="CE42" s="24">
        <f t="shared" si="40"/>
        <v>1.0141355810915052E-3</v>
      </c>
      <c r="CF42" s="24">
        <f t="shared" si="14"/>
        <v>2.7364566720678048E-2</v>
      </c>
    </row>
    <row r="43" spans="1:84" x14ac:dyDescent="0.2">
      <c r="A43" s="31">
        <f>+[1]PAT!A44</f>
        <v>43862</v>
      </c>
      <c r="B43" s="17">
        <f>+[1]PAT!B44</f>
        <v>299.60948013404362</v>
      </c>
      <c r="C43" s="17">
        <f>+[1]PAT!C44</f>
        <v>297.157586771225</v>
      </c>
      <c r="D43" s="17">
        <f>+[1]PAT!D44</f>
        <v>255.394191744799</v>
      </c>
      <c r="E43" s="17">
        <f>+[1]PAT!E44</f>
        <v>245.758044838301</v>
      </c>
      <c r="F43" s="17">
        <f>+[1]PAT!F44</f>
        <v>333.55630000000002</v>
      </c>
      <c r="G43" s="17">
        <f>+[1]PAT!G44</f>
        <v>299.36113650925802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270.92715161354403</v>
      </c>
      <c r="M43" s="17">
        <f>+[1]PAT!M44</f>
        <v>263.98022231210598</v>
      </c>
      <c r="N43" s="17">
        <f>+[1]PAT!N44</f>
        <v>317.54764298802399</v>
      </c>
      <c r="O43" s="17">
        <f>+[1]PAT!P44</f>
        <v>244.053</v>
      </c>
      <c r="P43" s="17">
        <f>+[1]PAT!Q44</f>
        <v>295.18549999999999</v>
      </c>
      <c r="Q43" s="17">
        <f>+[1]PAT!R44</f>
        <v>344.91910000000001</v>
      </c>
      <c r="R43" s="18">
        <f t="shared" si="4"/>
        <v>299.60948013404362</v>
      </c>
      <c r="S43" s="19">
        <f t="shared" si="5"/>
        <v>282.48663880724172</v>
      </c>
      <c r="T43" s="19">
        <f t="shared" si="6"/>
        <v>273.78752857156542</v>
      </c>
      <c r="U43" s="19">
        <f t="shared" si="7"/>
        <v>275.432875856838</v>
      </c>
      <c r="V43" s="19"/>
      <c r="W43" s="20">
        <f t="shared" si="8"/>
        <v>300.74985777521533</v>
      </c>
      <c r="X43" s="21"/>
      <c r="Y43" s="41">
        <f t="shared" si="18"/>
        <v>1.8409775056117184E-2</v>
      </c>
      <c r="Z43" s="24">
        <f t="shared" si="18"/>
        <v>2.0438998722477786E-2</v>
      </c>
      <c r="AA43" s="24">
        <f t="shared" si="18"/>
        <v>2.1871015442697317E-2</v>
      </c>
      <c r="AB43" s="24">
        <f t="shared" si="18"/>
        <v>3.2664280273636992E-2</v>
      </c>
      <c r="AC43" s="24">
        <f t="shared" si="18"/>
        <v>-2.6081873098160457E-5</v>
      </c>
      <c r="AD43" s="24">
        <f t="shared" si="18"/>
        <v>2.3727172148424236E-2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7.5163343940289007E-2</v>
      </c>
      <c r="AJ43" s="24">
        <f t="shared" si="18"/>
        <v>1.2799303943971108E-3</v>
      </c>
      <c r="AK43" s="24">
        <f t="shared" si="18"/>
        <v>1.6809433739188639E-2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1.8409775056117406E-2</v>
      </c>
      <c r="AP43" s="24">
        <f t="shared" si="37"/>
        <v>2.2002083880149126E-2</v>
      </c>
      <c r="AQ43" s="24">
        <f t="shared" si="38"/>
        <v>2.3333977435605169E-2</v>
      </c>
      <c r="AR43" s="24">
        <f t="shared" si="39"/>
        <v>2.6971070805978492E-2</v>
      </c>
      <c r="AS43" s="24" t="e">
        <f t="shared" si="39"/>
        <v>#DIV/0!</v>
      </c>
      <c r="AT43" s="24">
        <f t="shared" si="39"/>
        <v>2.2543587794706887E-2</v>
      </c>
      <c r="AU43" s="21"/>
      <c r="AV43" s="24">
        <f t="shared" si="34"/>
        <v>0.514057367351761</v>
      </c>
      <c r="AW43" s="24">
        <f t="shared" si="34"/>
        <v>0.57983848680855243</v>
      </c>
      <c r="AX43" s="24">
        <f t="shared" si="34"/>
        <v>0.52865472776889222</v>
      </c>
      <c r="AY43" s="24">
        <f t="shared" si="34"/>
        <v>0.5572944436910694</v>
      </c>
      <c r="AZ43" s="24">
        <f t="shared" si="34"/>
        <v>0.26191017548372941</v>
      </c>
      <c r="BA43" s="24">
        <f t="shared" si="34"/>
        <v>0.551389490208267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0.37948815492903321</v>
      </c>
      <c r="BG43" s="24">
        <f t="shared" si="34"/>
        <v>0.45576096841268798</v>
      </c>
      <c r="BH43" s="24">
        <f t="shared" si="34"/>
        <v>0.55758307669918206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0.514057367351761</v>
      </c>
      <c r="BM43" s="24">
        <f t="shared" si="33"/>
        <v>0.55207198413072311</v>
      </c>
      <c r="BN43" s="24">
        <f t="shared" si="33"/>
        <v>0.531574449746119</v>
      </c>
      <c r="BO43" s="24">
        <f t="shared" si="33"/>
        <v>0.54450776668477641</v>
      </c>
      <c r="BP43" s="24" t="e">
        <f t="shared" si="33"/>
        <v>#DIV/0!</v>
      </c>
      <c r="BQ43" s="24">
        <f t="shared" si="33"/>
        <v>0.55001522186996255</v>
      </c>
      <c r="BR43" s="21"/>
      <c r="BS43" s="35">
        <f t="shared" si="11"/>
        <v>43862</v>
      </c>
      <c r="BT43" s="24">
        <f t="shared" ref="BT43:BT74" si="41">(C43-C42)/$B42*C$3</f>
        <v>5.5494789333304841E-3</v>
      </c>
      <c r="BU43" s="24">
        <f t="shared" si="40"/>
        <v>6.5030775790593694E-4</v>
      </c>
      <c r="BV43" s="24">
        <f t="shared" si="40"/>
        <v>3.3874798058142713E-3</v>
      </c>
      <c r="BW43" s="24">
        <f t="shared" si="40"/>
        <v>-2.9749813087469609E-6</v>
      </c>
      <c r="BX43" s="24">
        <f t="shared" si="40"/>
        <v>1.5447758723902301E-3</v>
      </c>
      <c r="BY43" s="24">
        <f t="shared" si="40"/>
        <v>3.2140383006696004E-4</v>
      </c>
      <c r="BZ43" s="24">
        <f t="shared" si="40"/>
        <v>2.7988302731602522E-3</v>
      </c>
      <c r="CA43" s="24">
        <f t="shared" si="40"/>
        <v>2.4367935867070502E-4</v>
      </c>
      <c r="CB43" s="24">
        <f t="shared" si="40"/>
        <v>1.9526851797185322E-3</v>
      </c>
      <c r="CC43" s="24">
        <f t="shared" si="40"/>
        <v>1.3455426527795209E-3</v>
      </c>
      <c r="CD43" s="24">
        <f t="shared" si="40"/>
        <v>5.8268381063912377E-5</v>
      </c>
      <c r="CE43" s="24">
        <f t="shared" si="40"/>
        <v>5.6029799252513279E-4</v>
      </c>
      <c r="CF43" s="24">
        <f t="shared" si="14"/>
        <v>1.8409775056117187E-2</v>
      </c>
    </row>
    <row r="44" spans="1:84" x14ac:dyDescent="0.2">
      <c r="A44" s="31">
        <f>+[1]PAT!A45</f>
        <v>43891</v>
      </c>
      <c r="B44" s="17">
        <f>+[1]PAT!B45</f>
        <v>305.04777932260669</v>
      </c>
      <c r="C44" s="17">
        <f>+[1]PAT!C45</f>
        <v>304.01258979210002</v>
      </c>
      <c r="D44" s="17">
        <f>+[1]PAT!D45</f>
        <v>261.16363639707799</v>
      </c>
      <c r="E44" s="17">
        <f>+[1]PAT!E45</f>
        <v>245.79514768662699</v>
      </c>
      <c r="F44" s="17">
        <f>+[1]PAT!F45</f>
        <v>337.59780000000001</v>
      </c>
      <c r="G44" s="17">
        <f>+[1]PAT!G45</f>
        <v>314.93262058153101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247.326368087193</v>
      </c>
      <c r="M44" s="17">
        <f>+[1]PAT!M45</f>
        <v>267.81423206398</v>
      </c>
      <c r="N44" s="17">
        <f>+[1]PAT!N45</f>
        <v>323.21771896011398</v>
      </c>
      <c r="O44" s="17">
        <f>+[1]PAT!P45</f>
        <v>245.43209999999999</v>
      </c>
      <c r="P44" s="17">
        <f>+[1]PAT!Q45</f>
        <v>303.8528</v>
      </c>
      <c r="Q44" s="17">
        <f>+[1]PAT!R45</f>
        <v>353.58120000000002</v>
      </c>
      <c r="R44" s="18">
        <f t="shared" si="4"/>
        <v>305.04777932260674</v>
      </c>
      <c r="S44" s="19">
        <f t="shared" si="5"/>
        <v>288.17685848481585</v>
      </c>
      <c r="T44" s="19">
        <f t="shared" si="6"/>
        <v>278.56634286118106</v>
      </c>
      <c r="U44" s="19">
        <f t="shared" si="7"/>
        <v>280.37019764485945</v>
      </c>
      <c r="V44" s="19"/>
      <c r="W44" s="20">
        <f t="shared" si="8"/>
        <v>305.85777303891302</v>
      </c>
      <c r="X44" s="21"/>
      <c r="Y44" s="41">
        <f t="shared" si="18"/>
        <v>1.8151292095730742E-2</v>
      </c>
      <c r="Z44" s="24">
        <f t="shared" si="18"/>
        <v>2.3068578175500232E-2</v>
      </c>
      <c r="AA44" s="24">
        <f t="shared" si="18"/>
        <v>2.2590351851243584E-2</v>
      </c>
      <c r="AB44" s="24">
        <f t="shared" si="18"/>
        <v>1.5097307740385979E-4</v>
      </c>
      <c r="AC44" s="24">
        <f t="shared" si="18"/>
        <v>1.2116395343154895E-2</v>
      </c>
      <c r="AD44" s="24">
        <f t="shared" si="18"/>
        <v>5.2015716715424265E-2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-8.7111178727540928E-2</v>
      </c>
      <c r="AJ44" s="24">
        <f t="shared" si="18"/>
        <v>1.4523852273073068E-2</v>
      </c>
      <c r="AK44" s="24">
        <f t="shared" si="18"/>
        <v>1.7855827612941244E-2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1.8151292095730964E-2</v>
      </c>
      <c r="AP44" s="24">
        <f t="shared" si="37"/>
        <v>2.0143323243889455E-2</v>
      </c>
      <c r="AQ44" s="24">
        <f t="shared" si="38"/>
        <v>1.7454463008407251E-2</v>
      </c>
      <c r="AR44" s="24">
        <f t="shared" si="39"/>
        <v>1.7925680704099056E-2</v>
      </c>
      <c r="AS44" s="24" t="e">
        <f t="shared" si="39"/>
        <v>#DIV/0!</v>
      </c>
      <c r="AT44" s="24">
        <f t="shared" si="39"/>
        <v>1.6983932433030091E-2</v>
      </c>
      <c r="AU44" s="21"/>
      <c r="AV44" s="24">
        <f t="shared" si="34"/>
        <v>0.49002954405011168</v>
      </c>
      <c r="AW44" s="24">
        <f t="shared" si="34"/>
        <v>0.53402341246302476</v>
      </c>
      <c r="AX44" s="24">
        <f t="shared" si="34"/>
        <v>0.51011703267242892</v>
      </c>
      <c r="AY44" s="24">
        <f t="shared" si="34"/>
        <v>0.50353474899545891</v>
      </c>
      <c r="AZ44" s="24">
        <f t="shared" si="34"/>
        <v>0.26113323421518597</v>
      </c>
      <c r="BA44" s="24">
        <f t="shared" si="34"/>
        <v>0.58378729209388469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0.30068000165271069</v>
      </c>
      <c r="BG44" s="24">
        <f t="shared" si="34"/>
        <v>0.43063411975088517</v>
      </c>
      <c r="BH44" s="24">
        <f t="shared" si="34"/>
        <v>0.53930596692794341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0.49002954405011212</v>
      </c>
      <c r="BM44" s="24">
        <f t="shared" si="33"/>
        <v>0.52178894867883674</v>
      </c>
      <c r="BN44" s="24">
        <f t="shared" si="33"/>
        <v>0.51266049352181131</v>
      </c>
      <c r="BO44" s="24">
        <f t="shared" si="33"/>
        <v>0.52668814324880642</v>
      </c>
      <c r="BP44" s="24" t="e">
        <f t="shared" si="33"/>
        <v>#DIV/0!</v>
      </c>
      <c r="BQ44" s="24">
        <f t="shared" si="33"/>
        <v>0.52911168136789599</v>
      </c>
      <c r="BR44" s="21"/>
      <c r="BS44" s="35">
        <f t="shared" si="11"/>
        <v>43891</v>
      </c>
      <c r="BT44" s="24">
        <f t="shared" si="41"/>
        <v>6.2759273431026589E-3</v>
      </c>
      <c r="BU44" s="24">
        <f t="shared" si="40"/>
        <v>6.7397921701083064E-4</v>
      </c>
      <c r="BV44" s="24">
        <f t="shared" si="40"/>
        <v>1.5875950097651706E-5</v>
      </c>
      <c r="BW44" s="24">
        <f t="shared" si="40"/>
        <v>1.3570161392026017E-3</v>
      </c>
      <c r="BX44" s="24">
        <f t="shared" si="40"/>
        <v>3.4042053885530231E-3</v>
      </c>
      <c r="BY44" s="24">
        <f t="shared" si="40"/>
        <v>1.4647802526263725E-3</v>
      </c>
      <c r="BZ44" s="24">
        <f t="shared" si="40"/>
        <v>1.5535084530428145E-3</v>
      </c>
      <c r="CA44" s="24">
        <f t="shared" si="40"/>
        <v>2.8324408480677192E-3</v>
      </c>
      <c r="CB44" s="24">
        <f t="shared" si="40"/>
        <v>9.7557613954416325E-4</v>
      </c>
      <c r="CC44" s="24">
        <f t="shared" si="40"/>
        <v>-1.646331002210131E-3</v>
      </c>
      <c r="CD44" s="24">
        <f t="shared" si="40"/>
        <v>6.5007187125074365E-4</v>
      </c>
      <c r="CE44" s="24">
        <f t="shared" si="40"/>
        <v>5.9424149544257208E-4</v>
      </c>
      <c r="CF44" s="24">
        <f t="shared" si="14"/>
        <v>1.8151292095731016E-2</v>
      </c>
    </row>
    <row r="45" spans="1:84" x14ac:dyDescent="0.2">
      <c r="A45" s="31">
        <f>+[1]PAT!A46</f>
        <v>43922</v>
      </c>
      <c r="B45" s="17">
        <f>+[1]PAT!B46</f>
        <v>306.84790697431117</v>
      </c>
      <c r="C45" s="17">
        <f>+[1]PAT!C46</f>
        <v>306.05529251416999</v>
      </c>
      <c r="D45" s="17">
        <f>+[1]PAT!D46</f>
        <v>268.131664317375</v>
      </c>
      <c r="E45" s="17">
        <f>+[1]PAT!E46</f>
        <v>243.14426148836901</v>
      </c>
      <c r="F45" s="17">
        <f>+[1]PAT!F46</f>
        <v>338.19690000000003</v>
      </c>
      <c r="G45" s="17">
        <f>+[1]PAT!G46</f>
        <v>315.77217046062299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252.27751498043199</v>
      </c>
      <c r="M45" s="17">
        <f>+[1]PAT!M46</f>
        <v>268.97243556373598</v>
      </c>
      <c r="N45" s="17">
        <f>+[1]PAT!N46</f>
        <v>321.99550505916199</v>
      </c>
      <c r="O45" s="17">
        <f>+[1]PAT!P46</f>
        <v>253.45359999999999</v>
      </c>
      <c r="P45" s="17">
        <f>+[1]PAT!Q46</f>
        <v>305.79739999999998</v>
      </c>
      <c r="Q45" s="17">
        <f>+[1]PAT!R46</f>
        <v>351.48399999999998</v>
      </c>
      <c r="R45" s="18">
        <f t="shared" si="4"/>
        <v>306.84790697431117</v>
      </c>
      <c r="S45" s="19">
        <f t="shared" si="5"/>
        <v>289.89002555622295</v>
      </c>
      <c r="T45" s="19">
        <f t="shared" si="6"/>
        <v>279.50374138426241</v>
      </c>
      <c r="U45" s="19">
        <f t="shared" si="7"/>
        <v>281.2705522682873</v>
      </c>
      <c r="V45" s="19"/>
      <c r="W45" s="20">
        <f t="shared" si="8"/>
        <v>307.48363456319009</v>
      </c>
      <c r="X45" s="21"/>
      <c r="Y45" s="41">
        <f t="shared" si="18"/>
        <v>5.9011334411345207E-3</v>
      </c>
      <c r="Z45" s="24">
        <f t="shared" si="18"/>
        <v>6.7191385839213691E-3</v>
      </c>
      <c r="AA45" s="24">
        <f t="shared" si="18"/>
        <v>2.6680697268675946E-2</v>
      </c>
      <c r="AB45" s="24">
        <f t="shared" si="18"/>
        <v>-1.0784941131700809E-2</v>
      </c>
      <c r="AC45" s="24">
        <f t="shared" si="18"/>
        <v>1.7745968723730243E-3</v>
      </c>
      <c r="AD45" s="24">
        <f t="shared" si="18"/>
        <v>2.665807935493314E-3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2.0018677877053026E-2</v>
      </c>
      <c r="AJ45" s="24">
        <f t="shared" si="18"/>
        <v>4.3246525430331584E-3</v>
      </c>
      <c r="AK45" s="24">
        <f t="shared" si="18"/>
        <v>-3.7813951069397556E-3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5.9011334411345207E-3</v>
      </c>
      <c r="AP45" s="24">
        <f t="shared" si="37"/>
        <v>5.9448460935227487E-3</v>
      </c>
      <c r="AQ45" s="24">
        <f t="shared" si="38"/>
        <v>3.36508177353112E-3</v>
      </c>
      <c r="AR45" s="24">
        <f t="shared" si="39"/>
        <v>3.2113064476571029E-3</v>
      </c>
      <c r="AS45" s="24" t="e">
        <f t="shared" si="39"/>
        <v>#DIV/0!</v>
      </c>
      <c r="AT45" s="24">
        <f t="shared" si="39"/>
        <v>5.3157436808717318E-3</v>
      </c>
      <c r="AU45" s="21"/>
      <c r="AV45" s="24">
        <f t="shared" si="34"/>
        <v>0.44748682099267323</v>
      </c>
      <c r="AW45" s="24">
        <f t="shared" si="34"/>
        <v>0.48322744167249021</v>
      </c>
      <c r="AX45" s="24">
        <f t="shared" si="34"/>
        <v>0.52140174893335933</v>
      </c>
      <c r="AY45" s="24">
        <f t="shared" si="34"/>
        <v>0.44474068748127382</v>
      </c>
      <c r="AZ45" s="24">
        <f t="shared" si="34"/>
        <v>0.25024130765644914</v>
      </c>
      <c r="BA45" s="24">
        <f t="shared" si="34"/>
        <v>0.51500068621557338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0.29703267000649847</v>
      </c>
      <c r="BG45" s="24">
        <f t="shared" si="34"/>
        <v>0.39609164620509829</v>
      </c>
      <c r="BH45" s="24">
        <f t="shared" si="34"/>
        <v>0.48221959419313909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0.44748682099267323</v>
      </c>
      <c r="BM45" s="24">
        <f t="shared" si="33"/>
        <v>0.4734505914107614</v>
      </c>
      <c r="BN45" s="24">
        <f t="shared" si="33"/>
        <v>0.46089878050756328</v>
      </c>
      <c r="BO45" s="24">
        <f t="shared" si="33"/>
        <v>0.47186020010051166</v>
      </c>
      <c r="BP45" s="24" t="e">
        <f t="shared" si="33"/>
        <v>#DIV/0!</v>
      </c>
      <c r="BQ45" s="24">
        <f t="shared" si="33"/>
        <v>0.47771154863747611</v>
      </c>
      <c r="BR45" s="21"/>
      <c r="BS45" s="35">
        <f t="shared" si="11"/>
        <v>43922</v>
      </c>
      <c r="BT45" s="24">
        <f t="shared" si="41"/>
        <v>1.8368052306692213E-3</v>
      </c>
      <c r="BU45" s="24">
        <f t="shared" si="40"/>
        <v>7.9948451928403032E-4</v>
      </c>
      <c r="BV45" s="24">
        <f t="shared" si="40"/>
        <v>-1.1140668237983383E-3</v>
      </c>
      <c r="BW45" s="24">
        <f t="shared" si="40"/>
        <v>1.9757383624898804E-4</v>
      </c>
      <c r="BX45" s="24">
        <f t="shared" si="40"/>
        <v>1.8026853761281963E-4</v>
      </c>
      <c r="BY45" s="24">
        <f t="shared" si="40"/>
        <v>1.1820371248094457E-3</v>
      </c>
      <c r="BZ45" s="24">
        <f t="shared" si="40"/>
        <v>1.9836492543683E-3</v>
      </c>
      <c r="CA45" s="24">
        <f t="shared" si="40"/>
        <v>-1.5242360755174378E-3</v>
      </c>
      <c r="CB45" s="24">
        <f t="shared" si="40"/>
        <v>1.9533267585922789E-3</v>
      </c>
      <c r="CC45" s="24">
        <f t="shared" si="40"/>
        <v>3.392221713545386E-4</v>
      </c>
      <c r="CD45" s="24">
        <f t="shared" si="40"/>
        <v>1.9287712212905688E-4</v>
      </c>
      <c r="CE45" s="24">
        <f t="shared" si="40"/>
        <v>-1.2580821461842607E-4</v>
      </c>
      <c r="CF45" s="24">
        <f t="shared" si="14"/>
        <v>5.9011334411344773E-3</v>
      </c>
    </row>
    <row r="46" spans="1:84" x14ac:dyDescent="0.2">
      <c r="A46" s="31">
        <f>+[1]PAT!A47</f>
        <v>43952</v>
      </c>
      <c r="B46" s="17">
        <f>+[1]PAT!B47</f>
        <v>313.20884501834439</v>
      </c>
      <c r="C46" s="17">
        <f>+[1]PAT!C47</f>
        <v>313.65807170742698</v>
      </c>
      <c r="D46" s="17">
        <f>+[1]PAT!D47</f>
        <v>269.71272060203199</v>
      </c>
      <c r="E46" s="17">
        <f>+[1]PAT!E47</f>
        <v>251.580973130356</v>
      </c>
      <c r="F46" s="17">
        <f>+[1]PAT!F47</f>
        <v>338.04450000000003</v>
      </c>
      <c r="G46" s="17">
        <f>+[1]PAT!G47</f>
        <v>324.62258693243399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255.33703201028399</v>
      </c>
      <c r="M46" s="17">
        <f>+[1]PAT!M47</f>
        <v>276.502804542533</v>
      </c>
      <c r="N46" s="17">
        <f>+[1]PAT!N47</f>
        <v>327.17332543835499</v>
      </c>
      <c r="O46" s="17">
        <f>+[1]PAT!P47</f>
        <v>263.57299999999998</v>
      </c>
      <c r="P46" s="17">
        <f>+[1]PAT!Q47</f>
        <v>311.166</v>
      </c>
      <c r="Q46" s="17">
        <f>+[1]PAT!R47</f>
        <v>351.6481</v>
      </c>
      <c r="R46" s="18">
        <f t="shared" si="4"/>
        <v>313.20884501834439</v>
      </c>
      <c r="S46" s="19">
        <f t="shared" si="5"/>
        <v>298.47381224819645</v>
      </c>
      <c r="T46" s="19">
        <f t="shared" si="6"/>
        <v>289.54167378085714</v>
      </c>
      <c r="U46" s="19">
        <f t="shared" si="7"/>
        <v>291.72917231885867</v>
      </c>
      <c r="V46" s="19"/>
      <c r="W46" s="20">
        <f t="shared" si="8"/>
        <v>314.62798360312507</v>
      </c>
      <c r="X46" s="21"/>
      <c r="Y46" s="41">
        <f t="shared" si="18"/>
        <v>2.0729937859950143E-2</v>
      </c>
      <c r="Z46" s="24">
        <f t="shared" si="18"/>
        <v>2.4841194971019886E-2</v>
      </c>
      <c r="AA46" s="24">
        <f t="shared" si="18"/>
        <v>5.8965668552506401E-3</v>
      </c>
      <c r="AB46" s="24">
        <f t="shared" si="18"/>
        <v>3.4698378610060532E-2</v>
      </c>
      <c r="AC46" s="24">
        <f t="shared" si="18"/>
        <v>-4.5062506486603926E-4</v>
      </c>
      <c r="AD46" s="24">
        <f t="shared" si="18"/>
        <v>2.8027854572810318E-2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1.212758509250933E-2</v>
      </c>
      <c r="AJ46" s="24">
        <f t="shared" si="18"/>
        <v>2.7996805557469973E-2</v>
      </c>
      <c r="AK46" s="24">
        <f t="shared" si="18"/>
        <v>1.6080411986625798E-2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2.0729937859950143E-2</v>
      </c>
      <c r="AP46" s="24">
        <f t="shared" si="37"/>
        <v>2.9610493412125738E-2</v>
      </c>
      <c r="AQ46" s="24">
        <f t="shared" si="38"/>
        <v>3.5913409770048643E-2</v>
      </c>
      <c r="AR46" s="24">
        <f t="shared" si="39"/>
        <v>3.7183487450884956E-2</v>
      </c>
      <c r="AS46" s="24" t="e">
        <f t="shared" si="39"/>
        <v>#DIV/0!</v>
      </c>
      <c r="AT46" s="24">
        <f t="shared" si="39"/>
        <v>2.3234891997046425E-2</v>
      </c>
      <c r="AU46" s="21"/>
      <c r="AV46" s="24">
        <f t="shared" si="34"/>
        <v>0.42217864481952616</v>
      </c>
      <c r="AW46" s="24">
        <f t="shared" si="34"/>
        <v>0.46001810606134286</v>
      </c>
      <c r="AX46" s="24">
        <f t="shared" si="34"/>
        <v>0.48508008299696703</v>
      </c>
      <c r="AY46" s="24">
        <f t="shared" si="34"/>
        <v>0.43633422313638892</v>
      </c>
      <c r="AZ46" s="24">
        <f t="shared" si="34"/>
        <v>0.19705711441686757</v>
      </c>
      <c r="BA46" s="24">
        <f t="shared" si="34"/>
        <v>0.48934980796501737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0.28922506865216668</v>
      </c>
      <c r="BG46" s="24">
        <f t="shared" si="34"/>
        <v>0.38221695883841034</v>
      </c>
      <c r="BH46" s="24">
        <f t="shared" si="34"/>
        <v>0.43790518041849569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0.42217864481952616</v>
      </c>
      <c r="BM46" s="24">
        <f t="shared" si="33"/>
        <v>0.45843397573518874</v>
      </c>
      <c r="BN46" s="24">
        <f t="shared" si="33"/>
        <v>0.45470100450556616</v>
      </c>
      <c r="BO46" s="24">
        <f t="shared" si="33"/>
        <v>0.4669331901967666</v>
      </c>
      <c r="BP46" s="24" t="e">
        <f t="shared" si="33"/>
        <v>#DIV/0!</v>
      </c>
      <c r="BQ46" s="24">
        <f t="shared" si="33"/>
        <v>0.45802756576638548</v>
      </c>
      <c r="BR46" s="21"/>
      <c r="BS46" s="35">
        <f t="shared" si="11"/>
        <v>43952</v>
      </c>
      <c r="BT46" s="24">
        <f t="shared" si="41"/>
        <v>6.7963387897085536E-3</v>
      </c>
      <c r="BU46" s="24">
        <f t="shared" si="40"/>
        <v>1.8034006002728758E-4</v>
      </c>
      <c r="BV46" s="24">
        <f t="shared" si="40"/>
        <v>3.5248291023646473E-3</v>
      </c>
      <c r="BW46" s="24">
        <f t="shared" si="40"/>
        <v>-4.996429713722483E-5</v>
      </c>
      <c r="BX46" s="24">
        <f t="shared" si="40"/>
        <v>1.8892169890282239E-3</v>
      </c>
      <c r="BY46" s="24">
        <f t="shared" si="40"/>
        <v>1.1204482487435824E-3</v>
      </c>
      <c r="BZ46" s="24">
        <f t="shared" si="40"/>
        <v>8.572939036603195E-4</v>
      </c>
      <c r="CA46" s="24">
        <f t="shared" si="40"/>
        <v>4.9755398857190406E-5</v>
      </c>
      <c r="CB46" s="24">
        <f t="shared" si="40"/>
        <v>4.3767542468928422E-3</v>
      </c>
      <c r="CC46" s="24">
        <f t="shared" si="40"/>
        <v>2.0838957825858708E-4</v>
      </c>
      <c r="CD46" s="24">
        <f t="shared" si="40"/>
        <v>1.2466851995015047E-3</v>
      </c>
      <c r="CE46" s="24">
        <f t="shared" si="40"/>
        <v>5.2985064004452108E-4</v>
      </c>
      <c r="CF46" s="24">
        <f t="shared" si="14"/>
        <v>2.0729937859950039E-2</v>
      </c>
    </row>
    <row r="47" spans="1:84" x14ac:dyDescent="0.2">
      <c r="A47" s="31">
        <f>+[1]PAT!A48</f>
        <v>43983</v>
      </c>
      <c r="B47" s="17">
        <f>+[1]PAT!B48</f>
        <v>320.31483247920988</v>
      </c>
      <c r="C47" s="17">
        <f>+[1]PAT!C48</f>
        <v>319.96538266129102</v>
      </c>
      <c r="D47" s="17">
        <f>+[1]PAT!D48</f>
        <v>280.31194087385097</v>
      </c>
      <c r="E47" s="17">
        <f>+[1]PAT!E48</f>
        <v>269.06612789569601</v>
      </c>
      <c r="F47" s="17">
        <f>+[1]PAT!F48</f>
        <v>344.6003</v>
      </c>
      <c r="G47" s="17">
        <f>+[1]PAT!G48</f>
        <v>330.87217837034501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257.69502080847798</v>
      </c>
      <c r="M47" s="17">
        <f>+[1]PAT!M48</f>
        <v>283.13226696270698</v>
      </c>
      <c r="N47" s="17">
        <f>+[1]PAT!N48</f>
        <v>332.18166969886801</v>
      </c>
      <c r="O47" s="17">
        <f>+[1]PAT!P48</f>
        <v>279.80880000000002</v>
      </c>
      <c r="P47" s="17">
        <f>+[1]PAT!Q48</f>
        <v>315.97910000000002</v>
      </c>
      <c r="Q47" s="17">
        <f>+[1]PAT!R48</f>
        <v>355.45339999999999</v>
      </c>
      <c r="R47" s="18">
        <f t="shared" si="4"/>
        <v>320.31483247920988</v>
      </c>
      <c r="S47" s="19">
        <f t="shared" si="5"/>
        <v>306.10023372199834</v>
      </c>
      <c r="T47" s="19">
        <f t="shared" si="6"/>
        <v>297.89712256712608</v>
      </c>
      <c r="U47" s="19">
        <f t="shared" si="7"/>
        <v>300.37418552850158</v>
      </c>
      <c r="V47" s="19"/>
      <c r="W47" s="20">
        <f t="shared" si="8"/>
        <v>322.06100638406724</v>
      </c>
      <c r="X47" s="21"/>
      <c r="Y47" s="41">
        <f t="shared" si="18"/>
        <v>2.2687697278949148E-2</v>
      </c>
      <c r="Z47" s="24">
        <f t="shared" si="18"/>
        <v>2.0108874990940384E-2</v>
      </c>
      <c r="AA47" s="24">
        <f t="shared" si="18"/>
        <v>3.9298184557851723E-2</v>
      </c>
      <c r="AB47" s="24">
        <f t="shared" si="18"/>
        <v>6.9501101564942713E-2</v>
      </c>
      <c r="AC47" s="24">
        <f t="shared" si="18"/>
        <v>1.939330472763201E-2</v>
      </c>
      <c r="AD47" s="24">
        <f t="shared" si="18"/>
        <v>1.9251868753087598E-2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9.234809301374769E-3</v>
      </c>
      <c r="AJ47" s="24">
        <f t="shared" si="18"/>
        <v>2.397611276002154E-2</v>
      </c>
      <c r="AK47" s="24">
        <f t="shared" si="18"/>
        <v>1.5307923571711513E-2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2.2687697278949148E-2</v>
      </c>
      <c r="AP47" s="24">
        <f t="shared" si="37"/>
        <v>2.555139231933734E-2</v>
      </c>
      <c r="AQ47" s="24">
        <f t="shared" si="38"/>
        <v>2.8857499775983397E-2</v>
      </c>
      <c r="AR47" s="24">
        <f t="shared" si="39"/>
        <v>2.9633694638512065E-2</v>
      </c>
      <c r="AS47" s="24" t="e">
        <f t="shared" si="39"/>
        <v>#DIV/0!</v>
      </c>
      <c r="AT47" s="24">
        <f t="shared" si="39"/>
        <v>2.3624798709317218E-2</v>
      </c>
      <c r="AU47" s="21"/>
      <c r="AV47" s="24">
        <f t="shared" si="34"/>
        <v>0.41068334235020298</v>
      </c>
      <c r="AW47" s="24">
        <f t="shared" si="34"/>
        <v>0.4342256972619154</v>
      </c>
      <c r="AX47" s="24">
        <f t="shared" si="34"/>
        <v>0.4993296338454658</v>
      </c>
      <c r="AY47" s="24">
        <f t="shared" si="34"/>
        <v>0.50266536607145684</v>
      </c>
      <c r="AZ47" s="24">
        <f t="shared" si="34"/>
        <v>0.18745877840026082</v>
      </c>
      <c r="BA47" s="24">
        <f t="shared" si="34"/>
        <v>0.47171545738430254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0.27084621586556223</v>
      </c>
      <c r="BG47" s="24">
        <f t="shared" si="34"/>
        <v>0.37559938934061954</v>
      </c>
      <c r="BH47" s="24">
        <f t="shared" si="34"/>
        <v>0.42354004720791782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0.41068334235020276</v>
      </c>
      <c r="BM47" s="24">
        <f t="shared" si="33"/>
        <v>0.4482133123459846</v>
      </c>
      <c r="BN47" s="24">
        <f t="shared" si="33"/>
        <v>0.45541854838884754</v>
      </c>
      <c r="BO47" s="24">
        <f t="shared" si="33"/>
        <v>0.46889703492564605</v>
      </c>
      <c r="BP47" s="24" t="e">
        <f t="shared" si="33"/>
        <v>#DIV/0!</v>
      </c>
      <c r="BQ47" s="24">
        <f t="shared" si="33"/>
        <v>0.45131777484700208</v>
      </c>
      <c r="BR47" s="21"/>
      <c r="BS47" s="35">
        <f t="shared" si="11"/>
        <v>43983</v>
      </c>
      <c r="BT47" s="24">
        <f t="shared" si="41"/>
        <v>5.523775660114495E-3</v>
      </c>
      <c r="BU47" s="24">
        <f t="shared" si="40"/>
        <v>1.1844260320679537E-3</v>
      </c>
      <c r="BV47" s="24">
        <f t="shared" si="40"/>
        <v>7.15687592023559E-3</v>
      </c>
      <c r="BW47" s="24">
        <f t="shared" si="40"/>
        <v>2.1056668433529408E-3</v>
      </c>
      <c r="BX47" s="24">
        <f t="shared" si="40"/>
        <v>1.3069498058370503E-3</v>
      </c>
      <c r="BY47" s="24">
        <f t="shared" si="40"/>
        <v>1.0035478084330285E-3</v>
      </c>
      <c r="BZ47" s="24">
        <f t="shared" si="40"/>
        <v>3.0902405069157851E-3</v>
      </c>
      <c r="CA47" s="24">
        <f t="shared" si="40"/>
        <v>1.8973445656210125E-4</v>
      </c>
      <c r="CB47" s="24">
        <f t="shared" si="40"/>
        <v>-6.0821108033791199E-4</v>
      </c>
      <c r="CC47" s="24">
        <f t="shared" si="40"/>
        <v>1.5734538365086052E-4</v>
      </c>
      <c r="CD47" s="24">
        <f t="shared" si="40"/>
        <v>1.0752464251931116E-3</v>
      </c>
      <c r="CE47" s="24">
        <f t="shared" si="40"/>
        <v>5.0209951692423594E-4</v>
      </c>
      <c r="CF47" s="24">
        <f t="shared" si="14"/>
        <v>2.2687697278949245E-2</v>
      </c>
    </row>
    <row r="48" spans="1:84" x14ac:dyDescent="0.2">
      <c r="A48" s="31">
        <f>+[1]PAT!A49</f>
        <v>44013</v>
      </c>
      <c r="B48" s="17">
        <f>+[1]PAT!B49</f>
        <v>329.44649990647571</v>
      </c>
      <c r="C48" s="17">
        <f>+[1]PAT!C49</f>
        <v>327.91823380725702</v>
      </c>
      <c r="D48" s="17">
        <f>+[1]PAT!D49</f>
        <v>284.03080623187998</v>
      </c>
      <c r="E48" s="17">
        <f>+[1]PAT!E49</f>
        <v>286.90808837144101</v>
      </c>
      <c r="F48" s="17">
        <f>+[1]PAT!F49</f>
        <v>348.4237</v>
      </c>
      <c r="G48" s="17">
        <f>+[1]PAT!G49</f>
        <v>346.49015612989598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258.82275311002098</v>
      </c>
      <c r="M48" s="17">
        <f>+[1]PAT!M49</f>
        <v>289.32440593353601</v>
      </c>
      <c r="N48" s="17">
        <f>+[1]PAT!N49</f>
        <v>338.24246362672898</v>
      </c>
      <c r="O48" s="17">
        <f>+[1]PAT!P49</f>
        <v>294.20440000000002</v>
      </c>
      <c r="P48" s="17">
        <f>+[1]PAT!Q49</f>
        <v>325.84550000000002</v>
      </c>
      <c r="Q48" s="17">
        <f>+[1]PAT!R49</f>
        <v>356.80290000000002</v>
      </c>
      <c r="R48" s="18">
        <f t="shared" si="4"/>
        <v>329.44649990647565</v>
      </c>
      <c r="S48" s="19">
        <f t="shared" si="5"/>
        <v>317.64050317766822</v>
      </c>
      <c r="T48" s="19">
        <f t="shared" si="6"/>
        <v>312.99445646218845</v>
      </c>
      <c r="U48" s="19">
        <f t="shared" si="7"/>
        <v>316.96552174242476</v>
      </c>
      <c r="V48" s="19"/>
      <c r="W48" s="20">
        <f t="shared" si="8"/>
        <v>333.41061767774096</v>
      </c>
      <c r="X48" s="21"/>
      <c r="Y48" s="41">
        <f t="shared" si="18"/>
        <v>2.8508412665712246E-2</v>
      </c>
      <c r="Z48" s="24">
        <f t="shared" si="18"/>
        <v>2.4855348662466747E-2</v>
      </c>
      <c r="AA48" s="24">
        <f t="shared" si="18"/>
        <v>1.326688169771062E-2</v>
      </c>
      <c r="AB48" s="24">
        <f t="shared" si="18"/>
        <v>6.6310689551609014E-2</v>
      </c>
      <c r="AC48" s="24">
        <f t="shared" si="18"/>
        <v>1.1095173161485894E-2</v>
      </c>
      <c r="AD48" s="24">
        <f t="shared" si="18"/>
        <v>4.7202450917676719E-2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4.3762285278345914E-3</v>
      </c>
      <c r="AJ48" s="24">
        <f t="shared" si="18"/>
        <v>2.1870128181626924E-2</v>
      </c>
      <c r="AK48" s="24">
        <f t="shared" si="18"/>
        <v>1.8245419542129548E-2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2.8508412665712246E-2</v>
      </c>
      <c r="AP48" s="24">
        <f t="shared" si="37"/>
        <v>3.7700949507117443E-2</v>
      </c>
      <c r="AQ48" s="24">
        <f t="shared" si="38"/>
        <v>5.0679690239909814E-2</v>
      </c>
      <c r="AR48" s="24">
        <f t="shared" si="39"/>
        <v>5.5235559556261693E-2</v>
      </c>
      <c r="AS48" s="24" t="e">
        <f t="shared" si="39"/>
        <v>#DIV/0!</v>
      </c>
      <c r="AT48" s="24">
        <f t="shared" si="39"/>
        <v>3.5240563336434994E-2</v>
      </c>
      <c r="AU48" s="21"/>
      <c r="AV48" s="24">
        <f t="shared" si="34"/>
        <v>0.41317109002049635</v>
      </c>
      <c r="AW48" s="24">
        <f t="shared" si="34"/>
        <v>0.42981979086841648</v>
      </c>
      <c r="AX48" s="24">
        <f t="shared" si="34"/>
        <v>0.50977115228446768</v>
      </c>
      <c r="AY48" s="24">
        <f t="shared" si="34"/>
        <v>0.54029951284019795</v>
      </c>
      <c r="AZ48" s="24">
        <f t="shared" si="34"/>
        <v>0.17391729162953506</v>
      </c>
      <c r="BA48" s="24">
        <f t="shared" si="34"/>
        <v>0.51189100733553339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0.23940419769089827</v>
      </c>
      <c r="BG48" s="24">
        <f t="shared" si="42"/>
        <v>0.36945252490674396</v>
      </c>
      <c r="BH48" s="24">
        <f t="shared" si="42"/>
        <v>0.41071047634796654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0.41317109002049635</v>
      </c>
      <c r="BM48" s="24">
        <f t="shared" si="33"/>
        <v>0.46127889233400099</v>
      </c>
      <c r="BN48" s="24">
        <f t="shared" si="33"/>
        <v>0.48352681744559667</v>
      </c>
      <c r="BO48" s="24">
        <f t="shared" si="33"/>
        <v>0.5026955183827404</v>
      </c>
      <c r="BP48" s="24" t="e">
        <f t="shared" si="33"/>
        <v>#DIV/0!</v>
      </c>
      <c r="BQ48" s="24">
        <f t="shared" si="33"/>
        <v>0.46136264206538313</v>
      </c>
      <c r="BR48" s="21"/>
      <c r="BS48" s="35">
        <f t="shared" si="11"/>
        <v>44013</v>
      </c>
      <c r="BT48" s="24">
        <f t="shared" si="41"/>
        <v>6.8103841850035611E-3</v>
      </c>
      <c r="BU48" s="24">
        <f t="shared" si="40"/>
        <v>4.0635110938692893E-4</v>
      </c>
      <c r="BV48" s="24">
        <f t="shared" si="40"/>
        <v>7.140909820774438E-3</v>
      </c>
      <c r="BW48" s="24">
        <f t="shared" si="40"/>
        <v>1.2007999661550609E-3</v>
      </c>
      <c r="BX48" s="24">
        <f t="shared" si="40"/>
        <v>3.1936627327958191E-3</v>
      </c>
      <c r="BY48" s="24">
        <f t="shared" si="40"/>
        <v>1.1968925916812875E-3</v>
      </c>
      <c r="BZ48" s="24">
        <f t="shared" si="40"/>
        <v>2.1216695297558825E-3</v>
      </c>
      <c r="CA48" s="24">
        <f t="shared" si="40"/>
        <v>3.257573156771692E-5</v>
      </c>
      <c r="CB48" s="24">
        <f t="shared" si="40"/>
        <v>4.755417625248011E-3</v>
      </c>
      <c r="CC48" s="24">
        <f t="shared" si="40"/>
        <v>7.3582621572101584E-5</v>
      </c>
      <c r="CD48" s="24">
        <f t="shared" si="40"/>
        <v>9.8203588414386535E-4</v>
      </c>
      <c r="CE48" s="24">
        <f t="shared" si="40"/>
        <v>5.9413086762751303E-4</v>
      </c>
      <c r="CF48" s="24">
        <f t="shared" si="14"/>
        <v>2.8508412665712187E-2</v>
      </c>
    </row>
    <row r="49" spans="1:84" x14ac:dyDescent="0.2">
      <c r="A49" s="31">
        <f>+[1]PAT!A50</f>
        <v>44044</v>
      </c>
      <c r="B49" s="17">
        <f>+[1]PAT!B50</f>
        <v>338.77265869581493</v>
      </c>
      <c r="C49" s="17">
        <f>+[1]PAT!C50</f>
        <v>338.658724160183</v>
      </c>
      <c r="D49" s="17">
        <f>+[1]PAT!D50</f>
        <v>288.22246040661003</v>
      </c>
      <c r="E49" s="17">
        <f>+[1]PAT!E50</f>
        <v>294.67376623949502</v>
      </c>
      <c r="F49" s="17">
        <f>+[1]PAT!F50</f>
        <v>353.30630000000002</v>
      </c>
      <c r="G49" s="17">
        <f>+[1]PAT!G50</f>
        <v>358.59184166974597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260.21647413586101</v>
      </c>
      <c r="M49" s="17">
        <f>+[1]PAT!M50</f>
        <v>295.019193635482</v>
      </c>
      <c r="N49" s="17">
        <f>+[1]PAT!N50</f>
        <v>343.21560786789001</v>
      </c>
      <c r="O49" s="17">
        <f>+[1]PAT!P50</f>
        <v>303.91210000000001</v>
      </c>
      <c r="P49" s="17">
        <f>+[1]PAT!Q50</f>
        <v>337.20209999999997</v>
      </c>
      <c r="Q49" s="17">
        <f>+[1]PAT!R50</f>
        <v>360.12299999999999</v>
      </c>
      <c r="R49" s="18">
        <f t="shared" si="4"/>
        <v>338.77265869581493</v>
      </c>
      <c r="S49" s="19">
        <f t="shared" si="5"/>
        <v>327.73190120135075</v>
      </c>
      <c r="T49" s="19">
        <f t="shared" si="6"/>
        <v>323.16629851528808</v>
      </c>
      <c r="U49" s="19">
        <f t="shared" si="7"/>
        <v>327.88846802616706</v>
      </c>
      <c r="V49" s="19"/>
      <c r="W49" s="20">
        <f t="shared" si="8"/>
        <v>343.52159415494691</v>
      </c>
      <c r="X49" s="21"/>
      <c r="Y49" s="41">
        <f t="shared" si="18"/>
        <v>2.8308568438234261E-2</v>
      </c>
      <c r="Z49" s="24">
        <f t="shared" si="18"/>
        <v>3.2753562460448471E-2</v>
      </c>
      <c r="AA49" s="24">
        <f t="shared" si="18"/>
        <v>1.4757744874012158E-2</v>
      </c>
      <c r="AB49" s="24">
        <f t="shared" si="18"/>
        <v>2.7066779163089638E-2</v>
      </c>
      <c r="AC49" s="24">
        <f t="shared" si="18"/>
        <v>1.4013398055298776E-2</v>
      </c>
      <c r="AD49" s="24">
        <f t="shared" ref="Y49:AN65" si="43">+G49/G48-1</f>
        <v>3.4926491635488777E-2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5.3848473872293301E-3</v>
      </c>
      <c r="AJ49" s="24">
        <f t="shared" si="43"/>
        <v>1.9683053296423836E-2</v>
      </c>
      <c r="AK49" s="24">
        <f t="shared" si="43"/>
        <v>1.4702897406309035E-2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2.8308568438234483E-2</v>
      </c>
      <c r="AP49" s="24">
        <f t="shared" si="37"/>
        <v>3.176987167168055E-2</v>
      </c>
      <c r="AQ49" s="24">
        <f t="shared" si="38"/>
        <v>3.2498473513151271E-2</v>
      </c>
      <c r="AR49" s="24">
        <f t="shared" si="39"/>
        <v>3.4460991920183037E-2</v>
      </c>
      <c r="AS49" s="24" t="e">
        <f t="shared" si="39"/>
        <v>#DIV/0!</v>
      </c>
      <c r="AT49" s="24">
        <f t="shared" si="39"/>
        <v>3.0325898280116448E-2</v>
      </c>
      <c r="AU49" s="21"/>
      <c r="AV49" s="24">
        <f t="shared" ref="AV49:BC80" si="44">+B49/B37-1</f>
        <v>0.39566857566725422</v>
      </c>
      <c r="AW49" s="24">
        <f t="shared" si="44"/>
        <v>0.4214514880668403</v>
      </c>
      <c r="AX49" s="24">
        <f t="shared" si="44"/>
        <v>0.45664310380223228</v>
      </c>
      <c r="AY49" s="24">
        <f t="shared" si="44"/>
        <v>0.5259863349869276</v>
      </c>
      <c r="AZ49" s="24">
        <f t="shared" si="44"/>
        <v>0.16727325468833731</v>
      </c>
      <c r="BA49" s="24">
        <f t="shared" si="44"/>
        <v>0.4792547826927358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0.19745262584413181</v>
      </c>
      <c r="BG49" s="24">
        <f t="shared" si="42"/>
        <v>0.34449509576653714</v>
      </c>
      <c r="BH49" s="24">
        <f t="shared" si="42"/>
        <v>0.3862896826944624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0.39566857566725444</v>
      </c>
      <c r="BM49" s="24">
        <f t="shared" si="33"/>
        <v>0.44708155241431213</v>
      </c>
      <c r="BN49" s="24">
        <f t="shared" si="33"/>
        <v>0.46774487715833923</v>
      </c>
      <c r="BO49" s="24">
        <f t="shared" si="33"/>
        <v>0.4883398400058101</v>
      </c>
      <c r="BP49" s="24" t="e">
        <f t="shared" si="33"/>
        <v>#DIV/0!</v>
      </c>
      <c r="BQ49" s="24">
        <f t="shared" si="33"/>
        <v>0.4377122029285796</v>
      </c>
      <c r="BR49" s="21"/>
      <c r="BS49" s="35">
        <f t="shared" si="11"/>
        <v>44044</v>
      </c>
      <c r="BT49" s="24">
        <f t="shared" si="41"/>
        <v>8.9426249926587396E-3</v>
      </c>
      <c r="BU49" s="24">
        <f t="shared" si="40"/>
        <v>4.4531629917816566E-4</v>
      </c>
      <c r="BV49" s="24">
        <f t="shared" si="40"/>
        <v>3.0219167693909246E-3</v>
      </c>
      <c r="BW49" s="24">
        <f t="shared" si="40"/>
        <v>1.4909539489399431E-3</v>
      </c>
      <c r="BX49" s="24">
        <f t="shared" si="40"/>
        <v>2.4060368013780619E-3</v>
      </c>
      <c r="BY49" s="24">
        <f t="shared" si="40"/>
        <v>1.2069293500245987E-3</v>
      </c>
      <c r="BZ49" s="24">
        <f t="shared" si="40"/>
        <v>5.2235292846896991E-3</v>
      </c>
      <c r="CA49" s="24">
        <f t="shared" si="40"/>
        <v>-6.7974010974034219E-6</v>
      </c>
      <c r="CB49" s="24">
        <f t="shared" si="40"/>
        <v>4.1375188395899156E-3</v>
      </c>
      <c r="CC49" s="24">
        <f t="shared" si="40"/>
        <v>8.8417298251235453E-5</v>
      </c>
      <c r="CD49" s="24">
        <f t="shared" si="40"/>
        <v>8.7812502285191068E-4</v>
      </c>
      <c r="CE49" s="24">
        <f t="shared" si="40"/>
        <v>4.7399723237851008E-4</v>
      </c>
      <c r="CF49" s="24">
        <f t="shared" si="14"/>
        <v>2.8308568438234302E-2</v>
      </c>
    </row>
    <row r="50" spans="1:84" x14ac:dyDescent="0.2">
      <c r="A50" s="31">
        <f>+[1]PAT!A51</f>
        <v>44075</v>
      </c>
      <c r="B50" s="17">
        <f>+[1]PAT!B51</f>
        <v>345.47316010210898</v>
      </c>
      <c r="C50" s="17">
        <f>+[1]PAT!C51</f>
        <v>345.42740664307098</v>
      </c>
      <c r="D50" s="17">
        <f>+[1]PAT!D51</f>
        <v>297.19600572129599</v>
      </c>
      <c r="E50" s="17">
        <f>+[1]PAT!E51</f>
        <v>300.85228994164402</v>
      </c>
      <c r="F50" s="17">
        <f>+[1]PAT!F51</f>
        <v>358.53379999999999</v>
      </c>
      <c r="G50" s="17">
        <f>+[1]PAT!G51</f>
        <v>362.88510721603802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263.74913847250701</v>
      </c>
      <c r="M50" s="17">
        <f>+[1]PAT!M51</f>
        <v>297.90891036309898</v>
      </c>
      <c r="N50" s="17">
        <f>+[1]PAT!N51</f>
        <v>345.23177566812899</v>
      </c>
      <c r="O50" s="17">
        <f>+[1]PAT!P51</f>
        <v>316.6755</v>
      </c>
      <c r="P50" s="17">
        <f>+[1]PAT!Q51</f>
        <v>343.75170000000003</v>
      </c>
      <c r="Q50" s="17">
        <f>+[1]PAT!R51</f>
        <v>368.44720000000001</v>
      </c>
      <c r="R50" s="18">
        <f t="shared" si="4"/>
        <v>345.47316010210903</v>
      </c>
      <c r="S50" s="19">
        <f t="shared" si="5"/>
        <v>332.86304651988792</v>
      </c>
      <c r="T50" s="19">
        <f t="shared" si="6"/>
        <v>326.64682040609136</v>
      </c>
      <c r="U50" s="19">
        <f t="shared" si="7"/>
        <v>331.46810782413638</v>
      </c>
      <c r="V50" s="19"/>
      <c r="W50" s="20">
        <f t="shared" si="8"/>
        <v>350.67363125018335</v>
      </c>
      <c r="X50" s="21"/>
      <c r="Y50" s="41">
        <f t="shared" si="43"/>
        <v>1.9778754968270418E-2</v>
      </c>
      <c r="Z50" s="24">
        <f t="shared" si="43"/>
        <v>1.9986735908467113E-2</v>
      </c>
      <c r="AA50" s="24">
        <f t="shared" si="43"/>
        <v>3.1134094483915353E-2</v>
      </c>
      <c r="AB50" s="24">
        <f t="shared" si="43"/>
        <v>2.0967335440126744E-2</v>
      </c>
      <c r="AC50" s="24">
        <f t="shared" si="43"/>
        <v>1.4795943350005336E-2</v>
      </c>
      <c r="AD50" s="24">
        <f t="shared" si="43"/>
        <v>1.1972568941615913E-2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1.3575867355736904E-2</v>
      </c>
      <c r="AJ50" s="24">
        <f t="shared" si="43"/>
        <v>9.7950126295425211E-3</v>
      </c>
      <c r="AK50" s="24">
        <f t="shared" si="43"/>
        <v>5.8743476520888294E-3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1.977875496827064E-2</v>
      </c>
      <c r="AP50" s="24">
        <f t="shared" si="37"/>
        <v>1.5656532976277893E-2</v>
      </c>
      <c r="AQ50" s="24">
        <f t="shared" si="38"/>
        <v>1.0770064535793988E-2</v>
      </c>
      <c r="AR50" s="24">
        <f t="shared" si="39"/>
        <v>1.091724823235829E-2</v>
      </c>
      <c r="AS50" s="24" t="e">
        <f t="shared" si="39"/>
        <v>#DIV/0!</v>
      </c>
      <c r="AT50" s="24">
        <f t="shared" si="39"/>
        <v>2.0819759854777908E-2</v>
      </c>
      <c r="AU50" s="21"/>
      <c r="AV50" s="24">
        <f t="shared" si="44"/>
        <v>0.35600750682817917</v>
      </c>
      <c r="AW50" s="24">
        <f t="shared" si="44"/>
        <v>0.38543366972876325</v>
      </c>
      <c r="AX50" s="24">
        <f t="shared" si="44"/>
        <v>0.42767767226440401</v>
      </c>
      <c r="AY50" s="24">
        <f t="shared" si="44"/>
        <v>0.47494557549013838</v>
      </c>
      <c r="AZ50" s="24">
        <f t="shared" si="44"/>
        <v>0.1580919415704829</v>
      </c>
      <c r="BA50" s="24">
        <f t="shared" si="44"/>
        <v>0.42172365954826851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0.17859358326380259</v>
      </c>
      <c r="BG50" s="24">
        <f t="shared" si="42"/>
        <v>0.30128934453070633</v>
      </c>
      <c r="BH50" s="24">
        <f t="shared" si="42"/>
        <v>0.28706744790763583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0.35600750682817939</v>
      </c>
      <c r="BM50" s="24">
        <f t="shared" si="33"/>
        <v>0.39542099008207465</v>
      </c>
      <c r="BN50" s="24">
        <f t="shared" si="33"/>
        <v>0.4008547646631353</v>
      </c>
      <c r="BO50" s="24">
        <f t="shared" si="33"/>
        <v>0.41720472997152558</v>
      </c>
      <c r="BP50" s="24" t="e">
        <f t="shared" si="33"/>
        <v>#DIV/0!</v>
      </c>
      <c r="BQ50" s="24">
        <f t="shared" si="33"/>
        <v>0.38729936148512834</v>
      </c>
      <c r="BR50" s="21"/>
      <c r="BS50" s="35">
        <f t="shared" si="11"/>
        <v>44075</v>
      </c>
      <c r="BT50" s="24">
        <f t="shared" si="41"/>
        <v>5.4805178558499463E-3</v>
      </c>
      <c r="BU50" s="24">
        <f t="shared" si="40"/>
        <v>9.2709396095632648E-4</v>
      </c>
      <c r="BV50" s="24">
        <f t="shared" si="40"/>
        <v>2.3381070410605901E-3</v>
      </c>
      <c r="BW50" s="24">
        <f t="shared" si="40"/>
        <v>1.5523286383987425E-3</v>
      </c>
      <c r="BX50" s="24">
        <f t="shared" si="40"/>
        <v>8.3008143090622778E-4</v>
      </c>
      <c r="BY50" s="24">
        <f t="shared" si="40"/>
        <v>2.2521833755335045E-3</v>
      </c>
      <c r="BZ50" s="24">
        <f t="shared" si="40"/>
        <v>5.5938345417112486E-3</v>
      </c>
      <c r="CA50" s="24">
        <f t="shared" si="40"/>
        <v>1.2199815699149838E-4</v>
      </c>
      <c r="CB50" s="24">
        <f t="shared" si="40"/>
        <v>-1.5552722053438001E-4</v>
      </c>
      <c r="CC50" s="24">
        <f t="shared" si="40"/>
        <v>2.179416866760672E-4</v>
      </c>
      <c r="CD50" s="24">
        <f t="shared" si="40"/>
        <v>4.3332189300067722E-4</v>
      </c>
      <c r="CE50" s="24">
        <f t="shared" si="40"/>
        <v>1.8687360772035611E-4</v>
      </c>
      <c r="CF50" s="24">
        <f t="shared" si="14"/>
        <v>1.9778754968270803E-2</v>
      </c>
    </row>
    <row r="51" spans="1:84" x14ac:dyDescent="0.2">
      <c r="A51" s="31">
        <f>+[1]PAT!A52</f>
        <v>44105</v>
      </c>
      <c r="B51" s="17">
        <f>+[1]PAT!B52</f>
        <v>356.69750651018057</v>
      </c>
      <c r="C51" s="17">
        <f>+[1]PAT!C52</f>
        <v>359.88747073877801</v>
      </c>
      <c r="D51" s="17">
        <f>+[1]PAT!D52</f>
        <v>299.74685111350902</v>
      </c>
      <c r="E51" s="17">
        <f>+[1]PAT!E52</f>
        <v>313.28723815353698</v>
      </c>
      <c r="F51" s="17">
        <f>+[1]PAT!F52</f>
        <v>367.9452</v>
      </c>
      <c r="G51" s="17">
        <f>+[1]PAT!G52</f>
        <v>374.81630388743702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270.32241655114098</v>
      </c>
      <c r="M51" s="17">
        <f>+[1]PAT!M52</f>
        <v>303.10159752292401</v>
      </c>
      <c r="N51" s="17">
        <f>+[1]PAT!N52</f>
        <v>349.880398457551</v>
      </c>
      <c r="O51" s="17">
        <f>+[1]PAT!P52</f>
        <v>339.81709999999998</v>
      </c>
      <c r="P51" s="17">
        <f>+[1]PAT!Q52</f>
        <v>354.80489999999998</v>
      </c>
      <c r="Q51" s="17">
        <f>+[1]PAT!R52</f>
        <v>376.54840000000002</v>
      </c>
      <c r="R51" s="18">
        <f t="shared" si="4"/>
        <v>356.69750651018063</v>
      </c>
      <c r="S51" s="19">
        <f t="shared" si="5"/>
        <v>344.42336731673237</v>
      </c>
      <c r="T51" s="19">
        <f t="shared" si="6"/>
        <v>336.8494829797574</v>
      </c>
      <c r="U51" s="19">
        <f t="shared" si="7"/>
        <v>342.51128146458939</v>
      </c>
      <c r="V51" s="19"/>
      <c r="W51" s="20">
        <f t="shared" si="8"/>
        <v>361.72146342183657</v>
      </c>
      <c r="X51" s="21"/>
      <c r="Y51" s="41">
        <f t="shared" si="43"/>
        <v>3.2489778380335288E-2</v>
      </c>
      <c r="Z51" s="24">
        <f t="shared" si="43"/>
        <v>4.1861368894358097E-2</v>
      </c>
      <c r="AA51" s="24">
        <f t="shared" si="43"/>
        <v>8.583040630112615E-3</v>
      </c>
      <c r="AB51" s="24">
        <f t="shared" si="43"/>
        <v>4.1332403400701878E-2</v>
      </c>
      <c r="AC51" s="24">
        <f t="shared" si="43"/>
        <v>2.624968691933649E-2</v>
      </c>
      <c r="AD51" s="24">
        <f t="shared" si="43"/>
        <v>3.287871680084109E-2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2.4922462748893981E-2</v>
      </c>
      <c r="AJ51" s="24">
        <f t="shared" si="43"/>
        <v>1.7430452662513751E-2</v>
      </c>
      <c r="AK51" s="24">
        <f t="shared" si="43"/>
        <v>1.3465222835949753E-2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3.2489778380335288E-2</v>
      </c>
      <c r="AP51" s="24">
        <f t="shared" si="37"/>
        <v>3.4729961519335273E-2</v>
      </c>
      <c r="AQ51" s="24">
        <f t="shared" si="38"/>
        <v>3.1234538150354485E-2</v>
      </c>
      <c r="AR51" s="24">
        <f t="shared" si="39"/>
        <v>3.3315946179389488E-2</v>
      </c>
      <c r="AS51" s="24" t="e">
        <f t="shared" si="39"/>
        <v>#DIV/0!</v>
      </c>
      <c r="AT51" s="24">
        <f t="shared" si="39"/>
        <v>3.1504599111905618E-2</v>
      </c>
      <c r="AU51" s="21"/>
      <c r="AV51" s="24">
        <f t="shared" si="44"/>
        <v>0.35862728475526739</v>
      </c>
      <c r="AW51" s="24">
        <f t="shared" si="44"/>
        <v>0.40742771221336671</v>
      </c>
      <c r="AX51" s="24">
        <f t="shared" si="44"/>
        <v>0.35081293388571466</v>
      </c>
      <c r="AY51" s="24">
        <f t="shared" si="44"/>
        <v>0.48452081448698658</v>
      </c>
      <c r="AZ51" s="24">
        <f t="shared" si="44"/>
        <v>0.17389581526764042</v>
      </c>
      <c r="BA51" s="24">
        <f t="shared" si="44"/>
        <v>0.3905944909560084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0.17362559906079822</v>
      </c>
      <c r="BG51" s="24">
        <f t="shared" si="42"/>
        <v>0.28160863215518206</v>
      </c>
      <c r="BH51" s="24">
        <f t="shared" si="42"/>
        <v>0.25560446504015255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0.35862728475526739</v>
      </c>
      <c r="BM51" s="24">
        <f t="shared" si="33"/>
        <v>0.39840188657246589</v>
      </c>
      <c r="BN51" s="24">
        <f t="shared" si="33"/>
        <v>0.39531545204184448</v>
      </c>
      <c r="BO51" s="24">
        <f t="shared" si="33"/>
        <v>0.41393989204672343</v>
      </c>
      <c r="BP51" s="24" t="e">
        <f t="shared" si="33"/>
        <v>#DIV/0!</v>
      </c>
      <c r="BQ51" s="24">
        <f t="shared" si="33"/>
        <v>0.38264107202890729</v>
      </c>
      <c r="BR51" s="21"/>
      <c r="BS51" s="35">
        <f t="shared" si="11"/>
        <v>44105</v>
      </c>
      <c r="BT51" s="24">
        <f t="shared" si="41"/>
        <v>1.1481052769135866E-2</v>
      </c>
      <c r="BU51" s="24">
        <f t="shared" si="40"/>
        <v>2.5842698952667839E-4</v>
      </c>
      <c r="BV51" s="24">
        <f t="shared" si="40"/>
        <v>4.6144260824589178E-3</v>
      </c>
      <c r="BW51" s="24">
        <f t="shared" si="40"/>
        <v>2.7405510741273405E-3</v>
      </c>
      <c r="BX51" s="24">
        <f t="shared" si="40"/>
        <v>2.2620957927546497E-3</v>
      </c>
      <c r="BY51" s="24">
        <f t="shared" si="40"/>
        <v>1.9992676125573871E-3</v>
      </c>
      <c r="BZ51" s="24">
        <f t="shared" si="40"/>
        <v>5.0740087000735352E-3</v>
      </c>
      <c r="CA51" s="24">
        <f t="shared" si="40"/>
        <v>9.6141419467096095E-5</v>
      </c>
      <c r="CB51" s="24">
        <f t="shared" si="40"/>
        <v>2.3800762981326059E-3</v>
      </c>
      <c r="CC51" s="24">
        <f t="shared" si="40"/>
        <v>3.9766189594249505E-4</v>
      </c>
      <c r="CD51" s="24">
        <f t="shared" si="40"/>
        <v>7.6355716791760419E-4</v>
      </c>
      <c r="CE51" s="24">
        <f t="shared" si="40"/>
        <v>4.225125782411249E-4</v>
      </c>
      <c r="CF51" s="24">
        <f t="shared" si="14"/>
        <v>3.2489778380335295E-2</v>
      </c>
    </row>
    <row r="52" spans="1:84" x14ac:dyDescent="0.2">
      <c r="A52" s="31">
        <f>+[1]PAT!A53</f>
        <v>44136</v>
      </c>
      <c r="B52" s="17">
        <f>+[1]PAT!B53</f>
        <v>367.09709075829039</v>
      </c>
      <c r="C52" s="17">
        <f>+[1]PAT!C53</f>
        <v>370.18587059583399</v>
      </c>
      <c r="D52" s="17">
        <f>+[1]PAT!D53</f>
        <v>309.442245302625</v>
      </c>
      <c r="E52" s="17">
        <f>+[1]PAT!E53</f>
        <v>328.237361723351</v>
      </c>
      <c r="F52" s="17">
        <f>+[1]PAT!F53</f>
        <v>376.72269999999997</v>
      </c>
      <c r="G52" s="17">
        <f>+[1]PAT!G53</f>
        <v>389.990242436416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280.00363063155203</v>
      </c>
      <c r="M52" s="17">
        <f>+[1]PAT!M53</f>
        <v>311.93700004582098</v>
      </c>
      <c r="N52" s="17">
        <f>+[1]PAT!N53</f>
        <v>354.93501124889599</v>
      </c>
      <c r="O52" s="17">
        <f>+[1]PAT!P53</f>
        <v>355.93349999999998</v>
      </c>
      <c r="P52" s="17">
        <f>+[1]PAT!Q53</f>
        <v>365.01580000000001</v>
      </c>
      <c r="Q52" s="17">
        <f>+[1]PAT!R53</f>
        <v>384.22859999999997</v>
      </c>
      <c r="R52" s="18">
        <f t="shared" si="4"/>
        <v>367.09709075829045</v>
      </c>
      <c r="S52" s="19">
        <f t="shared" si="5"/>
        <v>355.04887341694229</v>
      </c>
      <c r="T52" s="19">
        <f t="shared" si="6"/>
        <v>347.82080118230169</v>
      </c>
      <c r="U52" s="19">
        <f t="shared" si="7"/>
        <v>353.84093690797283</v>
      </c>
      <c r="V52" s="19"/>
      <c r="W52" s="20">
        <f t="shared" si="8"/>
        <v>372.66813396242094</v>
      </c>
      <c r="X52" s="21"/>
      <c r="Y52" s="41">
        <f t="shared" si="43"/>
        <v>2.9155191887535681E-2</v>
      </c>
      <c r="Z52" s="24">
        <f t="shared" si="43"/>
        <v>2.861561097393972E-2</v>
      </c>
      <c r="AA52" s="24">
        <f t="shared" si="43"/>
        <v>3.2345274531155876E-2</v>
      </c>
      <c r="AB52" s="24">
        <f t="shared" si="43"/>
        <v>4.7720180553563418E-2</v>
      </c>
      <c r="AC52" s="24">
        <f t="shared" si="43"/>
        <v>2.3855454562255352E-2</v>
      </c>
      <c r="AD52" s="24">
        <f t="shared" si="43"/>
        <v>4.0483667310096338E-2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3.581358218059405E-2</v>
      </c>
      <c r="AJ52" s="24">
        <f t="shared" si="43"/>
        <v>2.9149970158863114E-2</v>
      </c>
      <c r="AK52" s="24">
        <f t="shared" si="43"/>
        <v>1.4446687535592861E-2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2.9155191887535681E-2</v>
      </c>
      <c r="AP52" s="24">
        <f t="shared" si="37"/>
        <v>3.0850131287517124E-2</v>
      </c>
      <c r="AQ52" s="24">
        <f t="shared" si="38"/>
        <v>3.2570387537758538E-2</v>
      </c>
      <c r="AR52" s="24">
        <f t="shared" si="39"/>
        <v>3.3078196417173356E-2</v>
      </c>
      <c r="AS52" s="24" t="e">
        <f t="shared" si="39"/>
        <v>#DIV/0!</v>
      </c>
      <c r="AT52" s="24">
        <f t="shared" si="39"/>
        <v>3.026270666117048E-2</v>
      </c>
      <c r="AU52" s="21"/>
      <c r="AV52" s="24">
        <f t="shared" si="44"/>
        <v>0.33767180668837971</v>
      </c>
      <c r="AW52" s="24">
        <f t="shared" si="44"/>
        <v>0.37483761737098042</v>
      </c>
      <c r="AX52" s="24">
        <f t="shared" si="44"/>
        <v>0.32513903848266934</v>
      </c>
      <c r="AY52" s="24">
        <f t="shared" si="44"/>
        <v>0.49532360701458278</v>
      </c>
      <c r="AZ52" s="24">
        <f t="shared" si="44"/>
        <v>0.16647510420853218</v>
      </c>
      <c r="BA52" s="24">
        <f t="shared" si="44"/>
        <v>0.41090356574331177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0.18175974910698467</v>
      </c>
      <c r="BG52" s="24">
        <f t="shared" si="42"/>
        <v>0.26922827244393099</v>
      </c>
      <c r="BH52" s="24">
        <f t="shared" si="42"/>
        <v>0.21151190127556441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0.33767180668837993</v>
      </c>
      <c r="BM52" s="24">
        <f t="shared" si="33"/>
        <v>0.37996599953164734</v>
      </c>
      <c r="BN52" s="24">
        <f t="shared" si="33"/>
        <v>0.38930649685725838</v>
      </c>
      <c r="BO52" s="24">
        <f t="shared" si="33"/>
        <v>0.40902204997344582</v>
      </c>
      <c r="BP52" s="24" t="e">
        <f t="shared" si="33"/>
        <v>#DIV/0!</v>
      </c>
      <c r="BQ52" s="24">
        <f t="shared" si="33"/>
        <v>0.36327195446465388</v>
      </c>
      <c r="BR52" s="21"/>
      <c r="BS52" s="35">
        <f t="shared" si="11"/>
        <v>44136</v>
      </c>
      <c r="BT52" s="24">
        <f t="shared" si="41"/>
        <v>7.919458446536215E-3</v>
      </c>
      <c r="BU52" s="24">
        <f t="shared" si="40"/>
        <v>9.5133492784697652E-4</v>
      </c>
      <c r="BV52" s="24">
        <f t="shared" si="40"/>
        <v>5.3731966348787921E-3</v>
      </c>
      <c r="BW52" s="24">
        <f t="shared" si="40"/>
        <v>2.4755331447061713E-3</v>
      </c>
      <c r="BX52" s="24">
        <f t="shared" si="40"/>
        <v>2.7863748885773509E-3</v>
      </c>
      <c r="BY52" s="24">
        <f t="shared" si="40"/>
        <v>1.6027593116457104E-3</v>
      </c>
      <c r="BZ52" s="24">
        <f t="shared" si="40"/>
        <v>4.8101273170829701E-3</v>
      </c>
      <c r="CA52" s="24">
        <f t="shared" si="40"/>
        <v>-4.7318216953998681E-5</v>
      </c>
      <c r="CB52" s="24">
        <f t="shared" si="40"/>
        <v>1.0132002702678956E-3</v>
      </c>
      <c r="CC52" s="24">
        <f t="shared" si="40"/>
        <v>5.6725200089060906E-4</v>
      </c>
      <c r="CD52" s="24">
        <f t="shared" si="40"/>
        <v>1.2583167529105104E-3</v>
      </c>
      <c r="CE52" s="24">
        <f t="shared" si="40"/>
        <v>4.4495640914636695E-4</v>
      </c>
      <c r="CF52" s="24">
        <f t="shared" si="14"/>
        <v>2.9155191887535573E-2</v>
      </c>
    </row>
    <row r="53" spans="1:84" x14ac:dyDescent="0.2">
      <c r="A53" s="31">
        <f>+[1]PAT!A54</f>
        <v>44166</v>
      </c>
      <c r="B53" s="17">
        <f>+[1]PAT!B54</f>
        <v>378.88169843441642</v>
      </c>
      <c r="C53" s="17">
        <f>+[1]PAT!C54</f>
        <v>382.542585032109</v>
      </c>
      <c r="D53" s="17">
        <f>+[1]PAT!D54</f>
        <v>321.13840980758403</v>
      </c>
      <c r="E53" s="17">
        <f>+[1]PAT!E54</f>
        <v>336.35119756597601</v>
      </c>
      <c r="F53" s="17">
        <f>+[1]PAT!F54</f>
        <v>384.89519999999999</v>
      </c>
      <c r="G53" s="17">
        <f>+[1]PAT!G54</f>
        <v>405.05685686763502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289.14914042577999</v>
      </c>
      <c r="M53" s="17">
        <f>+[1]PAT!M54</f>
        <v>318.52523212176499</v>
      </c>
      <c r="N53" s="17">
        <f>+[1]PAT!N54</f>
        <v>361.78851392900401</v>
      </c>
      <c r="O53" s="17">
        <f>+[1]PAT!P54</f>
        <v>357.84699999999998</v>
      </c>
      <c r="P53" s="17">
        <f>+[1]PAT!Q54</f>
        <v>378.24900000000002</v>
      </c>
      <c r="Q53" s="17">
        <f>+[1]PAT!R54</f>
        <v>393.89319999999998</v>
      </c>
      <c r="R53" s="18">
        <f t="shared" si="4"/>
        <v>378.88169843441642</v>
      </c>
      <c r="S53" s="19">
        <f t="shared" si="5"/>
        <v>365.49458367705165</v>
      </c>
      <c r="T53" s="19">
        <f t="shared" si="6"/>
        <v>356.66030571816913</v>
      </c>
      <c r="U53" s="19">
        <f t="shared" si="7"/>
        <v>363.05813180369529</v>
      </c>
      <c r="V53" s="19"/>
      <c r="W53" s="20">
        <f t="shared" si="8"/>
        <v>385.33076971084324</v>
      </c>
      <c r="X53" s="21"/>
      <c r="Y53" s="41">
        <f t="shared" si="43"/>
        <v>3.2102154914339653E-2</v>
      </c>
      <c r="Z53" s="24">
        <f t="shared" si="43"/>
        <v>3.3379757083613848E-2</v>
      </c>
      <c r="AA53" s="24">
        <f t="shared" si="43"/>
        <v>3.7797568633592737E-2</v>
      </c>
      <c r="AB53" s="24">
        <f t="shared" si="43"/>
        <v>2.4719415852067383E-2</v>
      </c>
      <c r="AC53" s="24">
        <f t="shared" si="43"/>
        <v>2.1693675480665364E-2</v>
      </c>
      <c r="AD53" s="24">
        <f t="shared" si="43"/>
        <v>3.8633311277462168E-2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3.2662111464769827E-2</v>
      </c>
      <c r="AJ53" s="24">
        <f t="shared" si="43"/>
        <v>2.1120393140205307E-2</v>
      </c>
      <c r="AK53" s="24">
        <f t="shared" si="43"/>
        <v>1.9309176223537117E-2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3.2102154914339431E-2</v>
      </c>
      <c r="AP53" s="24">
        <f t="shared" si="45"/>
        <v>2.9420485578735223E-2</v>
      </c>
      <c r="AQ53" s="24">
        <f t="shared" si="45"/>
        <v>2.5413961746452385E-2</v>
      </c>
      <c r="AR53" s="24">
        <f t="shared" si="39"/>
        <v>2.6048978324177519E-2</v>
      </c>
      <c r="AS53" s="24" t="e">
        <f t="shared" si="39"/>
        <v>#DIV/0!</v>
      </c>
      <c r="AT53" s="24">
        <f t="shared" si="39"/>
        <v>3.3978316347539339E-2</v>
      </c>
      <c r="AU53" s="21"/>
      <c r="AV53" s="24">
        <f t="shared" si="44"/>
        <v>0.32310776661005258</v>
      </c>
      <c r="AW53" s="24">
        <f t="shared" si="44"/>
        <v>0.36336239014563754</v>
      </c>
      <c r="AX53" s="24">
        <f t="shared" si="44"/>
        <v>0.33741634117998065</v>
      </c>
      <c r="AY53" s="24">
        <f t="shared" si="44"/>
        <v>0.46775384018763488</v>
      </c>
      <c r="AZ53" s="24">
        <f t="shared" si="44"/>
        <v>0.17552638981234403</v>
      </c>
      <c r="BA53" s="24">
        <f t="shared" si="44"/>
        <v>0.39607702166785952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0.18444268258702512</v>
      </c>
      <c r="BG53" s="24">
        <f t="shared" si="42"/>
        <v>0.25672435023924556</v>
      </c>
      <c r="BH53" s="24">
        <f t="shared" si="42"/>
        <v>0.19382640858210842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0.32310776661005258</v>
      </c>
      <c r="BM53" s="24">
        <f t="shared" si="33"/>
        <v>0.36735054542359147</v>
      </c>
      <c r="BN53" s="24">
        <f t="shared" si="33"/>
        <v>0.37343301031237952</v>
      </c>
      <c r="BO53" s="24">
        <f t="shared" si="33"/>
        <v>0.39246671778210374</v>
      </c>
      <c r="BP53" s="24" t="e">
        <f t="shared" si="33"/>
        <v>#DIV/0!</v>
      </c>
      <c r="BQ53" s="24">
        <f t="shared" si="33"/>
        <v>0.33920217310418077</v>
      </c>
      <c r="BR53" s="21"/>
      <c r="BS53" s="35">
        <f t="shared" si="11"/>
        <v>44166</v>
      </c>
      <c r="BT53" s="24">
        <f t="shared" si="41"/>
        <v>9.233107140317727E-3</v>
      </c>
      <c r="BU53" s="24">
        <f t="shared" si="40"/>
        <v>1.115143017962806E-3</v>
      </c>
      <c r="BV53" s="24">
        <f t="shared" si="40"/>
        <v>2.8335657819457531E-3</v>
      </c>
      <c r="BW53" s="24">
        <f t="shared" si="40"/>
        <v>2.2396077786988951E-3</v>
      </c>
      <c r="BX53" s="24">
        <f t="shared" si="40"/>
        <v>2.688289474608317E-3</v>
      </c>
      <c r="BY53" s="24">
        <f t="shared" si="40"/>
        <v>1.9075652399029154E-3</v>
      </c>
      <c r="BZ53" s="24">
        <f t="shared" si="40"/>
        <v>8.4200839990726372E-3</v>
      </c>
      <c r="CA53" s="24">
        <f t="shared" si="40"/>
        <v>1.5146319979040626E-4</v>
      </c>
      <c r="CB53" s="24">
        <f t="shared" si="40"/>
        <v>1.4947261741207656E-3</v>
      </c>
      <c r="CC53" s="24">
        <f t="shared" si="40"/>
        <v>5.2068283707870199E-4</v>
      </c>
      <c r="CD53" s="24">
        <f t="shared" si="40"/>
        <v>9.1169937840319731E-4</v>
      </c>
      <c r="CE53" s="24">
        <f t="shared" si="40"/>
        <v>5.8622089243711025E-4</v>
      </c>
      <c r="CF53" s="24">
        <f t="shared" si="14"/>
        <v>3.210215491433923E-2</v>
      </c>
    </row>
    <row r="54" spans="1:84" x14ac:dyDescent="0.2">
      <c r="A54" s="31">
        <f>+[1]PAT!A55</f>
        <v>44197</v>
      </c>
      <c r="B54" s="17">
        <f>+[1]PAT!B55</f>
        <v>395.23402671635313</v>
      </c>
      <c r="C54" s="17">
        <f>+[1]PAT!C55</f>
        <v>396.23281989158897</v>
      </c>
      <c r="D54" s="17">
        <f>+[1]PAT!D55</f>
        <v>333.41013870452701</v>
      </c>
      <c r="E54" s="17">
        <f>+[1]PAT!E55</f>
        <v>346.08450582055099</v>
      </c>
      <c r="F54" s="17">
        <f>+[1]PAT!F55</f>
        <v>390.25549999999998</v>
      </c>
      <c r="G54" s="17">
        <f>+[1]PAT!G55</f>
        <v>423.19533260681902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303.68267704943798</v>
      </c>
      <c r="M54" s="17">
        <f>+[1]PAT!M55</f>
        <v>328.50332853050799</v>
      </c>
      <c r="N54" s="17">
        <f>+[1]PAT!N55</f>
        <v>367.22838451616298</v>
      </c>
      <c r="O54" s="17">
        <f>+[1]PAT!P55</f>
        <v>370.01960000000003</v>
      </c>
      <c r="P54" s="17">
        <f>+[1]PAT!Q55</f>
        <v>392.8476</v>
      </c>
      <c r="Q54" s="17">
        <f>+[1]PAT!R55</f>
        <v>414.89190000000002</v>
      </c>
      <c r="R54" s="18">
        <f t="shared" si="4"/>
        <v>395.23402671635307</v>
      </c>
      <c r="S54" s="19">
        <f t="shared" si="5"/>
        <v>378.5339061638557</v>
      </c>
      <c r="T54" s="19">
        <f t="shared" si="6"/>
        <v>369.27067037641012</v>
      </c>
      <c r="U54" s="19">
        <f t="shared" si="7"/>
        <v>376.11010553417702</v>
      </c>
      <c r="V54" s="19"/>
      <c r="W54" s="20">
        <f t="shared" si="8"/>
        <v>405.95278504743573</v>
      </c>
      <c r="X54" s="21"/>
      <c r="Y54" s="41">
        <f t="shared" si="43"/>
        <v>4.3159456763170345E-2</v>
      </c>
      <c r="Z54" s="24">
        <f t="shared" si="43"/>
        <v>3.5787479342543893E-2</v>
      </c>
      <c r="AA54" s="24">
        <f t="shared" si="43"/>
        <v>3.8213208143790256E-2</v>
      </c>
      <c r="AB54" s="24">
        <f t="shared" si="43"/>
        <v>2.8937932509266018E-2</v>
      </c>
      <c r="AC54" s="24">
        <f t="shared" si="43"/>
        <v>1.3926648084985116E-2</v>
      </c>
      <c r="AD54" s="24">
        <f t="shared" si="43"/>
        <v>4.4780073295022094E-2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5.0263115436749883E-2</v>
      </c>
      <c r="AJ54" s="24">
        <f t="shared" si="43"/>
        <v>3.1325921473400298E-2</v>
      </c>
      <c r="AK54" s="24">
        <f t="shared" si="43"/>
        <v>1.5036051111966708E-2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4.3159456763170123E-2</v>
      </c>
      <c r="AP54" s="24">
        <f t="shared" si="45"/>
        <v>3.5675829599503661E-2</v>
      </c>
      <c r="AQ54" s="24">
        <f t="shared" si="45"/>
        <v>3.5356793161629874E-2</v>
      </c>
      <c r="AR54" s="24">
        <f t="shared" si="39"/>
        <v>3.5950093351824197E-2</v>
      </c>
      <c r="AS54" s="24" t="e">
        <f t="shared" si="39"/>
        <v>#DIV/0!</v>
      </c>
      <c r="AT54" s="24">
        <f t="shared" si="39"/>
        <v>5.3517696892120714E-2</v>
      </c>
      <c r="AU54" s="21"/>
      <c r="AV54" s="24">
        <f t="shared" si="44"/>
        <v>0.34344946649433061</v>
      </c>
      <c r="AW54" s="24">
        <f t="shared" si="44"/>
        <v>0.360663297829386</v>
      </c>
      <c r="AX54" s="24">
        <f t="shared" si="44"/>
        <v>0.334024688146902</v>
      </c>
      <c r="AY54" s="24">
        <f t="shared" si="44"/>
        <v>0.45423156890829119</v>
      </c>
      <c r="AZ54" s="24">
        <f t="shared" si="44"/>
        <v>0.16995338239923252</v>
      </c>
      <c r="BA54" s="24">
        <f t="shared" si="44"/>
        <v>0.44720375586425676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0.20515230979488863</v>
      </c>
      <c r="BG54" s="24">
        <f t="shared" si="42"/>
        <v>0.24601679263859966</v>
      </c>
      <c r="BH54" s="24">
        <f t="shared" si="42"/>
        <v>0.17589059140621344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0.34344946649433061</v>
      </c>
      <c r="BM54" s="24">
        <f t="shared" si="33"/>
        <v>0.36948934134450795</v>
      </c>
      <c r="BN54" s="24">
        <f t="shared" si="33"/>
        <v>0.3802207348090656</v>
      </c>
      <c r="BO54" s="24">
        <f t="shared" si="33"/>
        <v>0.40235328342629328</v>
      </c>
      <c r="BP54" s="24" t="e">
        <f t="shared" si="33"/>
        <v>#DIV/0!</v>
      </c>
      <c r="BQ54" s="24">
        <f t="shared" si="33"/>
        <v>0.38023146666926499</v>
      </c>
      <c r="BR54" s="21"/>
      <c r="BS54" s="35">
        <f t="shared" si="11"/>
        <v>44197</v>
      </c>
      <c r="BT54" s="24">
        <f t="shared" si="41"/>
        <v>9.9113560709646643E-3</v>
      </c>
      <c r="BU54" s="24">
        <f t="shared" si="40"/>
        <v>1.1336269689662826E-3</v>
      </c>
      <c r="BV54" s="24">
        <f t="shared" si="40"/>
        <v>3.2934029893568625E-3</v>
      </c>
      <c r="BW54" s="24">
        <f t="shared" si="40"/>
        <v>1.4232573973042982E-3</v>
      </c>
      <c r="BX54" s="24">
        <f t="shared" si="40"/>
        <v>3.1357285554456638E-3</v>
      </c>
      <c r="BY54" s="24">
        <f t="shared" si="40"/>
        <v>1.8080718937617981E-3</v>
      </c>
      <c r="BZ54" s="24">
        <f t="shared" si="40"/>
        <v>1.1841127556538832E-2</v>
      </c>
      <c r="CA54" s="24">
        <f t="shared" si="40"/>
        <v>4.4714021474258417E-3</v>
      </c>
      <c r="CB54" s="24">
        <f t="shared" si="40"/>
        <v>3.5510963859155466E-3</v>
      </c>
      <c r="CC54" s="24">
        <f t="shared" si="40"/>
        <v>8.0170384763789441E-4</v>
      </c>
      <c r="CD54" s="24">
        <f t="shared" si="40"/>
        <v>1.3378511014352555E-3</v>
      </c>
      <c r="CE54" s="24">
        <f t="shared" si="40"/>
        <v>4.5083184841761005E-4</v>
      </c>
      <c r="CF54" s="24">
        <f t="shared" si="14"/>
        <v>4.3159456763170546E-2</v>
      </c>
    </row>
    <row r="55" spans="1:84" x14ac:dyDescent="0.2">
      <c r="A55" s="31">
        <f>+[1]PAT!A56</f>
        <v>44228</v>
      </c>
      <c r="B55" s="17">
        <f>+[1]PAT!B56</f>
        <v>410.57707826696083</v>
      </c>
      <c r="C55" s="17">
        <f>+[1]PAT!C56</f>
        <v>411.17761578767102</v>
      </c>
      <c r="D55" s="17">
        <f>+[1]PAT!D56</f>
        <v>348.67815705889598</v>
      </c>
      <c r="E55" s="17">
        <f>+[1]PAT!E56</f>
        <v>362.42731643629799</v>
      </c>
      <c r="F55" s="17">
        <f>+[1]PAT!F56</f>
        <v>396.25909999999999</v>
      </c>
      <c r="G55" s="17">
        <f>+[1]PAT!G56</f>
        <v>443.13513980907197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314.885856155792</v>
      </c>
      <c r="M55" s="17">
        <f>+[1]PAT!M56</f>
        <v>343.24238355611698</v>
      </c>
      <c r="N55" s="17">
        <f>+[1]PAT!N56</f>
        <v>376.72247058620502</v>
      </c>
      <c r="O55" s="17">
        <f>+[1]PAT!P56</f>
        <v>390.63310000000001</v>
      </c>
      <c r="P55" s="17">
        <f>+[1]PAT!Q56</f>
        <v>408.7115</v>
      </c>
      <c r="Q55" s="17">
        <f>+[1]PAT!R56</f>
        <v>424.54500000000002</v>
      </c>
      <c r="R55" s="18">
        <f t="shared" si="4"/>
        <v>410.57707826696083</v>
      </c>
      <c r="S55" s="19">
        <f t="shared" si="5"/>
        <v>394.13114213803703</v>
      </c>
      <c r="T55" s="19">
        <f t="shared" si="6"/>
        <v>385.40661373214135</v>
      </c>
      <c r="U55" s="19">
        <f t="shared" si="7"/>
        <v>392.48040135744532</v>
      </c>
      <c r="V55" s="19"/>
      <c r="W55" s="20">
        <f t="shared" si="8"/>
        <v>423.30232563450863</v>
      </c>
      <c r="X55" s="21"/>
      <c r="Y55" s="41">
        <f t="shared" si="43"/>
        <v>3.8820168592465176E-2</v>
      </c>
      <c r="Z55" s="24">
        <f t="shared" si="43"/>
        <v>3.771720853454541E-2</v>
      </c>
      <c r="AA55" s="24">
        <f t="shared" si="43"/>
        <v>4.579350350200273E-2</v>
      </c>
      <c r="AB55" s="24">
        <f t="shared" si="43"/>
        <v>4.7222023352357034E-2</v>
      </c>
      <c r="AC55" s="24">
        <f t="shared" si="43"/>
        <v>1.5383767813650362E-2</v>
      </c>
      <c r="AD55" s="24">
        <f t="shared" si="43"/>
        <v>4.7117266344661068E-2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3.6891070689982763E-2</v>
      </c>
      <c r="AJ55" s="24">
        <f t="shared" si="43"/>
        <v>4.4867292795909064E-2</v>
      </c>
      <c r="AK55" s="24">
        <f t="shared" si="43"/>
        <v>2.5853355759933638E-2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3.8820168592465176E-2</v>
      </c>
      <c r="AP55" s="24">
        <f t="shared" si="45"/>
        <v>4.1204329969399822E-2</v>
      </c>
      <c r="AQ55" s="24">
        <f t="shared" si="45"/>
        <v>4.3696791135031887E-2</v>
      </c>
      <c r="AR55" s="24">
        <f t="shared" si="39"/>
        <v>4.3525275131914176E-2</v>
      </c>
      <c r="AS55" s="24" t="e">
        <f t="shared" si="39"/>
        <v>#DIV/0!</v>
      </c>
      <c r="AT55" s="24">
        <f t="shared" si="39"/>
        <v>4.2737828698590219E-2</v>
      </c>
      <c r="AU55" s="21"/>
      <c r="AV55" s="24">
        <f t="shared" si="44"/>
        <v>0.37037412195125108</v>
      </c>
      <c r="AW55" s="24">
        <f t="shared" si="44"/>
        <v>0.38370223104627477</v>
      </c>
      <c r="AX55" s="24">
        <f t="shared" si="44"/>
        <v>0.36525484262895991</v>
      </c>
      <c r="AY55" s="24">
        <f t="shared" si="44"/>
        <v>0.47473225820444953</v>
      </c>
      <c r="AZ55" s="24">
        <f t="shared" si="44"/>
        <v>0.18798265839979633</v>
      </c>
      <c r="BA55" s="24">
        <f t="shared" si="44"/>
        <v>0.48026943302096803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0.16225285756870744</v>
      </c>
      <c r="BG55" s="24">
        <f t="shared" si="42"/>
        <v>0.30025795322764259</v>
      </c>
      <c r="BH55" s="24">
        <f t="shared" si="42"/>
        <v>0.18634944678336907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0.37037412195125108</v>
      </c>
      <c r="BM55" s="24">
        <f t="shared" si="33"/>
        <v>0.39522047415126549</v>
      </c>
      <c r="BN55" s="24">
        <f t="shared" si="33"/>
        <v>0.40768506053919751</v>
      </c>
      <c r="BO55" s="24">
        <f t="shared" si="33"/>
        <v>0.42495844091409496</v>
      </c>
      <c r="BP55" s="24" t="e">
        <f t="shared" si="33"/>
        <v>#DIV/0!</v>
      </c>
      <c r="BQ55" s="24">
        <f t="shared" si="33"/>
        <v>0.40748969514356581</v>
      </c>
      <c r="BR55" s="21"/>
      <c r="BS55" s="35">
        <f t="shared" si="11"/>
        <v>44228</v>
      </c>
      <c r="BT55" s="24">
        <f t="shared" si="41"/>
        <v>1.0371975177221474E-2</v>
      </c>
      <c r="BU55" s="24">
        <f t="shared" si="40"/>
        <v>1.3520613264060427E-3</v>
      </c>
      <c r="BV55" s="24">
        <f t="shared" si="40"/>
        <v>5.3010322475154359E-3</v>
      </c>
      <c r="BW55" s="24">
        <f t="shared" si="40"/>
        <v>1.5281127614891442E-3</v>
      </c>
      <c r="BX55" s="24">
        <f t="shared" si="40"/>
        <v>3.3045165230292384E-3</v>
      </c>
      <c r="BY55" s="24">
        <f t="shared" si="40"/>
        <v>2.6163983364269703E-3</v>
      </c>
      <c r="BZ55" s="24">
        <f t="shared" si="40"/>
        <v>7.0482549368129591E-3</v>
      </c>
      <c r="CA55" s="24">
        <f t="shared" si="40"/>
        <v>8.7476119622697157E-4</v>
      </c>
      <c r="CB55" s="24">
        <f t="shared" si="40"/>
        <v>3.1819263904181521E-3</v>
      </c>
      <c r="CC55" s="24">
        <f t="shared" si="40"/>
        <v>5.9242481035378649E-4</v>
      </c>
      <c r="CD55" s="24">
        <f t="shared" si="40"/>
        <v>1.8944320192306886E-3</v>
      </c>
      <c r="CE55" s="24">
        <f t="shared" si="40"/>
        <v>7.5427286733403484E-4</v>
      </c>
      <c r="CF55" s="24">
        <f t="shared" si="14"/>
        <v>3.8820168592464899E-2</v>
      </c>
    </row>
    <row r="56" spans="1:84" x14ac:dyDescent="0.2">
      <c r="A56" s="31">
        <f>+[1]PAT!A57</f>
        <v>44256</v>
      </c>
      <c r="B56" s="17">
        <f>+[1]PAT!B57</f>
        <v>424.02074213377671</v>
      </c>
      <c r="C56" s="17">
        <f>+[1]PAT!C57</f>
        <v>424.53485570591198</v>
      </c>
      <c r="D56" s="17">
        <f>+[1]PAT!D57</f>
        <v>366.45778769325199</v>
      </c>
      <c r="E56" s="17">
        <f>+[1]PAT!E57</f>
        <v>378.82135032113098</v>
      </c>
      <c r="F56" s="17">
        <f>+[1]PAT!F57</f>
        <v>403.72930000000002</v>
      </c>
      <c r="G56" s="17">
        <f>+[1]PAT!G57</f>
        <v>457.23667631876901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301.25791240273003</v>
      </c>
      <c r="M56" s="17">
        <f>+[1]PAT!M57</f>
        <v>358.65516911727701</v>
      </c>
      <c r="N56" s="17">
        <f>+[1]PAT!N57</f>
        <v>384.60494407509799</v>
      </c>
      <c r="O56" s="17">
        <f>+[1]PAT!P57</f>
        <v>403.20359999999999</v>
      </c>
      <c r="P56" s="17">
        <f>+[1]PAT!Q57</f>
        <v>426.16699999999997</v>
      </c>
      <c r="Q56" s="17">
        <f>+[1]PAT!R57</f>
        <v>440.70060000000001</v>
      </c>
      <c r="R56" s="18">
        <f t="shared" si="4"/>
        <v>424.02074213377665</v>
      </c>
      <c r="S56" s="19">
        <f t="shared" si="5"/>
        <v>408.4492797624975</v>
      </c>
      <c r="T56" s="19">
        <f t="shared" si="6"/>
        <v>400.12752846483056</v>
      </c>
      <c r="U56" s="19">
        <f t="shared" si="7"/>
        <v>407.08524264863422</v>
      </c>
      <c r="V56" s="19"/>
      <c r="W56" s="20">
        <f t="shared" si="8"/>
        <v>437.43734187506675</v>
      </c>
      <c r="X56" s="21"/>
      <c r="Y56" s="41">
        <f t="shared" si="43"/>
        <v>3.2743337556887964E-2</v>
      </c>
      <c r="Z56" s="24">
        <f t="shared" si="43"/>
        <v>3.248532849399699E-2</v>
      </c>
      <c r="AA56" s="24">
        <f t="shared" si="43"/>
        <v>5.0991524058539683E-2</v>
      </c>
      <c r="AB56" s="24">
        <f t="shared" si="43"/>
        <v>4.5233990765468413E-2</v>
      </c>
      <c r="AC56" s="24">
        <f t="shared" si="43"/>
        <v>1.8851806810241234E-2</v>
      </c>
      <c r="AD56" s="24">
        <f t="shared" si="43"/>
        <v>3.1822203302976027E-2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-4.327899613985664E-2</v>
      </c>
      <c r="AJ56" s="24">
        <f t="shared" si="43"/>
        <v>4.4903503470282269E-2</v>
      </c>
      <c r="AK56" s="24">
        <f t="shared" si="43"/>
        <v>2.0923820861090014E-2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3.2743337556887742E-2</v>
      </c>
      <c r="AP56" s="24">
        <f t="shared" si="45"/>
        <v>3.6328358999466737E-2</v>
      </c>
      <c r="AQ56" s="24">
        <f t="shared" si="45"/>
        <v>3.8195802065089435E-2</v>
      </c>
      <c r="AR56" s="24">
        <f t="shared" si="39"/>
        <v>3.7211644812520817E-2</v>
      </c>
      <c r="AS56" s="24" t="e">
        <f t="shared" si="39"/>
        <v>#DIV/0!</v>
      </c>
      <c r="AT56" s="24">
        <f t="shared" si="39"/>
        <v>3.3392248009435077E-2</v>
      </c>
      <c r="AU56" s="21"/>
      <c r="AV56" s="24">
        <f t="shared" si="44"/>
        <v>0.39001419081090516</v>
      </c>
      <c r="AW56" s="24">
        <f t="shared" si="44"/>
        <v>0.39643840406817188</v>
      </c>
      <c r="AX56" s="24">
        <f t="shared" si="44"/>
        <v>0.40317309388387756</v>
      </c>
      <c r="AY56" s="24">
        <f t="shared" si="44"/>
        <v>0.54120760269891033</v>
      </c>
      <c r="AZ56" s="24">
        <f t="shared" si="44"/>
        <v>0.19588842107383408</v>
      </c>
      <c r="BA56" s="24">
        <f t="shared" si="44"/>
        <v>0.45185556032420515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0.21805820678417875</v>
      </c>
      <c r="BG56" s="24">
        <f t="shared" si="42"/>
        <v>0.33919383728492591</v>
      </c>
      <c r="BH56" s="24">
        <f t="shared" si="42"/>
        <v>0.18992530889854886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0.39001419081090472</v>
      </c>
      <c r="BM56" s="24">
        <f t="shared" si="46"/>
        <v>0.41735627874511949</v>
      </c>
      <c r="BN56" s="24">
        <f t="shared" si="46"/>
        <v>0.43638145353484981</v>
      </c>
      <c r="BO56" s="24">
        <f t="shared" si="46"/>
        <v>0.45195618531568305</v>
      </c>
      <c r="BP56" s="24" t="e">
        <f t="shared" si="46"/>
        <v>#DIV/0!</v>
      </c>
      <c r="BQ56" s="24">
        <f t="shared" si="46"/>
        <v>0.43019854466609675</v>
      </c>
      <c r="BR56" s="21"/>
      <c r="BS56" s="35">
        <f t="shared" si="11"/>
        <v>44256</v>
      </c>
      <c r="BT56" s="24">
        <f t="shared" si="41"/>
        <v>8.9237590297020965E-3</v>
      </c>
      <c r="BU56" s="24">
        <f t="shared" si="40"/>
        <v>1.5156400713579141E-3</v>
      </c>
      <c r="BV56" s="24">
        <f t="shared" si="40"/>
        <v>5.1189295634985156E-3</v>
      </c>
      <c r="BW56" s="24">
        <f t="shared" si="40"/>
        <v>1.830355759683618E-3</v>
      </c>
      <c r="BX56" s="24">
        <f t="shared" si="40"/>
        <v>2.2496400560982864E-3</v>
      </c>
      <c r="BY56" s="24">
        <f t="shared" si="40"/>
        <v>2.0443700937786717E-3</v>
      </c>
      <c r="BZ56" s="24">
        <f t="shared" si="40"/>
        <v>6.2331306725700864E-3</v>
      </c>
      <c r="CA56" s="24">
        <f t="shared" si="40"/>
        <v>2.1175137288952602E-4</v>
      </c>
      <c r="CB56" s="24">
        <f t="shared" si="40"/>
        <v>2.7996460368705832E-3</v>
      </c>
      <c r="CC56" s="24">
        <f t="shared" si="40"/>
        <v>-6.9371633127020326E-4</v>
      </c>
      <c r="CD56" s="24">
        <f t="shared" si="40"/>
        <v>1.9069976088578334E-3</v>
      </c>
      <c r="CE56" s="24">
        <f t="shared" si="40"/>
        <v>6.028336228509724E-4</v>
      </c>
      <c r="CF56" s="24">
        <f t="shared" si="14"/>
        <v>3.2743337556887894E-2</v>
      </c>
    </row>
    <row r="57" spans="1:84" x14ac:dyDescent="0.2">
      <c r="A57" s="31">
        <f>+[1]PAT!A58</f>
        <v>44287</v>
      </c>
      <c r="B57" s="17">
        <f>+[1]PAT!B58</f>
        <v>444.00345196535039</v>
      </c>
      <c r="C57" s="17">
        <f>+[1]PAT!C58</f>
        <v>444.05897961498101</v>
      </c>
      <c r="D57" s="17">
        <f>+[1]PAT!D58</f>
        <v>381.21273872247099</v>
      </c>
      <c r="E57" s="17">
        <f>+[1]PAT!E58</f>
        <v>406.47728215082998</v>
      </c>
      <c r="F57" s="17">
        <f>+[1]PAT!F58</f>
        <v>424.68490000000003</v>
      </c>
      <c r="G57" s="17">
        <f>+[1]PAT!G58</f>
        <v>479.25166921334699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307.28365163749299</v>
      </c>
      <c r="M57" s="17">
        <f>+[1]PAT!M58</f>
        <v>372.85493223961203</v>
      </c>
      <c r="N57" s="17">
        <f>+[1]PAT!N58</f>
        <v>398.77298501490799</v>
      </c>
      <c r="O57" s="17">
        <f>+[1]PAT!P58</f>
        <v>418.99919999999997</v>
      </c>
      <c r="P57" s="17">
        <f>+[1]PAT!Q58</f>
        <v>448.06599999999997</v>
      </c>
      <c r="Q57" s="17">
        <f>+[1]PAT!R58</f>
        <v>458.15410000000003</v>
      </c>
      <c r="R57" s="18">
        <f t="shared" si="4"/>
        <v>444.00345196535039</v>
      </c>
      <c r="S57" s="19">
        <f t="shared" si="5"/>
        <v>428.20416952198946</v>
      </c>
      <c r="T57" s="19">
        <f t="shared" si="6"/>
        <v>420.55633487684116</v>
      </c>
      <c r="U57" s="19">
        <f t="shared" si="7"/>
        <v>428.55908010131691</v>
      </c>
      <c r="V57" s="19"/>
      <c r="W57" s="20">
        <f t="shared" si="8"/>
        <v>458.35582515094069</v>
      </c>
      <c r="X57" s="21"/>
      <c r="Y57" s="41">
        <f t="shared" si="43"/>
        <v>4.7126727176165506E-2</v>
      </c>
      <c r="Z57" s="24">
        <f t="shared" si="43"/>
        <v>4.5989448561542856E-2</v>
      </c>
      <c r="AA57" s="24">
        <f t="shared" si="43"/>
        <v>4.0263712560448583E-2</v>
      </c>
      <c r="AB57" s="24">
        <f t="shared" si="43"/>
        <v>7.3005208936230082E-2</v>
      </c>
      <c r="AC57" s="24">
        <f t="shared" si="43"/>
        <v>5.1905076000181349E-2</v>
      </c>
      <c r="AD57" s="24">
        <f t="shared" si="43"/>
        <v>4.8147915586784551E-2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2.0001928535930302E-2</v>
      </c>
      <c r="AJ57" s="24">
        <f t="shared" si="43"/>
        <v>3.959168679286984E-2</v>
      </c>
      <c r="AK57" s="24">
        <f t="shared" si="43"/>
        <v>3.6837906423385913E-2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4.7126727176165506E-2</v>
      </c>
      <c r="AP57" s="24">
        <f t="shared" si="45"/>
        <v>4.8365588429924333E-2</v>
      </c>
      <c r="AQ57" s="24">
        <f t="shared" si="45"/>
        <v>5.1055738380185511E-2</v>
      </c>
      <c r="AR57" s="24">
        <f t="shared" si="39"/>
        <v>5.2750223302045152E-2</v>
      </c>
      <c r="AS57" s="24" t="e">
        <f t="shared" si="39"/>
        <v>#DIV/0!</v>
      </c>
      <c r="AT57" s="24">
        <f t="shared" si="39"/>
        <v>4.7820524846386547E-2</v>
      </c>
      <c r="AU57" s="21"/>
      <c r="AV57" s="24">
        <f t="shared" si="44"/>
        <v>0.44698217544798724</v>
      </c>
      <c r="AW57" s="24">
        <f t="shared" si="44"/>
        <v>0.4509109643788356</v>
      </c>
      <c r="AX57" s="24">
        <f t="shared" si="44"/>
        <v>0.4217371144619726</v>
      </c>
      <c r="AY57" s="24">
        <f t="shared" si="44"/>
        <v>0.67175354936466025</v>
      </c>
      <c r="AZ57" s="24">
        <f t="shared" si="44"/>
        <v>0.25573268116886938</v>
      </c>
      <c r="BA57" s="24">
        <f t="shared" si="44"/>
        <v>0.51771344673678277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0.21803820551081454</v>
      </c>
      <c r="BG57" s="24">
        <f t="shared" si="42"/>
        <v>0.38621986099858163</v>
      </c>
      <c r="BH57" s="24">
        <f t="shared" si="42"/>
        <v>0.23844270727207584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0.44698217544798724</v>
      </c>
      <c r="BM57" s="24">
        <f t="shared" si="46"/>
        <v>0.47712626089972554</v>
      </c>
      <c r="BN57" s="24">
        <f t="shared" si="46"/>
        <v>0.50465368654460807</v>
      </c>
      <c r="BO57" s="24">
        <f t="shared" si="46"/>
        <v>0.52365427751050109</v>
      </c>
      <c r="BP57" s="24" t="e">
        <f t="shared" si="46"/>
        <v>#DIV/0!</v>
      </c>
      <c r="BQ57" s="24">
        <f t="shared" si="46"/>
        <v>0.49066738397989518</v>
      </c>
      <c r="BR57" s="21"/>
      <c r="BS57" s="35">
        <f t="shared" si="11"/>
        <v>44287</v>
      </c>
      <c r="BT57" s="24">
        <f t="shared" si="41"/>
        <v>1.2630200969196948E-2</v>
      </c>
      <c r="BU57" s="24">
        <f t="shared" si="40"/>
        <v>1.2179198673722799E-3</v>
      </c>
      <c r="BV57" s="24">
        <f t="shared" si="40"/>
        <v>8.3615967528513618E-3</v>
      </c>
      <c r="BW57" s="24">
        <f t="shared" si="40"/>
        <v>4.9717694219187361E-3</v>
      </c>
      <c r="BX57" s="24">
        <f t="shared" si="40"/>
        <v>3.4007346606169521E-3</v>
      </c>
      <c r="BY57" s="24">
        <f t="shared" si="40"/>
        <v>2.5632507846917933E-3</v>
      </c>
      <c r="BZ57" s="24">
        <f t="shared" si="40"/>
        <v>8.4995716527068964E-3</v>
      </c>
      <c r="CA57" s="24">
        <f t="shared" si="40"/>
        <v>-8.9014701993262116E-5</v>
      </c>
      <c r="CB57" s="24">
        <f t="shared" si="40"/>
        <v>2.5232940129670477E-3</v>
      </c>
      <c r="CC57" s="24">
        <f t="shared" si="40"/>
        <v>2.970089372816887E-4</v>
      </c>
      <c r="CD57" s="24">
        <f t="shared" si="40"/>
        <v>1.701209150723661E-3</v>
      </c>
      <c r="CE57" s="24">
        <f t="shared" si="40"/>
        <v>1.049185667831498E-3</v>
      </c>
      <c r="CF57" s="24">
        <f t="shared" si="14"/>
        <v>4.7126727176165596E-2</v>
      </c>
    </row>
    <row r="58" spans="1:84" x14ac:dyDescent="0.2">
      <c r="A58" s="31">
        <f>+[1]PAT!A59</f>
        <v>44317</v>
      </c>
      <c r="B58" s="17">
        <f>+[1]PAT!B59</f>
        <v>461.82799017547848</v>
      </c>
      <c r="C58" s="17">
        <f>+[1]PAT!C59</f>
        <v>462.349888570541</v>
      </c>
      <c r="D58" s="17">
        <f>+[1]PAT!D59</f>
        <v>390.65123298781702</v>
      </c>
      <c r="E58" s="17">
        <f>+[1]PAT!E59</f>
        <v>429.95568460551902</v>
      </c>
      <c r="F58" s="17">
        <f>+[1]PAT!F59</f>
        <v>431.19119999999998</v>
      </c>
      <c r="G58" s="17">
        <f>+[1]PAT!G59</f>
        <v>495.17223996284901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319.388347347766</v>
      </c>
      <c r="M58" s="17">
        <f>+[1]PAT!M59</f>
        <v>391.33729209266698</v>
      </c>
      <c r="N58" s="17">
        <f>+[1]PAT!N59</f>
        <v>410.595873698584</v>
      </c>
      <c r="O58" s="17">
        <f>+[1]PAT!P59</f>
        <v>439.29180000000002</v>
      </c>
      <c r="P58" s="17">
        <f>+[1]PAT!Q59</f>
        <v>462.68079999999998</v>
      </c>
      <c r="Q58" s="17">
        <f>+[1]PAT!R59</f>
        <v>474.64229999999998</v>
      </c>
      <c r="R58" s="18">
        <f t="shared" si="4"/>
        <v>461.82799017547853</v>
      </c>
      <c r="S58" s="19">
        <f t="shared" si="5"/>
        <v>445.45649703712513</v>
      </c>
      <c r="T58" s="19">
        <f t="shared" si="6"/>
        <v>437.77642617770681</v>
      </c>
      <c r="U58" s="19">
        <f t="shared" si="7"/>
        <v>445.56740375868452</v>
      </c>
      <c r="V58" s="19"/>
      <c r="W58" s="20">
        <f t="shared" si="8"/>
        <v>478.53672061505279</v>
      </c>
      <c r="X58" s="21"/>
      <c r="Y58" s="41">
        <f t="shared" si="43"/>
        <v>4.0145044213573122E-2</v>
      </c>
      <c r="Z58" s="24">
        <f t="shared" si="43"/>
        <v>4.1190269300305671E-2</v>
      </c>
      <c r="AA58" s="24">
        <f t="shared" si="43"/>
        <v>2.4759126090530215E-2</v>
      </c>
      <c r="AB58" s="24">
        <f t="shared" si="43"/>
        <v>5.7760675653152571E-2</v>
      </c>
      <c r="AC58" s="24">
        <f t="shared" si="43"/>
        <v>1.5320299827001005E-2</v>
      </c>
      <c r="AD58" s="24">
        <f t="shared" si="43"/>
        <v>3.3219645902609729E-2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3.9392579610948886E-2</v>
      </c>
      <c r="AJ58" s="24">
        <f t="shared" si="43"/>
        <v>4.9569841391228886E-2</v>
      </c>
      <c r="AK58" s="24">
        <f t="shared" si="43"/>
        <v>2.9648168577001366E-2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4.0145044213573344E-2</v>
      </c>
      <c r="AP58" s="24">
        <f t="shared" si="45"/>
        <v>4.0289956854915099E-2</v>
      </c>
      <c r="AQ58" s="24">
        <f t="shared" si="45"/>
        <v>4.094598005736505E-2</v>
      </c>
      <c r="AR58" s="24">
        <f t="shared" si="39"/>
        <v>3.9687232045921395E-2</v>
      </c>
      <c r="AS58" s="24" t="e">
        <f t="shared" si="39"/>
        <v>#DIV/0!</v>
      </c>
      <c r="AT58" s="24">
        <f t="shared" si="39"/>
        <v>4.4028884017054626E-2</v>
      </c>
      <c r="AU58" s="21"/>
      <c r="AV58" s="24">
        <f t="shared" si="44"/>
        <v>0.47450494301471458</v>
      </c>
      <c r="AW58" s="24">
        <f t="shared" si="44"/>
        <v>0.47405703941778454</v>
      </c>
      <c r="AX58" s="24">
        <f t="shared" si="44"/>
        <v>0.44839751019468199</v>
      </c>
      <c r="AY58" s="24">
        <f t="shared" si="44"/>
        <v>0.70901511054549693</v>
      </c>
      <c r="AZ58" s="24">
        <f t="shared" si="44"/>
        <v>0.27554567519956685</v>
      </c>
      <c r="BA58" s="24">
        <f t="shared" si="44"/>
        <v>0.52537826970713142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0.25085008168694567</v>
      </c>
      <c r="BG58" s="24">
        <f t="shared" si="42"/>
        <v>0.41531038985345847</v>
      </c>
      <c r="BH58" s="24">
        <f t="shared" si="42"/>
        <v>0.25497967521789078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0.4745049430147148</v>
      </c>
      <c r="BM58" s="24">
        <f t="shared" si="46"/>
        <v>0.49244750714245233</v>
      </c>
      <c r="BN58" s="24">
        <f t="shared" si="46"/>
        <v>0.51196344367699842</v>
      </c>
      <c r="BO58" s="24">
        <f t="shared" si="46"/>
        <v>0.5273323549270601</v>
      </c>
      <c r="BP58" s="24" t="e">
        <f t="shared" si="46"/>
        <v>#DIV/0!</v>
      </c>
      <c r="BQ58" s="24">
        <f t="shared" si="46"/>
        <v>0.52096045346902087</v>
      </c>
      <c r="BR58" s="21"/>
      <c r="BS58" s="35">
        <f t="shared" si="11"/>
        <v>44317</v>
      </c>
      <c r="BT58" s="24">
        <f t="shared" si="41"/>
        <v>1.1299903873048359E-2</v>
      </c>
      <c r="BU58" s="24">
        <f t="shared" si="40"/>
        <v>7.4401966431759026E-4</v>
      </c>
      <c r="BV58" s="24">
        <f t="shared" si="40"/>
        <v>6.7790716071415317E-3</v>
      </c>
      <c r="BW58" s="24">
        <f t="shared" si="40"/>
        <v>1.4741637190043165E-3</v>
      </c>
      <c r="BX58" s="24">
        <f t="shared" si="40"/>
        <v>2.3486244971216153E-3</v>
      </c>
      <c r="BY58" s="24">
        <f t="shared" si="40"/>
        <v>2.3710761601965164E-3</v>
      </c>
      <c r="BZ58" s="24">
        <f t="shared" si="40"/>
        <v>9.5217182237806956E-3</v>
      </c>
      <c r="CA58" s="24">
        <f t="shared" si="40"/>
        <v>4.5046185815602468E-4</v>
      </c>
      <c r="CB58" s="24">
        <f t="shared" si="40"/>
        <v>1.6354672847378395E-3</v>
      </c>
      <c r="CC58" s="24">
        <f t="shared" si="40"/>
        <v>5.6978867895029063E-4</v>
      </c>
      <c r="CD58" s="24">
        <f t="shared" si="40"/>
        <v>2.1146319389617339E-3</v>
      </c>
      <c r="CE58" s="24">
        <f t="shared" si="40"/>
        <v>8.3611670815657952E-4</v>
      </c>
      <c r="CF58" s="24">
        <f t="shared" si="14"/>
        <v>4.0145044213573094E-2</v>
      </c>
    </row>
    <row r="59" spans="1:84" x14ac:dyDescent="0.2">
      <c r="A59" s="31">
        <f>+[1]PAT!A60</f>
        <v>44348</v>
      </c>
      <c r="B59" s="17">
        <f>+[1]PAT!B60</f>
        <v>479.4683027662839</v>
      </c>
      <c r="C59" s="17">
        <f>+[1]PAT!C60</f>
        <v>481.468186110825</v>
      </c>
      <c r="D59" s="17">
        <f>+[1]PAT!D60</f>
        <v>410.75253745315899</v>
      </c>
      <c r="E59" s="17">
        <f>+[1]PAT!E60</f>
        <v>446.331550340582</v>
      </c>
      <c r="F59" s="17">
        <f>+[1]PAT!F60</f>
        <v>436.7072</v>
      </c>
      <c r="G59" s="17">
        <f>+[1]PAT!G60</f>
        <v>511.00819067691401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329.531153173777</v>
      </c>
      <c r="M59" s="17">
        <f>+[1]PAT!M60</f>
        <v>405.25315971063799</v>
      </c>
      <c r="N59" s="17">
        <f>+[1]PAT!N60</f>
        <v>424.19588208889201</v>
      </c>
      <c r="O59" s="17">
        <f>+[1]PAT!P60</f>
        <v>447.149</v>
      </c>
      <c r="P59" s="17">
        <f>+[1]PAT!Q60</f>
        <v>479.17360000000002</v>
      </c>
      <c r="Q59" s="17">
        <f>+[1]PAT!R60</f>
        <v>493.6422</v>
      </c>
      <c r="R59" s="18">
        <f t="shared" si="4"/>
        <v>479.4683027662839</v>
      </c>
      <c r="S59" s="19">
        <f t="shared" si="5"/>
        <v>462.33824619844927</v>
      </c>
      <c r="T59" s="19">
        <f t="shared" si="6"/>
        <v>452.60452812186685</v>
      </c>
      <c r="U59" s="19">
        <f t="shared" si="7"/>
        <v>460.54854897817603</v>
      </c>
      <c r="V59" s="19"/>
      <c r="W59" s="20">
        <f t="shared" si="8"/>
        <v>497.87805613188141</v>
      </c>
      <c r="X59" s="21"/>
      <c r="Y59" s="41">
        <f t="shared" si="43"/>
        <v>3.8196716019968324E-2</v>
      </c>
      <c r="Z59" s="24">
        <f t="shared" si="43"/>
        <v>4.1350280410778373E-2</v>
      </c>
      <c r="AA59" s="24">
        <f t="shared" si="43"/>
        <v>5.1455883836846406E-2</v>
      </c>
      <c r="AB59" s="24">
        <f t="shared" si="43"/>
        <v>3.8087333930908907E-2</v>
      </c>
      <c r="AC59" s="24">
        <f t="shared" si="43"/>
        <v>1.2792468863001005E-2</v>
      </c>
      <c r="AD59" s="24">
        <f t="shared" si="43"/>
        <v>3.1980691638233028E-2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3.1756968938403407E-2</v>
      </c>
      <c r="AJ59" s="24">
        <f t="shared" si="43"/>
        <v>3.5559778991560487E-2</v>
      </c>
      <c r="AK59" s="24">
        <f t="shared" si="43"/>
        <v>3.3122613405247359E-2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3.8196716019968102E-2</v>
      </c>
      <c r="AP59" s="24">
        <f t="shared" si="45"/>
        <v>3.7897638206222384E-2</v>
      </c>
      <c r="AQ59" s="24">
        <f t="shared" si="45"/>
        <v>3.3871403432172986E-2</v>
      </c>
      <c r="AR59" s="24">
        <f t="shared" si="39"/>
        <v>3.3622623856939926E-2</v>
      </c>
      <c r="AS59" s="24" t="e">
        <f t="shared" si="39"/>
        <v>#DIV/0!</v>
      </c>
      <c r="AT59" s="24">
        <f t="shared" si="39"/>
        <v>4.0417662184773606E-2</v>
      </c>
      <c r="AU59" s="21"/>
      <c r="AV59" s="24">
        <f t="shared" si="44"/>
        <v>0.49686575253240539</v>
      </c>
      <c r="AW59" s="24">
        <f t="shared" si="44"/>
        <v>0.50475086431614891</v>
      </c>
      <c r="AX59" s="24">
        <f t="shared" si="44"/>
        <v>0.46534084910071782</v>
      </c>
      <c r="AY59" s="24">
        <f t="shared" si="44"/>
        <v>0.65881730945191008</v>
      </c>
      <c r="AZ59" s="24">
        <f t="shared" si="44"/>
        <v>0.26728618634400481</v>
      </c>
      <c r="BA59" s="24">
        <f t="shared" si="44"/>
        <v>0.5444278004690466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0.27876414584932352</v>
      </c>
      <c r="BG59" s="24">
        <f t="shared" si="42"/>
        <v>0.43132100080990154</v>
      </c>
      <c r="BH59" s="24">
        <f t="shared" si="42"/>
        <v>0.27699966850500046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0.49686575253240539</v>
      </c>
      <c r="BM59" s="24">
        <f t="shared" si="46"/>
        <v>0.51041454812591569</v>
      </c>
      <c r="BN59" s="24">
        <f t="shared" si="46"/>
        <v>0.51933165457105113</v>
      </c>
      <c r="BO59" s="24">
        <f t="shared" si="46"/>
        <v>0.5332494307653346</v>
      </c>
      <c r="BP59" s="24" t="e">
        <f t="shared" si="46"/>
        <v>#DIV/0!</v>
      </c>
      <c r="BQ59" s="24">
        <f t="shared" si="46"/>
        <v>0.54591225346339245</v>
      </c>
      <c r="BR59" s="21"/>
      <c r="BS59" s="35">
        <f t="shared" si="11"/>
        <v>44348</v>
      </c>
      <c r="BT59" s="24">
        <f t="shared" si="41"/>
        <v>1.1355199612971292E-2</v>
      </c>
      <c r="BU59" s="24">
        <f t="shared" si="40"/>
        <v>1.5233932789990626E-3</v>
      </c>
      <c r="BV59" s="24">
        <f t="shared" si="40"/>
        <v>4.5458179926196772E-3</v>
      </c>
      <c r="BW59" s="24">
        <f t="shared" si="40"/>
        <v>1.2015503863010897E-3</v>
      </c>
      <c r="BX59" s="24">
        <f t="shared" si="40"/>
        <v>2.2459764107782584E-3</v>
      </c>
      <c r="BY59" s="24">
        <f t="shared" si="40"/>
        <v>1.5338174928090592E-3</v>
      </c>
      <c r="BZ59" s="24">
        <f t="shared" si="40"/>
        <v>8.3078074123271485E-3</v>
      </c>
      <c r="CA59" s="24">
        <f t="shared" si="40"/>
        <v>2.4627545410745668E-3</v>
      </c>
      <c r="CB59" s="24">
        <f t="shared" si="40"/>
        <v>2.1060000058256349E-3</v>
      </c>
      <c r="CC59" s="24">
        <f t="shared" si="40"/>
        <v>4.5901211332618255E-4</v>
      </c>
      <c r="CD59" s="24">
        <f t="shared" si="40"/>
        <v>1.5307129278247509E-3</v>
      </c>
      <c r="CE59" s="24">
        <f t="shared" si="40"/>
        <v>9.2467384511149043E-4</v>
      </c>
      <c r="CF59" s="24">
        <f t="shared" si="14"/>
        <v>3.8196716019968213E-2</v>
      </c>
    </row>
    <row r="60" spans="1:84" x14ac:dyDescent="0.2">
      <c r="A60" s="31">
        <f>+[1]PAT!A61</f>
        <v>44378</v>
      </c>
      <c r="B60" s="17">
        <f>+[1]PAT!B61</f>
        <v>496.13046794619908</v>
      </c>
      <c r="C60" s="17">
        <f>+[1]PAT!C61</f>
        <v>503.42288761782299</v>
      </c>
      <c r="D60" s="17">
        <f>+[1]PAT!D61</f>
        <v>421.49033501494398</v>
      </c>
      <c r="E60" s="17">
        <f>+[1]PAT!E61</f>
        <v>465.212773861291</v>
      </c>
      <c r="F60" s="17">
        <f>+[1]PAT!F61</f>
        <v>449.6352</v>
      </c>
      <c r="G60" s="17">
        <f>+[1]PAT!G61</f>
        <v>521.17326582970395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338.96537824147202</v>
      </c>
      <c r="M60" s="17">
        <f>+[1]PAT!M61</f>
        <v>423.87153694329902</v>
      </c>
      <c r="N60" s="17">
        <f>+[1]PAT!N61</f>
        <v>437.33270650566101</v>
      </c>
      <c r="O60" s="17">
        <f>+[1]PAT!P61</f>
        <v>468.02080000000001</v>
      </c>
      <c r="P60" s="17">
        <f>+[1]PAT!Q61</f>
        <v>497.16320000000002</v>
      </c>
      <c r="Q60" s="17">
        <f>+[1]PAT!R61</f>
        <v>499.98329999999999</v>
      </c>
      <c r="R60" s="18">
        <f t="shared" si="4"/>
        <v>496.13046794619913</v>
      </c>
      <c r="S60" s="19">
        <f t="shared" si="5"/>
        <v>480.61805839636816</v>
      </c>
      <c r="T60" s="19">
        <f t="shared" si="6"/>
        <v>468.78012192268233</v>
      </c>
      <c r="U60" s="19">
        <f t="shared" si="7"/>
        <v>476.31432310152206</v>
      </c>
      <c r="V60" s="19"/>
      <c r="W60" s="20">
        <f t="shared" si="8"/>
        <v>512.74510096493168</v>
      </c>
      <c r="X60" s="21"/>
      <c r="Y60" s="41">
        <f t="shared" si="43"/>
        <v>3.4751338271546084E-2</v>
      </c>
      <c r="Z60" s="24">
        <f t="shared" si="43"/>
        <v>4.5599485366504489E-2</v>
      </c>
      <c r="AA60" s="24">
        <f t="shared" si="43"/>
        <v>2.6141768054225301E-2</v>
      </c>
      <c r="AB60" s="24">
        <f t="shared" si="43"/>
        <v>4.230313430968824E-2</v>
      </c>
      <c r="AC60" s="24">
        <f t="shared" si="43"/>
        <v>2.9603358955382353E-2</v>
      </c>
      <c r="AD60" s="24">
        <f t="shared" si="43"/>
        <v>1.9892196129625006E-2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2.8629235739420222E-2</v>
      </c>
      <c r="AJ60" s="24">
        <f t="shared" si="43"/>
        <v>4.5942583756669819E-2</v>
      </c>
      <c r="AK60" s="24">
        <f t="shared" si="43"/>
        <v>3.096876931496495E-2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3.4751338271546084E-2</v>
      </c>
      <c r="AP60" s="24">
        <f t="shared" si="45"/>
        <v>3.9537746116017125E-2</v>
      </c>
      <c r="AQ60" s="24">
        <f t="shared" si="45"/>
        <v>3.573891288259512E-2</v>
      </c>
      <c r="AR60" s="24">
        <f t="shared" si="39"/>
        <v>3.4232599708164724E-2</v>
      </c>
      <c r="AS60" s="24" t="e">
        <f t="shared" si="39"/>
        <v>#DIV/0!</v>
      </c>
      <c r="AT60" s="24">
        <f t="shared" si="39"/>
        <v>2.9860815615284197E-2</v>
      </c>
      <c r="AU60" s="21"/>
      <c r="AV60" s="24">
        <f t="shared" si="44"/>
        <v>0.50595155233715383</v>
      </c>
      <c r="AW60" s="24">
        <f t="shared" si="44"/>
        <v>0.53520858469164501</v>
      </c>
      <c r="AX60" s="24">
        <f t="shared" si="44"/>
        <v>0.48395992887772676</v>
      </c>
      <c r="AY60" s="24">
        <f t="shared" si="44"/>
        <v>0.62146970655986067</v>
      </c>
      <c r="AZ60" s="24">
        <f t="shared" si="44"/>
        <v>0.2904839710961109</v>
      </c>
      <c r="BA60" s="24">
        <f t="shared" si="44"/>
        <v>0.50415028135552831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0.3096428894618235</v>
      </c>
      <c r="BG60" s="24">
        <f t="shared" si="42"/>
        <v>0.46503899515712255</v>
      </c>
      <c r="BH60" s="24">
        <f t="shared" si="42"/>
        <v>0.29295624746951976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0.50595155233715428</v>
      </c>
      <c r="BM60" s="24">
        <f t="shared" si="46"/>
        <v>0.51308807783729171</v>
      </c>
      <c r="BN60" s="24">
        <f t="shared" si="46"/>
        <v>0.49772659625143767</v>
      </c>
      <c r="BO60" s="24">
        <f t="shared" si="46"/>
        <v>0.50273228609573728</v>
      </c>
      <c r="BP60" s="24" t="e">
        <f t="shared" si="46"/>
        <v>#DIV/0!</v>
      </c>
      <c r="BQ60" s="24">
        <f t="shared" si="46"/>
        <v>0.53787874104395494</v>
      </c>
      <c r="BR60" s="21"/>
      <c r="BS60" s="35">
        <f t="shared" si="11"/>
        <v>44378</v>
      </c>
      <c r="BT60" s="24">
        <f t="shared" si="41"/>
        <v>1.2560109998147363E-2</v>
      </c>
      <c r="BU60" s="24">
        <f t="shared" si="40"/>
        <v>7.8383265899783345E-4</v>
      </c>
      <c r="BV60" s="24">
        <f t="shared" si="40"/>
        <v>5.0484522989099412E-3</v>
      </c>
      <c r="BW60" s="24">
        <f t="shared" si="40"/>
        <v>2.7124979743112531E-3</v>
      </c>
      <c r="BX60" s="24">
        <f t="shared" si="40"/>
        <v>1.388647421876166E-3</v>
      </c>
      <c r="BY60" s="24">
        <f t="shared" si="40"/>
        <v>2.1639898696405825E-3</v>
      </c>
      <c r="BZ60" s="24">
        <f t="shared" si="40"/>
        <v>4.1441292542930665E-3</v>
      </c>
      <c r="CA60" s="24">
        <f t="shared" si="40"/>
        <v>4.6306293600437555E-5</v>
      </c>
      <c r="CB60" s="24">
        <f t="shared" si="40"/>
        <v>2.6591848358774499E-3</v>
      </c>
      <c r="CC60" s="24">
        <f t="shared" si="40"/>
        <v>4.1123741189402215E-4</v>
      </c>
      <c r="CD60" s="24">
        <f t="shared" si="40"/>
        <v>1.9726300111234168E-3</v>
      </c>
      <c r="CE60" s="24">
        <f t="shared" si="40"/>
        <v>8.6032024287456879E-4</v>
      </c>
      <c r="CF60" s="24">
        <f t="shared" si="14"/>
        <v>3.4751338271546098E-2</v>
      </c>
    </row>
    <row r="61" spans="1:84" x14ac:dyDescent="0.2">
      <c r="A61" s="31">
        <f>+[1]PAT!A62</f>
        <v>44409</v>
      </c>
      <c r="B61" s="17">
        <f>+[1]PAT!B62</f>
        <v>512.7018652922884</v>
      </c>
      <c r="C61" s="17">
        <f>+[1]PAT!C62</f>
        <v>519.51855009366</v>
      </c>
      <c r="D61" s="17">
        <f>+[1]PAT!D62</f>
        <v>430.15839263046001</v>
      </c>
      <c r="E61" s="17">
        <f>+[1]PAT!E62</f>
        <v>481.04838671270198</v>
      </c>
      <c r="F61" s="17">
        <f>+[1]PAT!F62</f>
        <v>466.70740000000001</v>
      </c>
      <c r="G61" s="17">
        <f>+[1]PAT!G62</f>
        <v>535.10243016957895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344.87910411208901</v>
      </c>
      <c r="M61" s="17">
        <f>+[1]PAT!M62</f>
        <v>440.752286839671</v>
      </c>
      <c r="N61" s="17">
        <f>+[1]PAT!N62</f>
        <v>451.01743501457202</v>
      </c>
      <c r="O61" s="17">
        <f>+[1]PAT!P62</f>
        <v>479.26089999999999</v>
      </c>
      <c r="P61" s="17">
        <f>+[1]PAT!Q62</f>
        <v>516.70280000000002</v>
      </c>
      <c r="Q61" s="17">
        <f>+[1]PAT!R62</f>
        <v>511.10680000000002</v>
      </c>
      <c r="R61" s="18">
        <f t="shared" si="4"/>
        <v>512.7018652922884</v>
      </c>
      <c r="S61" s="19">
        <f t="shared" si="5"/>
        <v>496.01084143361857</v>
      </c>
      <c r="T61" s="19">
        <f t="shared" si="6"/>
        <v>484.29328267417606</v>
      </c>
      <c r="U61" s="19">
        <f t="shared" si="7"/>
        <v>491.598046836636</v>
      </c>
      <c r="V61" s="19"/>
      <c r="W61" s="20">
        <f t="shared" si="8"/>
        <v>529.94882745795678</v>
      </c>
      <c r="X61" s="21"/>
      <c r="Y61" s="41">
        <f t="shared" si="43"/>
        <v>3.3401289412216428E-2</v>
      </c>
      <c r="Z61" s="24">
        <f t="shared" si="43"/>
        <v>3.1972448753772476E-2</v>
      </c>
      <c r="AA61" s="24">
        <f t="shared" si="43"/>
        <v>2.056525831181566E-2</v>
      </c>
      <c r="AB61" s="24">
        <f t="shared" si="43"/>
        <v>3.4039505665277803E-2</v>
      </c>
      <c r="AC61" s="24">
        <f t="shared" si="43"/>
        <v>3.7969002426856191E-2</v>
      </c>
      <c r="AD61" s="24">
        <f t="shared" si="43"/>
        <v>2.6726551903424767E-2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1.7446400872257239E-2</v>
      </c>
      <c r="AJ61" s="24">
        <f t="shared" si="43"/>
        <v>3.9825155560351044E-2</v>
      </c>
      <c r="AK61" s="24">
        <f t="shared" si="43"/>
        <v>3.1291344793883846E-2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3.3401289412216206E-2</v>
      </c>
      <c r="AP61" s="24">
        <f t="shared" si="45"/>
        <v>3.2027059259092328E-2</v>
      </c>
      <c r="AQ61" s="24">
        <f t="shared" si="45"/>
        <v>3.3092616401623642E-2</v>
      </c>
      <c r="AR61" s="24">
        <f t="shared" si="39"/>
        <v>3.2087474581057984E-2</v>
      </c>
      <c r="AS61" s="24" t="e">
        <f t="shared" si="39"/>
        <v>#DIV/0!</v>
      </c>
      <c r="AT61" s="24">
        <f t="shared" si="39"/>
        <v>3.3552200617128269E-2</v>
      </c>
      <c r="AU61" s="21"/>
      <c r="AV61" s="24">
        <f t="shared" si="44"/>
        <v>0.51340981077414827</v>
      </c>
      <c r="AW61" s="24">
        <f t="shared" si="44"/>
        <v>0.53404744372665758</v>
      </c>
      <c r="AX61" s="24">
        <f t="shared" si="44"/>
        <v>0.49245271178246752</v>
      </c>
      <c r="AY61" s="24">
        <f t="shared" si="44"/>
        <v>0.63247781725412122</v>
      </c>
      <c r="AZ61" s="24">
        <f t="shared" si="44"/>
        <v>0.32097106674859743</v>
      </c>
      <c r="BA61" s="24">
        <f t="shared" si="44"/>
        <v>0.4922325830892571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0.32535461199134152</v>
      </c>
      <c r="BG61" s="24">
        <f t="shared" si="42"/>
        <v>0.49397834564029419</v>
      </c>
      <c r="BH61" s="24">
        <f t="shared" si="42"/>
        <v>0.31409360377391948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0.51340981077414827</v>
      </c>
      <c r="BM61" s="24">
        <f t="shared" si="46"/>
        <v>0.51346524282627337</v>
      </c>
      <c r="BN61" s="24">
        <f t="shared" si="46"/>
        <v>0.49858845089710213</v>
      </c>
      <c r="BO61" s="24">
        <f t="shared" si="46"/>
        <v>0.4992843444478936</v>
      </c>
      <c r="BP61" s="24" t="e">
        <f t="shared" si="46"/>
        <v>#DIV/0!</v>
      </c>
      <c r="BQ61" s="24">
        <f t="shared" si="46"/>
        <v>0.54269436470686916</v>
      </c>
      <c r="BR61" s="21"/>
      <c r="BS61" s="35">
        <f t="shared" si="11"/>
        <v>44409</v>
      </c>
      <c r="BT61" s="24">
        <f t="shared" si="41"/>
        <v>8.8989499786190553E-3</v>
      </c>
      <c r="BU61" s="24">
        <f t="shared" si="40"/>
        <v>6.1149644326209836E-4</v>
      </c>
      <c r="BV61" s="24">
        <f t="shared" si="40"/>
        <v>4.0919187566828439E-3</v>
      </c>
      <c r="BW61" s="24">
        <f t="shared" si="40"/>
        <v>3.4617170904856507E-3</v>
      </c>
      <c r="BX61" s="24">
        <f t="shared" si="40"/>
        <v>1.8389522982506085E-3</v>
      </c>
      <c r="BY61" s="24">
        <f t="shared" si="40"/>
        <v>2.2274130927186545E-3</v>
      </c>
      <c r="BZ61" s="24">
        <f t="shared" si="40"/>
        <v>6.8322566723872024E-3</v>
      </c>
      <c r="CA61" s="24">
        <f t="shared" si="40"/>
        <v>6.386037957143925E-5</v>
      </c>
      <c r="CB61" s="24">
        <f t="shared" si="40"/>
        <v>2.5310383480342371E-3</v>
      </c>
      <c r="CC61" s="24">
        <f t="shared" si="40"/>
        <v>2.4912171027822864E-4</v>
      </c>
      <c r="CD61" s="24">
        <f t="shared" si="40"/>
        <v>1.7284608588656349E-3</v>
      </c>
      <c r="CE61" s="24">
        <f t="shared" si="40"/>
        <v>8.6610378306055337E-4</v>
      </c>
      <c r="CF61" s="24">
        <f t="shared" si="14"/>
        <v>3.3401289412216206E-2</v>
      </c>
    </row>
    <row r="62" spans="1:84" x14ac:dyDescent="0.2">
      <c r="A62" s="31">
        <f>+[1]PAT!A63</f>
        <v>44440</v>
      </c>
      <c r="B62" s="17">
        <f>+[1]PAT!B63</f>
        <v>530.43423438494472</v>
      </c>
      <c r="C62" s="17">
        <f>+[1]PAT!C63</f>
        <v>533.65106613235503</v>
      </c>
      <c r="D62" s="17">
        <f>+[1]PAT!D63</f>
        <v>450.66556325762099</v>
      </c>
      <c r="E62" s="17">
        <f>+[1]PAT!E63</f>
        <v>501.44467729801602</v>
      </c>
      <c r="F62" s="17">
        <f>+[1]PAT!F63</f>
        <v>481.1277</v>
      </c>
      <c r="G62" s="17">
        <f>+[1]PAT!G63</f>
        <v>549.49297019451603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358.76837772545099</v>
      </c>
      <c r="M62" s="17">
        <f>+[1]PAT!M63</f>
        <v>463.84344312631799</v>
      </c>
      <c r="N62" s="17">
        <f>+[1]PAT!N63</f>
        <v>466.29311077062601</v>
      </c>
      <c r="O62" s="17">
        <f>+[1]PAT!P63</f>
        <v>504.63709999999998</v>
      </c>
      <c r="P62" s="17">
        <f>+[1]PAT!Q63</f>
        <v>536.96</v>
      </c>
      <c r="Q62" s="17">
        <f>+[1]PAT!R63</f>
        <v>522.5829</v>
      </c>
      <c r="R62" s="18">
        <f t="shared" si="4"/>
        <v>530.43423438494472</v>
      </c>
      <c r="S62" s="19">
        <f t="shared" si="5"/>
        <v>514.04999325762981</v>
      </c>
      <c r="T62" s="19">
        <f t="shared" si="6"/>
        <v>505.11866056663195</v>
      </c>
      <c r="U62" s="19">
        <f t="shared" si="7"/>
        <v>512.04330074486165</v>
      </c>
      <c r="V62" s="19"/>
      <c r="W62" s="20">
        <f t="shared" si="8"/>
        <v>549.44513016874839</v>
      </c>
      <c r="X62" s="21"/>
      <c r="Y62" s="41">
        <f t="shared" si="43"/>
        <v>3.4586121668481073E-2</v>
      </c>
      <c r="Z62" s="24">
        <f t="shared" si="43"/>
        <v>2.7203101864499812E-2</v>
      </c>
      <c r="AA62" s="24">
        <f t="shared" si="43"/>
        <v>4.7673533699430282E-2</v>
      </c>
      <c r="AB62" s="24">
        <f t="shared" si="43"/>
        <v>4.239966529083361E-2</v>
      </c>
      <c r="AC62" s="24">
        <f t="shared" si="43"/>
        <v>3.0897945907864433E-2</v>
      </c>
      <c r="AD62" s="24">
        <f t="shared" si="43"/>
        <v>2.6893056756211342E-2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4.0272876633453025E-2</v>
      </c>
      <c r="AJ62" s="24">
        <f t="shared" si="43"/>
        <v>5.2390326666748921E-2</v>
      </c>
      <c r="AK62" s="24">
        <f t="shared" si="43"/>
        <v>3.3869368610019324E-2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3.4586121668481073E-2</v>
      </c>
      <c r="AP62" s="24">
        <f t="shared" si="45"/>
        <v>3.63684627776939E-2</v>
      </c>
      <c r="AQ62" s="24">
        <f t="shared" si="45"/>
        <v>4.3001583208964078E-2</v>
      </c>
      <c r="AR62" s="24">
        <f t="shared" si="39"/>
        <v>4.158937172307331E-2</v>
      </c>
      <c r="AS62" s="24" t="e">
        <f t="shared" si="39"/>
        <v>#DIV/0!</v>
      </c>
      <c r="AT62" s="24">
        <f t="shared" si="39"/>
        <v>3.6789028865882978E-2</v>
      </c>
      <c r="AU62" s="21"/>
      <c r="AV62" s="24">
        <f t="shared" si="44"/>
        <v>0.53538478713706206</v>
      </c>
      <c r="AW62" s="24">
        <f t="shared" si="44"/>
        <v>0.54490076892993877</v>
      </c>
      <c r="AX62" s="24">
        <f t="shared" si="44"/>
        <v>0.5163917232462587</v>
      </c>
      <c r="AY62" s="24">
        <f t="shared" si="44"/>
        <v>0.66674708507381042</v>
      </c>
      <c r="AZ62" s="24">
        <f t="shared" si="44"/>
        <v>0.34193122098948558</v>
      </c>
      <c r="BA62" s="24">
        <f t="shared" si="44"/>
        <v>0.51423400759013216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0.36026369527970492</v>
      </c>
      <c r="BG62" s="24">
        <f t="shared" si="42"/>
        <v>0.556997548549232</v>
      </c>
      <c r="BH62" s="24">
        <f t="shared" si="42"/>
        <v>0.35066683786046737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0.53538478713706161</v>
      </c>
      <c r="BM62" s="24">
        <f t="shared" si="46"/>
        <v>0.54432881220089513</v>
      </c>
      <c r="BN62" s="24">
        <f t="shared" si="46"/>
        <v>0.54637556226220774</v>
      </c>
      <c r="BO62" s="24">
        <f t="shared" si="46"/>
        <v>0.54477395760961467</v>
      </c>
      <c r="BP62" s="24" t="e">
        <f t="shared" si="46"/>
        <v>#DIV/0!</v>
      </c>
      <c r="BQ62" s="24">
        <f t="shared" si="46"/>
        <v>0.56682761749130273</v>
      </c>
      <c r="BR62" s="21"/>
      <c r="BS62" s="35">
        <f t="shared" si="11"/>
        <v>44440</v>
      </c>
      <c r="BT62" s="24">
        <f t="shared" si="41"/>
        <v>7.5610201792498805E-3</v>
      </c>
      <c r="BU62" s="24">
        <f t="shared" si="40"/>
        <v>1.3999382887781157E-3</v>
      </c>
      <c r="BV62" s="24">
        <f t="shared" si="40"/>
        <v>5.1000486443453334E-3</v>
      </c>
      <c r="BW62" s="24">
        <f t="shared" si="40"/>
        <v>2.8294848882068611E-3</v>
      </c>
      <c r="BX62" s="24">
        <f t="shared" si="40"/>
        <v>1.8384570750411043E-3</v>
      </c>
      <c r="BY62" s="24">
        <f t="shared" si="40"/>
        <v>1.9887013662778985E-3</v>
      </c>
      <c r="BZ62" s="24">
        <f t="shared" si="40"/>
        <v>4.8718322851741798E-3</v>
      </c>
      <c r="CA62" s="24">
        <f t="shared" si="40"/>
        <v>1.0061187308260001E-3</v>
      </c>
      <c r="CB62" s="24">
        <f t="shared" si="40"/>
        <v>4.2008465071063112E-3</v>
      </c>
      <c r="CC62" s="24">
        <f t="shared" si="40"/>
        <v>5.6618834096453896E-4</v>
      </c>
      <c r="CD62" s="24">
        <f t="shared" si="40"/>
        <v>2.2879392855201124E-3</v>
      </c>
      <c r="CE62" s="24">
        <f t="shared" si="40"/>
        <v>9.3554607699085769E-4</v>
      </c>
      <c r="CF62" s="24">
        <f t="shared" si="14"/>
        <v>3.4586121668481191E-2</v>
      </c>
    </row>
    <row r="63" spans="1:84" x14ac:dyDescent="0.2">
      <c r="A63" s="31">
        <f>+[1]PAT!A64</f>
        <v>44470</v>
      </c>
      <c r="B63" s="17">
        <f>+[1]PAT!B64</f>
        <v>544.44798028300227</v>
      </c>
      <c r="C63" s="17">
        <f>+[1]PAT!C64</f>
        <v>546.45694653830503</v>
      </c>
      <c r="D63" s="17">
        <f>+[1]PAT!D64</f>
        <v>461.137426618218</v>
      </c>
      <c r="E63" s="17">
        <f>+[1]PAT!E64</f>
        <v>519.08512571222298</v>
      </c>
      <c r="F63" s="17">
        <f>+[1]PAT!F64</f>
        <v>490.54719999999998</v>
      </c>
      <c r="G63" s="17">
        <f>+[1]PAT!G64</f>
        <v>564.776383228074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374.00070185869703</v>
      </c>
      <c r="M63" s="17">
        <f>+[1]PAT!M64</f>
        <v>477.08665764532202</v>
      </c>
      <c r="N63" s="17">
        <f>+[1]PAT!N64</f>
        <v>477.87046372396298</v>
      </c>
      <c r="O63" s="17">
        <f>+[1]PAT!P64</f>
        <v>527.94659999999999</v>
      </c>
      <c r="P63" s="17">
        <f>+[1]PAT!Q64</f>
        <v>553.74379999999996</v>
      </c>
      <c r="Q63" s="17">
        <f>+[1]PAT!R64</f>
        <v>527.38890000000004</v>
      </c>
      <c r="R63" s="18">
        <f t="shared" si="4"/>
        <v>544.44798028300227</v>
      </c>
      <c r="S63" s="19">
        <f t="shared" si="5"/>
        <v>527.37419427388045</v>
      </c>
      <c r="T63" s="19">
        <f t="shared" si="6"/>
        <v>519.12727097585014</v>
      </c>
      <c r="U63" s="19">
        <f t="shared" si="7"/>
        <v>526.18031971161918</v>
      </c>
      <c r="V63" s="19"/>
      <c r="W63" s="20">
        <f t="shared" si="8"/>
        <v>565.23267084651422</v>
      </c>
      <c r="X63" s="21"/>
      <c r="Y63" s="41">
        <f t="shared" si="43"/>
        <v>2.6419384326328288E-2</v>
      </c>
      <c r="Z63" s="24">
        <f t="shared" si="43"/>
        <v>2.3996729733458233E-2</v>
      </c>
      <c r="AA63" s="24">
        <f t="shared" si="43"/>
        <v>2.3236440088524768E-2</v>
      </c>
      <c r="AB63" s="24">
        <f t="shared" si="43"/>
        <v>3.5179251496417763E-2</v>
      </c>
      <c r="AC63" s="24">
        <f t="shared" si="43"/>
        <v>1.9577962358018342E-2</v>
      </c>
      <c r="AD63" s="24">
        <f t="shared" si="43"/>
        <v>2.7813664346147515E-2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4.2457265129711708E-2</v>
      </c>
      <c r="AJ63" s="24">
        <f t="shared" si="43"/>
        <v>2.8551043924959663E-2</v>
      </c>
      <c r="AK63" s="24">
        <f t="shared" si="43"/>
        <v>2.4828488103123547E-2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2.6419384326328288E-2</v>
      </c>
      <c r="AP63" s="24">
        <f t="shared" si="45"/>
        <v>2.5920049004986234E-2</v>
      </c>
      <c r="AQ63" s="24">
        <f t="shared" si="45"/>
        <v>2.7733306058231211E-2</v>
      </c>
      <c r="AR63" s="24">
        <f t="shared" si="39"/>
        <v>2.7609030224968523E-2</v>
      </c>
      <c r="AS63" s="24" t="e">
        <f t="shared" si="39"/>
        <v>#DIV/0!</v>
      </c>
      <c r="AT63" s="24">
        <f t="shared" si="39"/>
        <v>2.873360743577269E-2</v>
      </c>
      <c r="AU63" s="21"/>
      <c r="AV63" s="24">
        <f t="shared" si="44"/>
        <v>0.52635768500238478</v>
      </c>
      <c r="AW63" s="24">
        <f t="shared" si="44"/>
        <v>0.51841058933376227</v>
      </c>
      <c r="AX63" s="24">
        <f t="shared" si="44"/>
        <v>0.53842292222643939</v>
      </c>
      <c r="AY63" s="24">
        <f t="shared" si="44"/>
        <v>0.65689840662398069</v>
      </c>
      <c r="AZ63" s="24">
        <f t="shared" si="44"/>
        <v>0.33320722759802268</v>
      </c>
      <c r="BA63" s="24">
        <f t="shared" si="44"/>
        <v>0.50680847489943992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0.383535655793243</v>
      </c>
      <c r="BG63" s="24">
        <f t="shared" si="42"/>
        <v>0.574015648694294</v>
      </c>
      <c r="BH63" s="24">
        <f t="shared" si="42"/>
        <v>0.36581090518547676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0.52635768500238456</v>
      </c>
      <c r="BM63" s="24">
        <f t="shared" si="46"/>
        <v>0.5311800659242325</v>
      </c>
      <c r="BN63" s="24">
        <f t="shared" si="46"/>
        <v>0.54112533106380489</v>
      </c>
      <c r="BO63" s="24">
        <f t="shared" si="46"/>
        <v>0.53624230262330341</v>
      </c>
      <c r="BP63" s="24" t="e">
        <f t="shared" si="46"/>
        <v>#DIV/0!</v>
      </c>
      <c r="BQ63" s="24">
        <f t="shared" si="46"/>
        <v>0.56261855600021327</v>
      </c>
      <c r="BR63" s="21"/>
      <c r="BS63" s="35">
        <f t="shared" si="11"/>
        <v>44470</v>
      </c>
      <c r="BT63" s="24">
        <f t="shared" si="41"/>
        <v>6.6222215076768539E-3</v>
      </c>
      <c r="BU63" s="24">
        <f t="shared" si="40"/>
        <v>6.9097202605310996E-4</v>
      </c>
      <c r="BV63" s="24">
        <f t="shared" si="40"/>
        <v>4.2634983568200857E-3</v>
      </c>
      <c r="BW63" s="24">
        <f t="shared" si="40"/>
        <v>1.786464067687432E-3</v>
      </c>
      <c r="BX63" s="24">
        <f t="shared" si="40"/>
        <v>1.88725291243468E-3</v>
      </c>
      <c r="BY63" s="24">
        <f t="shared" si="40"/>
        <v>2.1584769152910798E-3</v>
      </c>
      <c r="BZ63" s="24">
        <f t="shared" si="40"/>
        <v>5.1798767535921279E-3</v>
      </c>
      <c r="CA63" s="24">
        <f t="shared" si="40"/>
        <v>4.2723034319752759E-5</v>
      </c>
      <c r="CB63" s="24">
        <f t="shared" si="40"/>
        <v>1.2340670672567424E-3</v>
      </c>
      <c r="CC63" s="24">
        <f t="shared" si="40"/>
        <v>6.0017916218018156E-4</v>
      </c>
      <c r="CD63" s="24">
        <f t="shared" si="40"/>
        <v>1.2683104783866102E-3</v>
      </c>
      <c r="CE63" s="24">
        <f t="shared" si="40"/>
        <v>6.8534204462934799E-4</v>
      </c>
      <c r="CF63" s="24">
        <f t="shared" si="14"/>
        <v>2.6419384326328007E-2</v>
      </c>
    </row>
    <row r="64" spans="1:84" x14ac:dyDescent="0.2">
      <c r="A64" s="31">
        <f>+[1]PAT!A65</f>
        <v>44501</v>
      </c>
      <c r="B64" s="17">
        <f>+[1]PAT!B65</f>
        <v>556.51682584375453</v>
      </c>
      <c r="C64" s="17">
        <f>+[1]PAT!C65</f>
        <v>554.893726151789</v>
      </c>
      <c r="D64" s="17">
        <f>+[1]PAT!D65</f>
        <v>462.80150164487202</v>
      </c>
      <c r="E64" s="17">
        <f>+[1]PAT!E65</f>
        <v>534.52136571650897</v>
      </c>
      <c r="F64" s="17">
        <f>+[1]PAT!F65</f>
        <v>499.40519999999998</v>
      </c>
      <c r="G64" s="17">
        <f>+[1]PAT!G65</f>
        <v>582.37072409591406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392.57599084025901</v>
      </c>
      <c r="M64" s="17">
        <f>+[1]PAT!M65</f>
        <v>490.598921310028</v>
      </c>
      <c r="N64" s="17">
        <f>+[1]PAT!N65</f>
        <v>485.62717479294997</v>
      </c>
      <c r="O64" s="17">
        <f>+[1]PAT!P65</f>
        <v>543.81809999999996</v>
      </c>
      <c r="P64" s="17">
        <f>+[1]PAT!Q65</f>
        <v>567.1807</v>
      </c>
      <c r="Q64" s="17">
        <f>+[1]PAT!R65</f>
        <v>531.86969999999997</v>
      </c>
      <c r="R64" s="18">
        <f t="shared" si="4"/>
        <v>556.51682584375453</v>
      </c>
      <c r="S64" s="19">
        <f t="shared" si="5"/>
        <v>537.72632900164899</v>
      </c>
      <c r="T64" s="19">
        <f t="shared" si="6"/>
        <v>531.82517492699901</v>
      </c>
      <c r="U64" s="19">
        <f t="shared" si="7"/>
        <v>538.74160056683445</v>
      </c>
      <c r="V64" s="19"/>
      <c r="W64" s="20">
        <f t="shared" si="8"/>
        <v>580.28710528499687</v>
      </c>
      <c r="X64" s="21"/>
      <c r="Y64" s="41">
        <f t="shared" si="43"/>
        <v>2.216712339437632E-2</v>
      </c>
      <c r="Z64" s="24">
        <f t="shared" si="43"/>
        <v>1.543905639214449E-2</v>
      </c>
      <c r="AA64" s="24">
        <f t="shared" si="43"/>
        <v>3.6086314634178329E-3</v>
      </c>
      <c r="AB64" s="24">
        <f t="shared" si="43"/>
        <v>2.9737396121890969E-2</v>
      </c>
      <c r="AC64" s="24">
        <f t="shared" si="43"/>
        <v>1.8057385711303553E-2</v>
      </c>
      <c r="AD64" s="24">
        <f t="shared" si="43"/>
        <v>3.1152756011638916E-2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4.9666454873606103E-2</v>
      </c>
      <c r="AJ64" s="24">
        <f t="shared" si="43"/>
        <v>2.8322451378951286E-2</v>
      </c>
      <c r="AK64" s="24">
        <f t="shared" si="43"/>
        <v>1.6231827781403974E-2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2.216712339437632E-2</v>
      </c>
      <c r="AP64" s="24">
        <f t="shared" si="45"/>
        <v>1.9629581500516746E-2</v>
      </c>
      <c r="AQ64" s="24">
        <f t="shared" si="45"/>
        <v>2.4460098055105961E-2</v>
      </c>
      <c r="AR64" s="24">
        <f t="shared" si="39"/>
        <v>2.3872578248649967E-2</v>
      </c>
      <c r="AS64" s="24" t="e">
        <f t="shared" si="39"/>
        <v>#DIV/0!</v>
      </c>
      <c r="AT64" s="24">
        <f t="shared" si="39"/>
        <v>2.6634048622731887E-2</v>
      </c>
      <c r="AU64" s="21"/>
      <c r="AV64" s="24">
        <f t="shared" si="44"/>
        <v>0.51599356097917082</v>
      </c>
      <c r="AW64" s="24">
        <f t="shared" si="44"/>
        <v>0.49895976650502027</v>
      </c>
      <c r="AX64" s="24">
        <f t="shared" si="44"/>
        <v>0.4955989644926031</v>
      </c>
      <c r="AY64" s="24">
        <f t="shared" si="44"/>
        <v>0.62845985268130677</v>
      </c>
      <c r="AZ64" s="24">
        <f t="shared" si="44"/>
        <v>0.32565730708555662</v>
      </c>
      <c r="BA64" s="24">
        <f t="shared" si="44"/>
        <v>0.49329562826399109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0.40203893054814488</v>
      </c>
      <c r="BG64" s="24">
        <f t="shared" si="42"/>
        <v>0.57275001438740203</v>
      </c>
      <c r="BH64" s="24">
        <f t="shared" si="42"/>
        <v>0.36821434742149717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0.5159935609791706</v>
      </c>
      <c r="BM64" s="24">
        <f t="shared" si="46"/>
        <v>0.51451354802690563</v>
      </c>
      <c r="BN64" s="24">
        <f t="shared" si="46"/>
        <v>0.52902061383113197</v>
      </c>
      <c r="BO64" s="24">
        <f t="shared" si="46"/>
        <v>0.52255305809047958</v>
      </c>
      <c r="BP64" s="24" t="e">
        <f t="shared" si="46"/>
        <v>#DIV/0!</v>
      </c>
      <c r="BQ64" s="24">
        <f t="shared" si="46"/>
        <v>0.55711490305074429</v>
      </c>
      <c r="BR64" s="21"/>
      <c r="BS64" s="35">
        <f t="shared" si="11"/>
        <v>44501</v>
      </c>
      <c r="BT64" s="24">
        <f t="shared" si="41"/>
        <v>4.2505597077901426E-3</v>
      </c>
      <c r="BU64" s="24">
        <f t="shared" si="40"/>
        <v>1.0697555697169877E-4</v>
      </c>
      <c r="BV64" s="24">
        <f t="shared" si="40"/>
        <v>3.6347383776147448E-3</v>
      </c>
      <c r="BW64" s="24">
        <f t="shared" si="40"/>
        <v>1.6367308398073253E-3</v>
      </c>
      <c r="BX64" s="24">
        <f t="shared" si="40"/>
        <v>2.1166931802088697E-3</v>
      </c>
      <c r="BY64" s="24">
        <f t="shared" si="40"/>
        <v>1.9176195666247326E-3</v>
      </c>
      <c r="BZ64" s="24">
        <f t="shared" si="40"/>
        <v>5.2392544803220214E-3</v>
      </c>
      <c r="CA64" s="24">
        <f t="shared" si="40"/>
        <v>5.6077882746723827E-5</v>
      </c>
      <c r="CB64" s="24">
        <f t="shared" si="40"/>
        <v>7.8729251558099032E-4</v>
      </c>
      <c r="CC64" s="24">
        <f t="shared" si="40"/>
        <v>7.1305901348527024E-4</v>
      </c>
      <c r="CD64" s="24">
        <f t="shared" si="40"/>
        <v>1.2607687401287879E-3</v>
      </c>
      <c r="CE64" s="24">
        <f t="shared" si="40"/>
        <v>4.4735353309528184E-4</v>
      </c>
      <c r="CF64" s="24">
        <f t="shared" si="14"/>
        <v>2.2167123394376587E-2</v>
      </c>
    </row>
    <row r="65" spans="1:84" x14ac:dyDescent="0.2">
      <c r="A65" s="31">
        <f>+[1]PAT!A66</f>
        <v>44531</v>
      </c>
      <c r="B65" s="17">
        <f>+[1]PAT!B66</f>
        <v>574.69088718882062</v>
      </c>
      <c r="C65" s="17">
        <f>+[1]PAT!C66</f>
        <v>573.20110347397099</v>
      </c>
      <c r="D65" s="17">
        <f>+[1]PAT!D66</f>
        <v>483.75113598391999</v>
      </c>
      <c r="E65" s="17">
        <f>+[1]PAT!E66</f>
        <v>558.07604406922803</v>
      </c>
      <c r="F65" s="17">
        <f>+[1]PAT!F66</f>
        <v>508.82119999999998</v>
      </c>
      <c r="G65" s="17">
        <f>+[1]PAT!G66</f>
        <v>603.18937511291699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410.13756480154899</v>
      </c>
      <c r="M65" s="17">
        <f>+[1]PAT!M66</f>
        <v>510.93090974492901</v>
      </c>
      <c r="N65" s="17">
        <f>+[1]PAT!N66</f>
        <v>495.24066584418398</v>
      </c>
      <c r="O65" s="17">
        <f>+[1]PAT!P66</f>
        <v>558.61940000000004</v>
      </c>
      <c r="P65" s="17">
        <f>+[1]PAT!Q66</f>
        <v>587.21140000000003</v>
      </c>
      <c r="Q65" s="17">
        <f>+[1]PAT!R66</f>
        <v>541.12450000000001</v>
      </c>
      <c r="R65" s="18">
        <f t="shared" si="4"/>
        <v>574.69088718882062</v>
      </c>
      <c r="S65" s="19">
        <f t="shared" si="5"/>
        <v>557.03729287142608</v>
      </c>
      <c r="T65" s="19">
        <f t="shared" si="6"/>
        <v>551.75245758518338</v>
      </c>
      <c r="U65" s="19">
        <f t="shared" si="7"/>
        <v>558.60098674728681</v>
      </c>
      <c r="V65" s="19"/>
      <c r="W65" s="20">
        <f t="shared" si="8"/>
        <v>599.64367107626708</v>
      </c>
      <c r="X65" s="21"/>
      <c r="Y65" s="41">
        <f t="shared" si="43"/>
        <v>3.2656804792041472E-2</v>
      </c>
      <c r="Z65" s="24">
        <f t="shared" si="43"/>
        <v>3.2992583010704513E-2</v>
      </c>
      <c r="AA65" s="24">
        <f t="shared" si="43"/>
        <v>4.5266997329502123E-2</v>
      </c>
      <c r="AB65" s="24">
        <f t="shared" si="43"/>
        <v>4.4066860304348587E-2</v>
      </c>
      <c r="AC65" s="24">
        <f t="shared" ref="Y65:AN81" si="47">+F65/F64-1</f>
        <v>1.8854429229010927E-2</v>
      </c>
      <c r="AD65" s="24">
        <f t="shared" si="47"/>
        <v>3.5748107100201931E-2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4.4734202730283279E-2</v>
      </c>
      <c r="AJ65" s="24">
        <f t="shared" si="47"/>
        <v>4.1443198408608994E-2</v>
      </c>
      <c r="AK65" s="24">
        <f t="shared" si="47"/>
        <v>1.9796031915497281E-2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3.2656804792041472E-2</v>
      </c>
      <c r="AP65" s="24">
        <f t="shared" si="45"/>
        <v>3.5912252810142542E-2</v>
      </c>
      <c r="AQ65" s="24">
        <f t="shared" si="45"/>
        <v>3.7469611439360007E-2</v>
      </c>
      <c r="AR65" s="24">
        <f t="shared" si="39"/>
        <v>3.6862544417504362E-2</v>
      </c>
      <c r="AS65" s="24" t="e">
        <f t="shared" si="39"/>
        <v>#DIV/0!</v>
      </c>
      <c r="AT65" s="24">
        <f t="shared" si="39"/>
        <v>3.3356877337061608E-2</v>
      </c>
      <c r="AU65" s="21"/>
      <c r="AV65" s="24">
        <f t="shared" si="44"/>
        <v>0.51680825324503843</v>
      </c>
      <c r="AW65" s="24">
        <f t="shared" si="44"/>
        <v>0.49839815461554138</v>
      </c>
      <c r="AX65" s="24">
        <f t="shared" si="44"/>
        <v>0.50636336610674615</v>
      </c>
      <c r="AY65" s="24">
        <f t="shared" si="44"/>
        <v>0.65920635367965419</v>
      </c>
      <c r="AZ65" s="24">
        <f t="shared" si="44"/>
        <v>0.3219733579426296</v>
      </c>
      <c r="BA65" s="24">
        <f t="shared" si="44"/>
        <v>0.4891474243331424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0.41842913382903446</v>
      </c>
      <c r="BG65" s="24">
        <f t="shared" si="42"/>
        <v>0.60405160477086373</v>
      </c>
      <c r="BH65" s="24">
        <f t="shared" si="42"/>
        <v>0.36886785173441994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0.51680825324503843</v>
      </c>
      <c r="BM65" s="24">
        <f t="shared" si="46"/>
        <v>0.52406442598235636</v>
      </c>
      <c r="BN65" s="24">
        <f t="shared" si="46"/>
        <v>0.54699709706741206</v>
      </c>
      <c r="BO65" s="24">
        <f t="shared" si="46"/>
        <v>0.53859929805764861</v>
      </c>
      <c r="BP65" s="24" t="e">
        <f t="shared" si="46"/>
        <v>#DIV/0!</v>
      </c>
      <c r="BQ65" s="24">
        <f t="shared" si="46"/>
        <v>0.55617904982321242</v>
      </c>
      <c r="BR65" s="21"/>
      <c r="BS65" s="35">
        <f t="shared" si="11"/>
        <v>44531</v>
      </c>
      <c r="BT65" s="24">
        <f t="shared" si="41"/>
        <v>9.0234712883315339E-3</v>
      </c>
      <c r="BU65" s="24">
        <f t="shared" si="40"/>
        <v>1.3175472291515943E-3</v>
      </c>
      <c r="BV65" s="24">
        <f t="shared" si="40"/>
        <v>5.4260888882205803E-3</v>
      </c>
      <c r="BW65" s="24">
        <f t="shared" ref="BW65:CE93" si="48">(F65-F64)/$B64*F$3</f>
        <v>1.7021041521320431E-3</v>
      </c>
      <c r="BX65" s="24">
        <f t="shared" si="48"/>
        <v>2.4502792697170621E-3</v>
      </c>
      <c r="BY65" s="24">
        <f t="shared" si="48"/>
        <v>2.8448519909521862E-4</v>
      </c>
      <c r="BZ65" s="24">
        <f t="shared" si="48"/>
        <v>6.4402477581266375E-3</v>
      </c>
      <c r="CA65" s="24">
        <f t="shared" si="48"/>
        <v>5.6801491944243553E-4</v>
      </c>
      <c r="CB65" s="24">
        <f t="shared" si="48"/>
        <v>2.3866791592261865E-3</v>
      </c>
      <c r="CC65" s="24">
        <f t="shared" si="48"/>
        <v>6.5952524478389877E-4</v>
      </c>
      <c r="CD65" s="24">
        <f t="shared" si="48"/>
        <v>1.8559457046550365E-3</v>
      </c>
      <c r="CE65" s="24">
        <f t="shared" si="48"/>
        <v>5.424159791594474E-4</v>
      </c>
      <c r="CF65" s="24">
        <f t="shared" si="14"/>
        <v>3.2656804792041666E-2</v>
      </c>
    </row>
    <row r="66" spans="1:84" x14ac:dyDescent="0.2">
      <c r="A66" s="31">
        <f>+[1]PAT!A67</f>
        <v>44562</v>
      </c>
      <c r="B66" s="17">
        <f>+[1]PAT!B67</f>
        <v>596.35276811519213</v>
      </c>
      <c r="C66" s="17">
        <f>+[1]PAT!C67</f>
        <v>594.791591451969</v>
      </c>
      <c r="D66" s="17">
        <f>+[1]PAT!D67</f>
        <v>489.82214382007902</v>
      </c>
      <c r="E66" s="17">
        <f>+[1]PAT!E67</f>
        <v>582.925868416757</v>
      </c>
      <c r="F66" s="17">
        <f>+[1]PAT!F67</f>
        <v>531.39739999999995</v>
      </c>
      <c r="G66" s="17">
        <f>+[1]PAT!G67</f>
        <v>619.22410996616304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429.26403583506101</v>
      </c>
      <c r="M66" s="17">
        <f>+[1]PAT!M67</f>
        <v>537.17156480777896</v>
      </c>
      <c r="N66" s="17">
        <f>+[1]PAT!N67</f>
        <v>511.77412073930998</v>
      </c>
      <c r="O66" s="17">
        <f>+[1]PAT!P67</f>
        <v>580.88400000000001</v>
      </c>
      <c r="P66" s="17">
        <f>+[1]PAT!Q67</f>
        <v>609.48879999999997</v>
      </c>
      <c r="Q66" s="17">
        <f>+[1]PAT!R67</f>
        <v>555.2174</v>
      </c>
      <c r="R66" s="18">
        <f t="shared" si="4"/>
        <v>596.35276811519213</v>
      </c>
      <c r="S66" s="19">
        <f t="shared" si="5"/>
        <v>577.40070372037917</v>
      </c>
      <c r="T66" s="19">
        <f t="shared" si="6"/>
        <v>572.57867060877106</v>
      </c>
      <c r="U66" s="19">
        <f t="shared" si="7"/>
        <v>578.51883234817137</v>
      </c>
      <c r="V66" s="19"/>
      <c r="W66" s="20">
        <f t="shared" si="8"/>
        <v>621.75183685143531</v>
      </c>
      <c r="X66" s="21"/>
      <c r="Y66" s="41">
        <f t="shared" si="47"/>
        <v>3.7693099732855728E-2</v>
      </c>
      <c r="Z66" s="24">
        <f t="shared" si="47"/>
        <v>3.766651502787699E-2</v>
      </c>
      <c r="AA66" s="24">
        <f t="shared" si="47"/>
        <v>1.2549857529142505E-2</v>
      </c>
      <c r="AB66" s="24">
        <f t="shared" si="47"/>
        <v>4.4527667172981955E-2</v>
      </c>
      <c r="AC66" s="24">
        <f t="shared" si="47"/>
        <v>4.4369613530253815E-2</v>
      </c>
      <c r="AD66" s="24">
        <f t="shared" si="47"/>
        <v>2.658325148755214E-2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4.6634282433423602E-2</v>
      </c>
      <c r="AJ66" s="24">
        <f t="shared" si="47"/>
        <v>5.1358519444341333E-2</v>
      </c>
      <c r="AK66" s="24">
        <f t="shared" si="47"/>
        <v>3.3384687557802106E-2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3.7693099732855728E-2</v>
      </c>
      <c r="AP66" s="24">
        <f t="shared" si="45"/>
        <v>3.6556638324847901E-2</v>
      </c>
      <c r="AQ66" s="24">
        <f t="shared" si="45"/>
        <v>3.7745573648618302E-2</v>
      </c>
      <c r="AR66" s="24">
        <f t="shared" si="39"/>
        <v>3.565666025200831E-2</v>
      </c>
      <c r="AS66" s="24" t="e">
        <f t="shared" si="39"/>
        <v>#DIV/0!</v>
      </c>
      <c r="AT66" s="24">
        <f t="shared" si="39"/>
        <v>3.6868838681291427E-2</v>
      </c>
      <c r="AU66" s="21"/>
      <c r="AV66" s="24">
        <f t="shared" si="44"/>
        <v>0.50885988504015001</v>
      </c>
      <c r="AW66" s="24">
        <f t="shared" si="44"/>
        <v>0.50111641840952648</v>
      </c>
      <c r="AX66" s="24">
        <f t="shared" si="44"/>
        <v>0.46912792071439258</v>
      </c>
      <c r="AY66" s="24">
        <f t="shared" si="44"/>
        <v>0.68434546653472883</v>
      </c>
      <c r="AZ66" s="24">
        <f t="shared" si="44"/>
        <v>0.3616653705072701</v>
      </c>
      <c r="BA66" s="24">
        <f t="shared" si="44"/>
        <v>0.46321110431874679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0.41352822625828933</v>
      </c>
      <c r="BG66" s="24">
        <f t="shared" si="42"/>
        <v>0.63520889487088428</v>
      </c>
      <c r="BH66" s="24">
        <f t="shared" si="42"/>
        <v>0.39361264629255555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0.50885988504015023</v>
      </c>
      <c r="BM66" s="24">
        <f t="shared" si="46"/>
        <v>0.52536059337955354</v>
      </c>
      <c r="BN66" s="24">
        <f t="shared" si="46"/>
        <v>0.55056633667960186</v>
      </c>
      <c r="BO66" s="24">
        <f t="shared" si="46"/>
        <v>0.53816348945615222</v>
      </c>
      <c r="BP66" s="24" t="e">
        <f t="shared" si="46"/>
        <v>#DIV/0!</v>
      </c>
      <c r="BQ66" s="24">
        <f t="shared" si="46"/>
        <v>0.53158657792871988</v>
      </c>
      <c r="BR66" s="21"/>
      <c r="BS66" s="35">
        <f t="shared" si="11"/>
        <v>44562</v>
      </c>
      <c r="BT66" s="24">
        <f t="shared" si="41"/>
        <v>1.0305141397551046E-2</v>
      </c>
      <c r="BU66" s="24">
        <f t="shared" ref="BU66:BU108" si="49">(D66-D65)/$B65*D$3</f>
        <v>3.6973837414573744E-4</v>
      </c>
      <c r="BV66" s="24">
        <f t="shared" ref="BV66:BV108" si="50">(E66-E65)/$B65*E$3</f>
        <v>5.5434104705170024E-3</v>
      </c>
      <c r="BW66" s="24">
        <f t="shared" si="48"/>
        <v>3.9519779600294619E-3</v>
      </c>
      <c r="BX66" s="24">
        <f t="shared" si="48"/>
        <v>1.8275479154109811E-3</v>
      </c>
      <c r="BY66" s="24">
        <f t="shared" si="48"/>
        <v>1.91981563410018E-3</v>
      </c>
      <c r="BZ66" s="24">
        <f t="shared" si="48"/>
        <v>6.0041382888089898E-3</v>
      </c>
      <c r="CA66" s="24">
        <f t="shared" si="48"/>
        <v>1.63260427634331E-3</v>
      </c>
      <c r="CB66" s="24">
        <f t="shared" si="48"/>
        <v>2.2202380069770902E-3</v>
      </c>
      <c r="CC66" s="24">
        <f t="shared" si="48"/>
        <v>6.9557957766791837E-4</v>
      </c>
      <c r="CD66" s="24">
        <f t="shared" si="48"/>
        <v>2.3195517919441071E-3</v>
      </c>
      <c r="CE66" s="24">
        <f t="shared" si="48"/>
        <v>9.0335603935961498E-4</v>
      </c>
      <c r="CF66" s="24">
        <f t="shared" si="14"/>
        <v>3.7693099732855444E-2</v>
      </c>
    </row>
    <row r="67" spans="1:84" x14ac:dyDescent="0.2">
      <c r="A67" s="31">
        <f>+[1]PAT!A68</f>
        <v>44593</v>
      </c>
      <c r="B67" s="17">
        <f>+[1]PAT!B68</f>
        <v>625.33255717137069</v>
      </c>
      <c r="C67" s="17">
        <f>+[1]PAT!C68</f>
        <v>626.19099910842203</v>
      </c>
      <c r="D67" s="17">
        <f>+[1]PAT!D68</f>
        <v>505.17947623969297</v>
      </c>
      <c r="E67" s="17">
        <f>+[1]PAT!E68</f>
        <v>621.67540078963998</v>
      </c>
      <c r="F67" s="17">
        <f>+[1]PAT!F68</f>
        <v>546.71460000000002</v>
      </c>
      <c r="G67" s="17">
        <f>+[1]PAT!G68</f>
        <v>644.34959499035403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452.46727970112801</v>
      </c>
      <c r="M67" s="17">
        <f>+[1]PAT!M68</f>
        <v>572.78241220201801</v>
      </c>
      <c r="N67" s="17">
        <f>+[1]PAT!N68</f>
        <v>531.28582480334501</v>
      </c>
      <c r="O67" s="17">
        <f>+[1]PAT!P68</f>
        <v>621.99570000000006</v>
      </c>
      <c r="P67" s="17">
        <f>+[1]PAT!Q68</f>
        <v>637.33960000000002</v>
      </c>
      <c r="Q67" s="17">
        <f>+[1]PAT!R68</f>
        <v>579.69569999999999</v>
      </c>
      <c r="R67" s="18">
        <f t="shared" si="4"/>
        <v>625.33255717137069</v>
      </c>
      <c r="S67" s="19">
        <f t="shared" si="5"/>
        <v>607.50277368474451</v>
      </c>
      <c r="T67" s="19">
        <f t="shared" si="6"/>
        <v>603.13381208084718</v>
      </c>
      <c r="U67" s="19">
        <f t="shared" si="7"/>
        <v>608.22579066025457</v>
      </c>
      <c r="V67" s="19"/>
      <c r="W67" s="20">
        <f t="shared" si="8"/>
        <v>652.30901010138814</v>
      </c>
      <c r="X67" s="21"/>
      <c r="Y67" s="41">
        <f t="shared" si="47"/>
        <v>4.8595044084009054E-2</v>
      </c>
      <c r="Z67" s="24">
        <f t="shared" si="47"/>
        <v>5.2790604486863568E-2</v>
      </c>
      <c r="AA67" s="24">
        <f t="shared" si="47"/>
        <v>3.1352874943226361E-2</v>
      </c>
      <c r="AB67" s="24">
        <f t="shared" si="47"/>
        <v>6.6474202762913492E-2</v>
      </c>
      <c r="AC67" s="24">
        <f t="shared" si="47"/>
        <v>2.8824378892331914E-2</v>
      </c>
      <c r="AD67" s="24">
        <f t="shared" si="47"/>
        <v>4.0575753785756064E-2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5.4053547302021165E-2</v>
      </c>
      <c r="AJ67" s="24">
        <f t="shared" si="47"/>
        <v>6.6293247311000059E-2</v>
      </c>
      <c r="AK67" s="24">
        <f t="shared" si="47"/>
        <v>3.8125616894907344E-2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4.8595044084009054E-2</v>
      </c>
      <c r="AP67" s="24">
        <f t="shared" si="45"/>
        <v>5.2133760437782506E-2</v>
      </c>
      <c r="AQ67" s="24">
        <f t="shared" si="45"/>
        <v>5.3364093076659014E-2</v>
      </c>
      <c r="AR67" s="24">
        <f t="shared" si="39"/>
        <v>5.1350028125280778E-2</v>
      </c>
      <c r="AS67" s="24" t="e">
        <f t="shared" si="39"/>
        <v>#DIV/0!</v>
      </c>
      <c r="AT67" s="24">
        <f t="shared" si="39"/>
        <v>4.9146896621480085E-2</v>
      </c>
      <c r="AU67" s="21"/>
      <c r="AV67" s="24">
        <f t="shared" si="44"/>
        <v>0.52305764318575521</v>
      </c>
      <c r="AW67" s="24">
        <f t="shared" si="44"/>
        <v>0.5229209350534838</v>
      </c>
      <c r="AX67" s="24">
        <f t="shared" si="44"/>
        <v>0.44884176428167266</v>
      </c>
      <c r="AY67" s="24">
        <f t="shared" si="44"/>
        <v>0.71531055358215179</v>
      </c>
      <c r="AZ67" s="24">
        <f t="shared" si="44"/>
        <v>0.37968970302511673</v>
      </c>
      <c r="BA67" s="24">
        <f t="shared" si="44"/>
        <v>0.45407018560517853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0.43692474862150243</v>
      </c>
      <c r="BG67" s="24">
        <f t="shared" si="42"/>
        <v>0.6687403410609789</v>
      </c>
      <c r="BH67" s="24">
        <f t="shared" si="42"/>
        <v>0.41028440373261832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0.52305764318575521</v>
      </c>
      <c r="BM67" s="24">
        <f t="shared" si="46"/>
        <v>0.5413721696520446</v>
      </c>
      <c r="BN67" s="24">
        <f t="shared" si="46"/>
        <v>0.56492854712666363</v>
      </c>
      <c r="BO67" s="24">
        <f t="shared" si="46"/>
        <v>0.54969722961102097</v>
      </c>
      <c r="BP67" s="24" t="e">
        <f t="shared" si="46"/>
        <v>#DIV/0!</v>
      </c>
      <c r="BQ67" s="24">
        <f t="shared" si="46"/>
        <v>0.54100029836502816</v>
      </c>
      <c r="BR67" s="21"/>
      <c r="BS67" s="35">
        <f t="shared" si="11"/>
        <v>44593</v>
      </c>
      <c r="BT67" s="24">
        <f t="shared" si="41"/>
        <v>1.4442554777412216E-2</v>
      </c>
      <c r="BU67" s="24">
        <f t="shared" si="49"/>
        <v>9.0132328283695177E-4</v>
      </c>
      <c r="BV67" s="24">
        <f t="shared" si="50"/>
        <v>8.330119881734219E-3</v>
      </c>
      <c r="BW67" s="24">
        <f t="shared" si="48"/>
        <v>2.5838906137220499E-3</v>
      </c>
      <c r="BX67" s="24">
        <f t="shared" si="48"/>
        <v>2.7596405300270546E-3</v>
      </c>
      <c r="BY67" s="24">
        <f t="shared" si="48"/>
        <v>2.4511163998112784E-3</v>
      </c>
      <c r="BZ67" s="24">
        <f t="shared" si="48"/>
        <v>9.1329837827598525E-3</v>
      </c>
      <c r="CA67" s="24">
        <f t="shared" si="48"/>
        <v>1.5269242446512828E-4</v>
      </c>
      <c r="CB67" s="24">
        <f t="shared" si="48"/>
        <v>2.9666838901270275E-3</v>
      </c>
      <c r="CC67" s="24">
        <f t="shared" si="48"/>
        <v>8.1318947899496822E-4</v>
      </c>
      <c r="CD67" s="24">
        <f t="shared" si="48"/>
        <v>3.0334914908584929E-3</v>
      </c>
      <c r="CE67" s="24">
        <f t="shared" si="48"/>
        <v>1.0273575312596795E-3</v>
      </c>
      <c r="CF67" s="24">
        <f t="shared" si="14"/>
        <v>4.8595044084008922E-2</v>
      </c>
    </row>
    <row r="68" spans="1:84" x14ac:dyDescent="0.2">
      <c r="A68" s="31">
        <f>+[1]PAT!A69</f>
        <v>44621</v>
      </c>
      <c r="B68" s="17">
        <f>+[1]PAT!B69</f>
        <v>666.51011399947708</v>
      </c>
      <c r="C68" s="17">
        <f>+[1]PAT!C69</f>
        <v>678.48166037273995</v>
      </c>
      <c r="D68" s="17">
        <f>+[1]PAT!D69</f>
        <v>534.65580249912398</v>
      </c>
      <c r="E68" s="17">
        <f>+[1]PAT!E69</f>
        <v>665.20055808741495</v>
      </c>
      <c r="F68" s="17">
        <f>+[1]PAT!F69</f>
        <v>595.81809999999996</v>
      </c>
      <c r="G68" s="17">
        <f>+[1]PAT!G69</f>
        <v>678.19163773583603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487.25427690635399</v>
      </c>
      <c r="M68" s="17">
        <f>+[1]PAT!M69</f>
        <v>608.64505897038998</v>
      </c>
      <c r="N68" s="17">
        <f>+[1]PAT!N69</f>
        <v>568.20391975231598</v>
      </c>
      <c r="O68" s="17">
        <f>+[1]PAT!P69</f>
        <v>672.70090000000005</v>
      </c>
      <c r="P68" s="17">
        <f>+[1]PAT!Q69</f>
        <v>682.5249</v>
      </c>
      <c r="Q68" s="17">
        <f>+[1]PAT!R69</f>
        <v>627.53430000000003</v>
      </c>
      <c r="R68" s="18">
        <f t="shared" si="4"/>
        <v>666.51011399947708</v>
      </c>
      <c r="S68" s="19">
        <f t="shared" si="5"/>
        <v>649.88176222979996</v>
      </c>
      <c r="T68" s="19">
        <f t="shared" si="6"/>
        <v>639.1010963077556</v>
      </c>
      <c r="U68" s="19">
        <f t="shared" si="7"/>
        <v>644.21062965233352</v>
      </c>
      <c r="V68" s="19"/>
      <c r="W68" s="20">
        <f t="shared" si="8"/>
        <v>687.61574562593989</v>
      </c>
      <c r="X68" s="21"/>
      <c r="Y68" s="41">
        <f t="shared" si="47"/>
        <v>6.5849053205176089E-2</v>
      </c>
      <c r="Z68" s="24">
        <f t="shared" si="47"/>
        <v>8.3505929243266053E-2</v>
      </c>
      <c r="AA68" s="24">
        <f t="shared" si="47"/>
        <v>5.8348226018282157E-2</v>
      </c>
      <c r="AB68" s="24">
        <f t="shared" si="47"/>
        <v>7.0012674206652248E-2</v>
      </c>
      <c r="AC68" s="24">
        <f t="shared" si="47"/>
        <v>8.981560031504543E-2</v>
      </c>
      <c r="AD68" s="24">
        <f t="shared" si="47"/>
        <v>5.2521244691693392E-2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7.6882901296650985E-2</v>
      </c>
      <c r="AJ68" s="24">
        <f t="shared" si="47"/>
        <v>6.2611291835063199E-2</v>
      </c>
      <c r="AK68" s="24">
        <f t="shared" si="47"/>
        <v>6.9488198678434809E-2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6.5849053205176089E-2</v>
      </c>
      <c r="AP68" s="24">
        <f t="shared" si="45"/>
        <v>6.9759333423302872E-2</v>
      </c>
      <c r="AQ68" s="24">
        <f t="shared" si="45"/>
        <v>5.9634004107345984E-2</v>
      </c>
      <c r="AR68" s="24">
        <f t="shared" si="39"/>
        <v>5.9163619078066221E-2</v>
      </c>
      <c r="AS68" s="24" t="e">
        <f t="shared" si="39"/>
        <v>#DIV/0!</v>
      </c>
      <c r="AT68" s="24">
        <f t="shared" si="39"/>
        <v>5.4125782378912746E-2</v>
      </c>
      <c r="AU68" s="21"/>
      <c r="AV68" s="24">
        <f t="shared" si="44"/>
        <v>0.57188091942255981</v>
      </c>
      <c r="AW68" s="24">
        <f t="shared" si="44"/>
        <v>0.59817657196737817</v>
      </c>
      <c r="AX68" s="24">
        <f t="shared" si="44"/>
        <v>0.45898332756040161</v>
      </c>
      <c r="AY68" s="24">
        <f t="shared" si="44"/>
        <v>0.75597430694842616</v>
      </c>
      <c r="AZ68" s="24">
        <f t="shared" si="44"/>
        <v>0.475786126991526</v>
      </c>
      <c r="BA68" s="24">
        <f t="shared" si="44"/>
        <v>0.48323980306213477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0.61739910172045143</v>
      </c>
      <c r="BG68" s="24">
        <f t="shared" si="42"/>
        <v>0.69702017809582584</v>
      </c>
      <c r="BH68" s="24">
        <f t="shared" si="42"/>
        <v>0.47737029517064244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0.57188091942256003</v>
      </c>
      <c r="BM68" s="24">
        <f t="shared" si="46"/>
        <v>0.5910953805762349</v>
      </c>
      <c r="BN68" s="24">
        <f t="shared" si="46"/>
        <v>0.59724350573877039</v>
      </c>
      <c r="BO68" s="24">
        <f t="shared" si="46"/>
        <v>0.58249565978093765</v>
      </c>
      <c r="BP68" s="24" t="e">
        <f t="shared" si="46"/>
        <v>#DIV/0!</v>
      </c>
      <c r="BQ68" s="24">
        <f t="shared" si="46"/>
        <v>0.57191826074675789</v>
      </c>
      <c r="BR68" s="21"/>
      <c r="BS68" s="35">
        <f t="shared" si="11"/>
        <v>44621</v>
      </c>
      <c r="BT68" s="24">
        <f t="shared" si="41"/>
        <v>2.2937120769279975E-2</v>
      </c>
      <c r="BU68" s="24">
        <f t="shared" si="49"/>
        <v>1.649796427914689E-3</v>
      </c>
      <c r="BV68" s="24">
        <f t="shared" si="50"/>
        <v>8.9231323422771791E-3</v>
      </c>
      <c r="BW68" s="24">
        <f t="shared" si="48"/>
        <v>7.8994961054718472E-3</v>
      </c>
      <c r="BX68" s="24">
        <f t="shared" si="48"/>
        <v>3.5447599431826836E-3</v>
      </c>
      <c r="BY68" s="24">
        <f t="shared" si="48"/>
        <v>2.7338915596097622E-3</v>
      </c>
      <c r="BZ68" s="24">
        <f t="shared" si="48"/>
        <v>8.4527219627099203E-3</v>
      </c>
      <c r="CA68" s="24">
        <f t="shared" si="48"/>
        <v>6.7533880198127484E-4</v>
      </c>
      <c r="CB68" s="24">
        <f t="shared" si="48"/>
        <v>3.1029922842610667E-3</v>
      </c>
      <c r="CC68" s="24">
        <f t="shared" si="48"/>
        <v>1.1626585458431162E-3</v>
      </c>
      <c r="CD68" s="24">
        <f t="shared" si="48"/>
        <v>2.9133657522552926E-3</v>
      </c>
      <c r="CE68" s="24">
        <f t="shared" si="48"/>
        <v>1.8537787103894625E-3</v>
      </c>
      <c r="CF68" s="24">
        <f t="shared" si="14"/>
        <v>6.5849053205176269E-2</v>
      </c>
    </row>
    <row r="69" spans="1:84" x14ac:dyDescent="0.2">
      <c r="A69" s="31">
        <f>+[1]PAT!A70</f>
        <v>44652</v>
      </c>
      <c r="B69" s="17">
        <f>+[1]PAT!B70</f>
        <v>705.03755536524511</v>
      </c>
      <c r="C69" s="17">
        <f>+[1]PAT!C70</f>
        <v>726.43225293651005</v>
      </c>
      <c r="D69" s="17">
        <f>+[1]PAT!D70</f>
        <v>551.35907021997298</v>
      </c>
      <c r="E69" s="17">
        <f>+[1]PAT!E70</f>
        <v>714.26946925732602</v>
      </c>
      <c r="F69" s="17">
        <f>+[1]PAT!F70</f>
        <v>628.28920000000005</v>
      </c>
      <c r="G69" s="17">
        <f>+[1]PAT!G70</f>
        <v>706.47109187679598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502.63719881503999</v>
      </c>
      <c r="M69" s="17">
        <f>+[1]PAT!M70</f>
        <v>653.71427722017995</v>
      </c>
      <c r="N69" s="17">
        <f>+[1]PAT!N70</f>
        <v>600.11969529689895</v>
      </c>
      <c r="O69" s="17">
        <f>+[1]PAT!P70</f>
        <v>720.73469999999998</v>
      </c>
      <c r="P69" s="17">
        <f>+[1]PAT!Q70</f>
        <v>723.96990000000005</v>
      </c>
      <c r="Q69" s="17">
        <f>+[1]PAT!R70</f>
        <v>654.99630000000002</v>
      </c>
      <c r="R69" s="18">
        <f t="shared" si="4"/>
        <v>705.03755536524511</v>
      </c>
      <c r="S69" s="19">
        <f t="shared" si="5"/>
        <v>690.7023689395246</v>
      </c>
      <c r="T69" s="19">
        <f t="shared" si="6"/>
        <v>676.77790139091371</v>
      </c>
      <c r="U69" s="19">
        <f t="shared" si="7"/>
        <v>680.64722803514519</v>
      </c>
      <c r="V69" s="19"/>
      <c r="W69" s="20">
        <f t="shared" si="8"/>
        <v>723.28025611770124</v>
      </c>
      <c r="X69" s="21"/>
      <c r="Y69" s="41">
        <f t="shared" si="47"/>
        <v>5.7804736277112578E-2</v>
      </c>
      <c r="Z69" s="24">
        <f t="shared" si="47"/>
        <v>7.0673380526494078E-2</v>
      </c>
      <c r="AA69" s="24">
        <f t="shared" si="47"/>
        <v>3.1241160467675666E-2</v>
      </c>
      <c r="AB69" s="24">
        <f t="shared" si="47"/>
        <v>7.3765589299855661E-2</v>
      </c>
      <c r="AC69" s="24">
        <f t="shared" si="47"/>
        <v>5.4498344377252206E-2</v>
      </c>
      <c r="AD69" s="24">
        <f t="shared" si="47"/>
        <v>4.1698323257673531E-2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3.1570624697959238E-2</v>
      </c>
      <c r="AJ69" s="24">
        <f t="shared" si="47"/>
        <v>7.4048441839043244E-2</v>
      </c>
      <c r="AK69" s="24">
        <f t="shared" si="47"/>
        <v>5.6169580031224076E-2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5.7804736277112578E-2</v>
      </c>
      <c r="AP69" s="24">
        <f t="shared" si="45"/>
        <v>6.2812359235417947E-2</v>
      </c>
      <c r="AQ69" s="24">
        <f t="shared" si="45"/>
        <v>5.8952809345542256E-2</v>
      </c>
      <c r="AR69" s="24">
        <f t="shared" si="39"/>
        <v>5.6560070116315364E-2</v>
      </c>
      <c r="AS69" s="24" t="e">
        <f t="shared" si="39"/>
        <v>#DIV/0!</v>
      </c>
      <c r="AT69" s="24">
        <f t="shared" si="39"/>
        <v>5.1866919451205584E-2</v>
      </c>
      <c r="AU69" s="21"/>
      <c r="AV69" s="24">
        <f t="shared" si="44"/>
        <v>0.58791007647450799</v>
      </c>
      <c r="AW69" s="24">
        <f t="shared" si="44"/>
        <v>0.63589137093085979</v>
      </c>
      <c r="AX69" s="24">
        <f t="shared" si="44"/>
        <v>0.44632908141448868</v>
      </c>
      <c r="AY69" s="24">
        <f t="shared" si="44"/>
        <v>0.75721867032235468</v>
      </c>
      <c r="AZ69" s="24">
        <f t="shared" si="44"/>
        <v>0.47942439206103171</v>
      </c>
      <c r="BA69" s="24">
        <f t="shared" si="44"/>
        <v>0.47411294995886277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0.63574337956647442</v>
      </c>
      <c r="BG69" s="24">
        <f t="shared" si="42"/>
        <v>0.75326707707349327</v>
      </c>
      <c r="BH69" s="24">
        <f t="shared" si="42"/>
        <v>0.50491562329495232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0.58791007647450799</v>
      </c>
      <c r="BM69" s="24">
        <f t="shared" si="46"/>
        <v>0.61302111959947925</v>
      </c>
      <c r="BN69" s="24">
        <f t="shared" si="46"/>
        <v>0.60924433961767899</v>
      </c>
      <c r="BO69" s="24">
        <f t="shared" si="46"/>
        <v>0.58822262702783323</v>
      </c>
      <c r="BP69" s="24" t="e">
        <f t="shared" si="46"/>
        <v>#DIV/0!</v>
      </c>
      <c r="BQ69" s="24">
        <f t="shared" si="46"/>
        <v>0.57798857662498038</v>
      </c>
      <c r="BR69" s="21"/>
      <c r="BS69" s="35">
        <f t="shared" si="11"/>
        <v>44652</v>
      </c>
      <c r="BT69" s="24">
        <f t="shared" si="41"/>
        <v>1.973390540365072E-2</v>
      </c>
      <c r="BU69" s="24">
        <f t="shared" si="49"/>
        <v>8.7712753032607939E-4</v>
      </c>
      <c r="BV69" s="24">
        <f t="shared" si="50"/>
        <v>9.4381679735283594E-3</v>
      </c>
      <c r="BW69" s="24">
        <f t="shared" si="48"/>
        <v>4.9010398963016668E-3</v>
      </c>
      <c r="BX69" s="24">
        <f t="shared" si="48"/>
        <v>2.7791089847352718E-3</v>
      </c>
      <c r="BY69" s="24">
        <f t="shared" si="48"/>
        <v>3.1248396779791853E-3</v>
      </c>
      <c r="BZ69" s="24">
        <f t="shared" si="48"/>
        <v>7.8034152682101574E-3</v>
      </c>
      <c r="CA69" s="24">
        <f t="shared" si="48"/>
        <v>8.9356933599430116E-4</v>
      </c>
      <c r="CB69" s="24">
        <f t="shared" si="48"/>
        <v>2.8325271295155103E-3</v>
      </c>
      <c r="CC69" s="24">
        <f t="shared" si="48"/>
        <v>4.8236787580359153E-4</v>
      </c>
      <c r="CD69" s="24">
        <f t="shared" si="48"/>
        <v>3.4350810872933379E-3</v>
      </c>
      <c r="CE69" s="24">
        <f t="shared" si="48"/>
        <v>1.5035861137745487E-3</v>
      </c>
      <c r="CF69" s="24">
        <f t="shared" si="14"/>
        <v>5.7804736277112731E-2</v>
      </c>
    </row>
    <row r="70" spans="1:84" x14ac:dyDescent="0.2">
      <c r="A70" s="31">
        <f>+[1]PAT!A71</f>
        <v>44682</v>
      </c>
      <c r="B70" s="17">
        <f>+[1]PAT!B71</f>
        <v>743.26465593560101</v>
      </c>
      <c r="C70" s="17">
        <f>+[1]PAT!C71</f>
        <v>767.44380724573102</v>
      </c>
      <c r="D70" s="17">
        <f>+[1]PAT!D71</f>
        <v>585.43476275959199</v>
      </c>
      <c r="E70" s="17">
        <f>+[1]PAT!E71</f>
        <v>760.70779213275205</v>
      </c>
      <c r="F70" s="17">
        <f>+[1]PAT!F71</f>
        <v>643.18460000000005</v>
      </c>
      <c r="G70" s="17">
        <f>+[1]PAT!G71</f>
        <v>749.73451807793106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518.914730776537</v>
      </c>
      <c r="M70" s="17">
        <f>+[1]PAT!M71</f>
        <v>687.95572815234402</v>
      </c>
      <c r="N70" s="17">
        <f>+[1]PAT!N71</f>
        <v>634.91101027449997</v>
      </c>
      <c r="O70" s="17">
        <f>+[1]PAT!P71</f>
        <v>761.30179999999996</v>
      </c>
      <c r="P70" s="17">
        <f>+[1]PAT!Q71</f>
        <v>758.82479999999998</v>
      </c>
      <c r="Q70" s="17">
        <f>+[1]PAT!R71</f>
        <v>684.8202</v>
      </c>
      <c r="R70" s="18">
        <f t="shared" ref="R70:R95" si="51">+SUMPRODUCT($C$3:$N$3,C70:N70)</f>
        <v>743.26465593560101</v>
      </c>
      <c r="S70" s="19">
        <f t="shared" ref="S70:S122" si="52">+($C$3*$C70+$D$3*$D70+$E$3*$E70+$G$3*$G70+$K$3*$K70+$M$3*$M70+$N$3*$N70)/SUM($C$3:$E$3,$G$3,$K$3,$M$3:$N$3)</f>
        <v>730.87025462720101</v>
      </c>
      <c r="T70" s="19">
        <f t="shared" ref="T70:T122" si="53">+($E$3*$E70+$G$3*$G70+$K$3*$K70+$M$3*$M70+$N$3*$N70)/SUM($E$3,$G$3,$K$3,$M$3:$N$3)</f>
        <v>716.89434040803633</v>
      </c>
      <c r="U70" s="19">
        <f t="shared" ref="U70:U122" si="54">+($E$3*$E70+$G$3*$G70+$K$3*$K70+$N$3*$N70)/SUM($E$3,$G$3,$K$3,$N$3)</f>
        <v>721.74929913521328</v>
      </c>
      <c r="V70" s="19"/>
      <c r="W70" s="20">
        <f t="shared" ref="W70:W122" si="55">($E$3*$E70+SUMPRODUCT($G$3:$L$3,$G70:$L70)+$N$3*$N70)/SUM($E$3,$G$3:$L$3,$N$3)</f>
        <v>765.08822763095179</v>
      </c>
      <c r="X70" s="21"/>
      <c r="Y70" s="41">
        <f t="shared" si="47"/>
        <v>5.4219949390571509E-2</v>
      </c>
      <c r="Z70" s="24">
        <f t="shared" si="47"/>
        <v>5.645613082766765E-2</v>
      </c>
      <c r="AA70" s="24">
        <f t="shared" si="47"/>
        <v>6.1803086917612493E-2</v>
      </c>
      <c r="AB70" s="24">
        <f t="shared" si="47"/>
        <v>6.5015130667297028E-2</v>
      </c>
      <c r="AC70" s="24">
        <f t="shared" si="47"/>
        <v>2.3707872107303407E-2</v>
      </c>
      <c r="AD70" s="24">
        <f t="shared" si="47"/>
        <v>6.1238777776741582E-2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3.2384256477377749E-2</v>
      </c>
      <c r="AJ70" s="24">
        <f t="shared" si="47"/>
        <v>5.2379842578581304E-2</v>
      </c>
      <c r="AK70" s="24">
        <f t="shared" si="47"/>
        <v>5.797395961215468E-2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5.4219949390571509E-2</v>
      </c>
      <c r="AP70" s="24">
        <f t="shared" si="45"/>
        <v>5.8155129465312871E-2</v>
      </c>
      <c r="AQ70" s="24">
        <f t="shared" si="45"/>
        <v>5.927563375617817E-2</v>
      </c>
      <c r="AR70" s="24">
        <f t="shared" si="39"/>
        <v>6.0386745743047143E-2</v>
      </c>
      <c r="AS70" s="24" t="e">
        <f t="shared" si="39"/>
        <v>#DIV/0!</v>
      </c>
      <c r="AT70" s="24">
        <f t="shared" si="39"/>
        <v>5.7803280484469699E-2</v>
      </c>
      <c r="AU70" s="21"/>
      <c r="AV70" s="24">
        <f t="shared" si="44"/>
        <v>0.60939716030028079</v>
      </c>
      <c r="AW70" s="24">
        <f t="shared" si="44"/>
        <v>0.65987669991325548</v>
      </c>
      <c r="AX70" s="24">
        <f t="shared" si="44"/>
        <v>0.49861235118090508</v>
      </c>
      <c r="AY70" s="24">
        <f t="shared" si="44"/>
        <v>0.76927022800197542</v>
      </c>
      <c r="AZ70" s="24">
        <f t="shared" si="44"/>
        <v>0.491645933404949</v>
      </c>
      <c r="BA70" s="24">
        <f t="shared" si="44"/>
        <v>0.51408834658053726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0.62471403570499295</v>
      </c>
      <c r="BG70" s="24">
        <f t="shared" si="42"/>
        <v>0.7579610787244857</v>
      </c>
      <c r="BH70" s="24">
        <f t="shared" si="42"/>
        <v>0.54631610044036738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0.60939716030028057</v>
      </c>
      <c r="BM70" s="24">
        <f t="shared" si="46"/>
        <v>0.64072195486754557</v>
      </c>
      <c r="BN70" s="24">
        <f t="shared" si="46"/>
        <v>0.63758096037137246</v>
      </c>
      <c r="BO70" s="24">
        <f t="shared" si="46"/>
        <v>0.61984313270390512</v>
      </c>
      <c r="BP70" s="24" t="e">
        <f t="shared" si="46"/>
        <v>#DIV/0!</v>
      </c>
      <c r="BQ70" s="24">
        <f t="shared" si="46"/>
        <v>0.59880777100574556</v>
      </c>
      <c r="BR70" s="21"/>
      <c r="BS70" s="35">
        <f t="shared" ref="BS70:BS95" si="56">+A70</f>
        <v>44682</v>
      </c>
      <c r="BT70" s="24">
        <f t="shared" si="41"/>
        <v>1.5955844141084821E-2</v>
      </c>
      <c r="BU70" s="24">
        <f t="shared" si="49"/>
        <v>1.6916109359150563E-3</v>
      </c>
      <c r="BV70" s="24">
        <f t="shared" si="50"/>
        <v>8.4440792512754277E-3</v>
      </c>
      <c r="BW70" s="24">
        <f t="shared" si="48"/>
        <v>2.1253864118255554E-3</v>
      </c>
      <c r="BX70" s="24">
        <f t="shared" si="48"/>
        <v>4.0192957022074085E-3</v>
      </c>
      <c r="BY70" s="24">
        <f t="shared" si="48"/>
        <v>3.4986772424089197E-3</v>
      </c>
      <c r="BZ70" s="24">
        <f t="shared" si="48"/>
        <v>9.3828783866313908E-3</v>
      </c>
      <c r="CA70" s="24">
        <f t="shared" si="48"/>
        <v>9.6328343764349946E-4</v>
      </c>
      <c r="CB70" s="24">
        <f t="shared" si="48"/>
        <v>3.6396819013004528E-3</v>
      </c>
      <c r="CC70" s="24">
        <f t="shared" si="48"/>
        <v>4.8252808010921681E-4</v>
      </c>
      <c r="CD70" s="24">
        <f t="shared" si="48"/>
        <v>2.4671958168991487E-3</v>
      </c>
      <c r="CE70" s="24">
        <f t="shared" si="48"/>
        <v>1.5494880832705839E-3</v>
      </c>
      <c r="CF70" s="24">
        <f t="shared" si="14"/>
        <v>5.4219949390571481E-2</v>
      </c>
    </row>
    <row r="71" spans="1:84" x14ac:dyDescent="0.2">
      <c r="A71" s="31">
        <f>+[1]PAT!A72</f>
        <v>44713</v>
      </c>
      <c r="B71" s="17">
        <f>+[1]PAT!B72</f>
        <v>784.18549610419666</v>
      </c>
      <c r="C71" s="17">
        <f>+[1]PAT!C72</f>
        <v>809.80635620068006</v>
      </c>
      <c r="D71" s="17">
        <f>+[1]PAT!D72</f>
        <v>626.80177504119604</v>
      </c>
      <c r="E71" s="17">
        <f>+[1]PAT!E72</f>
        <v>818.771870894009</v>
      </c>
      <c r="F71" s="17">
        <f>+[1]PAT!F72</f>
        <v>675.46159999999998</v>
      </c>
      <c r="G71" s="17">
        <f>+[1]PAT!G72</f>
        <v>787.25090474680599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536.01610833288396</v>
      </c>
      <c r="M71" s="17">
        <f>+[1]PAT!M72</f>
        <v>738.19115550191805</v>
      </c>
      <c r="N71" s="17">
        <f>+[1]PAT!N72</f>
        <v>670.82418817598102</v>
      </c>
      <c r="O71" s="17">
        <f>+[1]PAT!P72</f>
        <v>806.87660000000005</v>
      </c>
      <c r="P71" s="17">
        <f>+[1]PAT!Q72</f>
        <v>797.06299999999999</v>
      </c>
      <c r="Q71" s="17">
        <f>+[1]PAT!R72</f>
        <v>716.46780000000001</v>
      </c>
      <c r="R71" s="18">
        <f t="shared" si="51"/>
        <v>784.18549610419666</v>
      </c>
      <c r="S71" s="19">
        <f t="shared" si="52"/>
        <v>774.18822766637425</v>
      </c>
      <c r="T71" s="19">
        <f t="shared" si="53"/>
        <v>761.14657943368491</v>
      </c>
      <c r="U71" s="19">
        <f t="shared" si="54"/>
        <v>764.99775359396801</v>
      </c>
      <c r="V71" s="19"/>
      <c r="W71" s="20">
        <f t="shared" si="55"/>
        <v>805.98183351086755</v>
      </c>
      <c r="X71" s="21"/>
      <c r="Y71" s="41">
        <f t="shared" si="47"/>
        <v>5.5055544269202006E-2</v>
      </c>
      <c r="Z71" s="24">
        <f t="shared" si="47"/>
        <v>5.5199544976437309E-2</v>
      </c>
      <c r="AA71" s="24">
        <f t="shared" si="47"/>
        <v>7.0660327867464456E-2</v>
      </c>
      <c r="AB71" s="24">
        <f t="shared" si="47"/>
        <v>7.6329018003701732E-2</v>
      </c>
      <c r="AC71" s="24">
        <f t="shared" si="47"/>
        <v>5.0183104508410015E-2</v>
      </c>
      <c r="AD71" s="24">
        <f t="shared" si="47"/>
        <v>5.0039561690522705E-2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3.2956045650805343E-2</v>
      </c>
      <c r="AJ71" s="24">
        <f t="shared" si="47"/>
        <v>7.302130833984366E-2</v>
      </c>
      <c r="AK71" s="24">
        <f t="shared" si="47"/>
        <v>5.6564112639902353E-2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5.5055544269202006E-2</v>
      </c>
      <c r="AP71" s="24">
        <f t="shared" si="45"/>
        <v>5.926903272492412E-2</v>
      </c>
      <c r="AQ71" s="24">
        <f t="shared" si="45"/>
        <v>6.1727700347671055E-2</v>
      </c>
      <c r="AR71" s="24">
        <f t="shared" si="39"/>
        <v>5.9921713135813626E-2</v>
      </c>
      <c r="AS71" s="24" t="e">
        <f t="shared" si="39"/>
        <v>#DIV/0!</v>
      </c>
      <c r="AT71" s="24">
        <f t="shared" si="39"/>
        <v>5.3449529613780911E-2</v>
      </c>
      <c r="AU71" s="21"/>
      <c r="AV71" s="24">
        <f t="shared" si="44"/>
        <v>0.63553146595896393</v>
      </c>
      <c r="AW71" s="24">
        <f t="shared" si="44"/>
        <v>0.68195195354875993</v>
      </c>
      <c r="AX71" s="24">
        <f t="shared" si="44"/>
        <v>0.52598393896148399</v>
      </c>
      <c r="AY71" s="24">
        <f t="shared" si="44"/>
        <v>0.83444766624548317</v>
      </c>
      <c r="AZ71" s="24">
        <f t="shared" si="44"/>
        <v>0.54671505301492629</v>
      </c>
      <c r="BA71" s="24">
        <f t="shared" si="44"/>
        <v>0.54058373057379616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0.62660222916835395</v>
      </c>
      <c r="BG71" s="24">
        <f t="shared" si="42"/>
        <v>0.82155558275969276</v>
      </c>
      <c r="BH71" s="24">
        <f t="shared" si="42"/>
        <v>0.5814019336364209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0.63553146595896393</v>
      </c>
      <c r="BM71" s="24">
        <f t="shared" si="46"/>
        <v>0.67450613059182163</v>
      </c>
      <c r="BN71" s="24">
        <f t="shared" si="46"/>
        <v>0.68170341245181043</v>
      </c>
      <c r="BO71" s="24">
        <f t="shared" si="46"/>
        <v>0.66105778704824214</v>
      </c>
      <c r="BP71" s="24" t="e">
        <f t="shared" si="46"/>
        <v>#DIV/0!</v>
      </c>
      <c r="BQ71" s="24">
        <f t="shared" si="46"/>
        <v>0.61883381600046561</v>
      </c>
      <c r="BR71" s="21"/>
      <c r="BS71" s="35">
        <f t="shared" si="56"/>
        <v>44713</v>
      </c>
      <c r="BT71" s="24">
        <f t="shared" si="41"/>
        <v>1.5633794887926596E-2</v>
      </c>
      <c r="BU71" s="24">
        <f t="shared" si="49"/>
        <v>1.947954094539359E-3</v>
      </c>
      <c r="BV71" s="24">
        <f t="shared" si="50"/>
        <v>1.0015026058010352E-2</v>
      </c>
      <c r="BW71" s="24">
        <f t="shared" si="48"/>
        <v>4.3686541181117726E-3</v>
      </c>
      <c r="BX71" s="24">
        <f t="shared" si="48"/>
        <v>3.3061215909938528E-3</v>
      </c>
      <c r="BY71" s="24">
        <f t="shared" si="48"/>
        <v>3.5757841823576197E-3</v>
      </c>
      <c r="BZ71" s="24">
        <f t="shared" si="48"/>
        <v>7.8725503133664169E-3</v>
      </c>
      <c r="CA71" s="24">
        <f t="shared" si="48"/>
        <v>1.2341290449837734E-4</v>
      </c>
      <c r="CB71" s="24">
        <f t="shared" si="48"/>
        <v>2.7807322512844982E-3</v>
      </c>
      <c r="CC71" s="24">
        <f t="shared" si="48"/>
        <v>4.8087688291560503E-4</v>
      </c>
      <c r="CD71" s="24">
        <f t="shared" si="48"/>
        <v>3.4334468738406831E-3</v>
      </c>
      <c r="CE71" s="24">
        <f t="shared" si="48"/>
        <v>1.5171901113567956E-3</v>
      </c>
      <c r="CF71" s="24">
        <f t="shared" ref="CF71:CF95" si="57">+SUM(BT71:CE71)</f>
        <v>5.5055544269201923E-2</v>
      </c>
    </row>
    <row r="72" spans="1:84" x14ac:dyDescent="0.2">
      <c r="A72" s="31">
        <f>+[1]PAT!A73</f>
        <v>44743</v>
      </c>
      <c r="B72" s="17">
        <f>+[1]PAT!B73</f>
        <v>848.4412094780796</v>
      </c>
      <c r="C72" s="17">
        <f>+[1]PAT!C73</f>
        <v>872.81780699117303</v>
      </c>
      <c r="D72" s="17">
        <f>+[1]PAT!D73</f>
        <v>659.95203176412997</v>
      </c>
      <c r="E72" s="17">
        <f>+[1]PAT!E73</f>
        <v>918.85675534854397</v>
      </c>
      <c r="F72" s="17">
        <f>+[1]PAT!F73</f>
        <v>712.75840000000005</v>
      </c>
      <c r="G72" s="17">
        <f>+[1]PAT!G73</f>
        <v>867.59853404732905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565.87620418845904</v>
      </c>
      <c r="M72" s="17">
        <f>+[1]PAT!M73</f>
        <v>813.93786318313596</v>
      </c>
      <c r="N72" s="17">
        <f>+[1]PAT!N73</f>
        <v>720.961254637926</v>
      </c>
      <c r="O72" s="17">
        <f>+[1]PAT!P73</f>
        <v>896.79549999999995</v>
      </c>
      <c r="P72" s="17">
        <f>+[1]PAT!Q73</f>
        <v>860.14170000000001</v>
      </c>
      <c r="Q72" s="17">
        <f>+[1]PAT!R73</f>
        <v>762.06659999999999</v>
      </c>
      <c r="R72" s="18">
        <f t="shared" si="51"/>
        <v>848.4412094780796</v>
      </c>
      <c r="S72" s="19">
        <f t="shared" si="52"/>
        <v>845.38815976850333</v>
      </c>
      <c r="T72" s="19">
        <f t="shared" si="53"/>
        <v>842.46483467510609</v>
      </c>
      <c r="U72" s="19">
        <f t="shared" si="54"/>
        <v>847.25073345909607</v>
      </c>
      <c r="V72" s="19"/>
      <c r="W72" s="20">
        <f t="shared" si="55"/>
        <v>876.83557466892842</v>
      </c>
      <c r="X72" s="21"/>
      <c r="Y72" s="41">
        <f t="shared" si="47"/>
        <v>8.1939431031436971E-2</v>
      </c>
      <c r="Z72" s="24">
        <f t="shared" si="47"/>
        <v>7.7810516437682775E-2</v>
      </c>
      <c r="AA72" s="24">
        <f t="shared" si="47"/>
        <v>5.2887943274817939E-2</v>
      </c>
      <c r="AB72" s="24">
        <f t="shared" si="47"/>
        <v>0.12223781496701069</v>
      </c>
      <c r="AC72" s="24">
        <f t="shared" si="47"/>
        <v>5.5216758436008817E-2</v>
      </c>
      <c r="AD72" s="24">
        <f t="shared" si="47"/>
        <v>0.10206101868674811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5.5707459890423694E-2</v>
      </c>
      <c r="AJ72" s="24">
        <f t="shared" si="47"/>
        <v>0.10261123709849307</v>
      </c>
      <c r="AK72" s="24">
        <f t="shared" si="47"/>
        <v>7.4739503055593737E-2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8.1939431031436971E-2</v>
      </c>
      <c r="AP72" s="24">
        <f t="shared" si="45"/>
        <v>9.1967211018883832E-2</v>
      </c>
      <c r="AQ72" s="24">
        <f t="shared" si="45"/>
        <v>0.10683652457838577</v>
      </c>
      <c r="AR72" s="24">
        <f t="shared" si="39"/>
        <v>0.10752055084959755</v>
      </c>
      <c r="AS72" s="24" t="e">
        <f t="shared" si="39"/>
        <v>#DIV/0!</v>
      </c>
      <c r="AT72" s="24">
        <f t="shared" si="39"/>
        <v>8.7909848847859351E-2</v>
      </c>
      <c r="AU72" s="21"/>
      <c r="AV72" s="24">
        <f t="shared" si="44"/>
        <v>0.71011712501818258</v>
      </c>
      <c r="AW72" s="24">
        <f t="shared" si="44"/>
        <v>0.73376663727251668</v>
      </c>
      <c r="AX72" s="24">
        <f t="shared" si="44"/>
        <v>0.56575839809169359</v>
      </c>
      <c r="AY72" s="24">
        <f t="shared" si="44"/>
        <v>0.97513225555262295</v>
      </c>
      <c r="AZ72" s="24">
        <f t="shared" si="44"/>
        <v>0.58519261837151548</v>
      </c>
      <c r="BA72" s="24">
        <f t="shared" si="44"/>
        <v>0.6647026832163363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0.66942183630724772</v>
      </c>
      <c r="BG72" s="24">
        <f t="shared" si="42"/>
        <v>0.92024656586463793</v>
      </c>
      <c r="BH72" s="24">
        <f t="shared" si="42"/>
        <v>0.64854181704928937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0.71011712501818258</v>
      </c>
      <c r="BM72" s="24">
        <f t="shared" si="46"/>
        <v>0.75896045726876826</v>
      </c>
      <c r="BN72" s="24">
        <f t="shared" si="46"/>
        <v>0.79714282939253334</v>
      </c>
      <c r="BO72" s="24">
        <f t="shared" si="46"/>
        <v>0.77876392198794386</v>
      </c>
      <c r="BP72" s="24" t="e">
        <f t="shared" si="46"/>
        <v>#DIV/0!</v>
      </c>
      <c r="BQ72" s="24">
        <f t="shared" si="46"/>
        <v>0.71008084332510868</v>
      </c>
      <c r="BR72" s="21"/>
      <c r="BS72" s="35">
        <f t="shared" si="56"/>
        <v>44743</v>
      </c>
      <c r="BT72" s="24">
        <f t="shared" si="41"/>
        <v>2.2040755711115127E-2</v>
      </c>
      <c r="BU72" s="24">
        <f t="shared" si="49"/>
        <v>1.4795721051547239E-3</v>
      </c>
      <c r="BV72" s="24">
        <f t="shared" si="50"/>
        <v>1.6362049860415315E-2</v>
      </c>
      <c r="BW72" s="24">
        <f t="shared" si="48"/>
        <v>4.7846563072641455E-3</v>
      </c>
      <c r="BX72" s="24">
        <f t="shared" si="48"/>
        <v>6.7111286109338905E-3</v>
      </c>
      <c r="BY72" s="24">
        <f t="shared" si="48"/>
        <v>3.2435282374338082E-3</v>
      </c>
      <c r="BZ72" s="24">
        <f t="shared" si="48"/>
        <v>1.1590271925652047E-2</v>
      </c>
      <c r="CA72" s="24">
        <f t="shared" si="48"/>
        <v>1.3373026729133213E-3</v>
      </c>
      <c r="CB72" s="24">
        <f t="shared" si="48"/>
        <v>6.6798564064540922E-3</v>
      </c>
      <c r="CC72" s="24">
        <f t="shared" si="48"/>
        <v>7.9582701603371226E-4</v>
      </c>
      <c r="CD72" s="24">
        <f t="shared" si="48"/>
        <v>4.9069165003972296E-3</v>
      </c>
      <c r="CE72" s="24">
        <f t="shared" si="48"/>
        <v>2.0075656776695735E-3</v>
      </c>
      <c r="CF72" s="24">
        <f t="shared" si="57"/>
        <v>8.1939431031436999E-2</v>
      </c>
    </row>
    <row r="73" spans="1:84" x14ac:dyDescent="0.2">
      <c r="A73" s="31">
        <f>+[1]PAT!A74</f>
        <v>44774</v>
      </c>
      <c r="B73" s="17">
        <f>+[1]PAT!B74</f>
        <v>902.7753652452576</v>
      </c>
      <c r="C73" s="17">
        <f>+[1]PAT!C74</f>
        <v>930.31613058470896</v>
      </c>
      <c r="D73" s="17">
        <f>+[1]PAT!D74</f>
        <v>707.54634833595605</v>
      </c>
      <c r="E73" s="17">
        <f>+[1]PAT!E74</f>
        <v>994.01789605788895</v>
      </c>
      <c r="F73" s="17">
        <f>+[1]PAT!F74</f>
        <v>735.23900000000003</v>
      </c>
      <c r="G73" s="17">
        <f>+[1]PAT!G74</f>
        <v>922.75672038906805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589.34556470160896</v>
      </c>
      <c r="M73" s="17">
        <f>+[1]PAT!M74</f>
        <v>869.76944267991303</v>
      </c>
      <c r="N73" s="17">
        <f>+[1]PAT!N74</f>
        <v>778.23321986003498</v>
      </c>
      <c r="O73" s="17">
        <f>+[1]PAT!P74</f>
        <v>970.08439999999996</v>
      </c>
      <c r="P73" s="17">
        <f>+[1]PAT!Q74</f>
        <v>917.22900000000004</v>
      </c>
      <c r="Q73" s="17">
        <f>+[1]PAT!R74</f>
        <v>795.82830000000001</v>
      </c>
      <c r="R73" s="18">
        <f t="shared" si="51"/>
        <v>902.7753652452576</v>
      </c>
      <c r="S73" s="19">
        <f t="shared" si="52"/>
        <v>905.26868562829088</v>
      </c>
      <c r="T73" s="19">
        <f t="shared" si="53"/>
        <v>905.40943125523188</v>
      </c>
      <c r="U73" s="19">
        <f t="shared" si="54"/>
        <v>911.38866315624307</v>
      </c>
      <c r="V73" s="19"/>
      <c r="W73" s="20">
        <f t="shared" si="55"/>
        <v>935.7986229296755</v>
      </c>
      <c r="X73" s="21"/>
      <c r="Y73" s="41">
        <f t="shared" si="47"/>
        <v>6.4039977266782788E-2</v>
      </c>
      <c r="Z73" s="24">
        <f t="shared" si="47"/>
        <v>6.5876661925296176E-2</v>
      </c>
      <c r="AA73" s="24">
        <f t="shared" si="47"/>
        <v>7.2117842329541437E-2</v>
      </c>
      <c r="AB73" s="24">
        <f t="shared" si="47"/>
        <v>8.1798539622026878E-2</v>
      </c>
      <c r="AC73" s="24">
        <f t="shared" si="47"/>
        <v>3.1540280689781985E-2</v>
      </c>
      <c r="AD73" s="24">
        <f t="shared" si="47"/>
        <v>6.3575702559601099E-2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4.1474372556110639E-2</v>
      </c>
      <c r="AJ73" s="24">
        <f t="shared" si="47"/>
        <v>6.8594400165181924E-2</v>
      </c>
      <c r="AK73" s="24">
        <f t="shared" si="47"/>
        <v>7.9438339929753354E-2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6.4039977266782788E-2</v>
      </c>
      <c r="AP73" s="24">
        <f t="shared" si="45"/>
        <v>7.083199021403952E-2</v>
      </c>
      <c r="AQ73" s="24">
        <f t="shared" si="45"/>
        <v>7.4714805876022305E-2</v>
      </c>
      <c r="AR73" s="24">
        <f t="shared" si="39"/>
        <v>7.5701238327984921E-2</v>
      </c>
      <c r="AS73" s="24" t="e">
        <f t="shared" si="39"/>
        <v>#DIV/0!</v>
      </c>
      <c r="AT73" s="24">
        <f t="shared" si="39"/>
        <v>6.7245273759575896E-2</v>
      </c>
      <c r="AU73" s="21"/>
      <c r="AV73" s="24">
        <f t="shared" si="44"/>
        <v>0.76081935011215629</v>
      </c>
      <c r="AW73" s="24">
        <f t="shared" si="44"/>
        <v>0.79072745413419687</v>
      </c>
      <c r="AX73" s="24">
        <f t="shared" si="44"/>
        <v>0.64485073511931734</v>
      </c>
      <c r="AY73" s="24">
        <f t="shared" si="44"/>
        <v>1.0663574050224378</v>
      </c>
      <c r="AZ73" s="24">
        <f t="shared" si="44"/>
        <v>0.57537463515684562</v>
      </c>
      <c r="BA73" s="24">
        <f t="shared" si="44"/>
        <v>0.72444875665512831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0.70884683262824177</v>
      </c>
      <c r="BG73" s="24">
        <f t="shared" si="42"/>
        <v>0.97337477002428408</v>
      </c>
      <c r="BH73" s="24">
        <f t="shared" si="42"/>
        <v>0.72550584399224149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0.76081935011215629</v>
      </c>
      <c r="BM73" s="24">
        <f t="shared" si="46"/>
        <v>0.82509858657886515</v>
      </c>
      <c r="BN73" s="24">
        <f t="shared" si="46"/>
        <v>0.8695477795102422</v>
      </c>
      <c r="BO73" s="24">
        <f t="shared" si="46"/>
        <v>0.85393060249303354</v>
      </c>
      <c r="BP73" s="24" t="e">
        <f t="shared" si="46"/>
        <v>#DIV/0!</v>
      </c>
      <c r="BQ73" s="24">
        <f t="shared" si="46"/>
        <v>0.76582827330421188</v>
      </c>
      <c r="BR73" s="21"/>
      <c r="BS73" s="35">
        <f t="shared" si="56"/>
        <v>44774</v>
      </c>
      <c r="BT73" s="24">
        <f t="shared" si="41"/>
        <v>1.8589137332696223E-2</v>
      </c>
      <c r="BU73" s="24">
        <f t="shared" si="49"/>
        <v>1.9633665378401815E-3</v>
      </c>
      <c r="BV73" s="24">
        <f t="shared" si="50"/>
        <v>1.1356895600185924E-2</v>
      </c>
      <c r="BW73" s="24">
        <f t="shared" si="48"/>
        <v>2.6655333743055621E-3</v>
      </c>
      <c r="BX73" s="24">
        <f t="shared" si="48"/>
        <v>4.2582340002159536E-3</v>
      </c>
      <c r="BY73" s="24">
        <f t="shared" si="48"/>
        <v>3.3905094635485432E-3</v>
      </c>
      <c r="BZ73" s="24">
        <f t="shared" si="48"/>
        <v>9.3825507425516937E-3</v>
      </c>
      <c r="CA73" s="24">
        <f t="shared" si="48"/>
        <v>1.2376892096577598E-3</v>
      </c>
      <c r="CB73" s="24">
        <f t="shared" si="48"/>
        <v>5.1554614640780374E-3</v>
      </c>
      <c r="CC73" s="24">
        <f t="shared" si="48"/>
        <v>5.7813037514593542E-4</v>
      </c>
      <c r="CD73" s="24">
        <f t="shared" si="48"/>
        <v>3.3428883542573288E-3</v>
      </c>
      <c r="CE73" s="24">
        <f t="shared" si="48"/>
        <v>2.1195808122998578E-3</v>
      </c>
      <c r="CF73" s="24">
        <f t="shared" si="57"/>
        <v>6.4039977266782996E-2</v>
      </c>
    </row>
    <row r="74" spans="1:84" x14ac:dyDescent="0.2">
      <c r="A74" s="31">
        <f>+[1]PAT!A75</f>
        <v>44805</v>
      </c>
      <c r="B74" s="17">
        <f>+[1]PAT!B75</f>
        <v>955.56486183291702</v>
      </c>
      <c r="C74" s="17">
        <f>+[1]PAT!C75</f>
        <v>986.39293645133102</v>
      </c>
      <c r="D74" s="17">
        <f>+[1]PAT!D75</f>
        <v>764.35511900156803</v>
      </c>
      <c r="E74" s="17">
        <f>+[1]PAT!E75</f>
        <v>1065.57078304323</v>
      </c>
      <c r="F74" s="17">
        <f>+[1]PAT!F75</f>
        <v>754.99929999999995</v>
      </c>
      <c r="G74" s="17">
        <f>+[1]PAT!G75</f>
        <v>974.78043229397895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622.70146464219101</v>
      </c>
      <c r="M74" s="17">
        <f>+[1]PAT!M75</f>
        <v>940.29470413561705</v>
      </c>
      <c r="N74" s="17">
        <f>+[1]PAT!N75</f>
        <v>822.53159416411495</v>
      </c>
      <c r="O74" s="17">
        <f>+[1]PAT!P75</f>
        <v>1068.3169</v>
      </c>
      <c r="P74" s="17">
        <f>+[1]PAT!Q75</f>
        <v>968.74369999999999</v>
      </c>
      <c r="Q74" s="17">
        <f>+[1]PAT!R75</f>
        <v>836.60540000000003</v>
      </c>
      <c r="R74" s="18">
        <f t="shared" si="51"/>
        <v>955.56486183291702</v>
      </c>
      <c r="S74" s="19">
        <f t="shared" si="52"/>
        <v>964.1739773297561</v>
      </c>
      <c r="T74" s="19">
        <f t="shared" si="53"/>
        <v>966.71639688416371</v>
      </c>
      <c r="U74" s="19">
        <f t="shared" si="54"/>
        <v>971.14909830961346</v>
      </c>
      <c r="V74" s="19"/>
      <c r="W74" s="20">
        <f t="shared" si="55"/>
        <v>991.14583654584214</v>
      </c>
      <c r="X74" s="21"/>
      <c r="Y74" s="41">
        <f t="shared" si="47"/>
        <v>5.8474675561531297E-2</v>
      </c>
      <c r="Z74" s="24">
        <f t="shared" si="47"/>
        <v>6.0277150984555661E-2</v>
      </c>
      <c r="AA74" s="24">
        <f t="shared" si="47"/>
        <v>8.0289822425368751E-2</v>
      </c>
      <c r="AB74" s="24">
        <f t="shared" si="47"/>
        <v>7.1983499763040415E-2</v>
      </c>
      <c r="AC74" s="24">
        <f t="shared" si="47"/>
        <v>2.6876022626656004E-2</v>
      </c>
      <c r="AD74" s="24">
        <f t="shared" si="47"/>
        <v>5.6378578183614581E-2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5.6598203055062246E-2</v>
      </c>
      <c r="AJ74" s="24">
        <f t="shared" si="47"/>
        <v>8.108500712373079E-2</v>
      </c>
      <c r="AK74" s="24">
        <f t="shared" si="47"/>
        <v>5.6921721116000468E-2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5.8474675561531297E-2</v>
      </c>
      <c r="AP74" s="24">
        <f t="shared" si="45"/>
        <v>6.5069401644642921E-2</v>
      </c>
      <c r="AQ74" s="24">
        <f t="shared" si="45"/>
        <v>6.7711869914959699E-2</v>
      </c>
      <c r="AR74" s="24">
        <f t="shared" si="39"/>
        <v>6.5570746673996538E-2</v>
      </c>
      <c r="AS74" s="24" t="e">
        <f t="shared" si="39"/>
        <v>#DIV/0!</v>
      </c>
      <c r="AT74" s="24">
        <f t="shared" si="39"/>
        <v>5.9144363178151416E-2</v>
      </c>
      <c r="AU74" s="21"/>
      <c r="AV74" s="24">
        <f t="shared" si="44"/>
        <v>0.80147660141303789</v>
      </c>
      <c r="AW74" s="24">
        <f t="shared" si="44"/>
        <v>0.84838558198755276</v>
      </c>
      <c r="AX74" s="24">
        <f t="shared" si="44"/>
        <v>0.69605841075686481</v>
      </c>
      <c r="AY74" s="24">
        <f t="shared" si="44"/>
        <v>1.1250016827079521</v>
      </c>
      <c r="AZ74" s="24">
        <f t="shared" si="44"/>
        <v>0.56922850212116227</v>
      </c>
      <c r="BA74" s="24">
        <f t="shared" si="44"/>
        <v>0.7739634265910893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0.73566429848150094</v>
      </c>
      <c r="BG74" s="24">
        <f t="shared" si="42"/>
        <v>1.0271811924256253</v>
      </c>
      <c r="BH74" s="24">
        <f t="shared" si="42"/>
        <v>0.76397972683908266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0.80147660141303789</v>
      </c>
      <c r="BM74" s="24">
        <f t="shared" si="46"/>
        <v>0.87564242773277257</v>
      </c>
      <c r="BN74" s="24">
        <f t="shared" si="46"/>
        <v>0.91384019707314068</v>
      </c>
      <c r="BO74" s="24">
        <f t="shared" si="46"/>
        <v>0.89661518253807349</v>
      </c>
      <c r="BP74" s="24" t="e">
        <f t="shared" si="46"/>
        <v>#DIV/0!</v>
      </c>
      <c r="BQ74" s="24">
        <f t="shared" si="46"/>
        <v>0.80390321457838088</v>
      </c>
      <c r="BR74" s="21"/>
      <c r="BS74" s="35">
        <f t="shared" si="56"/>
        <v>44805</v>
      </c>
      <c r="BT74" s="24">
        <f t="shared" si="41"/>
        <v>1.7038422227034992E-2</v>
      </c>
      <c r="BU74" s="24">
        <f t="shared" si="49"/>
        <v>2.2024382253233669E-3</v>
      </c>
      <c r="BV74" s="24">
        <f t="shared" si="50"/>
        <v>1.0160977431000973E-2</v>
      </c>
      <c r="BW74" s="24">
        <f t="shared" si="48"/>
        <v>2.2019721145801769E-3</v>
      </c>
      <c r="BX74" s="24">
        <f t="shared" si="48"/>
        <v>3.7745304767437152E-3</v>
      </c>
      <c r="BY74" s="24">
        <f t="shared" si="48"/>
        <v>2.6216086427624484E-3</v>
      </c>
      <c r="BZ74" s="24">
        <f t="shared" si="48"/>
        <v>8.8775246739511184E-3</v>
      </c>
      <c r="CA74" s="24">
        <f t="shared" si="48"/>
        <v>7.4771640430907802E-4</v>
      </c>
      <c r="CB74" s="24">
        <f t="shared" si="48"/>
        <v>4.5679775155136985E-3</v>
      </c>
      <c r="CC74" s="24">
        <f t="shared" si="48"/>
        <v>7.7221680563777095E-4</v>
      </c>
      <c r="CD74" s="24">
        <f t="shared" si="48"/>
        <v>3.9685213175665842E-3</v>
      </c>
      <c r="CE74" s="24">
        <f t="shared" si="48"/>
        <v>1.5407697271072804E-3</v>
      </c>
      <c r="CF74" s="24">
        <f t="shared" si="57"/>
        <v>5.8474675561531193E-2</v>
      </c>
    </row>
    <row r="75" spans="1:84" x14ac:dyDescent="0.2">
      <c r="A75" s="31">
        <f>+[1]PAT!A76</f>
        <v>44835</v>
      </c>
      <c r="B75" s="17">
        <f>+[1]PAT!B76</f>
        <v>1016.338578770878</v>
      </c>
      <c r="C75" s="17">
        <f>+[1]PAT!C76</f>
        <v>1052.2424991385201</v>
      </c>
      <c r="D75" s="17">
        <f>+[1]PAT!D76</f>
        <v>805.05256333134298</v>
      </c>
      <c r="E75" s="17">
        <f>+[1]PAT!E76</f>
        <v>1123.4853681209299</v>
      </c>
      <c r="F75" s="17">
        <f>+[1]PAT!F76</f>
        <v>806.9316</v>
      </c>
      <c r="G75" s="17">
        <f>+[1]PAT!G76</f>
        <v>1030.3145633675499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670.15549106637798</v>
      </c>
      <c r="M75" s="17">
        <f>+[1]PAT!M76</f>
        <v>1007.5171574554</v>
      </c>
      <c r="N75" s="17">
        <f>+[1]PAT!N76</f>
        <v>904.81224060144405</v>
      </c>
      <c r="O75" s="17">
        <f>+[1]PAT!P76</f>
        <v>1147.0208</v>
      </c>
      <c r="P75" s="17">
        <f>+[1]PAT!Q76</f>
        <v>1031.5165999999999</v>
      </c>
      <c r="Q75" s="17">
        <f>+[1]PAT!R76</f>
        <v>890.6001</v>
      </c>
      <c r="R75" s="18">
        <f t="shared" si="51"/>
        <v>1016.3385787708778</v>
      </c>
      <c r="S75" s="19">
        <f t="shared" si="52"/>
        <v>1026.2560902663909</v>
      </c>
      <c r="T75" s="19">
        <f t="shared" si="53"/>
        <v>1027.9926612197326</v>
      </c>
      <c r="U75" s="19">
        <f t="shared" si="54"/>
        <v>1031.4277853651358</v>
      </c>
      <c r="V75" s="19"/>
      <c r="W75" s="20">
        <f t="shared" si="55"/>
        <v>1051.6826089038577</v>
      </c>
      <c r="X75" s="21"/>
      <c r="Y75" s="41">
        <f t="shared" si="47"/>
        <v>6.3599782040318908E-2</v>
      </c>
      <c r="Z75" s="24">
        <f t="shared" si="47"/>
        <v>6.675794224975995E-2</v>
      </c>
      <c r="AA75" s="24">
        <f t="shared" si="47"/>
        <v>5.3244157483939736E-2</v>
      </c>
      <c r="AB75" s="24">
        <f t="shared" si="47"/>
        <v>5.4350762989482604E-2</v>
      </c>
      <c r="AC75" s="24">
        <f t="shared" si="47"/>
        <v>6.8784567085029114E-2</v>
      </c>
      <c r="AD75" s="24">
        <f t="shared" si="47"/>
        <v>5.6970912867917223E-2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7.6206704365878508E-2</v>
      </c>
      <c r="AJ75" s="24">
        <f t="shared" si="47"/>
        <v>7.1490834760766342E-2</v>
      </c>
      <c r="AK75" s="24">
        <f t="shared" si="47"/>
        <v>0.10003341758676831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6.3599782040318686E-2</v>
      </c>
      <c r="AP75" s="24">
        <f t="shared" si="45"/>
        <v>6.4388911541222837E-2</v>
      </c>
      <c r="AQ75" s="24">
        <f t="shared" si="45"/>
        <v>6.3385978072854732E-2</v>
      </c>
      <c r="AR75" s="24">
        <f t="shared" si="39"/>
        <v>6.2069446556088703E-2</v>
      </c>
      <c r="AS75" s="24" t="e">
        <f t="shared" si="39"/>
        <v>#DIV/0!</v>
      </c>
      <c r="AT75" s="24">
        <f t="shared" si="39"/>
        <v>6.1077563084951381E-2</v>
      </c>
      <c r="AU75" s="21"/>
      <c r="AV75" s="24">
        <f t="shared" si="44"/>
        <v>0.86673220505398629</v>
      </c>
      <c r="AW75" s="24">
        <f t="shared" si="44"/>
        <v>0.92557255572330988</v>
      </c>
      <c r="AX75" s="24">
        <f t="shared" si="44"/>
        <v>0.74579749302772824</v>
      </c>
      <c r="AY75" s="24">
        <f t="shared" si="44"/>
        <v>1.1643566969472019</v>
      </c>
      <c r="AZ75" s="24">
        <f t="shared" si="44"/>
        <v>0.64496219731760784</v>
      </c>
      <c r="BA75" s="24">
        <f t="shared" si="44"/>
        <v>0.82428761889549018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0.79185623913500724</v>
      </c>
      <c r="BG75" s="24">
        <f t="shared" si="42"/>
        <v>1.1118116411555845</v>
      </c>
      <c r="BH75" s="24">
        <f t="shared" si="42"/>
        <v>0.89342574879057524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0.86673220505398585</v>
      </c>
      <c r="BM75" s="24">
        <f t="shared" si="46"/>
        <v>0.94597327933233455</v>
      </c>
      <c r="BN75" s="24">
        <f t="shared" si="46"/>
        <v>0.98023243758187162</v>
      </c>
      <c r="BO75" s="24">
        <f t="shared" si="46"/>
        <v>0.9602173375287486</v>
      </c>
      <c r="BP75" s="24" t="e">
        <f t="shared" si="46"/>
        <v>#DIV/0!</v>
      </c>
      <c r="BQ75" s="24">
        <f t="shared" si="46"/>
        <v>0.86061893295873593</v>
      </c>
      <c r="BR75" s="21"/>
      <c r="BS75" s="35">
        <f t="shared" si="56"/>
        <v>44835</v>
      </c>
      <c r="BT75" s="24">
        <f t="shared" ref="BT75:BT108" si="58">(C75-C74)/$B74*C$3</f>
        <v>1.8902468860616434E-2</v>
      </c>
      <c r="BU75" s="24">
        <f t="shared" si="49"/>
        <v>1.490647687494379E-3</v>
      </c>
      <c r="BV75" s="24">
        <f t="shared" si="50"/>
        <v>7.7699066840104802E-3</v>
      </c>
      <c r="BW75" s="24">
        <f t="shared" si="48"/>
        <v>5.4673309878503079E-3</v>
      </c>
      <c r="BX75" s="24">
        <f t="shared" si="48"/>
        <v>3.8066338880875694E-3</v>
      </c>
      <c r="BY75" s="24">
        <f t="shared" si="48"/>
        <v>3.5530661869331674E-3</v>
      </c>
      <c r="BZ75" s="24">
        <f t="shared" si="48"/>
        <v>8.2100248066381502E-3</v>
      </c>
      <c r="CA75" s="24">
        <f t="shared" si="48"/>
        <v>2.2634877090930449E-3</v>
      </c>
      <c r="CB75" s="24">
        <f t="shared" si="48"/>
        <v>4.8208540665295877E-3</v>
      </c>
      <c r="CC75" s="24">
        <f t="shared" si="48"/>
        <v>1.0379087719520231E-3</v>
      </c>
      <c r="CD75" s="24">
        <f t="shared" si="48"/>
        <v>3.5736984113194387E-3</v>
      </c>
      <c r="CE75" s="24">
        <f t="shared" si="48"/>
        <v>2.7037539797940837E-3</v>
      </c>
      <c r="CF75" s="24">
        <f t="shared" si="57"/>
        <v>6.3599782040318659E-2</v>
      </c>
    </row>
    <row r="76" spans="1:84" x14ac:dyDescent="0.2">
      <c r="A76" s="31">
        <f>+[1]PAT!A77</f>
        <v>44866</v>
      </c>
      <c r="B76" s="17">
        <f>+[1]PAT!B77</f>
        <v>1066.786852914224</v>
      </c>
      <c r="C76" s="17">
        <f>+[1]PAT!C77</f>
        <v>1091.3532802335501</v>
      </c>
      <c r="D76" s="17">
        <f>+[1]PAT!D77</f>
        <v>853.604462932307</v>
      </c>
      <c r="E76" s="17">
        <f>+[1]PAT!E77</f>
        <v>1184.1815532989799</v>
      </c>
      <c r="F76" s="17">
        <f>+[1]PAT!F77</f>
        <v>856.56330000000003</v>
      </c>
      <c r="G76" s="17">
        <f>+[1]PAT!G77</f>
        <v>1085.9449883918201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713.65694087614395</v>
      </c>
      <c r="M76" s="17">
        <f>+[1]PAT!M77</f>
        <v>1074.83314359679</v>
      </c>
      <c r="N76" s="17">
        <f>+[1]PAT!N77</f>
        <v>948.47647681237095</v>
      </c>
      <c r="O76" s="17">
        <f>+[1]PAT!P77</f>
        <v>1209.8876</v>
      </c>
      <c r="P76" s="17">
        <f>+[1]PAT!Q77</f>
        <v>1077.2851000000001</v>
      </c>
      <c r="Q76" s="17">
        <f>+[1]PAT!R77</f>
        <v>946.44299999999998</v>
      </c>
      <c r="R76" s="18">
        <f t="shared" si="51"/>
        <v>1066.7868529142238</v>
      </c>
      <c r="S76" s="19">
        <f t="shared" si="52"/>
        <v>1073.4122887764556</v>
      </c>
      <c r="T76" s="19">
        <f t="shared" si="53"/>
        <v>1081.2518248281076</v>
      </c>
      <c r="U76" s="19">
        <f t="shared" si="54"/>
        <v>1082.3286709527804</v>
      </c>
      <c r="V76" s="19"/>
      <c r="W76" s="20">
        <f t="shared" si="55"/>
        <v>1106.5839055605659</v>
      </c>
      <c r="X76" s="21"/>
      <c r="Y76" s="41">
        <f t="shared" si="47"/>
        <v>4.9637271670191163E-2</v>
      </c>
      <c r="Z76" s="24">
        <f t="shared" si="47"/>
        <v>3.716898065517249E-2</v>
      </c>
      <c r="AA76" s="24">
        <f t="shared" si="47"/>
        <v>6.0308980819903324E-2</v>
      </c>
      <c r="AB76" s="24">
        <f t="shared" si="47"/>
        <v>5.4024900457374514E-2</v>
      </c>
      <c r="AC76" s="24">
        <f t="shared" si="47"/>
        <v>6.1506700196150454E-2</v>
      </c>
      <c r="AD76" s="24">
        <f t="shared" si="47"/>
        <v>5.3993631655990582E-2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6.4912472388377829E-2</v>
      </c>
      <c r="AJ76" s="24">
        <f t="shared" si="47"/>
        <v>6.6813736761966558E-2</v>
      </c>
      <c r="AK76" s="24">
        <f t="shared" si="47"/>
        <v>4.8257786810999015E-2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4.9637271670191163E-2</v>
      </c>
      <c r="AP76" s="24">
        <f t="shared" si="45"/>
        <v>4.5949738040359955E-2</v>
      </c>
      <c r="AQ76" s="24">
        <f t="shared" si="45"/>
        <v>5.1808894768939462E-2</v>
      </c>
      <c r="AR76" s="24">
        <f t="shared" si="39"/>
        <v>4.9349926684033596E-2</v>
      </c>
      <c r="AS76" s="24" t="e">
        <f t="shared" si="39"/>
        <v>#DIV/0!</v>
      </c>
      <c r="AT76" s="24">
        <f t="shared" si="39"/>
        <v>5.2203294218138963E-2</v>
      </c>
      <c r="AU76" s="21"/>
      <c r="AV76" s="24">
        <f t="shared" si="44"/>
        <v>0.91689954979677624</v>
      </c>
      <c r="AW76" s="24">
        <f t="shared" si="44"/>
        <v>0.96677891422945139</v>
      </c>
      <c r="AX76" s="24">
        <f t="shared" si="44"/>
        <v>0.84442889640257768</v>
      </c>
      <c r="AY76" s="24">
        <f t="shared" si="44"/>
        <v>1.2154054622524249</v>
      </c>
      <c r="AZ76" s="24">
        <f t="shared" si="44"/>
        <v>0.71516696261873136</v>
      </c>
      <c r="BA76" s="24">
        <f t="shared" si="44"/>
        <v>0.86469707947230079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0.81788228910446614</v>
      </c>
      <c r="BG76" s="24">
        <f t="shared" si="42"/>
        <v>1.1908591660305801</v>
      </c>
      <c r="BH76" s="24">
        <f t="shared" si="42"/>
        <v>0.95309596753262316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0.91689954979677579</v>
      </c>
      <c r="BM76" s="24">
        <f t="shared" si="46"/>
        <v>0.99620556198051435</v>
      </c>
      <c r="BN76" s="24">
        <f t="shared" si="46"/>
        <v>1.0330963553512218</v>
      </c>
      <c r="BO76" s="24">
        <f t="shared" si="46"/>
        <v>1.0089940517198102</v>
      </c>
      <c r="BP76" s="24" t="e">
        <f t="shared" si="46"/>
        <v>#DIV/0!</v>
      </c>
      <c r="BQ76" s="24">
        <f t="shared" si="46"/>
        <v>0.90695932320792894</v>
      </c>
      <c r="BR76" s="21"/>
      <c r="BS76" s="35">
        <f t="shared" si="56"/>
        <v>44866</v>
      </c>
      <c r="BT76" s="24">
        <f t="shared" si="58"/>
        <v>1.0555623370452865E-2</v>
      </c>
      <c r="BU76" s="24">
        <f t="shared" si="49"/>
        <v>1.6719984083343868E-3</v>
      </c>
      <c r="BV76" s="24">
        <f t="shared" si="50"/>
        <v>7.656160163905577E-3</v>
      </c>
      <c r="BW76" s="24">
        <f t="shared" si="48"/>
        <v>4.9126827656569803E-3</v>
      </c>
      <c r="BX76" s="24">
        <f t="shared" si="48"/>
        <v>3.5852155130196499E-3</v>
      </c>
      <c r="BY76" s="24">
        <f t="shared" si="48"/>
        <v>2.3203333999698927E-3</v>
      </c>
      <c r="BZ76" s="24">
        <f t="shared" si="48"/>
        <v>9.3135331647525108E-3</v>
      </c>
      <c r="CA76" s="24">
        <f t="shared" si="48"/>
        <v>1.4388447418462818E-3</v>
      </c>
      <c r="CB76" s="24">
        <f t="shared" si="48"/>
        <v>2.5746217005405037E-3</v>
      </c>
      <c r="CC76" s="24">
        <f t="shared" si="48"/>
        <v>8.9456439026809099E-4</v>
      </c>
      <c r="CD76" s="24">
        <f t="shared" si="48"/>
        <v>3.3646780388069215E-3</v>
      </c>
      <c r="CE76" s="24">
        <f t="shared" si="48"/>
        <v>1.3490160126374518E-3</v>
      </c>
      <c r="CF76" s="24">
        <f t="shared" si="57"/>
        <v>4.9637271670191115E-2</v>
      </c>
    </row>
    <row r="77" spans="1:84" x14ac:dyDescent="0.2">
      <c r="A77" s="31">
        <f>+[1]PAT!A78</f>
        <v>44896</v>
      </c>
      <c r="B77" s="17">
        <f>+[1]PAT!B78</f>
        <v>1116.8083321430829</v>
      </c>
      <c r="C77" s="17">
        <f>+[1]PAT!C78</f>
        <v>1131.8128720397201</v>
      </c>
      <c r="D77" s="17">
        <f>+[1]PAT!D78</f>
        <v>911.17166609428602</v>
      </c>
      <c r="E77" s="17">
        <f>+[1]PAT!E78</f>
        <v>1236.83458551283</v>
      </c>
      <c r="F77" s="17">
        <f>+[1]PAT!F78</f>
        <v>893.03399999999999</v>
      </c>
      <c r="G77" s="17">
        <f>+[1]PAT!G78</f>
        <v>1129.9816641271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767.23615940169896</v>
      </c>
      <c r="M77" s="17">
        <f>+[1]PAT!M78</f>
        <v>1145.57945722974</v>
      </c>
      <c r="N77" s="17">
        <f>+[1]PAT!N78</f>
        <v>994.26800660672404</v>
      </c>
      <c r="O77" s="17">
        <f>+[1]PAT!P78</f>
        <v>1255.5573999999999</v>
      </c>
      <c r="P77" s="17">
        <f>+[1]PAT!Q78</f>
        <v>1123.6996999999999</v>
      </c>
      <c r="Q77" s="17">
        <f>+[1]PAT!R78</f>
        <v>1003.2345</v>
      </c>
      <c r="R77" s="18">
        <f t="shared" si="51"/>
        <v>1116.8083321430827</v>
      </c>
      <c r="S77" s="19">
        <f t="shared" si="52"/>
        <v>1122.1032343514664</v>
      </c>
      <c r="T77" s="19">
        <f t="shared" si="53"/>
        <v>1135.4495331951125</v>
      </c>
      <c r="U77" s="19">
        <f t="shared" si="54"/>
        <v>1133.7500611311789</v>
      </c>
      <c r="V77" s="19"/>
      <c r="W77" s="20">
        <f t="shared" si="55"/>
        <v>1161.5546007825264</v>
      </c>
      <c r="X77" s="21"/>
      <c r="Y77" s="41">
        <f t="shared" si="47"/>
        <v>4.6889853481237864E-2</v>
      </c>
      <c r="Z77" s="24">
        <f t="shared" si="47"/>
        <v>3.7072864066080902E-2</v>
      </c>
      <c r="AA77" s="24">
        <f t="shared" si="47"/>
        <v>6.7440138450335363E-2</v>
      </c>
      <c r="AB77" s="24">
        <f t="shared" si="47"/>
        <v>4.4463648388344934E-2</v>
      </c>
      <c r="AC77" s="24">
        <f t="shared" si="47"/>
        <v>4.25779390735046E-2</v>
      </c>
      <c r="AD77" s="24">
        <f t="shared" si="47"/>
        <v>4.0551479316179639E-2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7.507699492108455E-2</v>
      </c>
      <c r="AJ77" s="24">
        <f t="shared" si="47"/>
        <v>6.5820740693022017E-2</v>
      </c>
      <c r="AK77" s="24">
        <f t="shared" si="47"/>
        <v>4.8279035815678606E-2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4.6889853481237864E-2</v>
      </c>
      <c r="AP77" s="24">
        <f t="shared" si="45"/>
        <v>4.5360898216017187E-2</v>
      </c>
      <c r="AQ77" s="24">
        <f t="shared" si="45"/>
        <v>5.0124963604682105E-2</v>
      </c>
      <c r="AR77" s="24">
        <f t="shared" si="39"/>
        <v>4.7509958442782496E-2</v>
      </c>
      <c r="AS77" s="24" t="e">
        <f t="shared" si="39"/>
        <v>#DIV/0!</v>
      </c>
      <c r="AT77" s="24">
        <f t="shared" si="39"/>
        <v>4.9676029938384048E-2</v>
      </c>
      <c r="AU77" s="21"/>
      <c r="AV77" s="24">
        <f t="shared" si="44"/>
        <v>0.94332006481972286</v>
      </c>
      <c r="AW77" s="24">
        <f t="shared" si="44"/>
        <v>0.97454761545328328</v>
      </c>
      <c r="AX77" s="24">
        <f t="shared" si="44"/>
        <v>0.88355457655105862</v>
      </c>
      <c r="AY77" s="24">
        <f t="shared" si="44"/>
        <v>1.2162474068845777</v>
      </c>
      <c r="AZ77" s="24">
        <f t="shared" si="44"/>
        <v>0.75510375746922498</v>
      </c>
      <c r="BA77" s="24">
        <f t="shared" si="44"/>
        <v>0.87334477487367468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0.87068004798082144</v>
      </c>
      <c r="BG77" s="24">
        <f t="shared" si="42"/>
        <v>1.2421416191117607</v>
      </c>
      <c r="BH77" s="24">
        <f t="shared" si="42"/>
        <v>1.0076461308198539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0.94332006481972241</v>
      </c>
      <c r="BM77" s="24">
        <f t="shared" si="46"/>
        <v>1.0144131258559512</v>
      </c>
      <c r="BN77" s="24">
        <f t="shared" si="46"/>
        <v>1.0578966483711838</v>
      </c>
      <c r="BO77" s="24">
        <f t="shared" si="46"/>
        <v>1.0296241647064823</v>
      </c>
      <c r="BP77" s="24" t="e">
        <f t="shared" si="46"/>
        <v>#DIV/0!</v>
      </c>
      <c r="BQ77" s="24">
        <f t="shared" si="46"/>
        <v>0.93707472755897969</v>
      </c>
      <c r="BR77" s="21"/>
      <c r="BS77" s="35">
        <f t="shared" si="56"/>
        <v>44896</v>
      </c>
      <c r="BT77" s="24">
        <f t="shared" si="58"/>
        <v>1.0403264721640494E-2</v>
      </c>
      <c r="BU77" s="24">
        <f t="shared" si="49"/>
        <v>1.8887110439776594E-3</v>
      </c>
      <c r="BV77" s="24">
        <f t="shared" si="50"/>
        <v>6.3275233579939277E-3</v>
      </c>
      <c r="BW77" s="24">
        <f t="shared" si="48"/>
        <v>3.439255377001728E-3</v>
      </c>
      <c r="BX77" s="24">
        <f t="shared" si="48"/>
        <v>2.7038224672354086E-3</v>
      </c>
      <c r="BY77" s="24">
        <f t="shared" si="48"/>
        <v>3.0586671940007167E-3</v>
      </c>
      <c r="BZ77" s="24">
        <f t="shared" si="48"/>
        <v>8.2661702437656723E-3</v>
      </c>
      <c r="CA77" s="24">
        <f t="shared" si="48"/>
        <v>8.1956918348927068E-4</v>
      </c>
      <c r="CB77" s="24">
        <f t="shared" si="48"/>
        <v>4.2164204664806321E-3</v>
      </c>
      <c r="CC77" s="24">
        <f t="shared" si="48"/>
        <v>1.0496995385020351E-3</v>
      </c>
      <c r="CD77" s="24">
        <f t="shared" si="48"/>
        <v>3.3689135957535375E-3</v>
      </c>
      <c r="CE77" s="24">
        <f t="shared" si="48"/>
        <v>1.347836291396721E-3</v>
      </c>
      <c r="CF77" s="24">
        <f t="shared" si="57"/>
        <v>4.6889853481237809E-2</v>
      </c>
    </row>
    <row r="78" spans="1:84" x14ac:dyDescent="0.2">
      <c r="A78" s="31">
        <f>+[1]PAT!A79</f>
        <v>44927</v>
      </c>
      <c r="B78" s="17">
        <f>+[1]PAT!B79</f>
        <v>1184.2855323751021</v>
      </c>
      <c r="C78" s="17">
        <f>+[1]PAT!C79</f>
        <v>1194.0132035613501</v>
      </c>
      <c r="D78" s="17">
        <f>+[1]PAT!D79</f>
        <v>978.29689069466804</v>
      </c>
      <c r="E78" s="17">
        <f>+[1]PAT!E79</f>
        <v>1298.85452802076</v>
      </c>
      <c r="F78" s="17">
        <f>+[1]PAT!F79</f>
        <v>965.73099999999999</v>
      </c>
      <c r="G78" s="17">
        <f>+[1]PAT!G79</f>
        <v>1200.0575171011501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806.37097428908396</v>
      </c>
      <c r="M78" s="17">
        <f>+[1]PAT!M79</f>
        <v>1226.80076906268</v>
      </c>
      <c r="N78" s="17">
        <f>+[1]PAT!N79</f>
        <v>1058.4904363215701</v>
      </c>
      <c r="O78" s="17">
        <f>+[1]PAT!P79</f>
        <v>1331.1514999999999</v>
      </c>
      <c r="P78" s="17">
        <f>+[1]PAT!Q79</f>
        <v>1185.3976</v>
      </c>
      <c r="Q78" s="17">
        <f>+[1]PAT!R79</f>
        <v>1076.4133999999999</v>
      </c>
      <c r="R78" s="18">
        <f t="shared" si="51"/>
        <v>1184.2855323751019</v>
      </c>
      <c r="S78" s="19">
        <f t="shared" si="52"/>
        <v>1188.0542561056873</v>
      </c>
      <c r="T78" s="19">
        <f t="shared" si="53"/>
        <v>1204.1938729108265</v>
      </c>
      <c r="U78" s="19">
        <f t="shared" si="54"/>
        <v>1200.401170386011</v>
      </c>
      <c r="V78" s="19"/>
      <c r="W78" s="20">
        <f t="shared" si="55"/>
        <v>1229.4702425283258</v>
      </c>
      <c r="X78" s="21"/>
      <c r="Y78" s="41">
        <f t="shared" si="47"/>
        <v>6.0419678372684471E-2</v>
      </c>
      <c r="Z78" s="24">
        <f t="shared" si="47"/>
        <v>5.4956374024563326E-2</v>
      </c>
      <c r="AA78" s="24">
        <f t="shared" si="47"/>
        <v>7.3669130744717481E-2</v>
      </c>
      <c r="AB78" s="24">
        <f t="shared" si="47"/>
        <v>5.014408817021776E-2</v>
      </c>
      <c r="AC78" s="24">
        <f t="shared" si="47"/>
        <v>8.1404515393590948E-2</v>
      </c>
      <c r="AD78" s="24">
        <f t="shared" si="47"/>
        <v>6.2015035463591328E-2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5.1007521488433127E-2</v>
      </c>
      <c r="AJ78" s="24">
        <f t="shared" si="47"/>
        <v>7.0899762840851643E-2</v>
      </c>
      <c r="AK78" s="24">
        <f t="shared" si="47"/>
        <v>6.4592674498324509E-2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6.0419678372684471E-2</v>
      </c>
      <c r="AP78" s="24">
        <f t="shared" si="45"/>
        <v>5.8774468992897955E-2</v>
      </c>
      <c r="AQ78" s="24">
        <f t="shared" si="45"/>
        <v>6.0543720972142223E-2</v>
      </c>
      <c r="AR78" s="24">
        <f t="shared" si="39"/>
        <v>5.8788185809077076E-2</v>
      </c>
      <c r="AS78" s="24" t="e">
        <f t="shared" si="39"/>
        <v>#DIV/0!</v>
      </c>
      <c r="AT78" s="24">
        <f t="shared" si="39"/>
        <v>5.8469607627609888E-2</v>
      </c>
      <c r="AU78" s="21"/>
      <c r="AV78" s="24">
        <f t="shared" si="44"/>
        <v>0.98588083378585778</v>
      </c>
      <c r="AW78" s="24">
        <f t="shared" si="44"/>
        <v>1.007448021661836</v>
      </c>
      <c r="AX78" s="24">
        <f t="shared" si="44"/>
        <v>0.99724921185681437</v>
      </c>
      <c r="AY78" s="24">
        <f t="shared" si="44"/>
        <v>1.2281641601332347</v>
      </c>
      <c r="AZ78" s="24">
        <f t="shared" si="44"/>
        <v>0.81734235056475635</v>
      </c>
      <c r="BA78" s="24">
        <f t="shared" si="44"/>
        <v>0.93800192496820922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0.8784964659814205</v>
      </c>
      <c r="BG78" s="24">
        <f t="shared" si="42"/>
        <v>1.2838155431806548</v>
      </c>
      <c r="BH78" s="24">
        <f t="shared" si="42"/>
        <v>1.0682765959178875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0.98588083378585756</v>
      </c>
      <c r="BM78" s="24">
        <f t="shared" si="46"/>
        <v>1.0575905925480695</v>
      </c>
      <c r="BN78" s="24">
        <f t="shared" si="46"/>
        <v>1.1031064109155797</v>
      </c>
      <c r="BO78" s="24">
        <f t="shared" si="46"/>
        <v>1.0749560831298415</v>
      </c>
      <c r="BP78" s="24" t="e">
        <f t="shared" si="46"/>
        <v>#DIV/0!</v>
      </c>
      <c r="BQ78" s="24">
        <f t="shared" si="46"/>
        <v>0.97742920833879565</v>
      </c>
      <c r="BR78" s="21"/>
      <c r="BS78" s="35">
        <f t="shared" si="56"/>
        <v>44927</v>
      </c>
      <c r="BT78" s="24">
        <f t="shared" si="58"/>
        <v>1.5277062720013109E-2</v>
      </c>
      <c r="BU78" s="24">
        <f t="shared" si="49"/>
        <v>2.1036580704095007E-3</v>
      </c>
      <c r="BV78" s="24">
        <f t="shared" si="50"/>
        <v>7.1193564738716167E-3</v>
      </c>
      <c r="BW78" s="24">
        <f t="shared" si="48"/>
        <v>6.5484094177254357E-3</v>
      </c>
      <c r="BX78" s="24">
        <f t="shared" si="48"/>
        <v>4.1098980350481725E-3</v>
      </c>
      <c r="BY78" s="24">
        <f t="shared" si="48"/>
        <v>2.4530994004520017E-3</v>
      </c>
      <c r="BZ78" s="24">
        <f t="shared" si="48"/>
        <v>9.452113255408243E-3</v>
      </c>
      <c r="CA78" s="24">
        <f t="shared" si="48"/>
        <v>2.0873692673178692E-3</v>
      </c>
      <c r="CB78" s="24">
        <f t="shared" si="48"/>
        <v>5.0361789289367605E-3</v>
      </c>
      <c r="CC78" s="24">
        <f t="shared" si="48"/>
        <v>7.3237063836801392E-4</v>
      </c>
      <c r="CD78" s="24">
        <f t="shared" si="48"/>
        <v>3.6944948585723261E-3</v>
      </c>
      <c r="CE78" s="24">
        <f t="shared" si="48"/>
        <v>1.8056673065614318E-3</v>
      </c>
      <c r="CF78" s="24">
        <f t="shared" si="57"/>
        <v>6.0419678372684485E-2</v>
      </c>
    </row>
    <row r="79" spans="1:84" x14ac:dyDescent="0.2">
      <c r="A79" s="31">
        <f>+[1]PAT!A80</f>
        <v>44958</v>
      </c>
      <c r="B79" s="17">
        <f>+[1]PAT!B80</f>
        <v>1252.4695417190419</v>
      </c>
      <c r="C79" s="17">
        <f>+[1]PAT!C80</f>
        <v>1282.49414485184</v>
      </c>
      <c r="D79" s="17">
        <f>+[1]PAT!D80</f>
        <v>1031.1430488431599</v>
      </c>
      <c r="E79" s="17">
        <f>+[1]PAT!E80</f>
        <v>1382.6355430942799</v>
      </c>
      <c r="F79" s="17">
        <f>+[1]PAT!F80</f>
        <v>1002.5857</v>
      </c>
      <c r="G79" s="17">
        <f>+[1]PAT!G80</f>
        <v>1262.40579589968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846.58854005051103</v>
      </c>
      <c r="M79" s="17">
        <f>+[1]PAT!M80</f>
        <v>1298.53006674535</v>
      </c>
      <c r="N79" s="17">
        <f>+[1]PAT!N80</f>
        <v>1105.33059212854</v>
      </c>
      <c r="O79" s="17">
        <f>+[1]PAT!P80</f>
        <v>1387.6967</v>
      </c>
      <c r="P79" s="17">
        <f>+[1]PAT!Q80</f>
        <v>1264.2391</v>
      </c>
      <c r="Q79" s="17">
        <f>+[1]PAT!R80</f>
        <v>1115.0427</v>
      </c>
      <c r="R79" s="18">
        <f t="shared" si="51"/>
        <v>1252.4695417190417</v>
      </c>
      <c r="S79" s="19">
        <f t="shared" si="52"/>
        <v>1263.4327360566992</v>
      </c>
      <c r="T79" s="19">
        <f t="shared" si="53"/>
        <v>1271.6386031946145</v>
      </c>
      <c r="U79" s="19">
        <f t="shared" si="54"/>
        <v>1267.1270894945571</v>
      </c>
      <c r="V79" s="19"/>
      <c r="W79" s="20">
        <f t="shared" si="55"/>
        <v>1293.8363476098787</v>
      </c>
      <c r="X79" s="21"/>
      <c r="Y79" s="41">
        <f t="shared" si="47"/>
        <v>5.7573961244967498E-2</v>
      </c>
      <c r="Z79" s="24">
        <f t="shared" si="47"/>
        <v>7.4103821487551569E-2</v>
      </c>
      <c r="AA79" s="24">
        <f t="shared" si="47"/>
        <v>5.4018528169875957E-2</v>
      </c>
      <c r="AB79" s="24">
        <f t="shared" si="47"/>
        <v>6.4503771027528689E-2</v>
      </c>
      <c r="AC79" s="24">
        <f t="shared" si="47"/>
        <v>3.8162490382932734E-2</v>
      </c>
      <c r="AD79" s="24">
        <f t="shared" si="47"/>
        <v>5.1954408776287542E-2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4.9874768616124721E-2</v>
      </c>
      <c r="AJ79" s="24">
        <f t="shared" si="47"/>
        <v>5.8468578999566256E-2</v>
      </c>
      <c r="AK79" s="24">
        <f t="shared" si="47"/>
        <v>4.4251846024936592E-2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5.7573961244967498E-2</v>
      </c>
      <c r="AP79" s="24">
        <f t="shared" si="45"/>
        <v>6.3447001316332408E-2</v>
      </c>
      <c r="AQ79" s="24">
        <f t="shared" si="45"/>
        <v>5.6008199178723572E-2</v>
      </c>
      <c r="AR79" s="24">
        <f t="shared" si="39"/>
        <v>5.5586349592685824E-2</v>
      </c>
      <c r="AS79" s="24" t="e">
        <f t="shared" si="39"/>
        <v>#DIV/0!</v>
      </c>
      <c r="AT79" s="24">
        <f t="shared" si="39"/>
        <v>5.2352714897099251E-2</v>
      </c>
      <c r="AU79" s="21"/>
      <c r="AV79" s="24">
        <f t="shared" si="44"/>
        <v>1.0028855484263648</v>
      </c>
      <c r="AW79" s="24">
        <f t="shared" si="44"/>
        <v>1.0480877985756263</v>
      </c>
      <c r="AX79" s="24">
        <f t="shared" si="44"/>
        <v>1.0411420046564057</v>
      </c>
      <c r="AY79" s="24">
        <f t="shared" si="44"/>
        <v>1.2240473747844667</v>
      </c>
      <c r="AZ79" s="24">
        <f t="shared" si="44"/>
        <v>0.83383743547364553</v>
      </c>
      <c r="BA79" s="24">
        <f t="shared" si="44"/>
        <v>0.95919389988687476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0.87104919633020805</v>
      </c>
      <c r="BG79" s="24">
        <f t="shared" si="42"/>
        <v>1.2670564582338533</v>
      </c>
      <c r="BH79" s="24">
        <f t="shared" si="42"/>
        <v>1.0804819939204613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1.0028855484263643</v>
      </c>
      <c r="BM79" s="24">
        <f t="shared" si="46"/>
        <v>1.0797151729752281</v>
      </c>
      <c r="BN79" s="24">
        <f t="shared" si="46"/>
        <v>1.1083855319060731</v>
      </c>
      <c r="BO79" s="24">
        <f t="shared" si="46"/>
        <v>1.0833169341915569</v>
      </c>
      <c r="BP79" s="24" t="e">
        <f t="shared" si="46"/>
        <v>#DIV/0!</v>
      </c>
      <c r="BQ79" s="24">
        <f t="shared" si="46"/>
        <v>0.98347152587816966</v>
      </c>
      <c r="BR79" s="21"/>
      <c r="BS79" s="35">
        <f t="shared" si="56"/>
        <v>44958</v>
      </c>
      <c r="BT79" s="24">
        <f t="shared" si="58"/>
        <v>2.0493640707834108E-2</v>
      </c>
      <c r="BU79" s="24">
        <f t="shared" si="49"/>
        <v>1.56179864115015E-3</v>
      </c>
      <c r="BV79" s="24">
        <f t="shared" si="50"/>
        <v>9.069372071855486E-3</v>
      </c>
      <c r="BW79" s="24">
        <f t="shared" si="48"/>
        <v>3.1306494241843735E-3</v>
      </c>
      <c r="BX79" s="24">
        <f t="shared" si="48"/>
        <v>3.4483341640706901E-3</v>
      </c>
      <c r="BY79" s="24">
        <f t="shared" si="48"/>
        <v>2.7293336882344256E-3</v>
      </c>
      <c r="BZ79" s="24">
        <f t="shared" si="48"/>
        <v>7.8803433841527978E-3</v>
      </c>
      <c r="CA79" s="24">
        <f t="shared" si="48"/>
        <v>9.3102376906414137E-4</v>
      </c>
      <c r="CB79" s="24">
        <f t="shared" si="48"/>
        <v>3.3009683164497176E-3</v>
      </c>
      <c r="CC79" s="24">
        <f t="shared" si="48"/>
        <v>7.0975039501503998E-4</v>
      </c>
      <c r="CD79" s="24">
        <f t="shared" si="48"/>
        <v>3.0768325903398007E-3</v>
      </c>
      <c r="CE79" s="24">
        <f t="shared" si="48"/>
        <v>1.2419140926168235E-3</v>
      </c>
      <c r="CF79" s="24">
        <f t="shared" si="57"/>
        <v>5.7573961244967546E-2</v>
      </c>
    </row>
    <row r="80" spans="1:84" x14ac:dyDescent="0.2">
      <c r="A80" s="31">
        <f>+[1]PAT!A81</f>
        <v>44986</v>
      </c>
      <c r="B80" s="17">
        <f>+[1]PAT!B81</f>
        <v>1328.363501759336</v>
      </c>
      <c r="C80" s="17">
        <f>+[1]PAT!C81</f>
        <v>1378.89988676337</v>
      </c>
      <c r="D80" s="17">
        <f>+[1]PAT!D81</f>
        <v>1113.9985338356801</v>
      </c>
      <c r="E80" s="17">
        <f>+[1]PAT!E81</f>
        <v>1464.1754770666701</v>
      </c>
      <c r="F80" s="17">
        <f>+[1]PAT!F81</f>
        <v>1045.6742999999999</v>
      </c>
      <c r="G80" s="17">
        <f>+[1]PAT!G81</f>
        <v>1331.54988353563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922.06769328364203</v>
      </c>
      <c r="M80" s="17">
        <f>+[1]PAT!M81</f>
        <v>1369.6347725758999</v>
      </c>
      <c r="N80" s="17">
        <f>+[1]PAT!N81</f>
        <v>1168.3229050280199</v>
      </c>
      <c r="O80" s="17">
        <f>+[1]PAT!P81</f>
        <v>1499.6039000000001</v>
      </c>
      <c r="P80" s="17">
        <f>+[1]PAT!Q81</f>
        <v>1347.8468</v>
      </c>
      <c r="Q80" s="17">
        <f>+[1]PAT!R81</f>
        <v>1198.2039</v>
      </c>
      <c r="R80" s="18">
        <f t="shared" si="51"/>
        <v>1328.3635017593356</v>
      </c>
      <c r="S80" s="19">
        <f t="shared" si="52"/>
        <v>1347.9249322819544</v>
      </c>
      <c r="T80" s="19">
        <f t="shared" si="53"/>
        <v>1347.0510463412511</v>
      </c>
      <c r="U80" s="19">
        <f t="shared" si="54"/>
        <v>1343.2622309755966</v>
      </c>
      <c r="V80" s="19"/>
      <c r="W80" s="20">
        <f t="shared" si="55"/>
        <v>1365.4163417560519</v>
      </c>
      <c r="X80" s="21"/>
      <c r="Y80" s="41">
        <f t="shared" si="47"/>
        <v>6.0595453631653307E-2</v>
      </c>
      <c r="Z80" s="24">
        <f t="shared" si="47"/>
        <v>7.5170512316582228E-2</v>
      </c>
      <c r="AA80" s="24">
        <f t="shared" si="47"/>
        <v>8.0353046151526497E-2</v>
      </c>
      <c r="AB80" s="24">
        <f t="shared" si="47"/>
        <v>5.8974278782033318E-2</v>
      </c>
      <c r="AC80" s="24">
        <f t="shared" si="47"/>
        <v>4.2977473147681966E-2</v>
      </c>
      <c r="AD80" s="24">
        <f t="shared" si="47"/>
        <v>5.4771681071594802E-2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8.9156833174977246E-2</v>
      </c>
      <c r="AJ80" s="24">
        <f t="shared" si="47"/>
        <v>5.4757843234825909E-2</v>
      </c>
      <c r="AK80" s="24">
        <f t="shared" si="47"/>
        <v>5.6989567960998189E-2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6.0595453631653085E-2</v>
      </c>
      <c r="AP80" s="24">
        <f t="shared" si="45"/>
        <v>6.6875104478425929E-2</v>
      </c>
      <c r="AQ80" s="24">
        <f t="shared" si="45"/>
        <v>5.9303360999882537E-2</v>
      </c>
      <c r="AR80" s="24">
        <f t="shared" si="39"/>
        <v>6.0084850298172565E-2</v>
      </c>
      <c r="AS80" s="24" t="e">
        <f t="shared" si="39"/>
        <v>#DIV/0!</v>
      </c>
      <c r="AT80" s="24">
        <f t="shared" si="39"/>
        <v>5.5323839277203746E-2</v>
      </c>
      <c r="AU80" s="21"/>
      <c r="AV80" s="24">
        <f t="shared" si="44"/>
        <v>0.99301326995373729</v>
      </c>
      <c r="AW80" s="24">
        <f t="shared" si="44"/>
        <v>1.0323318481531816</v>
      </c>
      <c r="AX80" s="24">
        <f t="shared" si="44"/>
        <v>1.0835807422804606</v>
      </c>
      <c r="AY80" s="24">
        <f t="shared" si="44"/>
        <v>1.2011038013504804</v>
      </c>
      <c r="AZ80" s="24">
        <f t="shared" si="44"/>
        <v>0.75502271582551783</v>
      </c>
      <c r="BA80" s="24">
        <f t="shared" si="44"/>
        <v>0.96338292813672965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0.89237475582149761</v>
      </c>
      <c r="BG80" s="24">
        <f t="shared" si="42"/>
        <v>1.2503013084388339</v>
      </c>
      <c r="BH80" s="24">
        <f t="shared" si="42"/>
        <v>1.0561683304425284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0.99301326995373662</v>
      </c>
      <c r="BM80" s="24">
        <f t="shared" si="46"/>
        <v>1.0741079541255454</v>
      </c>
      <c r="BN80" s="24">
        <f t="shared" si="46"/>
        <v>1.1077276414068082</v>
      </c>
      <c r="BO80" s="24">
        <f t="shared" si="46"/>
        <v>1.0851289456377429</v>
      </c>
      <c r="BP80" s="24" t="e">
        <f t="shared" si="46"/>
        <v>#DIV/0!</v>
      </c>
      <c r="BQ80" s="24">
        <f t="shared" si="46"/>
        <v>0.98572582207684456</v>
      </c>
      <c r="BR80" s="21"/>
      <c r="BS80" s="35">
        <f t="shared" si="56"/>
        <v>44986</v>
      </c>
      <c r="BT80" s="24">
        <f t="shared" si="58"/>
        <v>2.1113563344652329E-2</v>
      </c>
      <c r="BU80" s="24">
        <f t="shared" si="49"/>
        <v>2.3153792392891013E-3</v>
      </c>
      <c r="BV80" s="24">
        <f t="shared" si="50"/>
        <v>8.3462465050550202E-3</v>
      </c>
      <c r="BW80" s="24">
        <f t="shared" si="48"/>
        <v>3.460932993269045E-3</v>
      </c>
      <c r="BX80" s="24">
        <f t="shared" si="48"/>
        <v>3.6160062894133593E-3</v>
      </c>
      <c r="BY80" s="24">
        <f t="shared" si="48"/>
        <v>3.285093539562473E-3</v>
      </c>
      <c r="BZ80" s="24">
        <f t="shared" si="48"/>
        <v>7.4540296342745383E-3</v>
      </c>
      <c r="CA80" s="24">
        <f t="shared" si="48"/>
        <v>4.1632231573817449E-4</v>
      </c>
      <c r="CB80" s="24">
        <f t="shared" si="48"/>
        <v>4.8651122738175862E-3</v>
      </c>
      <c r="CC80" s="24">
        <f t="shared" si="48"/>
        <v>1.2595230862119527E-3</v>
      </c>
      <c r="CD80" s="24">
        <f t="shared" si="48"/>
        <v>2.8839975231926352E-3</v>
      </c>
      <c r="CE80" s="24">
        <f t="shared" si="48"/>
        <v>1.5792468871768941E-3</v>
      </c>
      <c r="CF80" s="24">
        <f t="shared" si="57"/>
        <v>6.0595453631653105E-2</v>
      </c>
    </row>
    <row r="81" spans="1:84" x14ac:dyDescent="0.2">
      <c r="A81" s="31">
        <f>+[1]PAT!A82</f>
        <v>45017</v>
      </c>
      <c r="B81" s="17">
        <f>+[1]PAT!B82</f>
        <v>1434.2076756339029</v>
      </c>
      <c r="C81" s="17">
        <f>+[1]PAT!C82</f>
        <v>1519.32614269647</v>
      </c>
      <c r="D81" s="17">
        <f>+[1]PAT!D82</f>
        <v>1154.01157844369</v>
      </c>
      <c r="E81" s="17">
        <f>+[1]PAT!E82</f>
        <v>1580.6662136939001</v>
      </c>
      <c r="F81" s="17">
        <f>+[1]PAT!F82</f>
        <v>1116.133</v>
      </c>
      <c r="G81" s="17">
        <f>+[1]PAT!G82</f>
        <v>1449.24960074713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949.02778114949103</v>
      </c>
      <c r="M81" s="17">
        <f>+[1]PAT!M82</f>
        <v>1483.3950664674001</v>
      </c>
      <c r="N81" s="17">
        <f>+[1]PAT!N82</f>
        <v>1246.17232897035</v>
      </c>
      <c r="O81" s="17">
        <f>+[1]PAT!P82</f>
        <v>1666.5002999999999</v>
      </c>
      <c r="P81" s="17">
        <f>+[1]PAT!Q82</f>
        <v>1460.1668999999999</v>
      </c>
      <c r="Q81" s="17">
        <f>+[1]PAT!R82</f>
        <v>1257.2091</v>
      </c>
      <c r="R81" s="18">
        <f t="shared" si="51"/>
        <v>1434.2076756339031</v>
      </c>
      <c r="S81" s="19">
        <f t="shared" si="52"/>
        <v>1464.9647640185228</v>
      </c>
      <c r="T81" s="19">
        <f t="shared" si="53"/>
        <v>1453.573461201097</v>
      </c>
      <c r="U81" s="19">
        <f t="shared" si="54"/>
        <v>1448.5703649410964</v>
      </c>
      <c r="V81" s="19"/>
      <c r="W81" s="20">
        <f t="shared" si="55"/>
        <v>1463.7987396072469</v>
      </c>
      <c r="X81" s="21"/>
      <c r="Y81" s="41">
        <f t="shared" si="47"/>
        <v>7.9680128017957985E-2</v>
      </c>
      <c r="Z81" s="24">
        <f t="shared" si="47"/>
        <v>0.1018393411161389</v>
      </c>
      <c r="AA81" s="24">
        <f t="shared" si="47"/>
        <v>3.5918399704026882E-2</v>
      </c>
      <c r="AB81" s="24">
        <f t="shared" ref="AB81:AN95" si="60">+E81/E80-1</f>
        <v>7.9560639043489312E-2</v>
      </c>
      <c r="AC81" s="24">
        <f t="shared" si="60"/>
        <v>6.7381114750549198E-2</v>
      </c>
      <c r="AD81" s="24">
        <f t="shared" si="60"/>
        <v>8.8393021295585905E-2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2.9238729501344318E-2</v>
      </c>
      <c r="AJ81" s="24">
        <f t="shared" si="60"/>
        <v>8.3058853476353223E-2</v>
      </c>
      <c r="AK81" s="24">
        <f t="shared" si="60"/>
        <v>6.6633482581994752E-2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7.9680128017958651E-2</v>
      </c>
      <c r="AP81" s="24">
        <f t="shared" si="45"/>
        <v>8.6829636379250896E-2</v>
      </c>
      <c r="AQ81" s="24">
        <f t="shared" si="45"/>
        <v>7.9078231778352714E-2</v>
      </c>
      <c r="AR81" s="24">
        <f t="shared" si="39"/>
        <v>7.8397301388438256E-2</v>
      </c>
      <c r="AS81" s="24" t="e">
        <f t="shared" si="39"/>
        <v>#DIV/0!</v>
      </c>
      <c r="AT81" s="24">
        <f t="shared" si="39"/>
        <v>7.2053039679213171E-2</v>
      </c>
      <c r="AU81" s="21"/>
      <c r="AV81" s="24">
        <f t="shared" ref="AV81:BB95" si="61">+B81/B69-1</f>
        <v>1.0342287651484194</v>
      </c>
      <c r="AW81" s="24">
        <f t="shared" si="61"/>
        <v>1.0914904818099518</v>
      </c>
      <c r="AX81" s="24">
        <f t="shared" si="61"/>
        <v>1.0930309135628797</v>
      </c>
      <c r="AY81" s="24">
        <f t="shared" si="61"/>
        <v>1.2129830291324435</v>
      </c>
      <c r="AZ81" s="24">
        <f t="shared" si="61"/>
        <v>0.77646376859573585</v>
      </c>
      <c r="BA81" s="24">
        <f t="shared" si="61"/>
        <v>1.0513926435363188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0.88809698802000825</v>
      </c>
      <c r="BG81" s="24">
        <f t="shared" si="42"/>
        <v>1.2691795454970189</v>
      </c>
      <c r="BH81" s="24">
        <f t="shared" si="42"/>
        <v>1.0765396282383759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1.0342287651484199</v>
      </c>
      <c r="BM81" s="24">
        <f t="shared" si="46"/>
        <v>1.1209783401608542</v>
      </c>
      <c r="BN81" s="24">
        <f t="shared" si="46"/>
        <v>1.14778505358067</v>
      </c>
      <c r="BO81" s="24">
        <f t="shared" si="46"/>
        <v>1.1282248796087062</v>
      </c>
      <c r="BP81" s="24" t="e">
        <f t="shared" si="46"/>
        <v>#DIV/0!</v>
      </c>
      <c r="BQ81" s="24">
        <f t="shared" si="46"/>
        <v>1.0238333996069144</v>
      </c>
      <c r="BR81" s="21"/>
      <c r="BS81" s="35">
        <f t="shared" si="56"/>
        <v>45017</v>
      </c>
      <c r="BT81" s="24">
        <f t="shared" si="58"/>
        <v>2.8997275182157133E-2</v>
      </c>
      <c r="BU81" s="24">
        <f t="shared" si="49"/>
        <v>1.0542720869893898E-3</v>
      </c>
      <c r="BV81" s="24">
        <f t="shared" si="50"/>
        <v>1.124248928537375E-2</v>
      </c>
      <c r="BW81" s="24">
        <f t="shared" si="48"/>
        <v>5.3359981741535351E-3</v>
      </c>
      <c r="BX81" s="24">
        <f t="shared" si="48"/>
        <v>5.8036309091169047E-3</v>
      </c>
      <c r="BY81" s="24">
        <f t="shared" si="48"/>
        <v>2.9187021435510855E-3</v>
      </c>
      <c r="BZ81" s="24">
        <f t="shared" si="48"/>
        <v>1.1444814480271953E-2</v>
      </c>
      <c r="CA81" s="24">
        <f t="shared" si="48"/>
        <v>1.1494497688153355E-3</v>
      </c>
      <c r="CB81" s="24">
        <f t="shared" si="48"/>
        <v>5.1186193620907441E-3</v>
      </c>
      <c r="CC81" s="24">
        <f t="shared" si="48"/>
        <v>4.2418045636602344E-4</v>
      </c>
      <c r="CD81" s="24">
        <f t="shared" si="48"/>
        <v>4.3504830733712922E-3</v>
      </c>
      <c r="CE81" s="24">
        <f t="shared" si="48"/>
        <v>1.8402130957012978E-3</v>
      </c>
      <c r="CF81" s="24">
        <f t="shared" si="57"/>
        <v>7.9680128017958443E-2</v>
      </c>
    </row>
    <row r="82" spans="1:84" x14ac:dyDescent="0.2">
      <c r="A82" s="31">
        <f>+[1]PAT!A83</f>
        <v>45047</v>
      </c>
      <c r="B82" s="17">
        <f>+[1]PAT!B83</f>
        <v>1547.2140109198381</v>
      </c>
      <c r="C82" s="17">
        <f>+[1]PAT!C83</f>
        <v>1637.6329775885999</v>
      </c>
      <c r="D82" s="17">
        <f>+[1]PAT!D83</f>
        <v>1261.37338151684</v>
      </c>
      <c r="E82" s="17">
        <f>+[1]PAT!E83</f>
        <v>1686.19178671598</v>
      </c>
      <c r="F82" s="17">
        <f>+[1]PAT!F83</f>
        <v>1200.2554</v>
      </c>
      <c r="G82" s="17">
        <f>+[1]PAT!G83</f>
        <v>1596.80144981692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993.26098120749703</v>
      </c>
      <c r="M82" s="17">
        <f>+[1]PAT!M83</f>
        <v>1631.61733108153</v>
      </c>
      <c r="N82" s="17">
        <f>+[1]PAT!N83</f>
        <v>1331.2779276439401</v>
      </c>
      <c r="O82" s="17">
        <f>+[1]PAT!P83</f>
        <v>1786.5306</v>
      </c>
      <c r="P82" s="17">
        <f>+[1]PAT!Q83</f>
        <v>1566.0125</v>
      </c>
      <c r="Q82" s="17">
        <f>+[1]PAT!R83</f>
        <v>1350.3371</v>
      </c>
      <c r="R82" s="18">
        <f t="shared" si="51"/>
        <v>1547.2140109198376</v>
      </c>
      <c r="S82" s="19">
        <f t="shared" si="52"/>
        <v>1585.4421143801492</v>
      </c>
      <c r="T82" s="19">
        <f t="shared" si="53"/>
        <v>1577.0327588149271</v>
      </c>
      <c r="U82" s="19">
        <f t="shared" si="54"/>
        <v>1567.875241406924</v>
      </c>
      <c r="V82" s="19"/>
      <c r="W82" s="20">
        <f t="shared" si="55"/>
        <v>1576.5461953555596</v>
      </c>
      <c r="X82" s="21"/>
      <c r="Y82" s="41">
        <f t="shared" ref="Y82:AA95" si="62">+B82/B81-1</f>
        <v>7.8793564701839847E-2</v>
      </c>
      <c r="Z82" s="24">
        <f t="shared" si="62"/>
        <v>7.7867964992796912E-2</v>
      </c>
      <c r="AA82" s="24">
        <f t="shared" si="62"/>
        <v>9.3033557963031033E-2</v>
      </c>
      <c r="AB82" s="24">
        <f t="shared" si="60"/>
        <v>6.6760187639789192E-2</v>
      </c>
      <c r="AC82" s="24">
        <f t="shared" si="60"/>
        <v>7.5369512414739104E-2</v>
      </c>
      <c r="AD82" s="24">
        <f t="shared" si="60"/>
        <v>0.10181258562619089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4.6608962283938071E-2</v>
      </c>
      <c r="AJ82" s="24">
        <f t="shared" si="60"/>
        <v>9.9920963716773503E-2</v>
      </c>
      <c r="AK82" s="24">
        <f t="shared" si="60"/>
        <v>6.8293603296350369E-2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7.879356470183918E-2</v>
      </c>
      <c r="AP82" s="24">
        <f t="shared" si="45"/>
        <v>8.2239077226094359E-2</v>
      </c>
      <c r="AQ82" s="24">
        <f t="shared" si="45"/>
        <v>8.4935024551022753E-2</v>
      </c>
      <c r="AR82" s="24">
        <f t="shared" si="39"/>
        <v>8.2360428843012423E-2</v>
      </c>
      <c r="AS82" s="24" t="e">
        <f t="shared" si="39"/>
        <v>#DIV/0!</v>
      </c>
      <c r="AT82" s="24">
        <f t="shared" si="39"/>
        <v>7.7023878144999669E-2</v>
      </c>
      <c r="AU82" s="21"/>
      <c r="AV82" s="24">
        <f t="shared" si="61"/>
        <v>1.0816461519648715</v>
      </c>
      <c r="AW82" s="24">
        <f t="shared" si="61"/>
        <v>1.1338799819961793</v>
      </c>
      <c r="AX82" s="24">
        <f t="shared" si="61"/>
        <v>1.1545925554045402</v>
      </c>
      <c r="AY82" s="24">
        <f t="shared" si="61"/>
        <v>1.2166090634992743</v>
      </c>
      <c r="AZ82" s="24">
        <f t="shared" si="61"/>
        <v>0.86611339885936323</v>
      </c>
      <c r="BA82" s="24">
        <f t="shared" si="61"/>
        <v>1.1298225055858246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0.91411213114169665</v>
      </c>
      <c r="BG82" s="24">
        <f t="shared" si="42"/>
        <v>1.3716894333645513</v>
      </c>
      <c r="BH82" s="24">
        <f t="shared" si="42"/>
        <v>1.0967945209650249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1.081646151964871</v>
      </c>
      <c r="BM82" s="24">
        <f t="shared" si="46"/>
        <v>1.1692524826979644</v>
      </c>
      <c r="BN82" s="24">
        <f t="shared" si="46"/>
        <v>1.1998119805455905</v>
      </c>
      <c r="BO82" s="24">
        <f t="shared" si="46"/>
        <v>1.1723266559254344</v>
      </c>
      <c r="BP82" s="24" t="e">
        <f t="shared" si="46"/>
        <v>#DIV/0!</v>
      </c>
      <c r="BQ82" s="24">
        <f t="shared" si="46"/>
        <v>1.0606070495127562</v>
      </c>
      <c r="BR82" s="21"/>
      <c r="BS82" s="35">
        <f t="shared" si="56"/>
        <v>45047</v>
      </c>
      <c r="BT82" s="24">
        <f t="shared" si="58"/>
        <v>2.2626824107999582E-2</v>
      </c>
      <c r="BU82" s="24">
        <f t="shared" si="49"/>
        <v>2.6200271909013507E-3</v>
      </c>
      <c r="BV82" s="24">
        <f t="shared" si="50"/>
        <v>9.4326496024721533E-3</v>
      </c>
      <c r="BW82" s="24">
        <f t="shared" si="48"/>
        <v>5.900619264402958E-3</v>
      </c>
      <c r="BX82" s="24">
        <f t="shared" si="48"/>
        <v>6.7386657304002971E-3</v>
      </c>
      <c r="BY82" s="24">
        <f t="shared" si="48"/>
        <v>5.380274684828633E-3</v>
      </c>
      <c r="BZ82" s="24">
        <f t="shared" si="48"/>
        <v>9.5117460405240717E-3</v>
      </c>
      <c r="CA82" s="24">
        <f t="shared" si="48"/>
        <v>1.6709309402773843E-3</v>
      </c>
      <c r="CB82" s="24">
        <f t="shared" si="48"/>
        <v>7.1538985561941928E-3</v>
      </c>
      <c r="CC82" s="24">
        <f t="shared" si="48"/>
        <v>6.4458857452685055E-4</v>
      </c>
      <c r="CD82" s="24">
        <f t="shared" si="48"/>
        <v>5.2500702445827906E-3</v>
      </c>
      <c r="CE82" s="24">
        <f t="shared" si="48"/>
        <v>1.8632697647288743E-3</v>
      </c>
      <c r="CF82" s="24">
        <f t="shared" si="57"/>
        <v>7.8793564701839139E-2</v>
      </c>
    </row>
    <row r="83" spans="1:84" x14ac:dyDescent="0.2">
      <c r="A83" s="31">
        <f>+[1]PAT!A84</f>
        <v>45078</v>
      </c>
      <c r="B83" s="17">
        <f>+[1]PAT!B84</f>
        <v>1659.245428907871</v>
      </c>
      <c r="C83" s="17">
        <f>+[1]PAT!C84</f>
        <v>1746.14956054544</v>
      </c>
      <c r="D83" s="17">
        <f>+[1]PAT!D84</f>
        <v>1314.86869158851</v>
      </c>
      <c r="E83" s="17">
        <f>+[1]PAT!E84</f>
        <v>1793.39193135592</v>
      </c>
      <c r="F83" s="17">
        <f>+[1]PAT!F84</f>
        <v>1364.8733999999999</v>
      </c>
      <c r="G83" s="17">
        <f>+[1]PAT!G84</f>
        <v>1716.41081376426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1040.8814328114699</v>
      </c>
      <c r="M83" s="17">
        <f>+[1]PAT!M84</f>
        <v>1755.4502456994601</v>
      </c>
      <c r="N83" s="17">
        <f>+[1]PAT!N84</f>
        <v>1426.72512853435</v>
      </c>
      <c r="O83" s="17">
        <f>+[1]PAT!P84</f>
        <v>1887.5841</v>
      </c>
      <c r="P83" s="17">
        <f>+[1]PAT!Q84</f>
        <v>1667.8398999999999</v>
      </c>
      <c r="Q83" s="17">
        <f>+[1]PAT!R84</f>
        <v>1468.896</v>
      </c>
      <c r="R83" s="18">
        <f t="shared" si="51"/>
        <v>1659.2454289078712</v>
      </c>
      <c r="S83" s="19">
        <f t="shared" si="52"/>
        <v>1692.7526028995496</v>
      </c>
      <c r="T83" s="19">
        <f t="shared" si="53"/>
        <v>1688.7343659471128</v>
      </c>
      <c r="U83" s="19">
        <f t="shared" si="54"/>
        <v>1677.5416093704312</v>
      </c>
      <c r="V83" s="19"/>
      <c r="W83" s="20">
        <f t="shared" si="55"/>
        <v>1683.2432110571601</v>
      </c>
      <c r="X83" s="21"/>
      <c r="Y83" s="41">
        <f t="shared" si="62"/>
        <v>7.2408482082856107E-2</v>
      </c>
      <c r="Z83" s="24">
        <f t="shared" si="62"/>
        <v>6.6264287811686362E-2</v>
      </c>
      <c r="AA83" s="24">
        <f t="shared" si="62"/>
        <v>4.2410368615310556E-2</v>
      </c>
      <c r="AB83" s="24">
        <f t="shared" si="60"/>
        <v>6.3575297593355229E-2</v>
      </c>
      <c r="AC83" s="24">
        <f t="shared" si="60"/>
        <v>0.1371524760480145</v>
      </c>
      <c r="AD83" s="24">
        <f t="shared" si="60"/>
        <v>7.4905595784030332E-2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4.7943544048293596E-2</v>
      </c>
      <c r="AJ83" s="24">
        <f t="shared" si="60"/>
        <v>7.5895807343408395E-2</v>
      </c>
      <c r="AK83" s="24">
        <f t="shared" si="60"/>
        <v>7.1695923825109809E-2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7.2408482082856551E-2</v>
      </c>
      <c r="AP83" s="24">
        <f t="shared" si="45"/>
        <v>6.7684898455819598E-2</v>
      </c>
      <c r="AQ83" s="24">
        <f t="shared" si="45"/>
        <v>7.083023894578111E-2</v>
      </c>
      <c r="AR83" s="24">
        <f t="shared" si="39"/>
        <v>6.9945850962668921E-2</v>
      </c>
      <c r="AS83" s="24" t="e">
        <f t="shared" si="39"/>
        <v>#DIV/0!</v>
      </c>
      <c r="AT83" s="24">
        <f t="shared" si="39"/>
        <v>6.7677696991008229E-2</v>
      </c>
      <c r="AU83" s="21"/>
      <c r="AV83" s="24">
        <f t="shared" si="61"/>
        <v>1.1158838529288522</v>
      </c>
      <c r="AW83" s="24">
        <f t="shared" si="61"/>
        <v>1.1562556865294873</v>
      </c>
      <c r="AX83" s="24">
        <f t="shared" si="61"/>
        <v>1.097742450557182</v>
      </c>
      <c r="AY83" s="24">
        <f t="shared" si="61"/>
        <v>1.1903438492552669</v>
      </c>
      <c r="AZ83" s="24">
        <f t="shared" si="61"/>
        <v>1.0206528394804382</v>
      </c>
      <c r="BA83" s="24">
        <f t="shared" si="61"/>
        <v>1.1802589281447551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0.94188461247707078</v>
      </c>
      <c r="BG83" s="24">
        <f t="shared" si="63"/>
        <v>1.3780429128900593</v>
      </c>
      <c r="BH83" s="24">
        <f t="shared" si="63"/>
        <v>1.1268242166605793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1.1158838529288526</v>
      </c>
      <c r="BM83" s="24">
        <f t="shared" si="46"/>
        <v>1.1864871389248481</v>
      </c>
      <c r="BN83" s="24">
        <f t="shared" si="46"/>
        <v>1.2186716876578227</v>
      </c>
      <c r="BO83" s="24">
        <f t="shared" si="46"/>
        <v>1.1928712881695689</v>
      </c>
      <c r="BP83" s="24" t="e">
        <f t="shared" si="46"/>
        <v>#DIV/0!</v>
      </c>
      <c r="BQ83" s="24">
        <f t="shared" si="46"/>
        <v>1.0884381521664457</v>
      </c>
      <c r="BR83" s="21"/>
      <c r="BS83" s="35">
        <f t="shared" si="56"/>
        <v>45078</v>
      </c>
      <c r="BT83" s="24">
        <f t="shared" si="58"/>
        <v>1.9238514190654789E-2</v>
      </c>
      <c r="BU83" s="24">
        <f t="shared" si="49"/>
        <v>1.2101337237731733E-3</v>
      </c>
      <c r="BV83" s="24">
        <f t="shared" si="50"/>
        <v>8.8824548161051623E-3</v>
      </c>
      <c r="BW83" s="24">
        <f t="shared" si="48"/>
        <v>1.0703477788541048E-2</v>
      </c>
      <c r="BX83" s="24">
        <f t="shared" si="48"/>
        <v>5.0635615262384481E-3</v>
      </c>
      <c r="BY83" s="24">
        <f t="shared" si="48"/>
        <v>4.3588527200516735E-3</v>
      </c>
      <c r="BZ83" s="24">
        <f t="shared" si="48"/>
        <v>9.403594730473145E-3</v>
      </c>
      <c r="CA83" s="24">
        <f t="shared" si="48"/>
        <v>1.3223803401209043E-3</v>
      </c>
      <c r="CB83" s="24">
        <f t="shared" si="48"/>
        <v>5.5793588792980809E-3</v>
      </c>
      <c r="CC83" s="24">
        <f t="shared" si="48"/>
        <v>6.4326423590963682E-4</v>
      </c>
      <c r="CD83" s="24">
        <f t="shared" si="48"/>
        <v>4.0658318876332705E-3</v>
      </c>
      <c r="CE83" s="24">
        <f t="shared" si="48"/>
        <v>1.937057244057073E-3</v>
      </c>
      <c r="CF83" s="24">
        <f t="shared" si="57"/>
        <v>7.2408482082856412E-2</v>
      </c>
    </row>
    <row r="84" spans="1:84" x14ac:dyDescent="0.2">
      <c r="A84" s="31">
        <f>+[1]PAT!A85</f>
        <v>45108</v>
      </c>
      <c r="B84" s="17">
        <f>+[1]PAT!B85</f>
        <v>1791.573226034619</v>
      </c>
      <c r="C84" s="17">
        <f>+[1]PAT!C85</f>
        <v>1877.60702429054</v>
      </c>
      <c r="D84" s="17">
        <f>+[1]PAT!D85</f>
        <v>1450.94342054666</v>
      </c>
      <c r="E84" s="17">
        <f>+[1]PAT!E85</f>
        <v>1906.3033051198299</v>
      </c>
      <c r="F84" s="17">
        <f>+[1]PAT!F85</f>
        <v>1444.6584</v>
      </c>
      <c r="G84" s="17">
        <f>+[1]PAT!G85</f>
        <v>1861.6229698545401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1097.6312257004699</v>
      </c>
      <c r="M84" s="17">
        <f>+[1]PAT!M85</f>
        <v>1882.99957472357</v>
      </c>
      <c r="N84" s="17">
        <f>+[1]PAT!N85</f>
        <v>1551.2755728554</v>
      </c>
      <c r="O84" s="17">
        <f>+[1]PAT!P85</f>
        <v>2017.2971</v>
      </c>
      <c r="P84" s="17">
        <f>+[1]PAT!Q85</f>
        <v>1798.0599</v>
      </c>
      <c r="Q84" s="17">
        <f>+[1]PAT!R85</f>
        <v>1593.7012999999999</v>
      </c>
      <c r="R84" s="18">
        <f t="shared" si="51"/>
        <v>1791.5732260346194</v>
      </c>
      <c r="S84" s="19">
        <f t="shared" si="52"/>
        <v>1822.4212860876146</v>
      </c>
      <c r="T84" s="19">
        <f t="shared" si="53"/>
        <v>1816.3813463389465</v>
      </c>
      <c r="U84" s="19">
        <f t="shared" si="54"/>
        <v>1805.2049724884216</v>
      </c>
      <c r="V84" s="19"/>
      <c r="W84" s="20">
        <f t="shared" si="55"/>
        <v>1826.0218544717857</v>
      </c>
      <c r="X84" s="21"/>
      <c r="Y84" s="41">
        <f t="shared" si="62"/>
        <v>7.9751792484278328E-2</v>
      </c>
      <c r="Z84" s="24">
        <f t="shared" si="62"/>
        <v>7.5284194845278263E-2</v>
      </c>
      <c r="AA84" s="24">
        <f t="shared" si="62"/>
        <v>0.10348921518068566</v>
      </c>
      <c r="AB84" s="24">
        <f t="shared" si="60"/>
        <v>6.2959675344664623E-2</v>
      </c>
      <c r="AC84" s="24">
        <f t="shared" si="60"/>
        <v>5.8455971081273983E-2</v>
      </c>
      <c r="AD84" s="24">
        <f t="shared" si="60"/>
        <v>8.4602214648027863E-2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5.4520900363950409E-2</v>
      </c>
      <c r="AJ84" s="24">
        <f t="shared" si="60"/>
        <v>7.2659039660385227E-2</v>
      </c>
      <c r="AK84" s="24">
        <f t="shared" si="60"/>
        <v>8.7298136010962812E-2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7.975179248427855E-2</v>
      </c>
      <c r="AP84" s="24">
        <f t="shared" si="45"/>
        <v>7.660226483536503E-2</v>
      </c>
      <c r="AQ84" s="24">
        <f t="shared" si="45"/>
        <v>7.5587364695005821E-2</v>
      </c>
      <c r="AR84" s="24">
        <f t="shared" si="39"/>
        <v>7.6101458470470673E-2</v>
      </c>
      <c r="AS84" s="24" t="e">
        <f t="shared" si="39"/>
        <v>#DIV/0!</v>
      </c>
      <c r="AT84" s="24">
        <f t="shared" si="39"/>
        <v>8.4823537369239421E-2</v>
      </c>
      <c r="AU84" s="21"/>
      <c r="AV84" s="24">
        <f t="shared" si="61"/>
        <v>1.1116056198362982</v>
      </c>
      <c r="AW84" s="24">
        <f t="shared" si="61"/>
        <v>1.1512015557555286</v>
      </c>
      <c r="AX84" s="24">
        <f t="shared" si="61"/>
        <v>1.1985589114228747</v>
      </c>
      <c r="AY84" s="24">
        <f t="shared" si="61"/>
        <v>1.0746468848637067</v>
      </c>
      <c r="AZ84" s="24">
        <f t="shared" si="61"/>
        <v>1.0268556638546804</v>
      </c>
      <c r="BA84" s="24">
        <f t="shared" si="61"/>
        <v>1.1457193584342606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0.93970203655164752</v>
      </c>
      <c r="BG84" s="24">
        <f t="shared" si="63"/>
        <v>1.313443887914937</v>
      </c>
      <c r="BH84" s="24">
        <f t="shared" si="63"/>
        <v>1.1516767549935345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1.1116056198362991</v>
      </c>
      <c r="BM84" s="24">
        <f t="shared" si="46"/>
        <v>1.1557213275694056</v>
      </c>
      <c r="BN84" s="24">
        <f t="shared" si="46"/>
        <v>1.1560322420334948</v>
      </c>
      <c r="BO84" s="24">
        <f t="shared" si="46"/>
        <v>1.1306620356860089</v>
      </c>
      <c r="BP84" s="24" t="e">
        <f t="shared" si="46"/>
        <v>#DIV/0!</v>
      </c>
      <c r="BQ84" s="24">
        <f t="shared" si="46"/>
        <v>1.0825134235244125</v>
      </c>
      <c r="BR84" s="21"/>
      <c r="BS84" s="35">
        <f t="shared" si="56"/>
        <v>45108</v>
      </c>
      <c r="BT84" s="24">
        <f t="shared" si="58"/>
        <v>2.1732036549297677E-2</v>
      </c>
      <c r="BU84" s="24">
        <f t="shared" si="49"/>
        <v>2.8703502390662263E-3</v>
      </c>
      <c r="BV84" s="24">
        <f t="shared" si="50"/>
        <v>8.723988545842179E-3</v>
      </c>
      <c r="BW84" s="24">
        <f t="shared" si="48"/>
        <v>4.8373621286894441E-3</v>
      </c>
      <c r="BX84" s="24">
        <f t="shared" si="48"/>
        <v>5.7323624692302627E-3</v>
      </c>
      <c r="BY84" s="24">
        <f t="shared" si="48"/>
        <v>5.1644371596311885E-3</v>
      </c>
      <c r="BZ84" s="24">
        <f t="shared" si="48"/>
        <v>1.4631176604162233E-2</v>
      </c>
      <c r="CA84" s="24">
        <f t="shared" si="48"/>
        <v>2.598894440130129E-3</v>
      </c>
      <c r="CB84" s="24">
        <f t="shared" si="48"/>
        <v>6.4842414946905342E-3</v>
      </c>
      <c r="CC84" s="24">
        <f t="shared" si="48"/>
        <v>7.1482533609315481E-4</v>
      </c>
      <c r="CD84" s="24">
        <f t="shared" si="48"/>
        <v>3.9050919180109779E-3</v>
      </c>
      <c r="CE84" s="24">
        <f t="shared" si="48"/>
        <v>2.3570255994347662E-3</v>
      </c>
      <c r="CF84" s="24">
        <f t="shared" si="57"/>
        <v>7.9751792484278786E-2</v>
      </c>
    </row>
    <row r="85" spans="1:84" x14ac:dyDescent="0.2">
      <c r="A85" s="31">
        <f>+[1]PAT!A86</f>
        <v>45139</v>
      </c>
      <c r="B85" s="17">
        <f>+[1]PAT!B86</f>
        <v>2008.688416508676</v>
      </c>
      <c r="C85" s="17">
        <f>+[1]PAT!C86</f>
        <v>2131.8478355312</v>
      </c>
      <c r="D85" s="17">
        <f>+[1]PAT!D86</f>
        <v>1574.13090194293</v>
      </c>
      <c r="E85" s="17">
        <f>+[1]PAT!E86</f>
        <v>2103.1134655923802</v>
      </c>
      <c r="F85" s="17">
        <f>+[1]PAT!F86</f>
        <v>1552.4838999999999</v>
      </c>
      <c r="G85" s="17">
        <f>+[1]PAT!G86</f>
        <v>2117.4660424961899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1196.4209185145701</v>
      </c>
      <c r="M85" s="17">
        <f>+[1]PAT!M86</f>
        <v>2100.3355046080501</v>
      </c>
      <c r="N85" s="17">
        <f>+[1]PAT!N86</f>
        <v>1688.85555512671</v>
      </c>
      <c r="O85" s="17">
        <f>+[1]PAT!P86</f>
        <v>2224.7390999999998</v>
      </c>
      <c r="P85" s="17">
        <f>+[1]PAT!Q86</f>
        <v>2043.0087000000001</v>
      </c>
      <c r="Q85" s="17">
        <f>+[1]PAT!R86</f>
        <v>1720.7796000000001</v>
      </c>
      <c r="R85" s="18">
        <f t="shared" si="51"/>
        <v>2008.6884165086763</v>
      </c>
      <c r="S85" s="19">
        <f t="shared" si="52"/>
        <v>2054.1253684442931</v>
      </c>
      <c r="T85" s="19">
        <f t="shared" si="53"/>
        <v>2041.3440720800654</v>
      </c>
      <c r="U85" s="19">
        <f t="shared" si="54"/>
        <v>2031.4472267286071</v>
      </c>
      <c r="V85" s="19"/>
      <c r="W85" s="20">
        <f t="shared" si="55"/>
        <v>2050.7158347494474</v>
      </c>
      <c r="X85" s="21"/>
      <c r="Y85" s="41">
        <f t="shared" si="62"/>
        <v>0.12118689167654573</v>
      </c>
      <c r="Z85" s="24">
        <f t="shared" si="62"/>
        <v>0.13540682792062175</v>
      </c>
      <c r="AA85" s="24">
        <f t="shared" si="62"/>
        <v>8.4901643752488765E-2</v>
      </c>
      <c r="AB85" s="24">
        <f t="shared" si="60"/>
        <v>0.10324178736089373</v>
      </c>
      <c r="AC85" s="24">
        <f t="shared" si="60"/>
        <v>7.4637367560386636E-2</v>
      </c>
      <c r="AD85" s="24">
        <f t="shared" si="60"/>
        <v>0.13743012241712949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9.0002626110655681E-2</v>
      </c>
      <c r="AJ85" s="24">
        <f t="shared" si="60"/>
        <v>0.11542006318104758</v>
      </c>
      <c r="AK85" s="24">
        <f t="shared" si="60"/>
        <v>8.8688292833793092E-2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0.12118689167654573</v>
      </c>
      <c r="AP85" s="24">
        <f t="shared" si="45"/>
        <v>0.12714079018145275</v>
      </c>
      <c r="AQ85" s="24">
        <f t="shared" si="45"/>
        <v>0.12385214492240193</v>
      </c>
      <c r="AR85" s="24">
        <f t="shared" si="39"/>
        <v>0.1253277371202437</v>
      </c>
      <c r="AS85" s="24" t="e">
        <f t="shared" si="39"/>
        <v>#DIV/0!</v>
      </c>
      <c r="AT85" s="24">
        <f t="shared" si="39"/>
        <v>0.12305109039489515</v>
      </c>
      <c r="AU85" s="21"/>
      <c r="AV85" s="24">
        <f t="shared" si="61"/>
        <v>1.2250146535212272</v>
      </c>
      <c r="AW85" s="24">
        <f t="shared" si="61"/>
        <v>1.2915305512238313</v>
      </c>
      <c r="AX85" s="24">
        <f t="shared" si="61"/>
        <v>1.2247742577501137</v>
      </c>
      <c r="AY85" s="24">
        <f t="shared" si="61"/>
        <v>1.1157702229838935</v>
      </c>
      <c r="AZ85" s="24">
        <f t="shared" si="61"/>
        <v>1.111536384767402</v>
      </c>
      <c r="BA85" s="24">
        <f t="shared" si="61"/>
        <v>1.29471755199289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1.0300838594082387</v>
      </c>
      <c r="BG85" s="24">
        <f t="shared" si="63"/>
        <v>1.4148186881991922</v>
      </c>
      <c r="BH85" s="24">
        <f t="shared" si="63"/>
        <v>1.1701149630061414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1.2250146535212272</v>
      </c>
      <c r="BM85" s="24">
        <f t="shared" si="46"/>
        <v>1.269078121285784</v>
      </c>
      <c r="BN85" s="24">
        <f t="shared" si="46"/>
        <v>1.2546088008493665</v>
      </c>
      <c r="BO85" s="24">
        <f t="shared" si="46"/>
        <v>1.2289581918799311</v>
      </c>
      <c r="BP85" s="24" t="e">
        <f t="shared" si="46"/>
        <v>#DIV/0!</v>
      </c>
      <c r="BQ85" s="24">
        <f t="shared" si="46"/>
        <v>1.1914071943484328</v>
      </c>
      <c r="BR85" s="21"/>
      <c r="BS85" s="35">
        <f t="shared" si="56"/>
        <v>45139</v>
      </c>
      <c r="BT85" s="24">
        <f t="shared" si="58"/>
        <v>3.8925707032175447E-2</v>
      </c>
      <c r="BU85" s="24">
        <f t="shared" si="49"/>
        <v>2.4065786350315416E-3</v>
      </c>
      <c r="BV85" s="24">
        <f t="shared" si="50"/>
        <v>1.408318800813191E-2</v>
      </c>
      <c r="BW85" s="24">
        <f t="shared" si="48"/>
        <v>6.0545922111198075E-3</v>
      </c>
      <c r="BX85" s="24">
        <f t="shared" si="48"/>
        <v>9.3536345679371344E-3</v>
      </c>
      <c r="BY85" s="24">
        <f t="shared" si="48"/>
        <v>7.9332008557965357E-3</v>
      </c>
      <c r="BZ85" s="24">
        <f t="shared" si="48"/>
        <v>1.9297837910049197E-2</v>
      </c>
      <c r="CA85" s="24">
        <f t="shared" si="48"/>
        <v>1.0159810403221712E-3</v>
      </c>
      <c r="CB85" s="24">
        <f t="shared" si="48"/>
        <v>1.2389869968714901E-2</v>
      </c>
      <c r="CC85" s="24">
        <f t="shared" si="48"/>
        <v>1.1524533576473507E-3</v>
      </c>
      <c r="CD85" s="24">
        <f t="shared" si="48"/>
        <v>6.1625531559033496E-3</v>
      </c>
      <c r="CE85" s="24">
        <f t="shared" si="48"/>
        <v>2.4112949337163495E-3</v>
      </c>
      <c r="CF85" s="24">
        <f t="shared" si="57"/>
        <v>0.1211868916765457</v>
      </c>
    </row>
    <row r="86" spans="1:84" x14ac:dyDescent="0.2">
      <c r="A86" s="31">
        <f>+[1]PAT!A87</f>
        <v>45170</v>
      </c>
      <c r="B86" s="17">
        <f>+[1]PAT!B87</f>
        <v>2284.3470394461301</v>
      </c>
      <c r="C86" s="17">
        <f>+[1]PAT!C87</f>
        <v>2489.8977398759398</v>
      </c>
      <c r="D86" s="17">
        <f>+[1]PAT!D87</f>
        <v>1745.8586856965001</v>
      </c>
      <c r="E86" s="17">
        <f>+[1]PAT!E87</f>
        <v>2387.31939605357</v>
      </c>
      <c r="F86" s="17">
        <f>+[1]PAT!F87</f>
        <v>1749.9444000000001</v>
      </c>
      <c r="G86" s="17">
        <f>+[1]PAT!G87</f>
        <v>2408.24017682264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1294.1865780579701</v>
      </c>
      <c r="M86" s="17">
        <f>+[1]PAT!M87</f>
        <v>2465.2870982481099</v>
      </c>
      <c r="N86" s="17">
        <f>+[1]PAT!N87</f>
        <v>1860.49623854828</v>
      </c>
      <c r="O86" s="17">
        <f>+[1]PAT!P87</f>
        <v>2574.5650999999998</v>
      </c>
      <c r="P86" s="17">
        <f>+[1]PAT!Q87</f>
        <v>2345.4194000000002</v>
      </c>
      <c r="Q86" s="17">
        <f>+[1]PAT!R87</f>
        <v>1881.6493</v>
      </c>
      <c r="R86" s="18">
        <f t="shared" si="51"/>
        <v>2284.3470394461301</v>
      </c>
      <c r="S86" s="19">
        <f t="shared" si="52"/>
        <v>2367.753224022807</v>
      </c>
      <c r="T86" s="19">
        <f t="shared" si="53"/>
        <v>2334.5577153771792</v>
      </c>
      <c r="U86" s="19">
        <f t="shared" si="54"/>
        <v>2312.6255732046452</v>
      </c>
      <c r="V86" s="19"/>
      <c r="W86" s="20">
        <f t="shared" si="55"/>
        <v>2297.3892901312411</v>
      </c>
      <c r="X86" s="21"/>
      <c r="Y86" s="41">
        <f t="shared" si="62"/>
        <v>0.13723314211996085</v>
      </c>
      <c r="Z86" s="24">
        <f t="shared" si="62"/>
        <v>0.16795284277666256</v>
      </c>
      <c r="AA86" s="24">
        <f t="shared" si="62"/>
        <v>0.10909371230919152</v>
      </c>
      <c r="AB86" s="24">
        <f t="shared" si="60"/>
        <v>0.13513580465861263</v>
      </c>
      <c r="AC86" s="24">
        <f t="shared" si="60"/>
        <v>0.12719004686618662</v>
      </c>
      <c r="AD86" s="24">
        <f t="shared" si="60"/>
        <v>0.13732174612994918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8.1715103798738475E-2</v>
      </c>
      <c r="AJ86" s="24">
        <f t="shared" si="60"/>
        <v>0.1737587127577338</v>
      </c>
      <c r="AK86" s="24">
        <f t="shared" si="60"/>
        <v>0.1016313579338004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0.13723314211996063</v>
      </c>
      <c r="AP86" s="24">
        <f t="shared" si="45"/>
        <v>0.15268194453780692</v>
      </c>
      <c r="AQ86" s="24">
        <f t="shared" si="45"/>
        <v>0.14363754121976036</v>
      </c>
      <c r="AR86" s="24">
        <f t="shared" si="39"/>
        <v>0.13841282351638573</v>
      </c>
      <c r="AS86" s="24" t="e">
        <f t="shared" si="39"/>
        <v>#DIV/0!</v>
      </c>
      <c r="AT86" s="24">
        <f t="shared" si="39"/>
        <v>0.120286512251919</v>
      </c>
      <c r="AU86" s="21"/>
      <c r="AV86" s="24">
        <f t="shared" si="61"/>
        <v>1.3905724568653657</v>
      </c>
      <c r="AW86" s="24">
        <f t="shared" si="61"/>
        <v>1.5242453061694166</v>
      </c>
      <c r="AX86" s="24">
        <f t="shared" si="61"/>
        <v>1.2840936657518722</v>
      </c>
      <c r="AY86" s="24">
        <f t="shared" si="61"/>
        <v>1.2404137144559049</v>
      </c>
      <c r="AZ86" s="24">
        <f t="shared" si="61"/>
        <v>1.3178093012801471</v>
      </c>
      <c r="BA86" s="24">
        <f t="shared" si="61"/>
        <v>1.4705462861572416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1.0783419528354883</v>
      </c>
      <c r="BG86" s="24">
        <f t="shared" si="63"/>
        <v>1.6218238679908015</v>
      </c>
      <c r="BH86" s="24">
        <f t="shared" si="63"/>
        <v>1.2619146203605474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1.3905724568653657</v>
      </c>
      <c r="BM86" s="24">
        <f t="shared" si="46"/>
        <v>1.4557323467495062</v>
      </c>
      <c r="BN86" s="24">
        <f t="shared" si="46"/>
        <v>1.4149354690804072</v>
      </c>
      <c r="BO86" s="24">
        <f t="shared" si="46"/>
        <v>1.3813290639202691</v>
      </c>
      <c r="BP86" s="24" t="e">
        <f t="shared" si="46"/>
        <v>#DIV/0!</v>
      </c>
      <c r="BQ86" s="24">
        <f t="shared" si="46"/>
        <v>1.3179124659774355</v>
      </c>
      <c r="BR86" s="21"/>
      <c r="BS86" s="35">
        <f t="shared" si="56"/>
        <v>45170</v>
      </c>
      <c r="BT86" s="24">
        <f t="shared" si="58"/>
        <v>4.8894138062720249E-2</v>
      </c>
      <c r="BU86" s="24">
        <f t="shared" si="49"/>
        <v>2.9922373136505778E-3</v>
      </c>
      <c r="BV86" s="24">
        <f t="shared" si="50"/>
        <v>1.8138801411745568E-2</v>
      </c>
      <c r="BW86" s="24">
        <f t="shared" si="48"/>
        <v>9.8893019627836407E-3</v>
      </c>
      <c r="BX86" s="24">
        <f t="shared" si="48"/>
        <v>9.4816625823362106E-3</v>
      </c>
      <c r="BY86" s="24">
        <f t="shared" si="48"/>
        <v>6.1359900314568137E-3</v>
      </c>
      <c r="BZ86" s="24">
        <f t="shared" si="48"/>
        <v>1.4829836910084739E-2</v>
      </c>
      <c r="CA86" s="24">
        <f t="shared" si="48"/>
        <v>1.8584640302195304E-3</v>
      </c>
      <c r="CB86" s="24">
        <f t="shared" si="48"/>
        <v>1.2082700119406587E-2</v>
      </c>
      <c r="CC86" s="24">
        <f t="shared" si="48"/>
        <v>1.0172320742549744E-3</v>
      </c>
      <c r="CD86" s="24">
        <f t="shared" si="48"/>
        <v>9.2296748487945297E-3</v>
      </c>
      <c r="CE86" s="24">
        <f t="shared" si="48"/>
        <v>2.6831027725070862E-3</v>
      </c>
      <c r="CF86" s="24">
        <f t="shared" si="57"/>
        <v>0.13723314211996052</v>
      </c>
    </row>
    <row r="87" spans="1:84" x14ac:dyDescent="0.2">
      <c r="A87" s="31">
        <f>+[1]PAT!A88</f>
        <v>45200</v>
      </c>
      <c r="B87" s="17">
        <f>+[1]PAT!B88</f>
        <v>2465.5479146225262</v>
      </c>
      <c r="C87" s="17">
        <f>+[1]PAT!C88</f>
        <v>2660.0575024402101</v>
      </c>
      <c r="D87" s="17">
        <f>+[1]PAT!D88</f>
        <v>1912.6044890365899</v>
      </c>
      <c r="E87" s="17">
        <f>+[1]PAT!E88</f>
        <v>2619.6253192235999</v>
      </c>
      <c r="F87" s="17">
        <f>+[1]PAT!F88</f>
        <v>1863.3305</v>
      </c>
      <c r="G87" s="17">
        <f>+[1]PAT!G88</f>
        <v>2635.01019115488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1414.0154878690701</v>
      </c>
      <c r="M87" s="17">
        <f>+[1]PAT!M88</f>
        <v>2659.6771964977402</v>
      </c>
      <c r="N87" s="17">
        <f>+[1]PAT!N88</f>
        <v>2008.1928520139099</v>
      </c>
      <c r="O87" s="17">
        <f>+[1]PAT!P88</f>
        <v>2789.5392000000002</v>
      </c>
      <c r="P87" s="17">
        <f>+[1]PAT!Q88</f>
        <v>2551.6579999999999</v>
      </c>
      <c r="Q87" s="17">
        <f>+[1]PAT!R88</f>
        <v>1983.7968000000001</v>
      </c>
      <c r="R87" s="18">
        <f t="shared" si="51"/>
        <v>2465.5479146225262</v>
      </c>
      <c r="S87" s="19">
        <f t="shared" si="52"/>
        <v>2557.8910836567538</v>
      </c>
      <c r="T87" s="19">
        <f t="shared" si="53"/>
        <v>2542.5086802048422</v>
      </c>
      <c r="U87" s="19">
        <f t="shared" si="54"/>
        <v>2522.8516107607234</v>
      </c>
      <c r="V87" s="19"/>
      <c r="W87" s="20">
        <f t="shared" si="55"/>
        <v>2496.5517053677186</v>
      </c>
      <c r="X87" s="21"/>
      <c r="Y87" s="41">
        <f t="shared" si="62"/>
        <v>7.9322831446981157E-2</v>
      </c>
      <c r="Z87" s="24">
        <f t="shared" si="62"/>
        <v>6.8340060653554691E-2</v>
      </c>
      <c r="AA87" s="24">
        <f t="shared" si="62"/>
        <v>9.5509335724710986E-2</v>
      </c>
      <c r="AB87" s="24">
        <f t="shared" si="60"/>
        <v>9.7308271173957683E-2</v>
      </c>
      <c r="AC87" s="24">
        <f t="shared" si="60"/>
        <v>6.4794115744477354E-2</v>
      </c>
      <c r="AD87" s="24">
        <f t="shared" si="60"/>
        <v>9.4164201940785563E-2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9.2590134871366692E-2</v>
      </c>
      <c r="AJ87" s="24">
        <f t="shared" si="60"/>
        <v>7.8850896671535109E-2</v>
      </c>
      <c r="AK87" s="24">
        <f t="shared" si="60"/>
        <v>7.9385601757988811E-2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7.9322831446981157E-2</v>
      </c>
      <c r="AP87" s="24">
        <f t="shared" si="45"/>
        <v>8.0303072847643708E-2</v>
      </c>
      <c r="AQ87" s="24">
        <f t="shared" si="45"/>
        <v>8.907510123135487E-2</v>
      </c>
      <c r="AR87" s="24">
        <f t="shared" si="39"/>
        <v>9.0903620539300789E-2</v>
      </c>
      <c r="AS87" s="24" t="e">
        <f t="shared" si="39"/>
        <v>#DIV/0!</v>
      </c>
      <c r="AT87" s="24">
        <f t="shared" si="39"/>
        <v>8.6690756369417921E-2</v>
      </c>
      <c r="AU87" s="21"/>
      <c r="AV87" s="24">
        <f t="shared" si="61"/>
        <v>1.4259119609572117</v>
      </c>
      <c r="AW87" s="24">
        <f t="shared" si="61"/>
        <v>1.5279890373350455</v>
      </c>
      <c r="AX87" s="24">
        <f t="shared" si="61"/>
        <v>1.3757510703675648</v>
      </c>
      <c r="AY87" s="24">
        <f t="shared" si="61"/>
        <v>1.3316950923936095</v>
      </c>
      <c r="AZ87" s="24">
        <f t="shared" si="61"/>
        <v>1.3091554476240614</v>
      </c>
      <c r="BA87" s="24">
        <f t="shared" si="61"/>
        <v>1.5574812633361543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1.1099812009583516</v>
      </c>
      <c r="BG87" s="24">
        <f t="shared" si="63"/>
        <v>1.6398331550155034</v>
      </c>
      <c r="BH87" s="24">
        <f t="shared" si="63"/>
        <v>1.219458095172353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1.4259119609572122</v>
      </c>
      <c r="BM87" s="24">
        <f t="shared" si="46"/>
        <v>1.4924491147163748</v>
      </c>
      <c r="BN87" s="24">
        <f t="shared" si="46"/>
        <v>1.4732751274587002</v>
      </c>
      <c r="BO87" s="24">
        <f t="shared" si="46"/>
        <v>1.4459798800820636</v>
      </c>
      <c r="BP87" s="24" t="e">
        <f t="shared" si="46"/>
        <v>#DIV/0!</v>
      </c>
      <c r="BQ87" s="24">
        <f t="shared" si="46"/>
        <v>1.3738642098206904</v>
      </c>
      <c r="BR87" s="21"/>
      <c r="BS87" s="35">
        <f t="shared" si="56"/>
        <v>45200</v>
      </c>
      <c r="BT87" s="24">
        <f t="shared" si="58"/>
        <v>2.0432457094039558E-2</v>
      </c>
      <c r="BU87" s="24">
        <f t="shared" si="49"/>
        <v>2.5548233329372697E-3</v>
      </c>
      <c r="BV87" s="24">
        <f t="shared" si="50"/>
        <v>1.3037256964956946E-2</v>
      </c>
      <c r="BW87" s="24">
        <f t="shared" si="48"/>
        <v>4.9933926251265583E-3</v>
      </c>
      <c r="BX87" s="24">
        <f t="shared" si="48"/>
        <v>6.5022676862457503E-3</v>
      </c>
      <c r="BY87" s="24">
        <f t="shared" si="48"/>
        <v>3.0085078717576649E-3</v>
      </c>
      <c r="BZ87" s="24">
        <f t="shared" si="48"/>
        <v>1.2860728099843873E-2</v>
      </c>
      <c r="CA87" s="24">
        <f t="shared" si="48"/>
        <v>2.1873121087641234E-3</v>
      </c>
      <c r="CB87" s="24">
        <f t="shared" si="48"/>
        <v>6.2966418725446827E-3</v>
      </c>
      <c r="CC87" s="24">
        <f t="shared" si="48"/>
        <v>1.0963413928818887E-3</v>
      </c>
      <c r="CD87" s="24">
        <f t="shared" si="48"/>
        <v>4.3229057671883087E-3</v>
      </c>
      <c r="CE87" s="24">
        <f t="shared" si="48"/>
        <v>2.0301966306946278E-3</v>
      </c>
      <c r="CF87" s="24">
        <f t="shared" si="57"/>
        <v>7.9322831446981268E-2</v>
      </c>
    </row>
    <row r="88" spans="1:84" x14ac:dyDescent="0.2">
      <c r="A88" s="31">
        <f>+[1]PAT!A89</f>
        <v>45231</v>
      </c>
      <c r="B88" s="17">
        <f>+[1]PAT!B89</f>
        <v>2761.6699337485829</v>
      </c>
      <c r="C88" s="17">
        <f>+[1]PAT!C89</f>
        <v>3015.2785764376799</v>
      </c>
      <c r="D88" s="17">
        <f>+[1]PAT!D89</f>
        <v>2109.02643460747</v>
      </c>
      <c r="E88" s="17">
        <f>+[1]PAT!E89</f>
        <v>2896.32010693965</v>
      </c>
      <c r="F88" s="17">
        <f>+[1]PAT!F89</f>
        <v>2012.1735000000001</v>
      </c>
      <c r="G88" s="17">
        <f>+[1]PAT!G89</f>
        <v>3009.3326118712198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1544.6465169016001</v>
      </c>
      <c r="M88" s="17">
        <f>+[1]PAT!M89</f>
        <v>2985.2232054102501</v>
      </c>
      <c r="N88" s="17">
        <f>+[1]PAT!N89</f>
        <v>2253.3445638584099</v>
      </c>
      <c r="O88" s="17">
        <f>+[1]PAT!P89</f>
        <v>3116.4099000000001</v>
      </c>
      <c r="P88" s="17">
        <f>+[1]PAT!Q89</f>
        <v>2862.6158</v>
      </c>
      <c r="Q88" s="17">
        <f>+[1]PAT!R89</f>
        <v>2204.8137000000002</v>
      </c>
      <c r="R88" s="18">
        <f t="shared" si="51"/>
        <v>2761.6699337485834</v>
      </c>
      <c r="S88" s="19">
        <f t="shared" si="52"/>
        <v>2877.1313048202446</v>
      </c>
      <c r="T88" s="19">
        <f t="shared" si="53"/>
        <v>2845.9940702410149</v>
      </c>
      <c r="U88" s="19">
        <f t="shared" si="54"/>
        <v>2822.6359458467045</v>
      </c>
      <c r="V88" s="19"/>
      <c r="W88" s="20">
        <f t="shared" si="55"/>
        <v>2793.7865790573442</v>
      </c>
      <c r="X88" s="21"/>
      <c r="Y88" s="41">
        <f t="shared" si="62"/>
        <v>0.12010394013023795</v>
      </c>
      <c r="Z88" s="24">
        <f t="shared" si="62"/>
        <v>0.13353887037088752</v>
      </c>
      <c r="AA88" s="24">
        <f t="shared" si="62"/>
        <v>0.10269867434527513</v>
      </c>
      <c r="AB88" s="24">
        <f t="shared" si="60"/>
        <v>0.10562380264291238</v>
      </c>
      <c r="AC88" s="24">
        <f t="shared" si="60"/>
        <v>7.9880085685282376E-2</v>
      </c>
      <c r="AD88" s="24">
        <f t="shared" si="60"/>
        <v>0.14205729525178068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9.238302561267675E-2</v>
      </c>
      <c r="AJ88" s="24">
        <f t="shared" si="60"/>
        <v>0.12240057152093065</v>
      </c>
      <c r="AK88" s="24">
        <f t="shared" si="60"/>
        <v>0.12207578151602827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0.12010394013023817</v>
      </c>
      <c r="AP88" s="24">
        <f t="shared" si="45"/>
        <v>0.12480602602793622</v>
      </c>
      <c r="AQ88" s="24">
        <f t="shared" si="45"/>
        <v>0.11936454431759169</v>
      </c>
      <c r="AR88" s="24">
        <f t="shared" si="39"/>
        <v>0.11882757345192663</v>
      </c>
      <c r="AS88" s="24" t="e">
        <f t="shared" si="39"/>
        <v>#DIV/0!</v>
      </c>
      <c r="AT88" s="24">
        <f t="shared" si="39"/>
        <v>0.11905816853324325</v>
      </c>
      <c r="AU88" s="21"/>
      <c r="AV88" s="24">
        <f t="shared" si="61"/>
        <v>1.5887738738102328</v>
      </c>
      <c r="AW88" s="24">
        <f t="shared" si="61"/>
        <v>1.7628803899250745</v>
      </c>
      <c r="AX88" s="24">
        <f t="shared" si="61"/>
        <v>1.4707303279115131</v>
      </c>
      <c r="AY88" s="24">
        <f t="shared" si="61"/>
        <v>1.4458412638424138</v>
      </c>
      <c r="AZ88" s="24">
        <f t="shared" si="61"/>
        <v>1.3491241102671574</v>
      </c>
      <c r="BA88" s="24">
        <f t="shared" si="61"/>
        <v>1.7711648785522289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1.1644104168667719</v>
      </c>
      <c r="BG88" s="24">
        <f t="shared" si="63"/>
        <v>1.7773829111936266</v>
      </c>
      <c r="BH88" s="24">
        <f t="shared" si="63"/>
        <v>1.3757516595787647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1.5887738738102337</v>
      </c>
      <c r="BM88" s="24">
        <f t="shared" si="46"/>
        <v>1.6803599464095793</v>
      </c>
      <c r="BN88" s="24">
        <f t="shared" si="46"/>
        <v>1.6321288019037175</v>
      </c>
      <c r="BO88" s="24">
        <f t="shared" si="46"/>
        <v>1.6079286464451887</v>
      </c>
      <c r="BP88" s="24" t="e">
        <f t="shared" si="46"/>
        <v>#DIV/0!</v>
      </c>
      <c r="BQ88" s="24">
        <f t="shared" si="46"/>
        <v>1.5246947520369787</v>
      </c>
      <c r="BR88" s="21"/>
      <c r="BS88" s="35">
        <f t="shared" si="56"/>
        <v>45231</v>
      </c>
      <c r="BT88" s="24">
        <f t="shared" si="58"/>
        <v>3.951946746588518E-2</v>
      </c>
      <c r="BU88" s="24">
        <f t="shared" si="49"/>
        <v>2.7883327897252918E-3</v>
      </c>
      <c r="BV88" s="24">
        <f t="shared" si="50"/>
        <v>1.4387176000442242E-2</v>
      </c>
      <c r="BW88" s="24">
        <f t="shared" si="48"/>
        <v>6.0731351888135814E-3</v>
      </c>
      <c r="BX88" s="24">
        <f t="shared" si="48"/>
        <v>9.944288006535849E-3</v>
      </c>
      <c r="BY88" s="24">
        <f t="shared" si="48"/>
        <v>7.3857081997888889E-3</v>
      </c>
      <c r="BZ88" s="24">
        <f t="shared" si="48"/>
        <v>1.7009893643223233E-2</v>
      </c>
      <c r="CA88" s="24">
        <f t="shared" si="48"/>
        <v>2.6952860743805107E-3</v>
      </c>
      <c r="CB88" s="24">
        <f t="shared" si="48"/>
        <v>9.3636560186397908E-3</v>
      </c>
      <c r="CC88" s="24">
        <f t="shared" si="48"/>
        <v>1.1073354083235764E-3</v>
      </c>
      <c r="CD88" s="24">
        <f t="shared" si="48"/>
        <v>6.7075302632224132E-3</v>
      </c>
      <c r="CE88" s="24">
        <f t="shared" si="48"/>
        <v>3.1221310712575704E-3</v>
      </c>
      <c r="CF88" s="24">
        <f t="shared" si="57"/>
        <v>0.12010394013023813</v>
      </c>
    </row>
    <row r="89" spans="1:84" x14ac:dyDescent="0.2">
      <c r="A89" s="31">
        <f>+[1]PAT!A90</f>
        <v>45261</v>
      </c>
      <c r="B89" s="17">
        <f>+[1]PAT!B90</f>
        <v>3436.448524525747</v>
      </c>
      <c r="C89" s="17">
        <f>+[1]PAT!C90</f>
        <v>3873.6666906355599</v>
      </c>
      <c r="D89" s="17">
        <f>+[1]PAT!D90</f>
        <v>2521.8635354898802</v>
      </c>
      <c r="E89" s="17">
        <f>+[1]PAT!E90</f>
        <v>3384.1357824240199</v>
      </c>
      <c r="F89" s="17">
        <f>+[1]PAT!F90</f>
        <v>2240.8564000000001</v>
      </c>
      <c r="G89" s="17">
        <f>+[1]PAT!G90</f>
        <v>3861.64385448034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1714.80146354518</v>
      </c>
      <c r="M89" s="17">
        <f>+[1]PAT!M90</f>
        <v>3560.9759819835399</v>
      </c>
      <c r="N89" s="17">
        <f>+[1]PAT!N90</f>
        <v>2882.3437157384601</v>
      </c>
      <c r="O89" s="17">
        <f>+[1]PAT!P90</f>
        <v>3610.0864999999999</v>
      </c>
      <c r="P89" s="17">
        <f>+[1]PAT!Q90</f>
        <v>3619.7905000000001</v>
      </c>
      <c r="Q89" s="17">
        <f>+[1]PAT!R90</f>
        <v>2696.6446000000001</v>
      </c>
      <c r="R89" s="18">
        <f t="shared" si="51"/>
        <v>3436.448524525747</v>
      </c>
      <c r="S89" s="19">
        <f t="shared" si="52"/>
        <v>3580.6104560079243</v>
      </c>
      <c r="T89" s="19">
        <f t="shared" si="53"/>
        <v>3458.0731739371413</v>
      </c>
      <c r="U89" s="19">
        <f t="shared" si="54"/>
        <v>3440.8094267483793</v>
      </c>
      <c r="V89" s="19"/>
      <c r="W89" s="20">
        <f t="shared" si="55"/>
        <v>3484.7186979742323</v>
      </c>
      <c r="X89" s="21"/>
      <c r="Y89" s="41">
        <f t="shared" si="62"/>
        <v>0.24433716083559842</v>
      </c>
      <c r="Z89" s="24">
        <f t="shared" si="62"/>
        <v>0.28467953870186014</v>
      </c>
      <c r="AA89" s="24">
        <f t="shared" si="62"/>
        <v>0.19574771283473602</v>
      </c>
      <c r="AB89" s="24">
        <f t="shared" si="60"/>
        <v>0.16842602249507999</v>
      </c>
      <c r="AC89" s="24">
        <f t="shared" si="60"/>
        <v>0.11364969273275882</v>
      </c>
      <c r="AD89" s="24">
        <f t="shared" si="60"/>
        <v>0.28322267842608073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0.11015785474653006</v>
      </c>
      <c r="AJ89" s="24">
        <f t="shared" si="60"/>
        <v>0.1928675803972808</v>
      </c>
      <c r="AK89" s="24">
        <f t="shared" si="60"/>
        <v>0.27914024422568229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0.2443371608355982</v>
      </c>
      <c r="AP89" s="24">
        <f t="shared" si="45"/>
        <v>0.24450714154376452</v>
      </c>
      <c r="AQ89" s="24">
        <f t="shared" si="45"/>
        <v>0.21506689353161312</v>
      </c>
      <c r="AR89" s="24">
        <f t="shared" si="39"/>
        <v>0.21900574242004911</v>
      </c>
      <c r="AS89" s="24" t="e">
        <f t="shared" si="39"/>
        <v>#DIV/0!</v>
      </c>
      <c r="AT89" s="24">
        <f t="shared" si="39"/>
        <v>0.24731027205020673</v>
      </c>
      <c r="AU89" s="21"/>
      <c r="AV89" s="24">
        <f t="shared" si="61"/>
        <v>2.0770262234088319</v>
      </c>
      <c r="AW89" s="24">
        <f t="shared" si="61"/>
        <v>2.4225328111479691</v>
      </c>
      <c r="AX89" s="24">
        <f t="shared" si="61"/>
        <v>1.767715052312572</v>
      </c>
      <c r="AY89" s="24">
        <f t="shared" si="61"/>
        <v>1.7361264166306056</v>
      </c>
      <c r="AZ89" s="24">
        <f t="shared" si="61"/>
        <v>1.509262133356625</v>
      </c>
      <c r="BA89" s="24">
        <f t="shared" si="61"/>
        <v>2.4174393948802901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1.2350373382850011</v>
      </c>
      <c r="BG89" s="24">
        <f t="shared" si="63"/>
        <v>2.1084495793899389</v>
      </c>
      <c r="BH89" s="24">
        <f t="shared" si="63"/>
        <v>1.8989605383918899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2.0770262234088328</v>
      </c>
      <c r="BM89" s="24">
        <f t="shared" si="46"/>
        <v>2.1909813165072847</v>
      </c>
      <c r="BN89" s="24">
        <f t="shared" si="46"/>
        <v>2.0455542697756481</v>
      </c>
      <c r="BO89" s="24">
        <f t="shared" si="46"/>
        <v>2.034892384760159</v>
      </c>
      <c r="BP89" s="24" t="e">
        <f t="shared" si="46"/>
        <v>#DIV/0!</v>
      </c>
      <c r="BQ89" s="24">
        <f t="shared" si="46"/>
        <v>2.0000472604788584</v>
      </c>
      <c r="BR89" s="21"/>
      <c r="BS89" s="35">
        <f t="shared" si="56"/>
        <v>45261</v>
      </c>
      <c r="BT89" s="24">
        <f t="shared" si="58"/>
        <v>8.5258508573788847E-2</v>
      </c>
      <c r="BU89" s="24">
        <f t="shared" si="49"/>
        <v>5.2320874244633003E-3</v>
      </c>
      <c r="BV89" s="24">
        <f t="shared" si="50"/>
        <v>2.2644983324350287E-2</v>
      </c>
      <c r="BW89" s="24">
        <f t="shared" si="48"/>
        <v>8.3302857661825044E-3</v>
      </c>
      <c r="BX89" s="24">
        <f t="shared" si="48"/>
        <v>2.0214720705280236E-2</v>
      </c>
      <c r="BY89" s="24">
        <f t="shared" si="48"/>
        <v>1.7315805435550464E-2</v>
      </c>
      <c r="BZ89" s="24">
        <f t="shared" si="48"/>
        <v>4.5553156944153794E-2</v>
      </c>
      <c r="CA89" s="24">
        <f t="shared" si="48"/>
        <v>2.9899301357827345E-3</v>
      </c>
      <c r="CB89" s="24">
        <f t="shared" si="48"/>
        <v>1.7767510903591945E-2</v>
      </c>
      <c r="CC89" s="24">
        <f t="shared" si="48"/>
        <v>1.2877130396331329E-3</v>
      </c>
      <c r="CD89" s="24">
        <f t="shared" si="48"/>
        <v>1.0590780850564101E-2</v>
      </c>
      <c r="CE89" s="24">
        <f t="shared" si="48"/>
        <v>7.1516777322570618E-3</v>
      </c>
      <c r="CF89" s="24">
        <f t="shared" si="57"/>
        <v>0.24433716083559842</v>
      </c>
    </row>
    <row r="90" spans="1:84" x14ac:dyDescent="0.2">
      <c r="A90" s="31">
        <f>+[1]PAT!A91</f>
        <v>45292</v>
      </c>
      <c r="B90" s="17">
        <f>+[1]PAT!B91</f>
        <v>4269.7830163783883</v>
      </c>
      <c r="C90" s="17">
        <f>+[1]PAT!C91</f>
        <v>4942.0576537074103</v>
      </c>
      <c r="D90" s="17">
        <f>+[1]PAT!D91</f>
        <v>3091.20952774535</v>
      </c>
      <c r="E90" s="17">
        <f>+[1]PAT!E91</f>
        <v>3832.20594287944</v>
      </c>
      <c r="F90" s="17">
        <f>+[1]PAT!F91</f>
        <v>2649.2001</v>
      </c>
      <c r="G90" s="17">
        <f>+[1]PAT!G91</f>
        <v>4855.1301285704503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1806.03260213717</v>
      </c>
      <c r="M90" s="17">
        <f>+[1]PAT!M91</f>
        <v>4200.78018927024</v>
      </c>
      <c r="N90" s="17">
        <f>+[1]PAT!N91</f>
        <v>4528.2132865367503</v>
      </c>
      <c r="O90" s="17">
        <f>+[1]PAT!P91</f>
        <v>4185.1030000000001</v>
      </c>
      <c r="P90" s="17">
        <f>+[1]PAT!Q91</f>
        <v>4505.8181000000004</v>
      </c>
      <c r="Q90" s="17">
        <f>+[1]PAT!R91</f>
        <v>3498.1794</v>
      </c>
      <c r="R90" s="18">
        <f t="shared" si="51"/>
        <v>4269.7830163783883</v>
      </c>
      <c r="S90" s="19">
        <f t="shared" si="52"/>
        <v>4439.307011832434</v>
      </c>
      <c r="T90" s="19">
        <f t="shared" si="53"/>
        <v>4182.7428457598717</v>
      </c>
      <c r="U90" s="19">
        <f t="shared" si="54"/>
        <v>4179.716765672928</v>
      </c>
      <c r="V90" s="19"/>
      <c r="W90" s="20">
        <f t="shared" si="55"/>
        <v>4313.137594697625</v>
      </c>
      <c r="X90" s="21"/>
      <c r="Y90" s="41">
        <f t="shared" si="62"/>
        <v>0.24249875588276049</v>
      </c>
      <c r="Z90" s="24">
        <f t="shared" si="62"/>
        <v>0.27580869713304046</v>
      </c>
      <c r="AA90" s="24">
        <f t="shared" si="62"/>
        <v>0.22576399723582674</v>
      </c>
      <c r="AB90" s="24">
        <f t="shared" si="60"/>
        <v>0.13240312719794955</v>
      </c>
      <c r="AC90" s="24">
        <f t="shared" si="60"/>
        <v>0.18222662549907254</v>
      </c>
      <c r="AD90" s="24">
        <f t="shared" si="60"/>
        <v>0.25727030029904285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5.3202158110699838E-2</v>
      </c>
      <c r="AJ90" s="24">
        <f t="shared" si="60"/>
        <v>0.17967102573107363</v>
      </c>
      <c r="AK90" s="24">
        <f t="shared" si="60"/>
        <v>0.5710178011773368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0.24249875588276049</v>
      </c>
      <c r="AP90" s="24">
        <f t="shared" si="45"/>
        <v>0.23981847966279002</v>
      </c>
      <c r="AQ90" s="24">
        <f t="shared" si="45"/>
        <v>0.20955880207637945</v>
      </c>
      <c r="AR90" s="24">
        <f t="shared" si="39"/>
        <v>0.21474811513255698</v>
      </c>
      <c r="AS90" s="24" t="e">
        <f t="shared" si="39"/>
        <v>#DIV/0!</v>
      </c>
      <c r="AT90" s="24">
        <f t="shared" si="39"/>
        <v>0.23772905893522389</v>
      </c>
      <c r="AU90" s="21"/>
      <c r="AV90" s="24">
        <f t="shared" si="61"/>
        <v>2.6053661888575768</v>
      </c>
      <c r="AW90" s="24">
        <f t="shared" si="61"/>
        <v>3.1390309914219303</v>
      </c>
      <c r="AX90" s="24">
        <f t="shared" si="61"/>
        <v>2.1597867244066853</v>
      </c>
      <c r="AY90" s="24">
        <f t="shared" si="61"/>
        <v>1.9504504624694881</v>
      </c>
      <c r="AZ90" s="24">
        <f t="shared" si="61"/>
        <v>1.7432070628363383</v>
      </c>
      <c r="BA90" s="24">
        <f t="shared" si="61"/>
        <v>3.0457478574014241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1.2397043789050217</v>
      </c>
      <c r="BG90" s="24">
        <f t="shared" si="63"/>
        <v>2.4241747276371428</v>
      </c>
      <c r="BH90" s="24">
        <f t="shared" si="63"/>
        <v>3.2779916862291572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2.6053661888575776</v>
      </c>
      <c r="BM90" s="24">
        <f t="shared" si="46"/>
        <v>2.7366197621175989</v>
      </c>
      <c r="BN90" s="24">
        <f t="shared" si="46"/>
        <v>2.4734795948173822</v>
      </c>
      <c r="BO90" s="24">
        <f t="shared" si="46"/>
        <v>2.4819332643010199</v>
      </c>
      <c r="BP90" s="24" t="e">
        <f t="shared" si="46"/>
        <v>#DIV/0!</v>
      </c>
      <c r="BQ90" s="24">
        <f t="shared" si="46"/>
        <v>2.5081268708284776</v>
      </c>
      <c r="BR90" s="21"/>
      <c r="BS90" s="35">
        <f t="shared" si="56"/>
        <v>45292</v>
      </c>
      <c r="BT90" s="24">
        <f t="shared" si="58"/>
        <v>8.5279799502031753E-2</v>
      </c>
      <c r="BU90" s="24">
        <f t="shared" si="49"/>
        <v>5.7987511195709005E-3</v>
      </c>
      <c r="BV90" s="24">
        <f t="shared" si="50"/>
        <v>1.6715686023061362E-2</v>
      </c>
      <c r="BW90" s="24">
        <f t="shared" si="48"/>
        <v>1.1954020532191505E-2</v>
      </c>
      <c r="BX90" s="24">
        <f t="shared" si="48"/>
        <v>1.8936221651067155E-2</v>
      </c>
      <c r="BY90" s="24">
        <f t="shared" si="48"/>
        <v>1.264618698340535E-2</v>
      </c>
      <c r="BZ90" s="24">
        <f t="shared" si="48"/>
        <v>4.72581805666396E-2</v>
      </c>
      <c r="CA90" s="24">
        <f t="shared" si="48"/>
        <v>4.4406783314486029E-3</v>
      </c>
      <c r="CB90" s="24">
        <f t="shared" si="48"/>
        <v>1.4417469613294313E-2</v>
      </c>
      <c r="CC90" s="24">
        <f t="shared" si="48"/>
        <v>5.5485504379429982E-4</v>
      </c>
      <c r="CD90" s="24">
        <f t="shared" si="48"/>
        <v>9.4580359630586554E-3</v>
      </c>
      <c r="CE90" s="24">
        <f t="shared" si="48"/>
        <v>1.5038870553196642E-2</v>
      </c>
      <c r="CF90" s="24">
        <f t="shared" si="57"/>
        <v>0.24249875588276015</v>
      </c>
    </row>
    <row r="91" spans="1:84" x14ac:dyDescent="0.2">
      <c r="A91" s="31">
        <f>+[1]PAT!A92</f>
        <v>45323</v>
      </c>
      <c r="B91" s="17">
        <f>+[1]PAT!B92</f>
        <v>4748.3998363421106</v>
      </c>
      <c r="C91" s="17">
        <f>+[1]PAT!C92</f>
        <v>5383.0016417065299</v>
      </c>
      <c r="D91" s="17">
        <f>+[1]PAT!D92</f>
        <v>3726.51203554321</v>
      </c>
      <c r="E91" s="17">
        <f>+[1]PAT!E92</f>
        <v>4240.2427931459297</v>
      </c>
      <c r="F91" s="17">
        <f>+[1]PAT!F92</f>
        <v>3039.5913</v>
      </c>
      <c r="G91" s="17">
        <f>+[1]PAT!G92</f>
        <v>5372.5404649699103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1975.6453770482301</v>
      </c>
      <c r="M91" s="17">
        <f>+[1]PAT!M92</f>
        <v>4628.6738823352398</v>
      </c>
      <c r="N91" s="17">
        <f>+[1]PAT!N92</f>
        <v>5509.3301372045498</v>
      </c>
      <c r="O91" s="17">
        <f>+[1]PAT!P92</f>
        <v>4526.2764999999999</v>
      </c>
      <c r="P91" s="17">
        <f>+[1]PAT!Q92</f>
        <v>5022.7575999999999</v>
      </c>
      <c r="Q91" s="17">
        <f>+[1]PAT!R92</f>
        <v>3950.7130999999999</v>
      </c>
      <c r="R91" s="18">
        <f t="shared" si="51"/>
        <v>4748.3998363421115</v>
      </c>
      <c r="S91" s="19">
        <f t="shared" si="52"/>
        <v>4903.7647780537109</v>
      </c>
      <c r="T91" s="19">
        <f t="shared" si="53"/>
        <v>4648.5305424425633</v>
      </c>
      <c r="U91" s="19">
        <f t="shared" si="54"/>
        <v>4651.8618447326953</v>
      </c>
      <c r="V91" s="19"/>
      <c r="W91" s="20">
        <f t="shared" si="55"/>
        <v>4821.9822858805273</v>
      </c>
      <c r="X91" s="21"/>
      <c r="Y91" s="41">
        <f t="shared" si="62"/>
        <v>0.11209394438260767</v>
      </c>
      <c r="Z91" s="24">
        <f t="shared" si="62"/>
        <v>8.9222752726960675E-2</v>
      </c>
      <c r="AA91" s="24">
        <f t="shared" si="62"/>
        <v>0.20551907015543969</v>
      </c>
      <c r="AB91" s="24">
        <f t="shared" si="60"/>
        <v>0.10647571042591175</v>
      </c>
      <c r="AC91" s="24">
        <f t="shared" si="60"/>
        <v>0.14736191501729135</v>
      </c>
      <c r="AD91" s="24">
        <f t="shared" si="60"/>
        <v>0.10656981845959446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9.3914569820250593E-2</v>
      </c>
      <c r="AJ91" s="24">
        <f t="shared" si="60"/>
        <v>0.10186052918406419</v>
      </c>
      <c r="AK91" s="24">
        <f t="shared" si="60"/>
        <v>0.21666754381575815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0.11209394438260789</v>
      </c>
      <c r="AP91" s="24">
        <f t="shared" si="45"/>
        <v>0.10462393454278351</v>
      </c>
      <c r="AQ91" s="24">
        <f t="shared" si="45"/>
        <v>0.11135939116000637</v>
      </c>
      <c r="AR91" s="24">
        <f t="shared" si="39"/>
        <v>0.11296102236816341</v>
      </c>
      <c r="AS91" s="24" t="e">
        <f t="shared" si="39"/>
        <v>#DIV/0!</v>
      </c>
      <c r="AT91" s="24">
        <f t="shared" si="39"/>
        <v>0.1179755294170195</v>
      </c>
      <c r="AU91" s="21"/>
      <c r="AV91" s="24">
        <f t="shared" si="61"/>
        <v>2.7912297889694209</v>
      </c>
      <c r="AW91" s="24">
        <f t="shared" si="61"/>
        <v>3.1972913976370636</v>
      </c>
      <c r="AX91" s="24">
        <f t="shared" si="61"/>
        <v>2.6139622331974079</v>
      </c>
      <c r="AY91" s="24">
        <f t="shared" si="61"/>
        <v>2.0667827211041065</v>
      </c>
      <c r="AZ91" s="24">
        <f t="shared" si="61"/>
        <v>2.0317520985986537</v>
      </c>
      <c r="BA91" s="24">
        <f t="shared" si="61"/>
        <v>3.2557951511471446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1.3336547609424936</v>
      </c>
      <c r="BG91" s="24">
        <f t="shared" si="63"/>
        <v>2.5645488701979762</v>
      </c>
      <c r="BH91" s="24">
        <f t="shared" si="63"/>
        <v>3.9843279254536945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2.7912297889694222</v>
      </c>
      <c r="BM91" s="24">
        <f t="shared" si="46"/>
        <v>2.8813026116125933</v>
      </c>
      <c r="BN91" s="24">
        <f t="shared" si="46"/>
        <v>2.6555437454985324</v>
      </c>
      <c r="BO91" s="24">
        <f t="shared" si="46"/>
        <v>2.6711880625867379</v>
      </c>
      <c r="BP91" s="24" t="e">
        <f t="shared" si="46"/>
        <v>#DIV/0!</v>
      </c>
      <c r="BQ91" s="24">
        <f t="shared" si="46"/>
        <v>2.7268873260426174</v>
      </c>
      <c r="BR91" s="21"/>
      <c r="BS91" s="35">
        <f t="shared" si="56"/>
        <v>45323</v>
      </c>
      <c r="BT91" s="24">
        <f t="shared" si="58"/>
        <v>2.832718558395236E-2</v>
      </c>
      <c r="BU91" s="24">
        <f t="shared" si="49"/>
        <v>5.2076622366129584E-3</v>
      </c>
      <c r="BV91" s="24">
        <f t="shared" si="50"/>
        <v>1.2251283965369597E-2</v>
      </c>
      <c r="BW91" s="24">
        <f t="shared" si="48"/>
        <v>9.1979743629481883E-3</v>
      </c>
      <c r="BX91" s="24">
        <f t="shared" si="48"/>
        <v>7.9372597867772461E-3</v>
      </c>
      <c r="BY91" s="24">
        <f t="shared" si="48"/>
        <v>6.96311425802094E-3</v>
      </c>
      <c r="BZ91" s="24">
        <f t="shared" si="48"/>
        <v>1.8460053777359202E-2</v>
      </c>
      <c r="CA91" s="24">
        <f t="shared" si="48"/>
        <v>4.5337418425584154E-3</v>
      </c>
      <c r="CB91" s="24">
        <f t="shared" si="48"/>
        <v>6.0794095368380645E-3</v>
      </c>
      <c r="CC91" s="24">
        <f t="shared" si="48"/>
        <v>8.3023118084532804E-4</v>
      </c>
      <c r="CD91" s="24">
        <f t="shared" si="48"/>
        <v>5.0908909245086682E-3</v>
      </c>
      <c r="CE91" s="24">
        <f t="shared" si="48"/>
        <v>7.2151369268172614E-3</v>
      </c>
      <c r="CF91" s="24">
        <f t="shared" si="57"/>
        <v>0.11209394438260824</v>
      </c>
    </row>
    <row r="92" spans="1:84" x14ac:dyDescent="0.2">
      <c r="A92" s="31">
        <f>+[1]PAT!A93</f>
        <v>45352</v>
      </c>
      <c r="B92" s="17">
        <f>+[1]PAT!B93</f>
        <v>5207.477245111043</v>
      </c>
      <c r="C92" s="17">
        <f>+[1]PAT!C93</f>
        <v>5889.3188088745501</v>
      </c>
      <c r="D92" s="17">
        <f>+[1]PAT!D93</f>
        <v>4118.8844585311299</v>
      </c>
      <c r="E92" s="17">
        <f>+[1]PAT!E93</f>
        <v>4706.4919164616103</v>
      </c>
      <c r="F92" s="17">
        <f>+[1]PAT!F93</f>
        <v>3354.7653</v>
      </c>
      <c r="G92" s="17">
        <f>+[1]PAT!G93</f>
        <v>5598.1996782065298</v>
      </c>
      <c r="H92" s="17">
        <f>+[1]PAT!H93</f>
        <v>6048.6279999999997</v>
      </c>
      <c r="I92" s="17">
        <f>+[1]PAT!I93</f>
        <v>6487.7790000000005</v>
      </c>
      <c r="J92" s="17">
        <f>+[1]PAT!J93</f>
        <v>3521.3130000000001</v>
      </c>
      <c r="K92" s="17">
        <f>+[1]PAT!K93</f>
        <v>4648.8860000000004</v>
      </c>
      <c r="L92" s="17">
        <f>+[1]PAT!L93</f>
        <v>2390.8883717245799</v>
      </c>
      <c r="M92" s="17">
        <f>+[1]PAT!M93</f>
        <v>5080.5605147577098</v>
      </c>
      <c r="N92" s="17">
        <f>+[1]PAT!N93</f>
        <v>6008.1214068955996</v>
      </c>
      <c r="O92" s="17">
        <f>+[1]PAT!P93</f>
        <v>5045.7950000000001</v>
      </c>
      <c r="P92" s="17">
        <f>+[1]PAT!Q93</f>
        <v>5486.3940000000002</v>
      </c>
      <c r="Q92" s="17">
        <f>+[1]PAT!R93</f>
        <v>4544.22</v>
      </c>
      <c r="R92" s="18">
        <f t="shared" si="51"/>
        <v>5207.477245111043</v>
      </c>
      <c r="S92" s="19">
        <f t="shared" si="52"/>
        <v>5336.5837629536854</v>
      </c>
      <c r="T92" s="19">
        <f t="shared" si="53"/>
        <v>5028.3378708685514</v>
      </c>
      <c r="U92" s="19">
        <f t="shared" si="54"/>
        <v>5019.5766082874106</v>
      </c>
      <c r="V92" s="19"/>
      <c r="W92" s="20">
        <f t="shared" si="55"/>
        <v>5288.8823965482507</v>
      </c>
      <c r="X92" s="21"/>
      <c r="Y92" s="41">
        <f t="shared" si="62"/>
        <v>9.668044490595773E-2</v>
      </c>
      <c r="Z92" s="24">
        <f t="shared" si="62"/>
        <v>9.4058519924119288E-2</v>
      </c>
      <c r="AA92" s="24">
        <f t="shared" si="62"/>
        <v>0.1052921389346122</v>
      </c>
      <c r="AB92" s="24">
        <f t="shared" si="60"/>
        <v>0.10995811939574351</v>
      </c>
      <c r="AC92" s="24">
        <f t="shared" si="60"/>
        <v>0.10368959800615296</v>
      </c>
      <c r="AD92" s="24">
        <f t="shared" si="60"/>
        <v>4.200232919751179E-2</v>
      </c>
      <c r="AE92" s="24">
        <f t="shared" si="60"/>
        <v>0.10787343318031684</v>
      </c>
      <c r="AF92" s="24">
        <f t="shared" si="60"/>
        <v>0.11485276938053612</v>
      </c>
      <c r="AG92" s="24">
        <f t="shared" si="60"/>
        <v>0.13005247168581247</v>
      </c>
      <c r="AH92" s="24">
        <f t="shared" si="60"/>
        <v>6.2125177023300004E-2</v>
      </c>
      <c r="AI92" s="24">
        <f t="shared" si="60"/>
        <v>0.21018093606290589</v>
      </c>
      <c r="AJ92" s="24">
        <f t="shared" si="60"/>
        <v>9.7627666997029072E-2</v>
      </c>
      <c r="AK92" s="24">
        <f t="shared" si="60"/>
        <v>9.0535737969795749E-2</v>
      </c>
      <c r="AL92" s="24">
        <f t="shared" si="60"/>
        <v>0.11477833932593384</v>
      </c>
      <c r="AM92" s="24">
        <f t="shared" si="60"/>
        <v>9.2307142196151437E-2</v>
      </c>
      <c r="AN92" s="24">
        <f t="shared" si="60"/>
        <v>0.15022779052217183</v>
      </c>
      <c r="AO92" s="24">
        <f t="shared" si="45"/>
        <v>9.6680444905957508E-2</v>
      </c>
      <c r="AP92" s="24">
        <f t="shared" si="45"/>
        <v>8.8262590986625478E-2</v>
      </c>
      <c r="AQ92" s="24">
        <f t="shared" si="45"/>
        <v>8.1704815093334604E-2</v>
      </c>
      <c r="AR92" s="24">
        <f t="shared" si="39"/>
        <v>7.9046793698544393E-2</v>
      </c>
      <c r="AS92" s="24" t="e">
        <f t="shared" si="39"/>
        <v>#DIV/0!</v>
      </c>
      <c r="AT92" s="24">
        <f t="shared" si="39"/>
        <v>9.6827421377070566E-2</v>
      </c>
      <c r="AU92" s="21"/>
      <c r="AV92" s="24">
        <f t="shared" si="61"/>
        <v>2.9202200589025962</v>
      </c>
      <c r="AW92" s="24">
        <f t="shared" si="61"/>
        <v>3.271027117638166</v>
      </c>
      <c r="AX92" s="24">
        <f t="shared" si="61"/>
        <v>2.6973876835808155</v>
      </c>
      <c r="AY92" s="24">
        <f t="shared" si="61"/>
        <v>2.2144315966079411</v>
      </c>
      <c r="AZ92" s="24">
        <f t="shared" si="61"/>
        <v>2.2082315688546617</v>
      </c>
      <c r="BA92" s="24">
        <f t="shared" si="61"/>
        <v>3.2042733414851687</v>
      </c>
      <c r="BB92" s="24">
        <f t="shared" si="61"/>
        <v>3.23386482605998</v>
      </c>
      <c r="BC92" s="24">
        <f t="shared" si="59"/>
        <v>3.1343707337757545</v>
      </c>
      <c r="BD92" s="24">
        <f t="shared" si="59"/>
        <v>2.8667600638831687</v>
      </c>
      <c r="BE92" s="24">
        <f t="shared" si="59"/>
        <v>2.7970773793757209</v>
      </c>
      <c r="BF92" s="24">
        <f t="shared" si="63"/>
        <v>1.5929640406445804</v>
      </c>
      <c r="BG92" s="24">
        <f t="shared" si="63"/>
        <v>2.7094272257724565</v>
      </c>
      <c r="BH92" s="24">
        <f t="shared" si="63"/>
        <v>4.1425178613197753</v>
      </c>
      <c r="BI92" s="24">
        <f t="shared" si="63"/>
        <v>2.3647518521390882</v>
      </c>
      <c r="BJ92" s="24">
        <f t="shared" si="63"/>
        <v>3.0704878328902065</v>
      </c>
      <c r="BK92" s="24">
        <f t="shared" si="63"/>
        <v>2.7925264639849696</v>
      </c>
      <c r="BL92" s="24">
        <f t="shared" si="46"/>
        <v>2.9202200589025975</v>
      </c>
      <c r="BM92" s="24">
        <f t="shared" si="46"/>
        <v>2.9591105076743225</v>
      </c>
      <c r="BN92" s="24">
        <f t="shared" si="46"/>
        <v>2.7328487918302042</v>
      </c>
      <c r="BO92" s="24">
        <f t="shared" si="46"/>
        <v>2.7368553157649251</v>
      </c>
      <c r="BP92" s="24" t="e">
        <f t="shared" si="46"/>
        <v>#DIV/0!</v>
      </c>
      <c r="BQ92" s="24">
        <f t="shared" si="46"/>
        <v>2.8734576662135578</v>
      </c>
      <c r="BR92" s="21"/>
      <c r="BS92" s="35">
        <f t="shared" si="56"/>
        <v>45352</v>
      </c>
      <c r="BT92" s="24">
        <f t="shared" si="58"/>
        <v>2.9248337069520063E-2</v>
      </c>
      <c r="BU92" s="24">
        <f t="shared" si="49"/>
        <v>2.892139516026166E-3</v>
      </c>
      <c r="BV92" s="24">
        <f t="shared" si="50"/>
        <v>1.2588059066044445E-2</v>
      </c>
      <c r="BW92" s="24">
        <f t="shared" si="48"/>
        <v>6.6773029847513503E-3</v>
      </c>
      <c r="BX92" s="24">
        <f t="shared" si="48"/>
        <v>3.1127704019096982E-3</v>
      </c>
      <c r="BY92" s="24">
        <f t="shared" si="48"/>
        <v>6.1395868302568848E-3</v>
      </c>
      <c r="BZ92" s="24">
        <f t="shared" si="48"/>
        <v>1.8889707655515484E-2</v>
      </c>
      <c r="CA92" s="24">
        <f t="shared" si="48"/>
        <v>2.7225009046328787E-3</v>
      </c>
      <c r="CB92" s="24">
        <f t="shared" si="48"/>
        <v>4.4495344091065314E-3</v>
      </c>
      <c r="CC92" s="24">
        <f t="shared" si="48"/>
        <v>1.8276848807705249E-3</v>
      </c>
      <c r="CD92" s="24">
        <f t="shared" si="48"/>
        <v>4.8344372248031479E-3</v>
      </c>
      <c r="CE92" s="24">
        <f t="shared" si="48"/>
        <v>3.29838396262015E-3</v>
      </c>
      <c r="CF92" s="24">
        <f t="shared" si="57"/>
        <v>9.6680444905957341E-2</v>
      </c>
    </row>
    <row r="93" spans="1:84" x14ac:dyDescent="0.2">
      <c r="A93" s="31">
        <f>+[1]PAT!A94</f>
        <v>45383</v>
      </c>
      <c r="B93" s="17">
        <f>+[1]PAT!B94</f>
        <v>5647.1673417264274</v>
      </c>
      <c r="C93" s="17">
        <f>+[1]PAT!C94</f>
        <v>6233.9911771473198</v>
      </c>
      <c r="D93" s="17">
        <f>+[1]PAT!D94</f>
        <v>4418.6260134782697</v>
      </c>
      <c r="E93" s="17">
        <f>+[1]PAT!E94</f>
        <v>4943.4721588193697</v>
      </c>
      <c r="F93" s="17">
        <f>+[1]PAT!F94</f>
        <v>4672.2169999999996</v>
      </c>
      <c r="G93" s="17">
        <f>+[1]PAT!G94</f>
        <v>6054.6495460374999</v>
      </c>
      <c r="H93" s="17">
        <f>+[1]PAT!H94</f>
        <v>6566.4</v>
      </c>
      <c r="I93" s="17">
        <f>+[1]PAT!I94</f>
        <v>6721.91</v>
      </c>
      <c r="J93" s="17">
        <f>+[1]PAT!J94</f>
        <v>4007.2040000000002</v>
      </c>
      <c r="K93" s="17">
        <f>+[1]PAT!K94</f>
        <v>5018.9160000000002</v>
      </c>
      <c r="L93" s="17">
        <f>+[1]PAT!L94</f>
        <v>2649.4071675153</v>
      </c>
      <c r="M93" s="17">
        <f>+[1]PAT!M94</f>
        <v>5495.71051679636</v>
      </c>
      <c r="N93" s="17">
        <f>+[1]PAT!N94</f>
        <v>6455.4948497692003</v>
      </c>
      <c r="O93" s="17">
        <f>+[1]PAT!P94</f>
        <v>5495.125</v>
      </c>
      <c r="P93" s="17">
        <f>+[1]PAT!Q94</f>
        <v>5807.0339999999997</v>
      </c>
      <c r="Q93" s="17">
        <f>+[1]PAT!R94</f>
        <v>5397.7629999999999</v>
      </c>
      <c r="R93" s="18">
        <f t="shared" si="51"/>
        <v>5647.1673417264274</v>
      </c>
      <c r="S93" s="19">
        <f t="shared" si="52"/>
        <v>5682.3393756605174</v>
      </c>
      <c r="T93" s="19">
        <f t="shared" si="53"/>
        <v>5379.4883533996244</v>
      </c>
      <c r="U93" s="19">
        <f t="shared" si="54"/>
        <v>5359.9900512181384</v>
      </c>
      <c r="V93" s="19"/>
      <c r="W93" s="20">
        <f t="shared" si="55"/>
        <v>5624.5587370849662</v>
      </c>
      <c r="X93" s="21"/>
      <c r="Y93" s="41">
        <f t="shared" si="62"/>
        <v>8.4434376939079403E-2</v>
      </c>
      <c r="Z93" s="24">
        <f t="shared" si="62"/>
        <v>5.8524997450195126E-2</v>
      </c>
      <c r="AA93" s="24">
        <f t="shared" si="62"/>
        <v>7.2772508664647795E-2</v>
      </c>
      <c r="AB93" s="24">
        <f t="shared" si="60"/>
        <v>5.0351779321852863E-2</v>
      </c>
      <c r="AC93" s="24">
        <f t="shared" si="60"/>
        <v>0.39271054222481672</v>
      </c>
      <c r="AD93" s="24">
        <f t="shared" si="60"/>
        <v>8.1535117371376309E-2</v>
      </c>
      <c r="AE93" s="24">
        <f t="shared" si="60"/>
        <v>8.5601561213551225E-2</v>
      </c>
      <c r="AF93" s="24">
        <f t="shared" si="60"/>
        <v>3.6088004847267374E-2</v>
      </c>
      <c r="AG93" s="24">
        <f t="shared" si="60"/>
        <v>0.13798574565794075</v>
      </c>
      <c r="AH93" s="24">
        <f t="shared" si="60"/>
        <v>7.959541275049542E-2</v>
      </c>
      <c r="AI93" s="24">
        <f t="shared" si="60"/>
        <v>0.10812666908587087</v>
      </c>
      <c r="AJ93" s="24">
        <f t="shared" si="60"/>
        <v>8.171342528698311E-2</v>
      </c>
      <c r="AK93" s="24">
        <f t="shared" si="60"/>
        <v>7.4461451854175964E-2</v>
      </c>
      <c r="AL93" s="24">
        <f t="shared" si="60"/>
        <v>8.9050387500879458E-2</v>
      </c>
      <c r="AM93" s="24">
        <f t="shared" si="60"/>
        <v>5.844275857694492E-2</v>
      </c>
      <c r="AN93" s="24">
        <f t="shared" si="60"/>
        <v>0.18783047475694392</v>
      </c>
      <c r="AO93" s="24">
        <f t="shared" si="45"/>
        <v>8.4434376939079403E-2</v>
      </c>
      <c r="AP93" s="24">
        <f t="shared" si="45"/>
        <v>6.478969094555409E-2</v>
      </c>
      <c r="AQ93" s="24">
        <f t="shared" si="45"/>
        <v>6.9834305400487739E-2</v>
      </c>
      <c r="AR93" s="24">
        <f t="shared" si="39"/>
        <v>6.7817162580744217E-2</v>
      </c>
      <c r="AS93" s="24" t="e">
        <f t="shared" si="39"/>
        <v>#DIV/0!</v>
      </c>
      <c r="AT93" s="24">
        <f t="shared" si="39"/>
        <v>6.3468293557783051E-2</v>
      </c>
      <c r="AU93" s="21"/>
      <c r="AV93" s="24">
        <f t="shared" si="61"/>
        <v>2.9374823030635686</v>
      </c>
      <c r="AW93" s="24">
        <f t="shared" si="61"/>
        <v>3.1031290135529135</v>
      </c>
      <c r="AX93" s="24">
        <f t="shared" si="61"/>
        <v>2.8289269328105586</v>
      </c>
      <c r="AY93" s="24">
        <f t="shared" si="61"/>
        <v>2.1274611401143577</v>
      </c>
      <c r="AZ93" s="24">
        <f t="shared" si="61"/>
        <v>3.1860754945871141</v>
      </c>
      <c r="BA93" s="24">
        <f t="shared" si="61"/>
        <v>3.1777824488729571</v>
      </c>
      <c r="BB93" s="24">
        <f t="shared" si="61"/>
        <v>3.3573944713434152</v>
      </c>
      <c r="BC93" s="24">
        <f t="shared" si="59"/>
        <v>2.9951553486616138</v>
      </c>
      <c r="BD93" s="24">
        <f t="shared" si="59"/>
        <v>3.180584546792204</v>
      </c>
      <c r="BE93" s="24">
        <f t="shared" si="59"/>
        <v>2.8258572361938104</v>
      </c>
      <c r="BF93" s="24">
        <f t="shared" si="63"/>
        <v>1.7917066498372241</v>
      </c>
      <c r="BG93" s="24">
        <f t="shared" si="63"/>
        <v>2.7048191955255749</v>
      </c>
      <c r="BH93" s="24">
        <f t="shared" si="63"/>
        <v>4.1802585402478432</v>
      </c>
      <c r="BI93" s="24">
        <f t="shared" si="63"/>
        <v>2.2974041468819419</v>
      </c>
      <c r="BJ93" s="24">
        <f t="shared" si="63"/>
        <v>2.9769659208135728</v>
      </c>
      <c r="BK93" s="24">
        <f t="shared" si="63"/>
        <v>3.2934488781539999</v>
      </c>
      <c r="BL93" s="24">
        <f t="shared" si="46"/>
        <v>2.9374823030635677</v>
      </c>
      <c r="BM93" s="24">
        <f t="shared" si="46"/>
        <v>2.8788232421873259</v>
      </c>
      <c r="BN93" s="24">
        <f t="shared" si="46"/>
        <v>2.7008713332964396</v>
      </c>
      <c r="BO93" s="24">
        <f t="shared" si="46"/>
        <v>2.7001930875729969</v>
      </c>
      <c r="BP93" s="24" t="e">
        <f t="shared" si="46"/>
        <v>#DIV/0!</v>
      </c>
      <c r="BQ93" s="24">
        <f t="shared" si="46"/>
        <v>2.8424399371966231</v>
      </c>
      <c r="BR93" s="21"/>
      <c r="BS93" s="35">
        <f t="shared" si="56"/>
        <v>45383</v>
      </c>
      <c r="BT93" s="24">
        <f t="shared" si="58"/>
        <v>1.8155361255967371E-2</v>
      </c>
      <c r="BU93" s="24">
        <f t="shared" si="49"/>
        <v>2.0145943859858741E-3</v>
      </c>
      <c r="BV93" s="24">
        <f t="shared" si="50"/>
        <v>5.8340854199194726E-3</v>
      </c>
      <c r="BW93" s="24">
        <f t="shared" si="48"/>
        <v>2.5451026434043265E-2</v>
      </c>
      <c r="BX93" s="24">
        <f t="shared" si="48"/>
        <v>5.7412572221985803E-3</v>
      </c>
      <c r="BY93" s="24">
        <f t="shared" si="48"/>
        <v>4.9217140649173352E-3</v>
      </c>
      <c r="BZ93" s="24">
        <f t="shared" ref="BZ93:CE95" si="64">(I93-I92)/$B92*I$3</f>
        <v>6.0337047520463861E-3</v>
      </c>
      <c r="CA93" s="24">
        <f t="shared" si="64"/>
        <v>2.9764744367441753E-3</v>
      </c>
      <c r="CB93" s="24">
        <f t="shared" si="64"/>
        <v>5.521163059712399E-3</v>
      </c>
      <c r="CC93" s="24">
        <f t="shared" si="64"/>
        <v>1.0375547655246328E-3</v>
      </c>
      <c r="CD93" s="24">
        <f t="shared" si="64"/>
        <v>4.0498727331671168E-3</v>
      </c>
      <c r="CE93" s="24">
        <f t="shared" si="64"/>
        <v>2.6975684088527425E-3</v>
      </c>
      <c r="CF93" s="24">
        <f t="shared" si="57"/>
        <v>8.4434376939079347E-2</v>
      </c>
    </row>
    <row r="94" spans="1:84" x14ac:dyDescent="0.2">
      <c r="A94" s="31">
        <f>+[1]PAT!A95</f>
        <v>45413</v>
      </c>
      <c r="B94" s="17">
        <f>+[1]PAT!B95</f>
        <v>5933.2539913766523</v>
      </c>
      <c r="C94" s="17">
        <f>+[1]PAT!C95</f>
        <v>6550.9822188849803</v>
      </c>
      <c r="D94" s="17">
        <f>+[1]PAT!D95</f>
        <v>4762.6082890992502</v>
      </c>
      <c r="E94" s="17">
        <f>+[1]PAT!E95</f>
        <v>5207.5946427141398</v>
      </c>
      <c r="F94" s="17">
        <f>+[1]PAT!F95</f>
        <v>4772.1180000000004</v>
      </c>
      <c r="G94" s="17">
        <f>+[1]PAT!G95</f>
        <v>6304.6130595444802</v>
      </c>
      <c r="H94" s="17">
        <f>+[1]PAT!H95</f>
        <v>6732.51</v>
      </c>
      <c r="I94" s="17">
        <f>+[1]PAT!I95</f>
        <v>7050.4610000000002</v>
      </c>
      <c r="J94" s="17">
        <f>+[1]PAT!J95</f>
        <v>4422.2309999999998</v>
      </c>
      <c r="K94" s="17">
        <f>+[1]PAT!K95</f>
        <v>5351.3419999999996</v>
      </c>
      <c r="L94" s="17">
        <f>+[1]PAT!L95</f>
        <v>2888.4394952258899</v>
      </c>
      <c r="M94" s="17">
        <f>+[1]PAT!M95</f>
        <v>5924.47315680058</v>
      </c>
      <c r="N94" s="17">
        <f>+[1]PAT!N95</f>
        <v>6731.0905702618402</v>
      </c>
      <c r="O94" s="17">
        <f>+[1]PAT!P95</f>
        <v>5802.8310000000001</v>
      </c>
      <c r="P94" s="17">
        <f>+[1]PAT!Q95</f>
        <v>6032.3670000000002</v>
      </c>
      <c r="Q94" s="17">
        <f>+[1]PAT!R95</f>
        <v>5730.665</v>
      </c>
      <c r="R94" s="18">
        <f t="shared" si="51"/>
        <v>5933.2539913766523</v>
      </c>
      <c r="S94" s="19">
        <f t="shared" si="52"/>
        <v>5992.3220018501006</v>
      </c>
      <c r="T94" s="19">
        <f t="shared" si="53"/>
        <v>5680.6689543772827</v>
      </c>
      <c r="U94" s="19">
        <f t="shared" si="54"/>
        <v>5639.7665320420665</v>
      </c>
      <c r="V94" s="19"/>
      <c r="W94" s="20">
        <f t="shared" si="55"/>
        <v>5912.4605441360263</v>
      </c>
      <c r="X94" s="21"/>
      <c r="Y94" s="41">
        <f t="shared" si="62"/>
        <v>5.0660204017039856E-2</v>
      </c>
      <c r="Z94" s="24">
        <f t="shared" si="62"/>
        <v>5.0848811416303041E-2</v>
      </c>
      <c r="AA94" s="24">
        <f t="shared" si="62"/>
        <v>7.7848243904716341E-2</v>
      </c>
      <c r="AB94" s="24">
        <f t="shared" si="60"/>
        <v>5.3428536746902511E-2</v>
      </c>
      <c r="AC94" s="24">
        <f t="shared" si="60"/>
        <v>2.1381926395970252E-2</v>
      </c>
      <c r="AD94" s="24">
        <f t="shared" si="60"/>
        <v>4.1284555217662389E-2</v>
      </c>
      <c r="AE94" s="24">
        <f t="shared" si="60"/>
        <v>2.5296966374269036E-2</v>
      </c>
      <c r="AF94" s="24">
        <f t="shared" si="60"/>
        <v>4.8877625555831639E-2</v>
      </c>
      <c r="AG94" s="24">
        <f t="shared" si="60"/>
        <v>0.10357022003371918</v>
      </c>
      <c r="AH94" s="24">
        <f t="shared" si="60"/>
        <v>6.6234621181147313E-2</v>
      </c>
      <c r="AI94" s="24">
        <f t="shared" si="60"/>
        <v>9.0221061768607669E-2</v>
      </c>
      <c r="AJ94" s="24">
        <f t="shared" si="60"/>
        <v>7.8017690104638326E-2</v>
      </c>
      <c r="AK94" s="24">
        <f t="shared" si="60"/>
        <v>4.2691649037949864E-2</v>
      </c>
      <c r="AL94" s="24">
        <f t="shared" si="60"/>
        <v>5.5996178430882004E-2</v>
      </c>
      <c r="AM94" s="24">
        <f t="shared" si="60"/>
        <v>3.8803458013161318E-2</v>
      </c>
      <c r="AN94" s="24">
        <f t="shared" si="60"/>
        <v>6.1674067572066393E-2</v>
      </c>
      <c r="AO94" s="24">
        <f t="shared" si="45"/>
        <v>5.0660204017039856E-2</v>
      </c>
      <c r="AP94" s="24">
        <f t="shared" si="45"/>
        <v>5.4551938153738044E-2</v>
      </c>
      <c r="AQ94" s="24">
        <f t="shared" si="45"/>
        <v>5.5986848784108645E-2</v>
      </c>
      <c r="AR94" s="24">
        <f t="shared" si="39"/>
        <v>5.2197201515391756E-2</v>
      </c>
      <c r="AS94" s="24" t="e">
        <f t="shared" si="39"/>
        <v>#DIV/0!</v>
      </c>
      <c r="AT94" s="24">
        <f t="shared" si="39"/>
        <v>5.1186558894444234E-2</v>
      </c>
      <c r="AU94" s="21"/>
      <c r="AV94" s="24">
        <f t="shared" si="61"/>
        <v>2.834798514944457</v>
      </c>
      <c r="AW94" s="24">
        <f t="shared" si="61"/>
        <v>3.0002749752458229</v>
      </c>
      <c r="AX94" s="24">
        <f t="shared" si="61"/>
        <v>2.7757323556107298</v>
      </c>
      <c r="AY94" s="24">
        <f t="shared" si="61"/>
        <v>2.0883762355742634</v>
      </c>
      <c r="AZ94" s="24">
        <f t="shared" si="61"/>
        <v>2.9759187919504471</v>
      </c>
      <c r="BA94" s="24">
        <f t="shared" si="61"/>
        <v>2.9482761368154633</v>
      </c>
      <c r="BB94" s="24">
        <f t="shared" si="61"/>
        <v>3.0487945014174818</v>
      </c>
      <c r="BC94" s="24">
        <f t="shared" si="59"/>
        <v>2.9516795557728246</v>
      </c>
      <c r="BD94" s="24">
        <f t="shared" si="59"/>
        <v>3.2782615106021238</v>
      </c>
      <c r="BE94" s="24">
        <f t="shared" si="59"/>
        <v>2.7061991239634331</v>
      </c>
      <c r="BF94" s="24">
        <f t="shared" si="63"/>
        <v>1.9080368099373479</v>
      </c>
      <c r="BG94" s="24">
        <f t="shared" si="63"/>
        <v>2.6310432868922136</v>
      </c>
      <c r="BH94" s="24">
        <f t="shared" si="63"/>
        <v>4.056112199031455</v>
      </c>
      <c r="BI94" s="24">
        <f t="shared" si="63"/>
        <v>2.248100536313232</v>
      </c>
      <c r="BJ94" s="24">
        <f t="shared" si="63"/>
        <v>2.8520554593274321</v>
      </c>
      <c r="BK94" s="24">
        <f t="shared" si="63"/>
        <v>3.2438773251508826</v>
      </c>
      <c r="BL94" s="24">
        <f t="shared" si="46"/>
        <v>2.8347985149444583</v>
      </c>
      <c r="BM94" s="24">
        <f t="shared" si="46"/>
        <v>2.7795905303000499</v>
      </c>
      <c r="BN94" s="24">
        <f t="shared" si="46"/>
        <v>2.6021248909541126</v>
      </c>
      <c r="BO94" s="24">
        <f t="shared" si="46"/>
        <v>2.5970760830314878</v>
      </c>
      <c r="BP94" s="24" t="e">
        <f t="shared" si="46"/>
        <v>#DIV/0!</v>
      </c>
      <c r="BQ94" s="24">
        <f t="shared" si="46"/>
        <v>2.7502615283674481</v>
      </c>
      <c r="BR94" s="21"/>
      <c r="BS94" s="35">
        <f t="shared" si="56"/>
        <v>45413</v>
      </c>
      <c r="BT94" s="24">
        <f t="shared" si="58"/>
        <v>1.5397213768780948E-2</v>
      </c>
      <c r="BU94" s="24">
        <f t="shared" si="49"/>
        <v>2.1319325102651721E-3</v>
      </c>
      <c r="BV94" s="24">
        <f t="shared" si="50"/>
        <v>5.9960154155725516E-3</v>
      </c>
      <c r="BW94" s="24">
        <f t="shared" ref="BW94:BW108" si="65">(F94-F93)/$B93*F$3</f>
        <v>1.7796604902676073E-3</v>
      </c>
      <c r="BX94" s="24">
        <f t="shared" ref="BX94:BX108" si="66">(G94-G93)/$B93*G$3</f>
        <v>2.8992606636129617E-3</v>
      </c>
      <c r="BY94" s="24">
        <f t="shared" ref="BY94:BY108" si="67">(H94-H93)/$B93*H$3</f>
        <v>1.456029988565258E-3</v>
      </c>
      <c r="BZ94" s="24">
        <f t="shared" si="64"/>
        <v>7.8077275794913104E-3</v>
      </c>
      <c r="CA94" s="24">
        <f t="shared" si="64"/>
        <v>2.3444251779428421E-3</v>
      </c>
      <c r="CB94" s="24">
        <f t="shared" si="64"/>
        <v>4.573886098460025E-3</v>
      </c>
      <c r="CC94" s="24">
        <f t="shared" si="64"/>
        <v>8.8465160439606203E-4</v>
      </c>
      <c r="CD94" s="24">
        <f t="shared" si="64"/>
        <v>3.8570031299188555E-3</v>
      </c>
      <c r="CE94" s="24">
        <f t="shared" si="64"/>
        <v>1.5323975897663623E-3</v>
      </c>
      <c r="CF94" s="24">
        <f t="shared" si="57"/>
        <v>5.0660204017039967E-2</v>
      </c>
    </row>
    <row r="95" spans="1:84" x14ac:dyDescent="0.2">
      <c r="A95" s="31">
        <f>+[1]PAT!A96</f>
        <v>45444</v>
      </c>
      <c r="B95" s="17">
        <f>+[1]PAT!B96</f>
        <v>6253.7891848961162</v>
      </c>
      <c r="C95" s="17">
        <f>+[1]PAT!C96</f>
        <v>6906.0835919794899</v>
      </c>
      <c r="D95" s="17">
        <f>+[1]PAT!D96</f>
        <v>4894.0871156620397</v>
      </c>
      <c r="E95" s="17">
        <f>+[1]PAT!E96</f>
        <v>5405.9381119420696</v>
      </c>
      <c r="F95" s="17">
        <f>+[1]PAT!F96</f>
        <v>5486.8549999999996</v>
      </c>
      <c r="G95" s="17">
        <f>+[1]PAT!G96</f>
        <v>6478.8818978973304</v>
      </c>
      <c r="H95" s="17">
        <f>+[1]PAT!H96</f>
        <v>7093.0190000000002</v>
      </c>
      <c r="I95" s="17">
        <f>+[1]PAT!I96</f>
        <v>7338.2389999999996</v>
      </c>
      <c r="J95" s="17">
        <f>+[1]PAT!J96</f>
        <v>4615.2889999999998</v>
      </c>
      <c r="K95" s="17">
        <f>+[1]PAT!K96</f>
        <v>5464.6419999999998</v>
      </c>
      <c r="L95" s="17">
        <f>+[1]PAT!L96</f>
        <v>3152.6244852024902</v>
      </c>
      <c r="M95" s="17">
        <f>+[1]PAT!M96</f>
        <v>6394.6400756954199</v>
      </c>
      <c r="N95" s="17">
        <f>+[1]PAT!N96</f>
        <v>7016.1681184287099</v>
      </c>
      <c r="O95" s="17">
        <f>+[1]PAT!P96</f>
        <v>6198.0190000000002</v>
      </c>
      <c r="P95" s="17">
        <f>+[1]PAT!Q96</f>
        <v>6236.8549999999996</v>
      </c>
      <c r="Q95" s="17">
        <f>+[1]PAT!R96</f>
        <v>6266.5739999999996</v>
      </c>
      <c r="R95" s="18">
        <f t="shared" si="51"/>
        <v>6253.7891848961162</v>
      </c>
      <c r="S95" s="19">
        <f t="shared" si="52"/>
        <v>6264.5917736542215</v>
      </c>
      <c r="T95" s="19">
        <f t="shared" si="53"/>
        <v>5902.6190849186569</v>
      </c>
      <c r="U95" s="19">
        <f t="shared" si="54"/>
        <v>5820.0739517236125</v>
      </c>
      <c r="V95" s="19"/>
      <c r="W95" s="20">
        <f t="shared" si="55"/>
        <v>6140.0557717831307</v>
      </c>
      <c r="X95" s="21"/>
      <c r="Y95" s="41">
        <f t="shared" si="62"/>
        <v>5.402350783993537E-2</v>
      </c>
      <c r="Z95" s="24">
        <f t="shared" si="62"/>
        <v>5.4205821543956256E-2</v>
      </c>
      <c r="AA95" s="24">
        <f t="shared" si="62"/>
        <v>2.7606474977948769E-2</v>
      </c>
      <c r="AB95" s="24">
        <f t="shared" si="60"/>
        <v>3.8087347966959895E-2</v>
      </c>
      <c r="AC95" s="24">
        <f t="shared" si="60"/>
        <v>0.14977353870964616</v>
      </c>
      <c r="AD95" s="24">
        <f t="shared" si="60"/>
        <v>2.7641480406006336E-2</v>
      </c>
      <c r="AE95" s="24">
        <f t="shared" si="60"/>
        <v>5.3547488232472018E-2</v>
      </c>
      <c r="AF95" s="24">
        <f t="shared" si="60"/>
        <v>4.0816905447742968E-2</v>
      </c>
      <c r="AG95" s="24">
        <f t="shared" si="60"/>
        <v>4.3656245003935723E-2</v>
      </c>
      <c r="AH95" s="24">
        <f t="shared" si="60"/>
        <v>2.1172259220210599E-2</v>
      </c>
      <c r="AI95" s="24">
        <f t="shared" si="60"/>
        <v>9.1462878281942217E-2</v>
      </c>
      <c r="AJ95" s="24">
        <f t="shared" si="60"/>
        <v>7.9360123077804046E-2</v>
      </c>
      <c r="AK95" s="24">
        <f t="shared" si="60"/>
        <v>4.2352356604195895E-2</v>
      </c>
      <c r="AL95" s="24">
        <f t="shared" si="60"/>
        <v>6.8102620944845649E-2</v>
      </c>
      <c r="AM95" s="24">
        <f t="shared" si="60"/>
        <v>3.3898468047451225E-2</v>
      </c>
      <c r="AN95" s="24">
        <f t="shared" si="60"/>
        <v>9.3516023009545979E-2</v>
      </c>
      <c r="AO95" s="24">
        <f t="shared" si="45"/>
        <v>5.402350783993537E-2</v>
      </c>
      <c r="AP95" s="24">
        <f t="shared" si="45"/>
        <v>4.5436438782838984E-2</v>
      </c>
      <c r="AQ95" s="24">
        <f t="shared" si="45"/>
        <v>3.9071125658598493E-2</v>
      </c>
      <c r="AR95" s="24">
        <f t="shared" si="39"/>
        <v>3.1970724081775037E-2</v>
      </c>
      <c r="AS95" s="24" t="e">
        <f t="shared" si="39"/>
        <v>#DIV/0!</v>
      </c>
      <c r="AT95" s="24">
        <f t="shared" si="39"/>
        <v>3.8494164307419032E-2</v>
      </c>
      <c r="AU95" s="21"/>
      <c r="AV95" s="24">
        <f t="shared" si="61"/>
        <v>2.7690561480180853</v>
      </c>
      <c r="AW95" s="24">
        <f t="shared" si="61"/>
        <v>2.9550355525229213</v>
      </c>
      <c r="AX95" s="24">
        <f t="shared" si="61"/>
        <v>2.7221109202542721</v>
      </c>
      <c r="AY95" s="24">
        <f t="shared" si="61"/>
        <v>2.0143651353749719</v>
      </c>
      <c r="AZ95" s="24">
        <f t="shared" si="61"/>
        <v>3.0200468409744081</v>
      </c>
      <c r="BA95" s="24">
        <f t="shared" si="61"/>
        <v>2.7746685385234184</v>
      </c>
      <c r="BB95" s="24">
        <f t="shared" si="61"/>
        <v>2.9425656489894236</v>
      </c>
      <c r="BC95" s="24">
        <f t="shared" si="59"/>
        <v>2.8773654302652276</v>
      </c>
      <c r="BD95" s="24">
        <f t="shared" si="59"/>
        <v>3.2041657348699362</v>
      </c>
      <c r="BE95" s="24">
        <f t="shared" si="59"/>
        <v>2.5142631840448559</v>
      </c>
      <c r="BF95" s="24">
        <f t="shared" si="63"/>
        <v>2.0288026914718831</v>
      </c>
      <c r="BG95" s="24">
        <f t="shared" si="63"/>
        <v>2.6427350142000021</v>
      </c>
      <c r="BH95" s="24">
        <f t="shared" si="63"/>
        <v>3.9176733332203222</v>
      </c>
      <c r="BI95" s="24">
        <f t="shared" si="63"/>
        <v>2.2835723716892931</v>
      </c>
      <c r="BJ95" s="24">
        <f t="shared" si="63"/>
        <v>2.7394806300053141</v>
      </c>
      <c r="BK95" s="24">
        <f t="shared" si="63"/>
        <v>3.2661794980720211</v>
      </c>
      <c r="BL95" s="24">
        <f t="shared" si="46"/>
        <v>2.7690561480180849</v>
      </c>
      <c r="BM95" s="24">
        <f t="shared" si="46"/>
        <v>2.7008312750034928</v>
      </c>
      <c r="BN95" s="24">
        <f t="shared" si="46"/>
        <v>2.4952916242740293</v>
      </c>
      <c r="BO95" s="24">
        <f t="shared" si="46"/>
        <v>2.4694066121601854</v>
      </c>
      <c r="BP95" s="24" t="e">
        <f t="shared" si="46"/>
        <v>#DIV/0!</v>
      </c>
      <c r="BQ95" s="24">
        <f t="shared" si="46"/>
        <v>2.6477531775855918</v>
      </c>
      <c r="BR95" s="21"/>
      <c r="BS95" s="35">
        <f t="shared" si="56"/>
        <v>45444</v>
      </c>
      <c r="BT95" s="24">
        <f t="shared" si="58"/>
        <v>1.6416675702976932E-2</v>
      </c>
      <c r="BU95" s="24">
        <f t="shared" si="49"/>
        <v>7.755877190468828E-4</v>
      </c>
      <c r="BV95" s="24">
        <f t="shared" si="50"/>
        <v>4.2856133905571766E-3</v>
      </c>
      <c r="BW95" s="24">
        <f t="shared" si="65"/>
        <v>1.2118568041163002E-2</v>
      </c>
      <c r="BX95" s="24">
        <f t="shared" si="66"/>
        <v>1.9238362168047416E-3</v>
      </c>
      <c r="BY95" s="24">
        <f t="shared" si="67"/>
        <v>3.0076574382178951E-3</v>
      </c>
      <c r="BZ95" s="24">
        <f t="shared" si="64"/>
        <v>6.5090433775681373E-3</v>
      </c>
      <c r="CA95" s="24">
        <f t="shared" si="64"/>
        <v>1.0379717788840308E-3</v>
      </c>
      <c r="CB95" s="24">
        <f t="shared" si="64"/>
        <v>1.4837406274524614E-3</v>
      </c>
      <c r="CC95" s="24">
        <f t="shared" si="64"/>
        <v>9.3059665042754007E-4</v>
      </c>
      <c r="CD95" s="24">
        <f t="shared" si="64"/>
        <v>4.0255278999637286E-3</v>
      </c>
      <c r="CE95" s="24">
        <f t="shared" si="64"/>
        <v>1.5086889968724852E-3</v>
      </c>
      <c r="CF95" s="24">
        <f t="shared" si="57"/>
        <v>5.4023507839935016E-2</v>
      </c>
    </row>
    <row r="96" spans="1:84" x14ac:dyDescent="0.2">
      <c r="A96" s="31">
        <f>+[1]PAT!A97</f>
        <v>45474</v>
      </c>
      <c r="B96" s="17">
        <f>+[1]PAT!B97</f>
        <v>6525.7114535439096</v>
      </c>
      <c r="C96" s="17">
        <f>+[1]PAT!C97</f>
        <v>7190.7699087433602</v>
      </c>
      <c r="D96" s="17">
        <f>+[1]PAT!D97</f>
        <v>5164.0988539402097</v>
      </c>
      <c r="E96" s="17">
        <f>+[1]PAT!E97</f>
        <v>5600.7008072021099</v>
      </c>
      <c r="F96" s="17">
        <f>+[1]PAT!F97</f>
        <v>5876.509</v>
      </c>
      <c r="G96" s="17">
        <f>+[1]PAT!G97</f>
        <v>6662.52944324694</v>
      </c>
      <c r="H96" s="17">
        <f>+[1]PAT!H97</f>
        <v>7472.5630000000001</v>
      </c>
      <c r="I96" s="17">
        <f>+[1]PAT!I97</f>
        <v>7499.0720000000001</v>
      </c>
      <c r="J96" s="17">
        <f>+[1]PAT!J97</f>
        <v>4895.26</v>
      </c>
      <c r="K96" s="17">
        <f>+[1]PAT!K97</f>
        <v>5769.8729999999996</v>
      </c>
      <c r="L96" s="17">
        <f>+[1]PAT!L97</f>
        <v>3375.49515996016</v>
      </c>
      <c r="M96" s="17">
        <f>+[1]PAT!M97</f>
        <v>6840.1762813989999</v>
      </c>
      <c r="N96" s="17">
        <f>+[1]PAT!N97</f>
        <v>7266.9878768623003</v>
      </c>
      <c r="O96" s="17">
        <f>+[1]PAT!P97</f>
        <v>6485.1760000000004</v>
      </c>
      <c r="P96" s="17">
        <f>+[1]PAT!Q97</f>
        <v>6467.4620000000004</v>
      </c>
      <c r="Q96" s="17">
        <f>+[1]PAT!R97</f>
        <v>6606.8950000000004</v>
      </c>
      <c r="R96" s="18">
        <f t="shared" ref="R96:R108" si="68">+SUMPRODUCT($C$3:$N$3,C96:N96)</f>
        <v>6525.7114535439096</v>
      </c>
      <c r="S96" s="19">
        <f t="shared" si="52"/>
        <v>6534.2595782180442</v>
      </c>
      <c r="T96" s="19">
        <f t="shared" si="53"/>
        <v>6160.6024562910925</v>
      </c>
      <c r="U96" s="19">
        <f t="shared" si="54"/>
        <v>6046.5920523430023</v>
      </c>
      <c r="V96" s="19"/>
      <c r="W96" s="20">
        <f t="shared" si="55"/>
        <v>6367.2947287087491</v>
      </c>
      <c r="X96" s="21"/>
      <c r="Y96" s="41">
        <f t="shared" ref="Y96:Y108" si="69">+B96/B95-1</f>
        <v>4.348120165363567E-2</v>
      </c>
      <c r="Z96" s="24">
        <f t="shared" ref="Z96:Z108" si="70">+C96/C95-1</f>
        <v>4.1222541397340828E-2</v>
      </c>
      <c r="AA96" s="24">
        <f t="shared" ref="AA96:AA108" si="71">+D96/D95-1</f>
        <v>5.5171011855117857E-2</v>
      </c>
      <c r="AB96" s="24">
        <f t="shared" ref="AB96:AB108" si="72">+E96/E95-1</f>
        <v>3.6027548082690153E-2</v>
      </c>
      <c r="AC96" s="24">
        <f t="shared" ref="AC96:AC108" si="73">+F96/F95-1</f>
        <v>7.1015909842705893E-2</v>
      </c>
      <c r="AD96" s="24">
        <f t="shared" ref="AD96:AD108" si="74">+G96/G95-1</f>
        <v>2.8345561509496076E-2</v>
      </c>
      <c r="AE96" s="24">
        <f t="shared" ref="AE96:AE108" si="75">+H96/H95-1</f>
        <v>5.3509514072921593E-2</v>
      </c>
      <c r="AF96" s="24">
        <f t="shared" ref="AF96:AF108" si="76">+I96/I95-1</f>
        <v>2.1917111176128268E-2</v>
      </c>
      <c r="AG96" s="24">
        <f t="shared" ref="AG96:AG108" si="77">+J96/J95-1</f>
        <v>6.0661640040309495E-2</v>
      </c>
      <c r="AH96" s="24">
        <f t="shared" ref="AH96:AH108" si="78">+K96/K95-1</f>
        <v>5.5855626041010575E-2</v>
      </c>
      <c r="AI96" s="24">
        <f t="shared" ref="AI96:AI108" si="79">+L96/L95-1</f>
        <v>7.0693695301727422E-2</v>
      </c>
      <c r="AJ96" s="24">
        <f t="shared" ref="AJ96:AJ108" si="80">+M96/M95-1</f>
        <v>6.9673382775202963E-2</v>
      </c>
      <c r="AK96" s="24">
        <f t="shared" ref="AK96:AK108" si="81">+N96/N95-1</f>
        <v>3.5748823887897574E-2</v>
      </c>
      <c r="AL96" s="24">
        <f t="shared" ref="AL96:AL108" si="82">+O96/O95-1</f>
        <v>4.6330448486847198E-2</v>
      </c>
      <c r="AM96" s="24">
        <f t="shared" ref="AM96:AM108" si="83">+P96/P95-1</f>
        <v>3.697488557935058E-2</v>
      </c>
      <c r="AN96" s="24">
        <f t="shared" ref="AN96:AN108" si="84">+Q96/Q95-1</f>
        <v>5.4307345608621382E-2</v>
      </c>
      <c r="AO96" s="24">
        <f t="shared" ref="AO96:AO108" si="85">+R96/R95-1</f>
        <v>4.348120165363567E-2</v>
      </c>
      <c r="AP96" s="24">
        <f t="shared" ref="AP96:AP108" si="86">+S96/S95-1</f>
        <v>4.3046349116938831E-2</v>
      </c>
      <c r="AQ96" s="24">
        <f t="shared" ref="AQ96:AQ108" si="87">+T96/T95-1</f>
        <v>4.3706593236143121E-2</v>
      </c>
      <c r="AR96" s="24">
        <f t="shared" ref="AR96:AR108" si="88">+U96/U95-1</f>
        <v>3.8920141307191791E-2</v>
      </c>
      <c r="AS96" s="24" t="e">
        <f t="shared" ref="AS96:AS108" si="89">+V96/V95-1</f>
        <v>#DIV/0!</v>
      </c>
      <c r="AT96" s="24">
        <f t="shared" ref="AT96:AT108" si="90">+W96/W95-1</f>
        <v>3.7009265936948754E-2</v>
      </c>
      <c r="AU96" s="21"/>
      <c r="AV96" s="24">
        <f t="shared" ref="AV96:AV108" si="91">+B96/B84-1</f>
        <v>2.6424475197073591</v>
      </c>
      <c r="AW96" s="24">
        <f t="shared" ref="AW96:AW108" si="92">+C96/C84-1</f>
        <v>2.8297523473850532</v>
      </c>
      <c r="AX96" s="24">
        <f t="shared" ref="AX96:AX108" si="93">+D96/D84-1</f>
        <v>2.5591317902627622</v>
      </c>
      <c r="AY96" s="24">
        <f t="shared" ref="AY96:AY108" si="94">+E96/E84-1</f>
        <v>1.937990398568842</v>
      </c>
      <c r="AZ96" s="24">
        <f t="shared" ref="AZ96:AZ108" si="95">+F96/F84-1</f>
        <v>3.0677498569904138</v>
      </c>
      <c r="BA96" s="24">
        <f t="shared" ref="BA96:BA108" si="96">+G96/G84-1</f>
        <v>2.5788822716167514</v>
      </c>
      <c r="BB96" s="24">
        <f t="shared" ref="BB96:BB108" si="97">+H96/H84-1</f>
        <v>2.7889486439405018</v>
      </c>
      <c r="BC96" s="24">
        <f t="shared" ref="BC96:BC108" si="98">+I96/I84-1</f>
        <v>2.6166541587289371</v>
      </c>
      <c r="BD96" s="24">
        <f t="shared" ref="BD96:BD108" si="99">+J96/J84-1</f>
        <v>2.9703048326546595</v>
      </c>
      <c r="BE96" s="24">
        <f t="shared" ref="BE96:BE108" si="100">+K96/K84-1</f>
        <v>2.4071560828345704</v>
      </c>
      <c r="BF96" s="24">
        <f t="shared" ref="BF96:BF108" si="101">+L96/L84-1</f>
        <v>2.0752543121265861</v>
      </c>
      <c r="BG96" s="24">
        <f t="shared" ref="BG96:BG108" si="102">+M96/M84-1</f>
        <v>2.6325957654043326</v>
      </c>
      <c r="BH96" s="24">
        <f t="shared" ref="BH96:BH108" si="103">+N96/N84-1</f>
        <v>3.6845241451756436</v>
      </c>
      <c r="BI96" s="24">
        <f t="shared" ref="BI96:BI108" si="104">+O96/O84-1</f>
        <v>2.2147847731501722</v>
      </c>
      <c r="BJ96" s="24">
        <f t="shared" ref="BJ96:BJ108" si="105">+P96/P84-1</f>
        <v>2.5969113153571808</v>
      </c>
      <c r="BK96" s="24">
        <f t="shared" ref="BK96:BK108" si="106">+Q96/Q84-1</f>
        <v>3.1456294225272963</v>
      </c>
      <c r="BL96" s="24">
        <f t="shared" ref="BL96:BL108" si="107">+R96/R84-1</f>
        <v>2.6424475197073582</v>
      </c>
      <c r="BM96" s="24">
        <f t="shared" ref="BM96:BM108" si="108">+S96/S84-1</f>
        <v>2.5854824721927132</v>
      </c>
      <c r="BN96" s="24">
        <f t="shared" ref="BN96:BN108" si="109">+T96/T84-1</f>
        <v>2.3916900042539257</v>
      </c>
      <c r="BO96" s="24">
        <f t="shared" ref="BO96:BO108" si="110">+U96/U84-1</f>
        <v>2.3495321276497227</v>
      </c>
      <c r="BP96" s="24" t="e">
        <f t="shared" ref="BP96:BP108" si="111">+V96/V84-1</f>
        <v>#DIV/0!</v>
      </c>
      <c r="BQ96" s="24">
        <f t="shared" ref="BQ96:BQ108" si="112">+W96/W84-1</f>
        <v>2.4869761898608931</v>
      </c>
      <c r="BR96" s="21"/>
      <c r="BS96" s="35">
        <f t="shared" ref="BS96:BS108" si="113">+A96</f>
        <v>45474</v>
      </c>
      <c r="BT96" s="24">
        <f t="shared" si="58"/>
        <v>1.2486742737815328E-2</v>
      </c>
      <c r="BU96" s="24">
        <f t="shared" si="49"/>
        <v>1.511149570337321E-3</v>
      </c>
      <c r="BV96" s="24">
        <f t="shared" si="50"/>
        <v>3.9925518424318192E-3</v>
      </c>
      <c r="BW96" s="24">
        <f t="shared" si="65"/>
        <v>6.2680706434224314E-3</v>
      </c>
      <c r="BX96" s="24">
        <f t="shared" si="66"/>
        <v>1.9234601398862542E-3</v>
      </c>
      <c r="BY96" s="24">
        <f t="shared" si="67"/>
        <v>3.0041671448366994E-3</v>
      </c>
      <c r="BZ96" s="24">
        <f t="shared" ref="BZ96:BZ108" si="114">(I96-I95)/$B95*I$3</f>
        <v>3.4513137494510235E-3</v>
      </c>
      <c r="CA96" s="24">
        <f t="shared" ref="CA96:CA108" si="115">(J96-J95)/$B95*J$3</f>
        <v>1.4281061666693152E-3</v>
      </c>
      <c r="CB96" s="24">
        <f t="shared" ref="CB96:CB108" si="116">(K96-K95)/$B95*K$3</f>
        <v>3.7923326160848106E-3</v>
      </c>
      <c r="CC96" s="24">
        <f t="shared" ref="CC96:CC108" si="117">(L96-L95)/$B95*L$3</f>
        <v>7.4482796984668006E-4</v>
      </c>
      <c r="CD96" s="24">
        <f t="shared" ref="CD96:CD108" si="118">(M96-M95)/$B95*M$3</f>
        <v>3.6191241150892476E-3</v>
      </c>
      <c r="CE96" s="24">
        <f t="shared" ref="CE96:CE108" si="119">(N96-N95)/$B95*N$3</f>
        <v>1.2593549577647879E-3</v>
      </c>
      <c r="CF96" s="24">
        <f t="shared" ref="CF96:CF108" si="120">+SUM(BT96:CE96)</f>
        <v>4.3481201653635719E-2</v>
      </c>
    </row>
    <row r="97" spans="1:84" x14ac:dyDescent="0.2">
      <c r="A97" s="31">
        <f>+[1]PAT!A98</f>
        <v>45505</v>
      </c>
      <c r="B97" s="17">
        <f>+[1]PAT!B98</f>
        <v>6825.1506195385682</v>
      </c>
      <c r="C97" s="17">
        <f>+[1]PAT!C98</f>
        <v>7524.1985494058399</v>
      </c>
      <c r="D97" s="17">
        <f>+[1]PAT!D98</f>
        <v>5345.4046152262199</v>
      </c>
      <c r="E97" s="17">
        <f>+[1]PAT!E98</f>
        <v>5805.3785483747697</v>
      </c>
      <c r="F97" s="17">
        <f>+[1]PAT!F98</f>
        <v>6354.6319999999996</v>
      </c>
      <c r="G97" s="17">
        <f>+[1]PAT!G98</f>
        <v>6929.6174912029101</v>
      </c>
      <c r="H97" s="17">
        <f>+[1]PAT!H98</f>
        <v>7711.5110000000004</v>
      </c>
      <c r="I97" s="17">
        <f>+[1]PAT!I98</f>
        <v>7772.8890000000001</v>
      </c>
      <c r="J97" s="17">
        <f>+[1]PAT!J98</f>
        <v>5154.9799999999996</v>
      </c>
      <c r="K97" s="17">
        <f>+[1]PAT!K98</f>
        <v>5974.1840000000002</v>
      </c>
      <c r="L97" s="17">
        <f>+[1]PAT!L98</f>
        <v>3698.9507701604498</v>
      </c>
      <c r="M97" s="17">
        <f>+[1]PAT!M98</f>
        <v>7331.8568721839802</v>
      </c>
      <c r="N97" s="17">
        <f>+[1]PAT!N98</f>
        <v>7436.7033065252199</v>
      </c>
      <c r="O97" s="17">
        <f>+[1]PAT!P98</f>
        <v>6790.5209999999997</v>
      </c>
      <c r="P97" s="17">
        <f>+[1]PAT!Q98</f>
        <v>6745.4679999999998</v>
      </c>
      <c r="Q97" s="17">
        <f>+[1]PAT!R98</f>
        <v>6976.1419999999998</v>
      </c>
      <c r="R97" s="18">
        <f t="shared" si="68"/>
        <v>6825.1506195385682</v>
      </c>
      <c r="S97" s="19">
        <f t="shared" si="52"/>
        <v>6817.4403513987236</v>
      </c>
      <c r="T97" s="19">
        <f t="shared" si="53"/>
        <v>6414.8879674979462</v>
      </c>
      <c r="U97" s="19">
        <f t="shared" si="54"/>
        <v>6261.0503837527349</v>
      </c>
      <c r="V97" s="19"/>
      <c r="W97" s="20">
        <f t="shared" si="55"/>
        <v>6605.6730717535356</v>
      </c>
      <c r="X97" s="21"/>
      <c r="Y97" s="41">
        <f t="shared" si="69"/>
        <v>4.5886056735169101E-2</v>
      </c>
      <c r="Z97" s="24">
        <f t="shared" si="70"/>
        <v>4.6368976464823186E-2</v>
      </c>
      <c r="AA97" s="24">
        <f t="shared" si="71"/>
        <v>3.51088866448932E-2</v>
      </c>
      <c r="AB97" s="24">
        <f t="shared" si="72"/>
        <v>3.6545023242351871E-2</v>
      </c>
      <c r="AC97" s="24">
        <f t="shared" si="73"/>
        <v>8.1361740448283149E-2</v>
      </c>
      <c r="AD97" s="24">
        <f t="shared" si="74"/>
        <v>4.0088085198135559E-2</v>
      </c>
      <c r="AE97" s="24">
        <f t="shared" si="75"/>
        <v>3.1976712675423347E-2</v>
      </c>
      <c r="AF97" s="24">
        <f t="shared" si="76"/>
        <v>3.6513451264369889E-2</v>
      </c>
      <c r="AG97" s="24">
        <f t="shared" si="77"/>
        <v>5.3055404615893531E-2</v>
      </c>
      <c r="AH97" s="24">
        <f t="shared" si="78"/>
        <v>3.5409964829381968E-2</v>
      </c>
      <c r="AI97" s="24">
        <f t="shared" si="79"/>
        <v>9.5824640496331659E-2</v>
      </c>
      <c r="AJ97" s="24">
        <f t="shared" si="80"/>
        <v>7.1881274773874404E-2</v>
      </c>
      <c r="AK97" s="24">
        <f t="shared" si="81"/>
        <v>2.3354302021513451E-2</v>
      </c>
      <c r="AL97" s="24">
        <f t="shared" si="82"/>
        <v>4.7083533276506273E-2</v>
      </c>
      <c r="AM97" s="24">
        <f t="shared" si="83"/>
        <v>4.2985331804036742E-2</v>
      </c>
      <c r="AN97" s="24">
        <f t="shared" si="84"/>
        <v>5.5888128992514607E-2</v>
      </c>
      <c r="AO97" s="24">
        <f t="shared" si="85"/>
        <v>4.5886056735169101E-2</v>
      </c>
      <c r="AP97" s="24">
        <f t="shared" si="86"/>
        <v>4.3337851793439963E-2</v>
      </c>
      <c r="AQ97" s="24">
        <f t="shared" si="87"/>
        <v>4.1276078599615129E-2</v>
      </c>
      <c r="AR97" s="24">
        <f t="shared" si="88"/>
        <v>3.5467636902448474E-2</v>
      </c>
      <c r="AS97" s="24" t="e">
        <f t="shared" si="89"/>
        <v>#DIV/0!</v>
      </c>
      <c r="AT97" s="24">
        <f t="shared" si="90"/>
        <v>3.7437931366674615E-2</v>
      </c>
      <c r="AU97" s="21"/>
      <c r="AV97" s="24">
        <f t="shared" si="91"/>
        <v>2.397814495989099</v>
      </c>
      <c r="AW97" s="24">
        <f t="shared" si="92"/>
        <v>2.5294257047811337</v>
      </c>
      <c r="AX97" s="24">
        <f t="shared" si="93"/>
        <v>2.3957815125974937</v>
      </c>
      <c r="AY97" s="24">
        <f t="shared" si="94"/>
        <v>1.7603734384057965</v>
      </c>
      <c r="AZ97" s="24">
        <f t="shared" si="95"/>
        <v>3.0932031565673563</v>
      </c>
      <c r="BA97" s="24">
        <f t="shared" si="96"/>
        <v>2.2725991123965708</v>
      </c>
      <c r="BB97" s="24">
        <f t="shared" si="97"/>
        <v>2.4131862418803887</v>
      </c>
      <c r="BC97" s="24">
        <f t="shared" si="98"/>
        <v>2.3344155073941391</v>
      </c>
      <c r="BD97" s="24">
        <f t="shared" si="99"/>
        <v>2.9960217917750618</v>
      </c>
      <c r="BE97" s="24">
        <f t="shared" si="100"/>
        <v>2.0185795580145394</v>
      </c>
      <c r="BF97" s="24">
        <f t="shared" si="101"/>
        <v>2.0916801210337614</v>
      </c>
      <c r="BG97" s="24">
        <f t="shared" si="102"/>
        <v>2.4908027103756454</v>
      </c>
      <c r="BH97" s="24">
        <f t="shared" si="103"/>
        <v>3.4033980786280242</v>
      </c>
      <c r="BI97" s="24">
        <f t="shared" si="104"/>
        <v>2.0522774558149313</v>
      </c>
      <c r="BJ97" s="24">
        <f t="shared" si="105"/>
        <v>2.3017323910563863</v>
      </c>
      <c r="BK97" s="24">
        <f t="shared" si="106"/>
        <v>3.054058985822472</v>
      </c>
      <c r="BL97" s="24">
        <f t="shared" si="107"/>
        <v>2.3978144959890986</v>
      </c>
      <c r="BM97" s="24">
        <f t="shared" si="108"/>
        <v>2.3189017847347659</v>
      </c>
      <c r="BN97" s="24">
        <f t="shared" si="109"/>
        <v>2.1424824728157548</v>
      </c>
      <c r="BO97" s="24">
        <f t="shared" si="110"/>
        <v>2.0820640090342772</v>
      </c>
      <c r="BP97" s="24" t="e">
        <f t="shared" si="111"/>
        <v>#DIV/0!</v>
      </c>
      <c r="BQ97" s="24">
        <f t="shared" si="112"/>
        <v>2.221154759630851</v>
      </c>
      <c r="BR97" s="21"/>
      <c r="BS97" s="35">
        <f t="shared" si="113"/>
        <v>45505</v>
      </c>
      <c r="BT97" s="24">
        <f t="shared" si="58"/>
        <v>1.4015249798403115E-2</v>
      </c>
      <c r="BU97" s="24">
        <f t="shared" si="49"/>
        <v>9.7241529757865824E-4</v>
      </c>
      <c r="BV97" s="24">
        <f t="shared" si="50"/>
        <v>4.0209694536961233E-3</v>
      </c>
      <c r="BW97" s="24">
        <f t="shared" si="65"/>
        <v>7.3707172225457203E-3</v>
      </c>
      <c r="BX97" s="24">
        <f t="shared" si="66"/>
        <v>2.6808214346675492E-3</v>
      </c>
      <c r="BY97" s="24">
        <f t="shared" si="67"/>
        <v>1.812511338296553E-3</v>
      </c>
      <c r="BZ97" s="24">
        <f t="shared" si="114"/>
        <v>5.6309939018287835E-3</v>
      </c>
      <c r="CA97" s="24">
        <f t="shared" si="115"/>
        <v>1.2696037909400082E-3</v>
      </c>
      <c r="CB97" s="24">
        <f t="shared" si="116"/>
        <v>2.4326795343332032E-3</v>
      </c>
      <c r="CC97" s="24">
        <f t="shared" si="117"/>
        <v>1.0359364341055552E-3</v>
      </c>
      <c r="CD97" s="24">
        <f t="shared" si="118"/>
        <v>3.8275327050068335E-3</v>
      </c>
      <c r="CE97" s="24">
        <f t="shared" si="119"/>
        <v>8.1662582376694384E-4</v>
      </c>
      <c r="CF97" s="24">
        <f t="shared" si="120"/>
        <v>4.5886056735169052E-2</v>
      </c>
    </row>
    <row r="98" spans="1:84" x14ac:dyDescent="0.2">
      <c r="A98" s="31">
        <f>+[1]PAT!A99</f>
        <v>45536</v>
      </c>
      <c r="B98" s="17">
        <f>+[1]PAT!B99</f>
        <v>7063.3154170233638</v>
      </c>
      <c r="C98" s="17">
        <f>+[1]PAT!C99</f>
        <v>7709.9153699936596</v>
      </c>
      <c r="D98" s="17">
        <f>+[1]PAT!D99</f>
        <v>5393.4029653719699</v>
      </c>
      <c r="E98" s="17">
        <f>+[1]PAT!E99</f>
        <v>6005.1554699038297</v>
      </c>
      <c r="F98" s="17">
        <f>+[1]PAT!F99</f>
        <v>6761.3990000000003</v>
      </c>
      <c r="G98" s="17">
        <f>+[1]PAT!G99</f>
        <v>7078.1068385387398</v>
      </c>
      <c r="H98" s="17">
        <f>+[1]PAT!H99</f>
        <v>8048.3919999999998</v>
      </c>
      <c r="I98" s="17">
        <f>+[1]PAT!I99</f>
        <v>8091.732</v>
      </c>
      <c r="J98" s="17">
        <f>+[1]PAT!J99</f>
        <v>5401.9269999999997</v>
      </c>
      <c r="K98" s="17">
        <f>+[1]PAT!K99</f>
        <v>6156.4849999999997</v>
      </c>
      <c r="L98" s="17">
        <f>+[1]PAT!L99</f>
        <v>4098.66307484361</v>
      </c>
      <c r="M98" s="17">
        <f>+[1]PAT!M99</f>
        <v>7604.4911327663403</v>
      </c>
      <c r="N98" s="17">
        <f>+[1]PAT!N99</f>
        <v>7614.2183653300399</v>
      </c>
      <c r="O98" s="17">
        <f>+[1]PAT!P99</f>
        <v>7013.5249999999996</v>
      </c>
      <c r="P98" s="17">
        <f>+[1]PAT!Q99</f>
        <v>6960.7089999999998</v>
      </c>
      <c r="Q98" s="17">
        <f>+[1]PAT!R99</f>
        <v>7376.6540000000005</v>
      </c>
      <c r="R98" s="18">
        <f t="shared" si="68"/>
        <v>7063.3154170233638</v>
      </c>
      <c r="S98" s="19">
        <f t="shared" si="52"/>
        <v>7000.7984758774064</v>
      </c>
      <c r="T98" s="19">
        <f t="shared" si="53"/>
        <v>6609.8145358649645</v>
      </c>
      <c r="U98" s="19">
        <f t="shared" si="54"/>
        <v>6442.9401266093837</v>
      </c>
      <c r="V98" s="19"/>
      <c r="W98" s="20">
        <f t="shared" si="55"/>
        <v>6848.1580535908643</v>
      </c>
      <c r="X98" s="21"/>
      <c r="Y98" s="41">
        <f t="shared" si="69"/>
        <v>3.489517092897465E-2</v>
      </c>
      <c r="Z98" s="24">
        <f t="shared" si="70"/>
        <v>2.4682604980232004E-2</v>
      </c>
      <c r="AA98" s="24">
        <f t="shared" si="71"/>
        <v>8.9793670640063716E-3</v>
      </c>
      <c r="AB98" s="24">
        <f t="shared" si="72"/>
        <v>3.4412384974445542E-2</v>
      </c>
      <c r="AC98" s="24">
        <f t="shared" si="73"/>
        <v>6.4011102452510293E-2</v>
      </c>
      <c r="AD98" s="24">
        <f t="shared" si="74"/>
        <v>2.1428217001058902E-2</v>
      </c>
      <c r="AE98" s="24">
        <f t="shared" si="75"/>
        <v>4.3685472276444814E-2</v>
      </c>
      <c r="AF98" s="24">
        <f t="shared" si="76"/>
        <v>4.1019883340672969E-2</v>
      </c>
      <c r="AG98" s="24">
        <f t="shared" si="77"/>
        <v>4.7904550551117531E-2</v>
      </c>
      <c r="AH98" s="24">
        <f t="shared" si="78"/>
        <v>3.0514794991248984E-2</v>
      </c>
      <c r="AI98" s="24">
        <f t="shared" si="79"/>
        <v>0.10806099608236264</v>
      </c>
      <c r="AJ98" s="24">
        <f t="shared" si="80"/>
        <v>3.7184885812036939E-2</v>
      </c>
      <c r="AK98" s="24">
        <f t="shared" si="81"/>
        <v>2.3870127862847701E-2</v>
      </c>
      <c r="AL98" s="24">
        <f t="shared" si="82"/>
        <v>3.2840484551921678E-2</v>
      </c>
      <c r="AM98" s="24">
        <f t="shared" si="83"/>
        <v>3.1908979480741673E-2</v>
      </c>
      <c r="AN98" s="24">
        <f t="shared" si="84"/>
        <v>5.7411675393075567E-2</v>
      </c>
      <c r="AO98" s="24">
        <f t="shared" si="85"/>
        <v>3.489517092897465E-2</v>
      </c>
      <c r="AP98" s="24">
        <f t="shared" si="86"/>
        <v>2.689544976232372E-2</v>
      </c>
      <c r="AQ98" s="24">
        <f t="shared" si="87"/>
        <v>3.0386589657472651E-2</v>
      </c>
      <c r="AR98" s="24">
        <f t="shared" si="88"/>
        <v>2.9050994914311401E-2</v>
      </c>
      <c r="AS98" s="24" t="e">
        <f t="shared" si="89"/>
        <v>#DIV/0!</v>
      </c>
      <c r="AT98" s="24">
        <f t="shared" si="90"/>
        <v>3.6708595657604759E-2</v>
      </c>
      <c r="AU98" s="21"/>
      <c r="AV98" s="24">
        <f t="shared" si="91"/>
        <v>2.0920500672857294</v>
      </c>
      <c r="AW98" s="24">
        <f t="shared" si="92"/>
        <v>2.0964787214023533</v>
      </c>
      <c r="AX98" s="24">
        <f t="shared" si="93"/>
        <v>2.0892551668466246</v>
      </c>
      <c r="AY98" s="24">
        <f t="shared" si="94"/>
        <v>1.5154386463038136</v>
      </c>
      <c r="AZ98" s="24">
        <f t="shared" si="95"/>
        <v>2.8637793292175453</v>
      </c>
      <c r="BA98" s="24">
        <f t="shared" si="96"/>
        <v>1.9391199875576288</v>
      </c>
      <c r="BB98" s="24">
        <f t="shared" si="97"/>
        <v>2.2086720504189867</v>
      </c>
      <c r="BC98" s="24">
        <f t="shared" si="98"/>
        <v>2.1693988557354817</v>
      </c>
      <c r="BD98" s="24">
        <f t="shared" si="99"/>
        <v>2.8391799650944032</v>
      </c>
      <c r="BE98" s="24">
        <f t="shared" si="100"/>
        <v>1.6866643892622881</v>
      </c>
      <c r="BF98" s="24">
        <f t="shared" si="101"/>
        <v>2.1669800508934189</v>
      </c>
      <c r="BG98" s="24">
        <f t="shared" si="102"/>
        <v>2.0846269946288478</v>
      </c>
      <c r="BH98" s="24">
        <f t="shared" si="103"/>
        <v>3.0925739098893912</v>
      </c>
      <c r="BI98" s="24">
        <f t="shared" si="104"/>
        <v>1.7241591210880625</v>
      </c>
      <c r="BJ98" s="24">
        <f t="shared" si="105"/>
        <v>1.9677886181038664</v>
      </c>
      <c r="BK98" s="24">
        <f t="shared" si="106"/>
        <v>2.9203128872101725</v>
      </c>
      <c r="BL98" s="24">
        <f t="shared" si="107"/>
        <v>2.0920500672857294</v>
      </c>
      <c r="BM98" s="24">
        <f t="shared" si="108"/>
        <v>1.9567264041068717</v>
      </c>
      <c r="BN98" s="24">
        <f t="shared" si="109"/>
        <v>1.8312919797731624</v>
      </c>
      <c r="BO98" s="24">
        <f t="shared" si="110"/>
        <v>1.7859849866147117</v>
      </c>
      <c r="BP98" s="24" t="e">
        <f t="shared" si="111"/>
        <v>#DIV/0!</v>
      </c>
      <c r="BQ98" s="24">
        <f t="shared" si="112"/>
        <v>1.9808435527266059</v>
      </c>
      <c r="BR98" s="21"/>
      <c r="BS98" s="35">
        <f t="shared" si="113"/>
        <v>45536</v>
      </c>
      <c r="BT98" s="24">
        <f t="shared" si="58"/>
        <v>7.4638827370937955E-3</v>
      </c>
      <c r="BU98" s="24">
        <f t="shared" si="49"/>
        <v>2.4613995335019104E-4</v>
      </c>
      <c r="BV98" s="24">
        <f t="shared" si="50"/>
        <v>3.7525034636901569E-3</v>
      </c>
      <c r="BW98" s="24">
        <f t="shared" si="65"/>
        <v>5.9955834649062477E-3</v>
      </c>
      <c r="BX98" s="24">
        <f t="shared" si="66"/>
        <v>1.4250311520823847E-3</v>
      </c>
      <c r="BY98" s="24">
        <f t="shared" si="67"/>
        <v>2.4432588274700033E-3</v>
      </c>
      <c r="BZ98" s="24">
        <f t="shared" si="114"/>
        <v>6.2692727216169227E-3</v>
      </c>
      <c r="CA98" s="24">
        <f t="shared" si="115"/>
        <v>1.1542029969929938E-3</v>
      </c>
      <c r="CB98" s="24">
        <f t="shared" si="116"/>
        <v>2.0753809680697723E-3</v>
      </c>
      <c r="CC98" s="24">
        <f t="shared" si="117"/>
        <v>1.2240004116484747E-3</v>
      </c>
      <c r="CD98" s="24">
        <f t="shared" si="118"/>
        <v>2.0292329370630432E-3</v>
      </c>
      <c r="CE98" s="24">
        <f t="shared" si="119"/>
        <v>8.1668129499070166E-4</v>
      </c>
      <c r="CF98" s="24">
        <f t="shared" si="120"/>
        <v>3.4895170928974692E-2</v>
      </c>
    </row>
    <row r="99" spans="1:84" x14ac:dyDescent="0.2">
      <c r="A99" s="31">
        <f>+[1]PAT!A100</f>
        <v>45566</v>
      </c>
      <c r="B99" s="17">
        <f>+[1]PAT!B100</f>
        <v>7277.694376258888</v>
      </c>
      <c r="C99" s="17">
        <f>+[1]PAT!C100</f>
        <v>7797.7785224515701</v>
      </c>
      <c r="D99" s="17">
        <f>+[1]PAT!D100</f>
        <v>5535.2652341647699</v>
      </c>
      <c r="E99" s="17">
        <f>+[1]PAT!E100</f>
        <v>6282.7570969543103</v>
      </c>
      <c r="F99" s="17">
        <f>+[1]PAT!F100</f>
        <v>7267.9620000000004</v>
      </c>
      <c r="G99" s="17">
        <f>+[1]PAT!G100</f>
        <v>7226.6191069199203</v>
      </c>
      <c r="H99" s="17">
        <f>+[1]PAT!H100</f>
        <v>8508.8119999999999</v>
      </c>
      <c r="I99" s="17">
        <f>+[1]PAT!I100</f>
        <v>8161.46</v>
      </c>
      <c r="J99" s="17">
        <f>+[1]PAT!J100</f>
        <v>5541.7340000000004</v>
      </c>
      <c r="K99" s="17">
        <f>+[1]PAT!K100</f>
        <v>6341.9040000000005</v>
      </c>
      <c r="L99" s="17">
        <f>+[1]PAT!L100</f>
        <v>4527.2416708892197</v>
      </c>
      <c r="M99" s="17">
        <f>+[1]PAT!M100</f>
        <v>8049.6825154634498</v>
      </c>
      <c r="N99" s="17">
        <f>+[1]PAT!N100</f>
        <v>7819.5812648003102</v>
      </c>
      <c r="O99" s="17">
        <f>+[1]PAT!P100</f>
        <v>7179.88</v>
      </c>
      <c r="P99" s="17">
        <f>+[1]PAT!Q100</f>
        <v>7200.335</v>
      </c>
      <c r="Q99" s="17">
        <f>+[1]PAT!R100</f>
        <v>7603.4539999999997</v>
      </c>
      <c r="R99" s="18">
        <f t="shared" si="68"/>
        <v>7277.694376258888</v>
      </c>
      <c r="S99" s="19">
        <f t="shared" si="52"/>
        <v>7178.5829047176094</v>
      </c>
      <c r="T99" s="19">
        <f t="shared" si="53"/>
        <v>6860.9097161568725</v>
      </c>
      <c r="U99" s="19">
        <f t="shared" si="54"/>
        <v>6661.4722716232727</v>
      </c>
      <c r="V99" s="19"/>
      <c r="W99" s="20">
        <f t="shared" si="55"/>
        <v>7055.3469226202706</v>
      </c>
      <c r="X99" s="21"/>
      <c r="Y99" s="41">
        <f t="shared" si="69"/>
        <v>3.0351038652308704E-2</v>
      </c>
      <c r="Z99" s="24">
        <f t="shared" si="70"/>
        <v>1.139612411309554E-2</v>
      </c>
      <c r="AA99" s="24">
        <f t="shared" si="71"/>
        <v>2.6302924091453628E-2</v>
      </c>
      <c r="AB99" s="24">
        <f t="shared" si="72"/>
        <v>4.622721733712698E-2</v>
      </c>
      <c r="AC99" s="24">
        <f t="shared" si="73"/>
        <v>7.4919850167102897E-2</v>
      </c>
      <c r="AD99" s="24">
        <f t="shared" si="74"/>
        <v>2.0981919568176632E-2</v>
      </c>
      <c r="AE99" s="24">
        <f t="shared" si="75"/>
        <v>5.7206458134742899E-2</v>
      </c>
      <c r="AF99" s="24">
        <f t="shared" si="76"/>
        <v>8.6171909796319834E-3</v>
      </c>
      <c r="AG99" s="24">
        <f t="shared" si="77"/>
        <v>2.5880949520421304E-2</v>
      </c>
      <c r="AH99" s="24">
        <f t="shared" si="78"/>
        <v>3.0117672665490147E-2</v>
      </c>
      <c r="AI99" s="24">
        <f t="shared" si="79"/>
        <v>0.10456546152234347</v>
      </c>
      <c r="AJ99" s="24">
        <f t="shared" si="80"/>
        <v>5.8543218070024716E-2</v>
      </c>
      <c r="AK99" s="24">
        <f t="shared" si="81"/>
        <v>2.6970975826665633E-2</v>
      </c>
      <c r="AL99" s="24">
        <f t="shared" si="82"/>
        <v>2.3719171172841058E-2</v>
      </c>
      <c r="AM99" s="24">
        <f t="shared" si="83"/>
        <v>3.4425516136359136E-2</v>
      </c>
      <c r="AN99" s="24">
        <f t="shared" si="84"/>
        <v>3.0745647010148369E-2</v>
      </c>
      <c r="AO99" s="24">
        <f t="shared" si="85"/>
        <v>3.0351038652308704E-2</v>
      </c>
      <c r="AP99" s="24">
        <f t="shared" si="86"/>
        <v>2.5394878806009435E-2</v>
      </c>
      <c r="AQ99" s="24">
        <f t="shared" si="87"/>
        <v>3.7988233849749031E-2</v>
      </c>
      <c r="AR99" s="24">
        <f t="shared" si="88"/>
        <v>3.3918077883627884E-2</v>
      </c>
      <c r="AS99" s="24" t="e">
        <f t="shared" si="89"/>
        <v>#DIV/0!</v>
      </c>
      <c r="AT99" s="24">
        <f t="shared" si="90"/>
        <v>3.0254685626124767E-2</v>
      </c>
      <c r="AU99" s="21"/>
      <c r="AV99" s="24">
        <f t="shared" si="91"/>
        <v>1.9517554021549399</v>
      </c>
      <c r="AW99" s="24">
        <f t="shared" si="92"/>
        <v>1.9314323150150923</v>
      </c>
      <c r="AX99" s="24">
        <f t="shared" si="93"/>
        <v>1.894098213140226</v>
      </c>
      <c r="AY99" s="24">
        <f t="shared" si="94"/>
        <v>1.3983418738739259</v>
      </c>
      <c r="AZ99" s="24">
        <f t="shared" si="95"/>
        <v>2.9005222100963839</v>
      </c>
      <c r="BA99" s="24">
        <f t="shared" si="96"/>
        <v>1.742539338624955</v>
      </c>
      <c r="BB99" s="24">
        <f t="shared" si="97"/>
        <v>2.214313830641621</v>
      </c>
      <c r="BC99" s="24">
        <f t="shared" si="98"/>
        <v>1.9442541002407001</v>
      </c>
      <c r="BD99" s="24">
        <f t="shared" si="99"/>
        <v>2.5440222003806525</v>
      </c>
      <c r="BE99" s="24">
        <f t="shared" si="100"/>
        <v>1.5607132829059265</v>
      </c>
      <c r="BF99" s="24">
        <f t="shared" si="101"/>
        <v>2.2016917139371652</v>
      </c>
      <c r="BG99" s="24">
        <f t="shared" si="102"/>
        <v>2.0265637221175798</v>
      </c>
      <c r="BH99" s="24">
        <f t="shared" si="103"/>
        <v>2.8938398057529522</v>
      </c>
      <c r="BI99" s="24">
        <f t="shared" si="104"/>
        <v>1.5738587935957309</v>
      </c>
      <c r="BJ99" s="24">
        <f t="shared" si="105"/>
        <v>1.8218260440858454</v>
      </c>
      <c r="BK99" s="24">
        <f t="shared" si="106"/>
        <v>2.8327786394251668</v>
      </c>
      <c r="BL99" s="24">
        <f t="shared" si="107"/>
        <v>1.9517554021549399</v>
      </c>
      <c r="BM99" s="24">
        <f t="shared" si="108"/>
        <v>1.8064458844960387</v>
      </c>
      <c r="BN99" s="24">
        <f t="shared" si="109"/>
        <v>1.6984803511483428</v>
      </c>
      <c r="BO99" s="24">
        <f t="shared" si="110"/>
        <v>1.6404534627443339</v>
      </c>
      <c r="BP99" s="24" t="e">
        <f t="shared" si="111"/>
        <v>#DIV/0!</v>
      </c>
      <c r="BQ99" s="24">
        <f t="shared" si="112"/>
        <v>1.826036772020744</v>
      </c>
      <c r="BR99" s="21"/>
      <c r="BS99" s="35">
        <f t="shared" si="113"/>
        <v>45566</v>
      </c>
      <c r="BT99" s="24">
        <f t="shared" si="58"/>
        <v>3.4121175816556517E-3</v>
      </c>
      <c r="BU99" s="24">
        <f t="shared" si="49"/>
        <v>7.0295309137425395E-4</v>
      </c>
      <c r="BV99" s="24">
        <f t="shared" si="50"/>
        <v>5.0385019621379734E-3</v>
      </c>
      <c r="BW99" s="24">
        <f t="shared" si="65"/>
        <v>7.2147758936519039E-3</v>
      </c>
      <c r="BX99" s="24">
        <f t="shared" si="66"/>
        <v>1.3771937121090268E-3</v>
      </c>
      <c r="BY99" s="24">
        <f t="shared" si="67"/>
        <v>3.2266419739760887E-3</v>
      </c>
      <c r="BZ99" s="24">
        <f t="shared" si="114"/>
        <v>1.3248024543045913E-3</v>
      </c>
      <c r="CA99" s="24">
        <f t="shared" si="115"/>
        <v>6.3140933636508865E-4</v>
      </c>
      <c r="CB99" s="24">
        <f t="shared" si="116"/>
        <v>2.0397016768184356E-3</v>
      </c>
      <c r="CC99" s="24">
        <f t="shared" si="117"/>
        <v>1.2681428095034782E-3</v>
      </c>
      <c r="CD99" s="24">
        <f t="shared" si="118"/>
        <v>3.2018564803869289E-3</v>
      </c>
      <c r="CE99" s="24">
        <f t="shared" si="119"/>
        <v>9.1294168002538161E-4</v>
      </c>
      <c r="CF99" s="24">
        <f t="shared" si="120"/>
        <v>3.0351038652308801E-2</v>
      </c>
    </row>
    <row r="100" spans="1:84" x14ac:dyDescent="0.2">
      <c r="A100" s="31">
        <f>+[1]PAT!A101</f>
        <v>45597</v>
      </c>
      <c r="B100" s="17">
        <f>+[1]PAT!B101</f>
        <v>7522.7460480171831</v>
      </c>
      <c r="C100" s="17">
        <f>+[1]PAT!C101</f>
        <v>7991.7477384429503</v>
      </c>
      <c r="D100" s="17">
        <f>+[1]PAT!D101</f>
        <v>5758.0959631576598</v>
      </c>
      <c r="E100" s="17">
        <f>+[1]PAT!E101</f>
        <v>6441.4328069061803</v>
      </c>
      <c r="F100" s="17">
        <f>+[1]PAT!F101</f>
        <v>7855.4189999999999</v>
      </c>
      <c r="G100" s="17">
        <f>+[1]PAT!G101</f>
        <v>7294.78840512841</v>
      </c>
      <c r="H100" s="17">
        <f>+[1]PAT!H101</f>
        <v>8749.0450000000001</v>
      </c>
      <c r="I100" s="17">
        <f>+[1]PAT!I101</f>
        <v>8421.9940000000006</v>
      </c>
      <c r="J100" s="17">
        <f>+[1]PAT!J101</f>
        <v>5673.1580000000004</v>
      </c>
      <c r="K100" s="17">
        <f>+[1]PAT!K101</f>
        <v>6539.317</v>
      </c>
      <c r="L100" s="17">
        <f>+[1]PAT!L101</f>
        <v>5096.3263611161901</v>
      </c>
      <c r="M100" s="17">
        <f>+[1]PAT!M101</f>
        <v>8414.7251010004693</v>
      </c>
      <c r="N100" s="17">
        <f>+[1]PAT!N101</f>
        <v>7925.2088341505696</v>
      </c>
      <c r="O100" s="17">
        <f>+[1]PAT!P101</f>
        <v>7361.8829999999998</v>
      </c>
      <c r="P100" s="17">
        <f>+[1]PAT!Q101</f>
        <v>7425.1369999999997</v>
      </c>
      <c r="Q100" s="17">
        <f>+[1]PAT!R101</f>
        <v>7927.5559999999996</v>
      </c>
      <c r="R100" s="18">
        <f t="shared" si="68"/>
        <v>7522.7460480171831</v>
      </c>
      <c r="S100" s="19">
        <f t="shared" si="52"/>
        <v>7364.1493636594578</v>
      </c>
      <c r="T100" s="19">
        <f t="shared" si="53"/>
        <v>7036.269371618876</v>
      </c>
      <c r="U100" s="19">
        <f t="shared" si="54"/>
        <v>6805.0092954874863</v>
      </c>
      <c r="V100" s="19"/>
      <c r="W100" s="20">
        <f t="shared" si="55"/>
        <v>7252.6480588187269</v>
      </c>
      <c r="X100" s="21"/>
      <c r="Y100" s="41">
        <f t="shared" si="69"/>
        <v>3.3671607941891057E-2</v>
      </c>
      <c r="Z100" s="24">
        <f t="shared" si="70"/>
        <v>2.4874932704602948E-2</v>
      </c>
      <c r="AA100" s="24">
        <f t="shared" si="71"/>
        <v>4.0256558550714638E-2</v>
      </c>
      <c r="AB100" s="24">
        <f t="shared" si="72"/>
        <v>2.5255744811269354E-2</v>
      </c>
      <c r="AC100" s="24">
        <f t="shared" si="73"/>
        <v>8.0828298221702122E-2</v>
      </c>
      <c r="AD100" s="24">
        <f t="shared" si="74"/>
        <v>9.433083050303992E-3</v>
      </c>
      <c r="AE100" s="24">
        <f t="shared" si="75"/>
        <v>2.8233436113055621E-2</v>
      </c>
      <c r="AF100" s="24">
        <f t="shared" si="76"/>
        <v>3.1922474655269983E-2</v>
      </c>
      <c r="AG100" s="24">
        <f t="shared" si="77"/>
        <v>2.3715320872492285E-2</v>
      </c>
      <c r="AH100" s="24">
        <f t="shared" si="78"/>
        <v>3.1128348836563902E-2</v>
      </c>
      <c r="AI100" s="24">
        <f t="shared" si="79"/>
        <v>0.1257022998984707</v>
      </c>
      <c r="AJ100" s="24">
        <f t="shared" si="80"/>
        <v>4.5348693546083618E-2</v>
      </c>
      <c r="AK100" s="24">
        <f t="shared" si="81"/>
        <v>1.3508085122887481E-2</v>
      </c>
      <c r="AL100" s="24">
        <f t="shared" si="82"/>
        <v>2.5349030903023317E-2</v>
      </c>
      <c r="AM100" s="24">
        <f t="shared" si="83"/>
        <v>3.1221047354046627E-2</v>
      </c>
      <c r="AN100" s="24">
        <f t="shared" si="84"/>
        <v>4.2625627773903885E-2</v>
      </c>
      <c r="AO100" s="24">
        <f t="shared" si="85"/>
        <v>3.3671607941891057E-2</v>
      </c>
      <c r="AP100" s="24">
        <f t="shared" si="86"/>
        <v>2.5850012656383425E-2</v>
      </c>
      <c r="AQ100" s="24">
        <f t="shared" si="87"/>
        <v>2.5559242537333882E-2</v>
      </c>
      <c r="AR100" s="24">
        <f t="shared" si="88"/>
        <v>2.1547342390909163E-2</v>
      </c>
      <c r="AS100" s="24" t="e">
        <f t="shared" si="89"/>
        <v>#DIV/0!</v>
      </c>
      <c r="AT100" s="24">
        <f t="shared" si="90"/>
        <v>2.7964767482359543E-2</v>
      </c>
      <c r="AU100" s="21"/>
      <c r="AV100" s="24">
        <f t="shared" si="91"/>
        <v>1.7239844834773943</v>
      </c>
      <c r="AW100" s="24">
        <f t="shared" si="92"/>
        <v>1.6504177096248887</v>
      </c>
      <c r="AX100" s="24">
        <f t="shared" si="93"/>
        <v>1.7302151687962843</v>
      </c>
      <c r="AY100" s="24">
        <f t="shared" si="94"/>
        <v>1.2240058312174673</v>
      </c>
      <c r="AZ100" s="24">
        <f t="shared" si="95"/>
        <v>2.9039471496866445</v>
      </c>
      <c r="BA100" s="24">
        <f t="shared" si="96"/>
        <v>1.424055212890698</v>
      </c>
      <c r="BB100" s="24">
        <f t="shared" si="97"/>
        <v>1.9018026605901044</v>
      </c>
      <c r="BC100" s="24">
        <f t="shared" si="98"/>
        <v>1.7304201309720768</v>
      </c>
      <c r="BD100" s="24">
        <f t="shared" si="99"/>
        <v>2.2015504711531859</v>
      </c>
      <c r="BE100" s="24">
        <f t="shared" si="100"/>
        <v>1.3575808448974116</v>
      </c>
      <c r="BF100" s="24">
        <f t="shared" si="101"/>
        <v>2.299347977256887</v>
      </c>
      <c r="BG100" s="24">
        <f t="shared" si="102"/>
        <v>1.8187926067806575</v>
      </c>
      <c r="BH100" s="24">
        <f t="shared" si="103"/>
        <v>2.5170869831732285</v>
      </c>
      <c r="BI100" s="24">
        <f t="shared" si="104"/>
        <v>1.362296115154813</v>
      </c>
      <c r="BJ100" s="24">
        <f t="shared" si="105"/>
        <v>1.5938293919847712</v>
      </c>
      <c r="BK100" s="24">
        <f t="shared" si="106"/>
        <v>2.595567280809258</v>
      </c>
      <c r="BL100" s="24">
        <f t="shared" si="107"/>
        <v>1.7239844834773939</v>
      </c>
      <c r="BM100" s="24">
        <f t="shared" si="108"/>
        <v>1.5595458056856217</v>
      </c>
      <c r="BN100" s="24">
        <f t="shared" si="109"/>
        <v>1.4723415432214884</v>
      </c>
      <c r="BO100" s="24">
        <f t="shared" si="110"/>
        <v>1.4108703446154802</v>
      </c>
      <c r="BP100" s="24" t="e">
        <f t="shared" si="111"/>
        <v>#DIV/0!</v>
      </c>
      <c r="BQ100" s="24">
        <f t="shared" si="112"/>
        <v>1.5959921610282248</v>
      </c>
      <c r="BR100" s="21"/>
      <c r="BS100" s="35">
        <f t="shared" si="113"/>
        <v>45597</v>
      </c>
      <c r="BT100" s="24">
        <f t="shared" si="58"/>
        <v>7.3107983374517726E-3</v>
      </c>
      <c r="BU100" s="24">
        <f t="shared" si="49"/>
        <v>1.0716409774217906E-3</v>
      </c>
      <c r="BV100" s="24">
        <f t="shared" si="50"/>
        <v>2.7951470567642452E-3</v>
      </c>
      <c r="BW100" s="24">
        <f t="shared" si="65"/>
        <v>8.1204528721058305E-3</v>
      </c>
      <c r="BX100" s="24">
        <f t="shared" si="66"/>
        <v>6.1353071478543705E-4</v>
      </c>
      <c r="BY100" s="24">
        <f t="shared" si="67"/>
        <v>1.6339698928265346E-3</v>
      </c>
      <c r="BZ100" s="24">
        <f t="shared" si="114"/>
        <v>4.804222462825268E-3</v>
      </c>
      <c r="CA100" s="24">
        <f t="shared" si="115"/>
        <v>5.7606508095152018E-4</v>
      </c>
      <c r="CB100" s="24">
        <f t="shared" si="116"/>
        <v>2.1076716480481011E-3</v>
      </c>
      <c r="CC100" s="24">
        <f t="shared" si="117"/>
        <v>1.6342909458445473E-3</v>
      </c>
      <c r="CD100" s="24">
        <f t="shared" si="118"/>
        <v>2.5480821791273476E-3</v>
      </c>
      <c r="CE100" s="24">
        <f t="shared" si="119"/>
        <v>4.5573577373870193E-4</v>
      </c>
      <c r="CF100" s="24">
        <f t="shared" si="120"/>
        <v>3.3671607941891099E-2</v>
      </c>
    </row>
    <row r="101" spans="1:84" x14ac:dyDescent="0.2">
      <c r="A101" s="31">
        <f>+[1]PAT!A102</f>
        <v>45627</v>
      </c>
      <c r="B101" s="17">
        <f>+[1]PAT!B102</f>
        <v>7732.2660105425784</v>
      </c>
      <c r="C101" s="17">
        <f>+[1]PAT!C102</f>
        <v>8172.6119936628802</v>
      </c>
      <c r="D101" s="17">
        <f>+[1]PAT!D102</f>
        <v>5875.26586634258</v>
      </c>
      <c r="E101" s="17">
        <f>+[1]PAT!E102</f>
        <v>6615.3008958258997</v>
      </c>
      <c r="F101" s="17">
        <f>+[1]PAT!F102</f>
        <v>8247.5120000000006</v>
      </c>
      <c r="G101" s="17">
        <f>+[1]PAT!G102</f>
        <v>7420.9131887257599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5592.3004824104801</v>
      </c>
      <c r="M101" s="17">
        <f>+[1]PAT!M102</f>
        <v>8798.2959722246997</v>
      </c>
      <c r="N101" s="17">
        <f>+[1]PAT!N102</f>
        <v>8121.2264962117597</v>
      </c>
      <c r="O101" s="17">
        <f>+[1]PAT!P102</f>
        <v>7231.6257999999998</v>
      </c>
      <c r="P101" s="17">
        <f>+[1]PAT!Q102</f>
        <v>7643.2277000000004</v>
      </c>
      <c r="Q101" s="17">
        <f>+[1]PAT!R102</f>
        <v>8266.3700000000008</v>
      </c>
      <c r="R101" s="18">
        <f t="shared" si="68"/>
        <v>7732.2660105425784</v>
      </c>
      <c r="S101" s="19">
        <f t="shared" si="52"/>
        <v>7547.5817684721696</v>
      </c>
      <c r="T101" s="19">
        <f t="shared" si="53"/>
        <v>7228.2527690511361</v>
      </c>
      <c r="U101" s="19">
        <f t="shared" si="54"/>
        <v>6964.850540777632</v>
      </c>
      <c r="V101" s="19"/>
      <c r="W101" s="20">
        <f t="shared" si="55"/>
        <v>7432.2846148152157</v>
      </c>
      <c r="X101" s="21"/>
      <c r="Y101" s="41">
        <f t="shared" si="69"/>
        <v>2.7851526714851582E-2</v>
      </c>
      <c r="Z101" s="24">
        <f t="shared" si="70"/>
        <v>2.263137690769601E-2</v>
      </c>
      <c r="AA101" s="24">
        <f t="shared" si="71"/>
        <v>2.0348723594503237E-2</v>
      </c>
      <c r="AB101" s="24">
        <f t="shared" si="72"/>
        <v>2.6992145091276454E-2</v>
      </c>
      <c r="AC101" s="24">
        <f t="shared" si="73"/>
        <v>4.9913696519561901E-2</v>
      </c>
      <c r="AD101" s="24">
        <f t="shared" si="74"/>
        <v>1.728971103653687E-2</v>
      </c>
      <c r="AE101" s="24">
        <f t="shared" si="75"/>
        <v>1.3921187969658355E-2</v>
      </c>
      <c r="AF101" s="24">
        <f t="shared" si="76"/>
        <v>2.0343638335529546E-2</v>
      </c>
      <c r="AG101" s="24">
        <f t="shared" si="77"/>
        <v>5.0229537058548157E-2</v>
      </c>
      <c r="AH101" s="24">
        <f t="shared" si="78"/>
        <v>2.3014758269097602E-2</v>
      </c>
      <c r="AI101" s="24">
        <f t="shared" si="79"/>
        <v>9.731992932761524E-2</v>
      </c>
      <c r="AJ101" s="24">
        <f t="shared" si="80"/>
        <v>4.5583291981650786E-2</v>
      </c>
      <c r="AK101" s="24">
        <f t="shared" si="81"/>
        <v>2.4733438091439242E-2</v>
      </c>
      <c r="AL101" s="24">
        <f t="shared" si="82"/>
        <v>-1.769346239270575E-2</v>
      </c>
      <c r="AM101" s="24">
        <f t="shared" si="83"/>
        <v>2.9371942901524895E-2</v>
      </c>
      <c r="AN101" s="24">
        <f t="shared" si="84"/>
        <v>4.2738770940249582E-2</v>
      </c>
      <c r="AO101" s="24">
        <f t="shared" si="85"/>
        <v>2.7851526714851582E-2</v>
      </c>
      <c r="AP101" s="24">
        <f t="shared" si="86"/>
        <v>2.4908838177279957E-2</v>
      </c>
      <c r="AQ101" s="24">
        <f t="shared" si="87"/>
        <v>2.7284827696710146E-2</v>
      </c>
      <c r="AR101" s="24">
        <f t="shared" si="88"/>
        <v>2.3488762226399729E-2</v>
      </c>
      <c r="AS101" s="24" t="e">
        <f t="shared" si="89"/>
        <v>#DIV/0!</v>
      </c>
      <c r="AT101" s="24">
        <f t="shared" si="90"/>
        <v>2.4768409350576892E-2</v>
      </c>
      <c r="AU101" s="21"/>
      <c r="AV101" s="24">
        <f t="shared" si="91"/>
        <v>1.2500747371473238</v>
      </c>
      <c r="AW101" s="24">
        <f t="shared" si="92"/>
        <v>1.1097870948524959</v>
      </c>
      <c r="AX101" s="24">
        <f t="shared" si="93"/>
        <v>1.3297318763131609</v>
      </c>
      <c r="AY101" s="24">
        <f t="shared" si="94"/>
        <v>0.95479771532318103</v>
      </c>
      <c r="AZ101" s="24">
        <f t="shared" si="95"/>
        <v>2.6805178591542056</v>
      </c>
      <c r="BA101" s="24">
        <f t="shared" si="96"/>
        <v>0.92169797846994617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2.2611941389698607</v>
      </c>
      <c r="BG101" s="24">
        <f t="shared" si="102"/>
        <v>1.4707540900974738</v>
      </c>
      <c r="BH101" s="24">
        <f t="shared" si="103"/>
        <v>1.8175773943501015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1.2500747371473238</v>
      </c>
      <c r="BM101" s="24">
        <f t="shared" si="108"/>
        <v>1.1079036273851135</v>
      </c>
      <c r="BN101" s="24">
        <f t="shared" si="109"/>
        <v>1.0902544294114831</v>
      </c>
      <c r="BO101" s="24">
        <f t="shared" si="110"/>
        <v>1.0241895661624971</v>
      </c>
      <c r="BP101" s="24" t="e">
        <f t="shared" si="111"/>
        <v>#DIV/0!</v>
      </c>
      <c r="BQ101" s="24">
        <f t="shared" si="112"/>
        <v>1.1328219747366748</v>
      </c>
      <c r="BR101" s="21"/>
      <c r="BS101" s="35">
        <f t="shared" si="113"/>
        <v>45627</v>
      </c>
      <c r="BT101" s="24">
        <f t="shared" si="58"/>
        <v>6.5948079185662607E-3</v>
      </c>
      <c r="BU101" s="24">
        <f t="shared" si="49"/>
        <v>5.4513957872512808E-4</v>
      </c>
      <c r="BV101" s="24">
        <f t="shared" si="50"/>
        <v>2.9629989976044874E-3</v>
      </c>
      <c r="BW101" s="24">
        <f t="shared" si="65"/>
        <v>5.243371974572599E-3</v>
      </c>
      <c r="BX101" s="24">
        <f t="shared" si="66"/>
        <v>1.0981592722784882E-3</v>
      </c>
      <c r="BY101" s="24">
        <f t="shared" si="67"/>
        <v>8.0143027712454521E-4</v>
      </c>
      <c r="BZ101" s="24">
        <f t="shared" si="114"/>
        <v>3.0564667015524566E-3</v>
      </c>
      <c r="CA101" s="24">
        <f t="shared" si="115"/>
        <v>1.2083655532139019E-3</v>
      </c>
      <c r="CB101" s="24">
        <f t="shared" si="116"/>
        <v>1.5544738696957904E-3</v>
      </c>
      <c r="CC101" s="24">
        <f t="shared" si="117"/>
        <v>1.3779355396136034E-3</v>
      </c>
      <c r="CD101" s="24">
        <f t="shared" si="118"/>
        <v>2.5901977992899001E-3</v>
      </c>
      <c r="CE101" s="24">
        <f t="shared" si="119"/>
        <v>8.1817923261462064E-4</v>
      </c>
      <c r="CF101" s="24">
        <f t="shared" si="120"/>
        <v>2.7851526714851783E-2</v>
      </c>
    </row>
    <row r="102" spans="1:84" x14ac:dyDescent="0.2">
      <c r="A102" s="31">
        <f>+[1]PAT!A103</f>
        <v>45658</v>
      </c>
      <c r="B102" s="17">
        <f>+[1]PAT!B103</f>
        <v>7931.5773203078934</v>
      </c>
      <c r="C102" s="17">
        <f>+[1]PAT!C103</f>
        <v>8357.4784924544892</v>
      </c>
      <c r="D102" s="17">
        <f>+[1]PAT!D103</f>
        <v>5989.6859971840304</v>
      </c>
      <c r="E102" s="17">
        <f>+[1]PAT!E103</f>
        <v>6759.9372153351796</v>
      </c>
      <c r="F102" s="17">
        <f>+[1]PAT!F103</f>
        <v>8575.1404999999995</v>
      </c>
      <c r="G102" s="17">
        <f>+[1]PAT!G103</f>
        <v>7523.2139514255596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5853.1914344091701</v>
      </c>
      <c r="M102" s="17">
        <f>+[1]PAT!M103</f>
        <v>9228.4764639981895</v>
      </c>
      <c r="N102" s="17">
        <f>+[1]PAT!N103</f>
        <v>8282.3576137446107</v>
      </c>
      <c r="O102" s="17">
        <f>+[1]PAT!P103</f>
        <v>7188.6453000000001</v>
      </c>
      <c r="P102" s="17">
        <f>+[1]PAT!Q103</f>
        <v>7879.1752999999999</v>
      </c>
      <c r="Q102" s="17">
        <f>+[1]PAT!R103</f>
        <v>8461.9914000000008</v>
      </c>
      <c r="R102" s="18">
        <f t="shared" si="68"/>
        <v>7931.5773203078934</v>
      </c>
      <c r="S102" s="19">
        <f t="shared" si="52"/>
        <v>7729.5484377111788</v>
      </c>
      <c r="T102" s="19">
        <f t="shared" si="53"/>
        <v>7414.6558228988479</v>
      </c>
      <c r="U102" s="19">
        <f t="shared" si="54"/>
        <v>7110.3556625030551</v>
      </c>
      <c r="V102" s="19"/>
      <c r="W102" s="20">
        <f t="shared" si="55"/>
        <v>7598.76918460055</v>
      </c>
      <c r="X102" s="21"/>
      <c r="Y102" s="41">
        <f t="shared" si="69"/>
        <v>2.5776571769978274E-2</v>
      </c>
      <c r="Z102" s="24">
        <f t="shared" si="70"/>
        <v>2.2620246615764561E-2</v>
      </c>
      <c r="AA102" s="24">
        <f t="shared" si="71"/>
        <v>1.9474885638269601E-2</v>
      </c>
      <c r="AB102" s="24">
        <f t="shared" si="72"/>
        <v>2.1863906387167065E-2</v>
      </c>
      <c r="AC102" s="24">
        <f t="shared" si="73"/>
        <v>3.9724525408389777E-2</v>
      </c>
      <c r="AD102" s="24">
        <f t="shared" si="74"/>
        <v>1.3785468189443373E-2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4.6651812222764599E-2</v>
      </c>
      <c r="AJ102" s="24">
        <f t="shared" si="80"/>
        <v>4.8893614528486395E-2</v>
      </c>
      <c r="AK102" s="24">
        <f t="shared" si="81"/>
        <v>1.9840736815801563E-2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2.5776571769978274E-2</v>
      </c>
      <c r="AP102" s="24">
        <f t="shared" si="86"/>
        <v>2.4109267686124536E-2</v>
      </c>
      <c r="AQ102" s="24">
        <f t="shared" si="87"/>
        <v>2.5788120560175321E-2</v>
      </c>
      <c r="AR102" s="24">
        <f t="shared" si="88"/>
        <v>2.0891348762406725E-2</v>
      </c>
      <c r="AS102" s="24" t="e">
        <f t="shared" si="89"/>
        <v>#DIV/0!</v>
      </c>
      <c r="AT102" s="24">
        <f t="shared" si="90"/>
        <v>2.2400187615726042E-2</v>
      </c>
      <c r="AU102" s="21"/>
      <c r="AV102" s="24">
        <f t="shared" si="91"/>
        <v>0.85760664883514925</v>
      </c>
      <c r="AW102" s="24">
        <f t="shared" si="92"/>
        <v>0.69109287630121319</v>
      </c>
      <c r="AX102" s="24">
        <f t="shared" si="93"/>
        <v>0.93765124732672378</v>
      </c>
      <c r="AY102" s="24">
        <f t="shared" si="94"/>
        <v>0.76398067225372102</v>
      </c>
      <c r="AZ102" s="24">
        <f t="shared" si="95"/>
        <v>2.236879124381733</v>
      </c>
      <c r="BA102" s="24">
        <f t="shared" si="96"/>
        <v>0.54953909621382335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2.2409112811600367</v>
      </c>
      <c r="BG102" s="24">
        <f t="shared" si="102"/>
        <v>1.1968482158551983</v>
      </c>
      <c r="BH102" s="24">
        <f t="shared" si="103"/>
        <v>0.82905642681842173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0.85760664883514925</v>
      </c>
      <c r="BM102" s="24">
        <f t="shared" si="108"/>
        <v>0.74116104543096606</v>
      </c>
      <c r="BN102" s="24">
        <f t="shared" si="109"/>
        <v>0.77267790450355545</v>
      </c>
      <c r="BO102" s="24">
        <f t="shared" si="110"/>
        <v>0.701157293934078</v>
      </c>
      <c r="BP102" s="24" t="e">
        <f t="shared" si="111"/>
        <v>#DIV/0!</v>
      </c>
      <c r="BQ102" s="24">
        <f t="shared" si="112"/>
        <v>0.76177295942103274</v>
      </c>
      <c r="BR102" s="21"/>
      <c r="BS102" s="35">
        <f t="shared" si="113"/>
        <v>45658</v>
      </c>
      <c r="BT102" s="24">
        <f t="shared" si="58"/>
        <v>6.5580879588724968E-3</v>
      </c>
      <c r="BU102" s="24">
        <f t="shared" si="49"/>
        <v>5.1792121145218472E-4</v>
      </c>
      <c r="BV102" s="24">
        <f t="shared" si="50"/>
        <v>2.398052024569258E-3</v>
      </c>
      <c r="BW102" s="24">
        <f t="shared" si="65"/>
        <v>4.2625831877823751E-3</v>
      </c>
      <c r="BX102" s="24">
        <f t="shared" si="66"/>
        <v>8.6658942510523939E-4</v>
      </c>
      <c r="BY102" s="24">
        <f t="shared" si="67"/>
        <v>1.7817338385947815E-3</v>
      </c>
      <c r="BZ102" s="24">
        <f t="shared" si="114"/>
        <v>2.9324381376797837E-3</v>
      </c>
      <c r="CA102" s="24">
        <f t="shared" si="115"/>
        <v>4.943343884947118E-4</v>
      </c>
      <c r="CB102" s="24">
        <f t="shared" si="116"/>
        <v>1.7790848932568869E-3</v>
      </c>
      <c r="CC102" s="24">
        <f t="shared" si="117"/>
        <v>7.0517761408340465E-4</v>
      </c>
      <c r="CD102" s="24">
        <f t="shared" si="118"/>
        <v>2.8262308813868432E-3</v>
      </c>
      <c r="CE102" s="24">
        <f t="shared" si="119"/>
        <v>6.5433820870015457E-4</v>
      </c>
      <c r="CF102" s="24">
        <f t="shared" si="120"/>
        <v>2.5776571769978121E-2</v>
      </c>
    </row>
    <row r="103" spans="1:84" x14ac:dyDescent="0.2">
      <c r="A103" s="31">
        <f>+[1]PAT!A104</f>
        <v>45689</v>
      </c>
      <c r="B103" s="17">
        <f>+[1]PAT!B104</f>
        <v>8179.5500682612555</v>
      </c>
      <c r="C103" s="17">
        <f>+[1]PAT!C104</f>
        <v>8665.2447078379391</v>
      </c>
      <c r="D103" s="17">
        <f>+[1]PAT!D104</f>
        <v>6150.02486625867</v>
      </c>
      <c r="E103" s="17">
        <f>+[1]PAT!E104</f>
        <v>6859.0528442310697</v>
      </c>
      <c r="F103" s="17">
        <f>+[1]PAT!F104</f>
        <v>9196.1057000000001</v>
      </c>
      <c r="G103" s="17">
        <f>+[1]PAT!G104</f>
        <v>7642.4813230129603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6401.2826408541896</v>
      </c>
      <c r="M103" s="17">
        <f>+[1]PAT!M104</f>
        <v>9589.2069210553509</v>
      </c>
      <c r="N103" s="17">
        <f>+[1]PAT!N104</f>
        <v>8520.6785223255192</v>
      </c>
      <c r="O103" s="17">
        <f>+[1]PAT!P104</f>
        <v>7151.4570999999996</v>
      </c>
      <c r="P103" s="17">
        <f>+[1]PAT!Q104</f>
        <v>8157.7367999999997</v>
      </c>
      <c r="Q103" s="17">
        <f>+[1]PAT!R104</f>
        <v>8811.7972000000009</v>
      </c>
      <c r="R103" s="18">
        <f t="shared" si="68"/>
        <v>8179.5500682612565</v>
      </c>
      <c r="S103" s="19">
        <f t="shared" si="52"/>
        <v>7948.0453457646781</v>
      </c>
      <c r="T103" s="19">
        <f t="shared" si="53"/>
        <v>7569.6599717997879</v>
      </c>
      <c r="U103" s="19">
        <f t="shared" si="54"/>
        <v>7230.8456223209823</v>
      </c>
      <c r="V103" s="19"/>
      <c r="W103" s="20">
        <f t="shared" si="55"/>
        <v>7741.8183377946325</v>
      </c>
      <c r="X103" s="21"/>
      <c r="Y103" s="41">
        <f t="shared" si="69"/>
        <v>3.1263989234330047E-2</v>
      </c>
      <c r="Z103" s="24">
        <f t="shared" si="70"/>
        <v>3.6825247670253081E-2</v>
      </c>
      <c r="AA103" s="24">
        <f t="shared" si="71"/>
        <v>2.6769161046175105E-2</v>
      </c>
      <c r="AB103" s="24">
        <f t="shared" si="72"/>
        <v>1.4662211458272401E-2</v>
      </c>
      <c r="AC103" s="24">
        <f t="shared" si="73"/>
        <v>7.2414580262562422E-2</v>
      </c>
      <c r="AD103" s="24">
        <f t="shared" si="74"/>
        <v>1.5853247343151855E-2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9.3639719901002172E-2</v>
      </c>
      <c r="AJ103" s="24">
        <f t="shared" si="80"/>
        <v>3.9088841854278966E-2</v>
      </c>
      <c r="AK103" s="24">
        <f t="shared" si="81"/>
        <v>2.8774525285579777E-2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3.1263989234330047E-2</v>
      </c>
      <c r="AP103" s="24">
        <f t="shared" si="86"/>
        <v>2.8267745498234964E-2</v>
      </c>
      <c r="AQ103" s="24">
        <f t="shared" si="87"/>
        <v>2.0905103703160011E-2</v>
      </c>
      <c r="AR103" s="24">
        <f t="shared" si="88"/>
        <v>1.694570082525404E-2</v>
      </c>
      <c r="AS103" s="24" t="e">
        <f t="shared" si="89"/>
        <v>#DIV/0!</v>
      </c>
      <c r="AT103" s="24">
        <f t="shared" si="90"/>
        <v>1.8825305746091425E-2</v>
      </c>
      <c r="AU103" s="21"/>
      <c r="AV103" s="24">
        <f t="shared" si="91"/>
        <v>0.72259084116267314</v>
      </c>
      <c r="AW103" s="24">
        <f t="shared" si="92"/>
        <v>0.60974216331297004</v>
      </c>
      <c r="AX103" s="24">
        <f t="shared" si="93"/>
        <v>0.65034348677802867</v>
      </c>
      <c r="AY103" s="24">
        <f t="shared" si="94"/>
        <v>0.61760851414411277</v>
      </c>
      <c r="AZ103" s="24">
        <f t="shared" si="95"/>
        <v>2.0254415124822867</v>
      </c>
      <c r="BA103" s="24">
        <f t="shared" si="96"/>
        <v>0.42250791275441113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2.2400969906948638</v>
      </c>
      <c r="BG103" s="24">
        <f t="shared" si="102"/>
        <v>1.0716963788810809</v>
      </c>
      <c r="BH103" s="24">
        <f t="shared" si="103"/>
        <v>0.54659065805211227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0.72259084116267291</v>
      </c>
      <c r="BM103" s="24">
        <f t="shared" si="108"/>
        <v>0.6208047705174049</v>
      </c>
      <c r="BN103" s="24">
        <f t="shared" si="109"/>
        <v>0.6283984589724394</v>
      </c>
      <c r="BO103" s="24">
        <f t="shared" si="110"/>
        <v>0.55439818800905938</v>
      </c>
      <c r="BP103" s="24" t="e">
        <f t="shared" si="111"/>
        <v>#DIV/0!</v>
      </c>
      <c r="BQ103" s="24">
        <f t="shared" si="112"/>
        <v>0.60552608425456356</v>
      </c>
      <c r="BR103" s="21"/>
      <c r="BS103" s="35">
        <f t="shared" si="113"/>
        <v>45689</v>
      </c>
      <c r="BT103" s="24">
        <f t="shared" si="58"/>
        <v>1.0643566780031493E-2</v>
      </c>
      <c r="BU103" s="24">
        <f t="shared" si="49"/>
        <v>7.075339735066144E-4</v>
      </c>
      <c r="BV103" s="24">
        <f t="shared" si="50"/>
        <v>1.6020298499668222E-3</v>
      </c>
      <c r="BW103" s="24">
        <f t="shared" si="65"/>
        <v>7.8759995140002086E-3</v>
      </c>
      <c r="BX103" s="24">
        <f t="shared" si="66"/>
        <v>9.8492551021005432E-4</v>
      </c>
      <c r="BY103" s="24">
        <f t="shared" si="67"/>
        <v>1.2310997744419579E-3</v>
      </c>
      <c r="BZ103" s="24">
        <f t="shared" si="114"/>
        <v>1.7317578515980035E-3</v>
      </c>
      <c r="CA103" s="24">
        <f t="shared" si="115"/>
        <v>7.1950479577225911E-4</v>
      </c>
      <c r="CB103" s="24">
        <f t="shared" si="116"/>
        <v>1.0694527075064489E-3</v>
      </c>
      <c r="CC103" s="24">
        <f t="shared" si="117"/>
        <v>1.444240628578558E-3</v>
      </c>
      <c r="CD103" s="24">
        <f t="shared" si="118"/>
        <v>2.3103988624790261E-3</v>
      </c>
      <c r="CE103" s="24">
        <f t="shared" si="119"/>
        <v>9.4347898623902413E-4</v>
      </c>
      <c r="CF103" s="24">
        <f t="shared" si="120"/>
        <v>3.1263989234330471E-2</v>
      </c>
    </row>
    <row r="104" spans="1:84" x14ac:dyDescent="0.2">
      <c r="A104" s="31">
        <f>+[1]PAT!A105</f>
        <v>45717</v>
      </c>
      <c r="B104" s="17">
        <f>+[1]PAT!B105</f>
        <v>8375.4099561147086</v>
      </c>
      <c r="C104" s="17">
        <f>+[1]PAT!C105</f>
        <v>8856.0873152267104</v>
      </c>
      <c r="D104" s="17">
        <f>+[1]PAT!D105</f>
        <v>6153.4405277653896</v>
      </c>
      <c r="E104" s="17">
        <f>+[1]PAT!E105</f>
        <v>6995.3712098307296</v>
      </c>
      <c r="F104" s="17">
        <f>+[1]PAT!F105</f>
        <v>9627.7031000000006</v>
      </c>
      <c r="G104" s="17">
        <f>+[1]PAT!G105</f>
        <v>7844.8428460165997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6194.8019528129198</v>
      </c>
      <c r="M104" s="17">
        <f>+[1]PAT!M105</f>
        <v>10046.278268984899</v>
      </c>
      <c r="N104" s="17">
        <f>+[1]PAT!N105</f>
        <v>8684.2948692236696</v>
      </c>
      <c r="O104" s="17">
        <f>+[1]PAT!P105</f>
        <v>7393.4543999999996</v>
      </c>
      <c r="P104" s="17">
        <f>+[1]PAT!Q105</f>
        <v>8398.7001999999993</v>
      </c>
      <c r="Q104" s="17">
        <f>+[1]PAT!R105</f>
        <v>9196.9925000000003</v>
      </c>
      <c r="R104" s="18">
        <f t="shared" si="68"/>
        <v>8375.4099561147086</v>
      </c>
      <c r="S104" s="19">
        <f t="shared" si="52"/>
        <v>8131.4114361757702</v>
      </c>
      <c r="T104" s="19">
        <f t="shared" si="53"/>
        <v>7765.0380995544201</v>
      </c>
      <c r="U104" s="19">
        <f t="shared" si="54"/>
        <v>7382.3201318956744</v>
      </c>
      <c r="V104" s="19"/>
      <c r="W104" s="20">
        <f t="shared" si="55"/>
        <v>7884.1404026549235</v>
      </c>
      <c r="X104" s="21"/>
      <c r="Y104" s="41">
        <f t="shared" si="69"/>
        <v>2.3945068643010048E-2</v>
      </c>
      <c r="Z104" s="24">
        <f t="shared" si="70"/>
        <v>2.2023914364028174E-2</v>
      </c>
      <c r="AA104" s="24">
        <f t="shared" si="71"/>
        <v>5.5538986930914191E-4</v>
      </c>
      <c r="AB104" s="24">
        <f t="shared" si="72"/>
        <v>1.9874225887370534E-2</v>
      </c>
      <c r="AC104" s="24">
        <f t="shared" si="73"/>
        <v>4.6932627144553152E-2</v>
      </c>
      <c r="AD104" s="24">
        <f t="shared" si="74"/>
        <v>2.6478510636890995E-2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-3.22561429678907E-2</v>
      </c>
      <c r="AJ104" s="24">
        <f t="shared" si="80"/>
        <v>4.7665187714944546E-2</v>
      </c>
      <c r="AK104" s="24">
        <f t="shared" si="81"/>
        <v>1.9202267339326395E-2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2.3945068643009826E-2</v>
      </c>
      <c r="AP104" s="24">
        <f t="shared" si="86"/>
        <v>2.3070589363056948E-2</v>
      </c>
      <c r="AQ104" s="24">
        <f t="shared" si="87"/>
        <v>2.5810687465817272E-2</v>
      </c>
      <c r="AR104" s="24">
        <f t="shared" si="88"/>
        <v>2.0948381072761979E-2</v>
      </c>
      <c r="AS104" s="24" t="e">
        <f t="shared" si="89"/>
        <v>#DIV/0!</v>
      </c>
      <c r="AT104" s="24">
        <f t="shared" si="90"/>
        <v>1.8383544879307268E-2</v>
      </c>
      <c r="AU104" s="21"/>
      <c r="AV104" s="24">
        <f t="shared" si="91"/>
        <v>0.60834307321800174</v>
      </c>
      <c r="AW104" s="24">
        <f t="shared" si="92"/>
        <v>0.50375410172761725</v>
      </c>
      <c r="AX104" s="24">
        <f t="shared" si="93"/>
        <v>0.49395803395752935</v>
      </c>
      <c r="AY104" s="24">
        <f t="shared" si="94"/>
        <v>0.48632385521867061</v>
      </c>
      <c r="AZ104" s="24">
        <f t="shared" si="95"/>
        <v>1.8698589138262522</v>
      </c>
      <c r="BA104" s="24">
        <f t="shared" si="96"/>
        <v>0.40131529722959369</v>
      </c>
      <c r="BB104" s="24">
        <f t="shared" si="97"/>
        <v>0.58716418004215165</v>
      </c>
      <c r="BC104" s="24">
        <f t="shared" si="98"/>
        <v>0.3856411415986889</v>
      </c>
      <c r="BD104" s="24">
        <f t="shared" si="99"/>
        <v>0.82897529983844098</v>
      </c>
      <c r="BE104" s="24">
        <f t="shared" si="100"/>
        <v>0.52826051230337745</v>
      </c>
      <c r="BF104" s="24">
        <f t="shared" si="101"/>
        <v>1.5910042585319557</v>
      </c>
      <c r="BG104" s="24">
        <f t="shared" si="102"/>
        <v>0.97739565148433294</v>
      </c>
      <c r="BH104" s="24">
        <f t="shared" si="103"/>
        <v>0.44542599609531708</v>
      </c>
      <c r="BI104" s="24">
        <f t="shared" si="104"/>
        <v>0.46527046778555192</v>
      </c>
      <c r="BJ104" s="24">
        <f t="shared" si="105"/>
        <v>0.5308233787073986</v>
      </c>
      <c r="BK104" s="24">
        <f t="shared" si="106"/>
        <v>1.0238880379911182</v>
      </c>
      <c r="BL104" s="24">
        <f t="shared" si="107"/>
        <v>0.60834307321800174</v>
      </c>
      <c r="BM104" s="24">
        <f t="shared" si="108"/>
        <v>0.52371101014541321</v>
      </c>
      <c r="BN104" s="24">
        <f t="shared" si="109"/>
        <v>0.5442554376747073</v>
      </c>
      <c r="BO104" s="24">
        <f t="shared" si="110"/>
        <v>0.47070574034218993</v>
      </c>
      <c r="BP104" s="24" t="e">
        <f t="shared" si="111"/>
        <v>#DIV/0!</v>
      </c>
      <c r="BQ104" s="24">
        <f t="shared" si="112"/>
        <v>0.4907006455277676</v>
      </c>
      <c r="BR104" s="21"/>
      <c r="BS104" s="35">
        <f t="shared" si="113"/>
        <v>45717</v>
      </c>
      <c r="BT104" s="24">
        <f t="shared" si="58"/>
        <v>6.3998785715444267E-3</v>
      </c>
      <c r="BU104" s="24">
        <f t="shared" si="49"/>
        <v>1.4615492507229764E-5</v>
      </c>
      <c r="BV104" s="24">
        <f t="shared" si="50"/>
        <v>2.1365496053001509E-3</v>
      </c>
      <c r="BW104" s="24">
        <f t="shared" si="65"/>
        <v>5.3082013164117304E-3</v>
      </c>
      <c r="BX104" s="24">
        <f t="shared" si="66"/>
        <v>1.6204656302759152E-3</v>
      </c>
      <c r="BY104" s="24">
        <f t="shared" si="67"/>
        <v>1.5355508610108595E-3</v>
      </c>
      <c r="BZ104" s="24">
        <f t="shared" si="114"/>
        <v>2.0523934592857965E-3</v>
      </c>
      <c r="CA104" s="24">
        <f t="shared" si="115"/>
        <v>7.1586874597427685E-4</v>
      </c>
      <c r="CB104" s="24">
        <f t="shared" si="116"/>
        <v>1.2223452263952354E-3</v>
      </c>
      <c r="CC104" s="24">
        <f t="shared" si="117"/>
        <v>-5.2758970163989491E-4</v>
      </c>
      <c r="CD104" s="24">
        <f t="shared" si="118"/>
        <v>2.8386921384487358E-3</v>
      </c>
      <c r="CE104" s="24">
        <f t="shared" si="119"/>
        <v>6.2809729749524251E-4</v>
      </c>
      <c r="CF104" s="24">
        <f t="shared" si="120"/>
        <v>2.3945068643009704E-2</v>
      </c>
    </row>
    <row r="105" spans="1:84" x14ac:dyDescent="0.2">
      <c r="A105" s="31">
        <f>+[1]PAT!A106</f>
        <v>45748</v>
      </c>
      <c r="B105" s="17">
        <f>+[1]PAT!B106</f>
        <v>8588.0160354555101</v>
      </c>
      <c r="C105" s="17">
        <f>+[1]PAT!C106</f>
        <v>9158.4435670718503</v>
      </c>
      <c r="D105" s="17">
        <f>+[1]PAT!D106</f>
        <v>6396.4861037091196</v>
      </c>
      <c r="E105" s="17">
        <f>+[1]PAT!E106</f>
        <v>7099.1986608511797</v>
      </c>
      <c r="F105" s="17">
        <f>+[1]PAT!F106</f>
        <v>9904.0305000000008</v>
      </c>
      <c r="G105" s="17">
        <f>+[1]PAT!G106</f>
        <v>7957.42064138359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6199.0764578320004</v>
      </c>
      <c r="M105" s="17">
        <f>+[1]PAT!M106</f>
        <v>10450.8926377315</v>
      </c>
      <c r="N105" s="17">
        <f>+[1]PAT!N106</f>
        <v>8879.1192669008706</v>
      </c>
      <c r="O105" s="17">
        <f>+[1]PAT!P106</f>
        <v>7752.5061999999998</v>
      </c>
      <c r="P105" s="17">
        <f>+[1]PAT!Q106</f>
        <v>8627.1679999999997</v>
      </c>
      <c r="Q105" s="17">
        <f>+[1]PAT!R106</f>
        <v>9328.3009999999995</v>
      </c>
      <c r="R105" s="18">
        <f t="shared" si="68"/>
        <v>8588.0160354555101</v>
      </c>
      <c r="S105" s="19">
        <f t="shared" si="52"/>
        <v>8352.5376586013299</v>
      </c>
      <c r="T105" s="19">
        <f t="shared" si="53"/>
        <v>7920.9817019490783</v>
      </c>
      <c r="U105" s="19">
        <f t="shared" si="54"/>
        <v>7496.5448606751443</v>
      </c>
      <c r="V105" s="19"/>
      <c r="W105" s="20">
        <f t="shared" si="55"/>
        <v>8019.1491509013949</v>
      </c>
      <c r="X105" s="21"/>
      <c r="Y105" s="41">
        <f t="shared" si="69"/>
        <v>2.5384557944603259E-2</v>
      </c>
      <c r="Z105" s="24">
        <f t="shared" si="70"/>
        <v>3.4141064906314078E-2</v>
      </c>
      <c r="AA105" s="24">
        <f t="shared" si="71"/>
        <v>3.9497509539105247E-2</v>
      </c>
      <c r="AB105" s="24">
        <f t="shared" si="72"/>
        <v>1.4842307563970314E-2</v>
      </c>
      <c r="AC105" s="24">
        <f t="shared" si="73"/>
        <v>2.8701279747606723E-2</v>
      </c>
      <c r="AD105" s="24">
        <f t="shared" si="74"/>
        <v>1.4350548197935353E-2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6.9001479815500311E-4</v>
      </c>
      <c r="AJ105" s="24">
        <f t="shared" si="80"/>
        <v>4.027505091071748E-2</v>
      </c>
      <c r="AK105" s="24">
        <f t="shared" si="81"/>
        <v>2.2434106696174183E-2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2.5384557944603259E-2</v>
      </c>
      <c r="AP105" s="24">
        <f t="shared" si="86"/>
        <v>2.7194076226642938E-2</v>
      </c>
      <c r="AQ105" s="24">
        <f t="shared" si="87"/>
        <v>2.008278650990869E-2</v>
      </c>
      <c r="AR105" s="24">
        <f t="shared" si="88"/>
        <v>1.5472741189582973E-2</v>
      </c>
      <c r="AS105" s="24" t="e">
        <f t="shared" si="89"/>
        <v>#DIV/0!</v>
      </c>
      <c r="AT105" s="24">
        <f t="shared" si="90"/>
        <v>1.7124092336180174E-2</v>
      </c>
      <c r="AU105" s="21"/>
      <c r="AV105" s="24">
        <f t="shared" si="91"/>
        <v>0.52076528209097117</v>
      </c>
      <c r="AW105" s="24">
        <f t="shared" si="92"/>
        <v>0.46911397639525743</v>
      </c>
      <c r="AX105" s="24">
        <f t="shared" si="93"/>
        <v>0.44761880371810681</v>
      </c>
      <c r="AY105" s="24">
        <f t="shared" si="94"/>
        <v>0.43607538037528948</v>
      </c>
      <c r="AZ105" s="24">
        <f t="shared" si="95"/>
        <v>1.1197710851186922</v>
      </c>
      <c r="BA105" s="24">
        <f t="shared" si="96"/>
        <v>0.3142660992809021</v>
      </c>
      <c r="BB105" s="24">
        <f t="shared" si="97"/>
        <v>0.49845757188109152</v>
      </c>
      <c r="BC105" s="24">
        <f t="shared" si="98"/>
        <v>0.35918892100608324</v>
      </c>
      <c r="BD105" s="24">
        <f t="shared" si="99"/>
        <v>0.65893405975837527</v>
      </c>
      <c r="BE105" s="24">
        <f t="shared" si="100"/>
        <v>0.43555002713733404</v>
      </c>
      <c r="BF105" s="24">
        <f t="shared" si="101"/>
        <v>1.3397975720152124</v>
      </c>
      <c r="BG105" s="24">
        <f t="shared" si="102"/>
        <v>0.90164540249905434</v>
      </c>
      <c r="BH105" s="24">
        <f t="shared" si="103"/>
        <v>0.37543588424027963</v>
      </c>
      <c r="BI105" s="24">
        <f t="shared" si="104"/>
        <v>0.4107970610313687</v>
      </c>
      <c r="BJ105" s="24">
        <f t="shared" si="105"/>
        <v>0.48564103464866926</v>
      </c>
      <c r="BK105" s="24">
        <f t="shared" si="106"/>
        <v>0.72817906232637486</v>
      </c>
      <c r="BL105" s="24">
        <f t="shared" si="107"/>
        <v>0.52076528209097117</v>
      </c>
      <c r="BM105" s="24">
        <f t="shared" si="108"/>
        <v>0.4699117927342078</v>
      </c>
      <c r="BN105" s="24">
        <f t="shared" si="109"/>
        <v>0.47244146312601099</v>
      </c>
      <c r="BO105" s="24">
        <f t="shared" si="110"/>
        <v>0.39861171178320398</v>
      </c>
      <c r="BP105" s="24" t="e">
        <f t="shared" si="111"/>
        <v>#DIV/0!</v>
      </c>
      <c r="BQ105" s="24">
        <f t="shared" si="112"/>
        <v>0.42573836024289968</v>
      </c>
      <c r="BR105" s="21"/>
      <c r="BS105" s="35">
        <f t="shared" si="113"/>
        <v>45748</v>
      </c>
      <c r="BT105" s="24">
        <f t="shared" si="58"/>
        <v>9.9023594445752285E-3</v>
      </c>
      <c r="BU105" s="24">
        <f t="shared" si="49"/>
        <v>1.0156631379960174E-3</v>
      </c>
      <c r="BV105" s="24">
        <f t="shared" si="50"/>
        <v>1.5892570382305714E-3</v>
      </c>
      <c r="BW105" s="24">
        <f t="shared" si="65"/>
        <v>3.31906576342629E-3</v>
      </c>
      <c r="BX105" s="24">
        <f t="shared" si="66"/>
        <v>8.8041607935315216E-4</v>
      </c>
      <c r="BY105" s="24">
        <f t="shared" si="67"/>
        <v>1.41433697121318E-3</v>
      </c>
      <c r="BZ105" s="24">
        <f t="shared" si="114"/>
        <v>2.349179792164739E-3</v>
      </c>
      <c r="CA105" s="24">
        <f t="shared" si="115"/>
        <v>7.8952996505827783E-4</v>
      </c>
      <c r="CB105" s="24">
        <f t="shared" si="116"/>
        <v>9.2953503300649467E-4</v>
      </c>
      <c r="CC105" s="24">
        <f t="shared" si="117"/>
        <v>1.0666600843050258E-5</v>
      </c>
      <c r="CD105" s="24">
        <f t="shared" si="118"/>
        <v>2.4541377723631299E-3</v>
      </c>
      <c r="CE105" s="24">
        <f t="shared" si="119"/>
        <v>7.3041034637329769E-4</v>
      </c>
      <c r="CF105" s="24">
        <f t="shared" si="120"/>
        <v>2.5384557944603432E-2</v>
      </c>
    </row>
    <row r="106" spans="1:84" x14ac:dyDescent="0.2">
      <c r="A106" s="31">
        <f>+[1]PAT!A107</f>
        <v>45778</v>
      </c>
      <c r="B106" s="17">
        <f>+[1]PAT!B107</f>
        <v>8764.12806071876</v>
      </c>
      <c r="C106" s="17">
        <f>+[1]PAT!C107</f>
        <v>9322.6362191572498</v>
      </c>
      <c r="D106" s="17">
        <f>+[1]PAT!D107</f>
        <v>6507.3229984679501</v>
      </c>
      <c r="E106" s="17">
        <f>+[1]PAT!E107</f>
        <v>7251.7655256219796</v>
      </c>
      <c r="F106" s="17">
        <f>+[1]PAT!F107</f>
        <v>10255.0515</v>
      </c>
      <c r="G106" s="17">
        <f>+[1]PAT!G107</f>
        <v>8089.6307237618003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6433.8387906755897</v>
      </c>
      <c r="M106" s="17">
        <f>+[1]PAT!M107</f>
        <v>10827.677641693301</v>
      </c>
      <c r="N106" s="17">
        <f>+[1]PAT!N107</f>
        <v>9192.1507332252695</v>
      </c>
      <c r="O106" s="17">
        <f>+[1]PAT!P107</f>
        <v>7858.8563000000004</v>
      </c>
      <c r="P106" s="17">
        <f>+[1]PAT!Q107</f>
        <v>8765.3855000000003</v>
      </c>
      <c r="Q106" s="17">
        <f>+[1]PAT!R107</f>
        <v>9446.5048000000006</v>
      </c>
      <c r="R106" s="18">
        <f t="shared" si="68"/>
        <v>8764.12806071876</v>
      </c>
      <c r="S106" s="19">
        <f t="shared" si="52"/>
        <v>8527.5183902453482</v>
      </c>
      <c r="T106" s="19">
        <f t="shared" si="53"/>
        <v>8110.6802065396732</v>
      </c>
      <c r="U106" s="19">
        <f t="shared" si="54"/>
        <v>7654.8563303646279</v>
      </c>
      <c r="V106" s="19"/>
      <c r="W106" s="20">
        <f t="shared" si="55"/>
        <v>8154.0301052466693</v>
      </c>
      <c r="X106" s="21"/>
      <c r="Y106" s="41">
        <f t="shared" si="69"/>
        <v>2.050671826137429E-2</v>
      </c>
      <c r="Z106" s="24">
        <f t="shared" si="70"/>
        <v>1.7928008278146335E-2</v>
      </c>
      <c r="AA106" s="24">
        <f t="shared" si="71"/>
        <v>1.7327778558693385E-2</v>
      </c>
      <c r="AB106" s="24">
        <f t="shared" si="72"/>
        <v>2.1490716355373474E-2</v>
      </c>
      <c r="AC106" s="24">
        <f t="shared" si="73"/>
        <v>3.5442237380024055E-2</v>
      </c>
      <c r="AD106" s="24">
        <f t="shared" si="74"/>
        <v>1.6614690656245434E-2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3.7870533528746364E-2</v>
      </c>
      <c r="AJ106" s="24">
        <f t="shared" si="80"/>
        <v>3.6052901605884813E-2</v>
      </c>
      <c r="AK106" s="24">
        <f t="shared" si="81"/>
        <v>3.5254787880967253E-2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2.050671826137429E-2</v>
      </c>
      <c r="AP106" s="24">
        <f t="shared" si="86"/>
        <v>2.0949409484412929E-2</v>
      </c>
      <c r="AQ106" s="24">
        <f t="shared" si="87"/>
        <v>2.3948862871873144E-2</v>
      </c>
      <c r="AR106" s="24">
        <f t="shared" si="88"/>
        <v>2.1117924674864952E-2</v>
      </c>
      <c r="AS106" s="24" t="e">
        <f t="shared" si="89"/>
        <v>#DIV/0!</v>
      </c>
      <c r="AT106" s="24">
        <f t="shared" si="90"/>
        <v>1.6819858541989197E-2</v>
      </c>
      <c r="AU106" s="21"/>
      <c r="AV106" s="24">
        <f t="shared" si="91"/>
        <v>0.47711998735541727</v>
      </c>
      <c r="AW106" s="24">
        <f t="shared" si="92"/>
        <v>0.42308983716704751</v>
      </c>
      <c r="AX106" s="24">
        <f t="shared" si="93"/>
        <v>0.36633596623136877</v>
      </c>
      <c r="AY106" s="24">
        <f t="shared" si="94"/>
        <v>0.39253648241761785</v>
      </c>
      <c r="AZ106" s="24">
        <f t="shared" si="95"/>
        <v>1.1489517861880194</v>
      </c>
      <c r="BA106" s="24">
        <f t="shared" si="96"/>
        <v>0.28312882128666139</v>
      </c>
      <c r="BB106" s="24">
        <f t="shared" si="97"/>
        <v>0.4976255958030511</v>
      </c>
      <c r="BC106" s="24">
        <f t="shared" si="98"/>
        <v>0.29772711316323841</v>
      </c>
      <c r="BD106" s="24">
        <f t="shared" si="99"/>
        <v>0.54633539043980295</v>
      </c>
      <c r="BE106" s="24">
        <f t="shared" si="100"/>
        <v>0.37015585996933109</v>
      </c>
      <c r="BF106" s="24">
        <f t="shared" si="101"/>
        <v>1.2274445427400003</v>
      </c>
      <c r="BG106" s="24">
        <f t="shared" si="102"/>
        <v>0.82761865150227476</v>
      </c>
      <c r="BH106" s="24">
        <f t="shared" si="103"/>
        <v>0.3656257685547224</v>
      </c>
      <c r="BI106" s="24">
        <f t="shared" si="104"/>
        <v>0.35431417871725035</v>
      </c>
      <c r="BJ106" s="24">
        <f t="shared" si="105"/>
        <v>0.45305905625436904</v>
      </c>
      <c r="BK106" s="24">
        <f t="shared" si="106"/>
        <v>0.64841336912906278</v>
      </c>
      <c r="BL106" s="24">
        <f t="shared" si="107"/>
        <v>0.47711998735541727</v>
      </c>
      <c r="BM106" s="24">
        <f t="shared" si="108"/>
        <v>0.42307412512420361</v>
      </c>
      <c r="BN106" s="24">
        <f t="shared" si="109"/>
        <v>0.427768502561644</v>
      </c>
      <c r="BO106" s="24">
        <f t="shared" si="110"/>
        <v>0.35730021568693027</v>
      </c>
      <c r="BP106" s="24" t="e">
        <f t="shared" si="111"/>
        <v>#DIV/0!</v>
      </c>
      <c r="BQ106" s="24">
        <f t="shared" si="112"/>
        <v>0.3791263458550822</v>
      </c>
      <c r="BR106" s="21"/>
      <c r="BS106" s="35">
        <f t="shared" si="113"/>
        <v>45778</v>
      </c>
      <c r="BT106" s="24">
        <f t="shared" si="58"/>
        <v>5.2442897499359684E-3</v>
      </c>
      <c r="BU106" s="24">
        <f t="shared" si="49"/>
        <v>4.5170983618841274E-4</v>
      </c>
      <c r="BV106" s="24">
        <f t="shared" si="50"/>
        <v>2.2774843436327054E-3</v>
      </c>
      <c r="BW106" s="24">
        <f t="shared" si="65"/>
        <v>4.1118591831002431E-3</v>
      </c>
      <c r="BX106" s="24">
        <f t="shared" si="66"/>
        <v>1.0083540086582355E-3</v>
      </c>
      <c r="BY106" s="24">
        <f t="shared" si="67"/>
        <v>1.4023869075555633E-3</v>
      </c>
      <c r="BZ106" s="24">
        <f t="shared" si="114"/>
        <v>2.0671886879001356E-4</v>
      </c>
      <c r="CA106" s="24">
        <f t="shared" si="115"/>
        <v>7.0784994635580707E-4</v>
      </c>
      <c r="CB106" s="24">
        <f t="shared" si="116"/>
        <v>1.1514524983622149E-3</v>
      </c>
      <c r="CC106" s="24">
        <f t="shared" si="117"/>
        <v>5.7132319457421383E-4</v>
      </c>
      <c r="CD106" s="24">
        <f t="shared" si="118"/>
        <v>2.22876600628567E-3</v>
      </c>
      <c r="CE106" s="24">
        <f t="shared" si="119"/>
        <v>1.1445237179351381E-3</v>
      </c>
      <c r="CF106" s="24">
        <f t="shared" si="120"/>
        <v>2.0506718261374186E-2</v>
      </c>
    </row>
    <row r="107" spans="1:84" x14ac:dyDescent="0.2">
      <c r="A107" s="31">
        <f>+[1]PAT!A108</f>
        <v>45809</v>
      </c>
      <c r="B107" s="17">
        <f>+[1]PAT!B108</f>
        <v>8962.0412742372537</v>
      </c>
      <c r="C107" s="17">
        <f>+[1]PAT!C108</f>
        <v>9492.0149928424999</v>
      </c>
      <c r="D107" s="17">
        <f>+[1]PAT!D108</f>
        <v>6700.0982061919103</v>
      </c>
      <c r="E107" s="17">
        <f>+[1]PAT!E108</f>
        <v>7411.2556418371196</v>
      </c>
      <c r="F107" s="17">
        <f>+[1]PAT!F108</f>
        <v>10654.732</v>
      </c>
      <c r="G107" s="17">
        <f>+[1]PAT!G108</f>
        <v>8384.15205900603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6600.5644420844101</v>
      </c>
      <c r="M107" s="17">
        <f>+[1]PAT!M108</f>
        <v>11167.4137133068</v>
      </c>
      <c r="N107" s="17">
        <f>+[1]PAT!N108</f>
        <v>9250.2043872571794</v>
      </c>
      <c r="O107" s="17">
        <f>+[1]PAT!P108</f>
        <v>7813.4076999999997</v>
      </c>
      <c r="P107" s="17">
        <f>+[1]PAT!Q108</f>
        <v>8942.0931999999993</v>
      </c>
      <c r="Q107" s="17">
        <f>+[1]PAT!R108</f>
        <v>9678.2332000000006</v>
      </c>
      <c r="R107" s="18">
        <f t="shared" si="68"/>
        <v>8962.0412742372537</v>
      </c>
      <c r="S107" s="19">
        <f t="shared" si="52"/>
        <v>8709.4487112199295</v>
      </c>
      <c r="T107" s="19">
        <f t="shared" si="53"/>
        <v>8301.2737582417267</v>
      </c>
      <c r="U107" s="19">
        <f t="shared" si="54"/>
        <v>7820.4286138648922</v>
      </c>
      <c r="V107" s="19"/>
      <c r="W107" s="20">
        <f t="shared" si="55"/>
        <v>8315.7935632261324</v>
      </c>
      <c r="X107" s="21"/>
      <c r="Y107" s="41">
        <f t="shared" si="69"/>
        <v>2.2582190966098592E-2</v>
      </c>
      <c r="Z107" s="24">
        <f t="shared" si="70"/>
        <v>1.8168549078123375E-2</v>
      </c>
      <c r="AA107" s="24">
        <f t="shared" si="71"/>
        <v>2.962434902483646E-2</v>
      </c>
      <c r="AB107" s="24">
        <f t="shared" si="72"/>
        <v>2.1993280898510603E-2</v>
      </c>
      <c r="AC107" s="24">
        <f t="shared" si="73"/>
        <v>3.8974011978389456E-2</v>
      </c>
      <c r="AD107" s="24">
        <f t="shared" si="74"/>
        <v>3.6407265708572778E-2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2.5913868350331049E-2</v>
      </c>
      <c r="AJ107" s="24">
        <f t="shared" si="80"/>
        <v>3.1376633370142404E-2</v>
      </c>
      <c r="AK107" s="24">
        <f t="shared" si="81"/>
        <v>6.3155681098736594E-3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2.2582190966098592E-2</v>
      </c>
      <c r="AP107" s="24">
        <f t="shared" si="86"/>
        <v>2.1334497640332462E-2</v>
      </c>
      <c r="AQ107" s="24">
        <f t="shared" si="87"/>
        <v>2.3499083535358345E-2</v>
      </c>
      <c r="AR107" s="24">
        <f t="shared" si="88"/>
        <v>2.1629704902949909E-2</v>
      </c>
      <c r="AS107" s="24" t="e">
        <f t="shared" si="89"/>
        <v>#DIV/0!</v>
      </c>
      <c r="AT107" s="24">
        <f t="shared" si="90"/>
        <v>1.9838467100504964E-2</v>
      </c>
      <c r="AU107" s="21"/>
      <c r="AV107" s="24">
        <f t="shared" si="91"/>
        <v>0.43305778453197497</v>
      </c>
      <c r="AW107" s="24">
        <f t="shared" si="92"/>
        <v>0.37444252830449809</v>
      </c>
      <c r="AX107" s="24">
        <f t="shared" si="93"/>
        <v>0.36901899125380933</v>
      </c>
      <c r="AY107" s="24">
        <f t="shared" si="94"/>
        <v>0.37094718592230502</v>
      </c>
      <c r="AZ107" s="24">
        <f t="shared" si="95"/>
        <v>0.94186505748739502</v>
      </c>
      <c r="BA107" s="24">
        <f t="shared" si="96"/>
        <v>0.294073914470804</v>
      </c>
      <c r="BB107" s="24">
        <f t="shared" si="97"/>
        <v>0.44699124589966566</v>
      </c>
      <c r="BC107" s="24">
        <f t="shared" si="98"/>
        <v>0.26721143860264029</v>
      </c>
      <c r="BD107" s="24">
        <f t="shared" si="99"/>
        <v>0.5129322345794598</v>
      </c>
      <c r="BE107" s="24">
        <f t="shared" si="100"/>
        <v>0.36194248406391494</v>
      </c>
      <c r="BF107" s="24">
        <f t="shared" si="101"/>
        <v>1.0936728979507566</v>
      </c>
      <c r="BG107" s="24">
        <f t="shared" si="102"/>
        <v>0.74637095772623896</v>
      </c>
      <c r="BH107" s="24">
        <f t="shared" si="103"/>
        <v>0.3184125909070703</v>
      </c>
      <c r="BI107" s="24">
        <f t="shared" si="104"/>
        <v>0.26062983995370126</v>
      </c>
      <c r="BJ107" s="24">
        <f t="shared" si="105"/>
        <v>0.43375037579036224</v>
      </c>
      <c r="BK107" s="24">
        <f t="shared" si="106"/>
        <v>0.54442175261953363</v>
      </c>
      <c r="BL107" s="24">
        <f t="shared" si="107"/>
        <v>0.43305778453197497</v>
      </c>
      <c r="BM107" s="24">
        <f t="shared" si="108"/>
        <v>0.39026596239639577</v>
      </c>
      <c r="BN107" s="24">
        <f t="shared" si="109"/>
        <v>0.40637124618996578</v>
      </c>
      <c r="BO107" s="24">
        <f t="shared" si="110"/>
        <v>0.34369918298871016</v>
      </c>
      <c r="BP107" s="24" t="e">
        <f t="shared" si="111"/>
        <v>#DIV/0!</v>
      </c>
      <c r="BQ107" s="24">
        <f t="shared" si="112"/>
        <v>0.35435147046085325</v>
      </c>
      <c r="BR107" s="21"/>
      <c r="BS107" s="35">
        <f t="shared" si="113"/>
        <v>45809</v>
      </c>
      <c r="BT107" s="24">
        <f t="shared" si="58"/>
        <v>5.3012230423814437E-3</v>
      </c>
      <c r="BU107" s="24">
        <f t="shared" si="49"/>
        <v>7.6985779116802008E-4</v>
      </c>
      <c r="BV107" s="24">
        <f t="shared" si="50"/>
        <v>2.3329911152740607E-3</v>
      </c>
      <c r="BW107" s="24">
        <f t="shared" si="65"/>
        <v>4.587776219315368E-3</v>
      </c>
      <c r="BX107" s="24">
        <f t="shared" si="66"/>
        <v>2.2011485141301039E-3</v>
      </c>
      <c r="BY107" s="24">
        <f t="shared" si="67"/>
        <v>1.020920322935838E-3</v>
      </c>
      <c r="BZ107" s="24">
        <f t="shared" si="114"/>
        <v>2.2896047457291839E-3</v>
      </c>
      <c r="CA107" s="24">
        <f t="shared" si="115"/>
        <v>5.2547311587575099E-4</v>
      </c>
      <c r="CB107" s="24">
        <f t="shared" si="116"/>
        <v>9.7837711756311625E-4</v>
      </c>
      <c r="CC107" s="24">
        <f t="shared" si="117"/>
        <v>3.9759415771916165E-4</v>
      </c>
      <c r="CD107" s="24">
        <f t="shared" si="118"/>
        <v>1.9692309740793933E-3</v>
      </c>
      <c r="CE107" s="24">
        <f t="shared" si="119"/>
        <v>2.0799384992697986E-4</v>
      </c>
      <c r="CF107" s="24">
        <f t="shared" si="120"/>
        <v>2.2582190966098419E-2</v>
      </c>
    </row>
    <row r="108" spans="1:84" x14ac:dyDescent="0.2">
      <c r="A108" s="31">
        <f>+[1]PAT!A109</f>
        <v>45839</v>
      </c>
      <c r="B108" s="17">
        <f>+[1]PAT!B109</f>
        <v>9174.1689914610106</v>
      </c>
      <c r="C108" s="17">
        <f>+[1]PAT!C109</f>
        <v>9659.7112437860505</v>
      </c>
      <c r="D108" s="17">
        <f>+[1]PAT!D109</f>
        <v>6722.7836502173705</v>
      </c>
      <c r="E108" s="17">
        <f>+[1]PAT!E109</f>
        <v>7522.4331865514596</v>
      </c>
      <c r="F108" s="17">
        <f>+[1]PAT!F109</f>
        <v>10904.6281</v>
      </c>
      <c r="G108" s="17">
        <f>+[1]PAT!G109</f>
        <v>8440.1409350867507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6941.4369163707097</v>
      </c>
      <c r="M108" s="17">
        <f>+[1]PAT!M109</f>
        <v>11539.235005591099</v>
      </c>
      <c r="N108" s="17">
        <f>+[1]PAT!N109</f>
        <v>9454.4166784277895</v>
      </c>
      <c r="O108" s="17">
        <f>+[1]PAT!P109</f>
        <v>7959.1296000000002</v>
      </c>
      <c r="P108" s="17">
        <f>+[1]PAT!Q109</f>
        <v>9132.6761000000006</v>
      </c>
      <c r="Q108" s="17">
        <f>+[1]PAT!R109</f>
        <v>9902.0997000000007</v>
      </c>
      <c r="R108" s="18">
        <f t="shared" si="68"/>
        <v>9174.1689914610106</v>
      </c>
      <c r="S108" s="19">
        <f t="shared" si="52"/>
        <v>8870.3546895140462</v>
      </c>
      <c r="T108" s="19">
        <f t="shared" si="53"/>
        <v>8470.5936135484717</v>
      </c>
      <c r="U108" s="19">
        <f t="shared" si="54"/>
        <v>7955.7753086747425</v>
      </c>
      <c r="V108" s="19"/>
      <c r="W108" s="20">
        <f t="shared" si="55"/>
        <v>8540.7269504707219</v>
      </c>
      <c r="X108" s="21"/>
      <c r="Y108" s="41">
        <f t="shared" si="69"/>
        <v>2.3669576018752636E-2</v>
      </c>
      <c r="Z108" s="24">
        <f t="shared" si="70"/>
        <v>1.7667086605952731E-2</v>
      </c>
      <c r="AA108" s="24">
        <f t="shared" si="71"/>
        <v>3.3858375395894313E-3</v>
      </c>
      <c r="AB108" s="24">
        <f t="shared" si="72"/>
        <v>1.500117525115896E-2</v>
      </c>
      <c r="AC108" s="24">
        <f t="shared" si="73"/>
        <v>2.3454001470895713E-2</v>
      </c>
      <c r="AD108" s="24">
        <f t="shared" si="74"/>
        <v>6.6779413930808662E-3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5.1642928006722766E-2</v>
      </c>
      <c r="AJ108" s="24">
        <f t="shared" si="80"/>
        <v>3.3295201720810796E-2</v>
      </c>
      <c r="AK108" s="24">
        <f t="shared" si="81"/>
        <v>2.2076516649937705E-2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2.3669576018752636E-2</v>
      </c>
      <c r="AP108" s="24">
        <f t="shared" si="86"/>
        <v>1.8474875233702281E-2</v>
      </c>
      <c r="AQ108" s="24">
        <f t="shared" si="87"/>
        <v>2.039685236722133E-2</v>
      </c>
      <c r="AR108" s="24">
        <f t="shared" si="88"/>
        <v>1.7306812898962187E-2</v>
      </c>
      <c r="AS108" s="24" t="e">
        <f t="shared" si="89"/>
        <v>#DIV/0!</v>
      </c>
      <c r="AT108" s="24">
        <f t="shared" si="90"/>
        <v>2.7048938328541938E-2</v>
      </c>
      <c r="AU108" s="21"/>
      <c r="AV108" s="24">
        <f t="shared" si="91"/>
        <v>0.40584962371862243</v>
      </c>
      <c r="AW108" s="24">
        <f t="shared" si="92"/>
        <v>0.34334867703674798</v>
      </c>
      <c r="AX108" s="24">
        <f t="shared" si="93"/>
        <v>0.30183093708360831</v>
      </c>
      <c r="AY108" s="24">
        <f t="shared" si="94"/>
        <v>0.34312355640889369</v>
      </c>
      <c r="AZ108" s="24">
        <f t="shared" si="95"/>
        <v>0.8556302900242303</v>
      </c>
      <c r="BA108" s="24">
        <f t="shared" si="96"/>
        <v>0.26680729998748087</v>
      </c>
      <c r="BB108" s="24">
        <f t="shared" si="97"/>
        <v>0.40110881634587758</v>
      </c>
      <c r="BC108" s="24">
        <f t="shared" si="98"/>
        <v>0.29756465866709902</v>
      </c>
      <c r="BD108" s="24">
        <f t="shared" si="99"/>
        <v>0.45898448703439643</v>
      </c>
      <c r="BE108" s="24">
        <f t="shared" si="100"/>
        <v>0.32703440786305005</v>
      </c>
      <c r="BF108" s="24">
        <f t="shared" si="101"/>
        <v>1.0564203435126944</v>
      </c>
      <c r="BG108" s="24">
        <f t="shared" si="102"/>
        <v>0.68697918458192353</v>
      </c>
      <c r="BH108" s="24">
        <f t="shared" si="103"/>
        <v>0.30100900656930296</v>
      </c>
      <c r="BI108" s="24">
        <f t="shared" si="104"/>
        <v>0.227280431556522</v>
      </c>
      <c r="BJ108" s="24">
        <f t="shared" si="105"/>
        <v>0.41209582677099599</v>
      </c>
      <c r="BK108" s="24">
        <f t="shared" si="106"/>
        <v>0.49875239427900708</v>
      </c>
      <c r="BL108" s="24">
        <f t="shared" si="107"/>
        <v>0.40584962371862243</v>
      </c>
      <c r="BM108" s="24">
        <f t="shared" si="108"/>
        <v>0.35751489259523384</v>
      </c>
      <c r="BN108" s="24">
        <f t="shared" si="109"/>
        <v>0.37496189271204461</v>
      </c>
      <c r="BO108" s="24">
        <f t="shared" si="110"/>
        <v>0.31574533882965494</v>
      </c>
      <c r="BP108" s="24" t="e">
        <f t="shared" si="111"/>
        <v>#DIV/0!</v>
      </c>
      <c r="BQ108" s="24">
        <f t="shared" si="112"/>
        <v>0.34134311577606713</v>
      </c>
      <c r="BR108" s="21"/>
      <c r="BS108" s="35">
        <f t="shared" si="113"/>
        <v>45839</v>
      </c>
      <c r="BT108" s="24">
        <f t="shared" si="58"/>
        <v>5.1326567493108167E-3</v>
      </c>
      <c r="BU108" s="24">
        <f t="shared" si="49"/>
        <v>8.8594831980248827E-5</v>
      </c>
      <c r="BV108" s="24">
        <f t="shared" si="50"/>
        <v>1.5903699610657549E-3</v>
      </c>
      <c r="BW108" s="24">
        <f t="shared" si="65"/>
        <v>2.8051140237735162E-3</v>
      </c>
      <c r="BX108" s="24">
        <f t="shared" si="66"/>
        <v>4.0920045680098969E-4</v>
      </c>
      <c r="BY108" s="24">
        <f t="shared" si="67"/>
        <v>1.1396629336399989E-3</v>
      </c>
      <c r="BZ108" s="24">
        <f t="shared" si="114"/>
        <v>6.4603540542082323E-3</v>
      </c>
      <c r="CA108" s="24">
        <f t="shared" si="115"/>
        <v>5.676938717773328E-4</v>
      </c>
      <c r="CB108" s="24">
        <f t="shared" si="116"/>
        <v>1.857889304511939E-3</v>
      </c>
      <c r="CC108" s="24">
        <f t="shared" si="117"/>
        <v>7.9493437874062856E-4</v>
      </c>
      <c r="CD108" s="24">
        <f t="shared" si="118"/>
        <v>2.1076137757075871E-3</v>
      </c>
      <c r="CE108" s="24">
        <f t="shared" si="119"/>
        <v>7.1549167723542937E-4</v>
      </c>
      <c r="CF108" s="24">
        <f t="shared" si="120"/>
        <v>2.3669576018752473E-2</v>
      </c>
    </row>
    <row r="109" spans="1:84" x14ac:dyDescent="0.2">
      <c r="A109" s="31">
        <f>+[1]PAT!A110</f>
        <v>45870</v>
      </c>
      <c r="B109" s="17">
        <f>+[1]PAT!B110</f>
        <v>9352.4641446655824</v>
      </c>
      <c r="C109" s="17">
        <f>+[1]PAT!C110</f>
        <v>9753.3359114596497</v>
      </c>
      <c r="D109" s="17">
        <f>+[1]PAT!D110</f>
        <v>7035.9385893746503</v>
      </c>
      <c r="E109" s="17">
        <f>+[1]PAT!E110</f>
        <v>7591.6267394700899</v>
      </c>
      <c r="F109" s="17">
        <f>+[1]PAT!F110</f>
        <v>11213.5416</v>
      </c>
      <c r="G109" s="17">
        <f>+[1]PAT!G110</f>
        <v>8460.3797945111801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7334.7421584500198</v>
      </c>
      <c r="M109" s="17">
        <f>+[1]PAT!M110</f>
        <v>11806.8058461163</v>
      </c>
      <c r="N109" s="17">
        <f>+[1]PAT!N110</f>
        <v>9602.9973404212105</v>
      </c>
      <c r="O109" s="17">
        <f>+[1]PAT!P110</f>
        <v>8024.0177999999996</v>
      </c>
      <c r="P109" s="17">
        <f>+[1]PAT!Q110</f>
        <v>9295.1180999999997</v>
      </c>
      <c r="Q109" s="17">
        <f>+[1]PAT!R110</f>
        <v>10206.0615</v>
      </c>
      <c r="R109" s="18">
        <f t="shared" ref="R109" si="121">+SUMPRODUCT($C$3:$N$3,C109:N109)</f>
        <v>9352.4641446655824</v>
      </c>
      <c r="S109" s="19">
        <f t="shared" si="52"/>
        <v>8978.9374607089703</v>
      </c>
      <c r="T109" s="19">
        <f t="shared" si="53"/>
        <v>8570.5309716133524</v>
      </c>
      <c r="U109" s="19">
        <f t="shared" si="54"/>
        <v>8027.5892159173509</v>
      </c>
      <c r="V109" s="19"/>
      <c r="W109" s="20">
        <f t="shared" si="55"/>
        <v>8720.5604145770067</v>
      </c>
      <c r="X109" s="21"/>
      <c r="Y109" s="41">
        <f t="shared" ref="Y109" si="122">+B109/B108-1</f>
        <v>1.9434474487064923E-2</v>
      </c>
      <c r="Z109" s="24">
        <f t="shared" ref="Z109" si="123">+C109/C108-1</f>
        <v>9.6922843044429108E-3</v>
      </c>
      <c r="AA109" s="24">
        <f t="shared" ref="AA109" si="124">+D109/D108-1</f>
        <v>4.6581141897546363E-2</v>
      </c>
      <c r="AB109" s="24">
        <f t="shared" ref="AB109" si="125">+E109/E108-1</f>
        <v>9.1982941161024012E-3</v>
      </c>
      <c r="AC109" s="24">
        <f t="shared" ref="AC109" si="126">+F109/F108-1</f>
        <v>2.8328659828389835E-2</v>
      </c>
      <c r="AD109" s="24">
        <f t="shared" ref="AD109" si="127">+G109/G108-1</f>
        <v>2.3979290843703094E-3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5.6660493615052099E-2</v>
      </c>
      <c r="AJ109" s="24">
        <f t="shared" ref="AJ109" si="133">+M109/M108-1</f>
        <v>2.3187918470813251E-2</v>
      </c>
      <c r="AK109" s="24">
        <f t="shared" ref="AK109" si="134">+N109/N108-1</f>
        <v>1.5715476379673188E-2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1.9434474487064923E-2</v>
      </c>
      <c r="AP109" s="24">
        <f t="shared" ref="AP109" si="139">+S109/S108-1</f>
        <v>1.2241085615582348E-2</v>
      </c>
      <c r="AQ109" s="24">
        <f t="shared" ref="AQ109" si="140">+T109/T108-1</f>
        <v>1.1798152836069775E-2</v>
      </c>
      <c r="AR109" s="24">
        <f t="shared" ref="AR109" si="141">+U109/U108-1</f>
        <v>9.026638442680035E-3</v>
      </c>
      <c r="AS109" s="24" t="e">
        <f t="shared" ref="AS109" si="142">+V109/V108-1</f>
        <v>#DIV/0!</v>
      </c>
      <c r="AT109" s="24">
        <f t="shared" ref="AT109" si="143">+W109/W108-1</f>
        <v>2.1055990333044505E-2</v>
      </c>
      <c r="AU109" s="21"/>
      <c r="AV109" s="24">
        <f t="shared" ref="AV109" si="144">+B109/B97-1</f>
        <v>0.37029417605700843</v>
      </c>
      <c r="AW109" s="24">
        <f t="shared" ref="AW109" si="145">+C109/C97-1</f>
        <v>0.29626243212705194</v>
      </c>
      <c r="AX109" s="24">
        <f t="shared" ref="AX109" si="146">+D109/D97-1</f>
        <v>0.31625930978788697</v>
      </c>
      <c r="AY109" s="24">
        <f t="shared" ref="AY109" si="147">+E109/E97-1</f>
        <v>0.30768849545485444</v>
      </c>
      <c r="AZ109" s="24">
        <f t="shared" ref="AZ109" si="148">+F109/F97-1</f>
        <v>0.7646248594725864</v>
      </c>
      <c r="BA109" s="24">
        <f t="shared" ref="BA109" si="149">+G109/G97-1</f>
        <v>0.22090141414754272</v>
      </c>
      <c r="BB109" s="24">
        <f t="shared" ref="BB109" si="150">+H109/H97-1</f>
        <v>0.38881081800959638</v>
      </c>
      <c r="BC109" s="24">
        <f t="shared" ref="BC109" si="151">+I109/I97-1</f>
        <v>0.29990550489013779</v>
      </c>
      <c r="BD109" s="24">
        <f t="shared" ref="BD109" si="152">+J109/J97-1</f>
        <v>0.4159961823324243</v>
      </c>
      <c r="BE109" s="24">
        <f t="shared" ref="BE109" si="153">+K109/K97-1</f>
        <v>0.29648023897489595</v>
      </c>
      <c r="BF109" s="24">
        <f t="shared" ref="BF109" si="154">+L109/L97-1</f>
        <v>0.98292505475325909</v>
      </c>
      <c r="BG109" s="24">
        <f t="shared" ref="BG109" si="155">+M109/M97-1</f>
        <v>0.61034319844808183</v>
      </c>
      <c r="BH109" s="24">
        <f t="shared" ref="BH109" si="156">+N109/N97-1</f>
        <v>0.29129762807603332</v>
      </c>
      <c r="BI109" s="24">
        <f t="shared" ref="BI109" si="157">+O109/O97-1</f>
        <v>0.1816498027176412</v>
      </c>
      <c r="BJ109" s="24">
        <f t="shared" ref="BJ109" si="158">+P109/P97-1</f>
        <v>0.3779797191240104</v>
      </c>
      <c r="BK109" s="24">
        <f t="shared" ref="BK109" si="159">+Q109/Q97-1</f>
        <v>0.46299509098295299</v>
      </c>
      <c r="BL109" s="24">
        <f t="shared" ref="BL109" si="160">+R109/R97-1</f>
        <v>0.37029417605700843</v>
      </c>
      <c r="BM109" s="24">
        <f t="shared" ref="BM109" si="161">+S109/S97-1</f>
        <v>0.31705405517288843</v>
      </c>
      <c r="BN109" s="24">
        <f t="shared" ref="BN109" si="162">+T109/T97-1</f>
        <v>0.33603751383302649</v>
      </c>
      <c r="BO109" s="24">
        <f t="shared" ref="BO109" si="163">+U109/U97-1</f>
        <v>0.28214735929114054</v>
      </c>
      <c r="BP109" s="24" t="e">
        <f t="shared" ref="BP109" si="164">+V109/V97-1</f>
        <v>#DIV/0!</v>
      </c>
      <c r="BQ109" s="24">
        <f t="shared" ref="BQ109" si="165">+W109/W97-1</f>
        <v>0.32016227867330027</v>
      </c>
      <c r="BR109" s="21"/>
      <c r="BS109" s="35">
        <f t="shared" ref="BS109" si="166">+A109</f>
        <v>45870</v>
      </c>
      <c r="BT109" s="24">
        <f t="shared" ref="BT109" si="167">(C109-C108)/$B108*C$3</f>
        <v>2.7992994642644388E-3</v>
      </c>
      <c r="BU109" s="24">
        <f t="shared" ref="BU109" si="168">(D109-D108)/$B108*D$3</f>
        <v>1.1947047063016133E-3</v>
      </c>
      <c r="BV109" s="24">
        <f t="shared" ref="BV109" si="169">(E109-E108)/$B108*E$3</f>
        <v>9.6691193419533208E-4</v>
      </c>
      <c r="BW109" s="24">
        <f t="shared" ref="BW109" si="170">(F109-F108)/$B108*F$3</f>
        <v>3.387412868557919E-3</v>
      </c>
      <c r="BX109" s="24">
        <f t="shared" ref="BX109" si="171">(G109-G108)/$B108*G$3</f>
        <v>1.4449758812313013E-4</v>
      </c>
      <c r="BY109" s="24">
        <f t="shared" ref="BY109" si="172">(H109-H108)/$B108*H$3</f>
        <v>1.2947027693794894E-3</v>
      </c>
      <c r="BZ109" s="24">
        <f t="shared" ref="BZ109" si="173">(I109-I108)/$B108*I$3</f>
        <v>5.46342799294977E-3</v>
      </c>
      <c r="CA109" s="24">
        <f t="shared" ref="CA109" si="174">(J109-J108)/$B108*J$3</f>
        <v>5.4703841238058141E-4</v>
      </c>
      <c r="CB109" s="24">
        <f t="shared" ref="CB109" si="175">(K109-K108)/$B108*K$3</f>
        <v>7.5031968087867229E-4</v>
      </c>
      <c r="CC109" s="24">
        <f t="shared" ref="CC109" si="176">(L109-L108)/$B108*L$3</f>
        <v>8.9600263163982889E-4</v>
      </c>
      <c r="CD109" s="24">
        <f t="shared" ref="CD109" si="177">(M109-M108)/$B108*M$3</f>
        <v>1.4816163416361422E-3</v>
      </c>
      <c r="CE109" s="24">
        <f t="shared" ref="CE109" si="178">(N109-N108)/$B108*N$3</f>
        <v>5.0854009675817377E-4</v>
      </c>
      <c r="CF109" s="24">
        <f t="shared" ref="CF109" si="179">+SUM(BT109:CE109)</f>
        <v>1.943447448706509E-2</v>
      </c>
    </row>
    <row r="110" spans="1:84" x14ac:dyDescent="0.2">
      <c r="A110" s="31">
        <f>+[1]PAT!A111</f>
        <v>45901</v>
      </c>
      <c r="B110" s="17">
        <f>+[1]PAT!B111</f>
        <v>9562.1687267174148</v>
      </c>
      <c r="C110" s="17">
        <f>+[1]PAT!C111</f>
        <v>9875.09500628969</v>
      </c>
      <c r="D110" s="17">
        <f>+[1]PAT!D111</f>
        <v>7090.4422359835598</v>
      </c>
      <c r="E110" s="17">
        <f>+[1]PAT!E111</f>
        <v>7628.0174052116299</v>
      </c>
      <c r="F110" s="17">
        <f>+[1]PAT!F111</f>
        <v>11626.6</v>
      </c>
      <c r="G110" s="17">
        <f>+[1]PAT!G111</f>
        <v>8549.5307868397904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7877.6672987867896</v>
      </c>
      <c r="M110" s="17">
        <f>+[1]PAT!M111</f>
        <v>12139.593851784901</v>
      </c>
      <c r="N110" s="17">
        <f>+[1]PAT!N111</f>
        <v>9803.9648576838608</v>
      </c>
      <c r="O110" s="17">
        <f>+[1]PAT!P111</f>
        <v>8193.5493000000006</v>
      </c>
      <c r="P110" s="17">
        <f>+[1]PAT!Q111</f>
        <v>9497.9901000000009</v>
      </c>
      <c r="Q110" s="17">
        <f>+[1]PAT!R111</f>
        <v>10531.575500000001</v>
      </c>
      <c r="R110" s="18">
        <f t="shared" ref="R110" si="180">+SUMPRODUCT($C$3:$N$3,C110:N110)</f>
        <v>9562.1687267174148</v>
      </c>
      <c r="S110" s="19">
        <f t="shared" si="52"/>
        <v>9093.2917715534331</v>
      </c>
      <c r="T110" s="19">
        <f t="shared" si="53"/>
        <v>8685.0652626642623</v>
      </c>
      <c r="U110" s="19">
        <f t="shared" si="54"/>
        <v>8105.5076261803506</v>
      </c>
      <c r="V110" s="19"/>
      <c r="W110" s="20">
        <f t="shared" si="55"/>
        <v>8935.5411840572106</v>
      </c>
      <c r="X110" s="21"/>
      <c r="Y110" s="41">
        <f t="shared" ref="Y110" si="181">+B110/B109-1</f>
        <v>2.2422388239942359E-2</v>
      </c>
      <c r="Z110" s="24">
        <f t="shared" ref="Z110" si="182">+C110/C109-1</f>
        <v>1.2483841009411023E-2</v>
      </c>
      <c r="AA110" s="24">
        <f t="shared" ref="AA110" si="183">+D110/D109-1</f>
        <v>7.7464642302618181E-3</v>
      </c>
      <c r="AB110" s="24">
        <f t="shared" ref="AB110" si="184">+E110/E109-1</f>
        <v>4.7935267354939359E-3</v>
      </c>
      <c r="AC110" s="24">
        <f t="shared" ref="AC110" si="185">+F110/F109-1</f>
        <v>3.6835677320713689E-2</v>
      </c>
      <c r="AD110" s="24">
        <f t="shared" ref="AD110" si="186">+G110/G109-1</f>
        <v>1.0537469297353441E-2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7.4021026044015725E-2</v>
      </c>
      <c r="AJ110" s="24">
        <f t="shared" ref="AJ110" si="192">+M110/M109-1</f>
        <v>2.8186116550571239E-2</v>
      </c>
      <c r="AK110" s="24">
        <f t="shared" ref="AK110" si="193">+N110/N109-1</f>
        <v>2.0927582309820281E-2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2.2422388239942359E-2</v>
      </c>
      <c r="AP110" s="24">
        <f t="shared" ref="AP110" si="198">+S110/S109-1</f>
        <v>1.2735839997200848E-2</v>
      </c>
      <c r="AQ110" s="24">
        <f t="shared" ref="AQ110" si="199">+T110/T109-1</f>
        <v>1.3363733405813649E-2</v>
      </c>
      <c r="AR110" s="24">
        <f t="shared" ref="AR110" si="200">+U110/U109-1</f>
        <v>9.7063275371016555E-3</v>
      </c>
      <c r="AS110" s="24" t="e">
        <f t="shared" ref="AS110" si="201">+V110/V109-1</f>
        <v>#DIV/0!</v>
      </c>
      <c r="AT110" s="24">
        <f t="shared" ref="AT110" si="202">+W110/W109-1</f>
        <v>2.4652173628755492E-2</v>
      </c>
      <c r="AU110" s="21"/>
      <c r="AV110" s="24">
        <f t="shared" ref="AV110" si="203">+B110/B98-1</f>
        <v>0.3537790912850276</v>
      </c>
      <c r="AW110" s="24">
        <f t="shared" ref="AW110" si="204">+C110/C98-1</f>
        <v>0.28083053216416975</v>
      </c>
      <c r="AX110" s="24">
        <f t="shared" ref="AX110" si="205">+D110/D98-1</f>
        <v>0.31465093216793405</v>
      </c>
      <c r="AY110" s="24">
        <f t="shared" ref="AY110" si="206">+E110/E98-1</f>
        <v>0.27024478274394936</v>
      </c>
      <c r="AZ110" s="24">
        <f t="shared" ref="AZ110" si="207">+F110/F98-1</f>
        <v>0.71955537603978104</v>
      </c>
      <c r="BA110" s="24">
        <f t="shared" ref="BA110" si="208">+G110/G98-1</f>
        <v>0.20788382852452436</v>
      </c>
      <c r="BB110" s="24">
        <f t="shared" ref="BB110" si="209">+H110/H98-1</f>
        <v>0.3649672506011139</v>
      </c>
      <c r="BC110" s="24">
        <f t="shared" ref="BC110" si="210">+I110/I98-1</f>
        <v>0.30579828892009764</v>
      </c>
      <c r="BD110" s="24">
        <f t="shared" ref="BD110" si="211">+J110/J98-1</f>
        <v>0.38212456406760054</v>
      </c>
      <c r="BE110" s="24">
        <f t="shared" ref="BE110" si="212">+K110/K98-1</f>
        <v>0.27226050254325318</v>
      </c>
      <c r="BF110" s="24">
        <f t="shared" ref="BF110" si="213">+L110/L98-1</f>
        <v>0.9220089953569488</v>
      </c>
      <c r="BG110" s="24">
        <f t="shared" ref="BG110" si="214">+M110/M98-1</f>
        <v>0.59637162301072921</v>
      </c>
      <c r="BH110" s="24">
        <f t="shared" ref="BH110" si="215">+N110/N98-1</f>
        <v>0.28758651082617148</v>
      </c>
      <c r="BI110" s="24">
        <f t="shared" ref="BI110" si="216">+O110/O98-1</f>
        <v>0.16824981731725508</v>
      </c>
      <c r="BJ110" s="24">
        <f t="shared" ref="BJ110" si="217">+P110/P98-1</f>
        <v>0.3645147498624064</v>
      </c>
      <c r="BK110" s="24">
        <f t="shared" ref="BK110" si="218">+Q110/Q98-1</f>
        <v>0.42769004754730267</v>
      </c>
      <c r="BL110" s="24">
        <f t="shared" ref="BL110" si="219">+R110/R98-1</f>
        <v>0.3537790912850276</v>
      </c>
      <c r="BM110" s="24">
        <f t="shared" ref="BM110" si="220">+S110/S98-1</f>
        <v>0.29889351948725751</v>
      </c>
      <c r="BN110" s="24">
        <f t="shared" ref="BN110" si="221">+T110/T98-1</f>
        <v>0.31396504630182176</v>
      </c>
      <c r="BO110" s="24">
        <f t="shared" ref="BO110" si="222">+U110/U98-1</f>
        <v>0.25804484705740971</v>
      </c>
      <c r="BP110" s="24" t="e">
        <f t="shared" ref="BP110" si="223">+V110/V98-1</f>
        <v>#DIV/0!</v>
      </c>
      <c r="BQ110" s="24">
        <f t="shared" ref="BQ110" si="224">+W110/W98-1</f>
        <v>0.30480942672925271</v>
      </c>
      <c r="BR110" s="21"/>
      <c r="BS110" s="35">
        <f t="shared" ref="BS110" si="225">+A110</f>
        <v>45901</v>
      </c>
      <c r="BT110" s="24">
        <f t="shared" ref="BT110" si="226">(C110-C109)/$B109*C$3</f>
        <v>3.5710930504801522E-3</v>
      </c>
      <c r="BU110" s="24">
        <f t="shared" ref="BU110" si="227">(D110-D109)/$B109*D$3</f>
        <v>2.0397059018931375E-4</v>
      </c>
      <c r="BV110" s="24">
        <f t="shared" ref="BV110" si="228">(E110-E109)/$B109*E$3</f>
        <v>4.9882932197354603E-4</v>
      </c>
      <c r="BW110" s="24">
        <f t="shared" ref="BW110" si="229">(F110-F109)/$B109*F$3</f>
        <v>4.4430723707934439E-3</v>
      </c>
      <c r="BX110" s="24">
        <f t="shared" ref="BX110" si="230">(G110-G109)/$B109*G$3</f>
        <v>6.2436914028209567E-4</v>
      </c>
      <c r="BY110" s="24">
        <f t="shared" ref="BY110" si="231">(H110-H109)/$B109*H$3</f>
        <v>1.4605882459107127E-3</v>
      </c>
      <c r="BZ110" s="24">
        <f t="shared" ref="BZ110" si="232">(I110-I109)/$B109*I$3</f>
        <v>6.6314439874516871E-3</v>
      </c>
      <c r="CA110" s="24">
        <f t="shared" ref="CA110" si="233">(J110-J109)/$B109*J$3</f>
        <v>5.6860497059838455E-4</v>
      </c>
      <c r="CB110" s="24">
        <f t="shared" ref="CB110" si="234">(K110-K109)/$B109*K$3</f>
        <v>7.2479735128055337E-4</v>
      </c>
      <c r="CC110" s="24">
        <f t="shared" ref="CC110" si="235">(L110-L109)/$B109*L$3</f>
        <v>1.213277619407995E-3</v>
      </c>
      <c r="CD110" s="24">
        <f t="shared" ref="CD110" si="236">(M110-M109)/$B109*M$3</f>
        <v>1.8076124566173803E-3</v>
      </c>
      <c r="CE110" s="24">
        <f t="shared" ref="CE110" si="237">(N110-N109)/$B109*N$3</f>
        <v>6.7472913495706971E-4</v>
      </c>
      <c r="CF110" s="24">
        <f t="shared" ref="CF110" si="238">+SUM(BT110:CE110)</f>
        <v>2.2422388239942331E-2</v>
      </c>
    </row>
    <row r="111" spans="1:84" x14ac:dyDescent="0.2">
      <c r="A111" s="31">
        <f>+[1]PAT!A112</f>
        <v>45931</v>
      </c>
      <c r="B111" s="17">
        <f>+[1]PAT!B112</f>
        <v>9779.8124031977841</v>
      </c>
      <c r="C111" s="17">
        <f>+[1]PAT!C112</f>
        <v>9974.6897884762293</v>
      </c>
      <c r="D111" s="17">
        <f>+[1]PAT!D112</f>
        <v>7291.7421041167199</v>
      </c>
      <c r="E111" s="17">
        <f>+[1]PAT!E112</f>
        <v>7741.5533060748303</v>
      </c>
      <c r="F111" s="17">
        <f>+[1]PAT!F112</f>
        <v>12160.5661</v>
      </c>
      <c r="G111" s="17">
        <f>+[1]PAT!G112</f>
        <v>8667.4670306077005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8598.1450326076392</v>
      </c>
      <c r="M111" s="17">
        <f>+[1]PAT!M112</f>
        <v>12347.104002178199</v>
      </c>
      <c r="N111" s="17">
        <f>+[1]PAT!N112</f>
        <v>10051.228438500601</v>
      </c>
      <c r="O111" s="17">
        <f>+[1]PAT!P112</f>
        <v>8353.8315999999995</v>
      </c>
      <c r="P111" s="17">
        <f>+[1]PAT!Q112</f>
        <v>9702.3799999999992</v>
      </c>
      <c r="Q111" s="17">
        <f>+[1]PAT!R112</f>
        <v>10893.4252</v>
      </c>
      <c r="R111" s="18">
        <f t="shared" ref="R111" si="239">+SUMPRODUCT($C$3:$N$3,C111:N111)</f>
        <v>9779.8124031977841</v>
      </c>
      <c r="S111" s="19">
        <f t="shared" si="52"/>
        <v>9217.3105444204011</v>
      </c>
      <c r="T111" s="19">
        <f t="shared" si="53"/>
        <v>8820.3811574467454</v>
      </c>
      <c r="U111" s="19">
        <f t="shared" si="54"/>
        <v>8228.7116709462243</v>
      </c>
      <c r="V111" s="19"/>
      <c r="W111" s="20">
        <f t="shared" si="55"/>
        <v>9156.2362091674677</v>
      </c>
      <c r="X111" s="21"/>
      <c r="Y111" s="41">
        <f t="shared" ref="Y111" si="240">+B111/B110-1</f>
        <v>2.2760911535921302E-2</v>
      </c>
      <c r="Z111" s="24">
        <f t="shared" ref="Z111" si="241">+C111/C110-1</f>
        <v>1.0085450532182794E-2</v>
      </c>
      <c r="AA111" s="24">
        <f t="shared" ref="AA111" si="242">+D111/D110-1</f>
        <v>2.8390312117850147E-2</v>
      </c>
      <c r="AB111" s="24">
        <f t="shared" ref="AB111" si="243">+E111/E110-1</f>
        <v>1.4884064211184267E-2</v>
      </c>
      <c r="AC111" s="24">
        <f t="shared" ref="AC111" si="244">+F111/F110-1</f>
        <v>4.5926246710130236E-2</v>
      </c>
      <c r="AD111" s="24">
        <f t="shared" ref="AD111" si="245">+G111/G110-1</f>
        <v>1.3794469744403681E-2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9.1458258707093121E-2</v>
      </c>
      <c r="AJ111" s="24">
        <f t="shared" ref="AJ111" si="251">+M111/M110-1</f>
        <v>1.7093664988041324E-2</v>
      </c>
      <c r="AK111" s="24">
        <f t="shared" ref="AK111" si="252">+N111/N110-1</f>
        <v>2.5220773881390102E-2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2.2760911535921302E-2</v>
      </c>
      <c r="AP111" s="24">
        <f t="shared" ref="AP111" si="257">+S111/S110-1</f>
        <v>1.3638490436976403E-2</v>
      </c>
      <c r="AQ111" s="24">
        <f t="shared" ref="AQ111" si="258">+T111/T110-1</f>
        <v>1.558029683025941E-2</v>
      </c>
      <c r="AR111" s="24">
        <f t="shared" ref="AR111" si="259">+U111/U110-1</f>
        <v>1.5200040570923834E-2</v>
      </c>
      <c r="AS111" s="24" t="e">
        <f t="shared" ref="AS111" si="260">+V111/V110-1</f>
        <v>#DIV/0!</v>
      </c>
      <c r="AT111" s="24">
        <f t="shared" ref="AT111" si="261">+W111/W110-1</f>
        <v>2.4698562802667245E-2</v>
      </c>
      <c r="AU111" s="21"/>
      <c r="AV111" s="24">
        <f t="shared" ref="AV111" si="262">+B111/B99-1</f>
        <v>0.34380641691979297</v>
      </c>
      <c r="AW111" s="24">
        <f t="shared" ref="AW111" si="263">+C111/C99-1</f>
        <v>0.2791706971103165</v>
      </c>
      <c r="AX111" s="24">
        <f t="shared" ref="AX111" si="264">+D111/D99-1</f>
        <v>0.31732478854140922</v>
      </c>
      <c r="AY111" s="24">
        <f t="shared" ref="AY111" si="265">+E111/E99-1</f>
        <v>0.2321904518364557</v>
      </c>
      <c r="AZ111" s="24">
        <f t="shared" ref="AZ111" si="266">+F111/F99-1</f>
        <v>0.67317414427868494</v>
      </c>
      <c r="BA111" s="24">
        <f t="shared" ref="BA111" si="267">+G111/G99-1</f>
        <v>0.19938063738658673</v>
      </c>
      <c r="BB111" s="24">
        <f t="shared" ref="BB111" si="268">+H111/H99-1</f>
        <v>0.31072743174957917</v>
      </c>
      <c r="BC111" s="24">
        <f t="shared" ref="BC111" si="269">+I111/I99-1</f>
        <v>0.34351535141996647</v>
      </c>
      <c r="BD111" s="24">
        <f t="shared" ref="BD111" si="270">+J111/J99-1</f>
        <v>0.37476907047505348</v>
      </c>
      <c r="BE111" s="24">
        <f t="shared" ref="BE111" si="271">+K111/K99-1</f>
        <v>0.24980045424844</v>
      </c>
      <c r="BF111" s="24">
        <f t="shared" ref="BF111" si="272">+L111/L99-1</f>
        <v>0.8992016900478017</v>
      </c>
      <c r="BG111" s="24">
        <f t="shared" ref="BG111" si="273">+M111/M99-1</f>
        <v>0.53386223350540818</v>
      </c>
      <c r="BH111" s="24">
        <f t="shared" ref="BH111" si="274">+N111/N99-1</f>
        <v>0.28539215824074948</v>
      </c>
      <c r="BI111" s="24">
        <f t="shared" ref="BI111" si="275">+O111/O99-1</f>
        <v>0.16350574104302562</v>
      </c>
      <c r="BJ111" s="24">
        <f t="shared" ref="BJ111" si="276">+P111/P99-1</f>
        <v>0.34749008205868193</v>
      </c>
      <c r="BK111" s="24">
        <f t="shared" ref="BK111" si="277">+Q111/Q99-1</f>
        <v>0.43269429919612845</v>
      </c>
      <c r="BL111" s="24">
        <f t="shared" ref="BL111" si="278">+R111/R99-1</f>
        <v>0.34380641691979297</v>
      </c>
      <c r="BM111" s="24">
        <f t="shared" ref="BM111" si="279">+S111/S99-1</f>
        <v>0.28400140623339243</v>
      </c>
      <c r="BN111" s="24">
        <f t="shared" ref="BN111" si="280">+T111/T99-1</f>
        <v>0.28559936252702478</v>
      </c>
      <c r="BO111" s="24">
        <f t="shared" ref="BO111" si="281">+U111/U99-1</f>
        <v>0.2352692220906063</v>
      </c>
      <c r="BP111" s="24" t="e">
        <f t="shared" ref="BP111" si="282">+V111/V99-1</f>
        <v>#DIV/0!</v>
      </c>
      <c r="BQ111" s="24">
        <f t="shared" ref="BQ111" si="283">+W111/W99-1</f>
        <v>0.2977726410322219</v>
      </c>
      <c r="BR111" s="21"/>
      <c r="BS111" s="35">
        <f t="shared" ref="BS111" si="284">+A111</f>
        <v>45931</v>
      </c>
      <c r="BT111" s="24">
        <f t="shared" ref="BT111" si="285">(C111-C110)/$B110*C$3</f>
        <v>2.8569720462510587E-3</v>
      </c>
      <c r="BU111" s="24">
        <f t="shared" ref="BU111" si="286">(D111-D110)/$B110*D$3</f>
        <v>7.3680935633095069E-4</v>
      </c>
      <c r="BV111" s="24">
        <f t="shared" ref="BV111" si="287">(E111-E110)/$B110*E$3</f>
        <v>1.5221758689525822E-3</v>
      </c>
      <c r="BW111" s="24">
        <f t="shared" ref="BW111" si="288">(F111-F110)/$B110*F$3</f>
        <v>5.6176575832541705E-3</v>
      </c>
      <c r="BX111" s="24">
        <f t="shared" ref="BX111" si="289">(G111-G110)/$B110*G$3</f>
        <v>8.0785271496144786E-4</v>
      </c>
      <c r="BY111" s="24">
        <f t="shared" ref="BY111" si="290">(H111-H110)/$B110*H$3</f>
        <v>8.6419925606529566E-4</v>
      </c>
      <c r="BZ111" s="24">
        <f t="shared" ref="BZ111" si="291">(I111-I110)/$B110*I$3</f>
        <v>5.5980285361871109E-3</v>
      </c>
      <c r="CA111" s="24">
        <f t="shared" ref="CA111" si="292">(J111-J110)/$B110*J$3</f>
        <v>5.0864456474296782E-4</v>
      </c>
      <c r="CB111" s="24">
        <f t="shared" ref="CB111" si="293">(K111-K110)/$B110*K$3</f>
        <v>7.5944924917602458E-4</v>
      </c>
      <c r="CC111" s="24">
        <f t="shared" ref="CC111" si="294">(L111-L110)/$B110*L$3</f>
        <v>1.5747457577047997E-3</v>
      </c>
      <c r="CD111" s="24">
        <f t="shared" ref="CD111" si="295">(M111-M110)/$B110*M$3</f>
        <v>1.1024189115724104E-3</v>
      </c>
      <c r="CE111" s="24">
        <f t="shared" ref="CE111" si="296">(N111-N110)/$B110*N$3</f>
        <v>8.1195769072263033E-4</v>
      </c>
      <c r="CF111" s="24">
        <f t="shared" ref="CF111" si="297">+SUM(BT111:CE111)</f>
        <v>2.2760911535921451E-2</v>
      </c>
    </row>
    <row r="112" spans="1:84" x14ac:dyDescent="0.2">
      <c r="A112" s="31">
        <f>+[1]PAT!A113</f>
        <v>45962</v>
      </c>
      <c r="B112" s="17">
        <f>+[1]PAT!B113</f>
        <v>10018.94380167841</v>
      </c>
      <c r="C112" s="17">
        <f>+[1]PAT!C113</f>
        <v>10163.9660110029</v>
      </c>
      <c r="D112" s="17">
        <f>+[1]PAT!D113</f>
        <v>7358.1360601226197</v>
      </c>
      <c r="E112" s="17">
        <f>+[1]PAT!E113</f>
        <v>7734.2151157374101</v>
      </c>
      <c r="F112" s="17">
        <f>+[1]PAT!F113</f>
        <v>12734.332200000001</v>
      </c>
      <c r="G112" s="17">
        <f>+[1]PAT!G113</f>
        <v>8828.1877137765096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9465.2734930746701</v>
      </c>
      <c r="M112" s="17">
        <f>+[1]PAT!M113</f>
        <v>12630.354080031901</v>
      </c>
      <c r="N112" s="17">
        <f>+[1]PAT!N113</f>
        <v>10303.245809084199</v>
      </c>
      <c r="O112" s="17">
        <f>+[1]PAT!P113</f>
        <v>8429.7808000000005</v>
      </c>
      <c r="P112" s="17">
        <f>+[1]PAT!Q113</f>
        <v>9886.7333999999992</v>
      </c>
      <c r="Q112" s="17">
        <f>+[1]PAT!R113</f>
        <v>11359.7523</v>
      </c>
      <c r="R112" s="18">
        <f t="shared" ref="R112" si="298">+SUMPRODUCT($C$3:$N$3,C112:N112)</f>
        <v>10018.94380167841</v>
      </c>
      <c r="S112" s="19">
        <f t="shared" si="52"/>
        <v>9363.4116004271364</v>
      </c>
      <c r="T112" s="19">
        <f t="shared" si="53"/>
        <v>8940.8792731922003</v>
      </c>
      <c r="U112" s="19">
        <f t="shared" si="54"/>
        <v>8321.9052963511949</v>
      </c>
      <c r="V112" s="19"/>
      <c r="W112" s="20">
        <f t="shared" si="55"/>
        <v>9365.3576046178423</v>
      </c>
      <c r="X112" s="21"/>
      <c r="Y112" s="41">
        <f t="shared" ref="Y112" si="299">+B112/B111-1</f>
        <v>2.4451532260724607E-2</v>
      </c>
      <c r="Z112" s="24">
        <f t="shared" ref="Z112" si="300">+C112/C111-1</f>
        <v>1.8975650024258606E-2</v>
      </c>
      <c r="AA112" s="24">
        <f t="shared" ref="AA112" si="301">+D112/D111-1</f>
        <v>9.1053626222483697E-3</v>
      </c>
      <c r="AB112" s="24">
        <f t="shared" ref="AB112" si="302">+E112/E111-1</f>
        <v>-9.4789637780601232E-4</v>
      </c>
      <c r="AC112" s="24">
        <f t="shared" ref="AC112" si="303">+F112/F111-1</f>
        <v>4.7182515623183097E-2</v>
      </c>
      <c r="AD112" s="24">
        <f t="shared" ref="AD112" si="304">+G112/G111-1</f>
        <v>1.8542981773250533E-2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0.10085064361888874</v>
      </c>
      <c r="AJ112" s="24">
        <f t="shared" ref="AJ112" si="310">+M112/M111-1</f>
        <v>2.2940608405317642E-2</v>
      </c>
      <c r="AK112" s="24">
        <f t="shared" ref="AK112" si="311">+N112/N111-1</f>
        <v>2.5073290506288926E-2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2.4451532260724607E-2</v>
      </c>
      <c r="AP112" s="24">
        <f t="shared" ref="AP112" si="316">+S112/S111-1</f>
        <v>1.5850725144025413E-2</v>
      </c>
      <c r="AQ112" s="24">
        <f t="shared" ref="AQ112" si="317">+T112/T111-1</f>
        <v>1.3661327508927679E-2</v>
      </c>
      <c r="AR112" s="24">
        <f t="shared" ref="AR112" si="318">+U112/U111-1</f>
        <v>1.1325421175469863E-2</v>
      </c>
      <c r="AS112" s="24" t="e">
        <f t="shared" ref="AS112" si="319">+V112/V111-1</f>
        <v>#DIV/0!</v>
      </c>
      <c r="AT112" s="24">
        <f t="shared" ref="AT112" si="320">+W112/W111-1</f>
        <v>2.2839231172410823E-2</v>
      </c>
      <c r="AU112" s="21"/>
      <c r="AV112" s="24">
        <f t="shared" ref="AV112" si="321">+B112/B100-1</f>
        <v>0.3318200212699145</v>
      </c>
      <c r="AW112" s="24">
        <f t="shared" ref="AW112" si="322">+C112/C100-1</f>
        <v>0.27180766256057631</v>
      </c>
      <c r="AX112" s="24">
        <f t="shared" ref="AX112" si="323">+D112/D100-1</f>
        <v>0.27787659448584812</v>
      </c>
      <c r="AY112" s="24">
        <f t="shared" ref="AY112" si="324">+E112/E100-1</f>
        <v>0.20069794214808434</v>
      </c>
      <c r="AZ112" s="24">
        <f t="shared" ref="AZ112" si="325">+F112/F100-1</f>
        <v>0.62108885598591246</v>
      </c>
      <c r="BA112" s="24">
        <f t="shared" ref="BA112" si="326">+G112/G100-1</f>
        <v>0.21020476859480719</v>
      </c>
      <c r="BB112" s="24">
        <f t="shared" ref="BB112" si="327">+H112/H100-1</f>
        <v>0.30751204274295074</v>
      </c>
      <c r="BC112" s="24">
        <f t="shared" ref="BC112" si="328">+I112/I100-1</f>
        <v>0.34169931728756864</v>
      </c>
      <c r="BD112" s="24">
        <f t="shared" ref="BD112" si="329">+J112/J100-1</f>
        <v>0.38337701858471052</v>
      </c>
      <c r="BE112" s="24">
        <f t="shared" ref="BE112" si="330">+K112/K100-1</f>
        <v>0.23316719467797631</v>
      </c>
      <c r="BF112" s="24">
        <f t="shared" ref="BF112" si="331">+L112/L100-1</f>
        <v>0.85727381301412553</v>
      </c>
      <c r="BG112" s="24">
        <f t="shared" ref="BG112" si="332">+M112/M100-1</f>
        <v>0.50098237654016931</v>
      </c>
      <c r="BH112" s="24">
        <f t="shared" ref="BH112" si="333">+N112/N100-1</f>
        <v>0.30005985011857539</v>
      </c>
      <c r="BI112" s="24">
        <f t="shared" ref="BI112" si="334">+O112/O100-1</f>
        <v>0.14505769787430745</v>
      </c>
      <c r="BJ112" s="24">
        <f t="shared" ref="BJ112" si="335">+P112/P100-1</f>
        <v>0.33152201770822542</v>
      </c>
      <c r="BK112" s="24">
        <f t="shared" ref="BK112" si="336">+Q112/Q100-1</f>
        <v>0.43294507159583628</v>
      </c>
      <c r="BL112" s="24">
        <f t="shared" ref="BL112" si="337">+R112/R100-1</f>
        <v>0.3318200212699145</v>
      </c>
      <c r="BM112" s="24">
        <f t="shared" ref="BM112" si="338">+S112/S100-1</f>
        <v>0.27148583468901655</v>
      </c>
      <c r="BN112" s="24">
        <f t="shared" ref="BN112" si="339">+T112/T100-1</f>
        <v>0.27068462007092253</v>
      </c>
      <c r="BO112" s="24">
        <f t="shared" ref="BO112" si="340">+U112/U100-1</f>
        <v>0.22290873311070825</v>
      </c>
      <c r="BP112" s="24" t="e">
        <f t="shared" ref="BP112" si="341">+V112/V100-1</f>
        <v>#DIV/0!</v>
      </c>
      <c r="BQ112" s="24">
        <f t="shared" ref="BQ112" si="342">+W112/W100-1</f>
        <v>0.29130181537351785</v>
      </c>
      <c r="BR112" s="21"/>
      <c r="BS112" s="35">
        <f t="shared" ref="BS112" si="343">+A112</f>
        <v>45962</v>
      </c>
      <c r="BT112" s="24">
        <f t="shared" ref="BT112" si="344">(C112-C111)/$B111*C$3</f>
        <v>5.3087386238706933E-3</v>
      </c>
      <c r="BU112" s="24">
        <f t="shared" ref="BU112" si="345">(D112-D111)/$B111*D$3</f>
        <v>2.3761073979769435E-4</v>
      </c>
      <c r="BV112" s="24">
        <f t="shared" ref="BV112" si="346">(E112-E111)/$B111*E$3</f>
        <v>-9.6193665325284075E-5</v>
      </c>
      <c r="BW112" s="24">
        <f t="shared" ref="BW112" si="347">(F112-F111)/$B111*F$3</f>
        <v>5.9020426241638965E-3</v>
      </c>
      <c r="BX112" s="24">
        <f t="shared" ref="BX112" si="348">(G112-G111)/$B111*G$3</f>
        <v>1.0764219510094927E-3</v>
      </c>
      <c r="BY112" s="24">
        <f t="shared" ref="BY112" si="349">(H112-H111)/$B111*H$3</f>
        <v>1.4513617659331461E-3</v>
      </c>
      <c r="BZ112" s="24">
        <f t="shared" ref="BZ112" si="350">(I112-I111)/$B111*I$3</f>
        <v>4.5933067739941189E-3</v>
      </c>
      <c r="CA112" s="24">
        <f t="shared" ref="CA112" si="351">(J112-J111)/$B111*J$3</f>
        <v>7.486267944777792E-4</v>
      </c>
      <c r="CB112" s="24">
        <f t="shared" ref="CB112" si="352">(K112-K111)/$B111*K$3</f>
        <v>1.0960573831145365E-3</v>
      </c>
      <c r="CC112" s="24">
        <f t="shared" ref="CC112" si="353">(L112-L111)/$B111*L$3</f>
        <v>1.8531014784941198E-3</v>
      </c>
      <c r="CD112" s="24">
        <f t="shared" ref="CD112" si="354">(M112-M111)/$B111*M$3</f>
        <v>1.4713067451337933E-3</v>
      </c>
      <c r="CE112" s="24">
        <f t="shared" ref="CE112" si="355">(N112-N111)/$B111*N$3</f>
        <v>8.091510460607104E-4</v>
      </c>
      <c r="CF112" s="24">
        <f t="shared" ref="CF112" si="356">+SUM(BT112:CE112)</f>
        <v>2.44515322607247E-2</v>
      </c>
    </row>
    <row r="113" spans="1:84" x14ac:dyDescent="0.2">
      <c r="A113" s="31">
        <f>+[1]PAT!A114</f>
        <v>45992</v>
      </c>
      <c r="B113" s="17">
        <f>+[1]PAT!B114</f>
        <v>10293.154361633129</v>
      </c>
      <c r="C113" s="17">
        <f>+[1]PAT!C114</f>
        <v>10504.016822641701</v>
      </c>
      <c r="D113" s="17">
        <f>+[1]PAT!D114</f>
        <v>7509.6698496804502</v>
      </c>
      <c r="E113" s="17">
        <f>+[1]PAT!E114</f>
        <v>7800.6612903710902</v>
      </c>
      <c r="F113" s="17">
        <f>+[1]PAT!F114</f>
        <v>13096.176600000001</v>
      </c>
      <c r="G113" s="17">
        <f>+[1]PAT!G114</f>
        <v>8890.5702723292707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10375.503863866301</v>
      </c>
      <c r="M113" s="17">
        <f>+[1]PAT!M114</f>
        <v>12754.6764898205</v>
      </c>
      <c r="N113" s="17">
        <f>+[1]PAT!N114</f>
        <v>10493.941153276201</v>
      </c>
      <c r="O113" s="17">
        <f>+[1]PAT!P114</f>
        <v>8428.1142</v>
      </c>
      <c r="P113" s="17">
        <f>+[1]PAT!Q114</f>
        <v>10148.402899999999</v>
      </c>
      <c r="Q113" s="17">
        <f>+[1]PAT!R114</f>
        <v>11761.3886</v>
      </c>
      <c r="R113" s="18">
        <f t="shared" ref="R113" si="357">+SUMPRODUCT($C$3:$N$3,C113:N113)</f>
        <v>10293.154361633133</v>
      </c>
      <c r="S113" s="19">
        <f t="shared" si="52"/>
        <v>9568.0223874616531</v>
      </c>
      <c r="T113" s="19">
        <f t="shared" si="53"/>
        <v>9045.6781149855633</v>
      </c>
      <c r="U113" s="19">
        <f t="shared" si="54"/>
        <v>8423.4287178864379</v>
      </c>
      <c r="V113" s="19"/>
      <c r="W113" s="20">
        <f t="shared" si="55"/>
        <v>9611.8137786034113</v>
      </c>
      <c r="X113" s="21"/>
      <c r="Y113" s="41">
        <f t="shared" ref="Y113" si="358">+B113/B112-1</f>
        <v>2.7369208310039861E-2</v>
      </c>
      <c r="Z113" s="24">
        <f t="shared" ref="Z113" si="359">+C113/C112-1</f>
        <v>3.3456508145607966E-2</v>
      </c>
      <c r="AA113" s="24">
        <f t="shared" ref="AA113" si="360">+D113/D112-1</f>
        <v>2.0594045600633493E-2</v>
      </c>
      <c r="AB113" s="24">
        <f t="shared" ref="AB113" si="361">+E113/E112-1</f>
        <v>8.591198155127211E-3</v>
      </c>
      <c r="AC113" s="24">
        <f t="shared" ref="AC113" si="362">+F113/F112-1</f>
        <v>2.8414870471181741E-2</v>
      </c>
      <c r="AD113" s="24">
        <f t="shared" ref="AD113" si="363">+G113/G112-1</f>
        <v>7.066292717746947E-3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9.6165247782603158E-2</v>
      </c>
      <c r="AJ113" s="24">
        <f t="shared" ref="AJ113" si="369">+M113/M112-1</f>
        <v>9.8431452515768125E-3</v>
      </c>
      <c r="AK113" s="24">
        <f t="shared" ref="AK113" si="370">+N113/N112-1</f>
        <v>1.8508278626514718E-2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2.7369208310040305E-2</v>
      </c>
      <c r="AP113" s="24">
        <f t="shared" ref="AP113" si="375">+S113/S112-1</f>
        <v>2.1852161986041896E-2</v>
      </c>
      <c r="AQ113" s="24">
        <f t="shared" ref="AQ113" si="376">+T113/T112-1</f>
        <v>1.1721312702161812E-2</v>
      </c>
      <c r="AR113" s="24">
        <f t="shared" ref="AR113" si="377">+U113/U112-1</f>
        <v>1.2199540600366765E-2</v>
      </c>
      <c r="AS113" s="24" t="e">
        <f t="shared" ref="AS113" si="378">+V113/V112-1</f>
        <v>#DIV/0!</v>
      </c>
      <c r="AT113" s="24">
        <f t="shared" ref="AT113" si="379">+W113/W112-1</f>
        <v>2.631572486501188E-2</v>
      </c>
      <c r="AU113" s="21"/>
      <c r="AV113" s="24">
        <f t="shared" ref="AV113" si="380">+B113/B101-1</f>
        <v>0.3311950659223184</v>
      </c>
      <c r="AW113" s="24">
        <f t="shared" ref="AW113" si="381">+C113/C101-1</f>
        <v>0.2852704656463092</v>
      </c>
      <c r="AX113" s="24">
        <f t="shared" ref="AX113" si="382">+D113/D101-1</f>
        <v>0.27818383380755929</v>
      </c>
      <c r="AY113" s="24">
        <f t="shared" ref="AY113" si="383">+E113/E101-1</f>
        <v>0.17918465285428287</v>
      </c>
      <c r="AZ113" s="24">
        <f t="shared" ref="AZ113" si="384">+F113/F101-1</f>
        <v>0.58789421585564217</v>
      </c>
      <c r="BA113" s="24">
        <f t="shared" ref="BA113" si="385">+G113/G101-1</f>
        <v>0.19804261904536102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0.85531945153885758</v>
      </c>
      <c r="BG113" s="24">
        <f t="shared" ref="BG113" si="391">+M113/M101-1</f>
        <v>0.44967577018159877</v>
      </c>
      <c r="BH113" s="24">
        <f t="shared" ref="BH113" si="392">+N113/N101-1</f>
        <v>0.29216210854003655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0.33119506592231884</v>
      </c>
      <c r="BM113" s="24">
        <f t="shared" ref="BM113" si="397">+S113/S101-1</f>
        <v>0.26769377013300955</v>
      </c>
      <c r="BN113" s="24">
        <f t="shared" ref="BN113" si="398">+T113/T101-1</f>
        <v>0.25143356271601491</v>
      </c>
      <c r="BO113" s="24">
        <f t="shared" ref="BO113" si="399">+U113/U101-1</f>
        <v>0.20941988181500215</v>
      </c>
      <c r="BP113" s="24" t="e">
        <f t="shared" ref="BP113" si="400">+V113/V101-1</f>
        <v>#DIV/0!</v>
      </c>
      <c r="BQ113" s="24">
        <f t="shared" ref="BQ113" si="401">+W113/W101-1</f>
        <v>0.29325157427954385</v>
      </c>
      <c r="BR113" s="21"/>
      <c r="BS113" s="35">
        <f t="shared" ref="BS113" si="402">+A113</f>
        <v>45992</v>
      </c>
      <c r="BT113" s="24">
        <f t="shared" ref="BT113" si="403">(C113-C112)/$B112*C$3</f>
        <v>9.3099571650354165E-3</v>
      </c>
      <c r="BU113" s="24">
        <f t="shared" ref="BU113" si="404">(D113-D112)/$B112*D$3</f>
        <v>5.2936544405365112E-4</v>
      </c>
      <c r="BV113" s="24">
        <f t="shared" ref="BV113" si="405">(E113-E112)/$B112*E$3</f>
        <v>8.502293012773223E-4</v>
      </c>
      <c r="BW113" s="24">
        <f t="shared" ref="BW113" si="406">(F113-F112)/$B112*F$3</f>
        <v>3.6332718658329908E-3</v>
      </c>
      <c r="BX113" s="24">
        <f t="shared" ref="BX113" si="407">(G113-G112)/$B112*G$3</f>
        <v>4.0783316745636819E-4</v>
      </c>
      <c r="BY113" s="24">
        <f t="shared" ref="BY113" si="408">(H113-H112)/$B112*H$3</f>
        <v>9.7340994151161547E-4</v>
      </c>
      <c r="BZ113" s="24">
        <f t="shared" ref="BZ113" si="409">(I113-I112)/$B112*I$3</f>
        <v>6.5786979770221096E-3</v>
      </c>
      <c r="CA113" s="24">
        <f t="shared" ref="CA113" si="410">(J113-J112)/$B112*J$3</f>
        <v>7.4704112211370548E-4</v>
      </c>
      <c r="CB113" s="24">
        <f t="shared" ref="CB113" si="411">(K113-K112)/$B112*K$3</f>
        <v>1.212602974972745E-3</v>
      </c>
      <c r="CC113" s="24">
        <f t="shared" ref="CC113" si="412">(L113-L112)/$B112*L$3</f>
        <v>1.8987844553393087E-3</v>
      </c>
      <c r="CD113" s="24">
        <f t="shared" ref="CD113" si="413">(M113-M112)/$B112*M$3</f>
        <v>6.303636932470714E-4</v>
      </c>
      <c r="CE113" s="24">
        <f t="shared" ref="CE113" si="414">(N113-N112)/$B112*N$3</f>
        <v>5.9765120217819144E-4</v>
      </c>
      <c r="CF113" s="24">
        <f t="shared" ref="CF113" si="415">+SUM(BT113:CE113)</f>
        <v>2.7369208310040499E-2</v>
      </c>
    </row>
    <row r="114" spans="1:84" x14ac:dyDescent="0.2">
      <c r="A114" s="31">
        <f>+[1]PAT!A115</f>
        <v>46023</v>
      </c>
      <c r="B114" s="17">
        <f>+[1]PAT!B115</f>
        <v>10594.64679750544</v>
      </c>
      <c r="C114" s="17">
        <f>+[1]PAT!C115</f>
        <v>10860.856357072011</v>
      </c>
      <c r="D114" s="17">
        <f>+[1]PAT!D115</f>
        <v>7640.7239031489926</v>
      </c>
      <c r="E114" s="17">
        <f>+[1]PAT!E115</f>
        <v>7972.2952853428606</v>
      </c>
      <c r="F114" s="17">
        <f>+[1]PAT!F115</f>
        <v>13674.741099999999</v>
      </c>
      <c r="G114" s="17">
        <f>+[1]PAT!G115</f>
        <v>9034.2589913192987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10763.198331123591</v>
      </c>
      <c r="M114" s="17">
        <f>+[1]PAT!M115</f>
        <v>12940.876394363801</v>
      </c>
      <c r="N114" s="17">
        <f>+[1]PAT!N115</f>
        <v>10755.12615712849</v>
      </c>
      <c r="O114" s="17">
        <f>+[1]PAT!P115</f>
        <v>8671.9133000000002</v>
      </c>
      <c r="P114" s="17">
        <f>+[1]PAT!Q115</f>
        <v>10436.7053</v>
      </c>
      <c r="Q114" s="17">
        <f>+[1]PAT!R115</f>
        <v>12112.660400000001</v>
      </c>
      <c r="R114" s="18">
        <f t="shared" ref="R114" si="416">+SUMPRODUCT($C$3:$N$3,C114:N114)</f>
        <v>10594.646797505437</v>
      </c>
      <c r="S114" s="19">
        <f t="shared" si="52"/>
        <v>9819.912204487784</v>
      </c>
      <c r="T114" s="19">
        <f t="shared" si="53"/>
        <v>9228.1152856331573</v>
      </c>
      <c r="U114" s="19">
        <f t="shared" si="54"/>
        <v>8605.2346240627576</v>
      </c>
      <c r="V114" s="19"/>
      <c r="W114" s="20">
        <f t="shared" si="55"/>
        <v>9855.3923357253589</v>
      </c>
      <c r="X114" s="21"/>
      <c r="Y114" s="41">
        <f t="shared" ref="Y114" si="417">+B114/B113-1</f>
        <v>2.9290577531422057E-2</v>
      </c>
      <c r="Z114" s="24">
        <f t="shared" ref="Z114" si="418">+C114/C113-1</f>
        <v>3.3971721528580634E-2</v>
      </c>
      <c r="AA114" s="24">
        <f t="shared" ref="AA114" si="419">+D114/D113-1</f>
        <v>1.7451373508000412E-2</v>
      </c>
      <c r="AB114" s="24">
        <f t="shared" ref="AB114" si="420">+E114/E113-1</f>
        <v>2.2002492940390805E-2</v>
      </c>
      <c r="AC114" s="24">
        <f t="shared" ref="AC114" si="421">+F114/F113-1</f>
        <v>4.4178122949258158E-2</v>
      </c>
      <c r="AD114" s="24">
        <f t="shared" ref="AD114" si="422">+G114/G113-1</f>
        <v>1.6161923767392006E-2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3.7366326719560528E-2</v>
      </c>
      <c r="AJ114" s="24">
        <f t="shared" ref="AJ114" si="428">+M114/M113-1</f>
        <v>1.4598559570829339E-2</v>
      </c>
      <c r="AK114" s="24">
        <f t="shared" ref="AK114" si="429">+N114/N113-1</f>
        <v>2.4889124118134376E-2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2.9290577531421391E-2</v>
      </c>
      <c r="AP114" s="24">
        <f t="shared" ref="AP114" si="434">+S114/S113-1</f>
        <v>2.632621526431822E-2</v>
      </c>
      <c r="AQ114" s="24">
        <f t="shared" ref="AQ114" si="435">+T114/T113-1</f>
        <v>2.0168434950759373E-2</v>
      </c>
      <c r="AR114" s="24">
        <f t="shared" ref="AR114" si="436">+U114/U113-1</f>
        <v>2.158336139181305E-2</v>
      </c>
      <c r="AS114" s="24" t="e">
        <f t="shared" ref="AS114" si="437">+V114/V113-1</f>
        <v>#DIV/0!</v>
      </c>
      <c r="AT114" s="24">
        <f t="shared" ref="AT114" si="438">+W114/W113-1</f>
        <v>2.5341580968221811E-2</v>
      </c>
      <c r="AU114" s="21"/>
      <c r="AV114" s="24">
        <f t="shared" ref="AV114" si="439">+B114/B102-1</f>
        <v>0.33575534470036161</v>
      </c>
      <c r="AW114" s="24">
        <f t="shared" ref="AW114" si="440">+C114/C102-1</f>
        <v>0.29953745820317512</v>
      </c>
      <c r="AX114" s="24">
        <f t="shared" ref="AX114" si="441">+D114/D102-1</f>
        <v>0.27564682134275076</v>
      </c>
      <c r="AY114" s="24">
        <f t="shared" ref="AY114" si="442">+E114/E102-1</f>
        <v>0.17934457545809734</v>
      </c>
      <c r="AZ114" s="24">
        <f t="shared" ref="AZ114" si="443">+F114/F102-1</f>
        <v>0.59469586533305208</v>
      </c>
      <c r="BA114" s="24">
        <f t="shared" ref="BA114" si="444">+G114/G102-1</f>
        <v>0.20085099927370997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0.83885978303220221</v>
      </c>
      <c r="BG114" s="24">
        <f t="shared" ref="BG114" si="450">+M114/M102-1</f>
        <v>0.40227657781306547</v>
      </c>
      <c r="BH114" s="24">
        <f t="shared" ref="BH114" si="451">+N114/N102-1</f>
        <v>0.29855853353643025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0.33575534470036117</v>
      </c>
      <c r="BM114" s="24">
        <f t="shared" ref="BM114" si="456">+S114/S102-1</f>
        <v>0.27043801893757058</v>
      </c>
      <c r="BN114" s="24">
        <f t="shared" ref="BN114" si="457">+T114/T102-1</f>
        <v>0.24457769936316698</v>
      </c>
      <c r="BO114" s="24">
        <f t="shared" ref="BO114" si="458">+U114/U102-1</f>
        <v>0.21023968877436738</v>
      </c>
      <c r="BP114" s="24" t="e">
        <f t="shared" ref="BP114" si="459">+V114/V102-1</f>
        <v>#DIV/0!</v>
      </c>
      <c r="BQ114" s="24">
        <f t="shared" ref="BQ114" si="460">+W114/W102-1</f>
        <v>0.2969721932991487</v>
      </c>
      <c r="BR114" s="21"/>
      <c r="BS114" s="35">
        <f t="shared" ref="BS114" si="461">+A114</f>
        <v>46023</v>
      </c>
      <c r="BT114" s="24">
        <f t="shared" ref="BT114" si="462">(C114-C113)/$B113*C$3</f>
        <v>9.5093380372374015E-3</v>
      </c>
      <c r="BU114" s="24">
        <f t="shared" ref="BU114" si="463">(D114-D113)/$B113*D$3</f>
        <v>4.4562548177614437E-4</v>
      </c>
      <c r="BV114" s="24">
        <f t="shared" ref="BV114" si="464">(E114-E113)/$B113*E$3</f>
        <v>2.1376807713480994E-3</v>
      </c>
      <c r="BW114" s="24">
        <f t="shared" ref="BW114" si="465">(F114-F113)/$B113*F$3</f>
        <v>5.6545920380781283E-3</v>
      </c>
      <c r="BX114" s="24">
        <f t="shared" ref="BX114" si="466">(G114-G113)/$B113*G$3</f>
        <v>9.1435635405681182E-4</v>
      </c>
      <c r="BY114" s="24">
        <f t="shared" ref="BY114" si="467">(H114-H113)/$B113*H$3</f>
        <v>1.4850984365860345E-3</v>
      </c>
      <c r="BZ114" s="24">
        <f t="shared" ref="BZ114" si="468">(I114-I113)/$B113*I$3</f>
        <v>4.2041140820056801E-3</v>
      </c>
      <c r="CA114" s="24">
        <f t="shared" ref="CA114" si="469">(J114-J113)/$B113*J$3</f>
        <v>9.373541006985548E-4</v>
      </c>
      <c r="CB114" s="24">
        <f t="shared" ref="CB114" si="470">(K114-K113)/$B113*K$3</f>
        <v>1.4994946619600749E-3</v>
      </c>
      <c r="CC114" s="24">
        <f t="shared" ref="CC114" si="471">(L114-L113)/$B113*L$3</f>
        <v>7.8720420203547321E-4</v>
      </c>
      <c r="CD114" s="24">
        <f t="shared" ref="CD114" si="472">(M114-M113)/$B113*M$3</f>
        <v>9.1895592142843209E-4</v>
      </c>
      <c r="CE114" s="24">
        <f t="shared" ref="CE114" si="473">(N114-N113)/$B113*N$3</f>
        <v>7.9676344421018494E-4</v>
      </c>
      <c r="CF114" s="24">
        <f t="shared" ref="CF114" si="474">+SUM(BT114:CE114)</f>
        <v>2.9290577531421023E-2</v>
      </c>
    </row>
    <row r="115" spans="1:84" x14ac:dyDescent="0.2">
      <c r="A115" s="31">
        <f>+[1]PAT!A116</f>
        <v>46054</v>
      </c>
      <c r="B115" s="17">
        <f>+[1]PAT!B116</f>
        <v>10898.820742751741</v>
      </c>
      <c r="C115" s="17">
        <f>+[1]PAT!C116</f>
        <v>11057.664692038081</v>
      </c>
      <c r="D115" s="17">
        <f>+[1]PAT!D116</f>
        <v>7772.7789624283259</v>
      </c>
      <c r="E115" s="17">
        <f>+[1]PAT!E116</f>
        <v>8183.5777998778431</v>
      </c>
      <c r="F115" s="17">
        <f>+[1]PAT!F116</f>
        <v>14941.102199999999</v>
      </c>
      <c r="G115" s="17">
        <f>+[1]PAT!G116</f>
        <v>9207.0078084137567</v>
      </c>
      <c r="H115" s="17">
        <f>+[1]PAT!H116</f>
        <v>12374.481299999999</v>
      </c>
      <c r="I115" s="17">
        <f>+[1]PAT!I116</f>
        <v>12257.882600000001</v>
      </c>
      <c r="J115" s="17">
        <f>+[1]PAT!J116</f>
        <v>8498.6178999999993</v>
      </c>
      <c r="K115" s="17">
        <f>+[1]PAT!K116</f>
        <v>8523.7034999999996</v>
      </c>
      <c r="L115" s="17">
        <f>+[1]PAT!L116</f>
        <v>11169.294386692571</v>
      </c>
      <c r="M115" s="17">
        <f>+[1]PAT!M116</f>
        <v>13174.93318469897</v>
      </c>
      <c r="N115" s="17">
        <f>+[1]PAT!N116</f>
        <v>10978.35307741032</v>
      </c>
      <c r="O115" s="17">
        <f>+[1]PAT!P116</f>
        <v>8795.9151999999995</v>
      </c>
      <c r="P115" s="17">
        <f>+[1]PAT!Q116</f>
        <v>10677.459500000001</v>
      </c>
      <c r="Q115" s="17">
        <f>+[1]PAT!R116</f>
        <v>12794</v>
      </c>
      <c r="R115" s="18">
        <f t="shared" ref="R115" si="475">+SUMPRODUCT($C$3:$N$3,C115:N115)</f>
        <v>10898.820742751743</v>
      </c>
      <c r="S115" s="19">
        <f t="shared" si="52"/>
        <v>10007.025235284162</v>
      </c>
      <c r="T115" s="19">
        <f t="shared" si="53"/>
        <v>9413.1570694537113</v>
      </c>
      <c r="U115" s="19">
        <f t="shared" si="54"/>
        <v>8782.0532826159979</v>
      </c>
      <c r="V115" s="19"/>
      <c r="W115" s="20">
        <f t="shared" si="55"/>
        <v>10052.465356829223</v>
      </c>
      <c r="X115" s="21"/>
      <c r="Y115" s="41">
        <f t="shared" ref="Y115" si="476">+B115/B114-1</f>
        <v>2.8710154388338793E-2</v>
      </c>
      <c r="Z115" s="24">
        <f t="shared" ref="Z115" si="477">+C115/C114-1</f>
        <v>1.8120885544897103E-2</v>
      </c>
      <c r="AA115" s="24">
        <f t="shared" ref="AA115" si="478">+D115/D114-1</f>
        <v>1.728305602364566E-2</v>
      </c>
      <c r="AB115" s="24">
        <f t="shared" ref="AB115" si="479">+E115/E114-1</f>
        <v>2.6502093433923291E-2</v>
      </c>
      <c r="AC115" s="24">
        <f t="shared" ref="AC115" si="480">+F115/F114-1</f>
        <v>9.2605855623840716E-2</v>
      </c>
      <c r="AD115" s="24">
        <f t="shared" ref="AD115" si="481">+G115/G114-1</f>
        <v>1.9121525878375456E-2</v>
      </c>
      <c r="AE115" s="24">
        <f t="shared" ref="AE115" si="482">+H115/H114-1</f>
        <v>3.5927340501564542E-2</v>
      </c>
      <c r="AF115" s="24">
        <f t="shared" ref="AF115" si="483">+I115/I114-1</f>
        <v>1.1928821674788592E-2</v>
      </c>
      <c r="AG115" s="24">
        <f t="shared" ref="AG115" si="484">+J115/J114-1</f>
        <v>1.3526240412912172E-2</v>
      </c>
      <c r="AH115" s="24">
        <f t="shared" ref="AH115" si="485">+K115/K114-1</f>
        <v>1.2427961771936946E-2</v>
      </c>
      <c r="AI115" s="24">
        <f t="shared" ref="AI115" si="486">+L115/L114-1</f>
        <v>3.7730054122916634E-2</v>
      </c>
      <c r="AJ115" s="24">
        <f t="shared" ref="AJ115" si="487">+M115/M114-1</f>
        <v>1.8086625913304344E-2</v>
      </c>
      <c r="AK115" s="24">
        <f t="shared" ref="AK115" si="488">+N115/N114-1</f>
        <v>2.0755397660665809E-2</v>
      </c>
      <c r="AL115" s="24">
        <f t="shared" ref="AL115" si="489">+O115/O114-1</f>
        <v>1.4299255044443182E-2</v>
      </c>
      <c r="AM115" s="24">
        <f t="shared" ref="AM115" si="490">+P115/P114-1</f>
        <v>2.3068027033397387E-2</v>
      </c>
      <c r="AN115" s="24">
        <f t="shared" ref="AN115" si="491">+Q115/Q114-1</f>
        <v>5.6250202474098954E-2</v>
      </c>
      <c r="AO115" s="24">
        <f t="shared" ref="AO115" si="492">+R115/R114-1</f>
        <v>2.8710154388339459E-2</v>
      </c>
      <c r="AP115" s="24">
        <f t="shared" ref="AP115" si="493">+S115/S114-1</f>
        <v>1.9054450477761442E-2</v>
      </c>
      <c r="AQ115" s="24">
        <f t="shared" ref="AQ115" si="494">+T115/T114-1</f>
        <v>2.0051958400285397E-2</v>
      </c>
      <c r="AR115" s="24">
        <f t="shared" ref="AR115" si="495">+U115/U114-1</f>
        <v>2.0547802155074679E-2</v>
      </c>
      <c r="AS115" s="24" t="e">
        <f t="shared" ref="AS115" si="496">+V115/V114-1</f>
        <v>#DIV/0!</v>
      </c>
      <c r="AT115" s="24">
        <f t="shared" ref="AT115" si="497">+W115/W114-1</f>
        <v>1.9996466339496477E-2</v>
      </c>
      <c r="AU115" s="21"/>
      <c r="AV115" s="24">
        <f t="shared" ref="AV115" si="498">+B115/B103-1</f>
        <v>0.3324474637109871</v>
      </c>
      <c r="AW115" s="24">
        <f t="shared" ref="AW115" si="499">+C115/C103-1</f>
        <v>0.27609375901826927</v>
      </c>
      <c r="AX115" s="24">
        <f t="shared" ref="AX115" si="500">+D115/D103-1</f>
        <v>0.2638613877925422</v>
      </c>
      <c r="AY115" s="24">
        <f t="shared" ref="AY115" si="501">+E115/E103-1</f>
        <v>0.19310610163337483</v>
      </c>
      <c r="AZ115" s="24">
        <f t="shared" ref="AZ115" si="502">+F115/F103-1</f>
        <v>0.62472058145221188</v>
      </c>
      <c r="BA115" s="24">
        <f t="shared" ref="BA115" si="503">+G115/G103-1</f>
        <v>0.2047144663199516</v>
      </c>
      <c r="BB115" s="24">
        <f t="shared" ref="BB115" si="504">+H115/H103-1</f>
        <v>0.32398002188216113</v>
      </c>
      <c r="BC115" s="24">
        <f t="shared" ref="BC115" si="505">+I115/I103-1</f>
        <v>0.38278415211755057</v>
      </c>
      <c r="BD115" s="24">
        <f t="shared" ref="BD115" si="506">+J115/J103-1</f>
        <v>0.35829300012130716</v>
      </c>
      <c r="BE115" s="24">
        <f t="shared" ref="BE115" si="507">+K115/K103-1</f>
        <v>0.22185564959103177</v>
      </c>
      <c r="BF115" s="24">
        <f t="shared" ref="BF115" si="508">+L115/L103-1</f>
        <v>0.74485255742466894</v>
      </c>
      <c r="BG115" s="24">
        <f t="shared" ref="BG115" si="509">+M115/M103-1</f>
        <v>0.37393355813089357</v>
      </c>
      <c r="BH115" s="24">
        <f t="shared" ref="BH115" si="510">+N115/N103-1</f>
        <v>0.28843648409516986</v>
      </c>
      <c r="BI115" s="24">
        <f t="shared" ref="BI115" si="511">+O115/O103-1</f>
        <v>0.22994727885594113</v>
      </c>
      <c r="BJ115" s="24">
        <f t="shared" ref="BJ115" si="512">+P115/P103-1</f>
        <v>0.30887521401769202</v>
      </c>
      <c r="BK115" s="24">
        <f t="shared" ref="BK115" si="513">+Q115/Q103-1</f>
        <v>0.45191720935202628</v>
      </c>
      <c r="BL115" s="24">
        <f t="shared" ref="BL115" si="514">+R115/R103-1</f>
        <v>0.3324474637109871</v>
      </c>
      <c r="BM115" s="24">
        <f t="shared" ref="BM115" si="515">+S115/S103-1</f>
        <v>0.25905487449397402</v>
      </c>
      <c r="BN115" s="24">
        <f t="shared" ref="BN115" si="516">+T115/T103-1</f>
        <v>0.24353763636963044</v>
      </c>
      <c r="BO115" s="24">
        <f t="shared" ref="BO115" si="517">+U115/U103-1</f>
        <v>0.2145264525502486</v>
      </c>
      <c r="BP115" s="24" t="e">
        <f t="shared" ref="BP115" si="518">+V115/V103-1</f>
        <v>#DIV/0!</v>
      </c>
      <c r="BQ115" s="24">
        <f t="shared" ref="BQ115" si="519">+W115/W103-1</f>
        <v>0.2984630894468665</v>
      </c>
      <c r="BR115" s="21"/>
      <c r="BS115" s="35">
        <f t="shared" ref="BS115" si="520">+A115</f>
        <v>46054</v>
      </c>
      <c r="BT115" s="24">
        <f t="shared" ref="BT115" si="521">(C115-C114)/$B114*C$3</f>
        <v>5.0954531390233742E-3</v>
      </c>
      <c r="BU115" s="24">
        <f t="shared" ref="BU115" si="522">(D115-D114)/$B114*D$3</f>
        <v>4.3625117128632569E-4</v>
      </c>
      <c r="BV115" s="24">
        <f t="shared" ref="BV115" si="523">(E115-E114)/$B114*E$3</f>
        <v>2.556613625832471E-3</v>
      </c>
      <c r="BW115" s="24">
        <f t="shared" ref="BW115" si="524">(F115-F114)/$B114*F$3</f>
        <v>1.2024556277798328E-2</v>
      </c>
      <c r="BX115" s="24">
        <f t="shared" ref="BX115" si="525">(G115-G114)/$B114*G$3</f>
        <v>1.0679966718995465E-3</v>
      </c>
      <c r="BY115" s="24">
        <f t="shared" ref="BY115" si="526">(H115-H114)/$B114*H$3</f>
        <v>2.0051251972837683E-3</v>
      </c>
      <c r="BZ115" s="24">
        <f t="shared" ref="BZ115" si="527">(I115-I114)/$B114*I$3</f>
        <v>1.8303286226177846E-3</v>
      </c>
      <c r="CA115" s="24">
        <f t="shared" ref="CA115" si="528">(J115-J114)/$B114*J$3</f>
        <v>3.4150306745967755E-4</v>
      </c>
      <c r="CB115" s="24">
        <f t="shared" ref="CB115" si="529">(K115-K114)/$B114*K$3</f>
        <v>7.6735909987242317E-4</v>
      </c>
      <c r="CC115" s="24">
        <f t="shared" ref="CC115" si="530">(L115-L114)/$B114*L$3</f>
        <v>8.0110339906660014E-4</v>
      </c>
      <c r="CD115" s="24">
        <f t="shared" ref="CD115" si="531">(M115-M114)/$B114*M$3</f>
        <v>1.1222728965184739E-3</v>
      </c>
      <c r="CE115" s="24">
        <f t="shared" ref="CE115" si="532">(N115-N114)/$B114*N$3</f>
        <v>6.6159121968085164E-4</v>
      </c>
      <c r="CF115" s="24">
        <f t="shared" ref="CF115" si="533">+SUM(BT115:CE115)</f>
        <v>2.8710154388339629E-2</v>
      </c>
    </row>
    <row r="116" spans="1:84" x14ac:dyDescent="0.2">
      <c r="A116" s="31">
        <f>+[1]PAT!A117</f>
        <v>46082</v>
      </c>
      <c r="B116" s="17">
        <f>+[1]PAT!B117</f>
        <v>11059.268542418169</v>
      </c>
      <c r="C116" s="17">
        <f>+[1]PAT!C117</f>
        <v>11320.260479481711</v>
      </c>
      <c r="D116" s="17">
        <f>+[1]PAT!D117</f>
        <v>7846.9695219904916</v>
      </c>
      <c r="E116" s="17">
        <f>+[1]PAT!E117</f>
        <v>8121.3925383365568</v>
      </c>
      <c r="F116" s="17">
        <f>+[1]PAT!F117</f>
        <v>15250.1577</v>
      </c>
      <c r="G116" s="17">
        <f>+[1]PAT!G117</f>
        <v>9280.0406033954314</v>
      </c>
      <c r="H116" s="17">
        <f>+[1]PAT!H117</f>
        <v>12691.444100000001</v>
      </c>
      <c r="I116" s="17">
        <f>+[1]PAT!I117</f>
        <v>12640.0398</v>
      </c>
      <c r="J116" s="17">
        <f>+[1]PAT!J117</f>
        <v>8731.1118999999999</v>
      </c>
      <c r="K116" s="17">
        <f>+[1]PAT!K117</f>
        <v>8684.3583999999992</v>
      </c>
      <c r="L116" s="17">
        <f>+[1]PAT!L117</f>
        <v>9141.9748689754342</v>
      </c>
      <c r="M116" s="17">
        <f>+[1]PAT!M117</f>
        <v>13364.742847743521</v>
      </c>
      <c r="N116" s="17">
        <f>+[1]PAT!N117</f>
        <v>11098.50188670575</v>
      </c>
      <c r="O116" s="17">
        <f>+[1]PAT!P117</f>
        <v>8838.9739000000009</v>
      </c>
      <c r="P116" s="17">
        <f>+[1]PAT!Q117</f>
        <v>10921.209500000001</v>
      </c>
      <c r="Q116" s="17">
        <f>+[1]PAT!R117</f>
        <v>13289.0661</v>
      </c>
      <c r="R116" s="18">
        <f t="shared" ref="R116" si="534">+SUMPRODUCT($C$3:$N$3,C116:N116)</f>
        <v>11059.268542418164</v>
      </c>
      <c r="S116" s="19">
        <f t="shared" si="52"/>
        <v>10153.858967139207</v>
      </c>
      <c r="T116" s="19">
        <f t="shared" si="53"/>
        <v>9477.3804483175281</v>
      </c>
      <c r="U116" s="19">
        <f t="shared" si="54"/>
        <v>8825.2073641337774</v>
      </c>
      <c r="V116" s="19"/>
      <c r="W116" s="20">
        <f t="shared" si="55"/>
        <v>10136.069642761533</v>
      </c>
      <c r="X116" s="21"/>
      <c r="Y116" s="41">
        <f t="shared" ref="Y116" si="535">+B116/B115-1</f>
        <v>1.4721574329326748E-2</v>
      </c>
      <c r="Z116" s="24">
        <f t="shared" ref="Z116" si="536">+C116/C115-1</f>
        <v>2.3747852259682567E-2</v>
      </c>
      <c r="AA116" s="24">
        <f t="shared" ref="AA116" si="537">+D116/D115-1</f>
        <v>9.5449207961251226E-3</v>
      </c>
      <c r="AB116" s="24">
        <f t="shared" ref="AB116" si="538">+E116/E115-1</f>
        <v>-7.5987866263352855E-3</v>
      </c>
      <c r="AC116" s="24">
        <f t="shared" ref="AC116" si="539">+F116/F115-1</f>
        <v>2.0684919751101205E-2</v>
      </c>
      <c r="AD116" s="24">
        <f t="shared" ref="AD116" si="540">+G116/G115-1</f>
        <v>7.9323050986157551E-3</v>
      </c>
      <c r="AE116" s="24">
        <f t="shared" ref="AE116" si="541">+H116/H115-1</f>
        <v>2.5614229179852677E-2</v>
      </c>
      <c r="AF116" s="24">
        <f t="shared" ref="AF116" si="542">+I116/I115-1</f>
        <v>3.1176444780112389E-2</v>
      </c>
      <c r="AG116" s="24">
        <f t="shared" ref="AG116" si="543">+J116/J115-1</f>
        <v>2.7356683490853406E-2</v>
      </c>
      <c r="AH116" s="24">
        <f t="shared" ref="AH116" si="544">+K116/K115-1</f>
        <v>1.8848016006187907E-2</v>
      </c>
      <c r="AI116" s="24">
        <f t="shared" ref="AI116" si="545">+L116/L115-1</f>
        <v>-0.18150828938062058</v>
      </c>
      <c r="AJ116" s="24">
        <f t="shared" ref="AJ116" si="546">+M116/M115-1</f>
        <v>1.4406878606791684E-2</v>
      </c>
      <c r="AK116" s="24">
        <f t="shared" ref="AK116" si="547">+N116/N115-1</f>
        <v>1.0944156054030874E-2</v>
      </c>
      <c r="AL116" s="24">
        <f t="shared" ref="AL116" si="548">+O116/O115-1</f>
        <v>4.8953064031360682E-3</v>
      </c>
      <c r="AM116" s="24">
        <f t="shared" ref="AM116" si="549">+P116/P115-1</f>
        <v>2.2828464018056049E-2</v>
      </c>
      <c r="AN116" s="24">
        <f t="shared" ref="AN116" si="550">+Q116/Q115-1</f>
        <v>3.8695177426918859E-2</v>
      </c>
      <c r="AO116" s="24">
        <f t="shared" ref="AO116" si="551">+R116/R115-1</f>
        <v>1.4721574329326081E-2</v>
      </c>
      <c r="AP116" s="24">
        <f t="shared" ref="AP116" si="552">+S116/S115-1</f>
        <v>1.467306501209964E-2</v>
      </c>
      <c r="AQ116" s="24">
        <f t="shared" ref="AQ116" si="553">+T116/T115-1</f>
        <v>6.8227246597452051E-3</v>
      </c>
      <c r="AR116" s="24">
        <f t="shared" ref="AR116" si="554">+U116/U115-1</f>
        <v>4.9138942943107722E-3</v>
      </c>
      <c r="AS116" s="24" t="e">
        <f t="shared" ref="AS116" si="555">+V116/V115-1</f>
        <v>#DIV/0!</v>
      </c>
      <c r="AT116" s="24">
        <f t="shared" ref="AT116" si="556">+W116/W115-1</f>
        <v>8.316794235506908E-3</v>
      </c>
      <c r="AU116" s="21"/>
      <c r="AV116" s="24">
        <f t="shared" ref="AV116" si="557">+B116/B104-1</f>
        <v>0.32044504094322357</v>
      </c>
      <c r="AW116" s="24">
        <f t="shared" ref="AW116" si="558">+C116/C104-1</f>
        <v>0.27824625893403576</v>
      </c>
      <c r="AX116" s="24">
        <f t="shared" ref="AX116" si="559">+D116/D104-1</f>
        <v>0.27521660225423572</v>
      </c>
      <c r="AY116" s="24">
        <f t="shared" ref="AY116" si="560">+E116/E104-1</f>
        <v>0.16096662989426602</v>
      </c>
      <c r="AZ116" s="24">
        <f t="shared" ref="AZ116" si="561">+F116/F104-1</f>
        <v>0.58398711941999948</v>
      </c>
      <c r="BA116" s="24">
        <f t="shared" ref="BA116" si="562">+G116/G104-1</f>
        <v>0.18294792968447893</v>
      </c>
      <c r="BB116" s="24">
        <f t="shared" ref="BB116" si="563">+H116/H104-1</f>
        <v>0.32200260876747167</v>
      </c>
      <c r="BC116" s="24">
        <f t="shared" ref="BC116" si="564">+I116/I104-1</f>
        <v>0.40605278232107778</v>
      </c>
      <c r="BD116" s="24">
        <f t="shared" ref="BD116" si="565">+J116/J104-1</f>
        <v>0.35567967148596247</v>
      </c>
      <c r="BE116" s="24">
        <f t="shared" ref="BE116" si="566">+K116/K104-1</f>
        <v>0.22233838461699662</v>
      </c>
      <c r="BF116" s="24">
        <f t="shared" ref="BF116" si="567">+L116/L104-1</f>
        <v>0.47574933607429859</v>
      </c>
      <c r="BG116" s="24">
        <f t="shared" ref="BG116" si="568">+M116/M104-1</f>
        <v>0.33031780425627488</v>
      </c>
      <c r="BH116" s="24">
        <f t="shared" ref="BH116" si="569">+N116/N104-1</f>
        <v>0.27799689598723831</v>
      </c>
      <c r="BI116" s="24">
        <f t="shared" ref="BI116" si="570">+O116/O104-1</f>
        <v>0.19551341251255994</v>
      </c>
      <c r="BJ116" s="24">
        <f t="shared" ref="BJ116" si="571">+P116/P104-1</f>
        <v>0.30034520103479845</v>
      </c>
      <c r="BK116" s="24">
        <f t="shared" ref="BK116" si="572">+Q116/Q104-1</f>
        <v>0.44493605926067681</v>
      </c>
      <c r="BL116" s="24">
        <f t="shared" ref="BL116" si="573">+R116/R104-1</f>
        <v>0.3204450409432229</v>
      </c>
      <c r="BM116" s="24">
        <f t="shared" ref="BM116" si="574">+S116/S104-1</f>
        <v>0.24872035400469183</v>
      </c>
      <c r="BN116" s="24">
        <f t="shared" ref="BN116" si="575">+T116/T104-1</f>
        <v>0.22051950380789087</v>
      </c>
      <c r="BO116" s="24">
        <f t="shared" ref="BO116" si="576">+U116/U104-1</f>
        <v>0.19545172878700257</v>
      </c>
      <c r="BP116" s="24" t="e">
        <f t="shared" ref="BP116" si="577">+V116/V104-1</f>
        <v>#DIV/0!</v>
      </c>
      <c r="BQ116" s="24">
        <f t="shared" ref="BQ116" si="578">+W116/W104-1</f>
        <v>0.28562774444608952</v>
      </c>
      <c r="BR116" s="21"/>
      <c r="BS116" s="35">
        <f t="shared" ref="BS116" si="579">+A116</f>
        <v>46082</v>
      </c>
      <c r="BT116" s="24">
        <f t="shared" ref="BT116" si="580">(C116-C115)/$B115*C$3</f>
        <v>6.6089741446285584E-3</v>
      </c>
      <c r="BU116" s="24">
        <f t="shared" ref="BU116" si="581">(D116-D115)/$B115*D$3</f>
        <v>2.3825234362191998E-4</v>
      </c>
      <c r="BV116" s="24">
        <f t="shared" ref="BV116" si="582">(E116-E115)/$B115*E$3</f>
        <v>-7.3146909356177671E-4</v>
      </c>
      <c r="BW116" s="24">
        <f t="shared" ref="BW116" si="583">(F116-F115)/$B115*F$3</f>
        <v>2.852692418184517E-3</v>
      </c>
      <c r="BX116" s="24">
        <f t="shared" ref="BX116" si="584">(G116-G115)/$B115*G$3</f>
        <v>4.3891428111440914E-4</v>
      </c>
      <c r="BY116" s="24">
        <f t="shared" ref="BY116" si="585">(H116-H115)/$B115*H$3</f>
        <v>1.4395739658746532E-3</v>
      </c>
      <c r="BZ116" s="24">
        <f t="shared" ref="BZ116" si="586">(I116-I115)/$B115*I$3</f>
        <v>4.7056004911455555E-3</v>
      </c>
      <c r="CA116" s="24">
        <f t="shared" ref="CA116" si="587">(J116-J115)/$B115*J$3</f>
        <v>6.8049184173731828E-4</v>
      </c>
      <c r="CB116" s="24">
        <f t="shared" ref="CB116" si="588">(K116-K115)/$B115*K$3</f>
        <v>1.1453427875031074E-3</v>
      </c>
      <c r="CC116" s="24">
        <f t="shared" ref="CC116" si="589">(L116-L115)/$B115*L$3</f>
        <v>-3.8876662824706941E-3</v>
      </c>
      <c r="CD116" s="24">
        <f t="shared" ref="CD116" si="590">(M116-M115)/$B115*M$3</f>
        <v>8.847132281789115E-4</v>
      </c>
      <c r="CE116" s="24">
        <f t="shared" ref="CE116" si="591">(N116-N115)/$B115*N$3</f>
        <v>3.4615420336970898E-4</v>
      </c>
      <c r="CF116" s="24">
        <f t="shared" ref="CF116" si="592">+SUM(BT116:CE116)</f>
        <v>1.4721574329326191E-2</v>
      </c>
    </row>
    <row r="117" spans="1:84" x14ac:dyDescent="0.2">
      <c r="A117" s="31">
        <f>+[1]PAT!A118</f>
        <v>46113</v>
      </c>
      <c r="B117" s="17">
        <f>+[1]PAT!B118</f>
        <v>11336.1423872165</v>
      </c>
      <c r="C117" s="17">
        <f>+[1]PAT!C118</f>
        <v>11554.376958489231</v>
      </c>
      <c r="D117" s="17">
        <f>+[1]PAT!D118</f>
        <v>8098.9962662698108</v>
      </c>
      <c r="E117" s="17">
        <f>+[1]PAT!E118</f>
        <v>8136.5478403109983</v>
      </c>
      <c r="F117" s="17">
        <f>+[1]PAT!F118</f>
        <v>15743.9522</v>
      </c>
      <c r="G117" s="17">
        <f>+[1]PAT!G118</f>
        <v>9590.576388214482</v>
      </c>
      <c r="H117" s="17">
        <f>+[1]PAT!H118</f>
        <v>12983.163</v>
      </c>
      <c r="I117" s="17">
        <f>+[1]PAT!I118</f>
        <v>13235.693499999999</v>
      </c>
      <c r="J117" s="17">
        <f>+[1]PAT!J118</f>
        <v>9028.6759000000002</v>
      </c>
      <c r="K117" s="17">
        <f>+[1]PAT!K118</f>
        <v>8782.6690999999992</v>
      </c>
      <c r="L117" s="17">
        <f>+[1]PAT!L118</f>
        <v>9046.3680229180209</v>
      </c>
      <c r="M117" s="17">
        <f>+[1]PAT!M118</f>
        <v>13639.59635661683</v>
      </c>
      <c r="N117" s="17">
        <f>+[1]PAT!N118</f>
        <v>11366.139083834991</v>
      </c>
      <c r="O117" s="17">
        <f>+[1]PAT!P118</f>
        <v>8877.4258000000009</v>
      </c>
      <c r="P117" s="17">
        <f>+[1]PAT!Q118</f>
        <v>11199.454299999999</v>
      </c>
      <c r="Q117" s="17">
        <f>+[1]PAT!R118</f>
        <v>13783.080400000001</v>
      </c>
      <c r="R117" s="18">
        <f t="shared" ref="R117" si="593">+SUMPRODUCT($C$3:$N$3,C117:N117)</f>
        <v>11336.142387216494</v>
      </c>
      <c r="S117" s="19">
        <f t="shared" si="52"/>
        <v>10342.917946609614</v>
      </c>
      <c r="T117" s="19">
        <f t="shared" si="53"/>
        <v>9625.2540661042767</v>
      </c>
      <c r="U117" s="19">
        <f t="shared" si="54"/>
        <v>8951.777882623308</v>
      </c>
      <c r="V117" s="19"/>
      <c r="W117" s="20">
        <f t="shared" si="55"/>
        <v>10396.029727326764</v>
      </c>
      <c r="X117" s="21"/>
      <c r="Y117" s="41">
        <f t="shared" ref="Y117" si="594">+B117/B116-1</f>
        <v>2.5035457248946624E-2</v>
      </c>
      <c r="Z117" s="24">
        <f t="shared" ref="Z117" si="595">+C117/C116-1</f>
        <v>2.0681191871146698E-2</v>
      </c>
      <c r="AA117" s="24">
        <f t="shared" ref="AA117" si="596">+D117/D116-1</f>
        <v>3.2117716727844359E-2</v>
      </c>
      <c r="AB117" s="24">
        <f t="shared" ref="AB117" si="597">+E117/E116-1</f>
        <v>1.8660964733452357E-3</v>
      </c>
      <c r="AC117" s="24">
        <f t="shared" ref="AC117" si="598">+F117/F116-1</f>
        <v>3.2379632375867162E-2</v>
      </c>
      <c r="AD117" s="24">
        <f t="shared" ref="AD117" si="599">+G117/G116-1</f>
        <v>3.3462761435055555E-2</v>
      </c>
      <c r="AE117" s="24">
        <f t="shared" ref="AE117" si="600">+H117/H116-1</f>
        <v>2.2985477279138022E-2</v>
      </c>
      <c r="AF117" s="24">
        <f t="shared" ref="AF117" si="601">+I117/I116-1</f>
        <v>4.7124353200216795E-2</v>
      </c>
      <c r="AG117" s="24">
        <f t="shared" ref="AG117" si="602">+J117/J116-1</f>
        <v>3.40808826422212E-2</v>
      </c>
      <c r="AH117" s="24">
        <f t="shared" ref="AH117" si="603">+K117/K116-1</f>
        <v>1.1320433297639987E-2</v>
      </c>
      <c r="AI117" s="24">
        <f t="shared" ref="AI117" si="604">+L117/L116-1</f>
        <v>-1.0458007971764216E-2</v>
      </c>
      <c r="AJ117" s="24">
        <f t="shared" ref="AJ117" si="605">+M117/M116-1</f>
        <v>2.0565566581007166E-2</v>
      </c>
      <c r="AK117" s="24">
        <f t="shared" ref="AK117" si="606">+N117/N116-1</f>
        <v>2.4114713847084968E-2</v>
      </c>
      <c r="AL117" s="24">
        <f t="shared" ref="AL117" si="607">+O117/O116-1</f>
        <v>4.3502673992510399E-3</v>
      </c>
      <c r="AM117" s="24">
        <f t="shared" ref="AM117" si="608">+P117/P116-1</f>
        <v>2.5477471153721343E-2</v>
      </c>
      <c r="AN117" s="24">
        <f t="shared" ref="AN117" si="609">+Q117/Q116-1</f>
        <v>3.7174493397997388E-2</v>
      </c>
      <c r="AO117" s="24">
        <f t="shared" ref="AO117" si="610">+R117/R116-1</f>
        <v>2.5035457248946624E-2</v>
      </c>
      <c r="AP117" s="24">
        <f t="shared" ref="AP117" si="611">+S117/S116-1</f>
        <v>1.8619421451711693E-2</v>
      </c>
      <c r="AQ117" s="24">
        <f t="shared" ref="AQ117" si="612">+T117/T116-1</f>
        <v>1.5602794315701329E-2</v>
      </c>
      <c r="AR117" s="24">
        <f t="shared" ref="AR117" si="613">+U117/U116-1</f>
        <v>1.4341931386668838E-2</v>
      </c>
      <c r="AS117" s="24" t="e">
        <f t="shared" ref="AS117" si="614">+V117/V116-1</f>
        <v>#DIV/0!</v>
      </c>
      <c r="AT117" s="24">
        <f t="shared" ref="AT117" si="615">+W117/W116-1</f>
        <v>2.5647030232361923E-2</v>
      </c>
      <c r="AU117" s="21"/>
      <c r="AV117" s="24">
        <f t="shared" ref="AV117" si="616">+B117/B105-1</f>
        <v>0.3199954844536137</v>
      </c>
      <c r="AW117" s="24">
        <f t="shared" ref="AW117" si="617">+C117/C105-1</f>
        <v>0.26160923238438549</v>
      </c>
      <c r="AX117" s="24">
        <f t="shared" ref="AX117" si="618">+D117/D105-1</f>
        <v>0.26616334890080662</v>
      </c>
      <c r="AY117" s="24">
        <f t="shared" ref="AY117" si="619">+E117/E105-1</f>
        <v>0.14612201024607496</v>
      </c>
      <c r="AZ117" s="24">
        <f t="shared" ref="AZ117" si="620">+F117/F105-1</f>
        <v>0.58965102136953229</v>
      </c>
      <c r="BA117" s="24">
        <f t="shared" ref="BA117" si="621">+G117/G105-1</f>
        <v>0.2052368248999501</v>
      </c>
      <c r="BB117" s="24">
        <f t="shared" ref="BB117" si="622">+H117/H105-1</f>
        <v>0.31949796329514357</v>
      </c>
      <c r="BC117" s="24">
        <f t="shared" ref="BC117" si="623">+I117/I105-1</f>
        <v>0.44868573053979022</v>
      </c>
      <c r="BD117" s="24">
        <f t="shared" ref="BD117" si="624">+J117/J105-1</f>
        <v>0.35816798058729349</v>
      </c>
      <c r="BE117" s="24">
        <f t="shared" ref="BE117" si="625">+K117/K105-1</f>
        <v>0.21898471943766085</v>
      </c>
      <c r="BF117" s="24">
        <f t="shared" ref="BF117" si="626">+L117/L105-1</f>
        <v>0.45930899295308936</v>
      </c>
      <c r="BG117" s="24">
        <f t="shared" ref="BG117" si="627">+M117/M105-1</f>
        <v>0.30511304913543524</v>
      </c>
      <c r="BH117" s="24">
        <f t="shared" ref="BH117" si="628">+N117/N105-1</f>
        <v>0.28009757974589955</v>
      </c>
      <c r="BI117" s="24">
        <f t="shared" ref="BI117" si="629">+O117/O105-1</f>
        <v>0.14510399230638482</v>
      </c>
      <c r="BJ117" s="24">
        <f t="shared" ref="BJ117" si="630">+P117/P105-1</f>
        <v>0.29816114627650703</v>
      </c>
      <c r="BK117" s="24">
        <f t="shared" ref="BK117" si="631">+Q117/Q105-1</f>
        <v>0.47755528043102391</v>
      </c>
      <c r="BL117" s="24">
        <f t="shared" ref="BL117" si="632">+R117/R105-1</f>
        <v>0.31999548445361325</v>
      </c>
      <c r="BM117" s="24">
        <f t="shared" ref="BM117" si="633">+S117/S105-1</f>
        <v>0.2382964757972228</v>
      </c>
      <c r="BN117" s="24">
        <f t="shared" ref="BN117" si="634">+T117/T105-1</f>
        <v>0.21515923509024604</v>
      </c>
      <c r="BO117" s="24">
        <f t="shared" ref="BO117" si="635">+U117/U105-1</f>
        <v>0.1941204980419613</v>
      </c>
      <c r="BP117" s="24" t="e">
        <f t="shared" ref="BP117" si="636">+V117/V105-1</f>
        <v>#DIV/0!</v>
      </c>
      <c r="BQ117" s="24">
        <f t="shared" ref="BQ117" si="637">+W117/W105-1</f>
        <v>0.29640059458904</v>
      </c>
      <c r="BR117" s="21"/>
      <c r="BS117" s="35">
        <f t="shared" ref="BS117" si="638">+A117</f>
        <v>46113</v>
      </c>
      <c r="BT117" s="24">
        <f t="shared" ref="BT117" si="639">(C117-C116)/$B116*C$3</f>
        <v>5.8067267238743683E-3</v>
      </c>
      <c r="BU117" s="24">
        <f t="shared" ref="BU117" si="640">(D117-D116)/$B116*D$3</f>
        <v>7.9760573820440283E-4</v>
      </c>
      <c r="BV117" s="24">
        <f t="shared" ref="BV117" si="641">(E117-E116)/$B116*E$3</f>
        <v>1.75681574750745E-4</v>
      </c>
      <c r="BW117" s="24">
        <f t="shared" ref="BW117" si="642">(F117-F116)/$B116*F$3</f>
        <v>4.4917732587347169E-3</v>
      </c>
      <c r="BX117" s="24">
        <f t="shared" ref="BX117" si="643">(G117-G116)/$B116*G$3</f>
        <v>1.8391898006303719E-3</v>
      </c>
      <c r="BY117" s="24">
        <f t="shared" ref="BY117" si="644">(H117-H116)/$B116*H$3</f>
        <v>1.3056998746901385E-3</v>
      </c>
      <c r="BZ117" s="24">
        <f t="shared" ref="BZ117" si="645">(I117-I116)/$B116*I$3</f>
        <v>7.2280301570940304E-3</v>
      </c>
      <c r="CA117" s="24">
        <f t="shared" ref="CA117" si="646">(J117-J116)/$B116*J$3</f>
        <v>8.583109781259067E-4</v>
      </c>
      <c r="CB117" s="24">
        <f t="shared" ref="CB117" si="647">(K117-K116)/$B116*K$3</f>
        <v>6.9070945883096787E-4</v>
      </c>
      <c r="CC117" s="24">
        <f t="shared" ref="CC117" si="648">(L117-L116)/$B116*L$3</f>
        <v>-1.806794974672914E-4</v>
      </c>
      <c r="CD117" s="24">
        <f t="shared" ref="CD117" si="649">(M117-M116)/$B116*M$3</f>
        <v>1.2625209521959166E-3</v>
      </c>
      <c r="CE117" s="24">
        <f t="shared" ref="CE117" si="650">(N117-N116)/$B116*N$3</f>
        <v>7.598882292825334E-4</v>
      </c>
      <c r="CF117" s="24">
        <f t="shared" ref="CF117" si="651">+SUM(BT117:CE117)</f>
        <v>2.5035457248946805E-2</v>
      </c>
    </row>
    <row r="118" spans="1:84" x14ac:dyDescent="0.2">
      <c r="A118" s="31">
        <f>+[1]PAT!A119</f>
        <v>46143</v>
      </c>
      <c r="B118" s="17">
        <f>+[1]PAT!B119</f>
        <v>11585.00719793698</v>
      </c>
      <c r="C118" s="17">
        <f>+[1]PAT!C119</f>
        <v>11906.333956017799</v>
      </c>
      <c r="D118" s="17">
        <f>+[1]PAT!D119</f>
        <v>8204.7492103816421</v>
      </c>
      <c r="E118" s="17">
        <f>+[1]PAT!E119</f>
        <v>8319.4772018060175</v>
      </c>
      <c r="F118" s="17">
        <f>+[1]PAT!F119</f>
        <v>15825.4092</v>
      </c>
      <c r="G118" s="17">
        <f>+[1]PAT!G119</f>
        <v>9861.8892562313176</v>
      </c>
      <c r="H118" s="17">
        <f>+[1]PAT!H119</f>
        <v>13283.7101</v>
      </c>
      <c r="I118" s="17">
        <f>+[1]PAT!I119</f>
        <v>13405.945</v>
      </c>
      <c r="J118" s="17">
        <f>+[1]PAT!J119</f>
        <v>9358.1231000000007</v>
      </c>
      <c r="K118" s="17">
        <f>+[1]PAT!K119</f>
        <v>9002.0040000000008</v>
      </c>
      <c r="L118" s="17">
        <f>+[1]PAT!L119</f>
        <v>9212.3670776992858</v>
      </c>
      <c r="M118" s="17">
        <f>+[1]PAT!M119</f>
        <v>14045.437281559391</v>
      </c>
      <c r="N118" s="17">
        <f>+[1]PAT!N119</f>
        <v>11679.57611134155</v>
      </c>
      <c r="O118" s="17">
        <f>+[1]PAT!P119</f>
        <v>9136.2335000000003</v>
      </c>
      <c r="P118" s="17">
        <f>+[1]PAT!Q119</f>
        <v>11417.872799999999</v>
      </c>
      <c r="Q118" s="17">
        <f>+[1]PAT!R119</f>
        <v>13850.3241</v>
      </c>
      <c r="R118" s="18">
        <f t="shared" ref="R118" si="652">+SUMPRODUCT($C$3:$N$3,C118:N118)</f>
        <v>11585.00719793698</v>
      </c>
      <c r="S118" s="19">
        <f t="shared" si="52"/>
        <v>10627.978525649516</v>
      </c>
      <c r="T118" s="19">
        <f t="shared" si="53"/>
        <v>9876.1689427432811</v>
      </c>
      <c r="U118" s="19">
        <f t="shared" si="54"/>
        <v>9176.7012029419002</v>
      </c>
      <c r="V118" s="19"/>
      <c r="W118" s="20">
        <f t="shared" si="55"/>
        <v>10618.188748404827</v>
      </c>
      <c r="X118" s="21"/>
      <c r="Y118" s="41">
        <f t="shared" ref="Y118" si="653">+B118/B117-1</f>
        <v>2.1953218495307514E-2</v>
      </c>
      <c r="Z118" s="24">
        <f t="shared" ref="Z118" si="654">+C118/C117-1</f>
        <v>3.0460923924589434E-2</v>
      </c>
      <c r="AA118" s="24">
        <f t="shared" ref="AA118" si="655">+D118/D117-1</f>
        <v>1.3057537086696103E-2</v>
      </c>
      <c r="AB118" s="24">
        <f t="shared" ref="AB118" si="656">+E118/E117-1</f>
        <v>2.2482429291293515E-2</v>
      </c>
      <c r="AC118" s="24">
        <f t="shared" ref="AC118" si="657">+F118/F117-1</f>
        <v>5.1738597123027752E-3</v>
      </c>
      <c r="AD118" s="24">
        <f t="shared" ref="AD118" si="658">+G118/G117-1</f>
        <v>2.8289526826588141E-2</v>
      </c>
      <c r="AE118" s="24">
        <f t="shared" ref="AE118" si="659">+H118/H117-1</f>
        <v>2.3148989194697656E-2</v>
      </c>
      <c r="AF118" s="24">
        <f t="shared" ref="AF118" si="660">+I118/I117-1</f>
        <v>1.2863058516729753E-2</v>
      </c>
      <c r="AG118" s="24">
        <f t="shared" ref="AG118" si="661">+J118/J117-1</f>
        <v>3.6488982841880624E-2</v>
      </c>
      <c r="AH118" s="24">
        <f t="shared" ref="AH118" si="662">+K118/K117-1</f>
        <v>2.4973603981049752E-2</v>
      </c>
      <c r="AI118" s="24">
        <f t="shared" ref="AI118" si="663">+L118/L117-1</f>
        <v>1.8349801197643512E-2</v>
      </c>
      <c r="AJ118" s="24">
        <f t="shared" ref="AJ118" si="664">+M118/M117-1</f>
        <v>2.9754614017274639E-2</v>
      </c>
      <c r="AK118" s="24">
        <f t="shared" ref="AK118" si="665">+N118/N117-1</f>
        <v>2.7576385014708382E-2</v>
      </c>
      <c r="AL118" s="24">
        <f t="shared" ref="AL118" si="666">+O118/O117-1</f>
        <v>2.9153462482333525E-2</v>
      </c>
      <c r="AM118" s="24">
        <f t="shared" ref="AM118" si="667">+P118/P117-1</f>
        <v>1.95026020151714E-2</v>
      </c>
      <c r="AN118" s="24">
        <f t="shared" ref="AN118" si="668">+Q118/Q117-1</f>
        <v>4.8787134695955636E-3</v>
      </c>
      <c r="AO118" s="24">
        <f t="shared" ref="AO118" si="669">+R118/R117-1</f>
        <v>2.1953218495307958E-2</v>
      </c>
      <c r="AP118" s="24">
        <f t="shared" ref="AP118" si="670">+S118/S117-1</f>
        <v>2.7560943682565453E-2</v>
      </c>
      <c r="AQ118" s="24">
        <f t="shared" ref="AQ118" si="671">+T118/T117-1</f>
        <v>2.6068389978672002E-2</v>
      </c>
      <c r="AR118" s="24">
        <f t="shared" ref="AR118" si="672">+U118/U117-1</f>
        <v>2.5126106039248475E-2</v>
      </c>
      <c r="AS118" s="24" t="e">
        <f t="shared" ref="AS118" si="673">+V118/V117-1</f>
        <v>#DIV/0!</v>
      </c>
      <c r="AT118" s="24">
        <f t="shared" ref="AT118" si="674">+W118/W117-1</f>
        <v>2.1369602329445181E-2</v>
      </c>
      <c r="AU118" s="21"/>
      <c r="AV118" s="24">
        <f t="shared" ref="AV118" si="675">+B118/B106-1</f>
        <v>0.32186649004611589</v>
      </c>
      <c r="AW118" s="24">
        <f t="shared" ref="AW118" si="676">+C118/C106-1</f>
        <v>0.27714239579050215</v>
      </c>
      <c r="AX118" s="24">
        <f t="shared" ref="AX118" si="677">+D118/D106-1</f>
        <v>0.26084861813580251</v>
      </c>
      <c r="AY118" s="24">
        <f t="shared" ref="AY118" si="678">+E118/E106-1</f>
        <v>0.14723472131187809</v>
      </c>
      <c r="AZ118" s="24">
        <f t="shared" ref="AZ118" si="679">+F118/F106-1</f>
        <v>0.54318183580062973</v>
      </c>
      <c r="BA118" s="24">
        <f t="shared" ref="BA118" si="680">+G118/G106-1</f>
        <v>0.21907780379440989</v>
      </c>
      <c r="BB118" s="24">
        <f t="shared" ref="BB118" si="681">+H118/H106-1</f>
        <v>0.31746512591027365</v>
      </c>
      <c r="BC118" s="24">
        <f t="shared" ref="BC118" si="682">+I118/I106-1</f>
        <v>0.46519875285128021</v>
      </c>
      <c r="BD118" s="24">
        <f t="shared" ref="BD118" si="683">+J118/J106-1</f>
        <v>0.3684963188620578</v>
      </c>
      <c r="BE118" s="24">
        <f t="shared" ref="BE118" si="684">+K118/K106-1</f>
        <v>0.22774032897152496</v>
      </c>
      <c r="BF118" s="24">
        <f t="shared" ref="BF118" si="685">+L118/L106-1</f>
        <v>0.43186165793438147</v>
      </c>
      <c r="BG118" s="24">
        <f t="shared" ref="BG118" si="686">+M118/M106-1</f>
        <v>0.29717911322698698</v>
      </c>
      <c r="BH118" s="24">
        <f t="shared" ref="BH118" si="687">+N118/N106-1</f>
        <v>0.27060319726105186</v>
      </c>
      <c r="BI118" s="24">
        <f t="shared" ref="BI118" si="688">+O118/O106-1</f>
        <v>0.16253983419953877</v>
      </c>
      <c r="BJ118" s="24">
        <f t="shared" ref="BJ118" si="689">+P118/P106-1</f>
        <v>0.30260931478712472</v>
      </c>
      <c r="BK118" s="24">
        <f t="shared" ref="BK118" si="690">+Q118/Q106-1</f>
        <v>0.46618504867535759</v>
      </c>
      <c r="BL118" s="24">
        <f t="shared" ref="BL118" si="691">+R118/R106-1</f>
        <v>0.32186649004611589</v>
      </c>
      <c r="BM118" s="24">
        <f t="shared" ref="BM118" si="692">+S118/S106-1</f>
        <v>0.24631552103210819</v>
      </c>
      <c r="BN118" s="24">
        <f t="shared" ref="BN118" si="693">+T118/T106-1</f>
        <v>0.21767455888349385</v>
      </c>
      <c r="BO118" s="24">
        <f t="shared" ref="BO118" si="694">+U118/U106-1</f>
        <v>0.19880776423465307</v>
      </c>
      <c r="BP118" s="24" t="e">
        <f t="shared" ref="BP118" si="695">+V118/V106-1</f>
        <v>#DIV/0!</v>
      </c>
      <c r="BQ118" s="24">
        <f t="shared" ref="BQ118" si="696">+W118/W106-1</f>
        <v>0.30220131779653436</v>
      </c>
      <c r="BR118" s="21"/>
      <c r="BS118" s="35">
        <f t="shared" ref="BS118" si="697">+A118</f>
        <v>46143</v>
      </c>
      <c r="BT118" s="24">
        <f t="shared" ref="BT118" si="698">(C118-C117)/$B117*C$3</f>
        <v>8.5162836813830311E-3</v>
      </c>
      <c r="BU118" s="24">
        <f t="shared" ref="BU118" si="699">(D118-D117)/$B117*D$3</f>
        <v>3.2650904668311376E-4</v>
      </c>
      <c r="BV118" s="24">
        <f t="shared" ref="BV118" si="700">(E118-E117)/$B117*E$3</f>
        <v>2.0687411416168548E-3</v>
      </c>
      <c r="BW118" s="24">
        <f t="shared" ref="BW118" si="701">(F118-F117)/$B117*F$3</f>
        <v>7.2287149544282905E-4</v>
      </c>
      <c r="BX118" s="24">
        <f t="shared" ref="BX118" si="702">(G118-G117)/$B117*G$3</f>
        <v>1.5676402296377879E-3</v>
      </c>
      <c r="BY118" s="24">
        <f t="shared" ref="BY118" si="703">(H118-H117)/$B117*H$3</f>
        <v>1.3123583792292979E-3</v>
      </c>
      <c r="BZ118" s="24">
        <f t="shared" ref="BZ118" si="704">(I118-I117)/$B117*I$3</f>
        <v>2.0154785040248716E-3</v>
      </c>
      <c r="CA118" s="24">
        <f t="shared" ref="CA118" si="705">(J118-J117)/$B117*J$3</f>
        <v>9.2706719102709752E-4</v>
      </c>
      <c r="CB118" s="24">
        <f t="shared" ref="CB118" si="706">(K118-K117)/$B117*K$3</f>
        <v>1.5033616505398127E-3</v>
      </c>
      <c r="CC118" s="24">
        <f t="shared" ref="CC118" si="707">(L118-L117)/$B117*L$3</f>
        <v>3.0604593047814702E-4</v>
      </c>
      <c r="CD118" s="24">
        <f t="shared" ref="CD118" si="708">(M118-M117)/$B117*M$3</f>
        <v>1.8186714918410917E-3</v>
      </c>
      <c r="CE118" s="24">
        <f t="shared" ref="CE118" si="709">(N118-N117)/$B117*N$3</f>
        <v>8.6818975340363289E-4</v>
      </c>
      <c r="CF118" s="24">
        <f t="shared" ref="CF118" si="710">+SUM(BT118:CE118)</f>
        <v>2.1953218495307569E-2</v>
      </c>
    </row>
    <row r="119" spans="1:84" x14ac:dyDescent="0.2">
      <c r="A119" s="31">
        <f>+[1]PAT!A120</f>
        <v>46174</v>
      </c>
      <c r="B119" s="17">
        <f>+[1]PAT!B120</f>
        <v>11821.004116264579</v>
      </c>
      <c r="C119" s="17">
        <f>+[1]PAT!C120</f>
        <v>12169.27629008648</v>
      </c>
      <c r="D119" s="17">
        <f>+[1]PAT!D120</f>
        <v>8397.6022312464556</v>
      </c>
      <c r="E119" s="17">
        <f>+[1]PAT!E120</f>
        <v>8449.6607336900779</v>
      </c>
      <c r="F119" s="17">
        <f>+[1]PAT!F120</f>
        <v>16287.3709</v>
      </c>
      <c r="G119" s="17">
        <f>+[1]PAT!G120</f>
        <v>10068.20293680935</v>
      </c>
      <c r="H119" s="17">
        <f>+[1]PAT!H120</f>
        <v>13638.3732</v>
      </c>
      <c r="I119" s="17">
        <f>+[1]PAT!I120</f>
        <v>13499.096100000001</v>
      </c>
      <c r="J119" s="17">
        <f>+[1]PAT!J120</f>
        <v>9390.2227000000003</v>
      </c>
      <c r="K119" s="17">
        <f>+[1]PAT!K120</f>
        <v>9290.3322000000007</v>
      </c>
      <c r="L119" s="17">
        <f>+[1]PAT!L120</f>
        <v>9464.7112751268924</v>
      </c>
      <c r="M119" s="17">
        <f>+[1]PAT!M120</f>
        <v>14240.382127868559</v>
      </c>
      <c r="N119" s="17">
        <f>+[1]PAT!N120</f>
        <v>12054.881433257229</v>
      </c>
      <c r="O119" s="17">
        <f>+[1]PAT!P120</f>
        <v>9362.7736999999997</v>
      </c>
      <c r="P119" s="17">
        <f>+[1]PAT!Q120</f>
        <v>11563.3487</v>
      </c>
      <c r="Q119" s="17">
        <f>+[1]PAT!R120</f>
        <v>14160.117200000001</v>
      </c>
      <c r="R119" s="18">
        <f t="shared" ref="R119" si="711">+SUMPRODUCT($C$3:$N$3,C119:N119)</f>
        <v>11821.004116264581</v>
      </c>
      <c r="S119" s="19">
        <f t="shared" si="52"/>
        <v>10859.037356953429</v>
      </c>
      <c r="T119" s="19">
        <f t="shared" si="53"/>
        <v>10086.276299378054</v>
      </c>
      <c r="U119" s="19">
        <f t="shared" si="54"/>
        <v>9389.3523360777981</v>
      </c>
      <c r="V119" s="19"/>
      <c r="W119" s="20">
        <f t="shared" si="55"/>
        <v>10804.996527284462</v>
      </c>
      <c r="X119" s="21"/>
      <c r="Y119" s="41">
        <f t="shared" ref="Y119" si="712">+B119/B118-1</f>
        <v>2.0370890953751442E-2</v>
      </c>
      <c r="Z119" s="24">
        <f t="shared" ref="Z119" si="713">+C119/C118-1</f>
        <v>2.2084239786990256E-2</v>
      </c>
      <c r="AA119" s="24">
        <f t="shared" ref="AA119" si="714">+D119/D118-1</f>
        <v>2.3505047615689723E-2</v>
      </c>
      <c r="AB119" s="24">
        <f t="shared" ref="AB119" si="715">+E119/E118-1</f>
        <v>1.5648042386100958E-2</v>
      </c>
      <c r="AC119" s="24">
        <f t="shared" ref="AC119" si="716">+F119/F118-1</f>
        <v>2.9191137755856467E-2</v>
      </c>
      <c r="AD119" s="24">
        <f t="shared" ref="AD119" si="717">+G119/G118-1</f>
        <v>2.0920299875368364E-2</v>
      </c>
      <c r="AE119" s="24">
        <f t="shared" ref="AE119" si="718">+H119/H118-1</f>
        <v>2.6699099673968218E-2</v>
      </c>
      <c r="AF119" s="24">
        <f t="shared" ref="AF119" si="719">+I119/I118-1</f>
        <v>6.9484918817734886E-3</v>
      </c>
      <c r="AG119" s="24">
        <f t="shared" ref="AG119" si="720">+J119/J118-1</f>
        <v>3.4301322665866163E-3</v>
      </c>
      <c r="AH119" s="24">
        <f t="shared" ref="AH119" si="721">+K119/K118-1</f>
        <v>3.2029334801450871E-2</v>
      </c>
      <c r="AI119" s="24">
        <f t="shared" ref="AI119" si="722">+L119/L118-1</f>
        <v>2.7391895622403739E-2</v>
      </c>
      <c r="AJ119" s="24">
        <f t="shared" ref="AJ119" si="723">+M119/M118-1</f>
        <v>1.3879585405654593E-2</v>
      </c>
      <c r="AK119" s="24">
        <f t="shared" ref="AK119" si="724">+N119/N118-1</f>
        <v>3.2133471141237324E-2</v>
      </c>
      <c r="AL119" s="24">
        <f t="shared" ref="AL119" si="725">+O119/O118-1</f>
        <v>2.479579796203768E-2</v>
      </c>
      <c r="AM119" s="24">
        <f t="shared" ref="AM119" si="726">+P119/P118-1</f>
        <v>1.2741068546498591E-2</v>
      </c>
      <c r="AN119" s="24">
        <f t="shared" ref="AN119" si="727">+Q119/Q118-1</f>
        <v>2.2367209443135083E-2</v>
      </c>
      <c r="AO119" s="24">
        <f t="shared" ref="AO119" si="728">+R119/R118-1</f>
        <v>2.0370890953751442E-2</v>
      </c>
      <c r="AP119" s="24">
        <f t="shared" ref="AP119" si="729">+S119/S118-1</f>
        <v>2.174061894708168E-2</v>
      </c>
      <c r="AQ119" s="24">
        <f t="shared" ref="AQ119" si="730">+T119/T118-1</f>
        <v>2.1274176034539627E-2</v>
      </c>
      <c r="AR119" s="24">
        <f t="shared" ref="AR119" si="731">+U119/U118-1</f>
        <v>2.317293855745528E-2</v>
      </c>
      <c r="AS119" s="24" t="e">
        <f t="shared" ref="AS119" si="732">+V119/V118-1</f>
        <v>#DIV/0!</v>
      </c>
      <c r="AT119" s="24">
        <f t="shared" ref="AT119" si="733">+W119/W118-1</f>
        <v>1.7593186870755062E-2</v>
      </c>
      <c r="AU119" s="21"/>
      <c r="AV119" s="24">
        <f t="shared" ref="AV119" si="734">+B119/B107-1</f>
        <v>0.31900799768082377</v>
      </c>
      <c r="AW119" s="24">
        <f t="shared" ref="AW119" si="735">+C119/C107-1</f>
        <v>0.28205405272355577</v>
      </c>
      <c r="AX119" s="24">
        <f t="shared" ref="AX119" si="736">+D119/D107-1</f>
        <v>0.2533550961216946</v>
      </c>
      <c r="AY119" s="24">
        <f t="shared" ref="AY119" si="737">+E119/E107-1</f>
        <v>0.14011189763730192</v>
      </c>
      <c r="AZ119" s="24">
        <f t="shared" ref="AZ119" si="738">+F119/F107-1</f>
        <v>0.52865139170088926</v>
      </c>
      <c r="BA119" s="24">
        <f t="shared" ref="BA119" si="739">+G119/G107-1</f>
        <v>0.20086120408495667</v>
      </c>
      <c r="BB119" s="24">
        <f t="shared" ref="BB119" si="740">+H119/H107-1</f>
        <v>0.32881812549522382</v>
      </c>
      <c r="BC119" s="24">
        <f t="shared" ref="BC119" si="741">+I119/I107-1</f>
        <v>0.45165613009189598</v>
      </c>
      <c r="BD119" s="24">
        <f t="shared" ref="BD119" si="742">+J119/J107-1</f>
        <v>0.34479942663351482</v>
      </c>
      <c r="BE119" s="24">
        <f t="shared" ref="BE119" si="743">+K119/K107-1</f>
        <v>0.24827640220800773</v>
      </c>
      <c r="BF119" s="24">
        <f t="shared" ref="BF119" si="744">+L119/L107-1</f>
        <v>0.43392453148112975</v>
      </c>
      <c r="BG119" s="24">
        <f t="shared" ref="BG119" si="745">+M119/M107-1</f>
        <v>0.27517279232702641</v>
      </c>
      <c r="BH119" s="24">
        <f t="shared" ref="BH119" si="746">+N119/N107-1</f>
        <v>0.30320162977843967</v>
      </c>
      <c r="BI119" s="24">
        <f t="shared" ref="BI119" si="747">+O119/O107-1</f>
        <v>0.19829580888246756</v>
      </c>
      <c r="BJ119" s="24">
        <f t="shared" ref="BJ119" si="748">+P119/P107-1</f>
        <v>0.29313667855754422</v>
      </c>
      <c r="BK119" s="24">
        <f t="shared" ref="BK119" si="749">+Q119/Q107-1</f>
        <v>0.46308906877755329</v>
      </c>
      <c r="BL119" s="24">
        <f t="shared" ref="BL119" si="750">+R119/R107-1</f>
        <v>0.319007997680824</v>
      </c>
      <c r="BM119" s="24">
        <f t="shared" ref="BM119" si="751">+S119/S107-1</f>
        <v>0.24681110332095946</v>
      </c>
      <c r="BN119" s="24">
        <f t="shared" ref="BN119" si="752">+T119/T107-1</f>
        <v>0.21502754795480983</v>
      </c>
      <c r="BO119" s="24">
        <f t="shared" ref="BO119" si="753">+U119/U107-1</f>
        <v>0.20061863609768782</v>
      </c>
      <c r="BP119" s="24" t="e">
        <f t="shared" ref="BP119" si="754">+V119/V107-1</f>
        <v>#DIV/0!</v>
      </c>
      <c r="BQ119" s="24">
        <f t="shared" ref="BQ119" si="755">+W119/W107-1</f>
        <v>0.29933438644581223</v>
      </c>
      <c r="BR119" s="21"/>
      <c r="BS119" s="35">
        <f t="shared" ref="BS119" si="756">+A119</f>
        <v>46174</v>
      </c>
      <c r="BT119" s="24">
        <f t="shared" ref="BT119" si="757">(C119-C118)/$B118*C$3</f>
        <v>6.2257261478338086E-3</v>
      </c>
      <c r="BU119" s="24">
        <f t="shared" ref="BU119" si="758">(D119-D118)/$B118*D$3</f>
        <v>5.8263716326999485E-4</v>
      </c>
      <c r="BV119" s="24">
        <f t="shared" ref="BV119" si="759">(E119-E118)/$B118*E$3</f>
        <v>1.4406144512804924E-3</v>
      </c>
      <c r="BW119" s="24">
        <f t="shared" ref="BW119" si="760">(F119-F118)/$B118*F$3</f>
        <v>4.0115078243780286E-3</v>
      </c>
      <c r="BX119" s="24">
        <f t="shared" ref="BX119" si="761">(G119-G118)/$B118*G$3</f>
        <v>1.1664685094254894E-3</v>
      </c>
      <c r="BY119" s="24">
        <f t="shared" ref="BY119" si="762">(H119-H118)/$B118*H$3</f>
        <v>1.5153916739150816E-3</v>
      </c>
      <c r="BZ119" s="24">
        <f t="shared" ref="BZ119" si="763">(I119-I118)/$B118*I$3</f>
        <v>1.079056525940376E-3</v>
      </c>
      <c r="CA119" s="24">
        <f t="shared" ref="CA119" si="764">(J119-J118)/$B118*J$3</f>
        <v>8.8388140162945454E-5</v>
      </c>
      <c r="CB119" s="24">
        <f t="shared" ref="CB119" si="765">(K119-K118)/$B118*K$3</f>
        <v>1.9338012275028596E-3</v>
      </c>
      <c r="CC119" s="24">
        <f t="shared" ref="CC119" si="766">(L119-L118)/$B118*L$3</f>
        <v>4.5524302541444705E-4</v>
      </c>
      <c r="CD119" s="24">
        <f t="shared" ref="CD119" si="767">(M119-M118)/$B118*M$3</f>
        <v>8.5482883379384405E-4</v>
      </c>
      <c r="CE119" s="24">
        <f t="shared" ref="CE119" si="768">(N119-N118)/$B118*N$3</f>
        <v>1.0172274308341287E-3</v>
      </c>
      <c r="CF119" s="24">
        <f t="shared" ref="CF119" si="769">+SUM(BT119:CE119)</f>
        <v>2.0370890953751494E-2</v>
      </c>
    </row>
    <row r="120" spans="1:84" x14ac:dyDescent="0.2">
      <c r="A120" s="31">
        <f>+[1]PAT!A121</f>
        <v>46204</v>
      </c>
      <c r="B120" s="17">
        <f>+[1]PAT!B121</f>
        <v>12089.19172786843</v>
      </c>
      <c r="C120" s="17">
        <f>+[1]PAT!C121</f>
        <v>12427.699529342341</v>
      </c>
      <c r="D120" s="17">
        <f>+[1]PAT!D121</f>
        <v>8523.7664253374842</v>
      </c>
      <c r="E120" s="17">
        <f>+[1]PAT!E121</f>
        <v>8548.7307998174692</v>
      </c>
      <c r="F120" s="17">
        <f>+[1]PAT!F121</f>
        <v>16698.034500000002</v>
      </c>
      <c r="G120" s="17">
        <f>+[1]PAT!G121</f>
        <v>10163.280698184901</v>
      </c>
      <c r="H120" s="17">
        <f>+[1]PAT!H121</f>
        <v>13973.742099999999</v>
      </c>
      <c r="I120" s="17">
        <f>+[1]PAT!I121</f>
        <v>13732.9972</v>
      </c>
      <c r="J120" s="17">
        <f>+[1]PAT!J121</f>
        <v>9606.8636999999999</v>
      </c>
      <c r="K120" s="17">
        <f>+[1]PAT!K121</f>
        <v>9554.1885999999995</v>
      </c>
      <c r="L120" s="17">
        <f>+[1]PAT!L121</f>
        <v>9970.2164715956951</v>
      </c>
      <c r="M120" s="17">
        <f>+[1]PAT!M121</f>
        <v>15048.51945247213</v>
      </c>
      <c r="N120" s="17">
        <f>+[1]PAT!N121</f>
        <v>12233.990453292139</v>
      </c>
      <c r="O120" s="17">
        <f>+[1]PAT!P121</f>
        <v>9680.3991999999998</v>
      </c>
      <c r="P120" s="17">
        <f>+[1]PAT!Q121</f>
        <v>11770.8806</v>
      </c>
      <c r="Q120" s="17">
        <f>+[1]PAT!R121</f>
        <v>14461.6888</v>
      </c>
      <c r="R120" s="18">
        <f t="shared" ref="R120" si="770">+SUMPRODUCT($C$3:$N$3,C120:N120)</f>
        <v>12089.191727868432</v>
      </c>
      <c r="S120" s="19">
        <f t="shared" si="52"/>
        <v>11102.526056255972</v>
      </c>
      <c r="T120" s="19">
        <f t="shared" si="53"/>
        <v>10329.792751432884</v>
      </c>
      <c r="U120" s="19">
        <f t="shared" si="54"/>
        <v>9538.1437540326424</v>
      </c>
      <c r="V120" s="19"/>
      <c r="W120" s="20">
        <f t="shared" si="55"/>
        <v>11009.929284623464</v>
      </c>
      <c r="X120" s="21"/>
      <c r="Y120" s="41">
        <f t="shared" ref="Y120" si="771">+B120/B119-1</f>
        <v>2.2687379935419472E-2</v>
      </c>
      <c r="Z120" s="24">
        <f t="shared" ref="Z120" si="772">+C120/C119-1</f>
        <v>2.1235711401045299E-2</v>
      </c>
      <c r="AA120" s="24">
        <f t="shared" ref="AA120" si="773">+D120/D119-1</f>
        <v>1.502383544931285E-2</v>
      </c>
      <c r="AB120" s="24">
        <f t="shared" ref="AB120" si="774">+E120/E119-1</f>
        <v>1.1724738927372913E-2</v>
      </c>
      <c r="AC120" s="24">
        <f t="shared" ref="AC120" si="775">+F120/F119-1</f>
        <v>2.5213621186707336E-2</v>
      </c>
      <c r="AD120" s="24">
        <f t="shared" ref="AD120" si="776">+G120/G119-1</f>
        <v>9.4433695836568798E-3</v>
      </c>
      <c r="AE120" s="24">
        <f t="shared" ref="AE120" si="777">+H120/H119-1</f>
        <v>2.4590095540133694E-2</v>
      </c>
      <c r="AF120" s="24">
        <f t="shared" ref="AF120" si="778">+I120/I119-1</f>
        <v>1.7327167557537271E-2</v>
      </c>
      <c r="AG120" s="24">
        <f t="shared" ref="AG120" si="779">+J120/J119-1</f>
        <v>2.307091183258092E-2</v>
      </c>
      <c r="AH120" s="24">
        <f t="shared" ref="AH120" si="780">+K120/K119-1</f>
        <v>2.8401180315166696E-2</v>
      </c>
      <c r="AI120" s="24">
        <f t="shared" ref="AI120" si="781">+L120/L119-1</f>
        <v>5.3409468263153626E-2</v>
      </c>
      <c r="AJ120" s="24">
        <f t="shared" ref="AJ120" si="782">+M120/M119-1</f>
        <v>5.6749693747476071E-2</v>
      </c>
      <c r="AK120" s="24">
        <f t="shared" ref="AK120" si="783">+N120/N119-1</f>
        <v>1.485780022197325E-2</v>
      </c>
      <c r="AL120" s="24">
        <f t="shared" ref="AL120" si="784">+O120/O119-1</f>
        <v>3.3924295318597641E-2</v>
      </c>
      <c r="AM120" s="24">
        <f t="shared" ref="AM120" si="785">+P120/P119-1</f>
        <v>1.7947387507219359E-2</v>
      </c>
      <c r="AN120" s="24">
        <f t="shared" ref="AN120" si="786">+Q120/Q119-1</f>
        <v>2.1297253104656466E-2</v>
      </c>
      <c r="AO120" s="24">
        <f t="shared" ref="AO120" si="787">+R120/R119-1</f>
        <v>2.2687379935419472E-2</v>
      </c>
      <c r="AP120" s="24">
        <f t="shared" ref="AP120" si="788">+S120/S119-1</f>
        <v>2.2422678115811889E-2</v>
      </c>
      <c r="AQ120" s="24">
        <f t="shared" ref="AQ120" si="789">+T120/T119-1</f>
        <v>2.4143345356288259E-2</v>
      </c>
      <c r="AR120" s="24">
        <f t="shared" ref="AR120" si="790">+U120/U119-1</f>
        <v>1.584682442718921E-2</v>
      </c>
      <c r="AS120" s="24" t="e">
        <f t="shared" ref="AS120" si="791">+V120/V119-1</f>
        <v>#DIV/0!</v>
      </c>
      <c r="AT120" s="24">
        <f t="shared" ref="AT120" si="792">+W120/W119-1</f>
        <v>1.8966480629726501E-2</v>
      </c>
      <c r="AU120" s="21"/>
      <c r="AV120" s="24">
        <f t="shared" ref="AV120" si="793">+B120/B108-1</f>
        <v>0.31774242867344382</v>
      </c>
      <c r="AW120" s="24">
        <f t="shared" ref="AW120" si="794">+C120/C108-1</f>
        <v>0.28654979592033825</v>
      </c>
      <c r="AX120" s="24">
        <f t="shared" ref="AX120" si="795">+D120/D108-1</f>
        <v>0.26789241909664629</v>
      </c>
      <c r="AY120" s="24">
        <f t="shared" ref="AY120" si="796">+E120/E108-1</f>
        <v>0.13643160235717544</v>
      </c>
      <c r="AZ120" s="24">
        <f t="shared" ref="AZ120" si="797">+F120/F108-1</f>
        <v>0.53127959494556287</v>
      </c>
      <c r="BA120" s="24">
        <f t="shared" ref="BA120" si="798">+G120/G108-1</f>
        <v>0.20416006987926427</v>
      </c>
      <c r="BB120" s="24">
        <f t="shared" ref="BB120" si="799">+H120/H108-1</f>
        <v>0.33466192940489936</v>
      </c>
      <c r="BC120" s="24">
        <f t="shared" ref="BC120" si="800">+I120/I108-1</f>
        <v>0.41133073644862206</v>
      </c>
      <c r="BD120" s="24">
        <f t="shared" ref="BD120" si="801">+J120/J108-1</f>
        <v>0.3451019169633438</v>
      </c>
      <c r="BE120" s="24">
        <f t="shared" ref="BE120" si="802">+K120/K108-1</f>
        <v>0.24780112370409646</v>
      </c>
      <c r="BF120" s="24">
        <f t="shared" ref="BF120" si="803">+L120/L108-1</f>
        <v>0.4363332249093701</v>
      </c>
      <c r="BG120" s="24">
        <f t="shared" ref="BG120" si="804">+M120/M108-1</f>
        <v>0.30411759923259041</v>
      </c>
      <c r="BH120" s="24">
        <f t="shared" ref="BH120" si="805">+N120/N108-1</f>
        <v>0.29399738444007051</v>
      </c>
      <c r="BI120" s="24">
        <f t="shared" ref="BI120" si="806">+O120/O108-1</f>
        <v>0.21626354720998631</v>
      </c>
      <c r="BJ120" s="24">
        <f t="shared" ref="BJ120" si="807">+P120/P108-1</f>
        <v>0.28887529472330664</v>
      </c>
      <c r="BK120" s="24">
        <f t="shared" ref="BK120" si="808">+Q120/Q108-1</f>
        <v>0.46046689471324953</v>
      </c>
      <c r="BL120" s="24">
        <f t="shared" ref="BL120" si="809">+R120/R108-1</f>
        <v>0.31774242867344404</v>
      </c>
      <c r="BM120" s="24">
        <f t="shared" ref="BM120" si="810">+S120/S108-1</f>
        <v>0.2516439809763924</v>
      </c>
      <c r="BN120" s="24">
        <f t="shared" ref="BN120" si="811">+T120/T108-1</f>
        <v>0.21948864775081134</v>
      </c>
      <c r="BO120" s="24">
        <f t="shared" ref="BO120" si="812">+U120/U108-1</f>
        <v>0.19889556755487203</v>
      </c>
      <c r="BP120" s="24" t="e">
        <f t="shared" ref="BP120" si="813">+V120/V108-1</f>
        <v>#DIV/0!</v>
      </c>
      <c r="BQ120" s="24">
        <f t="shared" ref="BQ120" si="814">+W120/W108-1</f>
        <v>0.28910915294120865</v>
      </c>
      <c r="BR120" s="21"/>
      <c r="BS120" s="35">
        <f t="shared" ref="BS120" si="815">+A120</f>
        <v>46204</v>
      </c>
      <c r="BT120" s="24">
        <f t="shared" ref="BT120" si="816">(C120-C119)/$B119*C$3</f>
        <v>5.9965713428989376E-3</v>
      </c>
      <c r="BU120" s="24">
        <f t="shared" ref="BU120" si="817">(D120-D119)/$B119*D$3</f>
        <v>3.7355090563840948E-4</v>
      </c>
      <c r="BV120" s="24">
        <f t="shared" ref="BV120" si="818">(E120-E119)/$B119*E$3</f>
        <v>1.0744250109900983E-3</v>
      </c>
      <c r="BW120" s="24">
        <f t="shared" ref="BW120" si="819">(F120-F119)/$B119*F$3</f>
        <v>3.4948603142061115E-3</v>
      </c>
      <c r="BX120" s="24">
        <f t="shared" ref="BX120" si="820">(G120-G119)/$B119*G$3</f>
        <v>5.2682439739023537E-4</v>
      </c>
      <c r="BY120" s="24">
        <f t="shared" ref="BY120" si="821">(H120-H119)/$B119*H$3</f>
        <v>1.4043443675955502E-3</v>
      </c>
      <c r="BZ120" s="24">
        <f t="shared" ref="BZ120" si="822">(I120-I119)/$B119*I$3</f>
        <v>2.6554028161457858E-3</v>
      </c>
      <c r="CA120" s="24">
        <f t="shared" ref="CA120" si="823">(J120-J119)/$B119*J$3</f>
        <v>5.8462443900948453E-4</v>
      </c>
      <c r="CB120" s="24">
        <f t="shared" ref="CB120" si="824">(K120-K119)/$B119*K$3</f>
        <v>1.7343401692747566E-3</v>
      </c>
      <c r="CC120" s="24">
        <f t="shared" ref="CC120" si="825">(L120-L119)/$B119*L$3</f>
        <v>8.9375306042415294E-4</v>
      </c>
      <c r="CD120" s="24">
        <f t="shared" ref="CD120" si="826">(M120-M119)/$B119*M$3</f>
        <v>3.4729178406575343E-3</v>
      </c>
      <c r="CE120" s="24">
        <f t="shared" ref="CE120" si="827">(N120-N119)/$B119*N$3</f>
        <v>4.7576527118859969E-4</v>
      </c>
      <c r="CF120" s="24">
        <f t="shared" ref="CF120" si="828">+SUM(BT120:CE120)</f>
        <v>2.2687379935419652E-2</v>
      </c>
    </row>
    <row r="121" spans="1:84" x14ac:dyDescent="0.2">
      <c r="A121" s="31">
        <f>+[1]PAT!A122</f>
        <v>46235</v>
      </c>
      <c r="B121" s="17">
        <f>+[1]PAT!B122</f>
        <v>12304.24065614342</v>
      </c>
      <c r="C121" s="17">
        <f>+[1]PAT!C122</f>
        <v>12679.624077536069</v>
      </c>
      <c r="D121" s="17">
        <f>+[1]PAT!D122</f>
        <v>8750.3289460694923</v>
      </c>
      <c r="E121" s="17">
        <f>+[1]PAT!E122</f>
        <v>8588.3275606885691</v>
      </c>
      <c r="F121" s="17">
        <f>+[1]PAT!F122</f>
        <v>16920.282999999999</v>
      </c>
      <c r="G121" s="17">
        <f>+[1]PAT!G122</f>
        <v>10275.289718942</v>
      </c>
      <c r="H121" s="17">
        <f>+[1]PAT!H122</f>
        <v>14305.7847</v>
      </c>
      <c r="I121" s="17">
        <f>+[1]PAT!I122</f>
        <v>14012.7731</v>
      </c>
      <c r="J121" s="17">
        <f>+[1]PAT!J122</f>
        <v>9819.8135999999995</v>
      </c>
      <c r="K121" s="17">
        <f>+[1]PAT!K122</f>
        <v>9689.3426999999992</v>
      </c>
      <c r="L121" s="17">
        <f>+[1]PAT!L122</f>
        <v>10161.043194206261</v>
      </c>
      <c r="M121" s="17">
        <f>+[1]PAT!M122</f>
        <v>15458.43620823685</v>
      </c>
      <c r="N121" s="17">
        <f>+[1]PAT!N122</f>
        <v>12461.9070845391</v>
      </c>
      <c r="O121" s="17">
        <f>+[1]PAT!P122</f>
        <v>9874.0735999999997</v>
      </c>
      <c r="P121" s="17">
        <f>+[1]PAT!Q122</f>
        <v>11984.9126</v>
      </c>
      <c r="Q121" s="17">
        <f>+[1]PAT!R122</f>
        <v>14688.9699</v>
      </c>
      <c r="R121" s="18">
        <f t="shared" ref="R121" si="829">+SUMPRODUCT($C$3:$N$3,C121:N121)</f>
        <v>12304.240656143422</v>
      </c>
      <c r="S121" s="19">
        <f t="shared" si="52"/>
        <v>11295.507372265063</v>
      </c>
      <c r="T121" s="19">
        <f t="shared" si="53"/>
        <v>10473.725790424025</v>
      </c>
      <c r="U121" s="19">
        <f t="shared" si="54"/>
        <v>9637.4533689415566</v>
      </c>
      <c r="V121" s="19"/>
      <c r="W121" s="20">
        <f t="shared" si="55"/>
        <v>11185.776431270933</v>
      </c>
      <c r="X121" s="21"/>
      <c r="Y121" s="41">
        <f t="shared" ref="Y121" si="830">+B121/B120-1</f>
        <v>1.7788528225526568E-2</v>
      </c>
      <c r="Z121" s="24">
        <f t="shared" ref="Z121" si="831">+C121/C120-1</f>
        <v>2.0271213316585657E-2</v>
      </c>
      <c r="AA121" s="24">
        <f t="shared" ref="AA121" si="832">+D121/D120-1</f>
        <v>2.6580094928286169E-2</v>
      </c>
      <c r="AB121" s="24">
        <f t="shared" ref="AB121" si="833">+E121/E120-1</f>
        <v>4.631887679975355E-3</v>
      </c>
      <c r="AC121" s="24">
        <f t="shared" ref="AC121" si="834">+F121/F120-1</f>
        <v>1.3309859911955435E-2</v>
      </c>
      <c r="AD121" s="24">
        <f t="shared" ref="AD121" si="835">+G121/G120-1</f>
        <v>1.1020951214808283E-2</v>
      </c>
      <c r="AE121" s="24">
        <f t="shared" ref="AE121" si="836">+H121/H120-1</f>
        <v>2.3761895534053057E-2</v>
      </c>
      <c r="AF121" s="24">
        <f t="shared" ref="AF121" si="837">+I121/I120-1</f>
        <v>2.0372530185908788E-2</v>
      </c>
      <c r="AG121" s="24">
        <f t="shared" ref="AG121" si="838">+J121/J120-1</f>
        <v>2.2166432943146575E-2</v>
      </c>
      <c r="AH121" s="24">
        <f t="shared" ref="AH121" si="839">+K121/K120-1</f>
        <v>1.4146057363782827E-2</v>
      </c>
      <c r="AI121" s="24">
        <f t="shared" ref="AI121" si="840">+L121/L120-1</f>
        <v>1.9139676972331987E-2</v>
      </c>
      <c r="AJ121" s="24">
        <f t="shared" ref="AJ121" si="841">+M121/M120-1</f>
        <v>2.7239673448232748E-2</v>
      </c>
      <c r="AK121" s="24">
        <f t="shared" ref="AK121" si="842">+N121/N120-1</f>
        <v>1.8629786586569441E-2</v>
      </c>
      <c r="AL121" s="24">
        <f t="shared" ref="AL121" si="843">+O121/O120-1</f>
        <v>2.0006860874084653E-2</v>
      </c>
      <c r="AM121" s="24">
        <f t="shared" ref="AM121" si="844">+P121/P120-1</f>
        <v>1.8183176541608947E-2</v>
      </c>
      <c r="AN121" s="24">
        <f t="shared" ref="AN121" si="845">+Q121/Q120-1</f>
        <v>1.5716082896210626E-2</v>
      </c>
      <c r="AO121" s="24">
        <f t="shared" ref="AO121" si="846">+R121/R120-1</f>
        <v>1.7788528225526568E-2</v>
      </c>
      <c r="AP121" s="24">
        <f t="shared" ref="AP121" si="847">+S121/S120-1</f>
        <v>1.7381748534636587E-2</v>
      </c>
      <c r="AQ121" s="24">
        <f t="shared" ref="AQ121" si="848">+T121/T120-1</f>
        <v>1.3933778000645436E-2</v>
      </c>
      <c r="AR121" s="24">
        <f t="shared" ref="AR121" si="849">+U121/U120-1</f>
        <v>1.0411838767572235E-2</v>
      </c>
      <c r="AS121" s="24" t="e">
        <f t="shared" ref="AS121" si="850">+V121/V120-1</f>
        <v>#DIV/0!</v>
      </c>
      <c r="AT121" s="24">
        <f t="shared" ref="AT121" si="851">+W121/W120-1</f>
        <v>1.5971687201757012E-2</v>
      </c>
      <c r="AU121" s="21"/>
      <c r="AV121" s="24">
        <f t="shared" ref="AV121" si="852">+B121/B109-1</f>
        <v>0.31561484394050932</v>
      </c>
      <c r="AW121" s="24">
        <f t="shared" ref="AW121" si="853">+C121/C109-1</f>
        <v>0.3000294660863867</v>
      </c>
      <c r="AX121" s="24">
        <f t="shared" ref="AX121" si="854">+D121/D109-1</f>
        <v>0.24366192724931324</v>
      </c>
      <c r="AY121" s="24">
        <f t="shared" ref="AY121" si="855">+E121/E109-1</f>
        <v>0.13128949241359189</v>
      </c>
      <c r="AZ121" s="24">
        <f t="shared" ref="AZ121" si="856">+F121/F109-1</f>
        <v>0.50891516735444209</v>
      </c>
      <c r="BA121" s="24">
        <f t="shared" ref="BA121" si="857">+G121/G109-1</f>
        <v>0.21451872947929296</v>
      </c>
      <c r="BB121" s="24">
        <f t="shared" ref="BB121" si="858">+H121/H109-1</f>
        <v>0.33576208339219282</v>
      </c>
      <c r="BC121" s="24">
        <f t="shared" ref="BC121" si="859">+I121/I109-1</f>
        <v>0.38685111824587248</v>
      </c>
      <c r="BD121" s="24">
        <f t="shared" ref="BD121" si="860">+J121/J109-1</f>
        <v>0.34528461940600308</v>
      </c>
      <c r="BE121" s="24">
        <f t="shared" ref="BE121" si="861">+K121/K109-1</f>
        <v>0.25097842767940715</v>
      </c>
      <c r="BF121" s="24">
        <f t="shared" ref="BF121" si="862">+L121/L109-1</f>
        <v>0.38533065985151072</v>
      </c>
      <c r="BG121" s="24">
        <f t="shared" ref="BG121" si="863">+M121/M109-1</f>
        <v>0.30928181675162447</v>
      </c>
      <c r="BH121" s="24">
        <f t="shared" ref="BH121" si="864">+N121/N109-1</f>
        <v>0.29771014640232019</v>
      </c>
      <c r="BI121" s="24">
        <f t="shared" ref="BI121" si="865">+O121/O109-1</f>
        <v>0.23056476769032086</v>
      </c>
      <c r="BJ121" s="24">
        <f t="shared" ref="BJ121" si="866">+P121/P109-1</f>
        <v>0.2893771193719421</v>
      </c>
      <c r="BK121" s="24">
        <f t="shared" ref="BK121" si="867">+Q121/Q109-1</f>
        <v>0.43923979881955444</v>
      </c>
      <c r="BL121" s="24">
        <f t="shared" ref="BL121" si="868">+R121/R109-1</f>
        <v>0.31561484394050954</v>
      </c>
      <c r="BM121" s="24">
        <f t="shared" ref="BM121" si="869">+S121/S109-1</f>
        <v>0.25800045068731081</v>
      </c>
      <c r="BN121" s="24">
        <f t="shared" ref="BN121" si="870">+T121/T109-1</f>
        <v>0.22206264992382474</v>
      </c>
      <c r="BO121" s="24">
        <f t="shared" ref="BO121" si="871">+U121/U109-1</f>
        <v>0.20054142155556698</v>
      </c>
      <c r="BP121" s="24" t="e">
        <f t="shared" ref="BP121" si="872">+V121/V109-1</f>
        <v>#DIV/0!</v>
      </c>
      <c r="BQ121" s="24">
        <f t="shared" ref="BQ121" si="873">+W121/W109-1</f>
        <v>0.28269009094566355</v>
      </c>
      <c r="BR121" s="21"/>
      <c r="BS121" s="35">
        <f t="shared" ref="BS121" si="874">+A121</f>
        <v>46235</v>
      </c>
      <c r="BT121" s="24">
        <f t="shared" ref="BT121" si="875">(C121-C120)/$B120*C$3</f>
        <v>5.716089638171701E-3</v>
      </c>
      <c r="BU121" s="24">
        <f t="shared" ref="BU121" si="876">(D121-D120)/$B120*D$3</f>
        <v>6.5593204278003865E-4</v>
      </c>
      <c r="BV121" s="24">
        <f t="shared" ref="BV121" si="877">(E121-E120)/$B120*E$3</f>
        <v>4.199043954256199E-4</v>
      </c>
      <c r="BW121" s="24">
        <f t="shared" ref="BW121" si="878">(F121-F120)/$B120*F$3</f>
        <v>1.8494370511519707E-3</v>
      </c>
      <c r="BX121" s="24">
        <f t="shared" ref="BX121" si="879">(G121-G120)/$B120*G$3</f>
        <v>6.0687190878753582E-4</v>
      </c>
      <c r="BY121" s="24">
        <f t="shared" ref="BY121" si="880">(H121-H120)/$B120*H$3</f>
        <v>1.3595705213369177E-3</v>
      </c>
      <c r="BZ121" s="24">
        <f t="shared" ref="BZ121" si="881">(I121-I120)/$B120*I$3</f>
        <v>3.1057432643282418E-3</v>
      </c>
      <c r="CA121" s="24">
        <f t="shared" ref="CA121" si="882">(J121-J120)/$B120*J$3</f>
        <v>5.6191530111482065E-4</v>
      </c>
      <c r="CB121" s="24">
        <f t="shared" ref="CB121" si="883">(K121-K120)/$B120*K$3</f>
        <v>8.6866631007196402E-4</v>
      </c>
      <c r="CC121" s="24">
        <f t="shared" ref="CC121" si="884">(L121-L120)/$B120*L$3</f>
        <v>3.2990447933478438E-4</v>
      </c>
      <c r="CD121" s="24">
        <f t="shared" ref="CD121" si="885">(M121-M120)/$B120*M$3</f>
        <v>1.7225114516832478E-3</v>
      </c>
      <c r="CE121" s="24">
        <f t="shared" ref="CE121" si="886">(N121-N120)/$B120*N$3</f>
        <v>5.9198186133957637E-4</v>
      </c>
      <c r="CF121" s="24">
        <f t="shared" ref="CF121" si="887">+SUM(BT121:CE121)</f>
        <v>1.7788528225526422E-2</v>
      </c>
    </row>
    <row r="122" spans="1:84" x14ac:dyDescent="0.2">
      <c r="A122" s="31">
        <f>+[1]PAT!A123</f>
        <v>46266</v>
      </c>
      <c r="B122" s="17">
        <f>+[1]PAT!B123</f>
        <v>12459.663175006859</v>
      </c>
      <c r="C122" s="17">
        <f>+[1]PAT!C123</f>
        <v>12819.0089795072</v>
      </c>
      <c r="D122" s="17">
        <f>+[1]PAT!D123</f>
        <v>8803.3310329569595</v>
      </c>
      <c r="E122" s="17">
        <f>+[1]PAT!E123</f>
        <v>8555.8044057721054</v>
      </c>
      <c r="F122" s="17">
        <f>+[1]PAT!F123</f>
        <v>17280.914000000001</v>
      </c>
      <c r="G122" s="17">
        <f>+[1]PAT!G123</f>
        <v>10269.299078073091</v>
      </c>
      <c r="H122" s="17">
        <f>+[1]PAT!H123</f>
        <v>14604.694</v>
      </c>
      <c r="I122" s="17">
        <f>+[1]PAT!I123</f>
        <v>14159.657499999999</v>
      </c>
      <c r="J122" s="17">
        <f>+[1]PAT!J123</f>
        <v>10051.1481</v>
      </c>
      <c r="K122" s="17">
        <f>+[1]PAT!K123</f>
        <v>9859.1743999999999</v>
      </c>
      <c r="L122" s="17">
        <f>+[1]PAT!L123</f>
        <v>10957.35502911987</v>
      </c>
      <c r="M122" s="17">
        <f>+[1]PAT!M123</f>
        <v>15614.663795758621</v>
      </c>
      <c r="N122" s="17">
        <f>+[1]PAT!N123</f>
        <v>12587.82666361874</v>
      </c>
      <c r="O122" s="17">
        <f>+[1]PAT!P123</f>
        <v>10112.658600000001</v>
      </c>
      <c r="P122" s="17">
        <f>+[1]PAT!Q123</f>
        <v>12123.9403</v>
      </c>
      <c r="Q122" s="17">
        <f>+[1]PAT!R123</f>
        <v>14917.1333</v>
      </c>
      <c r="R122" s="18">
        <f t="shared" ref="R122" si="888">+SUMPRODUCT($C$3:$N$3,C122:N122)</f>
        <v>12459.663175006863</v>
      </c>
      <c r="S122" s="19">
        <f t="shared" si="52"/>
        <v>11386.942966674094</v>
      </c>
      <c r="T122" s="19">
        <f t="shared" si="53"/>
        <v>10531.769636244169</v>
      </c>
      <c r="U122" s="19">
        <f t="shared" si="54"/>
        <v>9679.0251735515194</v>
      </c>
      <c r="V122" s="19"/>
      <c r="W122" s="20">
        <f t="shared" si="55"/>
        <v>11317.647981735592</v>
      </c>
      <c r="X122" s="21"/>
      <c r="Y122" s="41">
        <f t="shared" ref="Y122" si="889">+B122/B121-1</f>
        <v>1.263162215425595E-2</v>
      </c>
      <c r="Z122" s="24">
        <f t="shared" ref="Z122" si="890">+C122/C121-1</f>
        <v>1.0992826058469074E-2</v>
      </c>
      <c r="AA122" s="24">
        <f t="shared" ref="AA122" si="891">+D122/D121-1</f>
        <v>6.0571536469238296E-3</v>
      </c>
      <c r="AB122" s="24">
        <f t="shared" ref="AB122" si="892">+E122/E121-1</f>
        <v>-3.7869020116713115E-3</v>
      </c>
      <c r="AC122" s="24">
        <f t="shared" ref="AC122" si="893">+F122/F121-1</f>
        <v>2.1313532403683944E-2</v>
      </c>
      <c r="AD122" s="24">
        <f t="shared" ref="AD122" si="894">+G122/G121-1</f>
        <v>-5.8301430254237285E-4</v>
      </c>
      <c r="AE122" s="24">
        <f t="shared" ref="AE122" si="895">+H122/H121-1</f>
        <v>2.0894295997618384E-2</v>
      </c>
      <c r="AF122" s="24">
        <f t="shared" ref="AF122" si="896">+I122/I121-1</f>
        <v>1.0482179291121163E-2</v>
      </c>
      <c r="AG122" s="24">
        <f t="shared" ref="AG122" si="897">+J122/J121-1</f>
        <v>2.3557931893941619E-2</v>
      </c>
      <c r="AH122" s="24">
        <f t="shared" ref="AH122" si="898">+K122/K121-1</f>
        <v>1.7527680179998173E-2</v>
      </c>
      <c r="AI122" s="24">
        <f t="shared" ref="AI122" si="899">+L122/L121-1</f>
        <v>7.8369102433071047E-2</v>
      </c>
      <c r="AJ122" s="24">
        <f t="shared" ref="AJ122" si="900">+M122/M121-1</f>
        <v>1.0106299590544987E-2</v>
      </c>
      <c r="AK122" s="24">
        <f t="shared" ref="AK122" si="901">+N122/N121-1</f>
        <v>1.0104358684864811E-2</v>
      </c>
      <c r="AL122" s="24">
        <f t="shared" ref="AL122" si="902">+O122/O121-1</f>
        <v>2.4162773103088897E-2</v>
      </c>
      <c r="AM122" s="24">
        <f t="shared" ref="AM122" si="903">+P122/P121-1</f>
        <v>1.1600226438030159E-2</v>
      </c>
      <c r="AN122" s="24">
        <f t="shared" ref="AN122" si="904">+Q122/Q121-1</f>
        <v>1.553297484801841E-2</v>
      </c>
      <c r="AO122" s="24">
        <f t="shared" ref="AO122" si="905">+R122/R121-1</f>
        <v>1.2631622154256172E-2</v>
      </c>
      <c r="AP122" s="24">
        <f t="shared" ref="AP122" si="906">+S122/S121-1</f>
        <v>8.0948638600812917E-3</v>
      </c>
      <c r="AQ122" s="24">
        <f t="shared" ref="AQ122" si="907">+T122/T121-1</f>
        <v>5.5418527257238281E-3</v>
      </c>
      <c r="AR122" s="24">
        <f t="shared" ref="AR122" si="908">+U122/U121-1</f>
        <v>4.3135673936369745E-3</v>
      </c>
      <c r="AS122" s="24" t="e">
        <f t="shared" ref="AS122" si="909">+V122/V121-1</f>
        <v>#DIV/0!</v>
      </c>
      <c r="AT122" s="24">
        <f t="shared" ref="AT122" si="910">+W122/W121-1</f>
        <v>1.1789217429377441E-2</v>
      </c>
      <c r="AU122" s="21"/>
      <c r="AV122" s="24">
        <f t="shared" ref="AV122" si="911">+B122/B110-1</f>
        <v>0.30301645276281608</v>
      </c>
      <c r="AW122" s="24">
        <f t="shared" ref="AW122" si="912">+C122/C110-1</f>
        <v>0.29811500257389523</v>
      </c>
      <c r="AX122" s="24">
        <f t="shared" ref="AX122" si="913">+D122/D110-1</f>
        <v>0.24157714567937583</v>
      </c>
      <c r="AY122" s="24">
        <f t="shared" ref="AY122" si="914">+E122/E110-1</f>
        <v>0.12162885206929275</v>
      </c>
      <c r="AZ122" s="24">
        <f t="shared" ref="AZ122" si="915">+F122/F110-1</f>
        <v>0.48632566700497137</v>
      </c>
      <c r="BA122" s="24">
        <f t="shared" ref="BA122" si="916">+G122/G110-1</f>
        <v>0.2011535292533857</v>
      </c>
      <c r="BB122" s="24">
        <f t="shared" ref="BB122" si="917">+H122/H110-1</f>
        <v>0.3294166378453478</v>
      </c>
      <c r="BC122" s="24">
        <f t="shared" ref="BC122" si="918">+I122/I110-1</f>
        <v>0.34009369222894748</v>
      </c>
      <c r="BD122" s="24">
        <f t="shared" ref="BD122" si="919">+J122/J110-1</f>
        <v>0.34623158485192329</v>
      </c>
      <c r="BE122" s="24">
        <f t="shared" ref="BE122" si="920">+K122/K110-1</f>
        <v>0.25872737852911576</v>
      </c>
      <c r="BF122" s="24">
        <f t="shared" ref="BF122" si="921">+L122/L110-1</f>
        <v>0.39093904496415721</v>
      </c>
      <c r="BG122" s="24">
        <f t="shared" ref="BG122" si="922">+M122/M110-1</f>
        <v>0.28625916043004818</v>
      </c>
      <c r="BH122" s="24">
        <f t="shared" ref="BH122" si="923">+N122/N110-1</f>
        <v>0.28395265041704287</v>
      </c>
      <c r="BI122" s="24">
        <f t="shared" ref="BI122" si="924">+O122/O110-1</f>
        <v>0.23422197508471698</v>
      </c>
      <c r="BJ122" s="24">
        <f t="shared" ref="BJ122" si="925">+P122/P110-1</f>
        <v>0.27647430375822335</v>
      </c>
      <c r="BK122" s="24">
        <f t="shared" ref="BK122" si="926">+Q122/Q110-1</f>
        <v>0.41641991741881346</v>
      </c>
      <c r="BL122" s="24">
        <f t="shared" ref="BL122" si="927">+R122/R110-1</f>
        <v>0.30301645276281652</v>
      </c>
      <c r="BM122" s="24">
        <f t="shared" ref="BM122" si="928">+S122/S110-1</f>
        <v>0.25223552182674869</v>
      </c>
      <c r="BN122" s="24">
        <f t="shared" ref="BN122" si="929">+T122/T110-1</f>
        <v>0.21262987873201133</v>
      </c>
      <c r="BO122" s="24">
        <f t="shared" ref="BO122" si="930">+U122/U110-1</f>
        <v>0.19412942655050891</v>
      </c>
      <c r="BP122" s="24" t="e">
        <f t="shared" ref="BP122" si="931">+V122/V110-1</f>
        <v>#DIV/0!</v>
      </c>
      <c r="BQ122" s="24">
        <f t="shared" ref="BQ122" si="932">+W122/W110-1</f>
        <v>0.26658785949400987</v>
      </c>
      <c r="BR122" s="21"/>
      <c r="BS122" s="35">
        <f t="shared" ref="BS122" si="933">+A122</f>
        <v>46266</v>
      </c>
      <c r="BT122" s="24">
        <f t="shared" ref="BT122" si="934">(C122-C121)/$B121*C$3</f>
        <v>3.1073253262151952E-3</v>
      </c>
      <c r="BU122" s="24">
        <f t="shared" ref="BU122" si="935">(D122-D121)/$B121*D$3</f>
        <v>1.5076696668275306E-4</v>
      </c>
      <c r="BV122" s="24">
        <f t="shared" ref="BV122" si="936">(E122-E121)/$B121*E$3</f>
        <v>-3.3886434578218834E-4</v>
      </c>
      <c r="BW122" s="24">
        <f t="shared" ref="BW122" si="937">(F122-F121)/$B121*F$3</f>
        <v>2.9485345429980706E-3</v>
      </c>
      <c r="BX122" s="24">
        <f t="shared" ref="BX122" si="938">(G122-G121)/$B121*G$3</f>
        <v>-3.1890385427210365E-5</v>
      </c>
      <c r="BY122" s="24">
        <f t="shared" ref="BY122" si="939">(H122-H121)/$B121*H$3</f>
        <v>1.2025130817489679E-3</v>
      </c>
      <c r="BZ122" s="24">
        <f t="shared" ref="BZ122" si="940">(I122-I121)/$B121*I$3</f>
        <v>1.6020400633303497E-3</v>
      </c>
      <c r="CA122" s="24">
        <f t="shared" ref="CA122" si="941">(J122-J121)/$B121*J$3</f>
        <v>5.9975830741862629E-4</v>
      </c>
      <c r="CB122" s="24">
        <f t="shared" ref="CB122" si="942">(K122-K121)/$B121*K$3</f>
        <v>1.0724695215881866E-3</v>
      </c>
      <c r="CC122" s="24">
        <f t="shared" ref="CC122" si="943">(L122-L121)/$B121*L$3</f>
        <v>1.3526163714446485E-3</v>
      </c>
      <c r="CD122" s="24">
        <f t="shared" ref="CD122" si="944">(M122-M121)/$B121*M$3</f>
        <v>6.4501025848705262E-4</v>
      </c>
      <c r="CE122" s="24">
        <f t="shared" ref="CE122" si="945">(N122-N121)/$B121*N$3</f>
        <v>3.2134244555161244E-4</v>
      </c>
      <c r="CF122" s="24">
        <f t="shared" ref="CF122" si="946">+SUM(BT122:CE122)</f>
        <v>1.2631622154256063E-2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21"/>
  <sheetViews>
    <sheetView zoomScale="85" workbookViewId="0">
      <pane xSplit="1" ySplit="3" topLeftCell="B99" activePane="bottomRight" state="frozen"/>
      <selection pane="topRight" activeCell="B1" sqref="B1"/>
      <selection pane="bottomLeft" activeCell="A4" sqref="A4"/>
      <selection pane="bottomRight" activeCell="A121" sqref="A121:XFD121"/>
    </sheetView>
  </sheetViews>
  <sheetFormatPr baseColWidth="10" defaultColWidth="11.5" defaultRowHeight="15" x14ac:dyDescent="0.2"/>
  <cols>
    <col min="2" max="4" width="14.6640625" style="36" customWidth="1"/>
    <col min="5" max="22" width="14.6640625" customWidth="1"/>
    <col min="23" max="23" width="3" customWidth="1"/>
    <col min="24" max="44" width="14.1640625" customWidth="1"/>
  </cols>
  <sheetData>
    <row r="1" spans="1:66" ht="16" thickBot="1" x14ac:dyDescent="0.25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6" thickBot="1" x14ac:dyDescent="0.25">
      <c r="B2" s="205" t="s">
        <v>0</v>
      </c>
      <c r="C2" s="188" t="s">
        <v>37</v>
      </c>
      <c r="D2" s="188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88" t="s">
        <v>37</v>
      </c>
      <c r="Y2" s="188" t="s">
        <v>37</v>
      </c>
      <c r="Z2" s="188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6" thickBot="1" x14ac:dyDescent="0.25">
      <c r="A3" s="211"/>
      <c r="B3" s="205" t="s">
        <v>44</v>
      </c>
      <c r="C3" s="205" t="s">
        <v>45</v>
      </c>
      <c r="D3" s="180" t="s">
        <v>46</v>
      </c>
      <c r="E3" s="205" t="str">
        <f>+B3</f>
        <v>Núcleo INDEC</v>
      </c>
      <c r="F3" s="205" t="str">
        <f t="shared" ref="F3:V3" si="0">+C3</f>
        <v>Subyacente CE</v>
      </c>
      <c r="G3" s="205" t="str">
        <f t="shared" si="0"/>
        <v>Subyacente SE</v>
      </c>
      <c r="H3" s="205" t="str">
        <f t="shared" si="0"/>
        <v>Núcleo INDEC</v>
      </c>
      <c r="I3" s="205" t="str">
        <f t="shared" si="0"/>
        <v>Subyacente CE</v>
      </c>
      <c r="J3" s="205" t="str">
        <f t="shared" si="0"/>
        <v>Subyacente SE</v>
      </c>
      <c r="K3" s="205" t="str">
        <f t="shared" si="0"/>
        <v>Núcleo INDEC</v>
      </c>
      <c r="L3" s="205" t="str">
        <f t="shared" si="0"/>
        <v>Subyacente CE</v>
      </c>
      <c r="M3" s="205" t="str">
        <f t="shared" si="0"/>
        <v>Subyacente SE</v>
      </c>
      <c r="N3" s="205" t="str">
        <f t="shared" si="0"/>
        <v>Núcleo INDEC</v>
      </c>
      <c r="O3" s="205" t="str">
        <f t="shared" si="0"/>
        <v>Subyacente CE</v>
      </c>
      <c r="P3" s="205" t="str">
        <f t="shared" si="0"/>
        <v>Subyacente SE</v>
      </c>
      <c r="Q3" s="205" t="str">
        <f t="shared" si="0"/>
        <v>Núcleo INDEC</v>
      </c>
      <c r="R3" s="205" t="str">
        <f t="shared" si="0"/>
        <v>Subyacente CE</v>
      </c>
      <c r="S3" s="205" t="str">
        <f t="shared" si="0"/>
        <v>Subyacente SE</v>
      </c>
      <c r="T3" s="205" t="str">
        <f t="shared" si="0"/>
        <v>Núcleo INDEC</v>
      </c>
      <c r="U3" s="205" t="str">
        <f t="shared" si="0"/>
        <v>Subyacente CE</v>
      </c>
      <c r="V3" s="205" t="str">
        <f t="shared" si="0"/>
        <v>Subyacente SE</v>
      </c>
      <c r="X3" s="205" t="s">
        <v>44</v>
      </c>
      <c r="Y3" s="205" t="s">
        <v>45</v>
      </c>
      <c r="Z3" s="180" t="s">
        <v>46</v>
      </c>
      <c r="AA3" s="205" t="str">
        <f t="shared" ref="AA3:AR3" si="1">+X3</f>
        <v>Núcleo INDEC</v>
      </c>
      <c r="AB3" s="205" t="str">
        <f t="shared" si="1"/>
        <v>Subyacente CE</v>
      </c>
      <c r="AC3" s="205" t="str">
        <f t="shared" si="1"/>
        <v>Subyacente SE</v>
      </c>
      <c r="AD3" s="205" t="str">
        <f t="shared" si="1"/>
        <v>Núcleo INDEC</v>
      </c>
      <c r="AE3" s="205" t="str">
        <f t="shared" si="1"/>
        <v>Subyacente CE</v>
      </c>
      <c r="AF3" s="205" t="str">
        <f t="shared" si="1"/>
        <v>Subyacente SE</v>
      </c>
      <c r="AG3" s="205" t="str">
        <f t="shared" si="1"/>
        <v>Núcleo INDEC</v>
      </c>
      <c r="AH3" s="205" t="str">
        <f t="shared" si="1"/>
        <v>Subyacente CE</v>
      </c>
      <c r="AI3" s="205" t="str">
        <f t="shared" si="1"/>
        <v>Subyacente SE</v>
      </c>
      <c r="AJ3" s="205" t="str">
        <f t="shared" si="1"/>
        <v>Núcleo INDEC</v>
      </c>
      <c r="AK3" s="205" t="str">
        <f t="shared" si="1"/>
        <v>Subyacente CE</v>
      </c>
      <c r="AL3" s="205" t="str">
        <f t="shared" si="1"/>
        <v>Subyacente SE</v>
      </c>
      <c r="AM3" s="205" t="str">
        <f t="shared" si="1"/>
        <v>Núcleo INDEC</v>
      </c>
      <c r="AN3" s="205" t="str">
        <f t="shared" si="1"/>
        <v>Subyacente CE</v>
      </c>
      <c r="AO3" s="205" t="str">
        <f t="shared" si="1"/>
        <v>Subyacente SE</v>
      </c>
      <c r="AP3" s="205" t="str">
        <f t="shared" si="1"/>
        <v>Núcleo INDEC</v>
      </c>
      <c r="AQ3" s="205" t="str">
        <f t="shared" si="1"/>
        <v>Subyacente CE</v>
      </c>
      <c r="AR3" s="205" t="str">
        <f t="shared" si="1"/>
        <v>Subyacente SE</v>
      </c>
      <c r="AT3" s="205" t="s">
        <v>47</v>
      </c>
      <c r="AU3" s="205" t="s">
        <v>48</v>
      </c>
      <c r="AV3" s="180" t="s">
        <v>49</v>
      </c>
      <c r="AW3" s="205" t="str">
        <f t="shared" ref="AW3:BN3" si="2">+AT3</f>
        <v>Max</v>
      </c>
      <c r="AX3" s="205" t="str">
        <f t="shared" si="2"/>
        <v>Min</v>
      </c>
      <c r="AY3" s="205" t="str">
        <f t="shared" si="2"/>
        <v>Dif</v>
      </c>
      <c r="AZ3" s="205" t="str">
        <f t="shared" si="2"/>
        <v>Max</v>
      </c>
      <c r="BA3" s="205" t="str">
        <f t="shared" si="2"/>
        <v>Min</v>
      </c>
      <c r="BB3" s="205" t="str">
        <f t="shared" si="2"/>
        <v>Dif</v>
      </c>
      <c r="BC3" s="205" t="str">
        <f t="shared" si="2"/>
        <v>Max</v>
      </c>
      <c r="BD3" s="205" t="str">
        <f t="shared" si="2"/>
        <v>Min</v>
      </c>
      <c r="BE3" s="205" t="str">
        <f t="shared" si="2"/>
        <v>Dif</v>
      </c>
      <c r="BF3" s="205" t="str">
        <f t="shared" si="2"/>
        <v>Max</v>
      </c>
      <c r="BG3" s="205" t="str">
        <f t="shared" si="2"/>
        <v>Min</v>
      </c>
      <c r="BH3" s="205" t="str">
        <f t="shared" si="2"/>
        <v>Dif</v>
      </c>
      <c r="BI3" s="205" t="str">
        <f t="shared" si="2"/>
        <v>Max</v>
      </c>
      <c r="BJ3" s="205" t="str">
        <f t="shared" si="2"/>
        <v>Min</v>
      </c>
      <c r="BK3" s="205" t="str">
        <f t="shared" si="2"/>
        <v>Dif</v>
      </c>
      <c r="BL3" s="205" t="str">
        <f t="shared" si="2"/>
        <v>Max</v>
      </c>
      <c r="BM3" s="205" t="str">
        <f t="shared" si="2"/>
        <v>Min</v>
      </c>
      <c r="BN3" s="205" t="str">
        <f t="shared" si="2"/>
        <v>Dif</v>
      </c>
    </row>
    <row r="4" spans="1:66" x14ac:dyDescent="0.2">
      <c r="A4" s="35">
        <f>+NAC!A5</f>
        <v>42705</v>
      </c>
      <c r="B4" s="71">
        <f>+NAC!$P5</f>
        <v>100</v>
      </c>
      <c r="C4" s="71">
        <f>+NAC!$S5</f>
        <v>99.776766139504645</v>
      </c>
      <c r="D4" s="179">
        <f>+[1]NAC!$S6</f>
        <v>99.776499165544095</v>
      </c>
      <c r="E4" s="71">
        <f>+GBA!$P5</f>
        <v>100</v>
      </c>
      <c r="F4" s="71">
        <f>+GBA!$S5</f>
        <v>100.29900709752478</v>
      </c>
      <c r="G4" s="179">
        <f>+[1]GBA!$S6</f>
        <v>100.29900709752479</v>
      </c>
      <c r="H4" s="71">
        <f>+PAM!$P5</f>
        <v>100</v>
      </c>
      <c r="I4" s="71">
        <f>+PAM!$S5</f>
        <v>100.08661127255931</v>
      </c>
      <c r="J4" s="179">
        <f>+[1]PAM!$S6</f>
        <v>100.0866112725593</v>
      </c>
      <c r="K4" s="71">
        <f>+NOA!$P5</f>
        <v>100</v>
      </c>
      <c r="L4" s="71">
        <f>+NOA!$S5</f>
        <v>100.28608998219042</v>
      </c>
      <c r="M4" s="179">
        <f>+[1]NOA!$S6</f>
        <v>100.2860899821904</v>
      </c>
      <c r="N4" s="71">
        <f>+NEA!$P5</f>
        <v>100</v>
      </c>
      <c r="O4" s="71">
        <f>+NEA!$S5</f>
        <v>99.659981449404043</v>
      </c>
      <c r="P4" s="179">
        <f>+[1]NEA!$S6</f>
        <v>99.659981449404029</v>
      </c>
      <c r="Q4" s="71">
        <f>+CUY!$P5</f>
        <v>100</v>
      </c>
      <c r="R4" s="71">
        <f>+CUY!$S5</f>
        <v>100.70323969315584</v>
      </c>
      <c r="S4" s="179">
        <f>+[1]CUY!$S6</f>
        <v>100.70323969315589</v>
      </c>
      <c r="T4" s="71">
        <f>+PAT!$P5</f>
        <v>100</v>
      </c>
      <c r="U4" s="71">
        <f>+PAT!$S5</f>
        <v>99.758708365094492</v>
      </c>
      <c r="V4" s="179">
        <f>+[1]PAT!$S6</f>
        <v>99.758708365094492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">
      <c r="A5" s="35">
        <f>+NAC!A6</f>
        <v>42736</v>
      </c>
      <c r="B5" s="71">
        <f>+NAC!P6</f>
        <v>101.5039</v>
      </c>
      <c r="C5" s="71">
        <f>+NAC!S6</f>
        <v>101.54214240962696</v>
      </c>
      <c r="D5" s="179">
        <f>+[1]NAC!$S7</f>
        <v>101.54392529567239</v>
      </c>
      <c r="E5" s="71">
        <f>+GBA!$P6</f>
        <v>101.3389</v>
      </c>
      <c r="F5" s="71">
        <f>+GBA!$S6</f>
        <v>101.74399072227439</v>
      </c>
      <c r="G5" s="179">
        <f>+[1]GBA!$S7</f>
        <v>101.7439907222744</v>
      </c>
      <c r="H5" s="71">
        <f>+PAM!$P6</f>
        <v>101.6093</v>
      </c>
      <c r="I5" s="71">
        <f>+PAM!$S6</f>
        <v>101.73699132672564</v>
      </c>
      <c r="J5" s="179">
        <f>+[1]PAM!$S7</f>
        <v>101.7369913267257</v>
      </c>
      <c r="K5" s="71">
        <f>+NOA!$P6</f>
        <v>101.43389999999999</v>
      </c>
      <c r="L5" s="71">
        <f>+NOA!$S6</f>
        <v>101.7613203131087</v>
      </c>
      <c r="M5" s="179">
        <f>+[1]NOA!$S7</f>
        <v>101.7613203131087</v>
      </c>
      <c r="N5" s="71">
        <f>+NEA!$P6</f>
        <v>101.8639</v>
      </c>
      <c r="O5" s="71">
        <f>+NEA!$S6</f>
        <v>101.5296183124853</v>
      </c>
      <c r="P5" s="179">
        <f>+[1]NEA!$S7</f>
        <v>101.5296183124853</v>
      </c>
      <c r="Q5" s="71">
        <f>+CUY!$P6</f>
        <v>101.7235</v>
      </c>
      <c r="R5" s="71">
        <f>+CUY!$S6</f>
        <v>101.92982219379552</v>
      </c>
      <c r="S5" s="179">
        <f>+[1]CUY!$S7</f>
        <v>101.9298221937955</v>
      </c>
      <c r="T5" s="71">
        <f>+PAT!$P6</f>
        <v>101.8374</v>
      </c>
      <c r="U5" s="71">
        <f>+PAT!$S6</f>
        <v>101.20840262586817</v>
      </c>
      <c r="V5" s="179">
        <f>+[1]PAT!$S7</f>
        <v>101.2084026258681</v>
      </c>
      <c r="X5" s="164">
        <f>+B5/B4-1</f>
        <v>1.5039000000000025E-2</v>
      </c>
      <c r="Y5" s="164">
        <f t="shared" ref="Y5:AR5" si="3">+C5/C4-1</f>
        <v>1.7693260048677217E-2</v>
      </c>
      <c r="Z5" s="181">
        <f t="shared" si="3"/>
        <v>1.7713851908111922E-2</v>
      </c>
      <c r="AA5" s="164">
        <f t="shared" si="3"/>
        <v>1.3388999999999873E-2</v>
      </c>
      <c r="AB5" s="164">
        <f t="shared" si="3"/>
        <v>1.4406759015516357E-2</v>
      </c>
      <c r="AC5" s="181">
        <f t="shared" si="3"/>
        <v>1.4406759015516357E-2</v>
      </c>
      <c r="AD5" s="164">
        <f t="shared" si="3"/>
        <v>1.6093000000000135E-2</v>
      </c>
      <c r="AE5" s="164">
        <f t="shared" si="3"/>
        <v>1.6489518759626787E-2</v>
      </c>
      <c r="AF5" s="181">
        <f t="shared" si="3"/>
        <v>1.6489518759627453E-2</v>
      </c>
      <c r="AG5" s="164">
        <f t="shared" si="3"/>
        <v>1.433899999999988E-2</v>
      </c>
      <c r="AH5" s="164">
        <f t="shared" si="3"/>
        <v>1.4710218846704093E-2</v>
      </c>
      <c r="AI5" s="181">
        <f t="shared" si="3"/>
        <v>1.4710218846704315E-2</v>
      </c>
      <c r="AJ5" s="164">
        <f t="shared" si="3"/>
        <v>1.8639000000000072E-2</v>
      </c>
      <c r="AK5" s="164">
        <f t="shared" si="3"/>
        <v>1.8760156643521375E-2</v>
      </c>
      <c r="AL5" s="181">
        <f t="shared" si="3"/>
        <v>1.8760156643521597E-2</v>
      </c>
      <c r="AM5" s="164">
        <f t="shared" si="3"/>
        <v>1.7235000000000111E-2</v>
      </c>
      <c r="AN5" s="164">
        <f t="shared" si="3"/>
        <v>1.2180169221736037E-2</v>
      </c>
      <c r="AO5" s="181">
        <f t="shared" si="3"/>
        <v>1.2180169221735371E-2</v>
      </c>
      <c r="AP5" s="164">
        <f t="shared" si="3"/>
        <v>1.8374000000000112E-2</v>
      </c>
      <c r="AQ5" s="164">
        <f t="shared" si="3"/>
        <v>1.4532007125314106E-2</v>
      </c>
      <c r="AR5" s="181">
        <f t="shared" si="3"/>
        <v>1.453200712531344E-2</v>
      </c>
      <c r="AT5" s="24">
        <f t="shared" ref="AT5:AT36" si="4">+MAX(X5:Z5)</f>
        <v>1.7713851908111922E-2</v>
      </c>
      <c r="AU5" s="24">
        <f t="shared" ref="AU5:AU36" si="5">+MIN(X5:Z5)</f>
        <v>1.5039000000000025E-2</v>
      </c>
      <c r="AV5" s="24">
        <f>+AT5-AU5</f>
        <v>2.6748519081118971E-3</v>
      </c>
      <c r="AW5" s="24">
        <f t="shared" ref="AW5:AW36" si="6">+MAX(AA5:AC5)</f>
        <v>1.4406759015516357E-2</v>
      </c>
      <c r="AX5" s="24">
        <f t="shared" ref="AX5:AX36" si="7">+MIN(AA5:AC5)</f>
        <v>1.3388999999999873E-2</v>
      </c>
      <c r="AY5" s="24">
        <f>+AW5-AX5</f>
        <v>1.017759015516484E-3</v>
      </c>
      <c r="AZ5" s="24">
        <f t="shared" ref="AZ5:AZ36" si="8">+MAX(AD5:AF5)</f>
        <v>1.6489518759627453E-2</v>
      </c>
      <c r="BA5" s="24">
        <f t="shared" ref="BA5:BA36" si="9">+MIN(AD5:AF5)</f>
        <v>1.6093000000000135E-2</v>
      </c>
      <c r="BB5" s="24">
        <f>+AZ5-BA5</f>
        <v>3.9651875962731786E-4</v>
      </c>
      <c r="BC5" s="24">
        <f t="shared" ref="BC5:BC36" si="10">+MAX(AG5:AI5)</f>
        <v>1.4710218846704315E-2</v>
      </c>
      <c r="BD5" s="24">
        <f t="shared" ref="BD5:BD36" si="11">+MIN(AG5:AI5)</f>
        <v>1.433899999999988E-2</v>
      </c>
      <c r="BE5" s="24">
        <f>+BC5-BD5</f>
        <v>3.7121884670443528E-4</v>
      </c>
      <c r="BF5" s="24">
        <f t="shared" ref="BF5:BF36" si="12">+MAX(AJ5:AL5)</f>
        <v>1.8760156643521597E-2</v>
      </c>
      <c r="BG5" s="24">
        <f t="shared" ref="BG5:BG36" si="13">+MIN(AJ5:AL5)</f>
        <v>1.8639000000000072E-2</v>
      </c>
      <c r="BH5" s="24">
        <f>+BF5-BG5</f>
        <v>1.21156643521525E-4</v>
      </c>
      <c r="BI5" s="24">
        <f t="shared" ref="BI5:BI36" si="14">+MAX(AM5:AO5)</f>
        <v>1.7235000000000111E-2</v>
      </c>
      <c r="BJ5" s="24">
        <f t="shared" ref="BJ5:BJ36" si="15">+MIN(AM5:AO5)</f>
        <v>1.2180169221735371E-2</v>
      </c>
      <c r="BK5" s="24">
        <f>+BI5-BJ5</f>
        <v>5.0548307782647406E-3</v>
      </c>
      <c r="BL5" s="24">
        <f t="shared" ref="BL5:BL36" si="16">+MAX(AP5:AR5)</f>
        <v>1.8374000000000112E-2</v>
      </c>
      <c r="BM5" s="24">
        <f t="shared" ref="BM5:BM36" si="17">+MIN(AP5:AR5)</f>
        <v>1.453200712531344E-2</v>
      </c>
      <c r="BN5" s="24">
        <f>+BL5-BM5</f>
        <v>3.8419928746866727E-3</v>
      </c>
    </row>
    <row r="6" spans="1:66" x14ac:dyDescent="0.2">
      <c r="A6" s="35">
        <f>+NAC!A7</f>
        <v>42767</v>
      </c>
      <c r="B6" s="71">
        <f>+NAC!P7</f>
        <v>103.2105</v>
      </c>
      <c r="C6" s="71">
        <f>+NAC!S7</f>
        <v>103.29213745730206</v>
      </c>
      <c r="D6" s="179">
        <f>+[1]NAC!$S8</f>
        <v>103.2944472358929</v>
      </c>
      <c r="E6" s="71">
        <f>+GBA!$P7</f>
        <v>103.2097</v>
      </c>
      <c r="F6" s="71">
        <f>+GBA!$S7</f>
        <v>102.93795403904457</v>
      </c>
      <c r="G6" s="179">
        <f>+[1]GBA!$S8</f>
        <v>102.9379540390446</v>
      </c>
      <c r="H6" s="71">
        <f>+PAM!$P7</f>
        <v>103.1957</v>
      </c>
      <c r="I6" s="71">
        <f>+PAM!$S7</f>
        <v>103.07992517147905</v>
      </c>
      <c r="J6" s="179">
        <f>+[1]PAM!$S8</f>
        <v>103.079925171479</v>
      </c>
      <c r="K6" s="71">
        <f>+NOA!$P7</f>
        <v>102.9705</v>
      </c>
      <c r="L6" s="71">
        <f>+NOA!$S7</f>
        <v>103.32000969120369</v>
      </c>
      <c r="M6" s="179">
        <f>+[1]NOA!$S8</f>
        <v>103.32000969120369</v>
      </c>
      <c r="N6" s="71">
        <f>+NEA!$P7</f>
        <v>103.4466</v>
      </c>
      <c r="O6" s="71">
        <f>+NEA!$S7</f>
        <v>103.0921169400396</v>
      </c>
      <c r="P6" s="179">
        <f>+[1]NEA!$S8</f>
        <v>103.0921169400396</v>
      </c>
      <c r="Q6" s="71">
        <f>+CUY!$P7</f>
        <v>103.14879999999999</v>
      </c>
      <c r="R6" s="71">
        <f>+CUY!$S7</f>
        <v>102.34044556594156</v>
      </c>
      <c r="S6" s="179">
        <f>+[1]CUY!$S8</f>
        <v>102.34044556594159</v>
      </c>
      <c r="T6" s="71">
        <f>+PAT!$P7</f>
        <v>103.524</v>
      </c>
      <c r="U6" s="71">
        <f>+PAT!$S7</f>
        <v>102.91483798292847</v>
      </c>
      <c r="V6" s="179">
        <f>+[1]PAT!$S8</f>
        <v>102.9148379829285</v>
      </c>
      <c r="X6" s="164">
        <f t="shared" ref="X6:X69" si="18">+B6/B5-1</f>
        <v>1.6813147081047974E-2</v>
      </c>
      <c r="Y6" s="164">
        <f t="shared" ref="Y6:Y69" si="19">+C6/C5-1</f>
        <v>1.7234174955808257E-2</v>
      </c>
      <c r="Z6" s="181">
        <f t="shared" ref="Z6:Z69" si="20">+D6/D5-1</f>
        <v>1.7239061175972736E-2</v>
      </c>
      <c r="AA6" s="164">
        <f t="shared" ref="AA6:AA69" si="21">+E6/E5-1</f>
        <v>1.8460827974252858E-2</v>
      </c>
      <c r="AB6" s="164">
        <f t="shared" ref="AB6:AB69" si="22">+F6/F5-1</f>
        <v>1.1734976270286968E-2</v>
      </c>
      <c r="AC6" s="181">
        <f t="shared" ref="AC6:AC69" si="23">+G6/G5-1</f>
        <v>1.1734976270286968E-2</v>
      </c>
      <c r="AD6" s="164">
        <f t="shared" ref="AD6:AD69" si="24">+H6/H5-1</f>
        <v>1.5612744109053001E-2</v>
      </c>
      <c r="AE6" s="164">
        <f t="shared" ref="AE6:AE69" si="25">+I6/I5-1</f>
        <v>1.3200054643257575E-2</v>
      </c>
      <c r="AF6" s="181">
        <f t="shared" ref="AF6:AF69" si="26">+J6/J5-1</f>
        <v>1.3200054643256687E-2</v>
      </c>
      <c r="AG6" s="164">
        <f t="shared" ref="AG6:AG69" si="27">+K6/K5-1</f>
        <v>1.5148781620345941E-2</v>
      </c>
      <c r="AH6" s="164">
        <f t="shared" ref="AH6:AH69" si="28">+L6/L5-1</f>
        <v>1.5317110404022616E-2</v>
      </c>
      <c r="AI6" s="181">
        <f t="shared" ref="AI6:AI69" si="29">+M6/M5-1</f>
        <v>1.5317110404022616E-2</v>
      </c>
      <c r="AJ6" s="164">
        <f t="shared" ref="AJ6:AJ69" si="30">+N6/N5-1</f>
        <v>1.553739843065105E-2</v>
      </c>
      <c r="AK6" s="164">
        <f t="shared" ref="AK6:AK69" si="31">+O6/O5-1</f>
        <v>1.5389584374731813E-2</v>
      </c>
      <c r="AL6" s="181">
        <f t="shared" ref="AL6:AL69" si="32">+P6/P5-1</f>
        <v>1.5389584374731813E-2</v>
      </c>
      <c r="AM6" s="164">
        <f t="shared" ref="AM6:AM69" si="33">+Q6/Q5-1</f>
        <v>1.4011511597614934E-2</v>
      </c>
      <c r="AN6" s="164">
        <f t="shared" ref="AN6:AN69" si="34">+R6/R5-1</f>
        <v>4.0284910079146918E-3</v>
      </c>
      <c r="AO6" s="181">
        <f t="shared" ref="AO6:AO69" si="35">+S6/S5-1</f>
        <v>4.0284910079151359E-3</v>
      </c>
      <c r="AP6" s="164">
        <f t="shared" ref="AP6:AP69" si="36">+T6/T5-1</f>
        <v>1.6561695408563004E-2</v>
      </c>
      <c r="AQ6" s="164">
        <f t="shared" ref="AQ6:AQ69" si="37">+U6/U5-1</f>
        <v>1.6860609522396874E-2</v>
      </c>
      <c r="AR6" s="181">
        <f t="shared" ref="AR6:AR69" si="38">+V6/V5-1</f>
        <v>1.6860609522397985E-2</v>
      </c>
      <c r="AT6" s="24">
        <f t="shared" si="4"/>
        <v>1.7239061175972736E-2</v>
      </c>
      <c r="AU6" s="24">
        <f t="shared" si="5"/>
        <v>1.6813147081047974E-2</v>
      </c>
      <c r="AV6" s="24">
        <f t="shared" ref="AV6:AV69" si="39">+AT6-AU6</f>
        <v>4.2591409492476195E-4</v>
      </c>
      <c r="AW6" s="24">
        <f t="shared" si="6"/>
        <v>1.8460827974252858E-2</v>
      </c>
      <c r="AX6" s="24">
        <f t="shared" si="7"/>
        <v>1.1734976270286968E-2</v>
      </c>
      <c r="AY6" s="24">
        <f t="shared" ref="AY6:AY69" si="40">+AW6-AX6</f>
        <v>6.7258517039658905E-3</v>
      </c>
      <c r="AZ6" s="24">
        <f t="shared" si="8"/>
        <v>1.5612744109053001E-2</v>
      </c>
      <c r="BA6" s="24">
        <f t="shared" si="9"/>
        <v>1.3200054643256687E-2</v>
      </c>
      <c r="BB6" s="24">
        <f t="shared" ref="BB6:BB69" si="41">+AZ6-BA6</f>
        <v>2.4126894657963138E-3</v>
      </c>
      <c r="BC6" s="24">
        <f t="shared" si="10"/>
        <v>1.5317110404022616E-2</v>
      </c>
      <c r="BD6" s="24">
        <f t="shared" si="11"/>
        <v>1.5148781620345941E-2</v>
      </c>
      <c r="BE6" s="24">
        <f t="shared" ref="BE6:BE69" si="42">+BC6-BD6</f>
        <v>1.6832878367667448E-4</v>
      </c>
      <c r="BF6" s="24">
        <f t="shared" si="12"/>
        <v>1.553739843065105E-2</v>
      </c>
      <c r="BG6" s="24">
        <f t="shared" si="13"/>
        <v>1.5389584374731813E-2</v>
      </c>
      <c r="BH6" s="24">
        <f t="shared" ref="BH6:BH69" si="43">+BF6-BG6</f>
        <v>1.4781405591923757E-4</v>
      </c>
      <c r="BI6" s="24">
        <f t="shared" si="14"/>
        <v>1.4011511597614934E-2</v>
      </c>
      <c r="BJ6" s="24">
        <f t="shared" si="15"/>
        <v>4.0284910079146918E-3</v>
      </c>
      <c r="BK6" s="24">
        <f t="shared" ref="BK6:BK69" si="44">+BI6-BJ6</f>
        <v>9.9830205897002422E-3</v>
      </c>
      <c r="BL6" s="24">
        <f t="shared" si="16"/>
        <v>1.6860609522397985E-2</v>
      </c>
      <c r="BM6" s="24">
        <f t="shared" si="17"/>
        <v>1.6561695408563004E-2</v>
      </c>
      <c r="BN6" s="24">
        <f t="shared" ref="BN6:BN69" si="45">+BL6-BM6</f>
        <v>2.9891411383498045E-4</v>
      </c>
    </row>
    <row r="7" spans="1:66" x14ac:dyDescent="0.2">
      <c r="A7" s="35">
        <f>+NAC!A8</f>
        <v>42795</v>
      </c>
      <c r="B7" s="71">
        <f>+NAC!P8</f>
        <v>105.20569999999999</v>
      </c>
      <c r="C7" s="71">
        <f>+NAC!S8</f>
        <v>105.22809361666522</v>
      </c>
      <c r="D7" s="179">
        <f>+[1]NAC!$S9</f>
        <v>105.2296199281701</v>
      </c>
      <c r="E7" s="71">
        <f>+GBA!$P8</f>
        <v>105.0891</v>
      </c>
      <c r="F7" s="71">
        <f>+GBA!$S8</f>
        <v>104.39358624420552</v>
      </c>
      <c r="G7" s="179">
        <f>+[1]GBA!$S9</f>
        <v>104.39358624420549</v>
      </c>
      <c r="H7" s="71">
        <f>+PAM!$P8</f>
        <v>105.31229999999999</v>
      </c>
      <c r="I7" s="71">
        <f>+PAM!$S8</f>
        <v>104.23113077243242</v>
      </c>
      <c r="J7" s="179">
        <f>+[1]PAM!$S9</f>
        <v>104.23113077243239</v>
      </c>
      <c r="K7" s="71">
        <f>+NOA!$P8</f>
        <v>105.264</v>
      </c>
      <c r="L7" s="71">
        <f>+NOA!$S8</f>
        <v>104.51082741125319</v>
      </c>
      <c r="M7" s="179">
        <f>+[1]NOA!$S9</f>
        <v>104.5108274112532</v>
      </c>
      <c r="N7" s="71">
        <f>+NEA!$P8</f>
        <v>105.4076</v>
      </c>
      <c r="O7" s="71">
        <f>+NEA!$S8</f>
        <v>104.25936602898915</v>
      </c>
      <c r="P7" s="179">
        <f>+[1]NEA!$S9</f>
        <v>104.25936602898921</v>
      </c>
      <c r="Q7" s="71">
        <f>+CUY!$P8</f>
        <v>105.2127</v>
      </c>
      <c r="R7" s="71">
        <f>+CUY!$S8</f>
        <v>103.40652622993022</v>
      </c>
      <c r="S7" s="179">
        <f>+[1]CUY!$S9</f>
        <v>103.40652622993019</v>
      </c>
      <c r="T7" s="71">
        <f>+PAT!$P8</f>
        <v>105.2611</v>
      </c>
      <c r="U7" s="71">
        <f>+PAT!$S8</f>
        <v>104.01881134493317</v>
      </c>
      <c r="V7" s="179">
        <f>+[1]PAT!$S9</f>
        <v>104.0188113449332</v>
      </c>
      <c r="X7" s="164">
        <f t="shared" si="18"/>
        <v>1.9331366479185652E-2</v>
      </c>
      <c r="Y7" s="164">
        <f t="shared" si="19"/>
        <v>1.874253168750073E-2</v>
      </c>
      <c r="Z7" s="181">
        <f t="shared" si="20"/>
        <v>1.8734527789841859E-2</v>
      </c>
      <c r="AA7" s="164">
        <f t="shared" si="21"/>
        <v>1.8209528755533722E-2</v>
      </c>
      <c r="AB7" s="164">
        <f t="shared" si="22"/>
        <v>1.4140869796273936E-2</v>
      </c>
      <c r="AC7" s="181">
        <f t="shared" si="23"/>
        <v>1.414086979627327E-2</v>
      </c>
      <c r="AD7" s="164">
        <f t="shared" si="24"/>
        <v>2.0510544528502539E-2</v>
      </c>
      <c r="AE7" s="164">
        <f t="shared" si="25"/>
        <v>1.1168087278277339E-2</v>
      </c>
      <c r="AF7" s="181">
        <f t="shared" si="26"/>
        <v>1.1168087278277561E-2</v>
      </c>
      <c r="AG7" s="164">
        <f t="shared" si="27"/>
        <v>2.2273369557300304E-2</v>
      </c>
      <c r="AH7" s="164">
        <f t="shared" si="28"/>
        <v>1.1525528536132867E-2</v>
      </c>
      <c r="AI7" s="181">
        <f t="shared" si="29"/>
        <v>1.1525528536133089E-2</v>
      </c>
      <c r="AJ7" s="164">
        <f t="shared" si="30"/>
        <v>1.8956640430908278E-2</v>
      </c>
      <c r="AK7" s="164">
        <f t="shared" si="31"/>
        <v>1.1322389369775365E-2</v>
      </c>
      <c r="AL7" s="181">
        <f t="shared" si="32"/>
        <v>1.1322389369776031E-2</v>
      </c>
      <c r="AM7" s="164">
        <f t="shared" si="33"/>
        <v>2.0008957932617699E-2</v>
      </c>
      <c r="AN7" s="164">
        <f t="shared" si="34"/>
        <v>1.041700236981824E-2</v>
      </c>
      <c r="AO7" s="181">
        <f t="shared" si="35"/>
        <v>1.0417002369817574E-2</v>
      </c>
      <c r="AP7" s="164">
        <f t="shared" si="36"/>
        <v>1.6779683938024093E-2</v>
      </c>
      <c r="AQ7" s="164">
        <f t="shared" si="37"/>
        <v>1.0727057279999119E-2</v>
      </c>
      <c r="AR7" s="181">
        <f t="shared" si="38"/>
        <v>1.0727057279999119E-2</v>
      </c>
      <c r="AT7" s="24">
        <f t="shared" si="4"/>
        <v>1.9331366479185652E-2</v>
      </c>
      <c r="AU7" s="24">
        <f t="shared" si="5"/>
        <v>1.8734527789841859E-2</v>
      </c>
      <c r="AV7" s="24">
        <f t="shared" si="39"/>
        <v>5.9683868934379269E-4</v>
      </c>
      <c r="AW7" s="24">
        <f t="shared" si="6"/>
        <v>1.8209528755533722E-2</v>
      </c>
      <c r="AX7" s="24">
        <f t="shared" si="7"/>
        <v>1.414086979627327E-2</v>
      </c>
      <c r="AY7" s="24">
        <f t="shared" si="40"/>
        <v>4.0686589592604516E-3</v>
      </c>
      <c r="AZ7" s="24">
        <f t="shared" si="8"/>
        <v>2.0510544528502539E-2</v>
      </c>
      <c r="BA7" s="24">
        <f t="shared" si="9"/>
        <v>1.1168087278277339E-2</v>
      </c>
      <c r="BB7" s="24">
        <f t="shared" si="41"/>
        <v>9.3424572502252001E-3</v>
      </c>
      <c r="BC7" s="24">
        <f t="shared" si="10"/>
        <v>2.2273369557300304E-2</v>
      </c>
      <c r="BD7" s="24">
        <f t="shared" si="11"/>
        <v>1.1525528536132867E-2</v>
      </c>
      <c r="BE7" s="24">
        <f t="shared" si="42"/>
        <v>1.0747841021167437E-2</v>
      </c>
      <c r="BF7" s="24">
        <f t="shared" si="12"/>
        <v>1.8956640430908278E-2</v>
      </c>
      <c r="BG7" s="24">
        <f t="shared" si="13"/>
        <v>1.1322389369775365E-2</v>
      </c>
      <c r="BH7" s="24">
        <f t="shared" si="43"/>
        <v>7.6342510611329129E-3</v>
      </c>
      <c r="BI7" s="24">
        <f t="shared" si="14"/>
        <v>2.0008957932617699E-2</v>
      </c>
      <c r="BJ7" s="24">
        <f t="shared" si="15"/>
        <v>1.0417002369817574E-2</v>
      </c>
      <c r="BK7" s="24">
        <f t="shared" si="44"/>
        <v>9.5919555628001252E-3</v>
      </c>
      <c r="BL7" s="24">
        <f t="shared" si="16"/>
        <v>1.6779683938024093E-2</v>
      </c>
      <c r="BM7" s="24">
        <f t="shared" si="17"/>
        <v>1.0727057279999119E-2</v>
      </c>
      <c r="BN7" s="24">
        <f t="shared" si="45"/>
        <v>6.0526266580249732E-3</v>
      </c>
    </row>
    <row r="8" spans="1:66" x14ac:dyDescent="0.2">
      <c r="A8" s="35">
        <f>+NAC!A9</f>
        <v>42826</v>
      </c>
      <c r="B8" s="71">
        <f>+NAC!P9</f>
        <v>107.42700000000001</v>
      </c>
      <c r="C8" s="71">
        <f>+NAC!S9</f>
        <v>107.4237207742724</v>
      </c>
      <c r="D8" s="179">
        <f>+[1]NAC!$S10</f>
        <v>107.42546529752239</v>
      </c>
      <c r="E8" s="71">
        <f>+GBA!$P9</f>
        <v>107.4973</v>
      </c>
      <c r="F8" s="71">
        <f>+GBA!$S9</f>
        <v>106.82391232063179</v>
      </c>
      <c r="G8" s="179">
        <f>+[1]GBA!$S10</f>
        <v>106.82391232063181</v>
      </c>
      <c r="H8" s="71">
        <f>+PAM!$P9</f>
        <v>107.3262</v>
      </c>
      <c r="I8" s="71">
        <f>+PAM!$S9</f>
        <v>106.38835413965722</v>
      </c>
      <c r="J8" s="179">
        <f>+[1]PAM!$S10</f>
        <v>106.3883541396572</v>
      </c>
      <c r="K8" s="71">
        <f>+NOA!$P9</f>
        <v>107.45359999999999</v>
      </c>
      <c r="L8" s="71">
        <f>+NOA!$S9</f>
        <v>106.48442085604911</v>
      </c>
      <c r="M8" s="179">
        <f>+[1]NOA!$S10</f>
        <v>106.4844208560491</v>
      </c>
      <c r="N8" s="71">
        <f>+NEA!$P9</f>
        <v>107.5916</v>
      </c>
      <c r="O8" s="71">
        <f>+NEA!$S9</f>
        <v>106.65868420655164</v>
      </c>
      <c r="P8" s="179">
        <f>+[1]NEA!$S10</f>
        <v>106.6586842065517</v>
      </c>
      <c r="Q8" s="71">
        <f>+CUY!$P9</f>
        <v>107.6553</v>
      </c>
      <c r="R8" s="71">
        <f>+CUY!$S9</f>
        <v>105.92694413234976</v>
      </c>
      <c r="S8" s="179">
        <f>+[1]CUY!$S10</f>
        <v>105.9269441323498</v>
      </c>
      <c r="T8" s="71">
        <f>+PAT!$P9</f>
        <v>107.0217</v>
      </c>
      <c r="U8" s="71">
        <f>+PAT!$S9</f>
        <v>105.77440701886421</v>
      </c>
      <c r="V8" s="179">
        <f>+[1]PAT!$S10</f>
        <v>105.7744070188642</v>
      </c>
      <c r="X8" s="164">
        <f t="shared" si="18"/>
        <v>2.1113875008673677E-2</v>
      </c>
      <c r="Y8" s="164">
        <f t="shared" si="19"/>
        <v>2.0865408486878234E-2</v>
      </c>
      <c r="Z8" s="181">
        <f t="shared" si="20"/>
        <v>2.0867179515151602E-2</v>
      </c>
      <c r="AA8" s="164">
        <f t="shared" si="21"/>
        <v>2.2915792408537028E-2</v>
      </c>
      <c r="AB8" s="164">
        <f t="shared" si="22"/>
        <v>2.3280415625736461E-2</v>
      </c>
      <c r="AC8" s="181">
        <f t="shared" si="23"/>
        <v>2.3280415625736905E-2</v>
      </c>
      <c r="AD8" s="164">
        <f t="shared" si="24"/>
        <v>1.9123122370321433E-2</v>
      </c>
      <c r="AE8" s="164">
        <f t="shared" si="25"/>
        <v>2.069653616187539E-2</v>
      </c>
      <c r="AF8" s="181">
        <f t="shared" si="26"/>
        <v>2.069653616187539E-2</v>
      </c>
      <c r="AG8" s="164">
        <f t="shared" si="27"/>
        <v>2.0801033591731244E-2</v>
      </c>
      <c r="AH8" s="164">
        <f t="shared" si="28"/>
        <v>1.8884105060519518E-2</v>
      </c>
      <c r="AI8" s="181">
        <f t="shared" si="29"/>
        <v>1.8884105060519296E-2</v>
      </c>
      <c r="AJ8" s="164">
        <f t="shared" si="30"/>
        <v>2.0719568607956207E-2</v>
      </c>
      <c r="AK8" s="164">
        <f t="shared" si="31"/>
        <v>2.301297493882104E-2</v>
      </c>
      <c r="AL8" s="181">
        <f t="shared" si="32"/>
        <v>2.301297493882104E-2</v>
      </c>
      <c r="AM8" s="164">
        <f t="shared" si="33"/>
        <v>2.3215828507394898E-2</v>
      </c>
      <c r="AN8" s="164">
        <f t="shared" si="34"/>
        <v>2.4373876527050697E-2</v>
      </c>
      <c r="AO8" s="181">
        <f t="shared" si="35"/>
        <v>2.4373876527051364E-2</v>
      </c>
      <c r="AP8" s="164">
        <f t="shared" si="36"/>
        <v>1.6726026993827636E-2</v>
      </c>
      <c r="AQ8" s="164">
        <f t="shared" si="37"/>
        <v>1.687767482854019E-2</v>
      </c>
      <c r="AR8" s="181">
        <f t="shared" si="38"/>
        <v>1.6877674828539746E-2</v>
      </c>
      <c r="AT8" s="24">
        <f t="shared" si="4"/>
        <v>2.1113875008673677E-2</v>
      </c>
      <c r="AU8" s="24">
        <f t="shared" si="5"/>
        <v>2.0865408486878234E-2</v>
      </c>
      <c r="AV8" s="24">
        <f t="shared" si="39"/>
        <v>2.4846652179544293E-4</v>
      </c>
      <c r="AW8" s="24">
        <f t="shared" si="6"/>
        <v>2.3280415625736905E-2</v>
      </c>
      <c r="AX8" s="24">
        <f t="shared" si="7"/>
        <v>2.2915792408537028E-2</v>
      </c>
      <c r="AY8" s="24">
        <f t="shared" si="40"/>
        <v>3.6462321719987756E-4</v>
      </c>
      <c r="AZ8" s="24">
        <f t="shared" si="8"/>
        <v>2.069653616187539E-2</v>
      </c>
      <c r="BA8" s="24">
        <f t="shared" si="9"/>
        <v>1.9123122370321433E-2</v>
      </c>
      <c r="BB8" s="24">
        <f t="shared" si="41"/>
        <v>1.573413791553957E-3</v>
      </c>
      <c r="BC8" s="24">
        <f t="shared" si="10"/>
        <v>2.0801033591731244E-2</v>
      </c>
      <c r="BD8" s="24">
        <f t="shared" si="11"/>
        <v>1.8884105060519296E-2</v>
      </c>
      <c r="BE8" s="24">
        <f t="shared" si="42"/>
        <v>1.9169285312119477E-3</v>
      </c>
      <c r="BF8" s="24">
        <f t="shared" si="12"/>
        <v>2.301297493882104E-2</v>
      </c>
      <c r="BG8" s="24">
        <f t="shared" si="13"/>
        <v>2.0719568607956207E-2</v>
      </c>
      <c r="BH8" s="24">
        <f t="shared" si="43"/>
        <v>2.2934063308648334E-3</v>
      </c>
      <c r="BI8" s="24">
        <f t="shared" si="14"/>
        <v>2.4373876527051364E-2</v>
      </c>
      <c r="BJ8" s="24">
        <f t="shared" si="15"/>
        <v>2.3215828507394898E-2</v>
      </c>
      <c r="BK8" s="24">
        <f t="shared" si="44"/>
        <v>1.1580480196564658E-3</v>
      </c>
      <c r="BL8" s="24">
        <f t="shared" si="16"/>
        <v>1.687767482854019E-2</v>
      </c>
      <c r="BM8" s="24">
        <f t="shared" si="17"/>
        <v>1.6726026993827636E-2</v>
      </c>
      <c r="BN8" s="24">
        <f t="shared" si="45"/>
        <v>1.5164783471255383E-4</v>
      </c>
    </row>
    <row r="9" spans="1:66" x14ac:dyDescent="0.2">
      <c r="A9" s="35">
        <f>+NAC!A10</f>
        <v>42856</v>
      </c>
      <c r="B9" s="71">
        <f>+NAC!P10</f>
        <v>109.2069</v>
      </c>
      <c r="C9" s="71">
        <f>+NAC!S10</f>
        <v>109.12367162557638</v>
      </c>
      <c r="D9" s="179">
        <f>+[1]NAC!$S11</f>
        <v>109.12490929355771</v>
      </c>
      <c r="E9" s="71">
        <f>+GBA!$P10</f>
        <v>109.2199</v>
      </c>
      <c r="F9" s="71">
        <f>+GBA!$S10</f>
        <v>108.9683022166826</v>
      </c>
      <c r="G9" s="179">
        <f>+[1]GBA!$S11</f>
        <v>108.9683022166826</v>
      </c>
      <c r="H9" s="71">
        <f>+PAM!$P10</f>
        <v>109.0797</v>
      </c>
      <c r="I9" s="71">
        <f>+PAM!$S10</f>
        <v>108.64061845881606</v>
      </c>
      <c r="J9" s="179">
        <f>+[1]PAM!$S11</f>
        <v>108.64061845881611</v>
      </c>
      <c r="K9" s="71">
        <f>+NOA!$P10</f>
        <v>109.0912</v>
      </c>
      <c r="L9" s="71">
        <f>+NOA!$S10</f>
        <v>108.43059563360245</v>
      </c>
      <c r="M9" s="179">
        <f>+[1]NOA!$S11</f>
        <v>108.43059563360249</v>
      </c>
      <c r="N9" s="71">
        <f>+NEA!$P10</f>
        <v>109.8413</v>
      </c>
      <c r="O9" s="71">
        <f>+NEA!$S10</f>
        <v>109.50326877873344</v>
      </c>
      <c r="P9" s="179">
        <f>+[1]NEA!$S11</f>
        <v>109.5032687787334</v>
      </c>
      <c r="Q9" s="71">
        <f>+CUY!$P10</f>
        <v>109.5453</v>
      </c>
      <c r="R9" s="71">
        <f>+CUY!$S10</f>
        <v>108.46175433644747</v>
      </c>
      <c r="S9" s="179">
        <f>+[1]CUY!$S11</f>
        <v>108.4617543364475</v>
      </c>
      <c r="T9" s="71">
        <f>+PAT!$P10</f>
        <v>109.1808</v>
      </c>
      <c r="U9" s="71">
        <f>+PAT!$S10</f>
        <v>108.31681684832093</v>
      </c>
      <c r="V9" s="179">
        <f>+[1]PAT!$S11</f>
        <v>108.3168168483209</v>
      </c>
      <c r="X9" s="164">
        <f t="shared" si="18"/>
        <v>1.6568460442905497E-2</v>
      </c>
      <c r="Y9" s="164">
        <f t="shared" si="19"/>
        <v>1.5824725107744575E-2</v>
      </c>
      <c r="Z9" s="181">
        <f t="shared" si="20"/>
        <v>1.5819749919896431E-2</v>
      </c>
      <c r="AA9" s="164">
        <f t="shared" si="21"/>
        <v>1.6024588524548911E-2</v>
      </c>
      <c r="AB9" s="164">
        <f t="shared" si="22"/>
        <v>2.0074062533999237E-2</v>
      </c>
      <c r="AC9" s="181">
        <f t="shared" si="23"/>
        <v>2.0074062533999015E-2</v>
      </c>
      <c r="AD9" s="164">
        <f t="shared" si="24"/>
        <v>1.6338042341944581E-2</v>
      </c>
      <c r="AE9" s="164">
        <f t="shared" si="25"/>
        <v>2.1170214892151318E-2</v>
      </c>
      <c r="AF9" s="181">
        <f t="shared" si="26"/>
        <v>2.1170214892151984E-2</v>
      </c>
      <c r="AG9" s="164">
        <f t="shared" si="27"/>
        <v>1.5240066410059816E-2</v>
      </c>
      <c r="AH9" s="164">
        <f t="shared" si="28"/>
        <v>1.8276615132126084E-2</v>
      </c>
      <c r="AI9" s="181">
        <f t="shared" si="29"/>
        <v>1.8276615132126528E-2</v>
      </c>
      <c r="AJ9" s="164">
        <f t="shared" si="30"/>
        <v>2.0909624914956293E-2</v>
      </c>
      <c r="AK9" s="164">
        <f t="shared" si="31"/>
        <v>2.6669976226906034E-2</v>
      </c>
      <c r="AL9" s="181">
        <f t="shared" si="32"/>
        <v>2.6669976226904923E-2</v>
      </c>
      <c r="AM9" s="164">
        <f t="shared" si="33"/>
        <v>1.7556033005342142E-2</v>
      </c>
      <c r="AN9" s="164">
        <f t="shared" si="34"/>
        <v>2.3929796378630686E-2</v>
      </c>
      <c r="AO9" s="181">
        <f t="shared" si="35"/>
        <v>2.3929796378630463E-2</v>
      </c>
      <c r="AP9" s="164">
        <f t="shared" si="36"/>
        <v>2.0174413226476506E-2</v>
      </c>
      <c r="AQ9" s="164">
        <f t="shared" si="37"/>
        <v>2.4036152989288739E-2</v>
      </c>
      <c r="AR9" s="181">
        <f t="shared" si="38"/>
        <v>2.4036152989288517E-2</v>
      </c>
      <c r="AT9" s="24">
        <f t="shared" si="4"/>
        <v>1.6568460442905497E-2</v>
      </c>
      <c r="AU9" s="24">
        <f t="shared" si="5"/>
        <v>1.5819749919896431E-2</v>
      </c>
      <c r="AV9" s="24">
        <f t="shared" si="39"/>
        <v>7.4871052300906626E-4</v>
      </c>
      <c r="AW9" s="24">
        <f t="shared" si="6"/>
        <v>2.0074062533999237E-2</v>
      </c>
      <c r="AX9" s="24">
        <f t="shared" si="7"/>
        <v>1.6024588524548911E-2</v>
      </c>
      <c r="AY9" s="24">
        <f t="shared" si="40"/>
        <v>4.0494740094503268E-3</v>
      </c>
      <c r="AZ9" s="24">
        <f t="shared" si="8"/>
        <v>2.1170214892151984E-2</v>
      </c>
      <c r="BA9" s="24">
        <f t="shared" si="9"/>
        <v>1.6338042341944581E-2</v>
      </c>
      <c r="BB9" s="24">
        <f t="shared" si="41"/>
        <v>4.8321725502074031E-3</v>
      </c>
      <c r="BC9" s="24">
        <f t="shared" si="10"/>
        <v>1.8276615132126528E-2</v>
      </c>
      <c r="BD9" s="24">
        <f t="shared" si="11"/>
        <v>1.5240066410059816E-2</v>
      </c>
      <c r="BE9" s="24">
        <f t="shared" si="42"/>
        <v>3.036548722066712E-3</v>
      </c>
      <c r="BF9" s="24">
        <f t="shared" si="12"/>
        <v>2.6669976226906034E-2</v>
      </c>
      <c r="BG9" s="24">
        <f t="shared" si="13"/>
        <v>2.0909624914956293E-2</v>
      </c>
      <c r="BH9" s="24">
        <f t="shared" si="43"/>
        <v>5.7603513119497407E-3</v>
      </c>
      <c r="BI9" s="24">
        <f t="shared" si="14"/>
        <v>2.3929796378630686E-2</v>
      </c>
      <c r="BJ9" s="24">
        <f t="shared" si="15"/>
        <v>1.7556033005342142E-2</v>
      </c>
      <c r="BK9" s="24">
        <f t="shared" si="44"/>
        <v>6.3737633732885435E-3</v>
      </c>
      <c r="BL9" s="24">
        <f t="shared" si="16"/>
        <v>2.4036152989288739E-2</v>
      </c>
      <c r="BM9" s="24">
        <f t="shared" si="17"/>
        <v>2.0174413226476506E-2</v>
      </c>
      <c r="BN9" s="24">
        <f t="shared" si="45"/>
        <v>3.861739762812233E-3</v>
      </c>
    </row>
    <row r="10" spans="1:66" x14ac:dyDescent="0.2">
      <c r="A10" s="35">
        <f>+NAC!A11</f>
        <v>42887</v>
      </c>
      <c r="B10" s="71">
        <f>+NAC!P11</f>
        <v>110.6653</v>
      </c>
      <c r="C10" s="71">
        <f>+NAC!S11</f>
        <v>110.38444183091202</v>
      </c>
      <c r="D10" s="179">
        <f>+[1]NAC!$S12</f>
        <v>110.3856971625095</v>
      </c>
      <c r="E10" s="71">
        <f>+GBA!$P11</f>
        <v>110.88290000000001</v>
      </c>
      <c r="F10" s="71">
        <f>+GBA!$S11</f>
        <v>111.2333312596158</v>
      </c>
      <c r="G10" s="179">
        <f>+[1]GBA!$S12</f>
        <v>111.2333312596158</v>
      </c>
      <c r="H10" s="71">
        <f>+PAM!$P11</f>
        <v>110.3141</v>
      </c>
      <c r="I10" s="71">
        <f>+PAM!$S11</f>
        <v>110.29227044144939</v>
      </c>
      <c r="J10" s="179">
        <f>+[1]PAM!$S12</f>
        <v>110.2922704414494</v>
      </c>
      <c r="K10" s="71">
        <f>+NOA!$P11</f>
        <v>110.1614</v>
      </c>
      <c r="L10" s="71">
        <f>+NOA!$S11</f>
        <v>109.94771284960392</v>
      </c>
      <c r="M10" s="179">
        <f>+[1]NOA!$S12</f>
        <v>109.9477128496039</v>
      </c>
      <c r="N10" s="71">
        <f>+NEA!$P11</f>
        <v>111.54430000000001</v>
      </c>
      <c r="O10" s="71">
        <f>+NEA!$S11</f>
        <v>111.64422036482718</v>
      </c>
      <c r="P10" s="179">
        <f>+[1]NEA!$S12</f>
        <v>111.64422036482721</v>
      </c>
      <c r="Q10" s="71">
        <f>+CUY!$P11</f>
        <v>111.0548</v>
      </c>
      <c r="R10" s="71">
        <f>+CUY!$S11</f>
        <v>109.7143961511815</v>
      </c>
      <c r="S10" s="179">
        <f>+[1]CUY!$S12</f>
        <v>109.7143961511815</v>
      </c>
      <c r="T10" s="71">
        <f>+PAT!$P11</f>
        <v>110.6001</v>
      </c>
      <c r="U10" s="71">
        <f>+PAT!$S11</f>
        <v>109.9433141762407</v>
      </c>
      <c r="V10" s="179">
        <f>+[1]PAT!$S12</f>
        <v>109.9433141762407</v>
      </c>
      <c r="X10" s="164">
        <f t="shared" si="18"/>
        <v>1.3354467529066438E-2</v>
      </c>
      <c r="Y10" s="164">
        <f t="shared" si="19"/>
        <v>1.1553590403937219E-2</v>
      </c>
      <c r="Z10" s="181">
        <f t="shared" si="20"/>
        <v>1.1553621231978672E-2</v>
      </c>
      <c r="AA10" s="164">
        <f t="shared" si="21"/>
        <v>1.52261629977688E-2</v>
      </c>
      <c r="AB10" s="164">
        <f t="shared" si="22"/>
        <v>2.0786127679856881E-2</v>
      </c>
      <c r="AC10" s="181">
        <f t="shared" si="23"/>
        <v>2.0786127679856881E-2</v>
      </c>
      <c r="AD10" s="164">
        <f t="shared" si="24"/>
        <v>1.1316496103307871E-2</v>
      </c>
      <c r="AE10" s="164">
        <f t="shared" si="25"/>
        <v>1.5202895621028167E-2</v>
      </c>
      <c r="AF10" s="181">
        <f t="shared" si="26"/>
        <v>1.5202895621027945E-2</v>
      </c>
      <c r="AG10" s="164">
        <f t="shared" si="27"/>
        <v>9.810140506292031E-3</v>
      </c>
      <c r="AH10" s="164">
        <f t="shared" si="28"/>
        <v>1.3991597179157322E-2</v>
      </c>
      <c r="AI10" s="181">
        <f t="shared" si="29"/>
        <v>1.3991597179156878E-2</v>
      </c>
      <c r="AJ10" s="164">
        <f t="shared" si="30"/>
        <v>1.5504186494515348E-2</v>
      </c>
      <c r="AK10" s="164">
        <f t="shared" si="31"/>
        <v>1.9551485631171595E-2</v>
      </c>
      <c r="AL10" s="181">
        <f t="shared" si="32"/>
        <v>1.9551485631172261E-2</v>
      </c>
      <c r="AM10" s="164">
        <f t="shared" si="33"/>
        <v>1.3779687490015569E-2</v>
      </c>
      <c r="AN10" s="164">
        <f t="shared" si="34"/>
        <v>1.1549156865454657E-2</v>
      </c>
      <c r="AO10" s="181">
        <f t="shared" si="35"/>
        <v>1.1549156865454435E-2</v>
      </c>
      <c r="AP10" s="164">
        <f t="shared" si="36"/>
        <v>1.2999538380374487E-2</v>
      </c>
      <c r="AQ10" s="164">
        <f t="shared" si="37"/>
        <v>1.5016110842671848E-2</v>
      </c>
      <c r="AR10" s="181">
        <f t="shared" si="38"/>
        <v>1.501611084267207E-2</v>
      </c>
      <c r="AT10" s="24">
        <f t="shared" si="4"/>
        <v>1.3354467529066438E-2</v>
      </c>
      <c r="AU10" s="24">
        <f t="shared" si="5"/>
        <v>1.1553590403937219E-2</v>
      </c>
      <c r="AV10" s="24">
        <f t="shared" si="39"/>
        <v>1.8008771251292188E-3</v>
      </c>
      <c r="AW10" s="24">
        <f t="shared" si="6"/>
        <v>2.0786127679856881E-2</v>
      </c>
      <c r="AX10" s="24">
        <f t="shared" si="7"/>
        <v>1.52261629977688E-2</v>
      </c>
      <c r="AY10" s="24">
        <f t="shared" si="40"/>
        <v>5.559964682088081E-3</v>
      </c>
      <c r="AZ10" s="24">
        <f t="shared" si="8"/>
        <v>1.5202895621028167E-2</v>
      </c>
      <c r="BA10" s="24">
        <f t="shared" si="9"/>
        <v>1.1316496103307871E-2</v>
      </c>
      <c r="BB10" s="24">
        <f t="shared" si="41"/>
        <v>3.8863995177202959E-3</v>
      </c>
      <c r="BC10" s="24">
        <f t="shared" si="10"/>
        <v>1.3991597179157322E-2</v>
      </c>
      <c r="BD10" s="24">
        <f t="shared" si="11"/>
        <v>9.810140506292031E-3</v>
      </c>
      <c r="BE10" s="24">
        <f t="shared" si="42"/>
        <v>4.1814566728652913E-3</v>
      </c>
      <c r="BF10" s="24">
        <f t="shared" si="12"/>
        <v>1.9551485631172261E-2</v>
      </c>
      <c r="BG10" s="24">
        <f t="shared" si="13"/>
        <v>1.5504186494515348E-2</v>
      </c>
      <c r="BH10" s="24">
        <f t="shared" si="43"/>
        <v>4.0472991366569122E-3</v>
      </c>
      <c r="BI10" s="24">
        <f t="shared" si="14"/>
        <v>1.3779687490015569E-2</v>
      </c>
      <c r="BJ10" s="24">
        <f t="shared" si="15"/>
        <v>1.1549156865454435E-2</v>
      </c>
      <c r="BK10" s="24">
        <f t="shared" si="44"/>
        <v>2.2305306245611334E-3</v>
      </c>
      <c r="BL10" s="24">
        <f t="shared" si="16"/>
        <v>1.501611084267207E-2</v>
      </c>
      <c r="BM10" s="24">
        <f t="shared" si="17"/>
        <v>1.2999538380374487E-2</v>
      </c>
      <c r="BN10" s="24">
        <f t="shared" si="45"/>
        <v>2.0165724622975834E-3</v>
      </c>
    </row>
    <row r="11" spans="1:66" x14ac:dyDescent="0.2">
      <c r="A11" s="35">
        <f>+NAC!A12</f>
        <v>42917</v>
      </c>
      <c r="B11" s="71">
        <f>+NAC!P12</f>
        <v>112.6183</v>
      </c>
      <c r="C11" s="71">
        <f>+NAC!S12</f>
        <v>112.39059556774218</v>
      </c>
      <c r="D11" s="179">
        <f>+[1]NAC!$S13</f>
        <v>112.39185751119329</v>
      </c>
      <c r="E11" s="71">
        <f>+GBA!$P12</f>
        <v>112.8387</v>
      </c>
      <c r="F11" s="71">
        <f>+GBA!$S12</f>
        <v>113.5576999771046</v>
      </c>
      <c r="G11" s="179">
        <f>+[1]GBA!$S13</f>
        <v>113.5576999771046</v>
      </c>
      <c r="H11" s="71">
        <f>+PAM!$P12</f>
        <v>112.4443</v>
      </c>
      <c r="I11" s="71">
        <f>+PAM!$S12</f>
        <v>112.98138784430979</v>
      </c>
      <c r="J11" s="179">
        <f>+[1]PAM!$S13</f>
        <v>112.98138784430979</v>
      </c>
      <c r="K11" s="71">
        <f>+NOA!$P12</f>
        <v>111.9143</v>
      </c>
      <c r="L11" s="71">
        <f>+NOA!$S12</f>
        <v>111.81779081027032</v>
      </c>
      <c r="M11" s="179">
        <f>+[1]NOA!$S13</f>
        <v>111.8177908102703</v>
      </c>
      <c r="N11" s="71">
        <f>+NEA!$P12</f>
        <v>113.18380000000001</v>
      </c>
      <c r="O11" s="71">
        <f>+NEA!$S12</f>
        <v>113.17837972672748</v>
      </c>
      <c r="P11" s="179">
        <f>+[1]NEA!$S13</f>
        <v>113.1783797267275</v>
      </c>
      <c r="Q11" s="71">
        <f>+CUY!$P12</f>
        <v>112.7657</v>
      </c>
      <c r="R11" s="71">
        <f>+CUY!$S12</f>
        <v>111.45374582281946</v>
      </c>
      <c r="S11" s="179">
        <f>+[1]CUY!$S13</f>
        <v>111.4537458228194</v>
      </c>
      <c r="T11" s="71">
        <f>+PAT!$P12</f>
        <v>112.0685</v>
      </c>
      <c r="U11" s="71">
        <f>+PAT!$S12</f>
        <v>111.4281164621012</v>
      </c>
      <c r="V11" s="179">
        <f>+[1]PAT!$S13</f>
        <v>111.4281164621012</v>
      </c>
      <c r="X11" s="164">
        <f t="shared" si="18"/>
        <v>1.7647808301247014E-2</v>
      </c>
      <c r="Y11" s="164">
        <f t="shared" si="19"/>
        <v>1.8174243612185892E-2</v>
      </c>
      <c r="Z11" s="181">
        <f t="shared" si="20"/>
        <v>1.8174096828236008E-2</v>
      </c>
      <c r="AA11" s="164">
        <f t="shared" si="21"/>
        <v>1.7638427566378567E-2</v>
      </c>
      <c r="AB11" s="164">
        <f t="shared" si="22"/>
        <v>2.0896332881227719E-2</v>
      </c>
      <c r="AC11" s="181">
        <f t="shared" si="23"/>
        <v>2.0896332881227719E-2</v>
      </c>
      <c r="AD11" s="164">
        <f t="shared" si="24"/>
        <v>1.9310314819229735E-2</v>
      </c>
      <c r="AE11" s="164">
        <f t="shared" si="25"/>
        <v>2.4381739464579777E-2</v>
      </c>
      <c r="AF11" s="181">
        <f t="shared" si="26"/>
        <v>2.4381739464579777E-2</v>
      </c>
      <c r="AG11" s="164">
        <f t="shared" si="27"/>
        <v>1.5912107144607779E-2</v>
      </c>
      <c r="AH11" s="164">
        <f t="shared" si="28"/>
        <v>1.700879365471164E-2</v>
      </c>
      <c r="AI11" s="181">
        <f t="shared" si="29"/>
        <v>1.700879365471164E-2</v>
      </c>
      <c r="AJ11" s="164">
        <f t="shared" si="30"/>
        <v>1.4698196142698405E-2</v>
      </c>
      <c r="AK11" s="164">
        <f t="shared" si="31"/>
        <v>1.3741502756587254E-2</v>
      </c>
      <c r="AL11" s="181">
        <f t="shared" si="32"/>
        <v>1.3741502756587032E-2</v>
      </c>
      <c r="AM11" s="164">
        <f t="shared" si="33"/>
        <v>1.5405907714029388E-2</v>
      </c>
      <c r="AN11" s="164">
        <f t="shared" si="34"/>
        <v>1.5853431570103327E-2</v>
      </c>
      <c r="AO11" s="181">
        <f t="shared" si="35"/>
        <v>1.5853431570102661E-2</v>
      </c>
      <c r="AP11" s="164">
        <f t="shared" si="36"/>
        <v>1.3276660690180186E-2</v>
      </c>
      <c r="AQ11" s="164">
        <f t="shared" si="37"/>
        <v>1.350516215547537E-2</v>
      </c>
      <c r="AR11" s="181">
        <f t="shared" si="38"/>
        <v>1.350516215547537E-2</v>
      </c>
      <c r="AT11" s="24">
        <f t="shared" si="4"/>
        <v>1.8174243612185892E-2</v>
      </c>
      <c r="AU11" s="24">
        <f t="shared" si="5"/>
        <v>1.7647808301247014E-2</v>
      </c>
      <c r="AV11" s="24">
        <f t="shared" si="39"/>
        <v>5.2643531093887752E-4</v>
      </c>
      <c r="AW11" s="24">
        <f t="shared" si="6"/>
        <v>2.0896332881227719E-2</v>
      </c>
      <c r="AX11" s="24">
        <f t="shared" si="7"/>
        <v>1.7638427566378567E-2</v>
      </c>
      <c r="AY11" s="24">
        <f t="shared" si="40"/>
        <v>3.2579053148491521E-3</v>
      </c>
      <c r="AZ11" s="24">
        <f t="shared" si="8"/>
        <v>2.4381739464579777E-2</v>
      </c>
      <c r="BA11" s="24">
        <f t="shared" si="9"/>
        <v>1.9310314819229735E-2</v>
      </c>
      <c r="BB11" s="24">
        <f t="shared" si="41"/>
        <v>5.0714246453500422E-3</v>
      </c>
      <c r="BC11" s="24">
        <f t="shared" si="10"/>
        <v>1.700879365471164E-2</v>
      </c>
      <c r="BD11" s="24">
        <f t="shared" si="11"/>
        <v>1.5912107144607779E-2</v>
      </c>
      <c r="BE11" s="24">
        <f t="shared" si="42"/>
        <v>1.0966865101038614E-3</v>
      </c>
      <c r="BF11" s="24">
        <f t="shared" si="12"/>
        <v>1.4698196142698405E-2</v>
      </c>
      <c r="BG11" s="24">
        <f t="shared" si="13"/>
        <v>1.3741502756587032E-2</v>
      </c>
      <c r="BH11" s="24">
        <f t="shared" si="43"/>
        <v>9.5669338611137356E-4</v>
      </c>
      <c r="BI11" s="24">
        <f t="shared" si="14"/>
        <v>1.5853431570103327E-2</v>
      </c>
      <c r="BJ11" s="24">
        <f t="shared" si="15"/>
        <v>1.5405907714029388E-2</v>
      </c>
      <c r="BK11" s="24">
        <f t="shared" si="44"/>
        <v>4.4752385607393919E-4</v>
      </c>
      <c r="BL11" s="24">
        <f t="shared" si="16"/>
        <v>1.350516215547537E-2</v>
      </c>
      <c r="BM11" s="24">
        <f t="shared" si="17"/>
        <v>1.3276660690180186E-2</v>
      </c>
      <c r="BN11" s="24">
        <f t="shared" si="45"/>
        <v>2.2850146529518334E-4</v>
      </c>
    </row>
    <row r="12" spans="1:66" x14ac:dyDescent="0.2">
      <c r="A12" s="35">
        <f>+NAC!A13</f>
        <v>42948</v>
      </c>
      <c r="B12" s="71">
        <f>+NAC!P13</f>
        <v>114.23099999999999</v>
      </c>
      <c r="C12" s="71">
        <f>+NAC!S13</f>
        <v>113.82969571509716</v>
      </c>
      <c r="D12" s="179">
        <f>+[1]NAC!$S14</f>
        <v>113.8301011248611</v>
      </c>
      <c r="E12" s="71">
        <f>+GBA!$P13</f>
        <v>114.5355</v>
      </c>
      <c r="F12" s="71">
        <f>+GBA!$S13</f>
        <v>114.89131534245936</v>
      </c>
      <c r="G12" s="179">
        <f>+[1]GBA!$S14</f>
        <v>114.89131534245939</v>
      </c>
      <c r="H12" s="71">
        <f>+PAM!$P13</f>
        <v>114.0026</v>
      </c>
      <c r="I12" s="71">
        <f>+PAM!$S13</f>
        <v>114.36009630968611</v>
      </c>
      <c r="J12" s="179">
        <f>+[1]PAM!$S14</f>
        <v>114.3600963096862</v>
      </c>
      <c r="K12" s="71">
        <f>+NOA!$P13</f>
        <v>113.3031</v>
      </c>
      <c r="L12" s="71">
        <f>+NOA!$S13</f>
        <v>113.03670314444811</v>
      </c>
      <c r="M12" s="179">
        <f>+[1]NOA!$S14</f>
        <v>113.0367031444481</v>
      </c>
      <c r="N12" s="71">
        <f>+NEA!$P13</f>
        <v>114.4192</v>
      </c>
      <c r="O12" s="71">
        <f>+NEA!$S13</f>
        <v>114.13159947140484</v>
      </c>
      <c r="P12" s="179">
        <f>+[1]NEA!$S14</f>
        <v>114.1315994714048</v>
      </c>
      <c r="Q12" s="71">
        <f>+CUY!$P13</f>
        <v>114.40309999999999</v>
      </c>
      <c r="R12" s="71">
        <f>+CUY!$S13</f>
        <v>113.17852765369068</v>
      </c>
      <c r="S12" s="179">
        <f>+[1]CUY!$S14</f>
        <v>113.17852765369069</v>
      </c>
      <c r="T12" s="71">
        <f>+PAT!$P13</f>
        <v>113.9473</v>
      </c>
      <c r="U12" s="71">
        <f>+PAT!$S13</f>
        <v>112.95440729031576</v>
      </c>
      <c r="V12" s="179">
        <f>+[1]PAT!$S14</f>
        <v>112.9544072903158</v>
      </c>
      <c r="X12" s="164">
        <f t="shared" si="18"/>
        <v>1.4320052780054215E-2</v>
      </c>
      <c r="Y12" s="164">
        <f t="shared" si="19"/>
        <v>1.2804453433895802E-2</v>
      </c>
      <c r="Z12" s="181">
        <f t="shared" si="20"/>
        <v>1.2796688706070869E-2</v>
      </c>
      <c r="AA12" s="164">
        <f t="shared" si="21"/>
        <v>1.5037394085539724E-2</v>
      </c>
      <c r="AB12" s="164">
        <f t="shared" si="22"/>
        <v>1.1743944845868048E-2</v>
      </c>
      <c r="AC12" s="181">
        <f t="shared" si="23"/>
        <v>1.1743944845868493E-2</v>
      </c>
      <c r="AD12" s="164">
        <f t="shared" si="24"/>
        <v>1.3858417011800572E-2</v>
      </c>
      <c r="AE12" s="164">
        <f t="shared" si="25"/>
        <v>1.2202969813720044E-2</v>
      </c>
      <c r="AF12" s="181">
        <f t="shared" si="26"/>
        <v>1.2202969813720932E-2</v>
      </c>
      <c r="AG12" s="164">
        <f t="shared" si="27"/>
        <v>1.2409495480023569E-2</v>
      </c>
      <c r="AH12" s="164">
        <f t="shared" si="28"/>
        <v>1.0900880131373691E-2</v>
      </c>
      <c r="AI12" s="181">
        <f t="shared" si="29"/>
        <v>1.0900880131373913E-2</v>
      </c>
      <c r="AJ12" s="164">
        <f t="shared" si="30"/>
        <v>1.0914989600985248E-2</v>
      </c>
      <c r="AK12" s="164">
        <f t="shared" si="31"/>
        <v>8.4222777086837564E-3</v>
      </c>
      <c r="AL12" s="181">
        <f t="shared" si="32"/>
        <v>8.4222777086830902E-3</v>
      </c>
      <c r="AM12" s="164">
        <f t="shared" si="33"/>
        <v>1.4520372772926615E-2</v>
      </c>
      <c r="AN12" s="164">
        <f t="shared" si="34"/>
        <v>1.5475315056823202E-2</v>
      </c>
      <c r="AO12" s="181">
        <f t="shared" si="35"/>
        <v>1.5475315056823868E-2</v>
      </c>
      <c r="AP12" s="164">
        <f t="shared" si="36"/>
        <v>1.6764746561255039E-2</v>
      </c>
      <c r="AQ12" s="164">
        <f t="shared" si="37"/>
        <v>1.3697537719159714E-2</v>
      </c>
      <c r="AR12" s="181">
        <f t="shared" si="38"/>
        <v>1.3697537719160158E-2</v>
      </c>
      <c r="AT12" s="24">
        <f t="shared" si="4"/>
        <v>1.4320052780054215E-2</v>
      </c>
      <c r="AU12" s="24">
        <f t="shared" si="5"/>
        <v>1.2796688706070869E-2</v>
      </c>
      <c r="AV12" s="24">
        <f t="shared" si="39"/>
        <v>1.5233640739833465E-3</v>
      </c>
      <c r="AW12" s="24">
        <f t="shared" si="6"/>
        <v>1.5037394085539724E-2</v>
      </c>
      <c r="AX12" s="24">
        <f t="shared" si="7"/>
        <v>1.1743944845868048E-2</v>
      </c>
      <c r="AY12" s="24">
        <f t="shared" si="40"/>
        <v>3.2934492396716752E-3</v>
      </c>
      <c r="AZ12" s="24">
        <f t="shared" si="8"/>
        <v>1.3858417011800572E-2</v>
      </c>
      <c r="BA12" s="24">
        <f t="shared" si="9"/>
        <v>1.2202969813720044E-2</v>
      </c>
      <c r="BB12" s="24">
        <f t="shared" si="41"/>
        <v>1.6554471980805285E-3</v>
      </c>
      <c r="BC12" s="24">
        <f t="shared" si="10"/>
        <v>1.2409495480023569E-2</v>
      </c>
      <c r="BD12" s="24">
        <f t="shared" si="11"/>
        <v>1.0900880131373691E-2</v>
      </c>
      <c r="BE12" s="24">
        <f t="shared" si="42"/>
        <v>1.5086153486498777E-3</v>
      </c>
      <c r="BF12" s="24">
        <f t="shared" si="12"/>
        <v>1.0914989600985248E-2</v>
      </c>
      <c r="BG12" s="24">
        <f t="shared" si="13"/>
        <v>8.4222777086830902E-3</v>
      </c>
      <c r="BH12" s="24">
        <f t="shared" si="43"/>
        <v>2.4927118923021574E-3</v>
      </c>
      <c r="BI12" s="24">
        <f t="shared" si="14"/>
        <v>1.5475315056823868E-2</v>
      </c>
      <c r="BJ12" s="24">
        <f t="shared" si="15"/>
        <v>1.4520372772926615E-2</v>
      </c>
      <c r="BK12" s="24">
        <f t="shared" si="44"/>
        <v>9.5494228389725322E-4</v>
      </c>
      <c r="BL12" s="24">
        <f t="shared" si="16"/>
        <v>1.6764746561255039E-2</v>
      </c>
      <c r="BM12" s="24">
        <f t="shared" si="17"/>
        <v>1.3697537719159714E-2</v>
      </c>
      <c r="BN12" s="24">
        <f t="shared" si="45"/>
        <v>3.0672088420953258E-3</v>
      </c>
    </row>
    <row r="13" spans="1:66" x14ac:dyDescent="0.2">
      <c r="A13" s="35">
        <f>+NAC!A14</f>
        <v>42979</v>
      </c>
      <c r="B13" s="71">
        <f>+NAC!P14</f>
        <v>116.09780000000001</v>
      </c>
      <c r="C13" s="71">
        <f>+NAC!S14</f>
        <v>115.60844138447771</v>
      </c>
      <c r="D13" s="179">
        <f>+[1]NAC!$S15</f>
        <v>115.60884018699259</v>
      </c>
      <c r="E13" s="71">
        <f>+GBA!$P14</f>
        <v>116.5488</v>
      </c>
      <c r="F13" s="71">
        <f>+GBA!$S14</f>
        <v>116.37900765086735</v>
      </c>
      <c r="G13" s="179">
        <f>+[1]GBA!$S15</f>
        <v>116.37900765086739</v>
      </c>
      <c r="H13" s="71">
        <f>+PAM!$P14</f>
        <v>115.76049999999999</v>
      </c>
      <c r="I13" s="71">
        <f>+PAM!$S14</f>
        <v>115.66057401196744</v>
      </c>
      <c r="J13" s="179">
        <f>+[1]PAM!$S15</f>
        <v>115.6605740119674</v>
      </c>
      <c r="K13" s="71">
        <f>+NOA!$P14</f>
        <v>115.2821</v>
      </c>
      <c r="L13" s="71">
        <f>+NOA!$S14</f>
        <v>114.7415557517409</v>
      </c>
      <c r="M13" s="179">
        <f>+[1]NOA!$S15</f>
        <v>114.7415557517409</v>
      </c>
      <c r="N13" s="71">
        <f>+NEA!$P14</f>
        <v>115.9294</v>
      </c>
      <c r="O13" s="71">
        <f>+NEA!$S14</f>
        <v>114.57850405158695</v>
      </c>
      <c r="P13" s="179">
        <f>+[1]NEA!$S15</f>
        <v>114.5785040515869</v>
      </c>
      <c r="Q13" s="71">
        <f>+CUY!$P14</f>
        <v>116.1101</v>
      </c>
      <c r="R13" s="71">
        <f>+CUY!$S14</f>
        <v>114.89078039534779</v>
      </c>
      <c r="S13" s="179">
        <f>+[1]CUY!$S15</f>
        <v>114.8907803953478</v>
      </c>
      <c r="T13" s="71">
        <f>+PAT!$P14</f>
        <v>115.5547</v>
      </c>
      <c r="U13" s="71">
        <f>+PAT!$S14</f>
        <v>113.5613425910603</v>
      </c>
      <c r="V13" s="179">
        <f>+[1]PAT!$S15</f>
        <v>113.5613425910603</v>
      </c>
      <c r="X13" s="164">
        <f t="shared" si="18"/>
        <v>1.6342323887561294E-2</v>
      </c>
      <c r="Y13" s="164">
        <f t="shared" si="19"/>
        <v>1.5626376388043317E-2</v>
      </c>
      <c r="Z13" s="181">
        <f t="shared" si="20"/>
        <v>1.5626262689342418E-2</v>
      </c>
      <c r="AA13" s="164">
        <f t="shared" si="21"/>
        <v>1.7577956179525067E-2</v>
      </c>
      <c r="AB13" s="164">
        <f t="shared" si="22"/>
        <v>1.2948692457507294E-2</v>
      </c>
      <c r="AC13" s="181">
        <f t="shared" si="23"/>
        <v>1.2948692457507294E-2</v>
      </c>
      <c r="AD13" s="164">
        <f t="shared" si="24"/>
        <v>1.5419823758405338E-2</v>
      </c>
      <c r="AE13" s="164">
        <f t="shared" si="25"/>
        <v>1.1371778655726583E-2</v>
      </c>
      <c r="AF13" s="181">
        <f t="shared" si="26"/>
        <v>1.1371778655725473E-2</v>
      </c>
      <c r="AG13" s="164">
        <f t="shared" si="27"/>
        <v>1.7466424131378666E-2</v>
      </c>
      <c r="AH13" s="164">
        <f t="shared" si="28"/>
        <v>1.5082292387050389E-2</v>
      </c>
      <c r="AI13" s="181">
        <f t="shared" si="29"/>
        <v>1.5082292387050611E-2</v>
      </c>
      <c r="AJ13" s="164">
        <f t="shared" si="30"/>
        <v>1.3198833762165796E-2</v>
      </c>
      <c r="AK13" s="164">
        <f t="shared" si="31"/>
        <v>3.9156954099646146E-3</v>
      </c>
      <c r="AL13" s="181">
        <f t="shared" si="32"/>
        <v>3.9156954099646146E-3</v>
      </c>
      <c r="AM13" s="164">
        <f t="shared" si="33"/>
        <v>1.4920924345581676E-2</v>
      </c>
      <c r="AN13" s="164">
        <f t="shared" si="34"/>
        <v>1.5128777314512787E-2</v>
      </c>
      <c r="AO13" s="181">
        <f t="shared" si="35"/>
        <v>1.5128777314512787E-2</v>
      </c>
      <c r="AP13" s="164">
        <f t="shared" si="36"/>
        <v>1.4106521172506881E-2</v>
      </c>
      <c r="AQ13" s="164">
        <f t="shared" si="37"/>
        <v>5.3732768406689058E-3</v>
      </c>
      <c r="AR13" s="181">
        <f t="shared" si="38"/>
        <v>5.3732768406684617E-3</v>
      </c>
      <c r="AT13" s="24">
        <f t="shared" si="4"/>
        <v>1.6342323887561294E-2</v>
      </c>
      <c r="AU13" s="24">
        <f t="shared" si="5"/>
        <v>1.5626262689342418E-2</v>
      </c>
      <c r="AV13" s="24">
        <f t="shared" si="39"/>
        <v>7.1606119821887582E-4</v>
      </c>
      <c r="AW13" s="24">
        <f t="shared" si="6"/>
        <v>1.7577956179525067E-2</v>
      </c>
      <c r="AX13" s="24">
        <f t="shared" si="7"/>
        <v>1.2948692457507294E-2</v>
      </c>
      <c r="AY13" s="24">
        <f t="shared" si="40"/>
        <v>4.6292637220177735E-3</v>
      </c>
      <c r="AZ13" s="24">
        <f t="shared" si="8"/>
        <v>1.5419823758405338E-2</v>
      </c>
      <c r="BA13" s="24">
        <f t="shared" si="9"/>
        <v>1.1371778655725473E-2</v>
      </c>
      <c r="BB13" s="24">
        <f t="shared" si="41"/>
        <v>4.0480451026798647E-3</v>
      </c>
      <c r="BC13" s="24">
        <f t="shared" si="10"/>
        <v>1.7466424131378666E-2</v>
      </c>
      <c r="BD13" s="24">
        <f t="shared" si="11"/>
        <v>1.5082292387050389E-2</v>
      </c>
      <c r="BE13" s="24">
        <f t="shared" si="42"/>
        <v>2.3841317443282772E-3</v>
      </c>
      <c r="BF13" s="24">
        <f t="shared" si="12"/>
        <v>1.3198833762165796E-2</v>
      </c>
      <c r="BG13" s="24">
        <f t="shared" si="13"/>
        <v>3.9156954099646146E-3</v>
      </c>
      <c r="BH13" s="24">
        <f t="shared" si="43"/>
        <v>9.2831383522011812E-3</v>
      </c>
      <c r="BI13" s="24">
        <f t="shared" si="14"/>
        <v>1.5128777314512787E-2</v>
      </c>
      <c r="BJ13" s="24">
        <f t="shared" si="15"/>
        <v>1.4920924345581676E-2</v>
      </c>
      <c r="BK13" s="24">
        <f t="shared" si="44"/>
        <v>2.0785296893111038E-4</v>
      </c>
      <c r="BL13" s="24">
        <f t="shared" si="16"/>
        <v>1.4106521172506881E-2</v>
      </c>
      <c r="BM13" s="24">
        <f t="shared" si="17"/>
        <v>5.3732768406684617E-3</v>
      </c>
      <c r="BN13" s="24">
        <f t="shared" si="45"/>
        <v>8.733244331838419E-3</v>
      </c>
    </row>
    <row r="14" spans="1:66" x14ac:dyDescent="0.2">
      <c r="A14" s="35">
        <f>+NAC!A15</f>
        <v>43009</v>
      </c>
      <c r="B14" s="71">
        <f>+NAC!P15</f>
        <v>117.6245</v>
      </c>
      <c r="C14" s="71">
        <f>+NAC!S15</f>
        <v>117.04634538719434</v>
      </c>
      <c r="D14" s="179">
        <f>+[1]NAC!$S16</f>
        <v>117.04648237860729</v>
      </c>
      <c r="E14" s="71">
        <f>+GBA!$P15</f>
        <v>117.8751</v>
      </c>
      <c r="F14" s="71">
        <f>+GBA!$S15</f>
        <v>117.67099994533345</v>
      </c>
      <c r="G14" s="179">
        <f>+[1]GBA!$S16</f>
        <v>117.67099994533351</v>
      </c>
      <c r="H14" s="71">
        <f>+PAM!$P15</f>
        <v>117.4736</v>
      </c>
      <c r="I14" s="71">
        <f>+PAM!$S15</f>
        <v>117.0850323879305</v>
      </c>
      <c r="J14" s="179">
        <f>+[1]PAM!$S16</f>
        <v>117.0850323879305</v>
      </c>
      <c r="K14" s="71">
        <f>+NOA!$P15</f>
        <v>117.08029999999999</v>
      </c>
      <c r="L14" s="71">
        <f>+NOA!$S15</f>
        <v>116.70760570097876</v>
      </c>
      <c r="M14" s="179">
        <f>+[1]NOA!$S16</f>
        <v>116.7076057009788</v>
      </c>
      <c r="N14" s="71">
        <f>+NEA!$P15</f>
        <v>117.3565</v>
      </c>
      <c r="O14" s="71">
        <f>+NEA!$S15</f>
        <v>115.71410921642767</v>
      </c>
      <c r="P14" s="179">
        <f>+[1]NEA!$S16</f>
        <v>115.7141092164277</v>
      </c>
      <c r="Q14" s="71">
        <f>+CUY!$P15</f>
        <v>117.9829</v>
      </c>
      <c r="R14" s="71">
        <f>+CUY!$S15</f>
        <v>116.79448832561877</v>
      </c>
      <c r="S14" s="179">
        <f>+[1]CUY!$S16</f>
        <v>116.7944883256188</v>
      </c>
      <c r="T14" s="71">
        <f>+PAT!$P15</f>
        <v>116.9633</v>
      </c>
      <c r="U14" s="71">
        <f>+PAT!$S15</f>
        <v>114.75679878675079</v>
      </c>
      <c r="V14" s="179">
        <f>+[1]PAT!$S16</f>
        <v>114.75679878675081</v>
      </c>
      <c r="X14" s="164">
        <f t="shared" si="18"/>
        <v>1.3150119985047004E-2</v>
      </c>
      <c r="Y14" s="164">
        <f t="shared" si="19"/>
        <v>1.2437707709721746E-2</v>
      </c>
      <c r="Z14" s="181">
        <f t="shared" si="20"/>
        <v>1.2435400176053824E-2</v>
      </c>
      <c r="AA14" s="164">
        <f t="shared" si="21"/>
        <v>1.1379782546023565E-2</v>
      </c>
      <c r="AB14" s="164">
        <f t="shared" si="22"/>
        <v>1.1101592293534912E-2</v>
      </c>
      <c r="AC14" s="181">
        <f t="shared" si="23"/>
        <v>1.1101592293534912E-2</v>
      </c>
      <c r="AD14" s="164">
        <f t="shared" si="24"/>
        <v>1.4798657573179108E-2</v>
      </c>
      <c r="AE14" s="164">
        <f t="shared" si="25"/>
        <v>1.2315850825845409E-2</v>
      </c>
      <c r="AF14" s="181">
        <f t="shared" si="26"/>
        <v>1.2315850825845853E-2</v>
      </c>
      <c r="AG14" s="164">
        <f t="shared" si="27"/>
        <v>1.5598258532764309E-2</v>
      </c>
      <c r="AH14" s="164">
        <f t="shared" si="28"/>
        <v>1.7134593795221642E-2</v>
      </c>
      <c r="AI14" s="181">
        <f t="shared" si="29"/>
        <v>1.7134593795222086E-2</v>
      </c>
      <c r="AJ14" s="164">
        <f t="shared" si="30"/>
        <v>1.231007837528697E-2</v>
      </c>
      <c r="AK14" s="164">
        <f t="shared" si="31"/>
        <v>9.9111537040965647E-3</v>
      </c>
      <c r="AL14" s="181">
        <f t="shared" si="32"/>
        <v>9.9111537040972308E-3</v>
      </c>
      <c r="AM14" s="164">
        <f t="shared" si="33"/>
        <v>1.612951844843824E-2</v>
      </c>
      <c r="AN14" s="164">
        <f t="shared" si="34"/>
        <v>1.6569718855770521E-2</v>
      </c>
      <c r="AO14" s="181">
        <f t="shared" si="35"/>
        <v>1.6569718855770521E-2</v>
      </c>
      <c r="AP14" s="164">
        <f t="shared" si="36"/>
        <v>1.2189897944436812E-2</v>
      </c>
      <c r="AQ14" s="164">
        <f t="shared" si="37"/>
        <v>1.052696426807298E-2</v>
      </c>
      <c r="AR14" s="181">
        <f t="shared" si="38"/>
        <v>1.0526964268073202E-2</v>
      </c>
      <c r="AT14" s="24">
        <f t="shared" si="4"/>
        <v>1.3150119985047004E-2</v>
      </c>
      <c r="AU14" s="24">
        <f t="shared" si="5"/>
        <v>1.2435400176053824E-2</v>
      </c>
      <c r="AV14" s="24">
        <f t="shared" si="39"/>
        <v>7.1471980899318055E-4</v>
      </c>
      <c r="AW14" s="24">
        <f t="shared" si="6"/>
        <v>1.1379782546023565E-2</v>
      </c>
      <c r="AX14" s="24">
        <f t="shared" si="7"/>
        <v>1.1101592293534912E-2</v>
      </c>
      <c r="AY14" s="24">
        <f t="shared" si="40"/>
        <v>2.7819025248865259E-4</v>
      </c>
      <c r="AZ14" s="24">
        <f t="shared" si="8"/>
        <v>1.4798657573179108E-2</v>
      </c>
      <c r="BA14" s="24">
        <f t="shared" si="9"/>
        <v>1.2315850825845409E-2</v>
      </c>
      <c r="BB14" s="24">
        <f t="shared" si="41"/>
        <v>2.482806747333699E-3</v>
      </c>
      <c r="BC14" s="24">
        <f t="shared" si="10"/>
        <v>1.7134593795222086E-2</v>
      </c>
      <c r="BD14" s="24">
        <f t="shared" si="11"/>
        <v>1.5598258532764309E-2</v>
      </c>
      <c r="BE14" s="24">
        <f t="shared" si="42"/>
        <v>1.5363352624577775E-3</v>
      </c>
      <c r="BF14" s="24">
        <f t="shared" si="12"/>
        <v>1.231007837528697E-2</v>
      </c>
      <c r="BG14" s="24">
        <f t="shared" si="13"/>
        <v>9.9111537040965647E-3</v>
      </c>
      <c r="BH14" s="24">
        <f t="shared" si="43"/>
        <v>2.3989246711904055E-3</v>
      </c>
      <c r="BI14" s="24">
        <f t="shared" si="14"/>
        <v>1.6569718855770521E-2</v>
      </c>
      <c r="BJ14" s="24">
        <f t="shared" si="15"/>
        <v>1.612951844843824E-2</v>
      </c>
      <c r="BK14" s="24">
        <f t="shared" si="44"/>
        <v>4.4020040733228072E-4</v>
      </c>
      <c r="BL14" s="24">
        <f t="shared" si="16"/>
        <v>1.2189897944436812E-2</v>
      </c>
      <c r="BM14" s="24">
        <f t="shared" si="17"/>
        <v>1.052696426807298E-2</v>
      </c>
      <c r="BN14" s="24">
        <f t="shared" si="45"/>
        <v>1.6629336763638314E-3</v>
      </c>
    </row>
    <row r="15" spans="1:66" x14ac:dyDescent="0.2">
      <c r="A15" s="35">
        <f>+NAC!A16</f>
        <v>43040</v>
      </c>
      <c r="B15" s="71">
        <f>+NAC!P16</f>
        <v>119.1358</v>
      </c>
      <c r="C15" s="71">
        <f>+NAC!S16</f>
        <v>118.43154880601845</v>
      </c>
      <c r="D15" s="179">
        <f>+[1]NAC!$S17</f>
        <v>118.4328160436157</v>
      </c>
      <c r="E15" s="71">
        <f>+GBA!$P16</f>
        <v>119.41379999999999</v>
      </c>
      <c r="F15" s="71">
        <f>+GBA!$S16</f>
        <v>119.32530027492567</v>
      </c>
      <c r="G15" s="179">
        <f>+[1]GBA!$S17</f>
        <v>119.3253002749257</v>
      </c>
      <c r="H15" s="71">
        <f>+PAM!$P16</f>
        <v>119.0116</v>
      </c>
      <c r="I15" s="71">
        <f>+PAM!$S16</f>
        <v>118.87867788623053</v>
      </c>
      <c r="J15" s="179">
        <f>+[1]PAM!$S17</f>
        <v>118.87867788623051</v>
      </c>
      <c r="K15" s="71">
        <f>+NOA!$P16</f>
        <v>118.4813</v>
      </c>
      <c r="L15" s="71">
        <f>+NOA!$S16</f>
        <v>118.42439681740653</v>
      </c>
      <c r="M15" s="179">
        <f>+[1]NOA!$S17</f>
        <v>118.4243968174066</v>
      </c>
      <c r="N15" s="71">
        <f>+NEA!$P16</f>
        <v>118.6951</v>
      </c>
      <c r="O15" s="71">
        <f>+NEA!$S16</f>
        <v>117.56813984695206</v>
      </c>
      <c r="P15" s="179">
        <f>+[1]NEA!$S17</f>
        <v>117.56813984695211</v>
      </c>
      <c r="Q15" s="71">
        <f>+CUY!$P16</f>
        <v>119.40989999999999</v>
      </c>
      <c r="R15" s="71">
        <f>+CUY!$S16</f>
        <v>118.62242155100698</v>
      </c>
      <c r="S15" s="179">
        <f>+[1]CUY!$S17</f>
        <v>118.62242155100699</v>
      </c>
      <c r="T15" s="71">
        <f>+PAT!$P16</f>
        <v>118.4409</v>
      </c>
      <c r="U15" s="71">
        <f>+PAT!$S16</f>
        <v>116.0186606290118</v>
      </c>
      <c r="V15" s="179">
        <f>+[1]PAT!$S17</f>
        <v>116.0186606290118</v>
      </c>
      <c r="X15" s="164">
        <f t="shared" si="18"/>
        <v>1.2848513702502506E-2</v>
      </c>
      <c r="Y15" s="164">
        <f t="shared" si="19"/>
        <v>1.1834657581505814E-2</v>
      </c>
      <c r="Z15" s="181">
        <f t="shared" si="20"/>
        <v>1.1844300117658024E-2</v>
      </c>
      <c r="AA15" s="164">
        <f t="shared" si="21"/>
        <v>1.3053647462441198E-2</v>
      </c>
      <c r="AB15" s="164">
        <f t="shared" si="22"/>
        <v>1.4058691864271999E-2</v>
      </c>
      <c r="AC15" s="181">
        <f t="shared" si="23"/>
        <v>1.4058691864271777E-2</v>
      </c>
      <c r="AD15" s="164">
        <f t="shared" si="24"/>
        <v>1.3092303291973639E-2</v>
      </c>
      <c r="AE15" s="164">
        <f t="shared" si="25"/>
        <v>1.5319169852191283E-2</v>
      </c>
      <c r="AF15" s="181">
        <f t="shared" si="26"/>
        <v>1.5319169852191061E-2</v>
      </c>
      <c r="AG15" s="164">
        <f t="shared" si="27"/>
        <v>1.1966146311548576E-2</v>
      </c>
      <c r="AH15" s="164">
        <f t="shared" si="28"/>
        <v>1.4710190532281509E-2</v>
      </c>
      <c r="AI15" s="181">
        <f t="shared" si="29"/>
        <v>1.4710190532281731E-2</v>
      </c>
      <c r="AJ15" s="164">
        <f t="shared" si="30"/>
        <v>1.140627063690558E-2</v>
      </c>
      <c r="AK15" s="164">
        <f t="shared" si="31"/>
        <v>1.602251136943611E-2</v>
      </c>
      <c r="AL15" s="181">
        <f t="shared" si="32"/>
        <v>1.6022511369436332E-2</v>
      </c>
      <c r="AM15" s="164">
        <f t="shared" si="33"/>
        <v>1.2094973085082561E-2</v>
      </c>
      <c r="AN15" s="164">
        <f t="shared" si="34"/>
        <v>1.5650851778998387E-2</v>
      </c>
      <c r="AO15" s="181">
        <f t="shared" si="35"/>
        <v>1.5650851778998165E-2</v>
      </c>
      <c r="AP15" s="164">
        <f t="shared" si="36"/>
        <v>1.2633022495090351E-2</v>
      </c>
      <c r="AQ15" s="164">
        <f t="shared" si="37"/>
        <v>1.0995965865219892E-2</v>
      </c>
      <c r="AR15" s="181">
        <f t="shared" si="38"/>
        <v>1.099596586521967E-2</v>
      </c>
      <c r="AT15" s="24">
        <f t="shared" si="4"/>
        <v>1.2848513702502506E-2</v>
      </c>
      <c r="AU15" s="24">
        <f t="shared" si="5"/>
        <v>1.1834657581505814E-2</v>
      </c>
      <c r="AV15" s="24">
        <f t="shared" si="39"/>
        <v>1.0138561209966923E-3</v>
      </c>
      <c r="AW15" s="24">
        <f t="shared" si="6"/>
        <v>1.4058691864271999E-2</v>
      </c>
      <c r="AX15" s="24">
        <f t="shared" si="7"/>
        <v>1.3053647462441198E-2</v>
      </c>
      <c r="AY15" s="24">
        <f t="shared" si="40"/>
        <v>1.0050444018308013E-3</v>
      </c>
      <c r="AZ15" s="24">
        <f t="shared" si="8"/>
        <v>1.5319169852191283E-2</v>
      </c>
      <c r="BA15" s="24">
        <f t="shared" si="9"/>
        <v>1.3092303291973639E-2</v>
      </c>
      <c r="BB15" s="24">
        <f t="shared" si="41"/>
        <v>2.2268665602176441E-3</v>
      </c>
      <c r="BC15" s="24">
        <f t="shared" si="10"/>
        <v>1.4710190532281731E-2</v>
      </c>
      <c r="BD15" s="24">
        <f t="shared" si="11"/>
        <v>1.1966146311548576E-2</v>
      </c>
      <c r="BE15" s="24">
        <f t="shared" si="42"/>
        <v>2.744044220733155E-3</v>
      </c>
      <c r="BF15" s="24">
        <f t="shared" si="12"/>
        <v>1.6022511369436332E-2</v>
      </c>
      <c r="BG15" s="24">
        <f t="shared" si="13"/>
        <v>1.140627063690558E-2</v>
      </c>
      <c r="BH15" s="24">
        <f t="shared" si="43"/>
        <v>4.616240732530752E-3</v>
      </c>
      <c r="BI15" s="24">
        <f t="shared" si="14"/>
        <v>1.5650851778998387E-2</v>
      </c>
      <c r="BJ15" s="24">
        <f t="shared" si="15"/>
        <v>1.2094973085082561E-2</v>
      </c>
      <c r="BK15" s="24">
        <f t="shared" si="44"/>
        <v>3.555878693915826E-3</v>
      </c>
      <c r="BL15" s="24">
        <f t="shared" si="16"/>
        <v>1.2633022495090351E-2</v>
      </c>
      <c r="BM15" s="24">
        <f t="shared" si="17"/>
        <v>1.099596586521967E-2</v>
      </c>
      <c r="BN15" s="24">
        <f t="shared" si="45"/>
        <v>1.6370566298706812E-3</v>
      </c>
    </row>
    <row r="16" spans="1:66" x14ac:dyDescent="0.2">
      <c r="A16" s="35">
        <f>+NAC!A17</f>
        <v>43070</v>
      </c>
      <c r="B16" s="71">
        <f>+NAC!P17</f>
        <v>121.1263</v>
      </c>
      <c r="C16" s="71">
        <f>+NAC!S17</f>
        <v>119.91260517177901</v>
      </c>
      <c r="D16" s="179">
        <f>+[1]NAC!$S18</f>
        <v>119.9141045811799</v>
      </c>
      <c r="E16" s="71">
        <f>+GBA!$P17</f>
        <v>121.77070000000001</v>
      </c>
      <c r="F16" s="71">
        <f>+GBA!$S17</f>
        <v>120.97177184680646</v>
      </c>
      <c r="G16" s="179">
        <f>+[1]GBA!$S18</f>
        <v>120.9717718468064</v>
      </c>
      <c r="H16" s="71">
        <f>+PAM!$P17</f>
        <v>120.7731</v>
      </c>
      <c r="I16" s="71">
        <f>+PAM!$S17</f>
        <v>120.3280278228556</v>
      </c>
      <c r="J16" s="179">
        <f>+[1]PAM!$S18</f>
        <v>120.3280278228556</v>
      </c>
      <c r="K16" s="71">
        <f>+NOA!$P17</f>
        <v>119.98220000000001</v>
      </c>
      <c r="L16" s="71">
        <f>+NOA!$S17</f>
        <v>120.15084921913576</v>
      </c>
      <c r="M16" s="179">
        <f>+[1]NOA!$S18</f>
        <v>120.15084921913579</v>
      </c>
      <c r="N16" s="71">
        <f>+NEA!$P17</f>
        <v>120.4722</v>
      </c>
      <c r="O16" s="71">
        <f>+NEA!$S17</f>
        <v>118.83258631028113</v>
      </c>
      <c r="P16" s="179">
        <f>+[1]NEA!$S18</f>
        <v>118.8325863102811</v>
      </c>
      <c r="Q16" s="71">
        <f>+CUY!$P17</f>
        <v>120.96299999999999</v>
      </c>
      <c r="R16" s="71">
        <f>+CUY!$S17</f>
        <v>120.22997568312938</v>
      </c>
      <c r="S16" s="179">
        <f>+[1]CUY!$S18</f>
        <v>120.2299756831294</v>
      </c>
      <c r="T16" s="71">
        <f>+PAT!$P17</f>
        <v>119.9773</v>
      </c>
      <c r="U16" s="71">
        <f>+PAT!$S17</f>
        <v>117.82838684392402</v>
      </c>
      <c r="V16" s="179">
        <f>+[1]PAT!$S18</f>
        <v>117.82838684392399</v>
      </c>
      <c r="X16" s="164">
        <f t="shared" si="18"/>
        <v>1.6707824180473008E-2</v>
      </c>
      <c r="Y16" s="164">
        <f t="shared" si="19"/>
        <v>1.2505589774785442E-2</v>
      </c>
      <c r="Z16" s="181">
        <f t="shared" si="20"/>
        <v>1.2507416331455579E-2</v>
      </c>
      <c r="AA16" s="164">
        <f t="shared" si="21"/>
        <v>1.9737249798599477E-2</v>
      </c>
      <c r="AB16" s="164">
        <f t="shared" si="22"/>
        <v>1.3798176648936344E-2</v>
      </c>
      <c r="AC16" s="181">
        <f t="shared" si="23"/>
        <v>1.3798176648935678E-2</v>
      </c>
      <c r="AD16" s="164">
        <f t="shared" si="24"/>
        <v>1.4801078214224495E-2</v>
      </c>
      <c r="AE16" s="164">
        <f t="shared" si="25"/>
        <v>1.2191840979356439E-2</v>
      </c>
      <c r="AF16" s="181">
        <f t="shared" si="26"/>
        <v>1.2191840979356661E-2</v>
      </c>
      <c r="AG16" s="164">
        <f t="shared" si="27"/>
        <v>1.2667821841927829E-2</v>
      </c>
      <c r="AH16" s="164">
        <f t="shared" si="28"/>
        <v>1.4578519698024595E-2</v>
      </c>
      <c r="AI16" s="181">
        <f t="shared" si="29"/>
        <v>1.457851969802415E-2</v>
      </c>
      <c r="AJ16" s="164">
        <f t="shared" si="30"/>
        <v>1.4971974411749134E-2</v>
      </c>
      <c r="AK16" s="164">
        <f t="shared" si="31"/>
        <v>1.0755009520224679E-2</v>
      </c>
      <c r="AL16" s="181">
        <f t="shared" si="32"/>
        <v>1.0755009520224013E-2</v>
      </c>
      <c r="AM16" s="164">
        <f t="shared" si="33"/>
        <v>1.3006459263427805E-2</v>
      </c>
      <c r="AN16" s="164">
        <f t="shared" si="34"/>
        <v>1.3551857322615657E-2</v>
      </c>
      <c r="AO16" s="181">
        <f t="shared" si="35"/>
        <v>1.3551857322615657E-2</v>
      </c>
      <c r="AP16" s="164">
        <f t="shared" si="36"/>
        <v>1.2971870358972293E-2</v>
      </c>
      <c r="AQ16" s="164">
        <f t="shared" si="37"/>
        <v>1.5598578755352976E-2</v>
      </c>
      <c r="AR16" s="181">
        <f t="shared" si="38"/>
        <v>1.5598578755352754E-2</v>
      </c>
      <c r="AT16" s="24">
        <f t="shared" si="4"/>
        <v>1.6707824180473008E-2</v>
      </c>
      <c r="AU16" s="24">
        <f t="shared" si="5"/>
        <v>1.2505589774785442E-2</v>
      </c>
      <c r="AV16" s="24">
        <f t="shared" si="39"/>
        <v>4.202234405687566E-3</v>
      </c>
      <c r="AW16" s="24">
        <f t="shared" si="6"/>
        <v>1.9737249798599477E-2</v>
      </c>
      <c r="AX16" s="24">
        <f t="shared" si="7"/>
        <v>1.3798176648935678E-2</v>
      </c>
      <c r="AY16" s="24">
        <f t="shared" si="40"/>
        <v>5.9390731496637983E-3</v>
      </c>
      <c r="AZ16" s="24">
        <f t="shared" si="8"/>
        <v>1.4801078214224495E-2</v>
      </c>
      <c r="BA16" s="24">
        <f t="shared" si="9"/>
        <v>1.2191840979356439E-2</v>
      </c>
      <c r="BB16" s="24">
        <f t="shared" si="41"/>
        <v>2.6092372348680559E-3</v>
      </c>
      <c r="BC16" s="24">
        <f t="shared" si="10"/>
        <v>1.4578519698024595E-2</v>
      </c>
      <c r="BD16" s="24">
        <f t="shared" si="11"/>
        <v>1.2667821841927829E-2</v>
      </c>
      <c r="BE16" s="24">
        <f t="shared" si="42"/>
        <v>1.9106978560967658E-3</v>
      </c>
      <c r="BF16" s="24">
        <f t="shared" si="12"/>
        <v>1.4971974411749134E-2</v>
      </c>
      <c r="BG16" s="24">
        <f t="shared" si="13"/>
        <v>1.0755009520224013E-2</v>
      </c>
      <c r="BH16" s="24">
        <f t="shared" si="43"/>
        <v>4.2169648915251212E-3</v>
      </c>
      <c r="BI16" s="24">
        <f t="shared" si="14"/>
        <v>1.3551857322615657E-2</v>
      </c>
      <c r="BJ16" s="24">
        <f t="shared" si="15"/>
        <v>1.3006459263427805E-2</v>
      </c>
      <c r="BK16" s="24">
        <f t="shared" si="44"/>
        <v>5.4539805918785156E-4</v>
      </c>
      <c r="BL16" s="24">
        <f t="shared" si="16"/>
        <v>1.5598578755352976E-2</v>
      </c>
      <c r="BM16" s="24">
        <f t="shared" si="17"/>
        <v>1.2971870358972293E-2</v>
      </c>
      <c r="BN16" s="24">
        <f t="shared" si="45"/>
        <v>2.6267083963806837E-3</v>
      </c>
    </row>
    <row r="17" spans="1:66" x14ac:dyDescent="0.2">
      <c r="A17" s="35">
        <f>+NAC!A18</f>
        <v>43101</v>
      </c>
      <c r="B17" s="71">
        <f>+NAC!P18</f>
        <v>122.9418</v>
      </c>
      <c r="C17" s="71">
        <f>+NAC!S18</f>
        <v>122.62190381105468</v>
      </c>
      <c r="D17" s="179">
        <f>+[1]NAC!$S19</f>
        <v>122.6249500027907</v>
      </c>
      <c r="E17" s="71">
        <f>+GBA!$P18</f>
        <v>123.53959999999999</v>
      </c>
      <c r="F17" s="71">
        <f>+GBA!$S18</f>
        <v>123.66930732397557</v>
      </c>
      <c r="G17" s="179">
        <f>+[1]GBA!$S19</f>
        <v>123.6693073239756</v>
      </c>
      <c r="H17" s="71">
        <f>+PAM!$P18</f>
        <v>122.6614</v>
      </c>
      <c r="I17" s="71">
        <f>+PAM!$S18</f>
        <v>122.74068007119</v>
      </c>
      <c r="J17" s="179">
        <f>+[1]PAM!$S19</f>
        <v>122.74068007119</v>
      </c>
      <c r="K17" s="71">
        <f>+NOA!$P18</f>
        <v>121.9401</v>
      </c>
      <c r="L17" s="71">
        <f>+NOA!$S18</f>
        <v>122.22439172361899</v>
      </c>
      <c r="M17" s="179">
        <f>+[1]NOA!$S19</f>
        <v>122.22439172361899</v>
      </c>
      <c r="N17" s="71">
        <f>+NEA!$P18</f>
        <v>121.9888</v>
      </c>
      <c r="O17" s="71">
        <f>+NEA!$S18</f>
        <v>120.58973409642569</v>
      </c>
      <c r="P17" s="179">
        <f>+[1]NEA!$S19</f>
        <v>120.5897340964257</v>
      </c>
      <c r="Q17" s="71">
        <f>+CUY!$P18</f>
        <v>122.4315</v>
      </c>
      <c r="R17" s="71">
        <f>+CUY!$S18</f>
        <v>121.3676486709841</v>
      </c>
      <c r="S17" s="179">
        <f>+[1]CUY!$S19</f>
        <v>121.3676486709841</v>
      </c>
      <c r="T17" s="71">
        <f>+PAT!$P18</f>
        <v>122.1913</v>
      </c>
      <c r="U17" s="71">
        <f>+PAT!$S18</f>
        <v>120.00032882996591</v>
      </c>
      <c r="V17" s="179">
        <f>+[1]PAT!$S19</f>
        <v>120.00032882996589</v>
      </c>
      <c r="X17" s="164">
        <f t="shared" si="18"/>
        <v>1.4988487223666525E-2</v>
      </c>
      <c r="Y17" s="164">
        <f t="shared" si="19"/>
        <v>2.2593943609135136E-2</v>
      </c>
      <c r="Z17" s="181">
        <f t="shared" si="20"/>
        <v>2.2606560179712742E-2</v>
      </c>
      <c r="AA17" s="164">
        <f t="shared" si="21"/>
        <v>1.4526482971683574E-2</v>
      </c>
      <c r="AB17" s="164">
        <f t="shared" si="22"/>
        <v>2.2298883747732035E-2</v>
      </c>
      <c r="AC17" s="181">
        <f t="shared" si="23"/>
        <v>2.2298883747732923E-2</v>
      </c>
      <c r="AD17" s="164">
        <f t="shared" si="24"/>
        <v>1.5635104174687831E-2</v>
      </c>
      <c r="AE17" s="164">
        <f t="shared" si="25"/>
        <v>2.005062571029792E-2</v>
      </c>
      <c r="AF17" s="181">
        <f t="shared" si="26"/>
        <v>2.005062571029792E-2</v>
      </c>
      <c r="AG17" s="164">
        <f t="shared" si="27"/>
        <v>1.6318253874324729E-2</v>
      </c>
      <c r="AH17" s="164">
        <f t="shared" si="28"/>
        <v>1.7257826456985148E-2</v>
      </c>
      <c r="AI17" s="181">
        <f t="shared" si="29"/>
        <v>1.7257826456984926E-2</v>
      </c>
      <c r="AJ17" s="164">
        <f t="shared" si="30"/>
        <v>1.2588796419422899E-2</v>
      </c>
      <c r="AK17" s="164">
        <f t="shared" si="31"/>
        <v>1.4786750340992416E-2</v>
      </c>
      <c r="AL17" s="181">
        <f t="shared" si="32"/>
        <v>1.478675034099286E-2</v>
      </c>
      <c r="AM17" s="164">
        <f t="shared" si="33"/>
        <v>1.2140075890974877E-2</v>
      </c>
      <c r="AN17" s="164">
        <f t="shared" si="34"/>
        <v>9.4624737415991422E-3</v>
      </c>
      <c r="AO17" s="181">
        <f t="shared" si="35"/>
        <v>9.4624737415989202E-3</v>
      </c>
      <c r="AP17" s="164">
        <f t="shared" si="36"/>
        <v>1.8453490785340199E-2</v>
      </c>
      <c r="AQ17" s="164">
        <f t="shared" si="37"/>
        <v>1.8433096168233742E-2</v>
      </c>
      <c r="AR17" s="181">
        <f t="shared" si="38"/>
        <v>1.8433096168233742E-2</v>
      </c>
      <c r="AT17" s="24">
        <f t="shared" si="4"/>
        <v>2.2606560179712742E-2</v>
      </c>
      <c r="AU17" s="24">
        <f t="shared" si="5"/>
        <v>1.4988487223666525E-2</v>
      </c>
      <c r="AV17" s="24">
        <f t="shared" si="39"/>
        <v>7.6180729560462179E-3</v>
      </c>
      <c r="AW17" s="24">
        <f t="shared" si="6"/>
        <v>2.2298883747732923E-2</v>
      </c>
      <c r="AX17" s="24">
        <f t="shared" si="7"/>
        <v>1.4526482971683574E-2</v>
      </c>
      <c r="AY17" s="24">
        <f t="shared" si="40"/>
        <v>7.7724007760493485E-3</v>
      </c>
      <c r="AZ17" s="24">
        <f t="shared" si="8"/>
        <v>2.005062571029792E-2</v>
      </c>
      <c r="BA17" s="24">
        <f t="shared" si="9"/>
        <v>1.5635104174687831E-2</v>
      </c>
      <c r="BB17" s="24">
        <f t="shared" si="41"/>
        <v>4.4155215356100896E-3</v>
      </c>
      <c r="BC17" s="24">
        <f t="shared" si="10"/>
        <v>1.7257826456985148E-2</v>
      </c>
      <c r="BD17" s="24">
        <f t="shared" si="11"/>
        <v>1.6318253874324729E-2</v>
      </c>
      <c r="BE17" s="24">
        <f t="shared" si="42"/>
        <v>9.3957258266041954E-4</v>
      </c>
      <c r="BF17" s="24">
        <f t="shared" si="12"/>
        <v>1.478675034099286E-2</v>
      </c>
      <c r="BG17" s="24">
        <f t="shared" si="13"/>
        <v>1.2588796419422899E-2</v>
      </c>
      <c r="BH17" s="24">
        <f t="shared" si="43"/>
        <v>2.1979539215699617E-3</v>
      </c>
      <c r="BI17" s="24">
        <f t="shared" si="14"/>
        <v>1.2140075890974877E-2</v>
      </c>
      <c r="BJ17" s="24">
        <f t="shared" si="15"/>
        <v>9.4624737415989202E-3</v>
      </c>
      <c r="BK17" s="24">
        <f t="shared" si="44"/>
        <v>2.6776021493759572E-3</v>
      </c>
      <c r="BL17" s="24">
        <f t="shared" si="16"/>
        <v>1.8453490785340199E-2</v>
      </c>
      <c r="BM17" s="24">
        <f t="shared" si="17"/>
        <v>1.8433096168233742E-2</v>
      </c>
      <c r="BN17" s="24">
        <f t="shared" si="45"/>
        <v>2.0394617106456181E-5</v>
      </c>
    </row>
    <row r="18" spans="1:66" x14ac:dyDescent="0.2">
      <c r="A18" s="35">
        <f>+NAC!A19</f>
        <v>43132</v>
      </c>
      <c r="B18" s="71">
        <f>+NAC!P19</f>
        <v>125.5123</v>
      </c>
      <c r="C18" s="71">
        <f>+NAC!S19</f>
        <v>124.92822423189858</v>
      </c>
      <c r="D18" s="179">
        <f>+[1]NAC!$S20</f>
        <v>124.93170006508289</v>
      </c>
      <c r="E18" s="71">
        <f>+GBA!$P19</f>
        <v>126.2302</v>
      </c>
      <c r="F18" s="71">
        <f>+GBA!$S19</f>
        <v>125.31052438416805</v>
      </c>
      <c r="G18" s="179">
        <f>+[1]GBA!$S20</f>
        <v>125.310524384168</v>
      </c>
      <c r="H18" s="71">
        <f>+PAM!$P19</f>
        <v>125.18040000000001</v>
      </c>
      <c r="I18" s="71">
        <f>+PAM!$S19</f>
        <v>124.37222015426904</v>
      </c>
      <c r="J18" s="179">
        <f>+[1]PAM!$S20</f>
        <v>124.3722201542691</v>
      </c>
      <c r="K18" s="71">
        <f>+NOA!$P19</f>
        <v>124.0185</v>
      </c>
      <c r="L18" s="71">
        <f>+NOA!$S19</f>
        <v>123.72673115019582</v>
      </c>
      <c r="M18" s="179">
        <f>+[1]NOA!$S20</f>
        <v>123.7267311501958</v>
      </c>
      <c r="N18" s="71">
        <f>+NEA!$P19</f>
        <v>124.07259999999999</v>
      </c>
      <c r="O18" s="71">
        <f>+NEA!$S19</f>
        <v>122.29636157337634</v>
      </c>
      <c r="P18" s="179">
        <f>+[1]NEA!$S20</f>
        <v>122.2963615733764</v>
      </c>
      <c r="Q18" s="71">
        <f>+CUY!$P19</f>
        <v>125.6037</v>
      </c>
      <c r="R18" s="71">
        <f>+CUY!$S19</f>
        <v>123.4787153212381</v>
      </c>
      <c r="S18" s="179">
        <f>+[1]CUY!$S20</f>
        <v>123.4787153212381</v>
      </c>
      <c r="T18" s="71">
        <f>+PAT!$P19</f>
        <v>124.51130000000001</v>
      </c>
      <c r="U18" s="71">
        <f>+PAT!$S19</f>
        <v>122.08887297249937</v>
      </c>
      <c r="V18" s="179">
        <f>+[1]PAT!$S20</f>
        <v>122.0888729724994</v>
      </c>
      <c r="X18" s="164">
        <f t="shared" si="18"/>
        <v>2.0908267163812333E-2</v>
      </c>
      <c r="Y18" s="164">
        <f t="shared" si="19"/>
        <v>1.8808388625230155E-2</v>
      </c>
      <c r="Z18" s="181">
        <f t="shared" si="20"/>
        <v>1.8811425099375834E-2</v>
      </c>
      <c r="AA18" s="164">
        <f t="shared" si="21"/>
        <v>2.177925134936487E-2</v>
      </c>
      <c r="AB18" s="164">
        <f t="shared" si="22"/>
        <v>1.3271013606415583E-2</v>
      </c>
      <c r="AC18" s="181">
        <f t="shared" si="23"/>
        <v>1.3271013606415138E-2</v>
      </c>
      <c r="AD18" s="164">
        <f t="shared" si="24"/>
        <v>2.0536207804574325E-2</v>
      </c>
      <c r="AE18" s="164">
        <f t="shared" si="25"/>
        <v>1.3292578158543344E-2</v>
      </c>
      <c r="AF18" s="181">
        <f t="shared" si="26"/>
        <v>1.3292578158543789E-2</v>
      </c>
      <c r="AG18" s="164">
        <f t="shared" si="27"/>
        <v>1.704443411150236E-2</v>
      </c>
      <c r="AH18" s="164">
        <f t="shared" si="28"/>
        <v>1.2291649853116038E-2</v>
      </c>
      <c r="AI18" s="181">
        <f t="shared" si="29"/>
        <v>1.2291649853116038E-2</v>
      </c>
      <c r="AJ18" s="164">
        <f t="shared" si="30"/>
        <v>1.7081896042915323E-2</v>
      </c>
      <c r="AK18" s="164">
        <f t="shared" si="31"/>
        <v>1.4152344639768444E-2</v>
      </c>
      <c r="AL18" s="181">
        <f t="shared" si="32"/>
        <v>1.4152344639768888E-2</v>
      </c>
      <c r="AM18" s="164">
        <f t="shared" si="33"/>
        <v>2.5909998652307697E-2</v>
      </c>
      <c r="AN18" s="164">
        <f t="shared" si="34"/>
        <v>1.7393981620068333E-2</v>
      </c>
      <c r="AO18" s="181">
        <f t="shared" si="35"/>
        <v>1.7393981620068333E-2</v>
      </c>
      <c r="AP18" s="164">
        <f t="shared" si="36"/>
        <v>1.8986621797132841E-2</v>
      </c>
      <c r="AQ18" s="164">
        <f t="shared" si="37"/>
        <v>1.7404486828472177E-2</v>
      </c>
      <c r="AR18" s="181">
        <f t="shared" si="38"/>
        <v>1.7404486828472399E-2</v>
      </c>
      <c r="AT18" s="24">
        <f t="shared" si="4"/>
        <v>2.0908267163812333E-2</v>
      </c>
      <c r="AU18" s="24">
        <f t="shared" si="5"/>
        <v>1.8808388625230155E-2</v>
      </c>
      <c r="AV18" s="24">
        <f t="shared" si="39"/>
        <v>2.0998785385821783E-3</v>
      </c>
      <c r="AW18" s="24">
        <f t="shared" si="6"/>
        <v>2.177925134936487E-2</v>
      </c>
      <c r="AX18" s="24">
        <f t="shared" si="7"/>
        <v>1.3271013606415138E-2</v>
      </c>
      <c r="AY18" s="24">
        <f t="shared" si="40"/>
        <v>8.5082377429497313E-3</v>
      </c>
      <c r="AZ18" s="24">
        <f t="shared" si="8"/>
        <v>2.0536207804574325E-2</v>
      </c>
      <c r="BA18" s="24">
        <f t="shared" si="9"/>
        <v>1.3292578158543344E-2</v>
      </c>
      <c r="BB18" s="24">
        <f t="shared" si="41"/>
        <v>7.2436296460309801E-3</v>
      </c>
      <c r="BC18" s="24">
        <f t="shared" si="10"/>
        <v>1.704443411150236E-2</v>
      </c>
      <c r="BD18" s="24">
        <f t="shared" si="11"/>
        <v>1.2291649853116038E-2</v>
      </c>
      <c r="BE18" s="24">
        <f t="shared" si="42"/>
        <v>4.7527842583863222E-3</v>
      </c>
      <c r="BF18" s="24">
        <f t="shared" si="12"/>
        <v>1.7081896042915323E-2</v>
      </c>
      <c r="BG18" s="24">
        <f t="shared" si="13"/>
        <v>1.4152344639768444E-2</v>
      </c>
      <c r="BH18" s="24">
        <f t="shared" si="43"/>
        <v>2.9295514031468795E-3</v>
      </c>
      <c r="BI18" s="24">
        <f t="shared" si="14"/>
        <v>2.5909998652307697E-2</v>
      </c>
      <c r="BJ18" s="24">
        <f t="shared" si="15"/>
        <v>1.7393981620068333E-2</v>
      </c>
      <c r="BK18" s="24">
        <f t="shared" si="44"/>
        <v>8.5160170322393647E-3</v>
      </c>
      <c r="BL18" s="24">
        <f t="shared" si="16"/>
        <v>1.8986621797132841E-2</v>
      </c>
      <c r="BM18" s="24">
        <f t="shared" si="17"/>
        <v>1.7404486828472177E-2</v>
      </c>
      <c r="BN18" s="24">
        <f t="shared" si="45"/>
        <v>1.5821349686606645E-3</v>
      </c>
    </row>
    <row r="19" spans="1:66" x14ac:dyDescent="0.2">
      <c r="A19" s="35">
        <f>+NAC!A20</f>
        <v>43160</v>
      </c>
      <c r="B19" s="71">
        <f>+NAC!P20</f>
        <v>128.74600000000001</v>
      </c>
      <c r="C19" s="71">
        <f>+NAC!S20</f>
        <v>127.58717363019004</v>
      </c>
      <c r="D19" s="179">
        <f>+[1]NAC!$S21</f>
        <v>127.5887187825229</v>
      </c>
      <c r="E19" s="71">
        <f>+GBA!$P20</f>
        <v>129.3424</v>
      </c>
      <c r="F19" s="71">
        <f>+GBA!$S20</f>
        <v>126.90104803675327</v>
      </c>
      <c r="G19" s="179">
        <f>+[1]GBA!$S21</f>
        <v>126.90104803675329</v>
      </c>
      <c r="H19" s="71">
        <f>+PAM!$P20</f>
        <v>128.387</v>
      </c>
      <c r="I19" s="71">
        <f>+PAM!$S20</f>
        <v>126.09735596086466</v>
      </c>
      <c r="J19" s="179">
        <f>+[1]PAM!$S21</f>
        <v>126.0973559608647</v>
      </c>
      <c r="K19" s="71">
        <f>+NOA!$P20</f>
        <v>127.8267</v>
      </c>
      <c r="L19" s="71">
        <f>+NOA!$S20</f>
        <v>126.21918259184632</v>
      </c>
      <c r="M19" s="179">
        <f>+[1]NOA!$S21</f>
        <v>126.21918259184631</v>
      </c>
      <c r="N19" s="71">
        <f>+NEA!$P20</f>
        <v>127.1854</v>
      </c>
      <c r="O19" s="71">
        <f>+NEA!$S20</f>
        <v>124.21983797142973</v>
      </c>
      <c r="P19" s="179">
        <f>+[1]NEA!$S21</f>
        <v>124.2198379714297</v>
      </c>
      <c r="Q19" s="71">
        <f>+CUY!$P20</f>
        <v>128.7072</v>
      </c>
      <c r="R19" s="71">
        <f>+CUY!$S20</f>
        <v>125.2946160937995</v>
      </c>
      <c r="S19" s="179">
        <f>+[1]CUY!$S21</f>
        <v>125.2946160937995</v>
      </c>
      <c r="T19" s="71">
        <f>+PAT!$P20</f>
        <v>128.55189999999999</v>
      </c>
      <c r="U19" s="71">
        <f>+PAT!$S20</f>
        <v>124.57418347233207</v>
      </c>
      <c r="V19" s="179">
        <f>+[1]PAT!$S21</f>
        <v>124.57418347233209</v>
      </c>
      <c r="X19" s="164">
        <f t="shared" si="18"/>
        <v>2.5764008786389958E-2</v>
      </c>
      <c r="Y19" s="164">
        <f t="shared" si="19"/>
        <v>2.128381648454214E-2</v>
      </c>
      <c r="Z19" s="181">
        <f t="shared" si="20"/>
        <v>2.1267770438214262E-2</v>
      </c>
      <c r="AA19" s="164">
        <f t="shared" si="21"/>
        <v>2.4654955787125399E-2</v>
      </c>
      <c r="AB19" s="164">
        <f t="shared" si="22"/>
        <v>1.269265818175902E-2</v>
      </c>
      <c r="AC19" s="181">
        <f t="shared" si="23"/>
        <v>1.2692658181759464E-2</v>
      </c>
      <c r="AD19" s="164">
        <f t="shared" si="24"/>
        <v>2.5615831232365327E-2</v>
      </c>
      <c r="AE19" s="164">
        <f t="shared" si="25"/>
        <v>1.3870748664418731E-2</v>
      </c>
      <c r="AF19" s="181">
        <f t="shared" si="26"/>
        <v>1.3870748664418509E-2</v>
      </c>
      <c r="AG19" s="164">
        <f t="shared" si="27"/>
        <v>3.070670907969375E-2</v>
      </c>
      <c r="AH19" s="164">
        <f t="shared" si="28"/>
        <v>2.0144809601611691E-2</v>
      </c>
      <c r="AI19" s="181">
        <f t="shared" si="29"/>
        <v>2.0144809601611691E-2</v>
      </c>
      <c r="AJ19" s="164">
        <f t="shared" si="30"/>
        <v>2.5088536872766465E-2</v>
      </c>
      <c r="AK19" s="164">
        <f t="shared" si="31"/>
        <v>1.572799364844002E-2</v>
      </c>
      <c r="AL19" s="181">
        <f t="shared" si="32"/>
        <v>1.5727993648439353E-2</v>
      </c>
      <c r="AM19" s="164">
        <f t="shared" si="33"/>
        <v>2.4708667021751785E-2</v>
      </c>
      <c r="AN19" s="164">
        <f t="shared" si="34"/>
        <v>1.4706184526112276E-2</v>
      </c>
      <c r="AO19" s="181">
        <f t="shared" si="35"/>
        <v>1.4706184526112276E-2</v>
      </c>
      <c r="AP19" s="164">
        <f t="shared" si="36"/>
        <v>3.2451673060999164E-2</v>
      </c>
      <c r="AQ19" s="164">
        <f t="shared" si="37"/>
        <v>2.0356568451512347E-2</v>
      </c>
      <c r="AR19" s="181">
        <f t="shared" si="38"/>
        <v>2.0356568451512347E-2</v>
      </c>
      <c r="AT19" s="24">
        <f t="shared" si="4"/>
        <v>2.5764008786389958E-2</v>
      </c>
      <c r="AU19" s="24">
        <f t="shared" si="5"/>
        <v>2.1267770438214262E-2</v>
      </c>
      <c r="AV19" s="24">
        <f t="shared" si="39"/>
        <v>4.4962383481756962E-3</v>
      </c>
      <c r="AW19" s="24">
        <f t="shared" si="6"/>
        <v>2.4654955787125399E-2</v>
      </c>
      <c r="AX19" s="24">
        <f t="shared" si="7"/>
        <v>1.269265818175902E-2</v>
      </c>
      <c r="AY19" s="24">
        <f t="shared" si="40"/>
        <v>1.1962297605366379E-2</v>
      </c>
      <c r="AZ19" s="24">
        <f t="shared" si="8"/>
        <v>2.5615831232365327E-2</v>
      </c>
      <c r="BA19" s="24">
        <f t="shared" si="9"/>
        <v>1.3870748664418509E-2</v>
      </c>
      <c r="BB19" s="24">
        <f t="shared" si="41"/>
        <v>1.1745082567946818E-2</v>
      </c>
      <c r="BC19" s="24">
        <f t="shared" si="10"/>
        <v>3.070670907969375E-2</v>
      </c>
      <c r="BD19" s="24">
        <f t="shared" si="11"/>
        <v>2.0144809601611691E-2</v>
      </c>
      <c r="BE19" s="24">
        <f t="shared" si="42"/>
        <v>1.056189947808206E-2</v>
      </c>
      <c r="BF19" s="24">
        <f t="shared" si="12"/>
        <v>2.5088536872766465E-2</v>
      </c>
      <c r="BG19" s="24">
        <f t="shared" si="13"/>
        <v>1.5727993648439353E-2</v>
      </c>
      <c r="BH19" s="24">
        <f t="shared" si="43"/>
        <v>9.3605432243271114E-3</v>
      </c>
      <c r="BI19" s="24">
        <f t="shared" si="14"/>
        <v>2.4708667021751785E-2</v>
      </c>
      <c r="BJ19" s="24">
        <f t="shared" si="15"/>
        <v>1.4706184526112276E-2</v>
      </c>
      <c r="BK19" s="24">
        <f t="shared" si="44"/>
        <v>1.0002482495639509E-2</v>
      </c>
      <c r="BL19" s="24">
        <f t="shared" si="16"/>
        <v>3.2451673060999164E-2</v>
      </c>
      <c r="BM19" s="24">
        <f t="shared" si="17"/>
        <v>2.0356568451512347E-2</v>
      </c>
      <c r="BN19" s="24">
        <f t="shared" si="45"/>
        <v>1.2095104609486818E-2</v>
      </c>
    </row>
    <row r="20" spans="1:66" x14ac:dyDescent="0.2">
      <c r="A20" s="35">
        <f>+NAC!A21</f>
        <v>43191</v>
      </c>
      <c r="B20" s="71">
        <f>+NAC!P21</f>
        <v>131.48840000000001</v>
      </c>
      <c r="C20" s="71">
        <f>+NAC!S21</f>
        <v>129.52943753957538</v>
      </c>
      <c r="D20" s="179">
        <f>+[1]NAC!$S22</f>
        <v>129.53241408527819</v>
      </c>
      <c r="E20" s="71">
        <f>+GBA!$P21</f>
        <v>132.0556</v>
      </c>
      <c r="F20" s="71">
        <f>+GBA!$S21</f>
        <v>129.29780246340093</v>
      </c>
      <c r="G20" s="179">
        <f>+[1]GBA!$S22</f>
        <v>129.2978024634009</v>
      </c>
      <c r="H20" s="71">
        <f>+PAM!$P21</f>
        <v>131.1335</v>
      </c>
      <c r="I20" s="71">
        <f>+PAM!$S21</f>
        <v>128.50477537066115</v>
      </c>
      <c r="J20" s="179">
        <f>+[1]PAM!$S22</f>
        <v>128.50477537066109</v>
      </c>
      <c r="K20" s="71">
        <f>+NOA!$P21</f>
        <v>130.43049999999999</v>
      </c>
      <c r="L20" s="71">
        <f>+NOA!$S21</f>
        <v>128.08381967557949</v>
      </c>
      <c r="M20" s="179">
        <f>+[1]NOA!$S22</f>
        <v>128.08381967557949</v>
      </c>
      <c r="N20" s="71">
        <f>+NEA!$P21</f>
        <v>129.7902</v>
      </c>
      <c r="O20" s="71">
        <f>+NEA!$S21</f>
        <v>126.51784840983122</v>
      </c>
      <c r="P20" s="179">
        <f>+[1]NEA!$S22</f>
        <v>126.5178484098312</v>
      </c>
      <c r="Q20" s="71">
        <f>+CUY!$P21</f>
        <v>131.83779999999999</v>
      </c>
      <c r="R20" s="71">
        <f>+CUY!$S21</f>
        <v>127.07009752280327</v>
      </c>
      <c r="S20" s="179">
        <f>+[1]CUY!$S22</f>
        <v>127.07009752280329</v>
      </c>
      <c r="T20" s="71">
        <f>+PAT!$P21</f>
        <v>131.45930000000001</v>
      </c>
      <c r="U20" s="71">
        <f>+PAT!$S21</f>
        <v>127.70175101860325</v>
      </c>
      <c r="V20" s="179">
        <f>+[1]PAT!$S22</f>
        <v>127.7017510186032</v>
      </c>
      <c r="X20" s="164">
        <f t="shared" si="18"/>
        <v>2.1300855948922726E-2</v>
      </c>
      <c r="Y20" s="164">
        <f t="shared" si="19"/>
        <v>1.5223034213572184E-2</v>
      </c>
      <c r="Z20" s="181">
        <f t="shared" si="20"/>
        <v>1.5234068664552902E-2</v>
      </c>
      <c r="AA20" s="164">
        <f t="shared" si="21"/>
        <v>2.0976879971301043E-2</v>
      </c>
      <c r="AB20" s="164">
        <f t="shared" si="22"/>
        <v>1.888679773514168E-2</v>
      </c>
      <c r="AC20" s="181">
        <f t="shared" si="23"/>
        <v>1.8886797735141236E-2</v>
      </c>
      <c r="AD20" s="164">
        <f t="shared" si="24"/>
        <v>2.1392352808306203E-2</v>
      </c>
      <c r="AE20" s="164">
        <f t="shared" si="25"/>
        <v>1.9091751698137482E-2</v>
      </c>
      <c r="AF20" s="181">
        <f t="shared" si="26"/>
        <v>1.9091751698136816E-2</v>
      </c>
      <c r="AG20" s="164">
        <f t="shared" si="27"/>
        <v>2.0369766253842014E-2</v>
      </c>
      <c r="AH20" s="164">
        <f t="shared" si="28"/>
        <v>1.477300870948306E-2</v>
      </c>
      <c r="AI20" s="181">
        <f t="shared" si="29"/>
        <v>1.477300870948306E-2</v>
      </c>
      <c r="AJ20" s="164">
        <f t="shared" si="30"/>
        <v>2.0480338152020661E-2</v>
      </c>
      <c r="AK20" s="164">
        <f t="shared" si="31"/>
        <v>1.8499544645437682E-2</v>
      </c>
      <c r="AL20" s="181">
        <f t="shared" si="32"/>
        <v>1.8499544645437682E-2</v>
      </c>
      <c r="AM20" s="164">
        <f t="shared" si="33"/>
        <v>2.432342557370526E-2</v>
      </c>
      <c r="AN20" s="164">
        <f t="shared" si="34"/>
        <v>1.4170452684691526E-2</v>
      </c>
      <c r="AO20" s="181">
        <f t="shared" si="35"/>
        <v>1.4170452684691748E-2</v>
      </c>
      <c r="AP20" s="164">
        <f t="shared" si="36"/>
        <v>2.2616546313201313E-2</v>
      </c>
      <c r="AQ20" s="164">
        <f t="shared" si="37"/>
        <v>2.5106064989507404E-2</v>
      </c>
      <c r="AR20" s="181">
        <f t="shared" si="38"/>
        <v>2.5106064989506738E-2</v>
      </c>
      <c r="AT20" s="24">
        <f t="shared" si="4"/>
        <v>2.1300855948922726E-2</v>
      </c>
      <c r="AU20" s="24">
        <f t="shared" si="5"/>
        <v>1.5223034213572184E-2</v>
      </c>
      <c r="AV20" s="24">
        <f t="shared" si="39"/>
        <v>6.0778217353505415E-3</v>
      </c>
      <c r="AW20" s="24">
        <f t="shared" si="6"/>
        <v>2.0976879971301043E-2</v>
      </c>
      <c r="AX20" s="24">
        <f t="shared" si="7"/>
        <v>1.8886797735141236E-2</v>
      </c>
      <c r="AY20" s="24">
        <f t="shared" si="40"/>
        <v>2.090082236159807E-3</v>
      </c>
      <c r="AZ20" s="24">
        <f t="shared" si="8"/>
        <v>2.1392352808306203E-2</v>
      </c>
      <c r="BA20" s="24">
        <f t="shared" si="9"/>
        <v>1.9091751698136816E-2</v>
      </c>
      <c r="BB20" s="24">
        <f t="shared" si="41"/>
        <v>2.3006011101693868E-3</v>
      </c>
      <c r="BC20" s="24">
        <f t="shared" si="10"/>
        <v>2.0369766253842014E-2</v>
      </c>
      <c r="BD20" s="24">
        <f t="shared" si="11"/>
        <v>1.477300870948306E-2</v>
      </c>
      <c r="BE20" s="24">
        <f t="shared" si="42"/>
        <v>5.5967575443589546E-3</v>
      </c>
      <c r="BF20" s="24">
        <f t="shared" si="12"/>
        <v>2.0480338152020661E-2</v>
      </c>
      <c r="BG20" s="24">
        <f t="shared" si="13"/>
        <v>1.8499544645437682E-2</v>
      </c>
      <c r="BH20" s="24">
        <f t="shared" si="43"/>
        <v>1.9807935065829785E-3</v>
      </c>
      <c r="BI20" s="24">
        <f t="shared" si="14"/>
        <v>2.432342557370526E-2</v>
      </c>
      <c r="BJ20" s="24">
        <f t="shared" si="15"/>
        <v>1.4170452684691526E-2</v>
      </c>
      <c r="BK20" s="24">
        <f t="shared" si="44"/>
        <v>1.0152972889013734E-2</v>
      </c>
      <c r="BL20" s="24">
        <f t="shared" si="16"/>
        <v>2.5106064989507404E-2</v>
      </c>
      <c r="BM20" s="24">
        <f t="shared" si="17"/>
        <v>2.2616546313201313E-2</v>
      </c>
      <c r="BN20" s="24">
        <f t="shared" si="45"/>
        <v>2.4895186763060906E-3</v>
      </c>
    </row>
    <row r="21" spans="1:66" x14ac:dyDescent="0.2">
      <c r="A21" s="35">
        <f>+NAC!A22</f>
        <v>43221</v>
      </c>
      <c r="B21" s="71">
        <f>+NAC!P22</f>
        <v>134.9794</v>
      </c>
      <c r="C21" s="71">
        <f>+NAC!S22</f>
        <v>133.07459157264981</v>
      </c>
      <c r="D21" s="179">
        <f>+[1]NAC!$S23</f>
        <v>133.077629253119</v>
      </c>
      <c r="E21" s="71">
        <f>+GBA!$P22</f>
        <v>135.4453</v>
      </c>
      <c r="F21" s="71">
        <f>+GBA!$S22</f>
        <v>133.29213343081642</v>
      </c>
      <c r="G21" s="179">
        <f>+[1]GBA!$S23</f>
        <v>133.29213343081639</v>
      </c>
      <c r="H21" s="71">
        <f>+PAM!$P22</f>
        <v>134.87180000000001</v>
      </c>
      <c r="I21" s="71">
        <f>+PAM!$S22</f>
        <v>132.68136590730151</v>
      </c>
      <c r="J21" s="179">
        <f>+[1]PAM!$S23</f>
        <v>132.68136590730151</v>
      </c>
      <c r="K21" s="71">
        <f>+NOA!$P22</f>
        <v>133.5703</v>
      </c>
      <c r="L21" s="71">
        <f>+NOA!$S22</f>
        <v>131.57589013203381</v>
      </c>
      <c r="M21" s="179">
        <f>+[1]NOA!$S23</f>
        <v>131.57589013203381</v>
      </c>
      <c r="N21" s="71">
        <f>+NEA!$P22</f>
        <v>133.7912</v>
      </c>
      <c r="O21" s="71">
        <f>+NEA!$S22</f>
        <v>130.95774364087714</v>
      </c>
      <c r="P21" s="179">
        <f>+[1]NEA!$S23</f>
        <v>130.95774364087711</v>
      </c>
      <c r="Q21" s="71">
        <f>+CUY!$P22</f>
        <v>134.92330000000001</v>
      </c>
      <c r="R21" s="71">
        <f>+CUY!$S22</f>
        <v>130.82445750791038</v>
      </c>
      <c r="S21" s="179">
        <f>+[1]CUY!$S23</f>
        <v>130.82445750791041</v>
      </c>
      <c r="T21" s="71">
        <f>+PAT!$P22</f>
        <v>134.57650000000001</v>
      </c>
      <c r="U21" s="71">
        <f>+PAT!$S22</f>
        <v>131.13807480503243</v>
      </c>
      <c r="V21" s="179">
        <f>+[1]PAT!$S23</f>
        <v>131.1380748050324</v>
      </c>
      <c r="X21" s="164">
        <f t="shared" si="18"/>
        <v>2.6549870558923772E-2</v>
      </c>
      <c r="Y21" s="164">
        <f t="shared" si="19"/>
        <v>2.7369485272344063E-2</v>
      </c>
      <c r="Z21" s="181">
        <f t="shared" si="20"/>
        <v>2.7369328309644558E-2</v>
      </c>
      <c r="AA21" s="164">
        <f t="shared" si="21"/>
        <v>2.5668733472870464E-2</v>
      </c>
      <c r="AB21" s="164">
        <f t="shared" si="22"/>
        <v>3.0892489209521701E-2</v>
      </c>
      <c r="AC21" s="181">
        <f t="shared" si="23"/>
        <v>3.0892489209521701E-2</v>
      </c>
      <c r="AD21" s="164">
        <f t="shared" si="24"/>
        <v>2.8507589593810945E-2</v>
      </c>
      <c r="AE21" s="164">
        <f t="shared" si="25"/>
        <v>3.2501442258416668E-2</v>
      </c>
      <c r="AF21" s="181">
        <f t="shared" si="26"/>
        <v>3.2501442258417335E-2</v>
      </c>
      <c r="AG21" s="164">
        <f t="shared" si="27"/>
        <v>2.4072590383384274E-2</v>
      </c>
      <c r="AH21" s="164">
        <f t="shared" si="28"/>
        <v>2.7263946884932944E-2</v>
      </c>
      <c r="AI21" s="181">
        <f t="shared" si="29"/>
        <v>2.7263946884932944E-2</v>
      </c>
      <c r="AJ21" s="164">
        <f t="shared" si="30"/>
        <v>3.0826672583908588E-2</v>
      </c>
      <c r="AK21" s="164">
        <f t="shared" si="31"/>
        <v>3.5093034594326111E-2</v>
      </c>
      <c r="AL21" s="181">
        <f t="shared" si="32"/>
        <v>3.5093034594326111E-2</v>
      </c>
      <c r="AM21" s="164">
        <f t="shared" si="33"/>
        <v>2.3403758254461282E-2</v>
      </c>
      <c r="AN21" s="164">
        <f t="shared" si="34"/>
        <v>2.9545581992123537E-2</v>
      </c>
      <c r="AO21" s="181">
        <f t="shared" si="35"/>
        <v>2.9545581992123537E-2</v>
      </c>
      <c r="AP21" s="164">
        <f t="shared" si="36"/>
        <v>2.3712282052315681E-2</v>
      </c>
      <c r="AQ21" s="164">
        <f t="shared" si="37"/>
        <v>2.6908979391587096E-2</v>
      </c>
      <c r="AR21" s="181">
        <f t="shared" si="38"/>
        <v>2.6908979391587318E-2</v>
      </c>
      <c r="AT21" s="24">
        <f t="shared" si="4"/>
        <v>2.7369485272344063E-2</v>
      </c>
      <c r="AU21" s="24">
        <f t="shared" si="5"/>
        <v>2.6549870558923772E-2</v>
      </c>
      <c r="AV21" s="24">
        <f t="shared" si="39"/>
        <v>8.1961471342029135E-4</v>
      </c>
      <c r="AW21" s="24">
        <f t="shared" si="6"/>
        <v>3.0892489209521701E-2</v>
      </c>
      <c r="AX21" s="24">
        <f t="shared" si="7"/>
        <v>2.5668733472870464E-2</v>
      </c>
      <c r="AY21" s="24">
        <f t="shared" si="40"/>
        <v>5.2237557366512366E-3</v>
      </c>
      <c r="AZ21" s="24">
        <f t="shared" si="8"/>
        <v>3.2501442258417335E-2</v>
      </c>
      <c r="BA21" s="24">
        <f t="shared" si="9"/>
        <v>2.8507589593810945E-2</v>
      </c>
      <c r="BB21" s="24">
        <f t="shared" si="41"/>
        <v>3.9938526646063899E-3</v>
      </c>
      <c r="BC21" s="24">
        <f t="shared" si="10"/>
        <v>2.7263946884932944E-2</v>
      </c>
      <c r="BD21" s="24">
        <f t="shared" si="11"/>
        <v>2.4072590383384274E-2</v>
      </c>
      <c r="BE21" s="24">
        <f t="shared" si="42"/>
        <v>3.19135650154867E-3</v>
      </c>
      <c r="BF21" s="24">
        <f t="shared" si="12"/>
        <v>3.5093034594326111E-2</v>
      </c>
      <c r="BG21" s="24">
        <f t="shared" si="13"/>
        <v>3.0826672583908588E-2</v>
      </c>
      <c r="BH21" s="24">
        <f t="shared" si="43"/>
        <v>4.2663620104175237E-3</v>
      </c>
      <c r="BI21" s="24">
        <f t="shared" si="14"/>
        <v>2.9545581992123537E-2</v>
      </c>
      <c r="BJ21" s="24">
        <f t="shared" si="15"/>
        <v>2.3403758254461282E-2</v>
      </c>
      <c r="BK21" s="24">
        <f t="shared" si="44"/>
        <v>6.1418237376622553E-3</v>
      </c>
      <c r="BL21" s="24">
        <f t="shared" si="16"/>
        <v>2.6908979391587318E-2</v>
      </c>
      <c r="BM21" s="24">
        <f t="shared" si="17"/>
        <v>2.3712282052315681E-2</v>
      </c>
      <c r="BN21" s="24">
        <f t="shared" si="45"/>
        <v>3.1966973392716369E-3</v>
      </c>
    </row>
    <row r="22" spans="1:66" x14ac:dyDescent="0.2">
      <c r="A22" s="35">
        <f>+NAC!A23</f>
        <v>43252</v>
      </c>
      <c r="B22" s="71">
        <f>+NAC!P23</f>
        <v>140.47839999999999</v>
      </c>
      <c r="C22" s="71">
        <f>+NAC!S23</f>
        <v>138.0396442208681</v>
      </c>
      <c r="D22" s="179">
        <f>+[1]NAC!$S24</f>
        <v>138.04056240229349</v>
      </c>
      <c r="E22" s="71">
        <f>+GBA!$P23</f>
        <v>141.1129</v>
      </c>
      <c r="F22" s="71">
        <f>+GBA!$S23</f>
        <v>139.04651000497086</v>
      </c>
      <c r="G22" s="179">
        <f>+[1]GBA!$S24</f>
        <v>139.04651000497091</v>
      </c>
      <c r="H22" s="71">
        <f>+PAM!$P23</f>
        <v>140.33320000000001</v>
      </c>
      <c r="I22" s="71">
        <f>+PAM!$S23</f>
        <v>138.66064275572896</v>
      </c>
      <c r="J22" s="179">
        <f>+[1]PAM!$S24</f>
        <v>138.66064275572899</v>
      </c>
      <c r="K22" s="71">
        <f>+NOA!$P23</f>
        <v>138.68680000000001</v>
      </c>
      <c r="L22" s="71">
        <f>+NOA!$S23</f>
        <v>137.06417744813618</v>
      </c>
      <c r="M22" s="179">
        <f>+[1]NOA!$S24</f>
        <v>137.06417744813621</v>
      </c>
      <c r="N22" s="71">
        <f>+NEA!$P23</f>
        <v>138.4881</v>
      </c>
      <c r="O22" s="71">
        <f>+NEA!$S23</f>
        <v>135.95739949487631</v>
      </c>
      <c r="P22" s="179">
        <f>+[1]NEA!$S24</f>
        <v>135.95739949487631</v>
      </c>
      <c r="Q22" s="71">
        <f>+CUY!$P23</f>
        <v>140.55170000000001</v>
      </c>
      <c r="R22" s="71">
        <f>+CUY!$S23</f>
        <v>136.83321512623741</v>
      </c>
      <c r="S22" s="179">
        <f>+[1]CUY!$S24</f>
        <v>136.83321512623741</v>
      </c>
      <c r="T22" s="71">
        <f>+PAT!$P23</f>
        <v>139.93039999999999</v>
      </c>
      <c r="U22" s="71">
        <f>+PAT!$S23</f>
        <v>136.32865316596235</v>
      </c>
      <c r="V22" s="179">
        <f>+[1]PAT!$S24</f>
        <v>136.32865316596241</v>
      </c>
      <c r="X22" s="164">
        <f t="shared" si="18"/>
        <v>4.0739549886871673E-2</v>
      </c>
      <c r="Y22" s="164">
        <f t="shared" si="19"/>
        <v>3.7310297852822583E-2</v>
      </c>
      <c r="Z22" s="181">
        <f t="shared" si="20"/>
        <v>3.729351940689285E-2</v>
      </c>
      <c r="AA22" s="164">
        <f t="shared" si="21"/>
        <v>4.1844198359042295E-2</v>
      </c>
      <c r="AB22" s="164">
        <f t="shared" si="22"/>
        <v>4.317116416432154E-2</v>
      </c>
      <c r="AC22" s="181">
        <f t="shared" si="23"/>
        <v>4.3171164164322207E-2</v>
      </c>
      <c r="AD22" s="164">
        <f t="shared" si="24"/>
        <v>4.0493268422309159E-2</v>
      </c>
      <c r="AE22" s="164">
        <f t="shared" si="25"/>
        <v>4.506493287538893E-2</v>
      </c>
      <c r="AF22" s="181">
        <f t="shared" si="26"/>
        <v>4.506493287538893E-2</v>
      </c>
      <c r="AG22" s="164">
        <f t="shared" si="27"/>
        <v>3.830567124577855E-2</v>
      </c>
      <c r="AH22" s="164">
        <f t="shared" si="28"/>
        <v>4.1711952779456718E-2</v>
      </c>
      <c r="AI22" s="181">
        <f t="shared" si="29"/>
        <v>4.171195277945694E-2</v>
      </c>
      <c r="AJ22" s="164">
        <f t="shared" si="30"/>
        <v>3.5106195325253164E-2</v>
      </c>
      <c r="AK22" s="164">
        <f t="shared" si="31"/>
        <v>3.8177626729043457E-2</v>
      </c>
      <c r="AL22" s="181">
        <f t="shared" si="32"/>
        <v>3.8177626729043679E-2</v>
      </c>
      <c r="AM22" s="164">
        <f t="shared" si="33"/>
        <v>4.1715552465734218E-2</v>
      </c>
      <c r="AN22" s="164">
        <f t="shared" si="34"/>
        <v>4.5929925740098687E-2</v>
      </c>
      <c r="AO22" s="181">
        <f t="shared" si="35"/>
        <v>4.5929925740098465E-2</v>
      </c>
      <c r="AP22" s="164">
        <f t="shared" si="36"/>
        <v>3.9783320267654299E-2</v>
      </c>
      <c r="AQ22" s="164">
        <f t="shared" si="37"/>
        <v>3.958101694452143E-2</v>
      </c>
      <c r="AR22" s="181">
        <f t="shared" si="38"/>
        <v>3.9581016944522096E-2</v>
      </c>
      <c r="AT22" s="24">
        <f t="shared" si="4"/>
        <v>4.0739549886871673E-2</v>
      </c>
      <c r="AU22" s="24">
        <f t="shared" si="5"/>
        <v>3.729351940689285E-2</v>
      </c>
      <c r="AV22" s="24">
        <f t="shared" si="39"/>
        <v>3.4460304799788233E-3</v>
      </c>
      <c r="AW22" s="24">
        <f t="shared" si="6"/>
        <v>4.3171164164322207E-2</v>
      </c>
      <c r="AX22" s="24">
        <f t="shared" si="7"/>
        <v>4.1844198359042295E-2</v>
      </c>
      <c r="AY22" s="24">
        <f t="shared" si="40"/>
        <v>1.3269658052799116E-3</v>
      </c>
      <c r="AZ22" s="24">
        <f t="shared" si="8"/>
        <v>4.506493287538893E-2</v>
      </c>
      <c r="BA22" s="24">
        <f t="shared" si="9"/>
        <v>4.0493268422309159E-2</v>
      </c>
      <c r="BB22" s="24">
        <f t="shared" si="41"/>
        <v>4.5716644530797712E-3</v>
      </c>
      <c r="BC22" s="24">
        <f t="shared" si="10"/>
        <v>4.171195277945694E-2</v>
      </c>
      <c r="BD22" s="24">
        <f t="shared" si="11"/>
        <v>3.830567124577855E-2</v>
      </c>
      <c r="BE22" s="24">
        <f t="shared" si="42"/>
        <v>3.4062815336783903E-3</v>
      </c>
      <c r="BF22" s="24">
        <f t="shared" si="12"/>
        <v>3.8177626729043679E-2</v>
      </c>
      <c r="BG22" s="24">
        <f t="shared" si="13"/>
        <v>3.5106195325253164E-2</v>
      </c>
      <c r="BH22" s="24">
        <f t="shared" si="43"/>
        <v>3.0714314037905144E-3</v>
      </c>
      <c r="BI22" s="24">
        <f t="shared" si="14"/>
        <v>4.5929925740098687E-2</v>
      </c>
      <c r="BJ22" s="24">
        <f t="shared" si="15"/>
        <v>4.1715552465734218E-2</v>
      </c>
      <c r="BK22" s="24">
        <f t="shared" si="44"/>
        <v>4.2143732743644691E-3</v>
      </c>
      <c r="BL22" s="24">
        <f t="shared" si="16"/>
        <v>3.9783320267654299E-2</v>
      </c>
      <c r="BM22" s="24">
        <f t="shared" si="17"/>
        <v>3.958101694452143E-2</v>
      </c>
      <c r="BN22" s="24">
        <f t="shared" si="45"/>
        <v>2.0230332313286858E-4</v>
      </c>
    </row>
    <row r="23" spans="1:66" x14ac:dyDescent="0.2">
      <c r="A23" s="35">
        <f>+NAC!A24</f>
        <v>43282</v>
      </c>
      <c r="B23" s="71">
        <f>+NAC!P24</f>
        <v>144.964</v>
      </c>
      <c r="C23" s="71">
        <f>+NAC!S24</f>
        <v>143.0719524681615</v>
      </c>
      <c r="D23" s="179">
        <f>+[1]NAC!$S25</f>
        <v>143.07067834603319</v>
      </c>
      <c r="E23" s="71">
        <f>+GBA!$P24</f>
        <v>145.20689999999999</v>
      </c>
      <c r="F23" s="71">
        <f>+GBA!$S24</f>
        <v>144.43795938266379</v>
      </c>
      <c r="G23" s="179">
        <f>+[1]GBA!$S25</f>
        <v>144.43795938266379</v>
      </c>
      <c r="H23" s="71">
        <f>+PAM!$P24</f>
        <v>145.11080000000001</v>
      </c>
      <c r="I23" s="71">
        <f>+PAM!$S24</f>
        <v>144.23077894415212</v>
      </c>
      <c r="J23" s="179">
        <f>+[1]PAM!$S25</f>
        <v>144.23077894415209</v>
      </c>
      <c r="K23" s="71">
        <f>+NOA!$P24</f>
        <v>143.4915</v>
      </c>
      <c r="L23" s="71">
        <f>+NOA!$S24</f>
        <v>142.94629798237315</v>
      </c>
      <c r="M23" s="179">
        <f>+[1]NOA!$S25</f>
        <v>142.94629798237321</v>
      </c>
      <c r="N23" s="71">
        <f>+NEA!$P24</f>
        <v>143.184</v>
      </c>
      <c r="O23" s="71">
        <f>+NEA!$S24</f>
        <v>141.02287829524289</v>
      </c>
      <c r="P23" s="179">
        <f>+[1]NEA!$S25</f>
        <v>141.02287829524289</v>
      </c>
      <c r="Q23" s="71">
        <f>+CUY!$P24</f>
        <v>145.63499999999999</v>
      </c>
      <c r="R23" s="71">
        <f>+CUY!$S24</f>
        <v>142.54867578484263</v>
      </c>
      <c r="S23" s="179">
        <f>+[1]CUY!$S25</f>
        <v>142.54867578484269</v>
      </c>
      <c r="T23" s="71">
        <f>+PAT!$P24</f>
        <v>144.72460000000001</v>
      </c>
      <c r="U23" s="71">
        <f>+PAT!$S24</f>
        <v>140.80618789686926</v>
      </c>
      <c r="V23" s="179">
        <f>+[1]PAT!$S25</f>
        <v>140.8061878968692</v>
      </c>
      <c r="X23" s="164">
        <f t="shared" si="18"/>
        <v>3.1930887595530644E-2</v>
      </c>
      <c r="Y23" s="164">
        <f t="shared" si="19"/>
        <v>3.6455528958344363E-2</v>
      </c>
      <c r="Z23" s="181">
        <f t="shared" si="20"/>
        <v>3.6439404883619408E-2</v>
      </c>
      <c r="AA23" s="164">
        <f t="shared" si="21"/>
        <v>2.9012230632351699E-2</v>
      </c>
      <c r="AB23" s="164">
        <f t="shared" si="22"/>
        <v>3.8774431501374496E-2</v>
      </c>
      <c r="AC23" s="181">
        <f t="shared" si="23"/>
        <v>3.8774431501374051E-2</v>
      </c>
      <c r="AD23" s="164">
        <f t="shared" si="24"/>
        <v>3.4044687928444617E-2</v>
      </c>
      <c r="AE23" s="164">
        <f t="shared" si="25"/>
        <v>4.0170996453808172E-2</v>
      </c>
      <c r="AF23" s="181">
        <f t="shared" si="26"/>
        <v>4.017099645380795E-2</v>
      </c>
      <c r="AG23" s="164">
        <f t="shared" si="27"/>
        <v>3.4644248767726982E-2</v>
      </c>
      <c r="AH23" s="164">
        <f t="shared" si="28"/>
        <v>4.291508287395307E-2</v>
      </c>
      <c r="AI23" s="181">
        <f t="shared" si="29"/>
        <v>4.2915082873953292E-2</v>
      </c>
      <c r="AJ23" s="164">
        <f t="shared" si="30"/>
        <v>3.3908328585632974E-2</v>
      </c>
      <c r="AK23" s="164">
        <f t="shared" si="31"/>
        <v>3.7257838258060172E-2</v>
      </c>
      <c r="AL23" s="181">
        <f t="shared" si="32"/>
        <v>3.7257838258060172E-2</v>
      </c>
      <c r="AM23" s="164">
        <f t="shared" si="33"/>
        <v>3.6166762835312394E-2</v>
      </c>
      <c r="AN23" s="164">
        <f t="shared" si="34"/>
        <v>4.1769541505930041E-2</v>
      </c>
      <c r="AO23" s="181">
        <f t="shared" si="35"/>
        <v>4.1769541505930485E-2</v>
      </c>
      <c r="AP23" s="164">
        <f t="shared" si="36"/>
        <v>3.4261318484046566E-2</v>
      </c>
      <c r="AQ23" s="164">
        <f t="shared" si="37"/>
        <v>3.2843680524416996E-2</v>
      </c>
      <c r="AR23" s="181">
        <f t="shared" si="38"/>
        <v>3.2843680524416108E-2</v>
      </c>
      <c r="AT23" s="24">
        <f t="shared" si="4"/>
        <v>3.6455528958344363E-2</v>
      </c>
      <c r="AU23" s="24">
        <f t="shared" si="5"/>
        <v>3.1930887595530644E-2</v>
      </c>
      <c r="AV23" s="24">
        <f t="shared" si="39"/>
        <v>4.5246413628137194E-3</v>
      </c>
      <c r="AW23" s="24">
        <f t="shared" si="6"/>
        <v>3.8774431501374496E-2</v>
      </c>
      <c r="AX23" s="24">
        <f t="shared" si="7"/>
        <v>2.9012230632351699E-2</v>
      </c>
      <c r="AY23" s="24">
        <f t="shared" si="40"/>
        <v>9.7622008690227968E-3</v>
      </c>
      <c r="AZ23" s="24">
        <f t="shared" si="8"/>
        <v>4.0170996453808172E-2</v>
      </c>
      <c r="BA23" s="24">
        <f t="shared" si="9"/>
        <v>3.4044687928444617E-2</v>
      </c>
      <c r="BB23" s="24">
        <f t="shared" si="41"/>
        <v>6.1263085253635552E-3</v>
      </c>
      <c r="BC23" s="24">
        <f t="shared" si="10"/>
        <v>4.2915082873953292E-2</v>
      </c>
      <c r="BD23" s="24">
        <f t="shared" si="11"/>
        <v>3.4644248767726982E-2</v>
      </c>
      <c r="BE23" s="24">
        <f t="shared" si="42"/>
        <v>8.2708341062263102E-3</v>
      </c>
      <c r="BF23" s="24">
        <f t="shared" si="12"/>
        <v>3.7257838258060172E-2</v>
      </c>
      <c r="BG23" s="24">
        <f t="shared" si="13"/>
        <v>3.3908328585632974E-2</v>
      </c>
      <c r="BH23" s="24">
        <f t="shared" si="43"/>
        <v>3.3495096724271978E-3</v>
      </c>
      <c r="BI23" s="24">
        <f t="shared" si="14"/>
        <v>4.1769541505930485E-2</v>
      </c>
      <c r="BJ23" s="24">
        <f t="shared" si="15"/>
        <v>3.6166762835312394E-2</v>
      </c>
      <c r="BK23" s="24">
        <f t="shared" si="44"/>
        <v>5.6027786706180915E-3</v>
      </c>
      <c r="BL23" s="24">
        <f t="shared" si="16"/>
        <v>3.4261318484046566E-2</v>
      </c>
      <c r="BM23" s="24">
        <f t="shared" si="17"/>
        <v>3.2843680524416108E-2</v>
      </c>
      <c r="BN23" s="24">
        <f t="shared" si="45"/>
        <v>1.4176379596304578E-3</v>
      </c>
    </row>
    <row r="24" spans="1:66" x14ac:dyDescent="0.2">
      <c r="A24" s="35">
        <f>+NAC!A25</f>
        <v>43313</v>
      </c>
      <c r="B24" s="71">
        <f>+NAC!P25</f>
        <v>149.8236</v>
      </c>
      <c r="C24" s="71">
        <f>+NAC!S25</f>
        <v>147.54268300743337</v>
      </c>
      <c r="D24" s="179">
        <f>+[1]NAC!$S26</f>
        <v>147.5398115055296</v>
      </c>
      <c r="E24" s="71">
        <f>+GBA!$P25</f>
        <v>149.87029999999999</v>
      </c>
      <c r="F24" s="71">
        <f>+GBA!$S25</f>
        <v>148.39146147733447</v>
      </c>
      <c r="G24" s="179">
        <f>+[1]GBA!$S26</f>
        <v>148.39146147733439</v>
      </c>
      <c r="H24" s="71">
        <f>+PAM!$P25</f>
        <v>150.32849999999999</v>
      </c>
      <c r="I24" s="71">
        <f>+PAM!$S25</f>
        <v>149.12306819269025</v>
      </c>
      <c r="J24" s="179">
        <f>+[1]PAM!$S26</f>
        <v>149.12306819269031</v>
      </c>
      <c r="K24" s="71">
        <f>+NOA!$P25</f>
        <v>148.04310000000001</v>
      </c>
      <c r="L24" s="71">
        <f>+NOA!$S25</f>
        <v>147.78848750725328</v>
      </c>
      <c r="M24" s="179">
        <f>+[1]NOA!$S26</f>
        <v>147.78848750725331</v>
      </c>
      <c r="N24" s="71">
        <f>+NEA!$P25</f>
        <v>148.29079999999999</v>
      </c>
      <c r="O24" s="71">
        <f>+NEA!$S25</f>
        <v>145.75997303536363</v>
      </c>
      <c r="P24" s="179">
        <f>+[1]NEA!$S26</f>
        <v>145.7599730353636</v>
      </c>
      <c r="Q24" s="71">
        <f>+CUY!$P25</f>
        <v>150.01230000000001</v>
      </c>
      <c r="R24" s="71">
        <f>+CUY!$S25</f>
        <v>146.73343613004315</v>
      </c>
      <c r="S24" s="179">
        <f>+[1]CUY!$S26</f>
        <v>146.73343613004309</v>
      </c>
      <c r="T24" s="71">
        <f>+PAT!$P25</f>
        <v>149.6046</v>
      </c>
      <c r="U24" s="71">
        <f>+PAT!$S25</f>
        <v>145.295447062878</v>
      </c>
      <c r="V24" s="179">
        <f>+[1]PAT!$S26</f>
        <v>145.295447062878</v>
      </c>
      <c r="X24" s="164">
        <f t="shared" si="18"/>
        <v>3.3522805662095312E-2</v>
      </c>
      <c r="Y24" s="164">
        <f t="shared" si="19"/>
        <v>3.1248126988878244E-2</v>
      </c>
      <c r="Z24" s="181">
        <f t="shared" si="20"/>
        <v>3.1237240300820313E-2</v>
      </c>
      <c r="AA24" s="164">
        <f t="shared" si="21"/>
        <v>3.2115553737460001E-2</v>
      </c>
      <c r="AB24" s="164">
        <f t="shared" si="22"/>
        <v>2.7371628009480231E-2</v>
      </c>
      <c r="AC24" s="181">
        <f t="shared" si="23"/>
        <v>2.7371628009479565E-2</v>
      </c>
      <c r="AD24" s="164">
        <f t="shared" si="24"/>
        <v>3.5956662081664259E-2</v>
      </c>
      <c r="AE24" s="164">
        <f t="shared" si="25"/>
        <v>3.3919869838826111E-2</v>
      </c>
      <c r="AF24" s="181">
        <f t="shared" si="26"/>
        <v>3.3919869838826555E-2</v>
      </c>
      <c r="AG24" s="164">
        <f t="shared" si="27"/>
        <v>3.1720345804455263E-2</v>
      </c>
      <c r="AH24" s="164">
        <f t="shared" si="28"/>
        <v>3.3874186272926154E-2</v>
      </c>
      <c r="AI24" s="181">
        <f t="shared" si="29"/>
        <v>3.3874186272925932E-2</v>
      </c>
      <c r="AJ24" s="164">
        <f t="shared" si="30"/>
        <v>3.5665996200692662E-2</v>
      </c>
      <c r="AK24" s="164">
        <f t="shared" si="31"/>
        <v>3.3590966213320694E-2</v>
      </c>
      <c r="AL24" s="181">
        <f t="shared" si="32"/>
        <v>3.3590966213320472E-2</v>
      </c>
      <c r="AM24" s="164">
        <f t="shared" si="33"/>
        <v>3.0056648470491387E-2</v>
      </c>
      <c r="AN24" s="164">
        <f t="shared" si="34"/>
        <v>2.9356711468276453E-2</v>
      </c>
      <c r="AO24" s="181">
        <f t="shared" si="35"/>
        <v>2.9356711468275565E-2</v>
      </c>
      <c r="AP24" s="164">
        <f t="shared" si="36"/>
        <v>3.3719215668932545E-2</v>
      </c>
      <c r="AQ24" s="164">
        <f t="shared" si="37"/>
        <v>3.1882541762275451E-2</v>
      </c>
      <c r="AR24" s="181">
        <f t="shared" si="38"/>
        <v>3.1882541762275896E-2</v>
      </c>
      <c r="AT24" s="24">
        <f t="shared" si="4"/>
        <v>3.3522805662095312E-2</v>
      </c>
      <c r="AU24" s="24">
        <f t="shared" si="5"/>
        <v>3.1237240300820313E-2</v>
      </c>
      <c r="AV24" s="24">
        <f t="shared" si="39"/>
        <v>2.2855653612749993E-3</v>
      </c>
      <c r="AW24" s="24">
        <f t="shared" si="6"/>
        <v>3.2115553737460001E-2</v>
      </c>
      <c r="AX24" s="24">
        <f t="shared" si="7"/>
        <v>2.7371628009479565E-2</v>
      </c>
      <c r="AY24" s="24">
        <f t="shared" si="40"/>
        <v>4.7439257279804359E-3</v>
      </c>
      <c r="AZ24" s="24">
        <f t="shared" si="8"/>
        <v>3.5956662081664259E-2</v>
      </c>
      <c r="BA24" s="24">
        <f t="shared" si="9"/>
        <v>3.3919869838826111E-2</v>
      </c>
      <c r="BB24" s="24">
        <f t="shared" si="41"/>
        <v>2.036792242838148E-3</v>
      </c>
      <c r="BC24" s="24">
        <f t="shared" si="10"/>
        <v>3.3874186272926154E-2</v>
      </c>
      <c r="BD24" s="24">
        <f t="shared" si="11"/>
        <v>3.1720345804455263E-2</v>
      </c>
      <c r="BE24" s="24">
        <f t="shared" si="42"/>
        <v>2.1538404684708912E-3</v>
      </c>
      <c r="BF24" s="24">
        <f t="shared" si="12"/>
        <v>3.5665996200692662E-2</v>
      </c>
      <c r="BG24" s="24">
        <f t="shared" si="13"/>
        <v>3.3590966213320472E-2</v>
      </c>
      <c r="BH24" s="24">
        <f t="shared" si="43"/>
        <v>2.07502998737219E-3</v>
      </c>
      <c r="BI24" s="24">
        <f t="shared" si="14"/>
        <v>3.0056648470491387E-2</v>
      </c>
      <c r="BJ24" s="24">
        <f t="shared" si="15"/>
        <v>2.9356711468275565E-2</v>
      </c>
      <c r="BK24" s="24">
        <f t="shared" si="44"/>
        <v>6.9993700221582245E-4</v>
      </c>
      <c r="BL24" s="24">
        <f t="shared" si="16"/>
        <v>3.3719215668932545E-2</v>
      </c>
      <c r="BM24" s="24">
        <f t="shared" si="17"/>
        <v>3.1882541762275451E-2</v>
      </c>
      <c r="BN24" s="24">
        <f t="shared" si="45"/>
        <v>1.8366739066570936E-3</v>
      </c>
    </row>
    <row r="25" spans="1:66" x14ac:dyDescent="0.2">
      <c r="A25" s="35">
        <f>+NAC!A26</f>
        <v>43344</v>
      </c>
      <c r="B25" s="71">
        <f>+NAC!P26</f>
        <v>161.27199999999999</v>
      </c>
      <c r="C25" s="71">
        <f>+NAC!S26</f>
        <v>157.80232189985392</v>
      </c>
      <c r="D25" s="179">
        <f>+[1]NAC!$S27</f>
        <v>157.79557951977759</v>
      </c>
      <c r="E25" s="71">
        <f>+GBA!$P26</f>
        <v>161.58019999999999</v>
      </c>
      <c r="F25" s="71">
        <f>+GBA!$S26</f>
        <v>158.78271576283549</v>
      </c>
      <c r="G25" s="179">
        <f>+[1]GBA!$S27</f>
        <v>158.78271576283549</v>
      </c>
      <c r="H25" s="71">
        <f>+PAM!$P26</f>
        <v>161.446</v>
      </c>
      <c r="I25" s="71">
        <f>+PAM!$S26</f>
        <v>158.1360093689546</v>
      </c>
      <c r="J25" s="179">
        <f>+[1]PAM!$S27</f>
        <v>158.1360093689546</v>
      </c>
      <c r="K25" s="71">
        <f>+NOA!$P26</f>
        <v>159.29</v>
      </c>
      <c r="L25" s="71">
        <f>+NOA!$S26</f>
        <v>156.85145947873866</v>
      </c>
      <c r="M25" s="179">
        <f>+[1]NOA!$S27</f>
        <v>156.85145947873869</v>
      </c>
      <c r="N25" s="71">
        <f>+NEA!$P26</f>
        <v>160.07339999999999</v>
      </c>
      <c r="O25" s="71">
        <f>+NEA!$S26</f>
        <v>155.12285943887781</v>
      </c>
      <c r="P25" s="179">
        <f>+[1]NEA!$S27</f>
        <v>155.12285943887781</v>
      </c>
      <c r="Q25" s="71">
        <f>+CUY!$P26</f>
        <v>162.55600000000001</v>
      </c>
      <c r="R25" s="71">
        <f>+CUY!$S26</f>
        <v>157.91542984198952</v>
      </c>
      <c r="S25" s="179">
        <f>+[1]CUY!$S27</f>
        <v>157.91542984198949</v>
      </c>
      <c r="T25" s="71">
        <f>+PAT!$P26</f>
        <v>159.66749999999999</v>
      </c>
      <c r="U25" s="71">
        <f>+PAT!$S26</f>
        <v>153.31303554125955</v>
      </c>
      <c r="V25" s="179">
        <f>+[1]PAT!$S27</f>
        <v>153.31303554125961</v>
      </c>
      <c r="X25" s="164">
        <f t="shared" si="18"/>
        <v>7.6412527799358587E-2</v>
      </c>
      <c r="Y25" s="164">
        <f t="shared" si="19"/>
        <v>6.9536751557538468E-2</v>
      </c>
      <c r="Z25" s="181">
        <f t="shared" si="20"/>
        <v>6.9511868760003148E-2</v>
      </c>
      <c r="AA25" s="164">
        <f t="shared" si="21"/>
        <v>7.8133559484434345E-2</v>
      </c>
      <c r="AB25" s="164">
        <f t="shared" si="22"/>
        <v>7.0025958246177078E-2</v>
      </c>
      <c r="AC25" s="181">
        <f t="shared" si="23"/>
        <v>7.0025958246177744E-2</v>
      </c>
      <c r="AD25" s="164">
        <f t="shared" si="24"/>
        <v>7.3954705860831416E-2</v>
      </c>
      <c r="AE25" s="164">
        <f t="shared" si="25"/>
        <v>6.0439617327469497E-2</v>
      </c>
      <c r="AF25" s="181">
        <f t="shared" si="26"/>
        <v>6.0439617327469275E-2</v>
      </c>
      <c r="AG25" s="164">
        <f t="shared" si="27"/>
        <v>7.5970443742396476E-2</v>
      </c>
      <c r="AH25" s="164">
        <f t="shared" si="28"/>
        <v>6.132393750251075E-2</v>
      </c>
      <c r="AI25" s="181">
        <f t="shared" si="29"/>
        <v>6.132393750251075E-2</v>
      </c>
      <c r="AJ25" s="164">
        <f t="shared" si="30"/>
        <v>7.9456041777372644E-2</v>
      </c>
      <c r="AK25" s="164">
        <f t="shared" si="31"/>
        <v>6.4234962510884897E-2</v>
      </c>
      <c r="AL25" s="181">
        <f t="shared" si="32"/>
        <v>6.4234962510885119E-2</v>
      </c>
      <c r="AM25" s="164">
        <f t="shared" si="33"/>
        <v>8.3617810006246129E-2</v>
      </c>
      <c r="AN25" s="164">
        <f t="shared" si="34"/>
        <v>7.6206173636091279E-2</v>
      </c>
      <c r="AO25" s="181">
        <f t="shared" si="35"/>
        <v>7.6206173636091501E-2</v>
      </c>
      <c r="AP25" s="164">
        <f t="shared" si="36"/>
        <v>6.7263306074813123E-2</v>
      </c>
      <c r="AQ25" s="164">
        <f t="shared" si="37"/>
        <v>5.5181278150524982E-2</v>
      </c>
      <c r="AR25" s="181">
        <f t="shared" si="38"/>
        <v>5.5181278150525426E-2</v>
      </c>
      <c r="AT25" s="24">
        <f t="shared" si="4"/>
        <v>7.6412527799358587E-2</v>
      </c>
      <c r="AU25" s="24">
        <f t="shared" si="5"/>
        <v>6.9511868760003148E-2</v>
      </c>
      <c r="AV25" s="24">
        <f t="shared" si="39"/>
        <v>6.900659039355439E-3</v>
      </c>
      <c r="AW25" s="24">
        <f t="shared" si="6"/>
        <v>7.8133559484434345E-2</v>
      </c>
      <c r="AX25" s="24">
        <f t="shared" si="7"/>
        <v>7.0025958246177078E-2</v>
      </c>
      <c r="AY25" s="24">
        <f t="shared" si="40"/>
        <v>8.1076012382572671E-3</v>
      </c>
      <c r="AZ25" s="24">
        <f t="shared" si="8"/>
        <v>7.3954705860831416E-2</v>
      </c>
      <c r="BA25" s="24">
        <f t="shared" si="9"/>
        <v>6.0439617327469275E-2</v>
      </c>
      <c r="BB25" s="24">
        <f t="shared" si="41"/>
        <v>1.3515088533362141E-2</v>
      </c>
      <c r="BC25" s="24">
        <f t="shared" si="10"/>
        <v>7.5970443742396476E-2</v>
      </c>
      <c r="BD25" s="24">
        <f t="shared" si="11"/>
        <v>6.132393750251075E-2</v>
      </c>
      <c r="BE25" s="24">
        <f t="shared" si="42"/>
        <v>1.4646506239885726E-2</v>
      </c>
      <c r="BF25" s="24">
        <f t="shared" si="12"/>
        <v>7.9456041777372644E-2</v>
      </c>
      <c r="BG25" s="24">
        <f t="shared" si="13"/>
        <v>6.4234962510884897E-2</v>
      </c>
      <c r="BH25" s="24">
        <f t="shared" si="43"/>
        <v>1.5221079266487747E-2</v>
      </c>
      <c r="BI25" s="24">
        <f t="shared" si="14"/>
        <v>8.3617810006246129E-2</v>
      </c>
      <c r="BJ25" s="24">
        <f t="shared" si="15"/>
        <v>7.6206173636091279E-2</v>
      </c>
      <c r="BK25" s="24">
        <f t="shared" si="44"/>
        <v>7.4116363701548504E-3</v>
      </c>
      <c r="BL25" s="24">
        <f t="shared" si="16"/>
        <v>6.7263306074813123E-2</v>
      </c>
      <c r="BM25" s="24">
        <f t="shared" si="17"/>
        <v>5.5181278150524982E-2</v>
      </c>
      <c r="BN25" s="24">
        <f t="shared" si="45"/>
        <v>1.2082027924288141E-2</v>
      </c>
    </row>
    <row r="26" spans="1:66" x14ac:dyDescent="0.2">
      <c r="A26" s="35">
        <f>+NAC!A27</f>
        <v>43374</v>
      </c>
      <c r="B26" s="71">
        <f>+NAC!P27</f>
        <v>168.5933</v>
      </c>
      <c r="C26" s="71">
        <f>+NAC!S27</f>
        <v>164.81388438758287</v>
      </c>
      <c r="D26" s="179">
        <f>+[1]NAC!$S28</f>
        <v>164.80453684990241</v>
      </c>
      <c r="E26" s="71">
        <f>+GBA!$P27</f>
        <v>168.46190000000001</v>
      </c>
      <c r="F26" s="71">
        <f>+GBA!$S27</f>
        <v>165.30480290631925</v>
      </c>
      <c r="G26" s="179">
        <f>+[1]GBA!$S28</f>
        <v>165.30480290631931</v>
      </c>
      <c r="H26" s="71">
        <f>+PAM!$P27</f>
        <v>168.904</v>
      </c>
      <c r="I26" s="71">
        <f>+PAM!$S27</f>
        <v>165.13419371685558</v>
      </c>
      <c r="J26" s="179">
        <f>+[1]PAM!$S28</f>
        <v>165.13419371685561</v>
      </c>
      <c r="K26" s="71">
        <f>+NOA!$P27</f>
        <v>167.1825</v>
      </c>
      <c r="L26" s="71">
        <f>+NOA!$S27</f>
        <v>164.38878655478382</v>
      </c>
      <c r="M26" s="179">
        <f>+[1]NOA!$S28</f>
        <v>164.38878655478379</v>
      </c>
      <c r="N26" s="71">
        <f>+NEA!$P27</f>
        <v>168.4787</v>
      </c>
      <c r="O26" s="71">
        <f>+NEA!$S27</f>
        <v>162.61473292042257</v>
      </c>
      <c r="P26" s="179">
        <f>+[1]NEA!$S28</f>
        <v>162.6147329204226</v>
      </c>
      <c r="Q26" s="71">
        <f>+CUY!$P27</f>
        <v>170.41290000000001</v>
      </c>
      <c r="R26" s="71">
        <f>+CUY!$S27</f>
        <v>165.41296479994807</v>
      </c>
      <c r="S26" s="179">
        <f>+[1]CUY!$S28</f>
        <v>165.4129647999481</v>
      </c>
      <c r="T26" s="71">
        <f>+PAT!$P27</f>
        <v>167.7414</v>
      </c>
      <c r="U26" s="71">
        <f>+PAT!$S27</f>
        <v>160.39412159467102</v>
      </c>
      <c r="V26" s="179">
        <f>+[1]PAT!$S28</f>
        <v>160.39412159467099</v>
      </c>
      <c r="X26" s="164">
        <f t="shared" si="18"/>
        <v>4.5397217123865241E-2</v>
      </c>
      <c r="Y26" s="164">
        <f t="shared" si="19"/>
        <v>4.443256856625144E-2</v>
      </c>
      <c r="Z26" s="181">
        <f t="shared" si="20"/>
        <v>4.4417957407015596E-2</v>
      </c>
      <c r="AA26" s="164">
        <f t="shared" si="21"/>
        <v>4.2589995556386429E-2</v>
      </c>
      <c r="AB26" s="164">
        <f t="shared" si="22"/>
        <v>4.1075548507593318E-2</v>
      </c>
      <c r="AC26" s="181">
        <f t="shared" si="23"/>
        <v>4.1075548507593762E-2</v>
      </c>
      <c r="AD26" s="164">
        <f t="shared" si="24"/>
        <v>4.6195012573863714E-2</v>
      </c>
      <c r="AE26" s="164">
        <f t="shared" si="25"/>
        <v>4.4254211142847222E-2</v>
      </c>
      <c r="AF26" s="181">
        <f t="shared" si="26"/>
        <v>4.4254211142847444E-2</v>
      </c>
      <c r="AG26" s="164">
        <f t="shared" si="27"/>
        <v>4.9547994224370617E-2</v>
      </c>
      <c r="AH26" s="164">
        <f t="shared" si="28"/>
        <v>4.8053917388424683E-2</v>
      </c>
      <c r="AI26" s="181">
        <f t="shared" si="29"/>
        <v>4.8053917388424461E-2</v>
      </c>
      <c r="AJ26" s="164">
        <f t="shared" si="30"/>
        <v>5.2509036479515103E-2</v>
      </c>
      <c r="AK26" s="164">
        <f t="shared" si="31"/>
        <v>4.8296385901116956E-2</v>
      </c>
      <c r="AL26" s="181">
        <f t="shared" si="32"/>
        <v>4.8296385901117178E-2</v>
      </c>
      <c r="AM26" s="164">
        <f t="shared" si="33"/>
        <v>4.8333497379364543E-2</v>
      </c>
      <c r="AN26" s="164">
        <f t="shared" si="34"/>
        <v>4.7478165784436532E-2</v>
      </c>
      <c r="AO26" s="181">
        <f t="shared" si="35"/>
        <v>4.7478165784436976E-2</v>
      </c>
      <c r="AP26" s="164">
        <f t="shared" si="36"/>
        <v>5.0566959462633454E-2</v>
      </c>
      <c r="AQ26" s="164">
        <f t="shared" si="37"/>
        <v>4.6187110107188456E-2</v>
      </c>
      <c r="AR26" s="181">
        <f t="shared" si="38"/>
        <v>4.6187110107188012E-2</v>
      </c>
      <c r="AT26" s="24">
        <f t="shared" si="4"/>
        <v>4.5397217123865241E-2</v>
      </c>
      <c r="AU26" s="24">
        <f t="shared" si="5"/>
        <v>4.4417957407015596E-2</v>
      </c>
      <c r="AV26" s="24">
        <f t="shared" si="39"/>
        <v>9.792597168496453E-4</v>
      </c>
      <c r="AW26" s="24">
        <f t="shared" si="6"/>
        <v>4.2589995556386429E-2</v>
      </c>
      <c r="AX26" s="24">
        <f t="shared" si="7"/>
        <v>4.1075548507593318E-2</v>
      </c>
      <c r="AY26" s="24">
        <f t="shared" si="40"/>
        <v>1.5144470487931105E-3</v>
      </c>
      <c r="AZ26" s="24">
        <f t="shared" si="8"/>
        <v>4.6195012573863714E-2</v>
      </c>
      <c r="BA26" s="24">
        <f t="shared" si="9"/>
        <v>4.4254211142847222E-2</v>
      </c>
      <c r="BB26" s="24">
        <f t="shared" si="41"/>
        <v>1.9408014310164923E-3</v>
      </c>
      <c r="BC26" s="24">
        <f t="shared" si="10"/>
        <v>4.9547994224370617E-2</v>
      </c>
      <c r="BD26" s="24">
        <f t="shared" si="11"/>
        <v>4.8053917388424461E-2</v>
      </c>
      <c r="BE26" s="24">
        <f t="shared" si="42"/>
        <v>1.4940768359461565E-3</v>
      </c>
      <c r="BF26" s="24">
        <f t="shared" si="12"/>
        <v>5.2509036479515103E-2</v>
      </c>
      <c r="BG26" s="24">
        <f t="shared" si="13"/>
        <v>4.8296385901116956E-2</v>
      </c>
      <c r="BH26" s="24">
        <f t="shared" si="43"/>
        <v>4.2126505783981472E-3</v>
      </c>
      <c r="BI26" s="24">
        <f t="shared" si="14"/>
        <v>4.8333497379364543E-2</v>
      </c>
      <c r="BJ26" s="24">
        <f t="shared" si="15"/>
        <v>4.7478165784436532E-2</v>
      </c>
      <c r="BK26" s="24">
        <f t="shared" si="44"/>
        <v>8.5533159492801047E-4</v>
      </c>
      <c r="BL26" s="24">
        <f t="shared" si="16"/>
        <v>5.0566959462633454E-2</v>
      </c>
      <c r="BM26" s="24">
        <f t="shared" si="17"/>
        <v>4.6187110107188012E-2</v>
      </c>
      <c r="BN26" s="24">
        <f t="shared" si="45"/>
        <v>4.3798493554454421E-3</v>
      </c>
    </row>
    <row r="27" spans="1:66" x14ac:dyDescent="0.2">
      <c r="A27" s="35">
        <f>+NAC!A28</f>
        <v>43405</v>
      </c>
      <c r="B27" s="71">
        <f>+NAC!P28</f>
        <v>174.15459999999999</v>
      </c>
      <c r="C27" s="71">
        <f>+NAC!S28</f>
        <v>170.07954191807295</v>
      </c>
      <c r="D27" s="179">
        <f>+[1]NAC!$S29</f>
        <v>170.0677770624622</v>
      </c>
      <c r="E27" s="71">
        <f>+GBA!$P28</f>
        <v>173.80850000000001</v>
      </c>
      <c r="F27" s="71">
        <f>+GBA!$S28</f>
        <v>171.29884535244486</v>
      </c>
      <c r="G27" s="179">
        <f>+[1]GBA!$S29</f>
        <v>171.29884535244491</v>
      </c>
      <c r="H27" s="71">
        <f>+PAM!$P28</f>
        <v>174.34</v>
      </c>
      <c r="I27" s="71">
        <f>+PAM!$S28</f>
        <v>170.50976692998256</v>
      </c>
      <c r="J27" s="179">
        <f>+[1]PAM!$S29</f>
        <v>170.50976692998259</v>
      </c>
      <c r="K27" s="71">
        <f>+NOA!$P28</f>
        <v>173.41300000000001</v>
      </c>
      <c r="L27" s="71">
        <f>+NOA!$S28</f>
        <v>169.9418768417338</v>
      </c>
      <c r="M27" s="179">
        <f>+[1]NOA!$S29</f>
        <v>169.9418768417338</v>
      </c>
      <c r="N27" s="71">
        <f>+NEA!$P28</f>
        <v>174.04499999999999</v>
      </c>
      <c r="O27" s="71">
        <f>+NEA!$S28</f>
        <v>167.99965326600275</v>
      </c>
      <c r="P27" s="179">
        <f>+[1]NEA!$S29</f>
        <v>167.99965326600281</v>
      </c>
      <c r="Q27" s="71">
        <f>+CUY!$P28</f>
        <v>176.66900000000001</v>
      </c>
      <c r="R27" s="71">
        <f>+CUY!$S28</f>
        <v>171.78187266970951</v>
      </c>
      <c r="S27" s="179">
        <f>+[1]CUY!$S29</f>
        <v>171.78187266970949</v>
      </c>
      <c r="T27" s="71">
        <f>+PAT!$P28</f>
        <v>174.5566</v>
      </c>
      <c r="U27" s="71">
        <f>+PAT!$S28</f>
        <v>167.38674785123419</v>
      </c>
      <c r="V27" s="179">
        <f>+[1]PAT!$S29</f>
        <v>167.38674785123419</v>
      </c>
      <c r="X27" s="164">
        <f t="shared" si="18"/>
        <v>3.2986482855487109E-2</v>
      </c>
      <c r="Y27" s="164">
        <f t="shared" si="19"/>
        <v>3.1949113693037878E-2</v>
      </c>
      <c r="Z27" s="181">
        <f t="shared" si="20"/>
        <v>3.1936258025186293E-2</v>
      </c>
      <c r="AA27" s="164">
        <f t="shared" si="21"/>
        <v>3.1737740106219769E-2</v>
      </c>
      <c r="AB27" s="164">
        <f t="shared" si="22"/>
        <v>3.6260546219715861E-2</v>
      </c>
      <c r="AC27" s="181">
        <f t="shared" si="23"/>
        <v>3.6260546219715861E-2</v>
      </c>
      <c r="AD27" s="164">
        <f t="shared" si="24"/>
        <v>3.2183962487567053E-2</v>
      </c>
      <c r="AE27" s="164">
        <f t="shared" si="25"/>
        <v>3.255275659227852E-2</v>
      </c>
      <c r="AF27" s="181">
        <f t="shared" si="26"/>
        <v>3.255275659227852E-2</v>
      </c>
      <c r="AG27" s="164">
        <f t="shared" si="27"/>
        <v>3.7267656602814281E-2</v>
      </c>
      <c r="AH27" s="164">
        <f t="shared" si="28"/>
        <v>3.3780225545368081E-2</v>
      </c>
      <c r="AI27" s="181">
        <f t="shared" si="29"/>
        <v>3.3780225545368303E-2</v>
      </c>
      <c r="AJ27" s="164">
        <f t="shared" si="30"/>
        <v>3.3038597757461208E-2</v>
      </c>
      <c r="AK27" s="164">
        <f t="shared" si="31"/>
        <v>3.3114590842241665E-2</v>
      </c>
      <c r="AL27" s="181">
        <f t="shared" si="32"/>
        <v>3.3114590842241665E-2</v>
      </c>
      <c r="AM27" s="164">
        <f t="shared" si="33"/>
        <v>3.6711422668119553E-2</v>
      </c>
      <c r="AN27" s="164">
        <f t="shared" si="34"/>
        <v>3.8503075484222604E-2</v>
      </c>
      <c r="AO27" s="181">
        <f t="shared" si="35"/>
        <v>3.850307548422216E-2</v>
      </c>
      <c r="AP27" s="164">
        <f t="shared" si="36"/>
        <v>4.0629206624005709E-2</v>
      </c>
      <c r="AQ27" s="164">
        <f t="shared" si="37"/>
        <v>4.3596524529958103E-2</v>
      </c>
      <c r="AR27" s="181">
        <f t="shared" si="38"/>
        <v>4.3596524529958325E-2</v>
      </c>
      <c r="AT27" s="24">
        <f t="shared" si="4"/>
        <v>3.2986482855487109E-2</v>
      </c>
      <c r="AU27" s="24">
        <f t="shared" si="5"/>
        <v>3.1936258025186293E-2</v>
      </c>
      <c r="AV27" s="24">
        <f t="shared" si="39"/>
        <v>1.0502248303008166E-3</v>
      </c>
      <c r="AW27" s="24">
        <f t="shared" si="6"/>
        <v>3.6260546219715861E-2</v>
      </c>
      <c r="AX27" s="24">
        <f t="shared" si="7"/>
        <v>3.1737740106219769E-2</v>
      </c>
      <c r="AY27" s="24">
        <f t="shared" si="40"/>
        <v>4.5228061134960917E-3</v>
      </c>
      <c r="AZ27" s="24">
        <f t="shared" si="8"/>
        <v>3.255275659227852E-2</v>
      </c>
      <c r="BA27" s="24">
        <f t="shared" si="9"/>
        <v>3.2183962487567053E-2</v>
      </c>
      <c r="BB27" s="24">
        <f t="shared" si="41"/>
        <v>3.6879410471146734E-4</v>
      </c>
      <c r="BC27" s="24">
        <f t="shared" si="10"/>
        <v>3.7267656602814281E-2</v>
      </c>
      <c r="BD27" s="24">
        <f t="shared" si="11"/>
        <v>3.3780225545368081E-2</v>
      </c>
      <c r="BE27" s="24">
        <f t="shared" si="42"/>
        <v>3.4874310574461997E-3</v>
      </c>
      <c r="BF27" s="24">
        <f t="shared" si="12"/>
        <v>3.3114590842241665E-2</v>
      </c>
      <c r="BG27" s="24">
        <f t="shared" si="13"/>
        <v>3.3038597757461208E-2</v>
      </c>
      <c r="BH27" s="24">
        <f t="shared" si="43"/>
        <v>7.5993084780456854E-5</v>
      </c>
      <c r="BI27" s="24">
        <f t="shared" si="14"/>
        <v>3.8503075484222604E-2</v>
      </c>
      <c r="BJ27" s="24">
        <f t="shared" si="15"/>
        <v>3.6711422668119553E-2</v>
      </c>
      <c r="BK27" s="24">
        <f t="shared" si="44"/>
        <v>1.7916528161030509E-3</v>
      </c>
      <c r="BL27" s="24">
        <f t="shared" si="16"/>
        <v>4.3596524529958325E-2</v>
      </c>
      <c r="BM27" s="24">
        <f t="shared" si="17"/>
        <v>4.0629206624005709E-2</v>
      </c>
      <c r="BN27" s="24">
        <f t="shared" si="45"/>
        <v>2.9673179059526156E-3</v>
      </c>
    </row>
    <row r="28" spans="1:66" x14ac:dyDescent="0.2">
      <c r="A28" s="35">
        <f>+NAC!A29</f>
        <v>43435</v>
      </c>
      <c r="B28" s="71">
        <f>+NAC!P29</f>
        <v>178.93260000000001</v>
      </c>
      <c r="C28" s="71">
        <f>+NAC!S29</f>
        <v>173.650462793283</v>
      </c>
      <c r="D28" s="179">
        <f>+[1]NAC!$S30</f>
        <v>173.64013395028931</v>
      </c>
      <c r="E28" s="71">
        <f>+GBA!$P29</f>
        <v>178.9256</v>
      </c>
      <c r="F28" s="71">
        <f>+GBA!$S29</f>
        <v>174.87104735161876</v>
      </c>
      <c r="G28" s="179">
        <f>+[1]GBA!$S30</f>
        <v>174.87104735161881</v>
      </c>
      <c r="H28" s="71">
        <f>+PAM!$P29</f>
        <v>178.78800000000001</v>
      </c>
      <c r="I28" s="71">
        <f>+PAM!$S29</f>
        <v>174.30485365658188</v>
      </c>
      <c r="J28" s="179">
        <f>+[1]PAM!$S30</f>
        <v>174.30485365658191</v>
      </c>
      <c r="K28" s="71">
        <f>+NOA!$P29</f>
        <v>177.3631</v>
      </c>
      <c r="L28" s="71">
        <f>+NOA!$S29</f>
        <v>173.865919330824</v>
      </c>
      <c r="M28" s="179">
        <f>+[1]NOA!$S30</f>
        <v>173.865919330824</v>
      </c>
      <c r="N28" s="71">
        <f>+NEA!$P29</f>
        <v>178.54179999999999</v>
      </c>
      <c r="O28" s="71">
        <f>+NEA!$S29</f>
        <v>171.48907155832654</v>
      </c>
      <c r="P28" s="179">
        <f>+[1]NEA!$S30</f>
        <v>171.48907155832649</v>
      </c>
      <c r="Q28" s="71">
        <f>+CUY!$P29</f>
        <v>181.67609999999999</v>
      </c>
      <c r="R28" s="71">
        <f>+CUY!$S29</f>
        <v>175.55326419870514</v>
      </c>
      <c r="S28" s="179">
        <f>+[1]CUY!$S30</f>
        <v>175.55326419870511</v>
      </c>
      <c r="T28" s="71">
        <f>+PAT!$P29</f>
        <v>179.72790000000001</v>
      </c>
      <c r="U28" s="71">
        <f>+PAT!$S29</f>
        <v>171.75961540892601</v>
      </c>
      <c r="V28" s="179">
        <f>+[1]PAT!$S30</f>
        <v>171.75961540892601</v>
      </c>
      <c r="X28" s="164">
        <f t="shared" si="18"/>
        <v>2.7435393610045544E-2</v>
      </c>
      <c r="Y28" s="164">
        <f t="shared" si="19"/>
        <v>2.0995593208559704E-2</v>
      </c>
      <c r="Z28" s="181">
        <f t="shared" si="20"/>
        <v>2.1005489396824784E-2</v>
      </c>
      <c r="AA28" s="164">
        <f t="shared" si="21"/>
        <v>2.9441022734791433E-2</v>
      </c>
      <c r="AB28" s="164">
        <f t="shared" si="22"/>
        <v>2.0853625672865084E-2</v>
      </c>
      <c r="AC28" s="181">
        <f t="shared" si="23"/>
        <v>2.0853625672865084E-2</v>
      </c>
      <c r="AD28" s="164">
        <f t="shared" si="24"/>
        <v>2.551336468968679E-2</v>
      </c>
      <c r="AE28" s="164">
        <f t="shared" si="25"/>
        <v>2.2257298188424146E-2</v>
      </c>
      <c r="AF28" s="181">
        <f t="shared" si="26"/>
        <v>2.2257298188424146E-2</v>
      </c>
      <c r="AG28" s="164">
        <f t="shared" si="27"/>
        <v>2.2778569080749378E-2</v>
      </c>
      <c r="AH28" s="164">
        <f t="shared" si="28"/>
        <v>2.309049753960668E-2</v>
      </c>
      <c r="AI28" s="181">
        <f t="shared" si="29"/>
        <v>2.309049753960668E-2</v>
      </c>
      <c r="AJ28" s="164">
        <f t="shared" si="30"/>
        <v>2.5836996179149141E-2</v>
      </c>
      <c r="AK28" s="164">
        <f t="shared" si="31"/>
        <v>2.0770389845976789E-2</v>
      </c>
      <c r="AL28" s="181">
        <f t="shared" si="32"/>
        <v>2.0770389845976123E-2</v>
      </c>
      <c r="AM28" s="164">
        <f t="shared" si="33"/>
        <v>2.8341701147343246E-2</v>
      </c>
      <c r="AN28" s="164">
        <f t="shared" si="34"/>
        <v>2.1954537288384257E-2</v>
      </c>
      <c r="AO28" s="181">
        <f t="shared" si="35"/>
        <v>2.1954537288384257E-2</v>
      </c>
      <c r="AP28" s="164">
        <f t="shared" si="36"/>
        <v>2.9625347881432118E-2</v>
      </c>
      <c r="AQ28" s="164">
        <f t="shared" si="37"/>
        <v>2.6124335491470418E-2</v>
      </c>
      <c r="AR28" s="181">
        <f t="shared" si="38"/>
        <v>2.6124335491470418E-2</v>
      </c>
      <c r="AT28" s="24">
        <f t="shared" si="4"/>
        <v>2.7435393610045544E-2</v>
      </c>
      <c r="AU28" s="24">
        <f t="shared" si="5"/>
        <v>2.0995593208559704E-2</v>
      </c>
      <c r="AV28" s="24">
        <f t="shared" si="39"/>
        <v>6.4398004014858401E-3</v>
      </c>
      <c r="AW28" s="24">
        <f t="shared" si="6"/>
        <v>2.9441022734791433E-2</v>
      </c>
      <c r="AX28" s="24">
        <f t="shared" si="7"/>
        <v>2.0853625672865084E-2</v>
      </c>
      <c r="AY28" s="24">
        <f t="shared" si="40"/>
        <v>8.5873970619263496E-3</v>
      </c>
      <c r="AZ28" s="24">
        <f t="shared" si="8"/>
        <v>2.551336468968679E-2</v>
      </c>
      <c r="BA28" s="24">
        <f t="shared" si="9"/>
        <v>2.2257298188424146E-2</v>
      </c>
      <c r="BB28" s="24">
        <f t="shared" si="41"/>
        <v>3.2560665012626444E-3</v>
      </c>
      <c r="BC28" s="24">
        <f t="shared" si="10"/>
        <v>2.309049753960668E-2</v>
      </c>
      <c r="BD28" s="24">
        <f t="shared" si="11"/>
        <v>2.2778569080749378E-2</v>
      </c>
      <c r="BE28" s="24">
        <f t="shared" si="42"/>
        <v>3.1192845885730236E-4</v>
      </c>
      <c r="BF28" s="24">
        <f t="shared" si="12"/>
        <v>2.5836996179149141E-2</v>
      </c>
      <c r="BG28" s="24">
        <f t="shared" si="13"/>
        <v>2.0770389845976123E-2</v>
      </c>
      <c r="BH28" s="24">
        <f t="shared" si="43"/>
        <v>5.0666063331730182E-3</v>
      </c>
      <c r="BI28" s="24">
        <f t="shared" si="14"/>
        <v>2.8341701147343246E-2</v>
      </c>
      <c r="BJ28" s="24">
        <f t="shared" si="15"/>
        <v>2.1954537288384257E-2</v>
      </c>
      <c r="BK28" s="24">
        <f t="shared" si="44"/>
        <v>6.3871638589589885E-3</v>
      </c>
      <c r="BL28" s="24">
        <f t="shared" si="16"/>
        <v>2.9625347881432118E-2</v>
      </c>
      <c r="BM28" s="24">
        <f t="shared" si="17"/>
        <v>2.6124335491470418E-2</v>
      </c>
      <c r="BN28" s="24">
        <f t="shared" si="45"/>
        <v>3.5010123899616996E-3</v>
      </c>
    </row>
    <row r="29" spans="1:66" x14ac:dyDescent="0.2">
      <c r="A29" s="35">
        <f>+NAC!A30</f>
        <v>43466</v>
      </c>
      <c r="B29" s="71">
        <f>+NAC!P30</f>
        <v>184.3056</v>
      </c>
      <c r="C29" s="71">
        <f>+NAC!S30</f>
        <v>179.23824858432661</v>
      </c>
      <c r="D29" s="179">
        <f>+[1]NAC!$S31</f>
        <v>179.2285225429772</v>
      </c>
      <c r="E29" s="71">
        <f>+GBA!$P30</f>
        <v>184.08260000000001</v>
      </c>
      <c r="F29" s="71">
        <f>+GBA!$S30</f>
        <v>180.1126601421241</v>
      </c>
      <c r="G29" s="179">
        <f>+[1]GBA!$S31</f>
        <v>180.1126601421241</v>
      </c>
      <c r="H29" s="71">
        <f>+PAM!$P30</f>
        <v>184.06870000000001</v>
      </c>
      <c r="I29" s="71">
        <f>+PAM!$S30</f>
        <v>179.086328001201</v>
      </c>
      <c r="J29" s="179">
        <f>+[1]PAM!$S31</f>
        <v>179.086328001201</v>
      </c>
      <c r="K29" s="71">
        <f>+NOA!$P30</f>
        <v>183.27500000000001</v>
      </c>
      <c r="L29" s="71">
        <f>+NOA!$S30</f>
        <v>179.34296815426856</v>
      </c>
      <c r="M29" s="179">
        <f>+[1]NOA!$S31</f>
        <v>179.34296815426859</v>
      </c>
      <c r="N29" s="71">
        <f>+NEA!$P30</f>
        <v>184.42949999999999</v>
      </c>
      <c r="O29" s="71">
        <f>+NEA!$S30</f>
        <v>176.96841382054632</v>
      </c>
      <c r="P29" s="179">
        <f>+[1]NEA!$S31</f>
        <v>176.96841382054629</v>
      </c>
      <c r="Q29" s="71">
        <f>+CUY!$P30</f>
        <v>188.08699999999999</v>
      </c>
      <c r="R29" s="71">
        <f>+CUY!$S30</f>
        <v>180.55324626018253</v>
      </c>
      <c r="S29" s="179">
        <f>+[1]CUY!$S31</f>
        <v>180.5532462601825</v>
      </c>
      <c r="T29" s="71">
        <f>+PAT!$P30</f>
        <v>185.41069999999999</v>
      </c>
      <c r="U29" s="71">
        <f>+PAT!$S30</f>
        <v>177.10968378665893</v>
      </c>
      <c r="V29" s="179">
        <f>+[1]PAT!$S31</f>
        <v>177.10968378665891</v>
      </c>
      <c r="X29" s="164">
        <f t="shared" si="18"/>
        <v>3.0028066433953393E-2</v>
      </c>
      <c r="Y29" s="164">
        <f t="shared" si="19"/>
        <v>3.2178352427977286E-2</v>
      </c>
      <c r="Z29" s="181">
        <f t="shared" si="20"/>
        <v>3.2183738088383151E-2</v>
      </c>
      <c r="AA29" s="164">
        <f t="shared" si="21"/>
        <v>2.8822035527616086E-2</v>
      </c>
      <c r="AB29" s="164">
        <f t="shared" si="22"/>
        <v>2.9974160216275525E-2</v>
      </c>
      <c r="AC29" s="181">
        <f t="shared" si="23"/>
        <v>2.9974160216275303E-2</v>
      </c>
      <c r="AD29" s="164">
        <f t="shared" si="24"/>
        <v>2.9536098619594053E-2</v>
      </c>
      <c r="AE29" s="164">
        <f t="shared" si="25"/>
        <v>2.7431676423880003E-2</v>
      </c>
      <c r="AF29" s="181">
        <f t="shared" si="26"/>
        <v>2.7431676423879781E-2</v>
      </c>
      <c r="AG29" s="164">
        <f t="shared" si="27"/>
        <v>3.3332186909227568E-2</v>
      </c>
      <c r="AH29" s="164">
        <f t="shared" si="28"/>
        <v>3.1501566520481195E-2</v>
      </c>
      <c r="AI29" s="181">
        <f t="shared" si="29"/>
        <v>3.1501566520481417E-2</v>
      </c>
      <c r="AJ29" s="164">
        <f t="shared" si="30"/>
        <v>3.2976591476057582E-2</v>
      </c>
      <c r="AK29" s="164">
        <f t="shared" si="31"/>
        <v>3.1951553602971972E-2</v>
      </c>
      <c r="AL29" s="181">
        <f t="shared" si="32"/>
        <v>3.1951553602972194E-2</v>
      </c>
      <c r="AM29" s="164">
        <f t="shared" si="33"/>
        <v>3.528752543675262E-2</v>
      </c>
      <c r="AN29" s="164">
        <f t="shared" si="34"/>
        <v>2.8481282215396586E-2</v>
      </c>
      <c r="AO29" s="181">
        <f t="shared" si="35"/>
        <v>2.8481282215396586E-2</v>
      </c>
      <c r="AP29" s="164">
        <f t="shared" si="36"/>
        <v>3.1618908360916631E-2</v>
      </c>
      <c r="AQ29" s="164">
        <f t="shared" si="37"/>
        <v>3.1148581492776772E-2</v>
      </c>
      <c r="AR29" s="181">
        <f t="shared" si="38"/>
        <v>3.114858149277655E-2</v>
      </c>
      <c r="AT29" s="24">
        <f t="shared" si="4"/>
        <v>3.2183738088383151E-2</v>
      </c>
      <c r="AU29" s="24">
        <f t="shared" si="5"/>
        <v>3.0028066433953393E-2</v>
      </c>
      <c r="AV29" s="24">
        <f t="shared" si="39"/>
        <v>2.1556716544297583E-3</v>
      </c>
      <c r="AW29" s="24">
        <f t="shared" si="6"/>
        <v>2.9974160216275525E-2</v>
      </c>
      <c r="AX29" s="24">
        <f t="shared" si="7"/>
        <v>2.8822035527616086E-2</v>
      </c>
      <c r="AY29" s="24">
        <f t="shared" si="40"/>
        <v>1.1521246886594394E-3</v>
      </c>
      <c r="AZ29" s="24">
        <f t="shared" si="8"/>
        <v>2.9536098619594053E-2</v>
      </c>
      <c r="BA29" s="24">
        <f t="shared" si="9"/>
        <v>2.7431676423879781E-2</v>
      </c>
      <c r="BB29" s="24">
        <f t="shared" si="41"/>
        <v>2.1044221957142728E-3</v>
      </c>
      <c r="BC29" s="24">
        <f t="shared" si="10"/>
        <v>3.3332186909227568E-2</v>
      </c>
      <c r="BD29" s="24">
        <f t="shared" si="11"/>
        <v>3.1501566520481195E-2</v>
      </c>
      <c r="BE29" s="24">
        <f t="shared" si="42"/>
        <v>1.8306203887463735E-3</v>
      </c>
      <c r="BF29" s="24">
        <f t="shared" si="12"/>
        <v>3.2976591476057582E-2</v>
      </c>
      <c r="BG29" s="24">
        <f t="shared" si="13"/>
        <v>3.1951553602971972E-2</v>
      </c>
      <c r="BH29" s="24">
        <f t="shared" si="43"/>
        <v>1.0250378730856102E-3</v>
      </c>
      <c r="BI29" s="24">
        <f t="shared" si="14"/>
        <v>3.528752543675262E-2</v>
      </c>
      <c r="BJ29" s="24">
        <f t="shared" si="15"/>
        <v>2.8481282215396586E-2</v>
      </c>
      <c r="BK29" s="24">
        <f t="shared" si="44"/>
        <v>6.8062432213560342E-3</v>
      </c>
      <c r="BL29" s="24">
        <f t="shared" si="16"/>
        <v>3.1618908360916631E-2</v>
      </c>
      <c r="BM29" s="24">
        <f t="shared" si="17"/>
        <v>3.114858149277655E-2</v>
      </c>
      <c r="BN29" s="24">
        <f t="shared" si="45"/>
        <v>4.7032686814008073E-4</v>
      </c>
    </row>
    <row r="30" spans="1:66" x14ac:dyDescent="0.2">
      <c r="A30" s="35">
        <f>+NAC!A31</f>
        <v>43497</v>
      </c>
      <c r="B30" s="71">
        <f>+NAC!P31</f>
        <v>191.41149999999999</v>
      </c>
      <c r="C30" s="71">
        <f>+NAC!S31</f>
        <v>186.69141441411278</v>
      </c>
      <c r="D30" s="179">
        <f>+[1]NAC!$S32</f>
        <v>186.68155784299739</v>
      </c>
      <c r="E30" s="71">
        <f>+GBA!$P31</f>
        <v>190.92509999999999</v>
      </c>
      <c r="F30" s="71">
        <f>+GBA!$S31</f>
        <v>186.19223609489364</v>
      </c>
      <c r="G30" s="179">
        <f>+[1]GBA!$S32</f>
        <v>186.19223609489359</v>
      </c>
      <c r="H30" s="71">
        <f>+PAM!$P31</f>
        <v>191.6009</v>
      </c>
      <c r="I30" s="71">
        <f>+PAM!$S31</f>
        <v>185.88313752294954</v>
      </c>
      <c r="J30" s="179">
        <f>+[1]PAM!$S32</f>
        <v>185.8831375229496</v>
      </c>
      <c r="K30" s="71">
        <f>+NOA!$P31</f>
        <v>191.01580000000001</v>
      </c>
      <c r="L30" s="71">
        <f>+NOA!$S31</f>
        <v>187.11046282709469</v>
      </c>
      <c r="M30" s="179">
        <f>+[1]NOA!$S32</f>
        <v>187.11046282709469</v>
      </c>
      <c r="N30" s="71">
        <f>+NEA!$P31</f>
        <v>192.00540000000001</v>
      </c>
      <c r="O30" s="71">
        <f>+NEA!$S31</f>
        <v>184.38484250246304</v>
      </c>
      <c r="P30" s="179">
        <f>+[1]NEA!$S32</f>
        <v>184.38484250246299</v>
      </c>
      <c r="Q30" s="71">
        <f>+CUY!$P31</f>
        <v>194.75479999999999</v>
      </c>
      <c r="R30" s="71">
        <f>+CUY!$S31</f>
        <v>186.85056588311863</v>
      </c>
      <c r="S30" s="179">
        <f>+[1]CUY!$S32</f>
        <v>186.85056588311861</v>
      </c>
      <c r="T30" s="71">
        <f>+PAT!$P31</f>
        <v>190.99199999999999</v>
      </c>
      <c r="U30" s="71">
        <f>+PAT!$S31</f>
        <v>182.00614513730525</v>
      </c>
      <c r="V30" s="179">
        <f>+[1]PAT!$S32</f>
        <v>182.0061451373052</v>
      </c>
      <c r="X30" s="164">
        <f t="shared" si="18"/>
        <v>3.8554986934743019E-2</v>
      </c>
      <c r="Y30" s="164">
        <f t="shared" si="19"/>
        <v>4.1582451785003194E-2</v>
      </c>
      <c r="Z30" s="181">
        <f t="shared" si="20"/>
        <v>4.1583980017650513E-2</v>
      </c>
      <c r="AA30" s="164">
        <f t="shared" si="21"/>
        <v>3.7170813536966385E-2</v>
      </c>
      <c r="AB30" s="164">
        <f t="shared" si="22"/>
        <v>3.3754295494676789E-2</v>
      </c>
      <c r="AC30" s="181">
        <f t="shared" si="23"/>
        <v>3.3754295494676345E-2</v>
      </c>
      <c r="AD30" s="164">
        <f t="shared" si="24"/>
        <v>4.0920591061924139E-2</v>
      </c>
      <c r="AE30" s="164">
        <f t="shared" si="25"/>
        <v>3.795269911225696E-2</v>
      </c>
      <c r="AF30" s="181">
        <f t="shared" si="26"/>
        <v>3.7952699112257404E-2</v>
      </c>
      <c r="AG30" s="164">
        <f t="shared" si="27"/>
        <v>4.2235984176783647E-2</v>
      </c>
      <c r="AH30" s="164">
        <f t="shared" si="28"/>
        <v>4.3310840412458473E-2</v>
      </c>
      <c r="AI30" s="181">
        <f t="shared" si="29"/>
        <v>4.3310840412458251E-2</v>
      </c>
      <c r="AJ30" s="164">
        <f t="shared" si="30"/>
        <v>4.1077484892601435E-2</v>
      </c>
      <c r="AK30" s="164">
        <f t="shared" si="31"/>
        <v>4.190820566113751E-2</v>
      </c>
      <c r="AL30" s="181">
        <f t="shared" si="32"/>
        <v>4.1908205661137288E-2</v>
      </c>
      <c r="AM30" s="164">
        <f t="shared" si="33"/>
        <v>3.5450615938368957E-2</v>
      </c>
      <c r="AN30" s="164">
        <f t="shared" si="34"/>
        <v>3.4877908613514919E-2</v>
      </c>
      <c r="AO30" s="181">
        <f t="shared" si="35"/>
        <v>3.4877908613514919E-2</v>
      </c>
      <c r="AP30" s="164">
        <f t="shared" si="36"/>
        <v>3.0102361945669731E-2</v>
      </c>
      <c r="AQ30" s="164">
        <f t="shared" si="37"/>
        <v>2.7646491405542983E-2</v>
      </c>
      <c r="AR30" s="181">
        <f t="shared" si="38"/>
        <v>2.7646491405542983E-2</v>
      </c>
      <c r="AT30" s="24">
        <f t="shared" si="4"/>
        <v>4.1583980017650513E-2</v>
      </c>
      <c r="AU30" s="24">
        <f t="shared" si="5"/>
        <v>3.8554986934743019E-2</v>
      </c>
      <c r="AV30" s="24">
        <f t="shared" si="39"/>
        <v>3.028993082907494E-3</v>
      </c>
      <c r="AW30" s="24">
        <f t="shared" si="6"/>
        <v>3.7170813536966385E-2</v>
      </c>
      <c r="AX30" s="24">
        <f t="shared" si="7"/>
        <v>3.3754295494676345E-2</v>
      </c>
      <c r="AY30" s="24">
        <f t="shared" si="40"/>
        <v>3.4165180422900399E-3</v>
      </c>
      <c r="AZ30" s="24">
        <f t="shared" si="8"/>
        <v>4.0920591061924139E-2</v>
      </c>
      <c r="BA30" s="24">
        <f t="shared" si="9"/>
        <v>3.795269911225696E-2</v>
      </c>
      <c r="BB30" s="24">
        <f t="shared" si="41"/>
        <v>2.9678919496671785E-3</v>
      </c>
      <c r="BC30" s="24">
        <f t="shared" si="10"/>
        <v>4.3310840412458473E-2</v>
      </c>
      <c r="BD30" s="24">
        <f t="shared" si="11"/>
        <v>4.2235984176783647E-2</v>
      </c>
      <c r="BE30" s="24">
        <f t="shared" si="42"/>
        <v>1.0748562356748259E-3</v>
      </c>
      <c r="BF30" s="24">
        <f t="shared" si="12"/>
        <v>4.190820566113751E-2</v>
      </c>
      <c r="BG30" s="24">
        <f t="shared" si="13"/>
        <v>4.1077484892601435E-2</v>
      </c>
      <c r="BH30" s="24">
        <f t="shared" si="43"/>
        <v>8.3072076853607513E-4</v>
      </c>
      <c r="BI30" s="24">
        <f t="shared" si="14"/>
        <v>3.5450615938368957E-2</v>
      </c>
      <c r="BJ30" s="24">
        <f t="shared" si="15"/>
        <v>3.4877908613514919E-2</v>
      </c>
      <c r="BK30" s="24">
        <f t="shared" si="44"/>
        <v>5.7270732485403819E-4</v>
      </c>
      <c r="BL30" s="24">
        <f t="shared" si="16"/>
        <v>3.0102361945669731E-2</v>
      </c>
      <c r="BM30" s="24">
        <f t="shared" si="17"/>
        <v>2.7646491405542983E-2</v>
      </c>
      <c r="BN30" s="24">
        <f t="shared" si="45"/>
        <v>2.4558705401267478E-3</v>
      </c>
    </row>
    <row r="31" spans="1:66" x14ac:dyDescent="0.2">
      <c r="A31" s="35">
        <f>+NAC!A32</f>
        <v>43525</v>
      </c>
      <c r="B31" s="71">
        <f>+NAC!P32</f>
        <v>200.1771</v>
      </c>
      <c r="C31" s="71">
        <f>+NAC!S32</f>
        <v>195.16594914633637</v>
      </c>
      <c r="D31" s="179">
        <f>+[1]NAC!$S33</f>
        <v>195.15542172086359</v>
      </c>
      <c r="E31" s="71">
        <f>+GBA!$P32</f>
        <v>199.11089999999999</v>
      </c>
      <c r="F31" s="71">
        <f>+GBA!$S32</f>
        <v>193.24214372642183</v>
      </c>
      <c r="G31" s="179">
        <f>+[1]GBA!$S33</f>
        <v>193.24214372642189</v>
      </c>
      <c r="H31" s="71">
        <f>+PAM!$P32</f>
        <v>200.69929999999999</v>
      </c>
      <c r="I31" s="71">
        <f>+PAM!$S32</f>
        <v>193.28845628497575</v>
      </c>
      <c r="J31" s="179">
        <f>+[1]PAM!$S33</f>
        <v>193.28845628497581</v>
      </c>
      <c r="K31" s="71">
        <f>+NOA!$P32</f>
        <v>200.67779999999999</v>
      </c>
      <c r="L31" s="71">
        <f>+NOA!$S32</f>
        <v>194.51786176777304</v>
      </c>
      <c r="M31" s="179">
        <f>+[1]NOA!$S33</f>
        <v>194.5178617677731</v>
      </c>
      <c r="N31" s="71">
        <f>+NEA!$P32</f>
        <v>201.5779</v>
      </c>
      <c r="O31" s="71">
        <f>+NEA!$S32</f>
        <v>192.74312420926904</v>
      </c>
      <c r="P31" s="179">
        <f>+[1]NEA!$S33</f>
        <v>192.7431242092691</v>
      </c>
      <c r="Q31" s="71">
        <f>+CUY!$P32</f>
        <v>204.55940000000001</v>
      </c>
      <c r="R31" s="71">
        <f>+CUY!$S32</f>
        <v>194.47262772258381</v>
      </c>
      <c r="S31" s="179">
        <f>+[1]CUY!$S33</f>
        <v>194.47262772258381</v>
      </c>
      <c r="T31" s="71">
        <f>+PAT!$P32</f>
        <v>199.64269999999999</v>
      </c>
      <c r="U31" s="71">
        <f>+PAT!$S32</f>
        <v>189.36716470112415</v>
      </c>
      <c r="V31" s="179">
        <f>+[1]PAT!$S33</f>
        <v>189.36716470112421</v>
      </c>
      <c r="X31" s="164">
        <f t="shared" si="18"/>
        <v>4.5794531676518924E-2</v>
      </c>
      <c r="Y31" s="164">
        <f t="shared" si="19"/>
        <v>4.5393275094191887E-2</v>
      </c>
      <c r="Z31" s="181">
        <f t="shared" si="20"/>
        <v>4.5392078230849453E-2</v>
      </c>
      <c r="AA31" s="164">
        <f t="shared" si="21"/>
        <v>4.2874404674922317E-2</v>
      </c>
      <c r="AB31" s="164">
        <f t="shared" si="22"/>
        <v>3.7863596137999833E-2</v>
      </c>
      <c r="AC31" s="181">
        <f t="shared" si="23"/>
        <v>3.7863596138000499E-2</v>
      </c>
      <c r="AD31" s="164">
        <f t="shared" si="24"/>
        <v>4.7486207006334435E-2</v>
      </c>
      <c r="AE31" s="164">
        <f t="shared" si="25"/>
        <v>3.9838572022768526E-2</v>
      </c>
      <c r="AF31" s="181">
        <f t="shared" si="26"/>
        <v>3.9838572022768526E-2</v>
      </c>
      <c r="AG31" s="164">
        <f t="shared" si="27"/>
        <v>5.0582203147592875E-2</v>
      </c>
      <c r="AH31" s="164">
        <f t="shared" si="28"/>
        <v>3.9588373780697683E-2</v>
      </c>
      <c r="AI31" s="181">
        <f t="shared" si="29"/>
        <v>3.9588373780697905E-2</v>
      </c>
      <c r="AJ31" s="164">
        <f t="shared" si="30"/>
        <v>4.9855368651090082E-2</v>
      </c>
      <c r="AK31" s="164">
        <f t="shared" si="31"/>
        <v>4.5330633436934109E-2</v>
      </c>
      <c r="AL31" s="181">
        <f t="shared" si="32"/>
        <v>4.5330633436934775E-2</v>
      </c>
      <c r="AM31" s="164">
        <f t="shared" si="33"/>
        <v>5.0343303476987566E-2</v>
      </c>
      <c r="AN31" s="164">
        <f t="shared" si="34"/>
        <v>4.0792286624558693E-2</v>
      </c>
      <c r="AO31" s="181">
        <f t="shared" si="35"/>
        <v>4.0792286624558916E-2</v>
      </c>
      <c r="AP31" s="164">
        <f t="shared" si="36"/>
        <v>4.5293520147440702E-2</v>
      </c>
      <c r="AQ31" s="164">
        <f t="shared" si="37"/>
        <v>4.0443796874362503E-2</v>
      </c>
      <c r="AR31" s="181">
        <f t="shared" si="38"/>
        <v>4.0443796874363169E-2</v>
      </c>
      <c r="AT31" s="24">
        <f t="shared" si="4"/>
        <v>4.5794531676518924E-2</v>
      </c>
      <c r="AU31" s="24">
        <f t="shared" si="5"/>
        <v>4.5392078230849453E-2</v>
      </c>
      <c r="AV31" s="24">
        <f t="shared" si="39"/>
        <v>4.0245344566947061E-4</v>
      </c>
      <c r="AW31" s="24">
        <f t="shared" si="6"/>
        <v>4.2874404674922317E-2</v>
      </c>
      <c r="AX31" s="24">
        <f t="shared" si="7"/>
        <v>3.7863596137999833E-2</v>
      </c>
      <c r="AY31" s="24">
        <f t="shared" si="40"/>
        <v>5.0108085369224842E-3</v>
      </c>
      <c r="AZ31" s="24">
        <f t="shared" si="8"/>
        <v>4.7486207006334435E-2</v>
      </c>
      <c r="BA31" s="24">
        <f t="shared" si="9"/>
        <v>3.9838572022768526E-2</v>
      </c>
      <c r="BB31" s="24">
        <f t="shared" si="41"/>
        <v>7.6476349835659096E-3</v>
      </c>
      <c r="BC31" s="24">
        <f t="shared" si="10"/>
        <v>5.0582203147592875E-2</v>
      </c>
      <c r="BD31" s="24">
        <f t="shared" si="11"/>
        <v>3.9588373780697683E-2</v>
      </c>
      <c r="BE31" s="24">
        <f t="shared" si="42"/>
        <v>1.0993829366895191E-2</v>
      </c>
      <c r="BF31" s="24">
        <f t="shared" si="12"/>
        <v>4.9855368651090082E-2</v>
      </c>
      <c r="BG31" s="24">
        <f t="shared" si="13"/>
        <v>4.5330633436934109E-2</v>
      </c>
      <c r="BH31" s="24">
        <f t="shared" si="43"/>
        <v>4.5247352141559727E-3</v>
      </c>
      <c r="BI31" s="24">
        <f t="shared" si="14"/>
        <v>5.0343303476987566E-2</v>
      </c>
      <c r="BJ31" s="24">
        <f t="shared" si="15"/>
        <v>4.0792286624558693E-2</v>
      </c>
      <c r="BK31" s="24">
        <f t="shared" si="44"/>
        <v>9.551016852428873E-3</v>
      </c>
      <c r="BL31" s="24">
        <f t="shared" si="16"/>
        <v>4.5293520147440702E-2</v>
      </c>
      <c r="BM31" s="24">
        <f t="shared" si="17"/>
        <v>4.0443796874362503E-2</v>
      </c>
      <c r="BN31" s="24">
        <f t="shared" si="45"/>
        <v>4.8497232730781992E-3</v>
      </c>
    </row>
    <row r="32" spans="1:66" x14ac:dyDescent="0.2">
      <c r="A32" s="35">
        <f>+NAC!A33</f>
        <v>43556</v>
      </c>
      <c r="B32" s="71">
        <f>+NAC!P33</f>
        <v>207.71789999999999</v>
      </c>
      <c r="C32" s="71">
        <f>+NAC!S33</f>
        <v>201.29820733931658</v>
      </c>
      <c r="D32" s="179">
        <f>+[1]NAC!$S34</f>
        <v>201.28883933858179</v>
      </c>
      <c r="E32" s="71">
        <f>+GBA!$P33</f>
        <v>206.49350000000001</v>
      </c>
      <c r="F32" s="71">
        <f>+GBA!$S33</f>
        <v>198.94901525887278</v>
      </c>
      <c r="G32" s="179">
        <f>+[1]GBA!$S34</f>
        <v>198.94901525887281</v>
      </c>
      <c r="H32" s="71">
        <f>+PAM!$P33</f>
        <v>208.4341</v>
      </c>
      <c r="I32" s="71">
        <f>+PAM!$S33</f>
        <v>199.94611531759548</v>
      </c>
      <c r="J32" s="179">
        <f>+[1]PAM!$S34</f>
        <v>199.94611531759551</v>
      </c>
      <c r="K32" s="71">
        <f>+NOA!$P33</f>
        <v>208.36760000000001</v>
      </c>
      <c r="L32" s="71">
        <f>+NOA!$S33</f>
        <v>200.47708540495785</v>
      </c>
      <c r="M32" s="179">
        <f>+[1]NOA!$S34</f>
        <v>200.4770854049579</v>
      </c>
      <c r="N32" s="71">
        <f>+NEA!$P33</f>
        <v>209.40350000000001</v>
      </c>
      <c r="O32" s="71">
        <f>+NEA!$S33</f>
        <v>200.249765130241</v>
      </c>
      <c r="P32" s="179">
        <f>+[1]NEA!$S34</f>
        <v>200.249765130241</v>
      </c>
      <c r="Q32" s="71">
        <f>+CUY!$P33</f>
        <v>211.5599</v>
      </c>
      <c r="R32" s="71">
        <f>+CUY!$S33</f>
        <v>200.50196030478054</v>
      </c>
      <c r="S32" s="179">
        <f>+[1]CUY!$S34</f>
        <v>200.5019603047806</v>
      </c>
      <c r="T32" s="71">
        <f>+PAT!$P33</f>
        <v>207.39400000000001</v>
      </c>
      <c r="U32" s="71">
        <f>+PAT!$S33</f>
        <v>196.7422777839239</v>
      </c>
      <c r="V32" s="179">
        <f>+[1]PAT!$S34</f>
        <v>196.7422777839239</v>
      </c>
      <c r="X32" s="164">
        <f t="shared" si="18"/>
        <v>3.7670642645937003E-2</v>
      </c>
      <c r="Y32" s="164">
        <f t="shared" si="19"/>
        <v>3.142073819640645E-2</v>
      </c>
      <c r="Z32" s="181">
        <f t="shared" si="20"/>
        <v>3.1428374183172902E-2</v>
      </c>
      <c r="AA32" s="164">
        <f t="shared" si="21"/>
        <v>3.7077829491002356E-2</v>
      </c>
      <c r="AB32" s="164">
        <f t="shared" si="22"/>
        <v>2.9532230508321877E-2</v>
      </c>
      <c r="AC32" s="181">
        <f t="shared" si="23"/>
        <v>2.9532230508321655E-2</v>
      </c>
      <c r="AD32" s="164">
        <f t="shared" si="24"/>
        <v>3.8539247521042652E-2</v>
      </c>
      <c r="AE32" s="164">
        <f t="shared" si="25"/>
        <v>3.4444162680900003E-2</v>
      </c>
      <c r="AF32" s="181">
        <f t="shared" si="26"/>
        <v>3.4444162680899781E-2</v>
      </c>
      <c r="AG32" s="164">
        <f t="shared" si="27"/>
        <v>3.8319136446582691E-2</v>
      </c>
      <c r="AH32" s="164">
        <f t="shared" si="28"/>
        <v>3.0635868516276865E-2</v>
      </c>
      <c r="AI32" s="181">
        <f t="shared" si="29"/>
        <v>3.0635868516276865E-2</v>
      </c>
      <c r="AJ32" s="164">
        <f t="shared" si="30"/>
        <v>3.8821716071057333E-2</v>
      </c>
      <c r="AK32" s="164">
        <f t="shared" si="31"/>
        <v>3.8946348679196996E-2</v>
      </c>
      <c r="AL32" s="181">
        <f t="shared" si="32"/>
        <v>3.8946348679196552E-2</v>
      </c>
      <c r="AM32" s="164">
        <f t="shared" si="33"/>
        <v>3.4222333464020593E-2</v>
      </c>
      <c r="AN32" s="164">
        <f t="shared" si="34"/>
        <v>3.1003502409591599E-2</v>
      </c>
      <c r="AO32" s="181">
        <f t="shared" si="35"/>
        <v>3.1003502409591821E-2</v>
      </c>
      <c r="AP32" s="164">
        <f t="shared" si="36"/>
        <v>3.882586240318342E-2</v>
      </c>
      <c r="AQ32" s="164">
        <f t="shared" si="37"/>
        <v>3.8946102902474022E-2</v>
      </c>
      <c r="AR32" s="181">
        <f t="shared" si="38"/>
        <v>3.89461029024738E-2</v>
      </c>
      <c r="AT32" s="24">
        <f t="shared" si="4"/>
        <v>3.7670642645937003E-2</v>
      </c>
      <c r="AU32" s="24">
        <f t="shared" si="5"/>
        <v>3.142073819640645E-2</v>
      </c>
      <c r="AV32" s="24">
        <f t="shared" si="39"/>
        <v>6.2499044495305522E-3</v>
      </c>
      <c r="AW32" s="24">
        <f t="shared" si="6"/>
        <v>3.7077829491002356E-2</v>
      </c>
      <c r="AX32" s="24">
        <f t="shared" si="7"/>
        <v>2.9532230508321655E-2</v>
      </c>
      <c r="AY32" s="24">
        <f t="shared" si="40"/>
        <v>7.5455989826807013E-3</v>
      </c>
      <c r="AZ32" s="24">
        <f t="shared" si="8"/>
        <v>3.8539247521042652E-2</v>
      </c>
      <c r="BA32" s="24">
        <f t="shared" si="9"/>
        <v>3.4444162680899781E-2</v>
      </c>
      <c r="BB32" s="24">
        <f t="shared" si="41"/>
        <v>4.0950848401428708E-3</v>
      </c>
      <c r="BC32" s="24">
        <f t="shared" si="10"/>
        <v>3.8319136446582691E-2</v>
      </c>
      <c r="BD32" s="24">
        <f t="shared" si="11"/>
        <v>3.0635868516276865E-2</v>
      </c>
      <c r="BE32" s="24">
        <f t="shared" si="42"/>
        <v>7.683267930305826E-3</v>
      </c>
      <c r="BF32" s="24">
        <f t="shared" si="12"/>
        <v>3.8946348679196996E-2</v>
      </c>
      <c r="BG32" s="24">
        <f t="shared" si="13"/>
        <v>3.8821716071057333E-2</v>
      </c>
      <c r="BH32" s="24">
        <f t="shared" si="43"/>
        <v>1.2463260813966315E-4</v>
      </c>
      <c r="BI32" s="24">
        <f t="shared" si="14"/>
        <v>3.4222333464020593E-2</v>
      </c>
      <c r="BJ32" s="24">
        <f t="shared" si="15"/>
        <v>3.1003502409591599E-2</v>
      </c>
      <c r="BK32" s="24">
        <f t="shared" si="44"/>
        <v>3.2188310544289944E-3</v>
      </c>
      <c r="BL32" s="24">
        <f t="shared" si="16"/>
        <v>3.8946102902474022E-2</v>
      </c>
      <c r="BM32" s="24">
        <f t="shared" si="17"/>
        <v>3.882586240318342E-2</v>
      </c>
      <c r="BN32" s="24">
        <f t="shared" si="45"/>
        <v>1.2024049929060254E-4</v>
      </c>
    </row>
    <row r="33" spans="1:66" x14ac:dyDescent="0.2">
      <c r="A33" s="35">
        <f>+NAC!A34</f>
        <v>43586</v>
      </c>
      <c r="B33" s="71">
        <f>+NAC!P34</f>
        <v>214.31819999999999</v>
      </c>
      <c r="C33" s="71">
        <f>+NAC!S34</f>
        <v>206.83777754017984</v>
      </c>
      <c r="D33" s="179">
        <f>+[1]NAC!$S35</f>
        <v>206.82762960837809</v>
      </c>
      <c r="E33" s="71">
        <f>+GBA!$P34</f>
        <v>213.23330000000001</v>
      </c>
      <c r="F33" s="71">
        <f>+GBA!$S34</f>
        <v>205.80331842769027</v>
      </c>
      <c r="G33" s="179">
        <f>+[1]GBA!$S35</f>
        <v>205.8033184276903</v>
      </c>
      <c r="H33" s="71">
        <f>+PAM!$P34</f>
        <v>215.07429999999999</v>
      </c>
      <c r="I33" s="71">
        <f>+PAM!$S34</f>
        <v>206.13506183328445</v>
      </c>
      <c r="J33" s="179">
        <f>+[1]PAM!$S35</f>
        <v>206.1350618332844</v>
      </c>
      <c r="K33" s="71">
        <f>+NOA!$P34</f>
        <v>214.31979999999999</v>
      </c>
      <c r="L33" s="71">
        <f>+NOA!$S34</f>
        <v>206.86691543649471</v>
      </c>
      <c r="M33" s="179">
        <f>+[1]NOA!$S35</f>
        <v>206.86691543649471</v>
      </c>
      <c r="N33" s="71">
        <f>+NEA!$P34</f>
        <v>215.25899999999999</v>
      </c>
      <c r="O33" s="71">
        <f>+NEA!$S34</f>
        <v>206.1635545589632</v>
      </c>
      <c r="P33" s="179">
        <f>+[1]NEA!$S35</f>
        <v>206.1635545589632</v>
      </c>
      <c r="Q33" s="71">
        <f>+CUY!$P34</f>
        <v>218.2047</v>
      </c>
      <c r="R33" s="71">
        <f>+CUY!$S34</f>
        <v>207.12505547293395</v>
      </c>
      <c r="S33" s="179">
        <f>+[1]CUY!$S35</f>
        <v>207.12505547293401</v>
      </c>
      <c r="T33" s="71">
        <f>+PAT!$P34</f>
        <v>213.99940000000001</v>
      </c>
      <c r="U33" s="71">
        <f>+PAT!$S34</f>
        <v>204.65363342741477</v>
      </c>
      <c r="V33" s="179">
        <f>+[1]PAT!$S35</f>
        <v>204.6536334274148</v>
      </c>
      <c r="X33" s="164">
        <f t="shared" si="18"/>
        <v>3.1775306798306868E-2</v>
      </c>
      <c r="Y33" s="164">
        <f t="shared" si="19"/>
        <v>2.7519222719780689E-2</v>
      </c>
      <c r="Z33" s="181">
        <f t="shared" si="20"/>
        <v>2.7516628780792196E-2</v>
      </c>
      <c r="AA33" s="164">
        <f t="shared" si="21"/>
        <v>3.2639284045260508E-2</v>
      </c>
      <c r="AB33" s="164">
        <f t="shared" si="22"/>
        <v>3.4452561425843964E-2</v>
      </c>
      <c r="AC33" s="181">
        <f t="shared" si="23"/>
        <v>3.4452561425843964E-2</v>
      </c>
      <c r="AD33" s="164">
        <f t="shared" si="24"/>
        <v>3.1857551139664819E-2</v>
      </c>
      <c r="AE33" s="164">
        <f t="shared" si="25"/>
        <v>3.0953072060732056E-2</v>
      </c>
      <c r="AF33" s="181">
        <f t="shared" si="26"/>
        <v>3.0953072060731612E-2</v>
      </c>
      <c r="AG33" s="164">
        <f t="shared" si="27"/>
        <v>2.8565861487102495E-2</v>
      </c>
      <c r="AH33" s="164">
        <f t="shared" si="28"/>
        <v>3.1873119157880714E-2</v>
      </c>
      <c r="AI33" s="181">
        <f t="shared" si="29"/>
        <v>3.1873119157880492E-2</v>
      </c>
      <c r="AJ33" s="164">
        <f t="shared" si="30"/>
        <v>2.7962760889860938E-2</v>
      </c>
      <c r="AK33" s="164">
        <f t="shared" si="31"/>
        <v>2.9532066741131624E-2</v>
      </c>
      <c r="AL33" s="181">
        <f t="shared" si="32"/>
        <v>2.9532066741131624E-2</v>
      </c>
      <c r="AM33" s="164">
        <f t="shared" si="33"/>
        <v>3.1408598699470103E-2</v>
      </c>
      <c r="AN33" s="164">
        <f t="shared" si="34"/>
        <v>3.3032570644624837E-2</v>
      </c>
      <c r="AO33" s="181">
        <f t="shared" si="35"/>
        <v>3.3032570644624837E-2</v>
      </c>
      <c r="AP33" s="164">
        <f t="shared" si="36"/>
        <v>3.1849523129888091E-2</v>
      </c>
      <c r="AQ33" s="164">
        <f t="shared" si="37"/>
        <v>4.0211772134607804E-2</v>
      </c>
      <c r="AR33" s="181">
        <f t="shared" si="38"/>
        <v>4.0211772134608026E-2</v>
      </c>
      <c r="AT33" s="24">
        <f t="shared" si="4"/>
        <v>3.1775306798306868E-2</v>
      </c>
      <c r="AU33" s="24">
        <f t="shared" si="5"/>
        <v>2.7516628780792196E-2</v>
      </c>
      <c r="AV33" s="24">
        <f t="shared" si="39"/>
        <v>4.2586780175146721E-3</v>
      </c>
      <c r="AW33" s="24">
        <f t="shared" si="6"/>
        <v>3.4452561425843964E-2</v>
      </c>
      <c r="AX33" s="24">
        <f t="shared" si="7"/>
        <v>3.2639284045260508E-2</v>
      </c>
      <c r="AY33" s="24">
        <f t="shared" si="40"/>
        <v>1.8132773805834557E-3</v>
      </c>
      <c r="AZ33" s="24">
        <f t="shared" si="8"/>
        <v>3.1857551139664819E-2</v>
      </c>
      <c r="BA33" s="24">
        <f t="shared" si="9"/>
        <v>3.0953072060731612E-2</v>
      </c>
      <c r="BB33" s="24">
        <f t="shared" si="41"/>
        <v>9.0447907893320689E-4</v>
      </c>
      <c r="BC33" s="24">
        <f t="shared" si="10"/>
        <v>3.1873119157880714E-2</v>
      </c>
      <c r="BD33" s="24">
        <f t="shared" si="11"/>
        <v>2.8565861487102495E-2</v>
      </c>
      <c r="BE33" s="24">
        <f t="shared" si="42"/>
        <v>3.3072576707782186E-3</v>
      </c>
      <c r="BF33" s="24">
        <f t="shared" si="12"/>
        <v>2.9532066741131624E-2</v>
      </c>
      <c r="BG33" s="24">
        <f t="shared" si="13"/>
        <v>2.7962760889860938E-2</v>
      </c>
      <c r="BH33" s="24">
        <f t="shared" si="43"/>
        <v>1.5693058512706859E-3</v>
      </c>
      <c r="BI33" s="24">
        <f t="shared" si="14"/>
        <v>3.3032570644624837E-2</v>
      </c>
      <c r="BJ33" s="24">
        <f t="shared" si="15"/>
        <v>3.1408598699470103E-2</v>
      </c>
      <c r="BK33" s="24">
        <f t="shared" si="44"/>
        <v>1.6239719451547341E-3</v>
      </c>
      <c r="BL33" s="24">
        <f t="shared" si="16"/>
        <v>4.0211772134608026E-2</v>
      </c>
      <c r="BM33" s="24">
        <f t="shared" si="17"/>
        <v>3.1849523129888091E-2</v>
      </c>
      <c r="BN33" s="24">
        <f t="shared" si="45"/>
        <v>8.3622490047199349E-3</v>
      </c>
    </row>
    <row r="34" spans="1:66" x14ac:dyDescent="0.2">
      <c r="A34" s="35">
        <f>+NAC!A35</f>
        <v>43617</v>
      </c>
      <c r="B34" s="71">
        <f>+NAC!P35</f>
        <v>220.17250000000001</v>
      </c>
      <c r="C34" s="71">
        <f>+NAC!S35</f>
        <v>212.33356900170222</v>
      </c>
      <c r="D34" s="179">
        <f>+[1]NAC!$S36</f>
        <v>212.32121763206001</v>
      </c>
      <c r="E34" s="71">
        <f>+GBA!$P35</f>
        <v>218.77780000000001</v>
      </c>
      <c r="F34" s="71">
        <f>+GBA!$S35</f>
        <v>212.27934563442727</v>
      </c>
      <c r="G34" s="179">
        <f>+[1]GBA!$S36</f>
        <v>212.2793456344273</v>
      </c>
      <c r="H34" s="71">
        <f>+PAM!$P35</f>
        <v>221.14529999999999</v>
      </c>
      <c r="I34" s="71">
        <f>+PAM!$S35</f>
        <v>213.11586301029797</v>
      </c>
      <c r="J34" s="179">
        <f>+[1]PAM!$S36</f>
        <v>213.115863010298</v>
      </c>
      <c r="K34" s="71">
        <f>+NOA!$P35</f>
        <v>220.75729999999999</v>
      </c>
      <c r="L34" s="71">
        <f>+NOA!$S35</f>
        <v>213.69848023561531</v>
      </c>
      <c r="M34" s="179">
        <f>+[1]NOA!$S36</f>
        <v>213.69848023561531</v>
      </c>
      <c r="N34" s="71">
        <f>+NEA!$P35</f>
        <v>221.56559999999999</v>
      </c>
      <c r="O34" s="71">
        <f>+NEA!$S35</f>
        <v>213.46737429707616</v>
      </c>
      <c r="P34" s="179">
        <f>+[1]NEA!$S36</f>
        <v>213.46737429707611</v>
      </c>
      <c r="Q34" s="71">
        <f>+CUY!$P35</f>
        <v>224.08879999999999</v>
      </c>
      <c r="R34" s="71">
        <f>+CUY!$S35</f>
        <v>213.45460698573095</v>
      </c>
      <c r="S34" s="179">
        <f>+[1]CUY!$S36</f>
        <v>213.45460698573089</v>
      </c>
      <c r="T34" s="71">
        <f>+PAT!$P35</f>
        <v>219.92080000000001</v>
      </c>
      <c r="U34" s="71">
        <f>+PAT!$S35</f>
        <v>211.36405190623577</v>
      </c>
      <c r="V34" s="179">
        <f>+[1]PAT!$S36</f>
        <v>211.36405190623569</v>
      </c>
      <c r="X34" s="164">
        <f t="shared" si="18"/>
        <v>2.7315925572350075E-2</v>
      </c>
      <c r="Y34" s="164">
        <f t="shared" si="19"/>
        <v>2.6570540096113593E-2</v>
      </c>
      <c r="Z34" s="181">
        <f t="shared" si="20"/>
        <v>2.6561190272710977E-2</v>
      </c>
      <c r="AA34" s="164">
        <f t="shared" si="21"/>
        <v>2.6002036267318562E-2</v>
      </c>
      <c r="AB34" s="164">
        <f t="shared" si="22"/>
        <v>3.1467068928785924E-2</v>
      </c>
      <c r="AC34" s="181">
        <f t="shared" si="23"/>
        <v>3.1467068928785924E-2</v>
      </c>
      <c r="AD34" s="164">
        <f t="shared" si="24"/>
        <v>2.8227454419240239E-2</v>
      </c>
      <c r="AE34" s="164">
        <f t="shared" si="25"/>
        <v>3.386518098827529E-2</v>
      </c>
      <c r="AF34" s="181">
        <f t="shared" si="26"/>
        <v>3.3865180988275734E-2</v>
      </c>
      <c r="AG34" s="164">
        <f t="shared" si="27"/>
        <v>3.0036888798888439E-2</v>
      </c>
      <c r="AH34" s="164">
        <f t="shared" si="28"/>
        <v>3.3023960282415388E-2</v>
      </c>
      <c r="AI34" s="181">
        <f t="shared" si="29"/>
        <v>3.3023960282415388E-2</v>
      </c>
      <c r="AJ34" s="164">
        <f t="shared" si="30"/>
        <v>2.9297729711649678E-2</v>
      </c>
      <c r="AK34" s="164">
        <f t="shared" si="31"/>
        <v>3.5427307963028287E-2</v>
      </c>
      <c r="AL34" s="181">
        <f t="shared" si="32"/>
        <v>3.5427307963028065E-2</v>
      </c>
      <c r="AM34" s="164">
        <f t="shared" si="33"/>
        <v>2.6965963611232935E-2</v>
      </c>
      <c r="AN34" s="164">
        <f t="shared" si="34"/>
        <v>3.0559081798889887E-2</v>
      </c>
      <c r="AO34" s="181">
        <f t="shared" si="35"/>
        <v>3.0559081798889443E-2</v>
      </c>
      <c r="AP34" s="164">
        <f t="shared" si="36"/>
        <v>2.7670171037862845E-2</v>
      </c>
      <c r="AQ34" s="164">
        <f t="shared" si="37"/>
        <v>3.2789148995006734E-2</v>
      </c>
      <c r="AR34" s="181">
        <f t="shared" si="38"/>
        <v>3.278914899500629E-2</v>
      </c>
      <c r="AT34" s="24">
        <f t="shared" si="4"/>
        <v>2.7315925572350075E-2</v>
      </c>
      <c r="AU34" s="24">
        <f t="shared" si="5"/>
        <v>2.6561190272710977E-2</v>
      </c>
      <c r="AV34" s="24">
        <f t="shared" si="39"/>
        <v>7.5473529963909769E-4</v>
      </c>
      <c r="AW34" s="24">
        <f t="shared" si="6"/>
        <v>3.1467068928785924E-2</v>
      </c>
      <c r="AX34" s="24">
        <f t="shared" si="7"/>
        <v>2.6002036267318562E-2</v>
      </c>
      <c r="AY34" s="24">
        <f t="shared" si="40"/>
        <v>5.4650326614673617E-3</v>
      </c>
      <c r="AZ34" s="24">
        <f t="shared" si="8"/>
        <v>3.3865180988275734E-2</v>
      </c>
      <c r="BA34" s="24">
        <f t="shared" si="9"/>
        <v>2.8227454419240239E-2</v>
      </c>
      <c r="BB34" s="24">
        <f t="shared" si="41"/>
        <v>5.637726569035495E-3</v>
      </c>
      <c r="BC34" s="24">
        <f t="shared" si="10"/>
        <v>3.3023960282415388E-2</v>
      </c>
      <c r="BD34" s="24">
        <f t="shared" si="11"/>
        <v>3.0036888798888439E-2</v>
      </c>
      <c r="BE34" s="24">
        <f t="shared" si="42"/>
        <v>2.9870714835269485E-3</v>
      </c>
      <c r="BF34" s="24">
        <f t="shared" si="12"/>
        <v>3.5427307963028287E-2</v>
      </c>
      <c r="BG34" s="24">
        <f t="shared" si="13"/>
        <v>2.9297729711649678E-2</v>
      </c>
      <c r="BH34" s="24">
        <f t="shared" si="43"/>
        <v>6.129578251378609E-3</v>
      </c>
      <c r="BI34" s="24">
        <f t="shared" si="14"/>
        <v>3.0559081798889887E-2</v>
      </c>
      <c r="BJ34" s="24">
        <f t="shared" si="15"/>
        <v>2.6965963611232935E-2</v>
      </c>
      <c r="BK34" s="24">
        <f t="shared" si="44"/>
        <v>3.5931181876569518E-3</v>
      </c>
      <c r="BL34" s="24">
        <f t="shared" si="16"/>
        <v>3.2789148995006734E-2</v>
      </c>
      <c r="BM34" s="24">
        <f t="shared" si="17"/>
        <v>2.7670171037862845E-2</v>
      </c>
      <c r="BN34" s="24">
        <f t="shared" si="45"/>
        <v>5.1189779571438887E-3</v>
      </c>
    </row>
    <row r="35" spans="1:66" x14ac:dyDescent="0.2">
      <c r="A35" s="35">
        <f>+NAC!A36</f>
        <v>43647</v>
      </c>
      <c r="B35" s="71">
        <f>+NAC!P36</f>
        <v>224.90110000000001</v>
      </c>
      <c r="C35" s="71">
        <f>+NAC!S36</f>
        <v>217.76456200167095</v>
      </c>
      <c r="D35" s="179">
        <f>+[1]NAC!$S37</f>
        <v>217.75335383078101</v>
      </c>
      <c r="E35" s="71">
        <f>+GBA!$P36</f>
        <v>223.40539999999999</v>
      </c>
      <c r="F35" s="71">
        <f>+GBA!$S36</f>
        <v>218.537786416579</v>
      </c>
      <c r="G35" s="179">
        <f>+[1]GBA!$S37</f>
        <v>218.53778641657911</v>
      </c>
      <c r="H35" s="71">
        <f>+PAM!$P36</f>
        <v>225.80779999999999</v>
      </c>
      <c r="I35" s="71">
        <f>+PAM!$S36</f>
        <v>219.13616923565669</v>
      </c>
      <c r="J35" s="179">
        <f>+[1]PAM!$S37</f>
        <v>219.13616923565669</v>
      </c>
      <c r="K35" s="71">
        <f>+NOA!$P36</f>
        <v>225.60990000000001</v>
      </c>
      <c r="L35" s="71">
        <f>+NOA!$S36</f>
        <v>219.00711251013229</v>
      </c>
      <c r="M35" s="179">
        <f>+[1]NOA!$S37</f>
        <v>219.00711251013229</v>
      </c>
      <c r="N35" s="71">
        <f>+NEA!$P36</f>
        <v>226.04730000000001</v>
      </c>
      <c r="O35" s="71">
        <f>+NEA!$S36</f>
        <v>218.55955357452225</v>
      </c>
      <c r="P35" s="179">
        <f>+[1]NEA!$S37</f>
        <v>218.5595535745222</v>
      </c>
      <c r="Q35" s="71">
        <f>+CUY!$P36</f>
        <v>229.71199999999999</v>
      </c>
      <c r="R35" s="71">
        <f>+CUY!$S36</f>
        <v>219.23007970058489</v>
      </c>
      <c r="S35" s="179">
        <f>+[1]CUY!$S37</f>
        <v>219.23007970058489</v>
      </c>
      <c r="T35" s="71">
        <f>+PAT!$P36</f>
        <v>225.18690000000001</v>
      </c>
      <c r="U35" s="71">
        <f>+PAT!$S36</f>
        <v>217.37158104728573</v>
      </c>
      <c r="V35" s="179">
        <f>+[1]PAT!$S37</f>
        <v>217.3715810472857</v>
      </c>
      <c r="X35" s="164">
        <f t="shared" si="18"/>
        <v>2.1476796602663883E-2</v>
      </c>
      <c r="Y35" s="164">
        <f t="shared" si="19"/>
        <v>2.5577646650517094E-2</v>
      </c>
      <c r="Z35" s="181">
        <f t="shared" si="20"/>
        <v>2.5584518868644324E-2</v>
      </c>
      <c r="AA35" s="164">
        <f t="shared" si="21"/>
        <v>2.1152054733158288E-2</v>
      </c>
      <c r="AB35" s="164">
        <f t="shared" si="22"/>
        <v>2.9482099464022138E-2</v>
      </c>
      <c r="AC35" s="181">
        <f t="shared" si="23"/>
        <v>2.9482099464022582E-2</v>
      </c>
      <c r="AD35" s="164">
        <f t="shared" si="24"/>
        <v>2.1083423432467274E-2</v>
      </c>
      <c r="AE35" s="164">
        <f t="shared" si="25"/>
        <v>2.8248982221787067E-2</v>
      </c>
      <c r="AF35" s="181">
        <f t="shared" si="26"/>
        <v>2.8248982221787067E-2</v>
      </c>
      <c r="AG35" s="164">
        <f t="shared" si="27"/>
        <v>2.1981606044285007E-2</v>
      </c>
      <c r="AH35" s="164">
        <f t="shared" si="28"/>
        <v>2.4841694094707156E-2</v>
      </c>
      <c r="AI35" s="181">
        <f t="shared" si="29"/>
        <v>2.4841694094707156E-2</v>
      </c>
      <c r="AJ35" s="164">
        <f t="shared" si="30"/>
        <v>2.0227417974631567E-2</v>
      </c>
      <c r="AK35" s="164">
        <f t="shared" si="31"/>
        <v>2.3854602110575662E-2</v>
      </c>
      <c r="AL35" s="181">
        <f t="shared" si="32"/>
        <v>2.3854602110575662E-2</v>
      </c>
      <c r="AM35" s="164">
        <f t="shared" si="33"/>
        <v>2.5093623599216075E-2</v>
      </c>
      <c r="AN35" s="164">
        <f t="shared" si="34"/>
        <v>2.7057147167781848E-2</v>
      </c>
      <c r="AO35" s="181">
        <f t="shared" si="35"/>
        <v>2.705714716778207E-2</v>
      </c>
      <c r="AP35" s="164">
        <f t="shared" si="36"/>
        <v>2.3945438539692443E-2</v>
      </c>
      <c r="AQ35" s="164">
        <f t="shared" si="37"/>
        <v>2.8422662637613394E-2</v>
      </c>
      <c r="AR35" s="181">
        <f t="shared" si="38"/>
        <v>2.8422662637613838E-2</v>
      </c>
      <c r="AT35" s="24">
        <f t="shared" si="4"/>
        <v>2.5584518868644324E-2</v>
      </c>
      <c r="AU35" s="24">
        <f t="shared" si="5"/>
        <v>2.1476796602663883E-2</v>
      </c>
      <c r="AV35" s="24">
        <f t="shared" si="39"/>
        <v>4.1077222659804402E-3</v>
      </c>
      <c r="AW35" s="24">
        <f t="shared" si="6"/>
        <v>2.9482099464022582E-2</v>
      </c>
      <c r="AX35" s="24">
        <f t="shared" si="7"/>
        <v>2.1152054733158288E-2</v>
      </c>
      <c r="AY35" s="24">
        <f t="shared" si="40"/>
        <v>8.3300447308642944E-3</v>
      </c>
      <c r="AZ35" s="24">
        <f t="shared" si="8"/>
        <v>2.8248982221787067E-2</v>
      </c>
      <c r="BA35" s="24">
        <f t="shared" si="9"/>
        <v>2.1083423432467274E-2</v>
      </c>
      <c r="BB35" s="24">
        <f t="shared" si="41"/>
        <v>7.1655587893197925E-3</v>
      </c>
      <c r="BC35" s="24">
        <f t="shared" si="10"/>
        <v>2.4841694094707156E-2</v>
      </c>
      <c r="BD35" s="24">
        <f t="shared" si="11"/>
        <v>2.1981606044285007E-2</v>
      </c>
      <c r="BE35" s="24">
        <f t="shared" si="42"/>
        <v>2.8600880504221493E-3</v>
      </c>
      <c r="BF35" s="24">
        <f t="shared" si="12"/>
        <v>2.3854602110575662E-2</v>
      </c>
      <c r="BG35" s="24">
        <f t="shared" si="13"/>
        <v>2.0227417974631567E-2</v>
      </c>
      <c r="BH35" s="24">
        <f t="shared" si="43"/>
        <v>3.6271841359440948E-3</v>
      </c>
      <c r="BI35" s="24">
        <f t="shared" si="14"/>
        <v>2.705714716778207E-2</v>
      </c>
      <c r="BJ35" s="24">
        <f t="shared" si="15"/>
        <v>2.5093623599216075E-2</v>
      </c>
      <c r="BK35" s="24">
        <f t="shared" si="44"/>
        <v>1.9635235685659946E-3</v>
      </c>
      <c r="BL35" s="24">
        <f t="shared" si="16"/>
        <v>2.8422662637613838E-2</v>
      </c>
      <c r="BM35" s="24">
        <f t="shared" si="17"/>
        <v>2.3945438539692443E-2</v>
      </c>
      <c r="BN35" s="24">
        <f t="shared" si="45"/>
        <v>4.4772240979213951E-3</v>
      </c>
    </row>
    <row r="36" spans="1:66" x14ac:dyDescent="0.2">
      <c r="A36" s="35">
        <f>+NAC!A37</f>
        <v>43678</v>
      </c>
      <c r="B36" s="71">
        <f>+NAC!P37</f>
        <v>235.33170000000001</v>
      </c>
      <c r="C36" s="71">
        <f>+NAC!S37</f>
        <v>227.24694561820408</v>
      </c>
      <c r="D36" s="179">
        <f>+[1]NAC!$S38</f>
        <v>227.2308995482887</v>
      </c>
      <c r="E36" s="71">
        <f>+GBA!$P37</f>
        <v>234.0155</v>
      </c>
      <c r="F36" s="71">
        <f>+GBA!$S37</f>
        <v>227.99928825549048</v>
      </c>
      <c r="G36" s="179">
        <f>+[1]GBA!$S38</f>
        <v>227.99928825549051</v>
      </c>
      <c r="H36" s="71">
        <f>+PAM!$P37</f>
        <v>235.75909999999999</v>
      </c>
      <c r="I36" s="71">
        <f>+PAM!$S37</f>
        <v>228.04431448879993</v>
      </c>
      <c r="J36" s="179">
        <f>+[1]PAM!$S38</f>
        <v>228.04431448880001</v>
      </c>
      <c r="K36" s="71">
        <f>+NOA!$P37</f>
        <v>235.52449999999999</v>
      </c>
      <c r="L36" s="71">
        <f>+NOA!$S37</f>
        <v>229.04269180096014</v>
      </c>
      <c r="M36" s="179">
        <f>+[1]NOA!$S38</f>
        <v>229.0426918009602</v>
      </c>
      <c r="N36" s="71">
        <f>+NEA!$P37</f>
        <v>237.6189</v>
      </c>
      <c r="O36" s="71">
        <f>+NEA!$S37</f>
        <v>229.10218049577199</v>
      </c>
      <c r="P36" s="179">
        <f>+[1]NEA!$S38</f>
        <v>229.1021804957721</v>
      </c>
      <c r="Q36" s="71">
        <f>+CUY!$P37</f>
        <v>240.45400000000001</v>
      </c>
      <c r="R36" s="71">
        <f>+CUY!$S37</f>
        <v>230.02609199345449</v>
      </c>
      <c r="S36" s="179">
        <f>+[1]CUY!$S38</f>
        <v>230.02609199345449</v>
      </c>
      <c r="T36" s="71">
        <f>+PAT!$P37</f>
        <v>236.70529999999999</v>
      </c>
      <c r="U36" s="71">
        <f>+PAT!$S37</f>
        <v>226.47783786239452</v>
      </c>
      <c r="V36" s="179">
        <f>+[1]PAT!$S38</f>
        <v>226.47783786239449</v>
      </c>
      <c r="X36" s="164">
        <f t="shared" si="18"/>
        <v>4.6378608197114257E-2</v>
      </c>
      <c r="Y36" s="164">
        <f t="shared" si="19"/>
        <v>4.354419988896252E-2</v>
      </c>
      <c r="Z36" s="181">
        <f t="shared" si="20"/>
        <v>4.3524223855917477E-2</v>
      </c>
      <c r="AA36" s="164">
        <f t="shared" si="21"/>
        <v>4.749258522846822E-2</v>
      </c>
      <c r="AB36" s="164">
        <f t="shared" si="22"/>
        <v>4.3294580740723232E-2</v>
      </c>
      <c r="AC36" s="181">
        <f t="shared" si="23"/>
        <v>4.3294580740722788E-2</v>
      </c>
      <c r="AD36" s="164">
        <f t="shared" si="24"/>
        <v>4.4069779697601286E-2</v>
      </c>
      <c r="AE36" s="164">
        <f t="shared" si="25"/>
        <v>4.0651186356933655E-2</v>
      </c>
      <c r="AF36" s="181">
        <f t="shared" si="26"/>
        <v>4.0651186356934099E-2</v>
      </c>
      <c r="AG36" s="164">
        <f t="shared" si="27"/>
        <v>4.3945766564321698E-2</v>
      </c>
      <c r="AH36" s="164">
        <f t="shared" si="28"/>
        <v>4.5823074765955596E-2</v>
      </c>
      <c r="AI36" s="181">
        <f t="shared" si="29"/>
        <v>4.5823074765955818E-2</v>
      </c>
      <c r="AJ36" s="164">
        <f t="shared" si="30"/>
        <v>5.1191056031193449E-2</v>
      </c>
      <c r="AK36" s="164">
        <f t="shared" si="31"/>
        <v>4.8236861527332087E-2</v>
      </c>
      <c r="AL36" s="181">
        <f t="shared" si="32"/>
        <v>4.8236861527332753E-2</v>
      </c>
      <c r="AM36" s="164">
        <f t="shared" si="33"/>
        <v>4.6762903113463983E-2</v>
      </c>
      <c r="AN36" s="164">
        <f t="shared" si="34"/>
        <v>4.9245123240452715E-2</v>
      </c>
      <c r="AO36" s="181">
        <f t="shared" si="35"/>
        <v>4.9245123240452715E-2</v>
      </c>
      <c r="AP36" s="164">
        <f t="shared" si="36"/>
        <v>5.1150399956658266E-2</v>
      </c>
      <c r="AQ36" s="164">
        <f t="shared" si="37"/>
        <v>4.1892582145445445E-2</v>
      </c>
      <c r="AR36" s="181">
        <f t="shared" si="38"/>
        <v>4.1892582145445667E-2</v>
      </c>
      <c r="AT36" s="24">
        <f t="shared" si="4"/>
        <v>4.6378608197114257E-2</v>
      </c>
      <c r="AU36" s="24">
        <f t="shared" si="5"/>
        <v>4.3524223855917477E-2</v>
      </c>
      <c r="AV36" s="24">
        <f t="shared" si="39"/>
        <v>2.8543843411967806E-3</v>
      </c>
      <c r="AW36" s="24">
        <f t="shared" si="6"/>
        <v>4.749258522846822E-2</v>
      </c>
      <c r="AX36" s="24">
        <f t="shared" si="7"/>
        <v>4.3294580740722788E-2</v>
      </c>
      <c r="AY36" s="24">
        <f t="shared" si="40"/>
        <v>4.1980044877454326E-3</v>
      </c>
      <c r="AZ36" s="24">
        <f t="shared" si="8"/>
        <v>4.4069779697601286E-2</v>
      </c>
      <c r="BA36" s="24">
        <f t="shared" si="9"/>
        <v>4.0651186356933655E-2</v>
      </c>
      <c r="BB36" s="24">
        <f t="shared" si="41"/>
        <v>3.4185933406676305E-3</v>
      </c>
      <c r="BC36" s="24">
        <f t="shared" si="10"/>
        <v>4.5823074765955818E-2</v>
      </c>
      <c r="BD36" s="24">
        <f t="shared" si="11"/>
        <v>4.3945766564321698E-2</v>
      </c>
      <c r="BE36" s="24">
        <f t="shared" si="42"/>
        <v>1.8773082016341203E-3</v>
      </c>
      <c r="BF36" s="24">
        <f t="shared" si="12"/>
        <v>5.1191056031193449E-2</v>
      </c>
      <c r="BG36" s="24">
        <f t="shared" si="13"/>
        <v>4.8236861527332087E-2</v>
      </c>
      <c r="BH36" s="24">
        <f t="shared" si="43"/>
        <v>2.9541945038613626E-3</v>
      </c>
      <c r="BI36" s="24">
        <f t="shared" si="14"/>
        <v>4.9245123240452715E-2</v>
      </c>
      <c r="BJ36" s="24">
        <f t="shared" si="15"/>
        <v>4.6762903113463983E-2</v>
      </c>
      <c r="BK36" s="24">
        <f t="shared" si="44"/>
        <v>2.4822201269887323E-3</v>
      </c>
      <c r="BL36" s="24">
        <f t="shared" si="16"/>
        <v>5.1150399956658266E-2</v>
      </c>
      <c r="BM36" s="24">
        <f t="shared" si="17"/>
        <v>4.1892582145445445E-2</v>
      </c>
      <c r="BN36" s="24">
        <f t="shared" si="45"/>
        <v>9.2578178112128207E-3</v>
      </c>
    </row>
    <row r="37" spans="1:66" x14ac:dyDescent="0.2">
      <c r="A37" s="35">
        <f>+NAC!A38</f>
        <v>43709</v>
      </c>
      <c r="B37" s="71">
        <f>+NAC!P38</f>
        <v>250.48179999999999</v>
      </c>
      <c r="C37" s="71">
        <f>+NAC!S38</f>
        <v>241.50504017058205</v>
      </c>
      <c r="D37" s="179">
        <f>+[1]NAC!$S39</f>
        <v>241.48459649098709</v>
      </c>
      <c r="E37" s="71">
        <f>+GBA!$P38</f>
        <v>248.70650000000001</v>
      </c>
      <c r="F37" s="71">
        <f>+GBA!$S38</f>
        <v>241.46703573140977</v>
      </c>
      <c r="G37" s="179">
        <f>+[1]GBA!$S39</f>
        <v>241.46703573140979</v>
      </c>
      <c r="H37" s="71">
        <f>+PAM!$P38</f>
        <v>251.4376</v>
      </c>
      <c r="I37" s="71">
        <f>+PAM!$S38</f>
        <v>241.58882834062987</v>
      </c>
      <c r="J37" s="179">
        <f>+[1]PAM!$S39</f>
        <v>241.5888283406299</v>
      </c>
      <c r="K37" s="71">
        <f>+NOA!$P38</f>
        <v>251.512</v>
      </c>
      <c r="L37" s="71">
        <f>+NOA!$S38</f>
        <v>242.54612416297101</v>
      </c>
      <c r="M37" s="179">
        <f>+[1]NOA!$S39</f>
        <v>242.54612416297101</v>
      </c>
      <c r="N37" s="71">
        <f>+NEA!$P38</f>
        <v>253.32929999999999</v>
      </c>
      <c r="O37" s="71">
        <f>+NEA!$S38</f>
        <v>242.00546137768333</v>
      </c>
      <c r="P37" s="179">
        <f>+[1]NEA!$S39</f>
        <v>242.00546137768339</v>
      </c>
      <c r="Q37" s="71">
        <f>+CUY!$P38</f>
        <v>255.91560000000001</v>
      </c>
      <c r="R37" s="71">
        <f>+CUY!$S38</f>
        <v>243.86916611018157</v>
      </c>
      <c r="S37" s="179">
        <f>+[1]CUY!$S39</f>
        <v>243.8691661101816</v>
      </c>
      <c r="T37" s="71">
        <f>+PAT!$P38</f>
        <v>250.2465</v>
      </c>
      <c r="U37" s="71">
        <f>+PAT!$S38</f>
        <v>238.53951523282581</v>
      </c>
      <c r="V37" s="179">
        <f>+[1]PAT!$S39</f>
        <v>238.53951523282589</v>
      </c>
      <c r="X37" s="164">
        <f t="shared" si="18"/>
        <v>6.4377642281086667E-2</v>
      </c>
      <c r="Y37" s="164">
        <f t="shared" si="19"/>
        <v>6.2742733520972704E-2</v>
      </c>
      <c r="Z37" s="181">
        <f t="shared" si="20"/>
        <v>6.272781109890091E-2</v>
      </c>
      <c r="AA37" s="164">
        <f t="shared" si="21"/>
        <v>6.2777892917349476E-2</v>
      </c>
      <c r="AB37" s="164">
        <f t="shared" si="22"/>
        <v>5.9069252272523132E-2</v>
      </c>
      <c r="AC37" s="181">
        <f t="shared" si="23"/>
        <v>5.9069252272523132E-2</v>
      </c>
      <c r="AD37" s="164">
        <f t="shared" si="24"/>
        <v>6.6502205005024351E-2</v>
      </c>
      <c r="AE37" s="164">
        <f t="shared" si="25"/>
        <v>5.9394218541217736E-2</v>
      </c>
      <c r="AF37" s="181">
        <f t="shared" si="26"/>
        <v>5.9394218541217292E-2</v>
      </c>
      <c r="AG37" s="164">
        <f t="shared" si="27"/>
        <v>6.7880411591999978E-2</v>
      </c>
      <c r="AH37" s="164">
        <f t="shared" si="28"/>
        <v>5.8955962558043362E-2</v>
      </c>
      <c r="AI37" s="181">
        <f t="shared" si="29"/>
        <v>5.895596255804314E-2</v>
      </c>
      <c r="AJ37" s="164">
        <f t="shared" si="30"/>
        <v>6.6115952897686237E-2</v>
      </c>
      <c r="AK37" s="164">
        <f t="shared" si="31"/>
        <v>5.6321074090124101E-2</v>
      </c>
      <c r="AL37" s="181">
        <f t="shared" si="32"/>
        <v>5.6321074090123657E-2</v>
      </c>
      <c r="AM37" s="164">
        <f t="shared" si="33"/>
        <v>6.4301695958478566E-2</v>
      </c>
      <c r="AN37" s="164">
        <f t="shared" si="34"/>
        <v>6.0180451690328152E-2</v>
      </c>
      <c r="AO37" s="181">
        <f t="shared" si="35"/>
        <v>6.0180451690328374E-2</v>
      </c>
      <c r="AP37" s="164">
        <f t="shared" si="36"/>
        <v>5.7206999589785257E-2</v>
      </c>
      <c r="AQ37" s="164">
        <f t="shared" si="37"/>
        <v>5.3257649773925442E-2</v>
      </c>
      <c r="AR37" s="181">
        <f t="shared" si="38"/>
        <v>5.3257649773925886E-2</v>
      </c>
      <c r="AT37" s="24">
        <f t="shared" ref="AT37:AT68" si="46">+MAX(X37:Z37)</f>
        <v>6.4377642281086667E-2</v>
      </c>
      <c r="AU37" s="24">
        <f t="shared" ref="AU37:AU68" si="47">+MIN(X37:Z37)</f>
        <v>6.272781109890091E-2</v>
      </c>
      <c r="AV37" s="24">
        <f t="shared" si="39"/>
        <v>1.649831182185757E-3</v>
      </c>
      <c r="AW37" s="24">
        <f t="shared" ref="AW37:AW68" si="48">+MAX(AA37:AC37)</f>
        <v>6.2777892917349476E-2</v>
      </c>
      <c r="AX37" s="24">
        <f t="shared" ref="AX37:AX68" si="49">+MIN(AA37:AC37)</f>
        <v>5.9069252272523132E-2</v>
      </c>
      <c r="AY37" s="24">
        <f t="shared" si="40"/>
        <v>3.7086406448263443E-3</v>
      </c>
      <c r="AZ37" s="24">
        <f t="shared" ref="AZ37:AZ68" si="50">+MAX(AD37:AF37)</f>
        <v>6.6502205005024351E-2</v>
      </c>
      <c r="BA37" s="24">
        <f t="shared" ref="BA37:BA68" si="51">+MIN(AD37:AF37)</f>
        <v>5.9394218541217292E-2</v>
      </c>
      <c r="BB37" s="24">
        <f t="shared" si="41"/>
        <v>7.1079864638070589E-3</v>
      </c>
      <c r="BC37" s="24">
        <f t="shared" ref="BC37:BC68" si="52">+MAX(AG37:AI37)</f>
        <v>6.7880411591999978E-2</v>
      </c>
      <c r="BD37" s="24">
        <f t="shared" ref="BD37:BD68" si="53">+MIN(AG37:AI37)</f>
        <v>5.895596255804314E-2</v>
      </c>
      <c r="BE37" s="24">
        <f t="shared" si="42"/>
        <v>8.9244490339568383E-3</v>
      </c>
      <c r="BF37" s="24">
        <f t="shared" ref="BF37:BF68" si="54">+MAX(AJ37:AL37)</f>
        <v>6.6115952897686237E-2</v>
      </c>
      <c r="BG37" s="24">
        <f t="shared" ref="BG37:BG68" si="55">+MIN(AJ37:AL37)</f>
        <v>5.6321074090123657E-2</v>
      </c>
      <c r="BH37" s="24">
        <f t="shared" si="43"/>
        <v>9.7948788075625792E-3</v>
      </c>
      <c r="BI37" s="24">
        <f t="shared" ref="BI37:BI68" si="56">+MAX(AM37:AO37)</f>
        <v>6.4301695958478566E-2</v>
      </c>
      <c r="BJ37" s="24">
        <f t="shared" ref="BJ37:BJ68" si="57">+MIN(AM37:AO37)</f>
        <v>6.0180451690328152E-2</v>
      </c>
      <c r="BK37" s="24">
        <f t="shared" si="44"/>
        <v>4.1212442681504147E-3</v>
      </c>
      <c r="BL37" s="24">
        <f t="shared" ref="BL37:BL68" si="58">+MAX(AP37:AR37)</f>
        <v>5.7206999589785257E-2</v>
      </c>
      <c r="BM37" s="24">
        <f t="shared" ref="BM37:BM68" si="59">+MIN(AP37:AR37)</f>
        <v>5.3257649773925442E-2</v>
      </c>
      <c r="BN37" s="24">
        <f t="shared" si="45"/>
        <v>3.949349815859815E-3</v>
      </c>
    </row>
    <row r="38" spans="1:66" x14ac:dyDescent="0.2">
      <c r="A38" s="35">
        <f>+NAC!A39</f>
        <v>43739</v>
      </c>
      <c r="B38" s="71">
        <f>+NAC!P39</f>
        <v>260.01179999999999</v>
      </c>
      <c r="C38" s="71">
        <f>+NAC!S39</f>
        <v>249.35515564173053</v>
      </c>
      <c r="D38" s="179">
        <f>+[1]NAC!$S40</f>
        <v>249.32442805654091</v>
      </c>
      <c r="E38" s="71">
        <f>+GBA!$P39</f>
        <v>258.17910000000001</v>
      </c>
      <c r="F38" s="71">
        <f>+GBA!$S39</f>
        <v>249.28447994959103</v>
      </c>
      <c r="G38" s="179">
        <f>+[1]GBA!$S40</f>
        <v>249.28447994959109</v>
      </c>
      <c r="H38" s="71">
        <f>+PAM!$P39</f>
        <v>261.12779999999998</v>
      </c>
      <c r="I38" s="71">
        <f>+PAM!$S39</f>
        <v>248.8925442516647</v>
      </c>
      <c r="J38" s="179">
        <f>+[1]PAM!$S40</f>
        <v>248.8925442516647</v>
      </c>
      <c r="K38" s="71">
        <f>+NOA!$P39</f>
        <v>260.05970000000002</v>
      </c>
      <c r="L38" s="71">
        <f>+NOA!$S39</f>
        <v>249.61722698930564</v>
      </c>
      <c r="M38" s="179">
        <f>+[1]NOA!$S40</f>
        <v>249.61722698930569</v>
      </c>
      <c r="N38" s="71">
        <f>+NEA!$P39</f>
        <v>262.358</v>
      </c>
      <c r="O38" s="71">
        <f>+NEA!$S39</f>
        <v>249.47954261469454</v>
      </c>
      <c r="P38" s="179">
        <f>+[1]NEA!$S40</f>
        <v>249.47954261469451</v>
      </c>
      <c r="Q38" s="71">
        <f>+CUY!$P39</f>
        <v>266.80110000000002</v>
      </c>
      <c r="R38" s="71">
        <f>+CUY!$S39</f>
        <v>253.48338642434553</v>
      </c>
      <c r="S38" s="179">
        <f>+[1]CUY!$S40</f>
        <v>253.48338642434561</v>
      </c>
      <c r="T38" s="71">
        <f>+PAT!$P39</f>
        <v>259.59300000000002</v>
      </c>
      <c r="U38" s="71">
        <f>+PAT!$S39</f>
        <v>246.29784228976308</v>
      </c>
      <c r="V38" s="179">
        <f>+[1]PAT!$S40</f>
        <v>246.29784228976311</v>
      </c>
      <c r="X38" s="164">
        <f t="shared" si="18"/>
        <v>3.8046676445154803E-2</v>
      </c>
      <c r="Y38" s="164">
        <f t="shared" si="19"/>
        <v>3.2504975737167818E-2</v>
      </c>
      <c r="Z38" s="181">
        <f t="shared" si="20"/>
        <v>3.2465141377439499E-2</v>
      </c>
      <c r="AA38" s="164">
        <f t="shared" si="21"/>
        <v>3.8087464541537885E-2</v>
      </c>
      <c r="AB38" s="164">
        <f t="shared" si="22"/>
        <v>3.2374788527560483E-2</v>
      </c>
      <c r="AC38" s="181">
        <f t="shared" si="23"/>
        <v>3.2374788527560483E-2</v>
      </c>
      <c r="AD38" s="164">
        <f t="shared" si="24"/>
        <v>3.8539184274746452E-2</v>
      </c>
      <c r="AE38" s="164">
        <f t="shared" si="25"/>
        <v>3.023201015212873E-2</v>
      </c>
      <c r="AF38" s="181">
        <f t="shared" si="26"/>
        <v>3.023201015212873E-2</v>
      </c>
      <c r="AG38" s="164">
        <f t="shared" si="27"/>
        <v>3.3985257164668159E-2</v>
      </c>
      <c r="AH38" s="164">
        <f t="shared" si="28"/>
        <v>2.9153641810344633E-2</v>
      </c>
      <c r="AI38" s="181">
        <f t="shared" si="29"/>
        <v>2.9153641810344855E-2</v>
      </c>
      <c r="AJ38" s="164">
        <f t="shared" si="30"/>
        <v>3.5640172692223082E-2</v>
      </c>
      <c r="AK38" s="164">
        <f t="shared" si="31"/>
        <v>3.0883936232112053E-2</v>
      </c>
      <c r="AL38" s="181">
        <f t="shared" si="32"/>
        <v>3.0883936232111608E-2</v>
      </c>
      <c r="AM38" s="164">
        <f t="shared" si="33"/>
        <v>4.2535507800227856E-2</v>
      </c>
      <c r="AN38" s="164">
        <f t="shared" si="34"/>
        <v>3.9423681425228674E-2</v>
      </c>
      <c r="AO38" s="181">
        <f t="shared" si="35"/>
        <v>3.9423681425228896E-2</v>
      </c>
      <c r="AP38" s="164">
        <f t="shared" si="36"/>
        <v>3.7349173714717354E-2</v>
      </c>
      <c r="AQ38" s="164">
        <f t="shared" si="37"/>
        <v>3.2524284495861311E-2</v>
      </c>
      <c r="AR38" s="181">
        <f t="shared" si="38"/>
        <v>3.2524284495861089E-2</v>
      </c>
      <c r="AT38" s="24">
        <f t="shared" si="46"/>
        <v>3.8046676445154803E-2</v>
      </c>
      <c r="AU38" s="24">
        <f t="shared" si="47"/>
        <v>3.2465141377439499E-2</v>
      </c>
      <c r="AV38" s="24">
        <f t="shared" si="39"/>
        <v>5.5815350677153042E-3</v>
      </c>
      <c r="AW38" s="24">
        <f t="shared" si="48"/>
        <v>3.8087464541537885E-2</v>
      </c>
      <c r="AX38" s="24">
        <f t="shared" si="49"/>
        <v>3.2374788527560483E-2</v>
      </c>
      <c r="AY38" s="24">
        <f t="shared" si="40"/>
        <v>5.7126760139774024E-3</v>
      </c>
      <c r="AZ38" s="24">
        <f t="shared" si="50"/>
        <v>3.8539184274746452E-2</v>
      </c>
      <c r="BA38" s="24">
        <f t="shared" si="51"/>
        <v>3.023201015212873E-2</v>
      </c>
      <c r="BB38" s="24">
        <f t="shared" si="41"/>
        <v>8.307174122617722E-3</v>
      </c>
      <c r="BC38" s="24">
        <f t="shared" si="52"/>
        <v>3.3985257164668159E-2</v>
      </c>
      <c r="BD38" s="24">
        <f t="shared" si="53"/>
        <v>2.9153641810344633E-2</v>
      </c>
      <c r="BE38" s="24">
        <f t="shared" si="42"/>
        <v>4.8316153543235263E-3</v>
      </c>
      <c r="BF38" s="24">
        <f t="shared" si="54"/>
        <v>3.5640172692223082E-2</v>
      </c>
      <c r="BG38" s="24">
        <f t="shared" si="55"/>
        <v>3.0883936232111608E-2</v>
      </c>
      <c r="BH38" s="24">
        <f t="shared" si="43"/>
        <v>4.7562364601114737E-3</v>
      </c>
      <c r="BI38" s="24">
        <f t="shared" si="56"/>
        <v>4.2535507800227856E-2</v>
      </c>
      <c r="BJ38" s="24">
        <f t="shared" si="57"/>
        <v>3.9423681425228674E-2</v>
      </c>
      <c r="BK38" s="24">
        <f t="shared" si="44"/>
        <v>3.1118263749991826E-3</v>
      </c>
      <c r="BL38" s="24">
        <f t="shared" si="58"/>
        <v>3.7349173714717354E-2</v>
      </c>
      <c r="BM38" s="24">
        <f t="shared" si="59"/>
        <v>3.2524284495861089E-2</v>
      </c>
      <c r="BN38" s="24">
        <f t="shared" si="45"/>
        <v>4.8248892188562653E-3</v>
      </c>
    </row>
    <row r="39" spans="1:66" x14ac:dyDescent="0.2">
      <c r="A39" s="35">
        <f>+NAC!A40</f>
        <v>43770</v>
      </c>
      <c r="B39" s="71">
        <f>+NAC!P40</f>
        <v>270.35539999999997</v>
      </c>
      <c r="C39" s="71">
        <f>+NAC!S40</f>
        <v>259.8876144494094</v>
      </c>
      <c r="D39" s="179">
        <f>+[1]NAC!$S41</f>
        <v>259.85840117447702</v>
      </c>
      <c r="E39" s="71">
        <f>+GBA!$P40</f>
        <v>267.65539999999999</v>
      </c>
      <c r="F39" s="71">
        <f>+GBA!$S40</f>
        <v>260.55917335335204</v>
      </c>
      <c r="G39" s="179">
        <f>+[1]GBA!$S41</f>
        <v>260.55917335335198</v>
      </c>
      <c r="H39" s="71">
        <f>+PAM!$P40</f>
        <v>272.11450000000002</v>
      </c>
      <c r="I39" s="71">
        <f>+PAM!$S40</f>
        <v>259.98191626592183</v>
      </c>
      <c r="J39" s="179">
        <f>+[1]PAM!$S41</f>
        <v>259.98191626592183</v>
      </c>
      <c r="K39" s="71">
        <f>+NOA!$P40</f>
        <v>270.21609999999998</v>
      </c>
      <c r="L39" s="71">
        <f>+NOA!$S40</f>
        <v>259.66471627104812</v>
      </c>
      <c r="M39" s="179">
        <f>+[1]NOA!$S41</f>
        <v>259.66471627104812</v>
      </c>
      <c r="N39" s="71">
        <f>+NEA!$P40</f>
        <v>274.15440000000001</v>
      </c>
      <c r="O39" s="71">
        <f>+NEA!$S40</f>
        <v>260.75923549278514</v>
      </c>
      <c r="P39" s="179">
        <f>+[1]NEA!$S41</f>
        <v>260.75923549278508</v>
      </c>
      <c r="Q39" s="71">
        <f>+CUY!$P40</f>
        <v>279.39890000000003</v>
      </c>
      <c r="R39" s="71">
        <f>+CUY!$S40</f>
        <v>266.81711082910186</v>
      </c>
      <c r="S39" s="179">
        <f>+[1]CUY!$S41</f>
        <v>266.81711082910181</v>
      </c>
      <c r="T39" s="71">
        <f>+PAT!$P40</f>
        <v>269.93970000000002</v>
      </c>
      <c r="U39" s="71">
        <f>+PAT!$S40</f>
        <v>257.28813140138516</v>
      </c>
      <c r="V39" s="179">
        <f>+[1]PAT!$S41</f>
        <v>257.28813140138521</v>
      </c>
      <c r="X39" s="164">
        <f t="shared" si="18"/>
        <v>3.9781271465371804E-2</v>
      </c>
      <c r="Y39" s="164">
        <f t="shared" si="19"/>
        <v>4.223878499954381E-2</v>
      </c>
      <c r="Z39" s="181">
        <f t="shared" si="20"/>
        <v>4.2250064303956947E-2</v>
      </c>
      <c r="AA39" s="164">
        <f t="shared" si="21"/>
        <v>3.6704365303000808E-2</v>
      </c>
      <c r="AB39" s="164">
        <f t="shared" si="22"/>
        <v>4.5228220409232467E-2</v>
      </c>
      <c r="AC39" s="181">
        <f t="shared" si="23"/>
        <v>4.5228220409232023E-2</v>
      </c>
      <c r="AD39" s="164">
        <f t="shared" si="24"/>
        <v>4.2074034246832648E-2</v>
      </c>
      <c r="AE39" s="164">
        <f t="shared" si="25"/>
        <v>4.4554858192313862E-2</v>
      </c>
      <c r="AF39" s="181">
        <f t="shared" si="26"/>
        <v>4.4554858192313862E-2</v>
      </c>
      <c r="AG39" s="164">
        <f t="shared" si="27"/>
        <v>3.905410949870336E-2</v>
      </c>
      <c r="AH39" s="164">
        <f t="shared" si="28"/>
        <v>4.0251586010018992E-2</v>
      </c>
      <c r="AI39" s="181">
        <f t="shared" si="29"/>
        <v>4.0251586010018769E-2</v>
      </c>
      <c r="AJ39" s="164">
        <f t="shared" si="30"/>
        <v>4.4962989502893125E-2</v>
      </c>
      <c r="AK39" s="164">
        <f t="shared" si="31"/>
        <v>4.5212897057100188E-2</v>
      </c>
      <c r="AL39" s="181">
        <f t="shared" si="32"/>
        <v>4.5212897057099966E-2</v>
      </c>
      <c r="AM39" s="164">
        <f t="shared" si="33"/>
        <v>4.7217946252845255E-2</v>
      </c>
      <c r="AN39" s="164">
        <f t="shared" si="34"/>
        <v>5.2601965725812549E-2</v>
      </c>
      <c r="AO39" s="181">
        <f t="shared" si="35"/>
        <v>5.2601965725812105E-2</v>
      </c>
      <c r="AP39" s="164">
        <f t="shared" si="36"/>
        <v>3.985739214847861E-2</v>
      </c>
      <c r="AQ39" s="164">
        <f t="shared" si="37"/>
        <v>4.4621946377801702E-2</v>
      </c>
      <c r="AR39" s="181">
        <f t="shared" si="38"/>
        <v>4.4621946377801924E-2</v>
      </c>
      <c r="AT39" s="24">
        <f t="shared" si="46"/>
        <v>4.2250064303956947E-2</v>
      </c>
      <c r="AU39" s="24">
        <f t="shared" si="47"/>
        <v>3.9781271465371804E-2</v>
      </c>
      <c r="AV39" s="24">
        <f t="shared" si="39"/>
        <v>2.4687928385851432E-3</v>
      </c>
      <c r="AW39" s="24">
        <f t="shared" si="48"/>
        <v>4.5228220409232467E-2</v>
      </c>
      <c r="AX39" s="24">
        <f t="shared" si="49"/>
        <v>3.6704365303000808E-2</v>
      </c>
      <c r="AY39" s="24">
        <f t="shared" si="40"/>
        <v>8.5238551062316592E-3</v>
      </c>
      <c r="AZ39" s="24">
        <f t="shared" si="50"/>
        <v>4.4554858192313862E-2</v>
      </c>
      <c r="BA39" s="24">
        <f t="shared" si="51"/>
        <v>4.2074034246832648E-2</v>
      </c>
      <c r="BB39" s="24">
        <f t="shared" si="41"/>
        <v>2.4808239454812142E-3</v>
      </c>
      <c r="BC39" s="24">
        <f t="shared" si="52"/>
        <v>4.0251586010018992E-2</v>
      </c>
      <c r="BD39" s="24">
        <f t="shared" si="53"/>
        <v>3.905410949870336E-2</v>
      </c>
      <c r="BE39" s="24">
        <f t="shared" si="42"/>
        <v>1.1974765113156316E-3</v>
      </c>
      <c r="BF39" s="24">
        <f t="shared" si="54"/>
        <v>4.5212897057100188E-2</v>
      </c>
      <c r="BG39" s="24">
        <f t="shared" si="55"/>
        <v>4.4962989502893125E-2</v>
      </c>
      <c r="BH39" s="24">
        <f t="shared" si="43"/>
        <v>2.4990755420706279E-4</v>
      </c>
      <c r="BI39" s="24">
        <f t="shared" si="56"/>
        <v>5.2601965725812549E-2</v>
      </c>
      <c r="BJ39" s="24">
        <f t="shared" si="57"/>
        <v>4.7217946252845255E-2</v>
      </c>
      <c r="BK39" s="24">
        <f t="shared" si="44"/>
        <v>5.3840194729672941E-3</v>
      </c>
      <c r="BL39" s="24">
        <f t="shared" si="58"/>
        <v>4.4621946377801924E-2</v>
      </c>
      <c r="BM39" s="24">
        <f t="shared" si="59"/>
        <v>3.985739214847861E-2</v>
      </c>
      <c r="BN39" s="24">
        <f t="shared" si="45"/>
        <v>4.7645542293233145E-3</v>
      </c>
    </row>
    <row r="40" spans="1:66" x14ac:dyDescent="0.2">
      <c r="A40" s="35">
        <f>+NAC!A41</f>
        <v>43800</v>
      </c>
      <c r="B40" s="71">
        <f>+NAC!P41</f>
        <v>280.3107</v>
      </c>
      <c r="C40" s="71">
        <f>+NAC!S41</f>
        <v>268.67062054005186</v>
      </c>
      <c r="D40" s="179">
        <f>+[1]NAC!$S42</f>
        <v>268.6375229693773</v>
      </c>
      <c r="E40" s="71">
        <f>+GBA!$P41</f>
        <v>278.09969999999998</v>
      </c>
      <c r="F40" s="71">
        <f>+GBA!$S41</f>
        <v>269.63094654113581</v>
      </c>
      <c r="G40" s="179">
        <f>+[1]GBA!$S42</f>
        <v>269.63094654113581</v>
      </c>
      <c r="H40" s="71">
        <f>+PAM!$P41</f>
        <v>281.60939999999999</v>
      </c>
      <c r="I40" s="71">
        <f>+PAM!$S41</f>
        <v>268.90067089170958</v>
      </c>
      <c r="J40" s="179">
        <f>+[1]PAM!$S42</f>
        <v>268.90067089170958</v>
      </c>
      <c r="K40" s="71">
        <f>+NOA!$P41</f>
        <v>279.57569999999998</v>
      </c>
      <c r="L40" s="71">
        <f>+NOA!$S41</f>
        <v>269.27198421626451</v>
      </c>
      <c r="M40" s="179">
        <f>+[1]NOA!$S42</f>
        <v>269.27198421626451</v>
      </c>
      <c r="N40" s="71">
        <f>+NEA!$P41</f>
        <v>283.94229999999999</v>
      </c>
      <c r="O40" s="71">
        <f>+NEA!$S41</f>
        <v>270.10845508061158</v>
      </c>
      <c r="P40" s="179">
        <f>+[1]NEA!$S42</f>
        <v>270.10845508061158</v>
      </c>
      <c r="Q40" s="71">
        <f>+CUY!$P41</f>
        <v>288.4803</v>
      </c>
      <c r="R40" s="71">
        <f>+CUY!$S41</f>
        <v>274.88352135254576</v>
      </c>
      <c r="S40" s="179">
        <f>+[1]CUY!$S42</f>
        <v>274.88352135254581</v>
      </c>
      <c r="T40" s="71">
        <f>+PAT!$P41</f>
        <v>280.57589999999999</v>
      </c>
      <c r="U40" s="71">
        <f>+PAT!$S41</f>
        <v>267.301303897769</v>
      </c>
      <c r="V40" s="179">
        <f>+[1]PAT!$S42</f>
        <v>267.30130389776912</v>
      </c>
      <c r="X40" s="164">
        <f t="shared" si="18"/>
        <v>3.6823011487841617E-2</v>
      </c>
      <c r="Y40" s="164">
        <f t="shared" si="19"/>
        <v>3.3795400789875529E-2</v>
      </c>
      <c r="Z40" s="181">
        <f t="shared" si="20"/>
        <v>3.3784252328273645E-2</v>
      </c>
      <c r="AA40" s="164">
        <f t="shared" si="21"/>
        <v>3.9021443243812737E-2</v>
      </c>
      <c r="AB40" s="164">
        <f t="shared" si="22"/>
        <v>3.4816556527377696E-2</v>
      </c>
      <c r="AC40" s="181">
        <f t="shared" si="23"/>
        <v>3.4816556527377918E-2</v>
      </c>
      <c r="AD40" s="164">
        <f t="shared" si="24"/>
        <v>3.4893032161093851E-2</v>
      </c>
      <c r="AE40" s="164">
        <f t="shared" si="25"/>
        <v>3.4305288436543568E-2</v>
      </c>
      <c r="AF40" s="181">
        <f t="shared" si="26"/>
        <v>3.4305288436543568E-2</v>
      </c>
      <c r="AG40" s="164">
        <f t="shared" si="27"/>
        <v>3.463746238658616E-2</v>
      </c>
      <c r="AH40" s="164">
        <f t="shared" si="28"/>
        <v>3.6998742390506267E-2</v>
      </c>
      <c r="AI40" s="181">
        <f t="shared" si="29"/>
        <v>3.6998742390506267E-2</v>
      </c>
      <c r="AJ40" s="164">
        <f t="shared" si="30"/>
        <v>3.5702144485005416E-2</v>
      </c>
      <c r="AK40" s="164">
        <f t="shared" si="31"/>
        <v>3.5853838772606395E-2</v>
      </c>
      <c r="AL40" s="181">
        <f t="shared" si="32"/>
        <v>3.5853838772606617E-2</v>
      </c>
      <c r="AM40" s="164">
        <f t="shared" si="33"/>
        <v>3.2503349154201944E-2</v>
      </c>
      <c r="AN40" s="164">
        <f t="shared" si="34"/>
        <v>3.0231983617461822E-2</v>
      </c>
      <c r="AO40" s="181">
        <f t="shared" si="35"/>
        <v>3.0231983617462266E-2</v>
      </c>
      <c r="AP40" s="164">
        <f t="shared" si="36"/>
        <v>3.9402133143068507E-2</v>
      </c>
      <c r="AQ40" s="164">
        <f t="shared" si="37"/>
        <v>3.8918128255060136E-2</v>
      </c>
      <c r="AR40" s="181">
        <f t="shared" si="38"/>
        <v>3.8918128255060136E-2</v>
      </c>
      <c r="AT40" s="24">
        <f t="shared" si="46"/>
        <v>3.6823011487841617E-2</v>
      </c>
      <c r="AU40" s="24">
        <f t="shared" si="47"/>
        <v>3.3784252328273645E-2</v>
      </c>
      <c r="AV40" s="24">
        <f t="shared" si="39"/>
        <v>3.0387591595679719E-3</v>
      </c>
      <c r="AW40" s="24">
        <f t="shared" si="48"/>
        <v>3.9021443243812737E-2</v>
      </c>
      <c r="AX40" s="24">
        <f t="shared" si="49"/>
        <v>3.4816556527377696E-2</v>
      </c>
      <c r="AY40" s="24">
        <f t="shared" si="40"/>
        <v>4.2048867164350412E-3</v>
      </c>
      <c r="AZ40" s="24">
        <f t="shared" si="50"/>
        <v>3.4893032161093851E-2</v>
      </c>
      <c r="BA40" s="24">
        <f t="shared" si="51"/>
        <v>3.4305288436543568E-2</v>
      </c>
      <c r="BB40" s="24">
        <f t="shared" si="41"/>
        <v>5.8774372455028256E-4</v>
      </c>
      <c r="BC40" s="24">
        <f t="shared" si="52"/>
        <v>3.6998742390506267E-2</v>
      </c>
      <c r="BD40" s="24">
        <f t="shared" si="53"/>
        <v>3.463746238658616E-2</v>
      </c>
      <c r="BE40" s="24">
        <f t="shared" si="42"/>
        <v>2.3612800039201076E-3</v>
      </c>
      <c r="BF40" s="24">
        <f t="shared" si="54"/>
        <v>3.5853838772606617E-2</v>
      </c>
      <c r="BG40" s="24">
        <f t="shared" si="55"/>
        <v>3.5702144485005416E-2</v>
      </c>
      <c r="BH40" s="24">
        <f t="shared" si="43"/>
        <v>1.5169428760120063E-4</v>
      </c>
      <c r="BI40" s="24">
        <f t="shared" si="56"/>
        <v>3.2503349154201944E-2</v>
      </c>
      <c r="BJ40" s="24">
        <f t="shared" si="57"/>
        <v>3.0231983617461822E-2</v>
      </c>
      <c r="BK40" s="24">
        <f t="shared" si="44"/>
        <v>2.271365536740122E-3</v>
      </c>
      <c r="BL40" s="24">
        <f t="shared" si="58"/>
        <v>3.9402133143068507E-2</v>
      </c>
      <c r="BM40" s="24">
        <f t="shared" si="59"/>
        <v>3.8918128255060136E-2</v>
      </c>
      <c r="BN40" s="24">
        <f t="shared" si="45"/>
        <v>4.8400488800837138E-4</v>
      </c>
    </row>
    <row r="41" spans="1:66" x14ac:dyDescent="0.2">
      <c r="A41" s="35">
        <f>+NAC!A42</f>
        <v>43831</v>
      </c>
      <c r="B41" s="71">
        <f>+NAC!P42</f>
        <v>287.15289999999999</v>
      </c>
      <c r="C41" s="71">
        <f>+NAC!S42</f>
        <v>278.94652039437347</v>
      </c>
      <c r="D41" s="179">
        <f>+[1]NAC!$S43</f>
        <v>278.92074985240458</v>
      </c>
      <c r="E41" s="71">
        <f>+GBA!$P42</f>
        <v>283.84230000000002</v>
      </c>
      <c r="F41" s="71">
        <f>+GBA!$S42</f>
        <v>278.95083412521331</v>
      </c>
      <c r="G41" s="179">
        <f>+[1]GBA!$S43</f>
        <v>278.95083412521319</v>
      </c>
      <c r="H41" s="71">
        <f>+PAM!$P42</f>
        <v>288.94310000000002</v>
      </c>
      <c r="I41" s="71">
        <f>+PAM!$S42</f>
        <v>278.7998994161959</v>
      </c>
      <c r="J41" s="179">
        <f>+[1]PAM!$S43</f>
        <v>278.7998994161959</v>
      </c>
      <c r="K41" s="71">
        <f>+NOA!$P42</f>
        <v>286.72430000000003</v>
      </c>
      <c r="L41" s="71">
        <f>+NOA!$S42</f>
        <v>278.40761627809042</v>
      </c>
      <c r="M41" s="179">
        <f>+[1]NOA!$S43</f>
        <v>278.40761627809047</v>
      </c>
      <c r="N41" s="71">
        <f>+NEA!$P42</f>
        <v>293.78960000000001</v>
      </c>
      <c r="O41" s="71">
        <f>+NEA!$S42</f>
        <v>281.91617053773859</v>
      </c>
      <c r="P41" s="179">
        <f>+[1]NEA!$S43</f>
        <v>281.91617053773859</v>
      </c>
      <c r="Q41" s="71">
        <f>+CUY!$P42</f>
        <v>297.34739999999999</v>
      </c>
      <c r="R41" s="71">
        <f>+CUY!$S42</f>
        <v>284.03857542478153</v>
      </c>
      <c r="S41" s="179">
        <f>+[1]CUY!$S43</f>
        <v>284.03857542478158</v>
      </c>
      <c r="T41" s="71">
        <f>+PAT!$P42</f>
        <v>288.79849999999999</v>
      </c>
      <c r="U41" s="71">
        <f>+PAT!$S42</f>
        <v>276.40514952254159</v>
      </c>
      <c r="V41" s="179">
        <f>+[1]PAT!$S43</f>
        <v>276.40514952254159</v>
      </c>
      <c r="X41" s="164">
        <f t="shared" si="18"/>
        <v>2.440934291841157E-2</v>
      </c>
      <c r="Y41" s="164">
        <f t="shared" si="19"/>
        <v>3.8247203336435387E-2</v>
      </c>
      <c r="Z41" s="181">
        <f t="shared" si="20"/>
        <v>3.8279190372818794E-2</v>
      </c>
      <c r="AA41" s="164">
        <f t="shared" si="21"/>
        <v>2.0649428963785521E-2</v>
      </c>
      <c r="AB41" s="164">
        <f t="shared" si="22"/>
        <v>3.4565348316409228E-2</v>
      </c>
      <c r="AC41" s="181">
        <f t="shared" si="23"/>
        <v>3.4565348316408784E-2</v>
      </c>
      <c r="AD41" s="164">
        <f t="shared" si="24"/>
        <v>2.6042099446964562E-2</v>
      </c>
      <c r="AE41" s="164">
        <f t="shared" si="25"/>
        <v>3.6813699615025897E-2</v>
      </c>
      <c r="AF41" s="181">
        <f t="shared" si="26"/>
        <v>3.6813699615025897E-2</v>
      </c>
      <c r="AG41" s="164">
        <f t="shared" si="27"/>
        <v>2.5569461151309092E-2</v>
      </c>
      <c r="AH41" s="164">
        <f t="shared" si="28"/>
        <v>3.3927153945910282E-2</v>
      </c>
      <c r="AI41" s="181">
        <f t="shared" si="29"/>
        <v>3.3927153945910282E-2</v>
      </c>
      <c r="AJ41" s="164">
        <f t="shared" si="30"/>
        <v>3.468063758024087E-2</v>
      </c>
      <c r="AK41" s="164">
        <f t="shared" si="31"/>
        <v>4.3714719902429922E-2</v>
      </c>
      <c r="AL41" s="181">
        <f t="shared" si="32"/>
        <v>4.3714719902429922E-2</v>
      </c>
      <c r="AM41" s="164">
        <f t="shared" si="33"/>
        <v>3.073728084725369E-2</v>
      </c>
      <c r="AN41" s="164">
        <f t="shared" si="34"/>
        <v>3.3305212430301268E-2</v>
      </c>
      <c r="AO41" s="181">
        <f t="shared" si="35"/>
        <v>3.3305212430301268E-2</v>
      </c>
      <c r="AP41" s="164">
        <f t="shared" si="36"/>
        <v>2.9306152096455929E-2</v>
      </c>
      <c r="AQ41" s="164">
        <f t="shared" si="37"/>
        <v>3.4058365941433744E-2</v>
      </c>
      <c r="AR41" s="181">
        <f t="shared" si="38"/>
        <v>3.40583659414333E-2</v>
      </c>
      <c r="AT41" s="24">
        <f t="shared" si="46"/>
        <v>3.8279190372818794E-2</v>
      </c>
      <c r="AU41" s="24">
        <f t="shared" si="47"/>
        <v>2.440934291841157E-2</v>
      </c>
      <c r="AV41" s="24">
        <f t="shared" si="39"/>
        <v>1.3869847454407225E-2</v>
      </c>
      <c r="AW41" s="24">
        <f t="shared" si="48"/>
        <v>3.4565348316409228E-2</v>
      </c>
      <c r="AX41" s="24">
        <f t="shared" si="49"/>
        <v>2.0649428963785521E-2</v>
      </c>
      <c r="AY41" s="24">
        <f t="shared" si="40"/>
        <v>1.3915919352623707E-2</v>
      </c>
      <c r="AZ41" s="24">
        <f t="shared" si="50"/>
        <v>3.6813699615025897E-2</v>
      </c>
      <c r="BA41" s="24">
        <f t="shared" si="51"/>
        <v>2.6042099446964562E-2</v>
      </c>
      <c r="BB41" s="24">
        <f t="shared" si="41"/>
        <v>1.0771600168061335E-2</v>
      </c>
      <c r="BC41" s="24">
        <f t="shared" si="52"/>
        <v>3.3927153945910282E-2</v>
      </c>
      <c r="BD41" s="24">
        <f t="shared" si="53"/>
        <v>2.5569461151309092E-2</v>
      </c>
      <c r="BE41" s="24">
        <f t="shared" si="42"/>
        <v>8.3576927946011903E-3</v>
      </c>
      <c r="BF41" s="24">
        <f t="shared" si="54"/>
        <v>4.3714719902429922E-2</v>
      </c>
      <c r="BG41" s="24">
        <f t="shared" si="55"/>
        <v>3.468063758024087E-2</v>
      </c>
      <c r="BH41" s="24">
        <f t="shared" si="43"/>
        <v>9.0340823221890521E-3</v>
      </c>
      <c r="BI41" s="24">
        <f t="shared" si="56"/>
        <v>3.3305212430301268E-2</v>
      </c>
      <c r="BJ41" s="24">
        <f t="shared" si="57"/>
        <v>3.073728084725369E-2</v>
      </c>
      <c r="BK41" s="24">
        <f t="shared" si="44"/>
        <v>2.567931583047578E-3</v>
      </c>
      <c r="BL41" s="24">
        <f t="shared" si="58"/>
        <v>3.4058365941433744E-2</v>
      </c>
      <c r="BM41" s="24">
        <f t="shared" si="59"/>
        <v>2.9306152096455929E-2</v>
      </c>
      <c r="BN41" s="24">
        <f t="shared" si="45"/>
        <v>4.7522138449778151E-3</v>
      </c>
    </row>
    <row r="42" spans="1:66" x14ac:dyDescent="0.2">
      <c r="A42" s="35">
        <f>+NAC!A43</f>
        <v>43862</v>
      </c>
      <c r="B42" s="71">
        <f>+NAC!P43</f>
        <v>293.99220000000003</v>
      </c>
      <c r="C42" s="71">
        <f>+NAC!S43</f>
        <v>286.78155436432405</v>
      </c>
      <c r="D42" s="179">
        <f>+[1]NAC!$S44</f>
        <v>286.75921190787568</v>
      </c>
      <c r="E42" s="71">
        <f>+GBA!$P43</f>
        <v>289.8974</v>
      </c>
      <c r="F42" s="71">
        <f>+GBA!$S43</f>
        <v>284.52489047150226</v>
      </c>
      <c r="G42" s="179">
        <f>+[1]GBA!$S44</f>
        <v>284.52489047150232</v>
      </c>
      <c r="H42" s="71">
        <f>+PAM!$P43</f>
        <v>296.52159999999998</v>
      </c>
      <c r="I42" s="71">
        <f>+PAM!$S43</f>
        <v>285.64656079560933</v>
      </c>
      <c r="J42" s="179">
        <f>+[1]PAM!$S44</f>
        <v>285.64656079560928</v>
      </c>
      <c r="K42" s="71">
        <f>+NOA!$P43</f>
        <v>294.19220000000001</v>
      </c>
      <c r="L42" s="71">
        <f>+NOA!$S43</f>
        <v>285.64435708077974</v>
      </c>
      <c r="M42" s="179">
        <f>+[1]NOA!$S44</f>
        <v>285.64435708077968</v>
      </c>
      <c r="N42" s="71">
        <f>+NEA!$P43</f>
        <v>301.25209999999998</v>
      </c>
      <c r="O42" s="71">
        <f>+NEA!$S43</f>
        <v>288.6939490584312</v>
      </c>
      <c r="P42" s="179">
        <f>+[1]NEA!$S44</f>
        <v>288.69394905843131</v>
      </c>
      <c r="Q42" s="71">
        <f>+CUY!$P43</f>
        <v>305.13909999999998</v>
      </c>
      <c r="R42" s="71">
        <f>+CUY!$S43</f>
        <v>291.02202440869291</v>
      </c>
      <c r="S42" s="179">
        <f>+[1]CUY!$S44</f>
        <v>291.02202440869291</v>
      </c>
      <c r="T42" s="71">
        <f>+PAT!$P43</f>
        <v>295.18549999999999</v>
      </c>
      <c r="U42" s="71">
        <f>+PAT!$S43</f>
        <v>282.48663880724172</v>
      </c>
      <c r="V42" s="179">
        <f>+[1]PAT!$S44</f>
        <v>282.48663880724172</v>
      </c>
      <c r="X42" s="164">
        <f t="shared" si="18"/>
        <v>2.3817624687057171E-2</v>
      </c>
      <c r="Y42" s="164">
        <f t="shared" si="19"/>
        <v>2.8087943018157979E-2</v>
      </c>
      <c r="Z42" s="181">
        <f t="shared" si="20"/>
        <v>2.8102828705354188E-2</v>
      </c>
      <c r="AA42" s="164">
        <f t="shared" si="21"/>
        <v>2.13326202613211E-2</v>
      </c>
      <c r="AB42" s="164">
        <f t="shared" si="22"/>
        <v>1.9982217883553366E-2</v>
      </c>
      <c r="AC42" s="181">
        <f t="shared" si="23"/>
        <v>1.9982217883554032E-2</v>
      </c>
      <c r="AD42" s="164">
        <f t="shared" si="24"/>
        <v>2.6228347380504946E-2</v>
      </c>
      <c r="AE42" s="164">
        <f t="shared" si="25"/>
        <v>2.4557617824648714E-2</v>
      </c>
      <c r="AF42" s="181">
        <f t="shared" si="26"/>
        <v>2.4557617824648492E-2</v>
      </c>
      <c r="AG42" s="164">
        <f t="shared" si="27"/>
        <v>2.6045577580972257E-2</v>
      </c>
      <c r="AH42" s="164">
        <f t="shared" si="28"/>
        <v>2.5993329131703158E-2</v>
      </c>
      <c r="AI42" s="181">
        <f t="shared" si="29"/>
        <v>2.5993329131702714E-2</v>
      </c>
      <c r="AJ42" s="164">
        <f t="shared" si="30"/>
        <v>2.5400831070943264E-2</v>
      </c>
      <c r="AK42" s="164">
        <f t="shared" si="31"/>
        <v>2.4041822460075135E-2</v>
      </c>
      <c r="AL42" s="181">
        <f t="shared" si="32"/>
        <v>2.4041822460075579E-2</v>
      </c>
      <c r="AM42" s="164">
        <f t="shared" si="33"/>
        <v>2.6204029360942682E-2</v>
      </c>
      <c r="AN42" s="164">
        <f t="shared" si="34"/>
        <v>2.4586269570841202E-2</v>
      </c>
      <c r="AO42" s="181">
        <f t="shared" si="35"/>
        <v>2.458626957084098E-2</v>
      </c>
      <c r="AP42" s="164">
        <f t="shared" si="36"/>
        <v>2.2115765836733914E-2</v>
      </c>
      <c r="AQ42" s="164">
        <f t="shared" si="37"/>
        <v>2.2002083880149126E-2</v>
      </c>
      <c r="AR42" s="181">
        <f t="shared" si="38"/>
        <v>2.2002083880149126E-2</v>
      </c>
      <c r="AT42" s="24">
        <f t="shared" si="46"/>
        <v>2.8102828705354188E-2</v>
      </c>
      <c r="AU42" s="24">
        <f t="shared" si="47"/>
        <v>2.3817624687057171E-2</v>
      </c>
      <c r="AV42" s="24">
        <f t="shared" si="39"/>
        <v>4.2852040182970175E-3</v>
      </c>
      <c r="AW42" s="24">
        <f t="shared" si="48"/>
        <v>2.13326202613211E-2</v>
      </c>
      <c r="AX42" s="24">
        <f t="shared" si="49"/>
        <v>1.9982217883553366E-2</v>
      </c>
      <c r="AY42" s="24">
        <f t="shared" si="40"/>
        <v>1.3504023777677343E-3</v>
      </c>
      <c r="AZ42" s="24">
        <f t="shared" si="50"/>
        <v>2.6228347380504946E-2</v>
      </c>
      <c r="BA42" s="24">
        <f t="shared" si="51"/>
        <v>2.4557617824648492E-2</v>
      </c>
      <c r="BB42" s="24">
        <f t="shared" si="41"/>
        <v>1.6707295558564539E-3</v>
      </c>
      <c r="BC42" s="24">
        <f t="shared" si="52"/>
        <v>2.6045577580972257E-2</v>
      </c>
      <c r="BD42" s="24">
        <f t="shared" si="53"/>
        <v>2.5993329131702714E-2</v>
      </c>
      <c r="BE42" s="24">
        <f t="shared" si="42"/>
        <v>5.2248449269542974E-5</v>
      </c>
      <c r="BF42" s="24">
        <f t="shared" si="54"/>
        <v>2.5400831070943264E-2</v>
      </c>
      <c r="BG42" s="24">
        <f t="shared" si="55"/>
        <v>2.4041822460075135E-2</v>
      </c>
      <c r="BH42" s="24">
        <f t="shared" si="43"/>
        <v>1.3590086108681287E-3</v>
      </c>
      <c r="BI42" s="24">
        <f t="shared" si="56"/>
        <v>2.6204029360942682E-2</v>
      </c>
      <c r="BJ42" s="24">
        <f t="shared" si="57"/>
        <v>2.458626957084098E-2</v>
      </c>
      <c r="BK42" s="24">
        <f t="shared" si="44"/>
        <v>1.6177597901017027E-3</v>
      </c>
      <c r="BL42" s="24">
        <f t="shared" si="58"/>
        <v>2.2115765836733914E-2</v>
      </c>
      <c r="BM42" s="24">
        <f t="shared" si="59"/>
        <v>2.2002083880149126E-2</v>
      </c>
      <c r="BN42" s="24">
        <f t="shared" si="45"/>
        <v>1.1368195658478797E-4</v>
      </c>
    </row>
    <row r="43" spans="1:66" x14ac:dyDescent="0.2">
      <c r="A43" s="35">
        <f>+NAC!A44</f>
        <v>43891</v>
      </c>
      <c r="B43" s="71">
        <f>+NAC!P44</f>
        <v>303.16649999999998</v>
      </c>
      <c r="C43" s="71">
        <f>+NAC!S44</f>
        <v>295.0404477564739</v>
      </c>
      <c r="D43" s="179">
        <f>+[1]NAC!$S45</f>
        <v>295.01302217717421</v>
      </c>
      <c r="E43" s="71">
        <f>+GBA!$P44</f>
        <v>299.34629999999999</v>
      </c>
      <c r="F43" s="71">
        <f>+GBA!$S44</f>
        <v>290.75306668369541</v>
      </c>
      <c r="G43" s="179">
        <f>+[1]GBA!$S45</f>
        <v>290.75306668369541</v>
      </c>
      <c r="H43" s="71">
        <f>+PAM!$P44</f>
        <v>305.31619999999998</v>
      </c>
      <c r="I43" s="71">
        <f>+PAM!$S44</f>
        <v>292.31561411151051</v>
      </c>
      <c r="J43" s="179">
        <f>+[1]PAM!$S45</f>
        <v>292.31561411151051</v>
      </c>
      <c r="K43" s="71">
        <f>+NOA!$P44</f>
        <v>304.63830000000002</v>
      </c>
      <c r="L43" s="71">
        <f>+NOA!$S44</f>
        <v>295.37414808660981</v>
      </c>
      <c r="M43" s="179">
        <f>+[1]NOA!$S45</f>
        <v>295.37414808660981</v>
      </c>
      <c r="N43" s="71">
        <f>+NEA!$P44</f>
        <v>309.59219999999999</v>
      </c>
      <c r="O43" s="71">
        <f>+NEA!$S44</f>
        <v>296.6686522606297</v>
      </c>
      <c r="P43" s="179">
        <f>+[1]NEA!$S45</f>
        <v>296.66865226062981</v>
      </c>
      <c r="Q43" s="71">
        <f>+CUY!$P44</f>
        <v>313.92570000000001</v>
      </c>
      <c r="R43" s="71">
        <f>+CUY!$S44</f>
        <v>297.90206566995249</v>
      </c>
      <c r="S43" s="179">
        <f>+[1]CUY!$S45</f>
        <v>297.90206566995249</v>
      </c>
      <c r="T43" s="71">
        <f>+PAT!$P44</f>
        <v>303.8528</v>
      </c>
      <c r="U43" s="71">
        <f>+PAT!$S44</f>
        <v>288.17685848481585</v>
      </c>
      <c r="V43" s="179">
        <f>+[1]PAT!$S45</f>
        <v>288.1768584848158</v>
      </c>
      <c r="X43" s="164">
        <f t="shared" si="18"/>
        <v>3.120592995324345E-2</v>
      </c>
      <c r="Y43" s="164">
        <f t="shared" si="19"/>
        <v>2.8798551603001155E-2</v>
      </c>
      <c r="Z43" s="181">
        <f t="shared" si="20"/>
        <v>2.8783069301885789E-2</v>
      </c>
      <c r="AA43" s="164">
        <f t="shared" si="21"/>
        <v>3.2593945306166772E-2</v>
      </c>
      <c r="AB43" s="164">
        <f t="shared" si="22"/>
        <v>2.1889741181771782E-2</v>
      </c>
      <c r="AC43" s="181">
        <f t="shared" si="23"/>
        <v>2.188974118177156E-2</v>
      </c>
      <c r="AD43" s="164">
        <f t="shared" si="24"/>
        <v>2.9659222127494278E-2</v>
      </c>
      <c r="AE43" s="164">
        <f t="shared" si="25"/>
        <v>2.334722076585094E-2</v>
      </c>
      <c r="AF43" s="181">
        <f t="shared" si="26"/>
        <v>2.3347220765851162E-2</v>
      </c>
      <c r="AG43" s="164">
        <f t="shared" si="27"/>
        <v>3.550773949819197E-2</v>
      </c>
      <c r="AH43" s="164">
        <f t="shared" si="28"/>
        <v>3.4062605350465569E-2</v>
      </c>
      <c r="AI43" s="181">
        <f t="shared" si="29"/>
        <v>3.4062605350465791E-2</v>
      </c>
      <c r="AJ43" s="164">
        <f t="shared" si="30"/>
        <v>2.768478626373061E-2</v>
      </c>
      <c r="AK43" s="164">
        <f t="shared" si="31"/>
        <v>2.7623381883159714E-2</v>
      </c>
      <c r="AL43" s="181">
        <f t="shared" si="32"/>
        <v>2.7623381883159714E-2</v>
      </c>
      <c r="AM43" s="164">
        <f t="shared" si="33"/>
        <v>2.8795392003188036E-2</v>
      </c>
      <c r="AN43" s="164">
        <f t="shared" si="34"/>
        <v>2.3640964202756187E-2</v>
      </c>
      <c r="AO43" s="181">
        <f t="shared" si="35"/>
        <v>2.3640964202756187E-2</v>
      </c>
      <c r="AP43" s="164">
        <f t="shared" si="36"/>
        <v>2.936221460742483E-2</v>
      </c>
      <c r="AQ43" s="164">
        <f t="shared" si="37"/>
        <v>2.0143323243889455E-2</v>
      </c>
      <c r="AR43" s="181">
        <f t="shared" si="38"/>
        <v>2.0143323243889233E-2</v>
      </c>
      <c r="AT43" s="24">
        <f t="shared" si="46"/>
        <v>3.120592995324345E-2</v>
      </c>
      <c r="AU43" s="24">
        <f t="shared" si="47"/>
        <v>2.8783069301885789E-2</v>
      </c>
      <c r="AV43" s="24">
        <f t="shared" si="39"/>
        <v>2.4228606513576612E-3</v>
      </c>
      <c r="AW43" s="24">
        <f t="shared" si="48"/>
        <v>3.2593945306166772E-2</v>
      </c>
      <c r="AX43" s="24">
        <f t="shared" si="49"/>
        <v>2.188974118177156E-2</v>
      </c>
      <c r="AY43" s="24">
        <f t="shared" si="40"/>
        <v>1.0704204124395211E-2</v>
      </c>
      <c r="AZ43" s="24">
        <f t="shared" si="50"/>
        <v>2.9659222127494278E-2</v>
      </c>
      <c r="BA43" s="24">
        <f t="shared" si="51"/>
        <v>2.334722076585094E-2</v>
      </c>
      <c r="BB43" s="24">
        <f t="shared" si="41"/>
        <v>6.3120013616433379E-3</v>
      </c>
      <c r="BC43" s="24">
        <f t="shared" si="52"/>
        <v>3.550773949819197E-2</v>
      </c>
      <c r="BD43" s="24">
        <f t="shared" si="53"/>
        <v>3.4062605350465569E-2</v>
      </c>
      <c r="BE43" s="24">
        <f t="shared" si="42"/>
        <v>1.4451341477264013E-3</v>
      </c>
      <c r="BF43" s="24">
        <f t="shared" si="54"/>
        <v>2.768478626373061E-2</v>
      </c>
      <c r="BG43" s="24">
        <f t="shared" si="55"/>
        <v>2.7623381883159714E-2</v>
      </c>
      <c r="BH43" s="24">
        <f t="shared" si="43"/>
        <v>6.1404380570895256E-5</v>
      </c>
      <c r="BI43" s="24">
        <f t="shared" si="56"/>
        <v>2.8795392003188036E-2</v>
      </c>
      <c r="BJ43" s="24">
        <f t="shared" si="57"/>
        <v>2.3640964202756187E-2</v>
      </c>
      <c r="BK43" s="24">
        <f t="shared" si="44"/>
        <v>5.1544278004318489E-3</v>
      </c>
      <c r="BL43" s="24">
        <f t="shared" si="58"/>
        <v>2.936221460742483E-2</v>
      </c>
      <c r="BM43" s="24">
        <f t="shared" si="59"/>
        <v>2.0143323243889233E-2</v>
      </c>
      <c r="BN43" s="24">
        <f t="shared" si="45"/>
        <v>9.2188913635355973E-3</v>
      </c>
    </row>
    <row r="44" spans="1:66" x14ac:dyDescent="0.2">
      <c r="A44" s="35">
        <f>+NAC!A45</f>
        <v>43922</v>
      </c>
      <c r="B44" s="71">
        <f>+NAC!P45</f>
        <v>308.36810000000003</v>
      </c>
      <c r="C44" s="71">
        <f>+NAC!S45</f>
        <v>300.73570325912226</v>
      </c>
      <c r="D44" s="179">
        <f>+[1]NAC!$S46</f>
        <v>300.70475161302801</v>
      </c>
      <c r="E44" s="71">
        <f>+GBA!$P45</f>
        <v>304.233</v>
      </c>
      <c r="F44" s="71">
        <f>+GBA!$S45</f>
        <v>295.68506340287587</v>
      </c>
      <c r="G44" s="179">
        <f>+[1]GBA!$S46</f>
        <v>295.68506340287593</v>
      </c>
      <c r="H44" s="71">
        <f>+PAM!$P45</f>
        <v>310.60840000000002</v>
      </c>
      <c r="I44" s="71">
        <f>+PAM!$S45</f>
        <v>298.59942216800368</v>
      </c>
      <c r="J44" s="179">
        <f>+[1]PAM!$S46</f>
        <v>298.59942216800368</v>
      </c>
      <c r="K44" s="71">
        <f>+NOA!$P45</f>
        <v>313.20580000000001</v>
      </c>
      <c r="L44" s="71">
        <f>+NOA!$S45</f>
        <v>304.06774935721882</v>
      </c>
      <c r="M44" s="179">
        <f>+[1]NOA!$S46</f>
        <v>304.06774935721882</v>
      </c>
      <c r="N44" s="71">
        <f>+NEA!$P45</f>
        <v>316.31799999999998</v>
      </c>
      <c r="O44" s="71">
        <f>+NEA!$S45</f>
        <v>305.16885998540238</v>
      </c>
      <c r="P44" s="179">
        <f>+[1]NEA!$S46</f>
        <v>305.16885998540238</v>
      </c>
      <c r="Q44" s="71">
        <f>+CUY!$P45</f>
        <v>318.30309999999997</v>
      </c>
      <c r="R44" s="71">
        <f>+CUY!$S45</f>
        <v>303.90713707686575</v>
      </c>
      <c r="S44" s="179">
        <f>+[1]CUY!$S46</f>
        <v>303.90713707686592</v>
      </c>
      <c r="T44" s="71">
        <f>+PAT!$P45</f>
        <v>305.79739999999998</v>
      </c>
      <c r="U44" s="71">
        <f>+PAT!$S45</f>
        <v>289.89002555622295</v>
      </c>
      <c r="V44" s="179">
        <f>+[1]PAT!$S46</f>
        <v>289.89002555622289</v>
      </c>
      <c r="X44" s="164">
        <f t="shared" si="18"/>
        <v>1.7157568530824063E-2</v>
      </c>
      <c r="Y44" s="164">
        <f t="shared" si="19"/>
        <v>1.9303304160347645E-2</v>
      </c>
      <c r="Z44" s="181">
        <f t="shared" si="20"/>
        <v>1.9293146430788832E-2</v>
      </c>
      <c r="AA44" s="164">
        <f t="shared" si="21"/>
        <v>1.632457124073361E-2</v>
      </c>
      <c r="AB44" s="164">
        <f t="shared" si="22"/>
        <v>1.6962836455808983E-2</v>
      </c>
      <c r="AC44" s="181">
        <f t="shared" si="23"/>
        <v>1.6962836455809205E-2</v>
      </c>
      <c r="AD44" s="164">
        <f t="shared" si="24"/>
        <v>1.7333505395390247E-2</v>
      </c>
      <c r="AE44" s="164">
        <f t="shared" si="25"/>
        <v>2.1496655509124052E-2</v>
      </c>
      <c r="AF44" s="181">
        <f t="shared" si="26"/>
        <v>2.1496655509124052E-2</v>
      </c>
      <c r="AG44" s="164">
        <f t="shared" si="27"/>
        <v>2.8123515657748843E-2</v>
      </c>
      <c r="AH44" s="164">
        <f t="shared" si="28"/>
        <v>2.9432505610003101E-2</v>
      </c>
      <c r="AI44" s="181">
        <f t="shared" si="29"/>
        <v>2.9432505610003101E-2</v>
      </c>
      <c r="AJ44" s="164">
        <f t="shared" si="30"/>
        <v>2.1724707534621412E-2</v>
      </c>
      <c r="AK44" s="164">
        <f t="shared" si="31"/>
        <v>2.8652193819605376E-2</v>
      </c>
      <c r="AL44" s="181">
        <f t="shared" si="32"/>
        <v>2.8652193819604932E-2</v>
      </c>
      <c r="AM44" s="164">
        <f t="shared" si="33"/>
        <v>1.3944063834212983E-2</v>
      </c>
      <c r="AN44" s="164">
        <f t="shared" si="34"/>
        <v>2.015787098826749E-2</v>
      </c>
      <c r="AO44" s="181">
        <f t="shared" si="35"/>
        <v>2.0157870988267934E-2</v>
      </c>
      <c r="AP44" s="164">
        <f t="shared" si="36"/>
        <v>6.3998093813846246E-3</v>
      </c>
      <c r="AQ44" s="164">
        <f t="shared" si="37"/>
        <v>5.9448460935227487E-3</v>
      </c>
      <c r="AR44" s="181">
        <f t="shared" si="38"/>
        <v>5.9448460935227487E-3</v>
      </c>
      <c r="AT44" s="24">
        <f t="shared" si="46"/>
        <v>1.9303304160347645E-2</v>
      </c>
      <c r="AU44" s="24">
        <f t="shared" si="47"/>
        <v>1.7157568530824063E-2</v>
      </c>
      <c r="AV44" s="24">
        <f t="shared" si="39"/>
        <v>2.1457356295235819E-3</v>
      </c>
      <c r="AW44" s="24">
        <f t="shared" si="48"/>
        <v>1.6962836455809205E-2</v>
      </c>
      <c r="AX44" s="24">
        <f t="shared" si="49"/>
        <v>1.632457124073361E-2</v>
      </c>
      <c r="AY44" s="24">
        <f t="shared" si="40"/>
        <v>6.3826521507559519E-4</v>
      </c>
      <c r="AZ44" s="24">
        <f t="shared" si="50"/>
        <v>2.1496655509124052E-2</v>
      </c>
      <c r="BA44" s="24">
        <f t="shared" si="51"/>
        <v>1.7333505395390247E-2</v>
      </c>
      <c r="BB44" s="24">
        <f t="shared" si="41"/>
        <v>4.1631501137338045E-3</v>
      </c>
      <c r="BC44" s="24">
        <f t="shared" si="52"/>
        <v>2.9432505610003101E-2</v>
      </c>
      <c r="BD44" s="24">
        <f t="shared" si="53"/>
        <v>2.8123515657748843E-2</v>
      </c>
      <c r="BE44" s="24">
        <f t="shared" si="42"/>
        <v>1.3089899522542581E-3</v>
      </c>
      <c r="BF44" s="24">
        <f t="shared" si="54"/>
        <v>2.8652193819605376E-2</v>
      </c>
      <c r="BG44" s="24">
        <f t="shared" si="55"/>
        <v>2.1724707534621412E-2</v>
      </c>
      <c r="BH44" s="24">
        <f t="shared" si="43"/>
        <v>6.9274862849839636E-3</v>
      </c>
      <c r="BI44" s="24">
        <f t="shared" si="56"/>
        <v>2.0157870988267934E-2</v>
      </c>
      <c r="BJ44" s="24">
        <f t="shared" si="57"/>
        <v>1.3944063834212983E-2</v>
      </c>
      <c r="BK44" s="24">
        <f t="shared" si="44"/>
        <v>6.2138071540549511E-3</v>
      </c>
      <c r="BL44" s="24">
        <f t="shared" si="58"/>
        <v>6.3998093813846246E-3</v>
      </c>
      <c r="BM44" s="24">
        <f t="shared" si="59"/>
        <v>5.9448460935227487E-3</v>
      </c>
      <c r="BN44" s="24">
        <f t="shared" si="45"/>
        <v>4.549632878618759E-4</v>
      </c>
    </row>
    <row r="45" spans="1:66" x14ac:dyDescent="0.2">
      <c r="A45" s="35">
        <f>+NAC!A46</f>
        <v>43952</v>
      </c>
      <c r="B45" s="71">
        <f>+NAC!P46</f>
        <v>313.31950000000001</v>
      </c>
      <c r="C45" s="71">
        <f>+NAC!S46</f>
        <v>307.60256115950233</v>
      </c>
      <c r="D45" s="179">
        <f>+[1]NAC!$S47</f>
        <v>307.57444552379741</v>
      </c>
      <c r="E45" s="71">
        <f>+GBA!$P46</f>
        <v>308.40230000000003</v>
      </c>
      <c r="F45" s="71">
        <f>+GBA!$S46</f>
        <v>305.19553955751906</v>
      </c>
      <c r="G45" s="179">
        <f>+[1]GBA!$S47</f>
        <v>305.19553955751923</v>
      </c>
      <c r="H45" s="71">
        <f>+PAM!$P46</f>
        <v>316.29259999999999</v>
      </c>
      <c r="I45" s="71">
        <f>+PAM!$S46</f>
        <v>305.96654845131422</v>
      </c>
      <c r="J45" s="179">
        <f>+[1]PAM!$S47</f>
        <v>305.96654845131422</v>
      </c>
      <c r="K45" s="71">
        <f>+NOA!$P46</f>
        <v>318.99419999999998</v>
      </c>
      <c r="L45" s="71">
        <f>+NOA!$S46</f>
        <v>311.90421055281161</v>
      </c>
      <c r="M45" s="179">
        <f>+[1]NOA!$S47</f>
        <v>311.90421055281172</v>
      </c>
      <c r="N45" s="71">
        <f>+NEA!$P46</f>
        <v>322.51409999999998</v>
      </c>
      <c r="O45" s="71">
        <f>+NEA!$S46</f>
        <v>312.88770592257168</v>
      </c>
      <c r="P45" s="179">
        <f>+[1]NEA!$S47</f>
        <v>312.88770592257168</v>
      </c>
      <c r="Q45" s="71">
        <f>+CUY!$P46</f>
        <v>322.6404</v>
      </c>
      <c r="R45" s="71">
        <f>+CUY!$S46</f>
        <v>310.35465854221854</v>
      </c>
      <c r="S45" s="179">
        <f>+[1]CUY!$S47</f>
        <v>310.35465854221849</v>
      </c>
      <c r="T45" s="71">
        <f>+PAT!$P46</f>
        <v>311.166</v>
      </c>
      <c r="U45" s="71">
        <f>+PAT!$S46</f>
        <v>298.47381224819645</v>
      </c>
      <c r="V45" s="179">
        <f>+[1]PAT!$S47</f>
        <v>298.47381224819651</v>
      </c>
      <c r="X45" s="164">
        <f t="shared" si="18"/>
        <v>1.6056784083697373E-2</v>
      </c>
      <c r="Y45" s="164">
        <f t="shared" si="19"/>
        <v>2.2833530658191936E-2</v>
      </c>
      <c r="Z45" s="181">
        <f t="shared" si="20"/>
        <v>2.2845312133976226E-2</v>
      </c>
      <c r="AA45" s="164">
        <f t="shared" si="21"/>
        <v>1.3704299007668563E-2</v>
      </c>
      <c r="AB45" s="164">
        <f t="shared" si="22"/>
        <v>3.2164208922805804E-2</v>
      </c>
      <c r="AC45" s="181">
        <f t="shared" si="23"/>
        <v>3.2164208922806248E-2</v>
      </c>
      <c r="AD45" s="164">
        <f t="shared" si="24"/>
        <v>1.830021338766108E-2</v>
      </c>
      <c r="AE45" s="164">
        <f t="shared" si="25"/>
        <v>2.4672272403680306E-2</v>
      </c>
      <c r="AF45" s="181">
        <f t="shared" si="26"/>
        <v>2.4672272403680306E-2</v>
      </c>
      <c r="AG45" s="164">
        <f t="shared" si="27"/>
        <v>1.8481139238162081E-2</v>
      </c>
      <c r="AH45" s="164">
        <f t="shared" si="28"/>
        <v>2.5772089319431535E-2</v>
      </c>
      <c r="AI45" s="181">
        <f t="shared" si="29"/>
        <v>2.5772089319431979E-2</v>
      </c>
      <c r="AJ45" s="164">
        <f t="shared" si="30"/>
        <v>1.9588199217243307E-2</v>
      </c>
      <c r="AK45" s="164">
        <f t="shared" si="31"/>
        <v>2.5293688017638871E-2</v>
      </c>
      <c r="AL45" s="181">
        <f t="shared" si="32"/>
        <v>2.5293688017638871E-2</v>
      </c>
      <c r="AM45" s="164">
        <f t="shared" si="33"/>
        <v>1.3626320321731278E-2</v>
      </c>
      <c r="AN45" s="164">
        <f t="shared" si="34"/>
        <v>2.1215432869949424E-2</v>
      </c>
      <c r="AO45" s="181">
        <f t="shared" si="35"/>
        <v>2.1215432869948758E-2</v>
      </c>
      <c r="AP45" s="164">
        <f t="shared" si="36"/>
        <v>1.7556068168009364E-2</v>
      </c>
      <c r="AQ45" s="164">
        <f t="shared" si="37"/>
        <v>2.9610493412125738E-2</v>
      </c>
      <c r="AR45" s="181">
        <f t="shared" si="38"/>
        <v>2.9610493412126182E-2</v>
      </c>
      <c r="AT45" s="24">
        <f t="shared" si="46"/>
        <v>2.2845312133976226E-2</v>
      </c>
      <c r="AU45" s="24">
        <f t="shared" si="47"/>
        <v>1.6056784083697373E-2</v>
      </c>
      <c r="AV45" s="24">
        <f t="shared" si="39"/>
        <v>6.7885280502788525E-3</v>
      </c>
      <c r="AW45" s="24">
        <f t="shared" si="48"/>
        <v>3.2164208922806248E-2</v>
      </c>
      <c r="AX45" s="24">
        <f t="shared" si="49"/>
        <v>1.3704299007668563E-2</v>
      </c>
      <c r="AY45" s="24">
        <f t="shared" si="40"/>
        <v>1.8459909915137684E-2</v>
      </c>
      <c r="AZ45" s="24">
        <f t="shared" si="50"/>
        <v>2.4672272403680306E-2</v>
      </c>
      <c r="BA45" s="24">
        <f t="shared" si="51"/>
        <v>1.830021338766108E-2</v>
      </c>
      <c r="BB45" s="24">
        <f t="shared" si="41"/>
        <v>6.372059016019227E-3</v>
      </c>
      <c r="BC45" s="24">
        <f t="shared" si="52"/>
        <v>2.5772089319431979E-2</v>
      </c>
      <c r="BD45" s="24">
        <f t="shared" si="53"/>
        <v>1.8481139238162081E-2</v>
      </c>
      <c r="BE45" s="24">
        <f t="shared" si="42"/>
        <v>7.290950081269898E-3</v>
      </c>
      <c r="BF45" s="24">
        <f t="shared" si="54"/>
        <v>2.5293688017638871E-2</v>
      </c>
      <c r="BG45" s="24">
        <f t="shared" si="55"/>
        <v>1.9588199217243307E-2</v>
      </c>
      <c r="BH45" s="24">
        <f t="shared" si="43"/>
        <v>5.7054888003955639E-3</v>
      </c>
      <c r="BI45" s="24">
        <f t="shared" si="56"/>
        <v>2.1215432869949424E-2</v>
      </c>
      <c r="BJ45" s="24">
        <f t="shared" si="57"/>
        <v>1.3626320321731278E-2</v>
      </c>
      <c r="BK45" s="24">
        <f t="shared" si="44"/>
        <v>7.5891125482181465E-3</v>
      </c>
      <c r="BL45" s="24">
        <f t="shared" si="58"/>
        <v>2.9610493412126182E-2</v>
      </c>
      <c r="BM45" s="24">
        <f t="shared" si="59"/>
        <v>1.7556068168009364E-2</v>
      </c>
      <c r="BN45" s="24">
        <f t="shared" si="45"/>
        <v>1.2054425244116818E-2</v>
      </c>
    </row>
    <row r="46" spans="1:66" x14ac:dyDescent="0.2">
      <c r="A46" s="35">
        <f>+NAC!A47</f>
        <v>43983</v>
      </c>
      <c r="B46" s="71">
        <f>+NAC!P47</f>
        <v>320.57330000000002</v>
      </c>
      <c r="C46" s="71">
        <f>+NAC!S47</f>
        <v>315.80472496697581</v>
      </c>
      <c r="D46" s="179">
        <f>+[1]NAC!$S48</f>
        <v>315.77482233450138</v>
      </c>
      <c r="E46" s="71">
        <f>+GBA!$P47</f>
        <v>315.5625</v>
      </c>
      <c r="F46" s="71">
        <f>+GBA!$S47</f>
        <v>315.35273912313369</v>
      </c>
      <c r="G46" s="179">
        <f>+[1]GBA!$S48</f>
        <v>315.35273912313369</v>
      </c>
      <c r="H46" s="71">
        <f>+PAM!$P47</f>
        <v>324.24759999999998</v>
      </c>
      <c r="I46" s="71">
        <f>+PAM!$S47</f>
        <v>316.32224905616306</v>
      </c>
      <c r="J46" s="179">
        <f>+[1]PAM!$S48</f>
        <v>316.32224905616312</v>
      </c>
      <c r="K46" s="71">
        <f>+NOA!$P47</f>
        <v>325.20269999999999</v>
      </c>
      <c r="L46" s="71">
        <f>+NOA!$S47</f>
        <v>321.47134921784431</v>
      </c>
      <c r="M46" s="179">
        <f>+[1]NOA!$S48</f>
        <v>321.47134921784431</v>
      </c>
      <c r="N46" s="71">
        <f>+NEA!$P47</f>
        <v>330.39420000000001</v>
      </c>
      <c r="O46" s="71">
        <f>+NEA!$S47</f>
        <v>324.11712726998655</v>
      </c>
      <c r="P46" s="179">
        <f>+[1]NEA!$S48</f>
        <v>324.11712726998661</v>
      </c>
      <c r="Q46" s="71">
        <f>+CUY!$P47</f>
        <v>329.06729999999999</v>
      </c>
      <c r="R46" s="71">
        <f>+CUY!$S47</f>
        <v>320.98776357417916</v>
      </c>
      <c r="S46" s="179">
        <f>+[1]CUY!$S48</f>
        <v>320.98776357417921</v>
      </c>
      <c r="T46" s="71">
        <f>+PAT!$P47</f>
        <v>315.97910000000002</v>
      </c>
      <c r="U46" s="71">
        <f>+PAT!$S47</f>
        <v>306.10023372199834</v>
      </c>
      <c r="V46" s="179">
        <f>+[1]PAT!$S48</f>
        <v>306.10023372199839</v>
      </c>
      <c r="X46" s="164">
        <f t="shared" si="18"/>
        <v>2.3151447643699141E-2</v>
      </c>
      <c r="Y46" s="164">
        <f t="shared" si="19"/>
        <v>2.666480986554709E-2</v>
      </c>
      <c r="Z46" s="181">
        <f t="shared" si="20"/>
        <v>2.6661437352959449E-2</v>
      </c>
      <c r="AA46" s="164">
        <f t="shared" si="21"/>
        <v>2.321707717484589E-2</v>
      </c>
      <c r="AB46" s="164">
        <f t="shared" si="22"/>
        <v>3.3280956793604544E-2</v>
      </c>
      <c r="AC46" s="181">
        <f t="shared" si="23"/>
        <v>3.32809567936041E-2</v>
      </c>
      <c r="AD46" s="164">
        <f t="shared" si="24"/>
        <v>2.5150762300477414E-2</v>
      </c>
      <c r="AE46" s="164">
        <f t="shared" si="25"/>
        <v>3.3845858827592279E-2</v>
      </c>
      <c r="AF46" s="181">
        <f t="shared" si="26"/>
        <v>3.3845858827592501E-2</v>
      </c>
      <c r="AG46" s="164">
        <f t="shared" si="27"/>
        <v>1.9462736313074158E-2</v>
      </c>
      <c r="AH46" s="164">
        <f t="shared" si="28"/>
        <v>3.06733232234222E-2</v>
      </c>
      <c r="AI46" s="181">
        <f t="shared" si="29"/>
        <v>3.0673323223421756E-2</v>
      </c>
      <c r="AJ46" s="164">
        <f t="shared" si="30"/>
        <v>2.4433350355844929E-2</v>
      </c>
      <c r="AK46" s="164">
        <f t="shared" si="31"/>
        <v>3.5889621531482341E-2</v>
      </c>
      <c r="AL46" s="181">
        <f t="shared" si="32"/>
        <v>3.5889621531482563E-2</v>
      </c>
      <c r="AM46" s="164">
        <f t="shared" si="33"/>
        <v>1.9919700074758184E-2</v>
      </c>
      <c r="AN46" s="164">
        <f t="shared" si="34"/>
        <v>3.4261142017026236E-2</v>
      </c>
      <c r="AO46" s="181">
        <f t="shared" si="35"/>
        <v>3.4261142017026458E-2</v>
      </c>
      <c r="AP46" s="164">
        <f t="shared" si="36"/>
        <v>1.5467949583180651E-2</v>
      </c>
      <c r="AQ46" s="164">
        <f t="shared" si="37"/>
        <v>2.555139231933734E-2</v>
      </c>
      <c r="AR46" s="181">
        <f t="shared" si="38"/>
        <v>2.555139231933734E-2</v>
      </c>
      <c r="AT46" s="24">
        <f t="shared" si="46"/>
        <v>2.666480986554709E-2</v>
      </c>
      <c r="AU46" s="24">
        <f t="shared" si="47"/>
        <v>2.3151447643699141E-2</v>
      </c>
      <c r="AV46" s="24">
        <f t="shared" si="39"/>
        <v>3.5133622218479488E-3</v>
      </c>
      <c r="AW46" s="24">
        <f t="shared" si="48"/>
        <v>3.3280956793604544E-2</v>
      </c>
      <c r="AX46" s="24">
        <f t="shared" si="49"/>
        <v>2.321707717484589E-2</v>
      </c>
      <c r="AY46" s="24">
        <f t="shared" si="40"/>
        <v>1.0063879618758653E-2</v>
      </c>
      <c r="AZ46" s="24">
        <f t="shared" si="50"/>
        <v>3.3845858827592501E-2</v>
      </c>
      <c r="BA46" s="24">
        <f t="shared" si="51"/>
        <v>2.5150762300477414E-2</v>
      </c>
      <c r="BB46" s="24">
        <f t="shared" si="41"/>
        <v>8.6950965271150871E-3</v>
      </c>
      <c r="BC46" s="24">
        <f t="shared" si="52"/>
        <v>3.06733232234222E-2</v>
      </c>
      <c r="BD46" s="24">
        <f t="shared" si="53"/>
        <v>1.9462736313074158E-2</v>
      </c>
      <c r="BE46" s="24">
        <f t="shared" si="42"/>
        <v>1.1210586910348042E-2</v>
      </c>
      <c r="BF46" s="24">
        <f t="shared" si="54"/>
        <v>3.5889621531482563E-2</v>
      </c>
      <c r="BG46" s="24">
        <f t="shared" si="55"/>
        <v>2.4433350355844929E-2</v>
      </c>
      <c r="BH46" s="24">
        <f t="shared" si="43"/>
        <v>1.1456271175637633E-2</v>
      </c>
      <c r="BI46" s="24">
        <f t="shared" si="56"/>
        <v>3.4261142017026458E-2</v>
      </c>
      <c r="BJ46" s="24">
        <f t="shared" si="57"/>
        <v>1.9919700074758184E-2</v>
      </c>
      <c r="BK46" s="24">
        <f t="shared" si="44"/>
        <v>1.4341441942268274E-2</v>
      </c>
      <c r="BL46" s="24">
        <f t="shared" si="58"/>
        <v>2.555139231933734E-2</v>
      </c>
      <c r="BM46" s="24">
        <f t="shared" si="59"/>
        <v>1.5467949583180651E-2</v>
      </c>
      <c r="BN46" s="24">
        <f t="shared" si="45"/>
        <v>1.0083442736156689E-2</v>
      </c>
    </row>
    <row r="47" spans="1:66" x14ac:dyDescent="0.2">
      <c r="A47" s="35">
        <f>+NAC!A48</f>
        <v>44013</v>
      </c>
      <c r="B47" s="71">
        <f>+NAC!P48</f>
        <v>328.6943</v>
      </c>
      <c r="C47" s="71">
        <f>+NAC!S48</f>
        <v>323.74131080316494</v>
      </c>
      <c r="D47" s="179">
        <f>+[1]NAC!$S49</f>
        <v>323.71005442601017</v>
      </c>
      <c r="E47" s="71">
        <f>+GBA!$P48</f>
        <v>322.75659999999999</v>
      </c>
      <c r="F47" s="71">
        <f>+GBA!$S48</f>
        <v>323.21557182525174</v>
      </c>
      <c r="G47" s="179">
        <f>+[1]GBA!$S49</f>
        <v>323.21557182525169</v>
      </c>
      <c r="H47" s="71">
        <f>+PAM!$P48</f>
        <v>333.214</v>
      </c>
      <c r="I47" s="71">
        <f>+PAM!$S48</f>
        <v>326.07229513850075</v>
      </c>
      <c r="J47" s="179">
        <f>+[1]PAM!$S49</f>
        <v>326.07229513850081</v>
      </c>
      <c r="K47" s="71">
        <f>+NOA!$P48</f>
        <v>333.40960000000001</v>
      </c>
      <c r="L47" s="71">
        <f>+NOA!$S48</f>
        <v>329.91061594182304</v>
      </c>
      <c r="M47" s="179">
        <f>+[1]NOA!$S49</f>
        <v>329.91061594182298</v>
      </c>
      <c r="N47" s="71">
        <f>+NEA!$P48</f>
        <v>339.25810000000001</v>
      </c>
      <c r="O47" s="71">
        <f>+NEA!$S48</f>
        <v>333.19907133248813</v>
      </c>
      <c r="P47" s="179">
        <f>+[1]NEA!$S49</f>
        <v>333.19907133248807</v>
      </c>
      <c r="Q47" s="71">
        <f>+CUY!$P48</f>
        <v>337.3673</v>
      </c>
      <c r="R47" s="71">
        <f>+CUY!$S48</f>
        <v>329.40706751156767</v>
      </c>
      <c r="S47" s="179">
        <f>+[1]CUY!$S49</f>
        <v>329.40706751156767</v>
      </c>
      <c r="T47" s="71">
        <f>+PAT!$P48</f>
        <v>325.84550000000002</v>
      </c>
      <c r="U47" s="71">
        <f>+PAT!$S48</f>
        <v>317.64050317766822</v>
      </c>
      <c r="V47" s="179">
        <f>+[1]PAT!$S49</f>
        <v>317.64050317766822</v>
      </c>
      <c r="X47" s="164">
        <f t="shared" si="18"/>
        <v>2.5332739813328065E-2</v>
      </c>
      <c r="Y47" s="164">
        <f t="shared" si="19"/>
        <v>2.5131308079760606E-2</v>
      </c>
      <c r="Z47" s="181">
        <f t="shared" si="20"/>
        <v>2.5129400858637796E-2</v>
      </c>
      <c r="AA47" s="164">
        <f t="shared" si="21"/>
        <v>2.2797702515349627E-2</v>
      </c>
      <c r="AB47" s="164">
        <f t="shared" si="22"/>
        <v>2.4933453008784356E-2</v>
      </c>
      <c r="AC47" s="181">
        <f t="shared" si="23"/>
        <v>2.4933453008784134E-2</v>
      </c>
      <c r="AD47" s="164">
        <f t="shared" si="24"/>
        <v>2.7652941764256811E-2</v>
      </c>
      <c r="AE47" s="164">
        <f t="shared" si="25"/>
        <v>3.0823143523510232E-2</v>
      </c>
      <c r="AF47" s="181">
        <f t="shared" si="26"/>
        <v>3.0823143523510232E-2</v>
      </c>
      <c r="AG47" s="164">
        <f t="shared" si="27"/>
        <v>2.5236260338552086E-2</v>
      </c>
      <c r="AH47" s="164">
        <f t="shared" si="28"/>
        <v>2.6252002688612386E-2</v>
      </c>
      <c r="AI47" s="181">
        <f t="shared" si="29"/>
        <v>2.6252002688612386E-2</v>
      </c>
      <c r="AJ47" s="164">
        <f t="shared" si="30"/>
        <v>2.6828255459690364E-2</v>
      </c>
      <c r="AK47" s="164">
        <f t="shared" si="31"/>
        <v>2.8020562007932348E-2</v>
      </c>
      <c r="AL47" s="181">
        <f t="shared" si="32"/>
        <v>2.8020562007932126E-2</v>
      </c>
      <c r="AM47" s="164">
        <f t="shared" si="33"/>
        <v>2.522280396745602E-2</v>
      </c>
      <c r="AN47" s="164">
        <f t="shared" si="34"/>
        <v>2.6229361031212095E-2</v>
      </c>
      <c r="AO47" s="181">
        <f t="shared" si="35"/>
        <v>2.6229361031212095E-2</v>
      </c>
      <c r="AP47" s="164">
        <f t="shared" si="36"/>
        <v>3.1224849997990356E-2</v>
      </c>
      <c r="AQ47" s="164">
        <f t="shared" si="37"/>
        <v>3.7700949507117443E-2</v>
      </c>
      <c r="AR47" s="181">
        <f t="shared" si="38"/>
        <v>3.7700949507117221E-2</v>
      </c>
      <c r="AT47" s="24">
        <f t="shared" si="46"/>
        <v>2.5332739813328065E-2</v>
      </c>
      <c r="AU47" s="24">
        <f t="shared" si="47"/>
        <v>2.5129400858637796E-2</v>
      </c>
      <c r="AV47" s="24">
        <f t="shared" si="39"/>
        <v>2.0333895469026864E-4</v>
      </c>
      <c r="AW47" s="24">
        <f t="shared" si="48"/>
        <v>2.4933453008784356E-2</v>
      </c>
      <c r="AX47" s="24">
        <f t="shared" si="49"/>
        <v>2.2797702515349627E-2</v>
      </c>
      <c r="AY47" s="24">
        <f t="shared" si="40"/>
        <v>2.1357504934347293E-3</v>
      </c>
      <c r="AZ47" s="24">
        <f t="shared" si="50"/>
        <v>3.0823143523510232E-2</v>
      </c>
      <c r="BA47" s="24">
        <f t="shared" si="51"/>
        <v>2.7652941764256811E-2</v>
      </c>
      <c r="BB47" s="24">
        <f t="shared" si="41"/>
        <v>3.1702017592534215E-3</v>
      </c>
      <c r="BC47" s="24">
        <f t="shared" si="52"/>
        <v>2.6252002688612386E-2</v>
      </c>
      <c r="BD47" s="24">
        <f t="shared" si="53"/>
        <v>2.5236260338552086E-2</v>
      </c>
      <c r="BE47" s="24">
        <f t="shared" si="42"/>
        <v>1.0157423500603002E-3</v>
      </c>
      <c r="BF47" s="24">
        <f t="shared" si="54"/>
        <v>2.8020562007932348E-2</v>
      </c>
      <c r="BG47" s="24">
        <f t="shared" si="55"/>
        <v>2.6828255459690364E-2</v>
      </c>
      <c r="BH47" s="24">
        <f t="shared" si="43"/>
        <v>1.1923065482419837E-3</v>
      </c>
      <c r="BI47" s="24">
        <f t="shared" si="56"/>
        <v>2.6229361031212095E-2</v>
      </c>
      <c r="BJ47" s="24">
        <f t="shared" si="57"/>
        <v>2.522280396745602E-2</v>
      </c>
      <c r="BK47" s="24">
        <f t="shared" si="44"/>
        <v>1.006557063756075E-3</v>
      </c>
      <c r="BL47" s="24">
        <f t="shared" si="58"/>
        <v>3.7700949507117443E-2</v>
      </c>
      <c r="BM47" s="24">
        <f t="shared" si="59"/>
        <v>3.1224849997990356E-2</v>
      </c>
      <c r="BN47" s="24">
        <f t="shared" si="45"/>
        <v>6.4760995091270868E-3</v>
      </c>
    </row>
    <row r="48" spans="1:66" x14ac:dyDescent="0.2">
      <c r="A48" s="35">
        <f>+NAC!A49</f>
        <v>44044</v>
      </c>
      <c r="B48" s="71">
        <f>+NAC!P49</f>
        <v>338.66449999999998</v>
      </c>
      <c r="C48" s="71">
        <f>+NAC!S49</f>
        <v>333.44074501293954</v>
      </c>
      <c r="D48" s="179">
        <f>+[1]NAC!$S50</f>
        <v>333.40415249771092</v>
      </c>
      <c r="E48" s="71">
        <f>+GBA!$P49</f>
        <v>333.0711</v>
      </c>
      <c r="F48" s="71">
        <f>+GBA!$S49</f>
        <v>333.46388145839865</v>
      </c>
      <c r="G48" s="179">
        <f>+[1]GBA!$S50</f>
        <v>333.46388145839859</v>
      </c>
      <c r="H48" s="71">
        <f>+PAM!$P49</f>
        <v>342.9248</v>
      </c>
      <c r="I48" s="71">
        <f>+PAM!$S49</f>
        <v>335.38755308488595</v>
      </c>
      <c r="J48" s="179">
        <f>+[1]PAM!$S50</f>
        <v>335.38755308488601</v>
      </c>
      <c r="K48" s="71">
        <f>+NOA!$P49</f>
        <v>342.05610000000001</v>
      </c>
      <c r="L48" s="71">
        <f>+NOA!$S49</f>
        <v>337.57896816463705</v>
      </c>
      <c r="M48" s="179">
        <f>+[1]NOA!$S50</f>
        <v>337.57896816463699</v>
      </c>
      <c r="N48" s="71">
        <f>+NEA!$P49</f>
        <v>347.99009999999998</v>
      </c>
      <c r="O48" s="71">
        <f>+NEA!$S49</f>
        <v>339.92627615766639</v>
      </c>
      <c r="P48" s="179">
        <f>+[1]NEA!$S50</f>
        <v>339.92627615766651</v>
      </c>
      <c r="Q48" s="71">
        <f>+CUY!$P49</f>
        <v>347.69580000000002</v>
      </c>
      <c r="R48" s="71">
        <f>+CUY!$S49</f>
        <v>338.92487833972143</v>
      </c>
      <c r="S48" s="179">
        <f>+[1]CUY!$S50</f>
        <v>338.92487833972137</v>
      </c>
      <c r="T48" s="71">
        <f>+PAT!$P49</f>
        <v>337.20209999999997</v>
      </c>
      <c r="U48" s="71">
        <f>+PAT!$S49</f>
        <v>327.73190120135075</v>
      </c>
      <c r="V48" s="179">
        <f>+[1]PAT!$S50</f>
        <v>327.73190120135081</v>
      </c>
      <c r="X48" s="164">
        <f t="shared" si="18"/>
        <v>3.0332743829144526E-2</v>
      </c>
      <c r="Y48" s="164">
        <f t="shared" si="19"/>
        <v>2.9960446461748891E-2</v>
      </c>
      <c r="Z48" s="181">
        <f t="shared" si="20"/>
        <v>2.9946855030159369E-2</v>
      </c>
      <c r="AA48" s="164">
        <f t="shared" si="21"/>
        <v>3.1957518451985134E-2</v>
      </c>
      <c r="AB48" s="164">
        <f t="shared" si="22"/>
        <v>3.170735115041956E-2</v>
      </c>
      <c r="AC48" s="181">
        <f t="shared" si="23"/>
        <v>3.170735115041956E-2</v>
      </c>
      <c r="AD48" s="164">
        <f t="shared" si="24"/>
        <v>2.9142833134262025E-2</v>
      </c>
      <c r="AE48" s="164">
        <f t="shared" si="25"/>
        <v>2.8568075501258061E-2</v>
      </c>
      <c r="AF48" s="181">
        <f t="shared" si="26"/>
        <v>2.8568075501258061E-2</v>
      </c>
      <c r="AG48" s="164">
        <f t="shared" si="27"/>
        <v>2.5933566400007768E-2</v>
      </c>
      <c r="AH48" s="164">
        <f t="shared" si="28"/>
        <v>2.3243726792248065E-2</v>
      </c>
      <c r="AI48" s="181">
        <f t="shared" si="29"/>
        <v>2.3243726792248065E-2</v>
      </c>
      <c r="AJ48" s="164">
        <f t="shared" si="30"/>
        <v>2.5738515896893688E-2</v>
      </c>
      <c r="AK48" s="164">
        <f t="shared" si="31"/>
        <v>2.018974662286932E-2</v>
      </c>
      <c r="AL48" s="181">
        <f t="shared" si="32"/>
        <v>2.0189746622869764E-2</v>
      </c>
      <c r="AM48" s="164">
        <f t="shared" si="33"/>
        <v>3.0615000327536279E-2</v>
      </c>
      <c r="AN48" s="164">
        <f t="shared" si="34"/>
        <v>2.8893766305786661E-2</v>
      </c>
      <c r="AO48" s="181">
        <f t="shared" si="35"/>
        <v>2.8893766305786661E-2</v>
      </c>
      <c r="AP48" s="164">
        <f t="shared" si="36"/>
        <v>3.4852713939581559E-2</v>
      </c>
      <c r="AQ48" s="164">
        <f t="shared" si="37"/>
        <v>3.176987167168055E-2</v>
      </c>
      <c r="AR48" s="181">
        <f t="shared" si="38"/>
        <v>3.176987167168055E-2</v>
      </c>
      <c r="AT48" s="24">
        <f t="shared" si="46"/>
        <v>3.0332743829144526E-2</v>
      </c>
      <c r="AU48" s="24">
        <f t="shared" si="47"/>
        <v>2.9946855030159369E-2</v>
      </c>
      <c r="AV48" s="24">
        <f t="shared" si="39"/>
        <v>3.8588879898515671E-4</v>
      </c>
      <c r="AW48" s="24">
        <f t="shared" si="48"/>
        <v>3.1957518451985134E-2</v>
      </c>
      <c r="AX48" s="24">
        <f t="shared" si="49"/>
        <v>3.170735115041956E-2</v>
      </c>
      <c r="AY48" s="24">
        <f t="shared" si="40"/>
        <v>2.5016730156557365E-4</v>
      </c>
      <c r="AZ48" s="24">
        <f t="shared" si="50"/>
        <v>2.9142833134262025E-2</v>
      </c>
      <c r="BA48" s="24">
        <f t="shared" si="51"/>
        <v>2.8568075501258061E-2</v>
      </c>
      <c r="BB48" s="24">
        <f t="shared" si="41"/>
        <v>5.7475763300396387E-4</v>
      </c>
      <c r="BC48" s="24">
        <f t="shared" si="52"/>
        <v>2.5933566400007768E-2</v>
      </c>
      <c r="BD48" s="24">
        <f t="shared" si="53"/>
        <v>2.3243726792248065E-2</v>
      </c>
      <c r="BE48" s="24">
        <f t="shared" si="42"/>
        <v>2.6898396077597031E-3</v>
      </c>
      <c r="BF48" s="24">
        <f t="shared" si="54"/>
        <v>2.5738515896893688E-2</v>
      </c>
      <c r="BG48" s="24">
        <f t="shared" si="55"/>
        <v>2.018974662286932E-2</v>
      </c>
      <c r="BH48" s="24">
        <f t="shared" si="43"/>
        <v>5.5487692740243677E-3</v>
      </c>
      <c r="BI48" s="24">
        <f t="shared" si="56"/>
        <v>3.0615000327536279E-2</v>
      </c>
      <c r="BJ48" s="24">
        <f t="shared" si="57"/>
        <v>2.8893766305786661E-2</v>
      </c>
      <c r="BK48" s="24">
        <f t="shared" si="44"/>
        <v>1.721234021749618E-3</v>
      </c>
      <c r="BL48" s="24">
        <f t="shared" si="58"/>
        <v>3.4852713939581559E-2</v>
      </c>
      <c r="BM48" s="24">
        <f t="shared" si="59"/>
        <v>3.176987167168055E-2</v>
      </c>
      <c r="BN48" s="24">
        <f t="shared" si="45"/>
        <v>3.0828422679010092E-3</v>
      </c>
    </row>
    <row r="49" spans="1:66" x14ac:dyDescent="0.2">
      <c r="A49" s="35">
        <f>+NAC!A50</f>
        <v>44075</v>
      </c>
      <c r="B49" s="71">
        <f>+NAC!P50</f>
        <v>346.51100000000002</v>
      </c>
      <c r="C49" s="71">
        <f>+NAC!S50</f>
        <v>342.28682845432678</v>
      </c>
      <c r="D49" s="179">
        <f>+[1]NAC!$S51</f>
        <v>342.24588743534878</v>
      </c>
      <c r="E49" s="71">
        <f>+GBA!$P50</f>
        <v>340.3537</v>
      </c>
      <c r="F49" s="71">
        <f>+GBA!$S50</f>
        <v>340.89720852638038</v>
      </c>
      <c r="G49" s="179">
        <f>+[1]GBA!$S51</f>
        <v>340.89720852638038</v>
      </c>
      <c r="H49" s="71">
        <f>+PAM!$P50</f>
        <v>351.23540000000003</v>
      </c>
      <c r="I49" s="71">
        <f>+PAM!$S50</f>
        <v>343.01489835354181</v>
      </c>
      <c r="J49" s="179">
        <f>+[1]PAM!$S51</f>
        <v>343.01489835354181</v>
      </c>
      <c r="K49" s="71">
        <f>+NOA!$P50</f>
        <v>348.19959999999998</v>
      </c>
      <c r="L49" s="71">
        <f>+NOA!$S50</f>
        <v>344.130427744462</v>
      </c>
      <c r="M49" s="179">
        <f>+[1]NOA!$S51</f>
        <v>344.13042774446211</v>
      </c>
      <c r="N49" s="71">
        <f>+NEA!$P50</f>
        <v>359.13229999999999</v>
      </c>
      <c r="O49" s="71">
        <f>+NEA!$S50</f>
        <v>349.79592036684323</v>
      </c>
      <c r="P49" s="179">
        <f>+[1]NEA!$S51</f>
        <v>349.79592036684318</v>
      </c>
      <c r="Q49" s="71">
        <f>+CUY!$P50</f>
        <v>357.85640000000001</v>
      </c>
      <c r="R49" s="71">
        <f>+CUY!$S50</f>
        <v>349.96435318220506</v>
      </c>
      <c r="S49" s="179">
        <f>+[1]CUY!$S51</f>
        <v>349.96435318220512</v>
      </c>
      <c r="T49" s="71">
        <f>+PAT!$P50</f>
        <v>343.75170000000003</v>
      </c>
      <c r="U49" s="71">
        <f>+PAT!$S50</f>
        <v>332.86304651988792</v>
      </c>
      <c r="V49" s="179">
        <f>+[1]PAT!$S51</f>
        <v>332.86304651988792</v>
      </c>
      <c r="X49" s="164">
        <f t="shared" si="18"/>
        <v>2.3168947439132337E-2</v>
      </c>
      <c r="Y49" s="164">
        <f t="shared" si="19"/>
        <v>2.6529701524760974E-2</v>
      </c>
      <c r="Z49" s="181">
        <f t="shared" si="20"/>
        <v>2.6519570531439385E-2</v>
      </c>
      <c r="AA49" s="164">
        <f t="shared" si="21"/>
        <v>2.1865001196441192E-2</v>
      </c>
      <c r="AB49" s="164">
        <f t="shared" si="22"/>
        <v>2.2291250960890352E-2</v>
      </c>
      <c r="AC49" s="181">
        <f t="shared" si="23"/>
        <v>2.2291250960890574E-2</v>
      </c>
      <c r="AD49" s="164">
        <f t="shared" si="24"/>
        <v>2.4234467731701015E-2</v>
      </c>
      <c r="AE49" s="164">
        <f t="shared" si="25"/>
        <v>2.2741885315956889E-2</v>
      </c>
      <c r="AF49" s="181">
        <f t="shared" si="26"/>
        <v>2.2741885315956667E-2</v>
      </c>
      <c r="AG49" s="164">
        <f t="shared" si="27"/>
        <v>1.7960504139525435E-2</v>
      </c>
      <c r="AH49" s="164">
        <f t="shared" si="28"/>
        <v>1.9407191198682172E-2</v>
      </c>
      <c r="AI49" s="181">
        <f t="shared" si="29"/>
        <v>1.9407191198682616E-2</v>
      </c>
      <c r="AJ49" s="164">
        <f t="shared" si="30"/>
        <v>3.2018726969531563E-2</v>
      </c>
      <c r="AK49" s="164">
        <f t="shared" si="31"/>
        <v>2.903466104691188E-2</v>
      </c>
      <c r="AL49" s="181">
        <f t="shared" si="32"/>
        <v>2.9034661046911436E-2</v>
      </c>
      <c r="AM49" s="164">
        <f t="shared" si="33"/>
        <v>2.9222671082020479E-2</v>
      </c>
      <c r="AN49" s="164">
        <f t="shared" si="34"/>
        <v>3.257204043728601E-2</v>
      </c>
      <c r="AO49" s="181">
        <f t="shared" si="35"/>
        <v>3.2572040437286232E-2</v>
      </c>
      <c r="AP49" s="164">
        <f t="shared" si="36"/>
        <v>1.9423366580457513E-2</v>
      </c>
      <c r="AQ49" s="164">
        <f t="shared" si="37"/>
        <v>1.5656532976277893E-2</v>
      </c>
      <c r="AR49" s="181">
        <f t="shared" si="38"/>
        <v>1.5656532976277671E-2</v>
      </c>
      <c r="AT49" s="24">
        <f t="shared" si="46"/>
        <v>2.6529701524760974E-2</v>
      </c>
      <c r="AU49" s="24">
        <f t="shared" si="47"/>
        <v>2.3168947439132337E-2</v>
      </c>
      <c r="AV49" s="24">
        <f t="shared" si="39"/>
        <v>3.3607540856286366E-3</v>
      </c>
      <c r="AW49" s="24">
        <f t="shared" si="48"/>
        <v>2.2291250960890574E-2</v>
      </c>
      <c r="AX49" s="24">
        <f t="shared" si="49"/>
        <v>2.1865001196441192E-2</v>
      </c>
      <c r="AY49" s="24">
        <f t="shared" si="40"/>
        <v>4.2624976444938234E-4</v>
      </c>
      <c r="AZ49" s="24">
        <f t="shared" si="50"/>
        <v>2.4234467731701015E-2</v>
      </c>
      <c r="BA49" s="24">
        <f t="shared" si="51"/>
        <v>2.2741885315956667E-2</v>
      </c>
      <c r="BB49" s="24">
        <f t="shared" si="41"/>
        <v>1.4925824157443479E-3</v>
      </c>
      <c r="BC49" s="24">
        <f t="shared" si="52"/>
        <v>1.9407191198682616E-2</v>
      </c>
      <c r="BD49" s="24">
        <f t="shared" si="53"/>
        <v>1.7960504139525435E-2</v>
      </c>
      <c r="BE49" s="24">
        <f t="shared" si="42"/>
        <v>1.4466870591571812E-3</v>
      </c>
      <c r="BF49" s="24">
        <f t="shared" si="54"/>
        <v>3.2018726969531563E-2</v>
      </c>
      <c r="BG49" s="24">
        <f t="shared" si="55"/>
        <v>2.9034661046911436E-2</v>
      </c>
      <c r="BH49" s="24">
        <f t="shared" si="43"/>
        <v>2.9840659226201272E-3</v>
      </c>
      <c r="BI49" s="24">
        <f t="shared" si="56"/>
        <v>3.2572040437286232E-2</v>
      </c>
      <c r="BJ49" s="24">
        <f t="shared" si="57"/>
        <v>2.9222671082020479E-2</v>
      </c>
      <c r="BK49" s="24">
        <f t="shared" si="44"/>
        <v>3.3493693552657522E-3</v>
      </c>
      <c r="BL49" s="24">
        <f t="shared" si="58"/>
        <v>1.9423366580457513E-2</v>
      </c>
      <c r="BM49" s="24">
        <f t="shared" si="59"/>
        <v>1.5656532976277671E-2</v>
      </c>
      <c r="BN49" s="24">
        <f t="shared" si="45"/>
        <v>3.7668336041798423E-3</v>
      </c>
    </row>
    <row r="50" spans="1:66" x14ac:dyDescent="0.2">
      <c r="A50" s="35">
        <f>+NAC!A51</f>
        <v>44105</v>
      </c>
      <c r="B50" s="71">
        <f>+NAC!P51</f>
        <v>358.49889999999999</v>
      </c>
      <c r="C50" s="71">
        <f>+NAC!S51</f>
        <v>356.02103698603685</v>
      </c>
      <c r="D50" s="179">
        <f>+[1]NAC!$S52</f>
        <v>355.9765576530757</v>
      </c>
      <c r="E50" s="71">
        <f>+GBA!$P51</f>
        <v>352.06819999999999</v>
      </c>
      <c r="F50" s="71">
        <f>+GBA!$S51</f>
        <v>353.82611689846317</v>
      </c>
      <c r="G50" s="179">
        <f>+[1]GBA!$S52</f>
        <v>353.82611689846323</v>
      </c>
      <c r="H50" s="71">
        <f>+PAM!$P51</f>
        <v>363.74680000000001</v>
      </c>
      <c r="I50" s="71">
        <f>+PAM!$S51</f>
        <v>357.01986306149814</v>
      </c>
      <c r="J50" s="179">
        <f>+[1]PAM!$S52</f>
        <v>357.01986306149809</v>
      </c>
      <c r="K50" s="71">
        <f>+NOA!$P51</f>
        <v>359.72019999999998</v>
      </c>
      <c r="L50" s="71">
        <f>+NOA!$S51</f>
        <v>359.87347024069732</v>
      </c>
      <c r="M50" s="179">
        <f>+[1]NOA!$S52</f>
        <v>359.87347024069732</v>
      </c>
      <c r="N50" s="71">
        <f>+NEA!$P51</f>
        <v>371.23079999999999</v>
      </c>
      <c r="O50" s="71">
        <f>+NEA!$S51</f>
        <v>362.88505492717042</v>
      </c>
      <c r="P50" s="179">
        <f>+[1]NEA!$S52</f>
        <v>362.88505492717047</v>
      </c>
      <c r="Q50" s="71">
        <f>+CUY!$P51</f>
        <v>370.11680000000001</v>
      </c>
      <c r="R50" s="71">
        <f>+CUY!$S51</f>
        <v>363.46079035402067</v>
      </c>
      <c r="S50" s="179">
        <f>+[1]CUY!$S52</f>
        <v>363.46079035402067</v>
      </c>
      <c r="T50" s="71">
        <f>+PAT!$P51</f>
        <v>354.80489999999998</v>
      </c>
      <c r="U50" s="71">
        <f>+PAT!$S51</f>
        <v>344.42336731673237</v>
      </c>
      <c r="V50" s="179">
        <f>+[1]PAT!$S52</f>
        <v>344.42336731673231</v>
      </c>
      <c r="X50" s="164">
        <f t="shared" si="18"/>
        <v>3.4596015710900874E-2</v>
      </c>
      <c r="Y50" s="164">
        <f t="shared" si="19"/>
        <v>4.0124852579720871E-2</v>
      </c>
      <c r="Z50" s="181">
        <f t="shared" si="20"/>
        <v>4.0119313983928206E-2</v>
      </c>
      <c r="AA50" s="164">
        <f t="shared" si="21"/>
        <v>3.4418606291043652E-2</v>
      </c>
      <c r="AB50" s="164">
        <f t="shared" si="22"/>
        <v>3.7926119805942182E-2</v>
      </c>
      <c r="AC50" s="181">
        <f t="shared" si="23"/>
        <v>3.7926119805942404E-2</v>
      </c>
      <c r="AD50" s="164">
        <f t="shared" si="24"/>
        <v>3.5621124749954047E-2</v>
      </c>
      <c r="AE50" s="164">
        <f t="shared" si="25"/>
        <v>4.0829027471341872E-2</v>
      </c>
      <c r="AF50" s="181">
        <f t="shared" si="26"/>
        <v>4.0829027471341872E-2</v>
      </c>
      <c r="AG50" s="164">
        <f t="shared" si="27"/>
        <v>3.308619538908153E-2</v>
      </c>
      <c r="AH50" s="164">
        <f t="shared" si="28"/>
        <v>4.5747313306237158E-2</v>
      </c>
      <c r="AI50" s="181">
        <f t="shared" si="29"/>
        <v>4.5747313306236936E-2</v>
      </c>
      <c r="AJ50" s="164">
        <f t="shared" si="30"/>
        <v>3.3688142225024142E-2</v>
      </c>
      <c r="AK50" s="164">
        <f t="shared" si="31"/>
        <v>3.7419345962068862E-2</v>
      </c>
      <c r="AL50" s="181">
        <f t="shared" si="32"/>
        <v>3.7419345962069084E-2</v>
      </c>
      <c r="AM50" s="164">
        <f t="shared" si="33"/>
        <v>3.4260669922348663E-2</v>
      </c>
      <c r="AN50" s="164">
        <f t="shared" si="34"/>
        <v>3.8565176850422933E-2</v>
      </c>
      <c r="AO50" s="181">
        <f t="shared" si="35"/>
        <v>3.8565176850422711E-2</v>
      </c>
      <c r="AP50" s="164">
        <f t="shared" si="36"/>
        <v>3.2154604617227855E-2</v>
      </c>
      <c r="AQ50" s="164">
        <f t="shared" si="37"/>
        <v>3.4729961519335273E-2</v>
      </c>
      <c r="AR50" s="181">
        <f t="shared" si="38"/>
        <v>3.4729961519335273E-2</v>
      </c>
      <c r="AT50" s="24">
        <f t="shared" si="46"/>
        <v>4.0124852579720871E-2</v>
      </c>
      <c r="AU50" s="24">
        <f t="shared" si="47"/>
        <v>3.4596015710900874E-2</v>
      </c>
      <c r="AV50" s="24">
        <f t="shared" si="39"/>
        <v>5.5288368688199974E-3</v>
      </c>
      <c r="AW50" s="24">
        <f t="shared" si="48"/>
        <v>3.7926119805942404E-2</v>
      </c>
      <c r="AX50" s="24">
        <f t="shared" si="49"/>
        <v>3.4418606291043652E-2</v>
      </c>
      <c r="AY50" s="24">
        <f t="shared" si="40"/>
        <v>3.5075135148987524E-3</v>
      </c>
      <c r="AZ50" s="24">
        <f t="shared" si="50"/>
        <v>4.0829027471341872E-2</v>
      </c>
      <c r="BA50" s="24">
        <f t="shared" si="51"/>
        <v>3.5621124749954047E-2</v>
      </c>
      <c r="BB50" s="24">
        <f t="shared" si="41"/>
        <v>5.2079027213878248E-3</v>
      </c>
      <c r="BC50" s="24">
        <f t="shared" si="52"/>
        <v>4.5747313306237158E-2</v>
      </c>
      <c r="BD50" s="24">
        <f t="shared" si="53"/>
        <v>3.308619538908153E-2</v>
      </c>
      <c r="BE50" s="24">
        <f t="shared" si="42"/>
        <v>1.2661117917155629E-2</v>
      </c>
      <c r="BF50" s="24">
        <f t="shared" si="54"/>
        <v>3.7419345962069084E-2</v>
      </c>
      <c r="BG50" s="24">
        <f t="shared" si="55"/>
        <v>3.3688142225024142E-2</v>
      </c>
      <c r="BH50" s="24">
        <f t="shared" si="43"/>
        <v>3.7312037370449413E-3</v>
      </c>
      <c r="BI50" s="24">
        <f t="shared" si="56"/>
        <v>3.8565176850422933E-2</v>
      </c>
      <c r="BJ50" s="24">
        <f t="shared" si="57"/>
        <v>3.4260669922348663E-2</v>
      </c>
      <c r="BK50" s="24">
        <f t="shared" si="44"/>
        <v>4.3045069280742698E-3</v>
      </c>
      <c r="BL50" s="24">
        <f t="shared" si="58"/>
        <v>3.4729961519335273E-2</v>
      </c>
      <c r="BM50" s="24">
        <f t="shared" si="59"/>
        <v>3.2154604617227855E-2</v>
      </c>
      <c r="BN50" s="24">
        <f t="shared" si="45"/>
        <v>2.5753569021074174E-3</v>
      </c>
    </row>
    <row r="51" spans="1:66" x14ac:dyDescent="0.2">
      <c r="A51" s="35">
        <f>+NAC!A52</f>
        <v>44136</v>
      </c>
      <c r="B51" s="71">
        <f>+NAC!P52</f>
        <v>372.61540000000002</v>
      </c>
      <c r="C51" s="71">
        <f>+NAC!S52</f>
        <v>367.85939608520374</v>
      </c>
      <c r="D51" s="179">
        <f>+[1]NAC!$S53</f>
        <v>367.81223074971092</v>
      </c>
      <c r="E51" s="71">
        <f>+GBA!$P52</f>
        <v>366.48050000000001</v>
      </c>
      <c r="F51" s="71">
        <f>+GBA!$S52</f>
        <v>366.67158709510136</v>
      </c>
      <c r="G51" s="179">
        <f>+[1]GBA!$S53</f>
        <v>366.67158709510142</v>
      </c>
      <c r="H51" s="71">
        <f>+PAM!$P52</f>
        <v>377.86959999999999</v>
      </c>
      <c r="I51" s="71">
        <f>+PAM!$S52</f>
        <v>370.35190209128973</v>
      </c>
      <c r="J51" s="179">
        <f>+[1]PAM!$S53</f>
        <v>370.35190209128979</v>
      </c>
      <c r="K51" s="71">
        <f>+NOA!$P52</f>
        <v>374.10520000000002</v>
      </c>
      <c r="L51" s="71">
        <f>+NOA!$S52</f>
        <v>372.98482721208336</v>
      </c>
      <c r="M51" s="179">
        <f>+[1]NOA!$S53</f>
        <v>372.98482721208342</v>
      </c>
      <c r="N51" s="71">
        <f>+NEA!$P52</f>
        <v>386.31110000000001</v>
      </c>
      <c r="O51" s="71">
        <f>+NEA!$S52</f>
        <v>377.98540669987892</v>
      </c>
      <c r="P51" s="179">
        <f>+[1]NEA!$S53</f>
        <v>377.98540669987881</v>
      </c>
      <c r="Q51" s="71">
        <f>+CUY!$P52</f>
        <v>383.84030000000001</v>
      </c>
      <c r="R51" s="71">
        <f>+CUY!$S52</f>
        <v>376.84559465708475</v>
      </c>
      <c r="S51" s="179">
        <f>+[1]CUY!$S53</f>
        <v>376.84559465708469</v>
      </c>
      <c r="T51" s="71">
        <f>+PAT!$P52</f>
        <v>365.01580000000001</v>
      </c>
      <c r="U51" s="71">
        <f>+PAT!$S52</f>
        <v>355.04887341694229</v>
      </c>
      <c r="V51" s="179">
        <f>+[1]PAT!$S53</f>
        <v>355.04887341694229</v>
      </c>
      <c r="X51" s="164">
        <f t="shared" si="18"/>
        <v>3.9376689858741543E-2</v>
      </c>
      <c r="Y51" s="164">
        <f t="shared" si="19"/>
        <v>3.3251852753946043E-2</v>
      </c>
      <c r="Z51" s="181">
        <f t="shared" si="20"/>
        <v>3.3248462130952783E-2</v>
      </c>
      <c r="AA51" s="164">
        <f t="shared" si="21"/>
        <v>4.0936102721006895E-2</v>
      </c>
      <c r="AB51" s="164">
        <f t="shared" si="22"/>
        <v>3.6304471555796525E-2</v>
      </c>
      <c r="AC51" s="181">
        <f t="shared" si="23"/>
        <v>3.6304471555796525E-2</v>
      </c>
      <c r="AD51" s="164">
        <f t="shared" si="24"/>
        <v>3.8825908571566758E-2</v>
      </c>
      <c r="AE51" s="164">
        <f t="shared" si="25"/>
        <v>3.7342569445485196E-2</v>
      </c>
      <c r="AF51" s="181">
        <f t="shared" si="26"/>
        <v>3.7342569445485418E-2</v>
      </c>
      <c r="AG51" s="164">
        <f t="shared" si="27"/>
        <v>3.9989413994543588E-2</v>
      </c>
      <c r="AH51" s="164">
        <f t="shared" si="28"/>
        <v>3.6433241279543838E-2</v>
      </c>
      <c r="AI51" s="181">
        <f t="shared" si="29"/>
        <v>3.6433241279543838E-2</v>
      </c>
      <c r="AJ51" s="164">
        <f t="shared" si="30"/>
        <v>4.0622437577916504E-2</v>
      </c>
      <c r="AK51" s="164">
        <f t="shared" si="31"/>
        <v>4.1611941764146509E-2</v>
      </c>
      <c r="AL51" s="181">
        <f t="shared" si="32"/>
        <v>4.1611941764146065E-2</v>
      </c>
      <c r="AM51" s="164">
        <f t="shared" si="33"/>
        <v>3.707883565404213E-2</v>
      </c>
      <c r="AN51" s="164">
        <f t="shared" si="34"/>
        <v>3.6825992399419194E-2</v>
      </c>
      <c r="AO51" s="181">
        <f t="shared" si="35"/>
        <v>3.6825992399418972E-2</v>
      </c>
      <c r="AP51" s="164">
        <f t="shared" si="36"/>
        <v>2.8778914834603597E-2</v>
      </c>
      <c r="AQ51" s="164">
        <f t="shared" si="37"/>
        <v>3.0850131287517124E-2</v>
      </c>
      <c r="AR51" s="181">
        <f t="shared" si="38"/>
        <v>3.0850131287517346E-2</v>
      </c>
      <c r="AT51" s="24">
        <f t="shared" si="46"/>
        <v>3.9376689858741543E-2</v>
      </c>
      <c r="AU51" s="24">
        <f t="shared" si="47"/>
        <v>3.3248462130952783E-2</v>
      </c>
      <c r="AV51" s="24">
        <f t="shared" si="39"/>
        <v>6.1282277277887598E-3</v>
      </c>
      <c r="AW51" s="24">
        <f t="shared" si="48"/>
        <v>4.0936102721006895E-2</v>
      </c>
      <c r="AX51" s="24">
        <f t="shared" si="49"/>
        <v>3.6304471555796525E-2</v>
      </c>
      <c r="AY51" s="24">
        <f t="shared" si="40"/>
        <v>4.6316311652103703E-3</v>
      </c>
      <c r="AZ51" s="24">
        <f t="shared" si="50"/>
        <v>3.8825908571566758E-2</v>
      </c>
      <c r="BA51" s="24">
        <f t="shared" si="51"/>
        <v>3.7342569445485196E-2</v>
      </c>
      <c r="BB51" s="24">
        <f t="shared" si="41"/>
        <v>1.483339126081562E-3</v>
      </c>
      <c r="BC51" s="24">
        <f t="shared" si="52"/>
        <v>3.9989413994543588E-2</v>
      </c>
      <c r="BD51" s="24">
        <f t="shared" si="53"/>
        <v>3.6433241279543838E-2</v>
      </c>
      <c r="BE51" s="24">
        <f t="shared" si="42"/>
        <v>3.5561727149997502E-3</v>
      </c>
      <c r="BF51" s="24">
        <f t="shared" si="54"/>
        <v>4.1611941764146509E-2</v>
      </c>
      <c r="BG51" s="24">
        <f t="shared" si="55"/>
        <v>4.0622437577916504E-2</v>
      </c>
      <c r="BH51" s="24">
        <f t="shared" si="43"/>
        <v>9.895041862300058E-4</v>
      </c>
      <c r="BI51" s="24">
        <f t="shared" si="56"/>
        <v>3.707883565404213E-2</v>
      </c>
      <c r="BJ51" s="24">
        <f t="shared" si="57"/>
        <v>3.6825992399418972E-2</v>
      </c>
      <c r="BK51" s="24">
        <f t="shared" si="44"/>
        <v>2.5284325462315849E-4</v>
      </c>
      <c r="BL51" s="24">
        <f t="shared" si="58"/>
        <v>3.0850131287517346E-2</v>
      </c>
      <c r="BM51" s="24">
        <f t="shared" si="59"/>
        <v>2.8778914834603597E-2</v>
      </c>
      <c r="BN51" s="24">
        <f t="shared" si="45"/>
        <v>2.0712164529137489E-3</v>
      </c>
    </row>
    <row r="52" spans="1:66" x14ac:dyDescent="0.2">
      <c r="A52" s="35">
        <f>+NAC!A53</f>
        <v>44166</v>
      </c>
      <c r="B52" s="71">
        <f>+NAC!P53</f>
        <v>390.76549999999997</v>
      </c>
      <c r="C52" s="71">
        <f>+NAC!S53</f>
        <v>383.03463544408834</v>
      </c>
      <c r="D52" s="179">
        <f>+[1]NAC!$S54</f>
        <v>382.99104209046737</v>
      </c>
      <c r="E52" s="71">
        <f>+GBA!$P53</f>
        <v>382.79259999999999</v>
      </c>
      <c r="F52" s="71">
        <f>+GBA!$S53</f>
        <v>380.26526286211691</v>
      </c>
      <c r="G52" s="179">
        <f>+[1]GBA!$S54</f>
        <v>380.2652628621168</v>
      </c>
      <c r="H52" s="71">
        <f>+PAM!$P53</f>
        <v>397.22160000000002</v>
      </c>
      <c r="I52" s="71">
        <f>+PAM!$S53</f>
        <v>387.65875360623755</v>
      </c>
      <c r="J52" s="179">
        <f>+[1]PAM!$S54</f>
        <v>387.65875360623761</v>
      </c>
      <c r="K52" s="71">
        <f>+NOA!$P53</f>
        <v>394.11099999999999</v>
      </c>
      <c r="L52" s="71">
        <f>+NOA!$S53</f>
        <v>392.001788035598</v>
      </c>
      <c r="M52" s="179">
        <f>+[1]NOA!$S54</f>
        <v>392.00178803559788</v>
      </c>
      <c r="N52" s="71">
        <f>+NEA!$P53</f>
        <v>411.78410000000002</v>
      </c>
      <c r="O52" s="71">
        <f>+NEA!$S53</f>
        <v>402.17578128949691</v>
      </c>
      <c r="P52" s="179">
        <f>+[1]NEA!$S54</f>
        <v>402.17578128949691</v>
      </c>
      <c r="Q52" s="71">
        <f>+CUY!$P53</f>
        <v>405.392</v>
      </c>
      <c r="R52" s="71">
        <f>+CUY!$S53</f>
        <v>394.86271721871503</v>
      </c>
      <c r="S52" s="179">
        <f>+[1]CUY!$S54</f>
        <v>394.86271721871498</v>
      </c>
      <c r="T52" s="71">
        <f>+PAT!$P53</f>
        <v>378.24900000000002</v>
      </c>
      <c r="U52" s="71">
        <f>+PAT!$S53</f>
        <v>365.49458367705165</v>
      </c>
      <c r="V52" s="179">
        <f>+[1]PAT!$S54</f>
        <v>365.49458367705171</v>
      </c>
      <c r="X52" s="164">
        <f t="shared" si="18"/>
        <v>4.8710010375309087E-2</v>
      </c>
      <c r="Y52" s="164">
        <f t="shared" si="19"/>
        <v>4.1252825183700548E-2</v>
      </c>
      <c r="Z52" s="181">
        <f t="shared" si="20"/>
        <v>4.1267826547848996E-2</v>
      </c>
      <c r="AA52" s="164">
        <f t="shared" si="21"/>
        <v>4.4510144468805191E-2</v>
      </c>
      <c r="AB52" s="164">
        <f t="shared" si="22"/>
        <v>3.7073163685000354E-2</v>
      </c>
      <c r="AC52" s="181">
        <f t="shared" si="23"/>
        <v>3.707316368499991E-2</v>
      </c>
      <c r="AD52" s="164">
        <f t="shared" si="24"/>
        <v>5.1213434475808617E-2</v>
      </c>
      <c r="AE52" s="164">
        <f t="shared" si="25"/>
        <v>4.6730829292951137E-2</v>
      </c>
      <c r="AF52" s="181">
        <f t="shared" si="26"/>
        <v>4.6730829292951137E-2</v>
      </c>
      <c r="AG52" s="164">
        <f t="shared" si="27"/>
        <v>5.3476401824941178E-2</v>
      </c>
      <c r="AH52" s="164">
        <f t="shared" si="28"/>
        <v>5.0985883167578239E-2</v>
      </c>
      <c r="AI52" s="181">
        <f t="shared" si="29"/>
        <v>5.0985883167577795E-2</v>
      </c>
      <c r="AJ52" s="164">
        <f t="shared" si="30"/>
        <v>6.5939083810949262E-2</v>
      </c>
      <c r="AK52" s="164">
        <f t="shared" si="31"/>
        <v>6.3998170725213077E-2</v>
      </c>
      <c r="AL52" s="181">
        <f t="shared" si="32"/>
        <v>6.3998170725213521E-2</v>
      </c>
      <c r="AM52" s="164">
        <f t="shared" si="33"/>
        <v>5.6147569705421674E-2</v>
      </c>
      <c r="AN52" s="164">
        <f t="shared" si="34"/>
        <v>4.7810357390605018E-2</v>
      </c>
      <c r="AO52" s="181">
        <f t="shared" si="35"/>
        <v>4.7810357390605018E-2</v>
      </c>
      <c r="AP52" s="164">
        <f t="shared" si="36"/>
        <v>3.6253773124341526E-2</v>
      </c>
      <c r="AQ52" s="164">
        <f t="shared" si="37"/>
        <v>2.9420485578735223E-2</v>
      </c>
      <c r="AR52" s="181">
        <f t="shared" si="38"/>
        <v>2.9420485578735445E-2</v>
      </c>
      <c r="AT52" s="24">
        <f t="shared" si="46"/>
        <v>4.8710010375309087E-2</v>
      </c>
      <c r="AU52" s="24">
        <f t="shared" si="47"/>
        <v>4.1252825183700548E-2</v>
      </c>
      <c r="AV52" s="24">
        <f t="shared" si="39"/>
        <v>7.4571851916085397E-3</v>
      </c>
      <c r="AW52" s="24">
        <f t="shared" si="48"/>
        <v>4.4510144468805191E-2</v>
      </c>
      <c r="AX52" s="24">
        <f t="shared" si="49"/>
        <v>3.707316368499991E-2</v>
      </c>
      <c r="AY52" s="24">
        <f t="shared" si="40"/>
        <v>7.4369807838052804E-3</v>
      </c>
      <c r="AZ52" s="24">
        <f t="shared" si="50"/>
        <v>5.1213434475808617E-2</v>
      </c>
      <c r="BA52" s="24">
        <f t="shared" si="51"/>
        <v>4.6730829292951137E-2</v>
      </c>
      <c r="BB52" s="24">
        <f t="shared" si="41"/>
        <v>4.4826051828574798E-3</v>
      </c>
      <c r="BC52" s="24">
        <f t="shared" si="52"/>
        <v>5.3476401824941178E-2</v>
      </c>
      <c r="BD52" s="24">
        <f t="shared" si="53"/>
        <v>5.0985883167577795E-2</v>
      </c>
      <c r="BE52" s="24">
        <f t="shared" si="42"/>
        <v>2.4905186573633831E-3</v>
      </c>
      <c r="BF52" s="24">
        <f t="shared" si="54"/>
        <v>6.5939083810949262E-2</v>
      </c>
      <c r="BG52" s="24">
        <f t="shared" si="55"/>
        <v>6.3998170725213077E-2</v>
      </c>
      <c r="BH52" s="24">
        <f t="shared" si="43"/>
        <v>1.9409130857361845E-3</v>
      </c>
      <c r="BI52" s="24">
        <f t="shared" si="56"/>
        <v>5.6147569705421674E-2</v>
      </c>
      <c r="BJ52" s="24">
        <f t="shared" si="57"/>
        <v>4.7810357390605018E-2</v>
      </c>
      <c r="BK52" s="24">
        <f t="shared" si="44"/>
        <v>8.3372123148166555E-3</v>
      </c>
      <c r="BL52" s="24">
        <f t="shared" si="58"/>
        <v>3.6253773124341526E-2</v>
      </c>
      <c r="BM52" s="24">
        <f t="shared" si="59"/>
        <v>2.9420485578735223E-2</v>
      </c>
      <c r="BN52" s="24">
        <f t="shared" si="45"/>
        <v>6.8332875456063036E-3</v>
      </c>
    </row>
    <row r="53" spans="1:66" x14ac:dyDescent="0.2">
      <c r="A53" s="35">
        <f>+NAC!A54</f>
        <v>44197</v>
      </c>
      <c r="B53" s="71">
        <f>+NAC!P54</f>
        <v>406.06740000000002</v>
      </c>
      <c r="C53" s="71">
        <f>+NAC!S54</f>
        <v>400.10377000013966</v>
      </c>
      <c r="D53" s="179">
        <f>+[1]NAC!$S55</f>
        <v>400.06416049085709</v>
      </c>
      <c r="E53" s="71">
        <f>+GBA!$P54</f>
        <v>394.93619999999999</v>
      </c>
      <c r="F53" s="71">
        <f>+GBA!$S54</f>
        <v>394.25929447329992</v>
      </c>
      <c r="G53" s="179">
        <f>+[1]GBA!$S55</f>
        <v>394.25929447329997</v>
      </c>
      <c r="H53" s="71">
        <f>+PAM!$P54</f>
        <v>415.3082</v>
      </c>
      <c r="I53" s="71">
        <f>+PAM!$S54</f>
        <v>406.09837507829093</v>
      </c>
      <c r="J53" s="179">
        <f>+[1]PAM!$S55</f>
        <v>406.09837507829093</v>
      </c>
      <c r="K53" s="71">
        <f>+NOA!$P54</f>
        <v>413.97969999999998</v>
      </c>
      <c r="L53" s="71">
        <f>+NOA!$S54</f>
        <v>411.88947462886733</v>
      </c>
      <c r="M53" s="179">
        <f>+[1]NOA!$S55</f>
        <v>411.88947462886739</v>
      </c>
      <c r="N53" s="71">
        <f>+NEA!$P54</f>
        <v>429.81060000000002</v>
      </c>
      <c r="O53" s="71">
        <f>+NEA!$S54</f>
        <v>419.82697990206873</v>
      </c>
      <c r="P53" s="179">
        <f>+[1]NEA!$S55</f>
        <v>419.82697990206867</v>
      </c>
      <c r="Q53" s="71">
        <f>+CUY!$P54</f>
        <v>421.92500000000001</v>
      </c>
      <c r="R53" s="71">
        <f>+CUY!$S54</f>
        <v>412.89304423324751</v>
      </c>
      <c r="S53" s="179">
        <f>+[1]CUY!$S55</f>
        <v>412.89304423324751</v>
      </c>
      <c r="T53" s="71">
        <f>+PAT!$P54</f>
        <v>392.8476</v>
      </c>
      <c r="U53" s="71">
        <f>+PAT!$S54</f>
        <v>378.5339061638557</v>
      </c>
      <c r="V53" s="179">
        <f>+[1]PAT!$S55</f>
        <v>378.5339061638557</v>
      </c>
      <c r="X53" s="164">
        <f t="shared" si="18"/>
        <v>3.9158779370236152E-2</v>
      </c>
      <c r="Y53" s="164">
        <f t="shared" si="19"/>
        <v>4.4562901044866265E-2</v>
      </c>
      <c r="Z53" s="181">
        <f t="shared" si="20"/>
        <v>4.4578375272695814E-2</v>
      </c>
      <c r="AA53" s="164">
        <f t="shared" si="21"/>
        <v>3.1723706257644535E-2</v>
      </c>
      <c r="AB53" s="164">
        <f t="shared" si="22"/>
        <v>3.6800709867251813E-2</v>
      </c>
      <c r="AC53" s="181">
        <f t="shared" si="23"/>
        <v>3.6800709867252257E-2</v>
      </c>
      <c r="AD53" s="164">
        <f t="shared" si="24"/>
        <v>4.5532770624759467E-2</v>
      </c>
      <c r="AE53" s="164">
        <f t="shared" si="25"/>
        <v>4.7566632509950635E-2</v>
      </c>
      <c r="AF53" s="181">
        <f t="shared" si="26"/>
        <v>4.7566632509950413E-2</v>
      </c>
      <c r="AG53" s="164">
        <f t="shared" si="27"/>
        <v>5.0413969668443581E-2</v>
      </c>
      <c r="AH53" s="164">
        <f t="shared" si="28"/>
        <v>5.0733662958351911E-2</v>
      </c>
      <c r="AI53" s="181">
        <f t="shared" si="29"/>
        <v>5.0733662958352355E-2</v>
      </c>
      <c r="AJ53" s="164">
        <f t="shared" si="30"/>
        <v>4.377658098017867E-2</v>
      </c>
      <c r="AK53" s="164">
        <f t="shared" si="31"/>
        <v>4.3889262938650253E-2</v>
      </c>
      <c r="AL53" s="181">
        <f t="shared" si="32"/>
        <v>4.3889262938650031E-2</v>
      </c>
      <c r="AM53" s="164">
        <f t="shared" si="33"/>
        <v>4.0782748549551995E-2</v>
      </c>
      <c r="AN53" s="164">
        <f t="shared" si="34"/>
        <v>4.5662267487627695E-2</v>
      </c>
      <c r="AO53" s="181">
        <f t="shared" si="35"/>
        <v>4.5662267487627917E-2</v>
      </c>
      <c r="AP53" s="164">
        <f t="shared" si="36"/>
        <v>3.8595211091106529E-2</v>
      </c>
      <c r="AQ53" s="164">
        <f t="shared" si="37"/>
        <v>3.5675829599503661E-2</v>
      </c>
      <c r="AR53" s="181">
        <f t="shared" si="38"/>
        <v>3.5675829599503661E-2</v>
      </c>
      <c r="AT53" s="24">
        <f t="shared" si="46"/>
        <v>4.4578375272695814E-2</v>
      </c>
      <c r="AU53" s="24">
        <f t="shared" si="47"/>
        <v>3.9158779370236152E-2</v>
      </c>
      <c r="AV53" s="24">
        <f t="shared" si="39"/>
        <v>5.4195959024596618E-3</v>
      </c>
      <c r="AW53" s="24">
        <f t="shared" si="48"/>
        <v>3.6800709867252257E-2</v>
      </c>
      <c r="AX53" s="24">
        <f t="shared" si="49"/>
        <v>3.1723706257644535E-2</v>
      </c>
      <c r="AY53" s="24">
        <f t="shared" si="40"/>
        <v>5.077003609607722E-3</v>
      </c>
      <c r="AZ53" s="24">
        <f t="shared" si="50"/>
        <v>4.7566632509950635E-2</v>
      </c>
      <c r="BA53" s="24">
        <f t="shared" si="51"/>
        <v>4.5532770624759467E-2</v>
      </c>
      <c r="BB53" s="24">
        <f t="shared" si="41"/>
        <v>2.0338618851911683E-3</v>
      </c>
      <c r="BC53" s="24">
        <f t="shared" si="52"/>
        <v>5.0733662958352355E-2</v>
      </c>
      <c r="BD53" s="24">
        <f t="shared" si="53"/>
        <v>5.0413969668443581E-2</v>
      </c>
      <c r="BE53" s="24">
        <f t="shared" si="42"/>
        <v>3.1969328990877344E-4</v>
      </c>
      <c r="BF53" s="24">
        <f t="shared" si="54"/>
        <v>4.3889262938650253E-2</v>
      </c>
      <c r="BG53" s="24">
        <f t="shared" si="55"/>
        <v>4.377658098017867E-2</v>
      </c>
      <c r="BH53" s="24">
        <f t="shared" si="43"/>
        <v>1.1268195847158324E-4</v>
      </c>
      <c r="BI53" s="24">
        <f t="shared" si="56"/>
        <v>4.5662267487627917E-2</v>
      </c>
      <c r="BJ53" s="24">
        <f t="shared" si="57"/>
        <v>4.0782748549551995E-2</v>
      </c>
      <c r="BK53" s="24">
        <f t="shared" si="44"/>
        <v>4.8795189380759219E-3</v>
      </c>
      <c r="BL53" s="24">
        <f t="shared" si="58"/>
        <v>3.8595211091106529E-2</v>
      </c>
      <c r="BM53" s="24">
        <f t="shared" si="59"/>
        <v>3.5675829599503661E-2</v>
      </c>
      <c r="BN53" s="24">
        <f t="shared" si="45"/>
        <v>2.9193814916028682E-3</v>
      </c>
    </row>
    <row r="54" spans="1:66" x14ac:dyDescent="0.2">
      <c r="A54" s="35">
        <f>+NAC!A55</f>
        <v>44228</v>
      </c>
      <c r="B54" s="71">
        <f>+NAC!P55</f>
        <v>422.59320000000002</v>
      </c>
      <c r="C54" s="71">
        <f>+NAC!S55</f>
        <v>416.32634286381403</v>
      </c>
      <c r="D54" s="179">
        <f>+[1]NAC!$S56</f>
        <v>416.29138453646891</v>
      </c>
      <c r="E54" s="71">
        <f>+GBA!$P55</f>
        <v>411.7749</v>
      </c>
      <c r="F54" s="71">
        <f>+GBA!$S55</f>
        <v>408.64131883909766</v>
      </c>
      <c r="G54" s="179">
        <f>+[1]GBA!$S56</f>
        <v>408.64131883909772</v>
      </c>
      <c r="H54" s="71">
        <f>+PAM!$P55</f>
        <v>431.28800000000001</v>
      </c>
      <c r="I54" s="71">
        <f>+PAM!$S55</f>
        <v>419.33706532939016</v>
      </c>
      <c r="J54" s="179">
        <f>+[1]PAM!$S56</f>
        <v>419.33706532939021</v>
      </c>
      <c r="K54" s="71">
        <f>+NOA!$P55</f>
        <v>430.39679999999998</v>
      </c>
      <c r="L54" s="71">
        <f>+NOA!$S55</f>
        <v>425.64623407780476</v>
      </c>
      <c r="M54" s="179">
        <f>+[1]NOA!$S56</f>
        <v>425.64623407780482</v>
      </c>
      <c r="N54" s="71">
        <f>+NEA!$P55</f>
        <v>447.53120000000001</v>
      </c>
      <c r="O54" s="71">
        <f>+NEA!$S55</f>
        <v>434.74730152224959</v>
      </c>
      <c r="P54" s="179">
        <f>+[1]NEA!$S56</f>
        <v>434.74730152224959</v>
      </c>
      <c r="Q54" s="71">
        <f>+CUY!$P55</f>
        <v>438.99220000000003</v>
      </c>
      <c r="R54" s="71">
        <f>+CUY!$S55</f>
        <v>425.93818154194901</v>
      </c>
      <c r="S54" s="179">
        <f>+[1]CUY!$S56</f>
        <v>425.93818154194889</v>
      </c>
      <c r="T54" s="71">
        <f>+PAT!$P55</f>
        <v>408.7115</v>
      </c>
      <c r="U54" s="71">
        <f>+PAT!$S55</f>
        <v>394.13114213803703</v>
      </c>
      <c r="V54" s="179">
        <f>+[1]PAT!$S56</f>
        <v>394.13114213803698</v>
      </c>
      <c r="X54" s="164">
        <f t="shared" si="18"/>
        <v>4.0697184753073046E-2</v>
      </c>
      <c r="Y54" s="164">
        <f t="shared" si="19"/>
        <v>4.0545913535552813E-2</v>
      </c>
      <c r="Z54" s="181">
        <f t="shared" si="20"/>
        <v>4.0561553990994481E-2</v>
      </c>
      <c r="AA54" s="164">
        <f t="shared" si="21"/>
        <v>4.2636506858576118E-2</v>
      </c>
      <c r="AB54" s="164">
        <f t="shared" si="22"/>
        <v>3.6478593066552767E-2</v>
      </c>
      <c r="AC54" s="181">
        <f t="shared" si="23"/>
        <v>3.6478593066552767E-2</v>
      </c>
      <c r="AD54" s="164">
        <f t="shared" si="24"/>
        <v>3.8476967225785641E-2</v>
      </c>
      <c r="AE54" s="164">
        <f t="shared" si="25"/>
        <v>3.259971244294424E-2</v>
      </c>
      <c r="AF54" s="181">
        <f t="shared" si="26"/>
        <v>3.2599712442944462E-2</v>
      </c>
      <c r="AG54" s="164">
        <f t="shared" si="27"/>
        <v>3.9656775440921388E-2</v>
      </c>
      <c r="AH54" s="164">
        <f t="shared" si="28"/>
        <v>3.3399152676413912E-2</v>
      </c>
      <c r="AI54" s="181">
        <f t="shared" si="29"/>
        <v>3.3399152676413912E-2</v>
      </c>
      <c r="AJ54" s="164">
        <f t="shared" si="30"/>
        <v>4.1228857547952469E-2</v>
      </c>
      <c r="AK54" s="164">
        <f t="shared" si="31"/>
        <v>3.5539215758980669E-2</v>
      </c>
      <c r="AL54" s="181">
        <f t="shared" si="32"/>
        <v>3.5539215758980891E-2</v>
      </c>
      <c r="AM54" s="164">
        <f t="shared" si="33"/>
        <v>4.0450791017361043E-2</v>
      </c>
      <c r="AN54" s="164">
        <f t="shared" si="34"/>
        <v>3.1594470991698653E-2</v>
      </c>
      <c r="AO54" s="181">
        <f t="shared" si="35"/>
        <v>3.1594470991698431E-2</v>
      </c>
      <c r="AP54" s="164">
        <f t="shared" si="36"/>
        <v>4.0381817274688814E-2</v>
      </c>
      <c r="AQ54" s="164">
        <f t="shared" si="37"/>
        <v>4.1204329969399822E-2</v>
      </c>
      <c r="AR54" s="181">
        <f t="shared" si="38"/>
        <v>4.12043299693996E-2</v>
      </c>
      <c r="AT54" s="24">
        <f t="shared" si="46"/>
        <v>4.0697184753073046E-2</v>
      </c>
      <c r="AU54" s="24">
        <f t="shared" si="47"/>
        <v>4.0545913535552813E-2</v>
      </c>
      <c r="AV54" s="24">
        <f t="shared" si="39"/>
        <v>1.5127121752023243E-4</v>
      </c>
      <c r="AW54" s="24">
        <f t="shared" si="48"/>
        <v>4.2636506858576118E-2</v>
      </c>
      <c r="AX54" s="24">
        <f t="shared" si="49"/>
        <v>3.6478593066552767E-2</v>
      </c>
      <c r="AY54" s="24">
        <f t="shared" si="40"/>
        <v>6.1579137920233507E-3</v>
      </c>
      <c r="AZ54" s="24">
        <f t="shared" si="50"/>
        <v>3.8476967225785641E-2</v>
      </c>
      <c r="BA54" s="24">
        <f t="shared" si="51"/>
        <v>3.259971244294424E-2</v>
      </c>
      <c r="BB54" s="24">
        <f t="shared" si="41"/>
        <v>5.8772547828414012E-3</v>
      </c>
      <c r="BC54" s="24">
        <f t="shared" si="52"/>
        <v>3.9656775440921388E-2</v>
      </c>
      <c r="BD54" s="24">
        <f t="shared" si="53"/>
        <v>3.3399152676413912E-2</v>
      </c>
      <c r="BE54" s="24">
        <f t="shared" si="42"/>
        <v>6.2576227645074756E-3</v>
      </c>
      <c r="BF54" s="24">
        <f t="shared" si="54"/>
        <v>4.1228857547952469E-2</v>
      </c>
      <c r="BG54" s="24">
        <f t="shared" si="55"/>
        <v>3.5539215758980669E-2</v>
      </c>
      <c r="BH54" s="24">
        <f t="shared" si="43"/>
        <v>5.6896417889717998E-3</v>
      </c>
      <c r="BI54" s="24">
        <f t="shared" si="56"/>
        <v>4.0450791017361043E-2</v>
      </c>
      <c r="BJ54" s="24">
        <f t="shared" si="57"/>
        <v>3.1594470991698431E-2</v>
      </c>
      <c r="BK54" s="24">
        <f t="shared" si="44"/>
        <v>8.8563200256626118E-3</v>
      </c>
      <c r="BL54" s="24">
        <f t="shared" si="58"/>
        <v>4.1204329969399822E-2</v>
      </c>
      <c r="BM54" s="24">
        <f t="shared" si="59"/>
        <v>4.0381817274688814E-2</v>
      </c>
      <c r="BN54" s="24">
        <f t="shared" si="45"/>
        <v>8.2251269471100841E-4</v>
      </c>
    </row>
    <row r="55" spans="1:66" x14ac:dyDescent="0.2">
      <c r="A55" s="35">
        <f>+NAC!A56</f>
        <v>44256</v>
      </c>
      <c r="B55" s="71">
        <f>+NAC!P56</f>
        <v>441.72</v>
      </c>
      <c r="C55" s="71">
        <f>+NAC!S56</f>
        <v>435.70438873351299</v>
      </c>
      <c r="D55" s="179">
        <f>+[1]NAC!$S57</f>
        <v>435.66604090835381</v>
      </c>
      <c r="E55" s="71">
        <f>+GBA!$P56</f>
        <v>429.67649999999998</v>
      </c>
      <c r="F55" s="71">
        <f>+GBA!$S56</f>
        <v>426.44806969221935</v>
      </c>
      <c r="G55" s="179">
        <f>+[1]GBA!$S57</f>
        <v>426.44806969221918</v>
      </c>
      <c r="H55" s="71">
        <f>+PAM!$P56</f>
        <v>452.63529999999997</v>
      </c>
      <c r="I55" s="71">
        <f>+PAM!$S56</f>
        <v>436.617611382549</v>
      </c>
      <c r="J55" s="179">
        <f>+[1]PAM!$S57</f>
        <v>436.617611382549</v>
      </c>
      <c r="K55" s="71">
        <f>+NOA!$P56</f>
        <v>448.54059999999998</v>
      </c>
      <c r="L55" s="71">
        <f>+NOA!$S56</f>
        <v>439.72910702877022</v>
      </c>
      <c r="M55" s="179">
        <f>+[1]NOA!$S57</f>
        <v>439.72910702877022</v>
      </c>
      <c r="N55" s="71">
        <f>+NEA!$P56</f>
        <v>462.39550000000003</v>
      </c>
      <c r="O55" s="71">
        <f>+NEA!$S56</f>
        <v>446.56844291702811</v>
      </c>
      <c r="P55" s="179">
        <f>+[1]NEA!$S57</f>
        <v>446.56844291702811</v>
      </c>
      <c r="Q55" s="71">
        <f>+CUY!$P56</f>
        <v>460.70330000000001</v>
      </c>
      <c r="R55" s="71">
        <f>+CUY!$S56</f>
        <v>440.5759012176535</v>
      </c>
      <c r="S55" s="179">
        <f>+[1]CUY!$S57</f>
        <v>440.57590121765361</v>
      </c>
      <c r="T55" s="71">
        <f>+PAT!$P56</f>
        <v>426.16699999999997</v>
      </c>
      <c r="U55" s="71">
        <f>+PAT!$S56</f>
        <v>408.4492797624975</v>
      </c>
      <c r="V55" s="179">
        <f>+[1]PAT!$S57</f>
        <v>408.44927976249761</v>
      </c>
      <c r="X55" s="164">
        <f t="shared" si="18"/>
        <v>4.5260548442331849E-2</v>
      </c>
      <c r="Y55" s="164">
        <f t="shared" si="19"/>
        <v>4.6545327245933521E-2</v>
      </c>
      <c r="Z55" s="181">
        <f t="shared" si="20"/>
        <v>4.6541093790490429E-2</v>
      </c>
      <c r="AA55" s="164">
        <f t="shared" si="21"/>
        <v>4.3474237987793707E-2</v>
      </c>
      <c r="AB55" s="164">
        <f t="shared" si="22"/>
        <v>4.3575502603869332E-2</v>
      </c>
      <c r="AC55" s="181">
        <f t="shared" si="23"/>
        <v>4.3575502603868665E-2</v>
      </c>
      <c r="AD55" s="164">
        <f t="shared" si="24"/>
        <v>4.9496624065589412E-2</v>
      </c>
      <c r="AE55" s="164">
        <f t="shared" si="25"/>
        <v>4.1209202529199018E-2</v>
      </c>
      <c r="AF55" s="181">
        <f t="shared" si="26"/>
        <v>4.1209202529199018E-2</v>
      </c>
      <c r="AG55" s="164">
        <f t="shared" si="27"/>
        <v>4.2155982572361195E-2</v>
      </c>
      <c r="AH55" s="164">
        <f t="shared" si="28"/>
        <v>3.3085862914955744E-2</v>
      </c>
      <c r="AI55" s="181">
        <f t="shared" si="29"/>
        <v>3.3085862914955744E-2</v>
      </c>
      <c r="AJ55" s="164">
        <f t="shared" si="30"/>
        <v>3.3213997147014673E-2</v>
      </c>
      <c r="AK55" s="164">
        <f t="shared" si="31"/>
        <v>2.7190833280361426E-2</v>
      </c>
      <c r="AL55" s="181">
        <f t="shared" si="32"/>
        <v>2.7190833280361426E-2</v>
      </c>
      <c r="AM55" s="164">
        <f t="shared" si="33"/>
        <v>4.9456687385333931E-2</v>
      </c>
      <c r="AN55" s="164">
        <f t="shared" si="34"/>
        <v>3.4365831263856395E-2</v>
      </c>
      <c r="AO55" s="181">
        <f t="shared" si="35"/>
        <v>3.4365831263857061E-2</v>
      </c>
      <c r="AP55" s="164">
        <f t="shared" si="36"/>
        <v>4.2708609862947222E-2</v>
      </c>
      <c r="AQ55" s="164">
        <f t="shared" si="37"/>
        <v>3.6328358999466737E-2</v>
      </c>
      <c r="AR55" s="181">
        <f t="shared" si="38"/>
        <v>3.6328358999467181E-2</v>
      </c>
      <c r="AT55" s="24">
        <f t="shared" si="46"/>
        <v>4.6545327245933521E-2</v>
      </c>
      <c r="AU55" s="24">
        <f t="shared" si="47"/>
        <v>4.5260548442331849E-2</v>
      </c>
      <c r="AV55" s="24">
        <f t="shared" si="39"/>
        <v>1.2847788036016716E-3</v>
      </c>
      <c r="AW55" s="24">
        <f t="shared" si="48"/>
        <v>4.3575502603869332E-2</v>
      </c>
      <c r="AX55" s="24">
        <f t="shared" si="49"/>
        <v>4.3474237987793707E-2</v>
      </c>
      <c r="AY55" s="24">
        <f t="shared" si="40"/>
        <v>1.0126461607562476E-4</v>
      </c>
      <c r="AZ55" s="24">
        <f t="shared" si="50"/>
        <v>4.9496624065589412E-2</v>
      </c>
      <c r="BA55" s="24">
        <f t="shared" si="51"/>
        <v>4.1209202529199018E-2</v>
      </c>
      <c r="BB55" s="24">
        <f t="shared" si="41"/>
        <v>8.2874215363903936E-3</v>
      </c>
      <c r="BC55" s="24">
        <f t="shared" si="52"/>
        <v>4.2155982572361195E-2</v>
      </c>
      <c r="BD55" s="24">
        <f t="shared" si="53"/>
        <v>3.3085862914955744E-2</v>
      </c>
      <c r="BE55" s="24">
        <f t="shared" si="42"/>
        <v>9.070119657405451E-3</v>
      </c>
      <c r="BF55" s="24">
        <f t="shared" si="54"/>
        <v>3.3213997147014673E-2</v>
      </c>
      <c r="BG55" s="24">
        <f t="shared" si="55"/>
        <v>2.7190833280361426E-2</v>
      </c>
      <c r="BH55" s="24">
        <f t="shared" si="43"/>
        <v>6.0231638666532472E-3</v>
      </c>
      <c r="BI55" s="24">
        <f t="shared" si="56"/>
        <v>4.9456687385333931E-2</v>
      </c>
      <c r="BJ55" s="24">
        <f t="shared" si="57"/>
        <v>3.4365831263856395E-2</v>
      </c>
      <c r="BK55" s="24">
        <f t="shared" si="44"/>
        <v>1.5090856121477536E-2</v>
      </c>
      <c r="BL55" s="24">
        <f t="shared" si="58"/>
        <v>4.2708609862947222E-2</v>
      </c>
      <c r="BM55" s="24">
        <f t="shared" si="59"/>
        <v>3.6328358999466737E-2</v>
      </c>
      <c r="BN55" s="24">
        <f t="shared" si="45"/>
        <v>6.3802508634804855E-3</v>
      </c>
    </row>
    <row r="56" spans="1:66" x14ac:dyDescent="0.2">
      <c r="A56" s="35">
        <f>+NAC!A57</f>
        <v>44287</v>
      </c>
      <c r="B56" s="71">
        <f>+NAC!P57</f>
        <v>461.8578</v>
      </c>
      <c r="C56" s="71">
        <f>+NAC!S57</f>
        <v>452.15045577035227</v>
      </c>
      <c r="D56" s="179">
        <f>+[1]NAC!$S58</f>
        <v>452.10989377926347</v>
      </c>
      <c r="E56" s="71">
        <f>+GBA!$P57</f>
        <v>450.31909999999999</v>
      </c>
      <c r="F56" s="71">
        <f>+GBA!$S57</f>
        <v>442.99422367075704</v>
      </c>
      <c r="G56" s="179">
        <f>+[1]GBA!$S58</f>
        <v>442.99422367075698</v>
      </c>
      <c r="H56" s="71">
        <f>+PAM!$P57</f>
        <v>471.6003</v>
      </c>
      <c r="I56" s="71">
        <f>+PAM!$S57</f>
        <v>453.06138598257598</v>
      </c>
      <c r="J56" s="179">
        <f>+[1]PAM!$S58</f>
        <v>453.06138598257593</v>
      </c>
      <c r="K56" s="71">
        <f>+NOA!$P57</f>
        <v>468.33240000000001</v>
      </c>
      <c r="L56" s="71">
        <f>+NOA!$S57</f>
        <v>455.11856088289511</v>
      </c>
      <c r="M56" s="179">
        <f>+[1]NOA!$S58</f>
        <v>455.11856088289511</v>
      </c>
      <c r="N56" s="71">
        <f>+NEA!$P57</f>
        <v>483.43020000000001</v>
      </c>
      <c r="O56" s="71">
        <f>+NEA!$S57</f>
        <v>463.91741026982726</v>
      </c>
      <c r="P56" s="179">
        <f>+[1]NEA!$S58</f>
        <v>463.91741026982743</v>
      </c>
      <c r="Q56" s="71">
        <f>+CUY!$P57</f>
        <v>482.29169999999999</v>
      </c>
      <c r="R56" s="71">
        <f>+CUY!$S57</f>
        <v>457.87432142460415</v>
      </c>
      <c r="S56" s="179">
        <f>+[1]CUY!$S58</f>
        <v>457.87432142460409</v>
      </c>
      <c r="T56" s="71">
        <f>+PAT!$P57</f>
        <v>448.06599999999997</v>
      </c>
      <c r="U56" s="71">
        <f>+PAT!$S57</f>
        <v>428.20416952198946</v>
      </c>
      <c r="V56" s="179">
        <f>+[1]PAT!$S58</f>
        <v>428.20416952198951</v>
      </c>
      <c r="X56" s="164">
        <f t="shared" si="18"/>
        <v>4.5589513719098029E-2</v>
      </c>
      <c r="Y56" s="164">
        <f t="shared" si="19"/>
        <v>3.7745929263288014E-2</v>
      </c>
      <c r="Z56" s="181">
        <f t="shared" si="20"/>
        <v>3.7744169448288067E-2</v>
      </c>
      <c r="AA56" s="164">
        <f t="shared" si="21"/>
        <v>4.8042189880060926E-2</v>
      </c>
      <c r="AB56" s="164">
        <f t="shared" si="22"/>
        <v>3.8799927012167279E-2</v>
      </c>
      <c r="AC56" s="181">
        <f t="shared" si="23"/>
        <v>3.8799927012167501E-2</v>
      </c>
      <c r="AD56" s="164">
        <f t="shared" si="24"/>
        <v>4.189907415528582E-2</v>
      </c>
      <c r="AE56" s="164">
        <f t="shared" si="25"/>
        <v>3.766173001578621E-2</v>
      </c>
      <c r="AF56" s="181">
        <f t="shared" si="26"/>
        <v>3.7661730015785988E-2</v>
      </c>
      <c r="AG56" s="164">
        <f t="shared" si="27"/>
        <v>4.4124879665296879E-2</v>
      </c>
      <c r="AH56" s="164">
        <f t="shared" si="28"/>
        <v>3.4997578300219212E-2</v>
      </c>
      <c r="AI56" s="181">
        <f t="shared" si="29"/>
        <v>3.4997578300219212E-2</v>
      </c>
      <c r="AJ56" s="164">
        <f t="shared" si="30"/>
        <v>4.54907108741327E-2</v>
      </c>
      <c r="AK56" s="164">
        <f t="shared" si="31"/>
        <v>3.8849514845863409E-2</v>
      </c>
      <c r="AL56" s="181">
        <f t="shared" si="32"/>
        <v>3.8849514845863631E-2</v>
      </c>
      <c r="AM56" s="164">
        <f t="shared" si="33"/>
        <v>4.6859660002435355E-2</v>
      </c>
      <c r="AN56" s="164">
        <f t="shared" si="34"/>
        <v>3.9263201094616562E-2</v>
      </c>
      <c r="AO56" s="181">
        <f t="shared" si="35"/>
        <v>3.9263201094616118E-2</v>
      </c>
      <c r="AP56" s="164">
        <f t="shared" si="36"/>
        <v>5.1385959025452399E-2</v>
      </c>
      <c r="AQ56" s="164">
        <f t="shared" si="37"/>
        <v>4.8365588429924333E-2</v>
      </c>
      <c r="AR56" s="181">
        <f t="shared" si="38"/>
        <v>4.8365588429924111E-2</v>
      </c>
      <c r="AT56" s="24">
        <f t="shared" si="46"/>
        <v>4.5589513719098029E-2</v>
      </c>
      <c r="AU56" s="24">
        <f t="shared" si="47"/>
        <v>3.7744169448288067E-2</v>
      </c>
      <c r="AV56" s="24">
        <f t="shared" si="39"/>
        <v>7.8453442708099619E-3</v>
      </c>
      <c r="AW56" s="24">
        <f t="shared" si="48"/>
        <v>4.8042189880060926E-2</v>
      </c>
      <c r="AX56" s="24">
        <f t="shared" si="49"/>
        <v>3.8799927012167279E-2</v>
      </c>
      <c r="AY56" s="24">
        <f t="shared" si="40"/>
        <v>9.2422628678936469E-3</v>
      </c>
      <c r="AZ56" s="24">
        <f t="shared" si="50"/>
        <v>4.189907415528582E-2</v>
      </c>
      <c r="BA56" s="24">
        <f t="shared" si="51"/>
        <v>3.7661730015785988E-2</v>
      </c>
      <c r="BB56" s="24">
        <f t="shared" si="41"/>
        <v>4.2373441394998324E-3</v>
      </c>
      <c r="BC56" s="24">
        <f t="shared" si="52"/>
        <v>4.4124879665296879E-2</v>
      </c>
      <c r="BD56" s="24">
        <f t="shared" si="53"/>
        <v>3.4997578300219212E-2</v>
      </c>
      <c r="BE56" s="24">
        <f t="shared" si="42"/>
        <v>9.1273013650776669E-3</v>
      </c>
      <c r="BF56" s="24">
        <f t="shared" si="54"/>
        <v>4.54907108741327E-2</v>
      </c>
      <c r="BG56" s="24">
        <f t="shared" si="55"/>
        <v>3.8849514845863409E-2</v>
      </c>
      <c r="BH56" s="24">
        <f t="shared" si="43"/>
        <v>6.6411960282692917E-3</v>
      </c>
      <c r="BI56" s="24">
        <f t="shared" si="56"/>
        <v>4.6859660002435355E-2</v>
      </c>
      <c r="BJ56" s="24">
        <f t="shared" si="57"/>
        <v>3.9263201094616118E-2</v>
      </c>
      <c r="BK56" s="24">
        <f t="shared" si="44"/>
        <v>7.5964589078192368E-3</v>
      </c>
      <c r="BL56" s="24">
        <f t="shared" si="58"/>
        <v>5.1385959025452399E-2</v>
      </c>
      <c r="BM56" s="24">
        <f t="shared" si="59"/>
        <v>4.8365588429924111E-2</v>
      </c>
      <c r="BN56" s="24">
        <f t="shared" si="45"/>
        <v>3.0203705955282878E-3</v>
      </c>
    </row>
    <row r="57" spans="1:66" x14ac:dyDescent="0.2">
      <c r="A57" s="35">
        <f>+NAC!A58</f>
        <v>44317</v>
      </c>
      <c r="B57" s="71">
        <f>+NAC!P58</f>
        <v>477.92930000000001</v>
      </c>
      <c r="C57" s="71">
        <f>+NAC!S58</f>
        <v>466.40297426974342</v>
      </c>
      <c r="D57" s="179">
        <f>+[1]NAC!$S59</f>
        <v>466.36774876325501</v>
      </c>
      <c r="E57" s="71">
        <f>+GBA!$P58</f>
        <v>466.34559999999999</v>
      </c>
      <c r="F57" s="71">
        <f>+GBA!$S58</f>
        <v>458.99807701375323</v>
      </c>
      <c r="G57" s="179">
        <f>+[1]GBA!$S59</f>
        <v>458.99807701375312</v>
      </c>
      <c r="H57" s="71">
        <f>+PAM!$P58</f>
        <v>487.61040000000003</v>
      </c>
      <c r="I57" s="71">
        <f>+PAM!$S58</f>
        <v>469.45072356660916</v>
      </c>
      <c r="J57" s="179">
        <f>+[1]PAM!$S59</f>
        <v>469.45072356660921</v>
      </c>
      <c r="K57" s="71">
        <f>+NOA!$P58</f>
        <v>484.7928</v>
      </c>
      <c r="L57" s="71">
        <f>+NOA!$S58</f>
        <v>472.27905359326184</v>
      </c>
      <c r="M57" s="179">
        <f>+[1]NOA!$S59</f>
        <v>472.27905359326178</v>
      </c>
      <c r="N57" s="71">
        <f>+NEA!$P58</f>
        <v>498.14589999999998</v>
      </c>
      <c r="O57" s="71">
        <f>+NEA!$S58</f>
        <v>481.72025224710711</v>
      </c>
      <c r="P57" s="179">
        <f>+[1]NEA!$S59</f>
        <v>481.72025224710711</v>
      </c>
      <c r="Q57" s="71">
        <f>+CUY!$P58</f>
        <v>501.12349999999998</v>
      </c>
      <c r="R57" s="71">
        <f>+CUY!$S58</f>
        <v>475.53767932879077</v>
      </c>
      <c r="S57" s="179">
        <f>+[1]CUY!$S59</f>
        <v>475.53767932879077</v>
      </c>
      <c r="T57" s="71">
        <f>+PAT!$P58</f>
        <v>462.68079999999998</v>
      </c>
      <c r="U57" s="71">
        <f>+PAT!$S58</f>
        <v>445.45649703712513</v>
      </c>
      <c r="V57" s="179">
        <f>+[1]PAT!$S59</f>
        <v>445.45649703712508</v>
      </c>
      <c r="X57" s="164">
        <f t="shared" si="18"/>
        <v>3.4797506938282874E-2</v>
      </c>
      <c r="Y57" s="164">
        <f t="shared" si="19"/>
        <v>3.1521628072028296E-2</v>
      </c>
      <c r="Z57" s="181">
        <f t="shared" si="20"/>
        <v>3.1536259613360151E-2</v>
      </c>
      <c r="AA57" s="164">
        <f t="shared" si="21"/>
        <v>3.5589207741799189E-2</v>
      </c>
      <c r="AB57" s="164">
        <f t="shared" si="22"/>
        <v>3.6126550839386651E-2</v>
      </c>
      <c r="AC57" s="181">
        <f t="shared" si="23"/>
        <v>3.6126550839386429E-2</v>
      </c>
      <c r="AD57" s="164">
        <f t="shared" si="24"/>
        <v>3.3948451686735659E-2</v>
      </c>
      <c r="AE57" s="164">
        <f t="shared" si="25"/>
        <v>3.6174651142447001E-2</v>
      </c>
      <c r="AF57" s="181">
        <f t="shared" si="26"/>
        <v>3.6174651142447223E-2</v>
      </c>
      <c r="AG57" s="164">
        <f t="shared" si="27"/>
        <v>3.5146831609344176E-2</v>
      </c>
      <c r="AH57" s="164">
        <f t="shared" si="28"/>
        <v>3.7705543533703922E-2</v>
      </c>
      <c r="AI57" s="181">
        <f t="shared" si="29"/>
        <v>3.7705543533703922E-2</v>
      </c>
      <c r="AJ57" s="164">
        <f t="shared" si="30"/>
        <v>3.0440175231088107E-2</v>
      </c>
      <c r="AK57" s="164">
        <f t="shared" si="31"/>
        <v>3.8375024483183751E-2</v>
      </c>
      <c r="AL57" s="181">
        <f t="shared" si="32"/>
        <v>3.8375024483183529E-2</v>
      </c>
      <c r="AM57" s="164">
        <f t="shared" si="33"/>
        <v>3.9046494061581338E-2</v>
      </c>
      <c r="AN57" s="164">
        <f t="shared" si="34"/>
        <v>3.8576869410867687E-2</v>
      </c>
      <c r="AO57" s="181">
        <f t="shared" si="35"/>
        <v>3.8576869410867909E-2</v>
      </c>
      <c r="AP57" s="164">
        <f t="shared" si="36"/>
        <v>3.2617516169492822E-2</v>
      </c>
      <c r="AQ57" s="164">
        <f t="shared" si="37"/>
        <v>4.0289956854915099E-2</v>
      </c>
      <c r="AR57" s="181">
        <f t="shared" si="38"/>
        <v>4.0289956854914655E-2</v>
      </c>
      <c r="AT57" s="24">
        <f t="shared" si="46"/>
        <v>3.4797506938282874E-2</v>
      </c>
      <c r="AU57" s="24">
        <f t="shared" si="47"/>
        <v>3.1521628072028296E-2</v>
      </c>
      <c r="AV57" s="24">
        <f t="shared" si="39"/>
        <v>3.2758788662545779E-3</v>
      </c>
      <c r="AW57" s="24">
        <f t="shared" si="48"/>
        <v>3.6126550839386651E-2</v>
      </c>
      <c r="AX57" s="24">
        <f t="shared" si="49"/>
        <v>3.5589207741799189E-2</v>
      </c>
      <c r="AY57" s="24">
        <f t="shared" si="40"/>
        <v>5.3734309758746157E-4</v>
      </c>
      <c r="AZ57" s="24">
        <f t="shared" si="50"/>
        <v>3.6174651142447223E-2</v>
      </c>
      <c r="BA57" s="24">
        <f t="shared" si="51"/>
        <v>3.3948451686735659E-2</v>
      </c>
      <c r="BB57" s="24">
        <f t="shared" si="41"/>
        <v>2.2261994557115639E-3</v>
      </c>
      <c r="BC57" s="24">
        <f t="shared" si="52"/>
        <v>3.7705543533703922E-2</v>
      </c>
      <c r="BD57" s="24">
        <f t="shared" si="53"/>
        <v>3.5146831609344176E-2</v>
      </c>
      <c r="BE57" s="24">
        <f t="shared" si="42"/>
        <v>2.5587119243597467E-3</v>
      </c>
      <c r="BF57" s="24">
        <f t="shared" si="54"/>
        <v>3.8375024483183751E-2</v>
      </c>
      <c r="BG57" s="24">
        <f t="shared" si="55"/>
        <v>3.0440175231088107E-2</v>
      </c>
      <c r="BH57" s="24">
        <f t="shared" si="43"/>
        <v>7.9348492520956437E-3</v>
      </c>
      <c r="BI57" s="24">
        <f t="shared" si="56"/>
        <v>3.9046494061581338E-2</v>
      </c>
      <c r="BJ57" s="24">
        <f t="shared" si="57"/>
        <v>3.8576869410867687E-2</v>
      </c>
      <c r="BK57" s="24">
        <f t="shared" si="44"/>
        <v>4.6962465071365145E-4</v>
      </c>
      <c r="BL57" s="24">
        <f t="shared" si="58"/>
        <v>4.0289956854915099E-2</v>
      </c>
      <c r="BM57" s="24">
        <f t="shared" si="59"/>
        <v>3.2617516169492822E-2</v>
      </c>
      <c r="BN57" s="24">
        <f t="shared" si="45"/>
        <v>7.6724406854222771E-3</v>
      </c>
    </row>
    <row r="58" spans="1:66" x14ac:dyDescent="0.2">
      <c r="A58" s="35">
        <f>+NAC!A59</f>
        <v>44348</v>
      </c>
      <c r="B58" s="71">
        <f>+NAC!P59</f>
        <v>495.18090000000001</v>
      </c>
      <c r="C58" s="71">
        <f>+NAC!S59</f>
        <v>481.44072061486924</v>
      </c>
      <c r="D58" s="179">
        <f>+[1]NAC!$S60</f>
        <v>481.40286288574282</v>
      </c>
      <c r="E58" s="71">
        <f>+GBA!$P59</f>
        <v>482.72039999999998</v>
      </c>
      <c r="F58" s="71">
        <f>+GBA!$S59</f>
        <v>477.29391364153236</v>
      </c>
      <c r="G58" s="179">
        <f>+[1]GBA!$S60</f>
        <v>477.2939136415323</v>
      </c>
      <c r="H58" s="71">
        <f>+PAM!$P59</f>
        <v>505.70670000000001</v>
      </c>
      <c r="I58" s="71">
        <f>+PAM!$S59</f>
        <v>487.06627068944363</v>
      </c>
      <c r="J58" s="179">
        <f>+[1]PAM!$S60</f>
        <v>487.06627068944363</v>
      </c>
      <c r="K58" s="71">
        <f>+NOA!$P59</f>
        <v>502.90960000000001</v>
      </c>
      <c r="L58" s="71">
        <f>+NOA!$S59</f>
        <v>489.06237318905136</v>
      </c>
      <c r="M58" s="179">
        <f>+[1]NOA!$S60</f>
        <v>489.06237318905141</v>
      </c>
      <c r="N58" s="71">
        <f>+NEA!$P59</f>
        <v>515.17309999999998</v>
      </c>
      <c r="O58" s="71">
        <f>+NEA!$S59</f>
        <v>498.73498573798736</v>
      </c>
      <c r="P58" s="179">
        <f>+[1]NEA!$S60</f>
        <v>498.7349857379873</v>
      </c>
      <c r="Q58" s="71">
        <f>+CUY!$P59</f>
        <v>520.14689999999996</v>
      </c>
      <c r="R58" s="71">
        <f>+CUY!$S59</f>
        <v>496.02350216139189</v>
      </c>
      <c r="S58" s="179">
        <f>+[1]CUY!$S60</f>
        <v>496.023502161392</v>
      </c>
      <c r="T58" s="71">
        <f>+PAT!$P59</f>
        <v>479.17360000000002</v>
      </c>
      <c r="U58" s="71">
        <f>+PAT!$S59</f>
        <v>462.33824619844927</v>
      </c>
      <c r="V58" s="179">
        <f>+[1]PAT!$S60</f>
        <v>462.33824619844933</v>
      </c>
      <c r="X58" s="164">
        <f t="shared" si="18"/>
        <v>3.6096552356174927E-2</v>
      </c>
      <c r="Y58" s="164">
        <f t="shared" si="19"/>
        <v>3.2241960653597301E-2</v>
      </c>
      <c r="Z58" s="181">
        <f t="shared" si="20"/>
        <v>3.2238751848426395E-2</v>
      </c>
      <c r="AA58" s="164">
        <f t="shared" si="21"/>
        <v>3.5113014897106387E-2</v>
      </c>
      <c r="AB58" s="164">
        <f t="shared" si="22"/>
        <v>3.9860377513587952E-2</v>
      </c>
      <c r="AC58" s="181">
        <f t="shared" si="23"/>
        <v>3.9860377513588174E-2</v>
      </c>
      <c r="AD58" s="164">
        <f t="shared" si="24"/>
        <v>3.7112210896240061E-2</v>
      </c>
      <c r="AE58" s="164">
        <f t="shared" si="25"/>
        <v>3.7523740487610535E-2</v>
      </c>
      <c r="AF58" s="181">
        <f t="shared" si="26"/>
        <v>3.7523740487610535E-2</v>
      </c>
      <c r="AG58" s="164">
        <f t="shared" si="27"/>
        <v>3.737019196654745E-2</v>
      </c>
      <c r="AH58" s="164">
        <f t="shared" si="28"/>
        <v>3.5536870560098466E-2</v>
      </c>
      <c r="AI58" s="181">
        <f t="shared" si="29"/>
        <v>3.5536870560098688E-2</v>
      </c>
      <c r="AJ58" s="164">
        <f t="shared" si="30"/>
        <v>3.4181150542441419E-2</v>
      </c>
      <c r="AK58" s="164">
        <f t="shared" si="31"/>
        <v>3.5320776761015749E-2</v>
      </c>
      <c r="AL58" s="181">
        <f t="shared" si="32"/>
        <v>3.5320776761015527E-2</v>
      </c>
      <c r="AM58" s="164">
        <f t="shared" si="33"/>
        <v>3.7961500508357782E-2</v>
      </c>
      <c r="AN58" s="164">
        <f t="shared" si="34"/>
        <v>4.3079284193665357E-2</v>
      </c>
      <c r="AO58" s="181">
        <f t="shared" si="35"/>
        <v>4.3079284193665579E-2</v>
      </c>
      <c r="AP58" s="164">
        <f t="shared" si="36"/>
        <v>3.5646173344560772E-2</v>
      </c>
      <c r="AQ58" s="164">
        <f t="shared" si="37"/>
        <v>3.7897638206222384E-2</v>
      </c>
      <c r="AR58" s="181">
        <f t="shared" si="38"/>
        <v>3.7897638206222606E-2</v>
      </c>
      <c r="AT58" s="24">
        <f t="shared" si="46"/>
        <v>3.6096552356174927E-2</v>
      </c>
      <c r="AU58" s="24">
        <f t="shared" si="47"/>
        <v>3.2238751848426395E-2</v>
      </c>
      <c r="AV58" s="24">
        <f t="shared" si="39"/>
        <v>3.8578005077485322E-3</v>
      </c>
      <c r="AW58" s="24">
        <f t="shared" si="48"/>
        <v>3.9860377513588174E-2</v>
      </c>
      <c r="AX58" s="24">
        <f t="shared" si="49"/>
        <v>3.5113014897106387E-2</v>
      </c>
      <c r="AY58" s="24">
        <f t="shared" si="40"/>
        <v>4.7473626164817873E-3</v>
      </c>
      <c r="AZ58" s="24">
        <f t="shared" si="50"/>
        <v>3.7523740487610535E-2</v>
      </c>
      <c r="BA58" s="24">
        <f t="shared" si="51"/>
        <v>3.7112210896240061E-2</v>
      </c>
      <c r="BB58" s="24">
        <f t="shared" si="41"/>
        <v>4.1152959137047418E-4</v>
      </c>
      <c r="BC58" s="24">
        <f t="shared" si="52"/>
        <v>3.737019196654745E-2</v>
      </c>
      <c r="BD58" s="24">
        <f t="shared" si="53"/>
        <v>3.5536870560098466E-2</v>
      </c>
      <c r="BE58" s="24">
        <f t="shared" si="42"/>
        <v>1.8333214064489844E-3</v>
      </c>
      <c r="BF58" s="24">
        <f t="shared" si="54"/>
        <v>3.5320776761015749E-2</v>
      </c>
      <c r="BG58" s="24">
        <f t="shared" si="55"/>
        <v>3.4181150542441419E-2</v>
      </c>
      <c r="BH58" s="24">
        <f t="shared" si="43"/>
        <v>1.13962621857433E-3</v>
      </c>
      <c r="BI58" s="24">
        <f t="shared" si="56"/>
        <v>4.3079284193665579E-2</v>
      </c>
      <c r="BJ58" s="24">
        <f t="shared" si="57"/>
        <v>3.7961500508357782E-2</v>
      </c>
      <c r="BK58" s="24">
        <f t="shared" si="44"/>
        <v>5.1177836853077974E-3</v>
      </c>
      <c r="BL58" s="24">
        <f t="shared" si="58"/>
        <v>3.7897638206222606E-2</v>
      </c>
      <c r="BM58" s="24">
        <f t="shared" si="59"/>
        <v>3.5646173344560772E-2</v>
      </c>
      <c r="BN58" s="24">
        <f t="shared" si="45"/>
        <v>2.2514648616618338E-3</v>
      </c>
    </row>
    <row r="59" spans="1:66" x14ac:dyDescent="0.2">
      <c r="A59" s="35">
        <f>+NAC!A60</f>
        <v>44378</v>
      </c>
      <c r="B59" s="71">
        <f>+NAC!P60</f>
        <v>510.69740000000002</v>
      </c>
      <c r="C59" s="71">
        <f>+NAC!S60</f>
        <v>498.27998426124748</v>
      </c>
      <c r="D59" s="179">
        <f>+[1]NAC!$S61</f>
        <v>498.24999202559411</v>
      </c>
      <c r="E59" s="71">
        <f>+GBA!$P60</f>
        <v>499.07130000000001</v>
      </c>
      <c r="F59" s="71">
        <f>+GBA!$S60</f>
        <v>496.66548699199222</v>
      </c>
      <c r="G59" s="179">
        <f>+[1]GBA!$S61</f>
        <v>496.66548699199222</v>
      </c>
      <c r="H59" s="71">
        <f>+PAM!$P60</f>
        <v>519.59900000000005</v>
      </c>
      <c r="I59" s="71">
        <f>+PAM!$S60</f>
        <v>504.29441769390485</v>
      </c>
      <c r="J59" s="179">
        <f>+[1]PAM!$S61</f>
        <v>504.29441769390502</v>
      </c>
      <c r="K59" s="71">
        <f>+NOA!$P60</f>
        <v>517.24440000000004</v>
      </c>
      <c r="L59" s="71">
        <f>+NOA!$S60</f>
        <v>506.28941500660142</v>
      </c>
      <c r="M59" s="179">
        <f>+[1]NOA!$S61</f>
        <v>506.28941500660147</v>
      </c>
      <c r="N59" s="71">
        <f>+NEA!$P60</f>
        <v>531.26750000000004</v>
      </c>
      <c r="O59" s="71">
        <f>+NEA!$S60</f>
        <v>516.143989517828</v>
      </c>
      <c r="P59" s="179">
        <f>+[1]NEA!$S61</f>
        <v>516.143989517828</v>
      </c>
      <c r="Q59" s="71">
        <f>+CUY!$P60</f>
        <v>537.98990000000003</v>
      </c>
      <c r="R59" s="71">
        <f>+CUY!$S60</f>
        <v>513.96242282970252</v>
      </c>
      <c r="S59" s="179">
        <f>+[1]CUY!$S61</f>
        <v>513.96242282970263</v>
      </c>
      <c r="T59" s="71">
        <f>+PAT!$P60</f>
        <v>497.16320000000002</v>
      </c>
      <c r="U59" s="71">
        <f>+PAT!$S60</f>
        <v>480.61805839636816</v>
      </c>
      <c r="V59" s="179">
        <f>+[1]PAT!$S61</f>
        <v>480.61805839636799</v>
      </c>
      <c r="X59" s="164">
        <f t="shared" si="18"/>
        <v>3.1335013123486855E-2</v>
      </c>
      <c r="Y59" s="164">
        <f t="shared" si="19"/>
        <v>3.4976816304346015E-2</v>
      </c>
      <c r="Z59" s="181">
        <f t="shared" si="20"/>
        <v>3.4995905589057186E-2</v>
      </c>
      <c r="AA59" s="164">
        <f t="shared" si="21"/>
        <v>3.3872403155118525E-2</v>
      </c>
      <c r="AB59" s="164">
        <f t="shared" si="22"/>
        <v>4.0586256804876708E-2</v>
      </c>
      <c r="AC59" s="181">
        <f t="shared" si="23"/>
        <v>4.0586256804876708E-2</v>
      </c>
      <c r="AD59" s="164">
        <f t="shared" si="24"/>
        <v>2.7471061783441053E-2</v>
      </c>
      <c r="AE59" s="164">
        <f t="shared" si="25"/>
        <v>3.5371258576527342E-2</v>
      </c>
      <c r="AF59" s="181">
        <f t="shared" si="26"/>
        <v>3.5371258576527786E-2</v>
      </c>
      <c r="AG59" s="164">
        <f t="shared" si="27"/>
        <v>2.8503731088052486E-2</v>
      </c>
      <c r="AH59" s="164">
        <f t="shared" si="28"/>
        <v>3.5224631380281535E-2</v>
      </c>
      <c r="AI59" s="181">
        <f t="shared" si="29"/>
        <v>3.5224631380281535E-2</v>
      </c>
      <c r="AJ59" s="164">
        <f t="shared" si="30"/>
        <v>3.1240761600324296E-2</v>
      </c>
      <c r="AK59" s="164">
        <f t="shared" si="31"/>
        <v>3.4906321548868746E-2</v>
      </c>
      <c r="AL59" s="181">
        <f t="shared" si="32"/>
        <v>3.4906321548868746E-2</v>
      </c>
      <c r="AM59" s="164">
        <f t="shared" si="33"/>
        <v>3.4303770723232319E-2</v>
      </c>
      <c r="AN59" s="164">
        <f t="shared" si="34"/>
        <v>3.6165465124420315E-2</v>
      </c>
      <c r="AO59" s="181">
        <f t="shared" si="35"/>
        <v>3.6165465124420315E-2</v>
      </c>
      <c r="AP59" s="164">
        <f t="shared" si="36"/>
        <v>3.7542969813028071E-2</v>
      </c>
      <c r="AQ59" s="164">
        <f t="shared" si="37"/>
        <v>3.9537746116017125E-2</v>
      </c>
      <c r="AR59" s="181">
        <f t="shared" si="38"/>
        <v>3.9537746116016681E-2</v>
      </c>
      <c r="AT59" s="24">
        <f t="shared" si="46"/>
        <v>3.4995905589057186E-2</v>
      </c>
      <c r="AU59" s="24">
        <f t="shared" si="47"/>
        <v>3.1335013123486855E-2</v>
      </c>
      <c r="AV59" s="24">
        <f t="shared" si="39"/>
        <v>3.6608924655703312E-3</v>
      </c>
      <c r="AW59" s="24">
        <f t="shared" si="48"/>
        <v>4.0586256804876708E-2</v>
      </c>
      <c r="AX59" s="24">
        <f t="shared" si="49"/>
        <v>3.3872403155118525E-2</v>
      </c>
      <c r="AY59" s="24">
        <f t="shared" si="40"/>
        <v>6.7138536497581836E-3</v>
      </c>
      <c r="AZ59" s="24">
        <f t="shared" si="50"/>
        <v>3.5371258576527786E-2</v>
      </c>
      <c r="BA59" s="24">
        <f t="shared" si="51"/>
        <v>2.7471061783441053E-2</v>
      </c>
      <c r="BB59" s="24">
        <f t="shared" si="41"/>
        <v>7.9001967930867334E-3</v>
      </c>
      <c r="BC59" s="24">
        <f t="shared" si="52"/>
        <v>3.5224631380281535E-2</v>
      </c>
      <c r="BD59" s="24">
        <f t="shared" si="53"/>
        <v>2.8503731088052486E-2</v>
      </c>
      <c r="BE59" s="24">
        <f t="shared" si="42"/>
        <v>6.7209002922290484E-3</v>
      </c>
      <c r="BF59" s="24">
        <f t="shared" si="54"/>
        <v>3.4906321548868746E-2</v>
      </c>
      <c r="BG59" s="24">
        <f t="shared" si="55"/>
        <v>3.1240761600324296E-2</v>
      </c>
      <c r="BH59" s="24">
        <f t="shared" si="43"/>
        <v>3.6655599485444501E-3</v>
      </c>
      <c r="BI59" s="24">
        <f t="shared" si="56"/>
        <v>3.6165465124420315E-2</v>
      </c>
      <c r="BJ59" s="24">
        <f t="shared" si="57"/>
        <v>3.4303770723232319E-2</v>
      </c>
      <c r="BK59" s="24">
        <f t="shared" si="44"/>
        <v>1.8616944011879966E-3</v>
      </c>
      <c r="BL59" s="24">
        <f t="shared" si="58"/>
        <v>3.9537746116017125E-2</v>
      </c>
      <c r="BM59" s="24">
        <f t="shared" si="59"/>
        <v>3.7542969813028071E-2</v>
      </c>
      <c r="BN59" s="24">
        <f t="shared" si="45"/>
        <v>1.9947763029890542E-3</v>
      </c>
    </row>
    <row r="60" spans="1:66" x14ac:dyDescent="0.2">
      <c r="A60" s="35">
        <f>+NAC!A61</f>
        <v>44409</v>
      </c>
      <c r="B60" s="71">
        <f>+NAC!P61</f>
        <v>526.6934</v>
      </c>
      <c r="C60" s="71">
        <f>+NAC!S61</f>
        <v>510.81386435452515</v>
      </c>
      <c r="D60" s="179">
        <f>+[1]NAC!$S62</f>
        <v>510.78610427070788</v>
      </c>
      <c r="E60" s="71">
        <f>+GBA!$P61</f>
        <v>514.39679999999998</v>
      </c>
      <c r="F60" s="71">
        <f>+GBA!$S61</f>
        <v>508.92845605126092</v>
      </c>
      <c r="G60" s="179">
        <f>+[1]GBA!$S62</f>
        <v>508.92845605126081</v>
      </c>
      <c r="H60" s="71">
        <f>+PAM!$P61</f>
        <v>536.25120000000004</v>
      </c>
      <c r="I60" s="71">
        <f>+PAM!$S61</f>
        <v>516.41574806392009</v>
      </c>
      <c r="J60" s="179">
        <f>+[1]PAM!$S62</f>
        <v>516.41574806391998</v>
      </c>
      <c r="K60" s="71">
        <f>+NOA!$P61</f>
        <v>531.96960000000001</v>
      </c>
      <c r="L60" s="71">
        <f>+NOA!$S61</f>
        <v>517.39818946763342</v>
      </c>
      <c r="M60" s="179">
        <f>+[1]NOA!$S62</f>
        <v>517.39818946763342</v>
      </c>
      <c r="N60" s="71">
        <f>+NEA!$P61</f>
        <v>547.27449999999999</v>
      </c>
      <c r="O60" s="71">
        <f>+NEA!$S61</f>
        <v>529.24092598772097</v>
      </c>
      <c r="P60" s="179">
        <f>+[1]NEA!$S62</f>
        <v>529.24092598772097</v>
      </c>
      <c r="Q60" s="71">
        <f>+CUY!$P61</f>
        <v>554.05579999999998</v>
      </c>
      <c r="R60" s="71">
        <f>+CUY!$S61</f>
        <v>524.13189800922157</v>
      </c>
      <c r="S60" s="179">
        <f>+[1]CUY!$S62</f>
        <v>524.13189800922169</v>
      </c>
      <c r="T60" s="71">
        <f>+PAT!$P61</f>
        <v>516.70280000000002</v>
      </c>
      <c r="U60" s="71">
        <f>+PAT!$S61</f>
        <v>496.01084143361857</v>
      </c>
      <c r="V60" s="179">
        <f>+[1]PAT!$S62</f>
        <v>496.01084143361862</v>
      </c>
      <c r="X60" s="164">
        <f t="shared" si="18"/>
        <v>3.1321874754012713E-2</v>
      </c>
      <c r="Y60" s="164">
        <f t="shared" si="19"/>
        <v>2.5154291741942059E-2</v>
      </c>
      <c r="Z60" s="181">
        <f t="shared" si="20"/>
        <v>2.516028589212671E-2</v>
      </c>
      <c r="AA60" s="164">
        <f t="shared" si="21"/>
        <v>3.0708037108124531E-2</v>
      </c>
      <c r="AB60" s="164">
        <f t="shared" si="22"/>
        <v>2.4690600374787985E-2</v>
      </c>
      <c r="AC60" s="181">
        <f t="shared" si="23"/>
        <v>2.4690600374787763E-2</v>
      </c>
      <c r="AD60" s="164">
        <f t="shared" si="24"/>
        <v>3.2048175612347185E-2</v>
      </c>
      <c r="AE60" s="164">
        <f t="shared" si="25"/>
        <v>2.4036217623516487E-2</v>
      </c>
      <c r="AF60" s="181">
        <f t="shared" si="26"/>
        <v>2.4036217623516043E-2</v>
      </c>
      <c r="AG60" s="164">
        <f t="shared" si="27"/>
        <v>2.8468553743645986E-2</v>
      </c>
      <c r="AH60" s="164">
        <f t="shared" si="28"/>
        <v>2.1941549895699852E-2</v>
      </c>
      <c r="AI60" s="181">
        <f t="shared" si="29"/>
        <v>2.194154989569963E-2</v>
      </c>
      <c r="AJ60" s="164">
        <f t="shared" si="30"/>
        <v>3.0129831017331021E-2</v>
      </c>
      <c r="AK60" s="164">
        <f t="shared" si="31"/>
        <v>2.5374579062962477E-2</v>
      </c>
      <c r="AL60" s="181">
        <f t="shared" si="32"/>
        <v>2.5374579062962477E-2</v>
      </c>
      <c r="AM60" s="164">
        <f t="shared" si="33"/>
        <v>2.9862828279861642E-2</v>
      </c>
      <c r="AN60" s="164">
        <f t="shared" si="34"/>
        <v>1.978641769865086E-2</v>
      </c>
      <c r="AO60" s="181">
        <f t="shared" si="35"/>
        <v>1.978641769865086E-2</v>
      </c>
      <c r="AP60" s="164">
        <f t="shared" si="36"/>
        <v>3.9302184876113033E-2</v>
      </c>
      <c r="AQ60" s="164">
        <f t="shared" si="37"/>
        <v>3.2027059259092328E-2</v>
      </c>
      <c r="AR60" s="181">
        <f t="shared" si="38"/>
        <v>3.2027059259092772E-2</v>
      </c>
      <c r="AT60" s="24">
        <f t="shared" si="46"/>
        <v>3.1321874754012713E-2</v>
      </c>
      <c r="AU60" s="24">
        <f t="shared" si="47"/>
        <v>2.5154291741942059E-2</v>
      </c>
      <c r="AV60" s="24">
        <f t="shared" si="39"/>
        <v>6.1675830120706543E-3</v>
      </c>
      <c r="AW60" s="24">
        <f t="shared" si="48"/>
        <v>3.0708037108124531E-2</v>
      </c>
      <c r="AX60" s="24">
        <f t="shared" si="49"/>
        <v>2.4690600374787763E-2</v>
      </c>
      <c r="AY60" s="24">
        <f t="shared" si="40"/>
        <v>6.0174367333367673E-3</v>
      </c>
      <c r="AZ60" s="24">
        <f t="shared" si="50"/>
        <v>3.2048175612347185E-2</v>
      </c>
      <c r="BA60" s="24">
        <f t="shared" si="51"/>
        <v>2.4036217623516043E-2</v>
      </c>
      <c r="BB60" s="24">
        <f t="shared" si="41"/>
        <v>8.0119579888311421E-3</v>
      </c>
      <c r="BC60" s="24">
        <f t="shared" si="52"/>
        <v>2.8468553743645986E-2</v>
      </c>
      <c r="BD60" s="24">
        <f t="shared" si="53"/>
        <v>2.194154989569963E-2</v>
      </c>
      <c r="BE60" s="24">
        <f t="shared" si="42"/>
        <v>6.5270038479463555E-3</v>
      </c>
      <c r="BF60" s="24">
        <f t="shared" si="54"/>
        <v>3.0129831017331021E-2</v>
      </c>
      <c r="BG60" s="24">
        <f t="shared" si="55"/>
        <v>2.5374579062962477E-2</v>
      </c>
      <c r="BH60" s="24">
        <f t="shared" si="43"/>
        <v>4.7552519543685445E-3</v>
      </c>
      <c r="BI60" s="24">
        <f t="shared" si="56"/>
        <v>2.9862828279861642E-2</v>
      </c>
      <c r="BJ60" s="24">
        <f t="shared" si="57"/>
        <v>1.978641769865086E-2</v>
      </c>
      <c r="BK60" s="24">
        <f t="shared" si="44"/>
        <v>1.0076410581210782E-2</v>
      </c>
      <c r="BL60" s="24">
        <f t="shared" si="58"/>
        <v>3.9302184876113033E-2</v>
      </c>
      <c r="BM60" s="24">
        <f t="shared" si="59"/>
        <v>3.2027059259092328E-2</v>
      </c>
      <c r="BN60" s="24">
        <f t="shared" si="45"/>
        <v>7.2751256170207057E-3</v>
      </c>
    </row>
    <row r="61" spans="1:66" x14ac:dyDescent="0.2">
      <c r="A61" s="35">
        <f>+NAC!A62</f>
        <v>44440</v>
      </c>
      <c r="B61" s="71">
        <f>+NAC!P62</f>
        <v>543.87480000000005</v>
      </c>
      <c r="C61" s="71">
        <f>+NAC!S62</f>
        <v>527.92674915478381</v>
      </c>
      <c r="D61" s="179">
        <f>+[1]NAC!$S63</f>
        <v>527.89937704947579</v>
      </c>
      <c r="E61" s="71">
        <f>+GBA!$P62</f>
        <v>531.65150000000006</v>
      </c>
      <c r="F61" s="71">
        <f>+GBA!$S62</f>
        <v>524.43460748332836</v>
      </c>
      <c r="G61" s="179">
        <f>+[1]GBA!$S63</f>
        <v>524.43460748332825</v>
      </c>
      <c r="H61" s="71">
        <f>+PAM!$P62</f>
        <v>553.57590000000005</v>
      </c>
      <c r="I61" s="71">
        <f>+PAM!$S62</f>
        <v>532.07026357806228</v>
      </c>
      <c r="J61" s="179">
        <f>+[1]PAM!$S63</f>
        <v>532.0702635780624</v>
      </c>
      <c r="K61" s="71">
        <f>+NOA!$P62</f>
        <v>548.86540000000002</v>
      </c>
      <c r="L61" s="71">
        <f>+NOA!$S62</f>
        <v>532.50730772639736</v>
      </c>
      <c r="M61" s="179">
        <f>+[1]NOA!$S63</f>
        <v>532.50730772639736</v>
      </c>
      <c r="N61" s="71">
        <f>+NEA!$P62</f>
        <v>563.82029999999997</v>
      </c>
      <c r="O61" s="71">
        <f>+NEA!$S62</f>
        <v>539.84799355402993</v>
      </c>
      <c r="P61" s="179">
        <f>+[1]NEA!$S63</f>
        <v>539.84799355402993</v>
      </c>
      <c r="Q61" s="71">
        <f>+CUY!$P62</f>
        <v>567.90139999999997</v>
      </c>
      <c r="R61" s="71">
        <f>+CUY!$S62</f>
        <v>538.61809885795481</v>
      </c>
      <c r="S61" s="179">
        <f>+[1]CUY!$S63</f>
        <v>538.61809885795481</v>
      </c>
      <c r="T61" s="71">
        <f>+PAT!$P62</f>
        <v>536.96</v>
      </c>
      <c r="U61" s="71">
        <f>+PAT!$S62</f>
        <v>514.04999325762981</v>
      </c>
      <c r="V61" s="179">
        <f>+[1]PAT!$S63</f>
        <v>514.04999325762992</v>
      </c>
      <c r="X61" s="164">
        <f t="shared" si="18"/>
        <v>3.2621255553990425E-2</v>
      </c>
      <c r="Y61" s="164">
        <f t="shared" si="19"/>
        <v>3.3501214423541148E-2</v>
      </c>
      <c r="Z61" s="181">
        <f t="shared" si="20"/>
        <v>3.3503794711099211E-2</v>
      </c>
      <c r="AA61" s="164">
        <f t="shared" si="21"/>
        <v>3.3543560146564122E-2</v>
      </c>
      <c r="AB61" s="164">
        <f t="shared" si="22"/>
        <v>3.0468234282630791E-2</v>
      </c>
      <c r="AC61" s="181">
        <f t="shared" si="23"/>
        <v>3.0468234282631013E-2</v>
      </c>
      <c r="AD61" s="164">
        <f t="shared" si="24"/>
        <v>3.23070605716127E-2</v>
      </c>
      <c r="AE61" s="164">
        <f t="shared" si="25"/>
        <v>3.031378414161856E-2</v>
      </c>
      <c r="AF61" s="181">
        <f t="shared" si="26"/>
        <v>3.0313784141619005E-2</v>
      </c>
      <c r="AG61" s="164">
        <f t="shared" si="27"/>
        <v>3.1760837461388691E-2</v>
      </c>
      <c r="AH61" s="164">
        <f t="shared" si="28"/>
        <v>2.9202108871525301E-2</v>
      </c>
      <c r="AI61" s="181">
        <f t="shared" si="29"/>
        <v>2.9202108871525301E-2</v>
      </c>
      <c r="AJ61" s="164">
        <f t="shared" si="30"/>
        <v>3.0233091437660509E-2</v>
      </c>
      <c r="AK61" s="164">
        <f t="shared" si="31"/>
        <v>2.0042039542790491E-2</v>
      </c>
      <c r="AL61" s="181">
        <f t="shared" si="32"/>
        <v>2.0042039542790491E-2</v>
      </c>
      <c r="AM61" s="164">
        <f t="shared" si="33"/>
        <v>2.4989540764666751E-2</v>
      </c>
      <c r="AN61" s="164">
        <f t="shared" si="34"/>
        <v>2.7638464485285619E-2</v>
      </c>
      <c r="AO61" s="181">
        <f t="shared" si="35"/>
        <v>2.7638464485285397E-2</v>
      </c>
      <c r="AP61" s="164">
        <f t="shared" si="36"/>
        <v>3.920474206836122E-2</v>
      </c>
      <c r="AQ61" s="164">
        <f t="shared" si="37"/>
        <v>3.63684627776939E-2</v>
      </c>
      <c r="AR61" s="181">
        <f t="shared" si="38"/>
        <v>3.6368462777694122E-2</v>
      </c>
      <c r="AT61" s="24">
        <f t="shared" si="46"/>
        <v>3.3503794711099211E-2</v>
      </c>
      <c r="AU61" s="24">
        <f t="shared" si="47"/>
        <v>3.2621255553990425E-2</v>
      </c>
      <c r="AV61" s="24">
        <f t="shared" si="39"/>
        <v>8.8253915710878594E-4</v>
      </c>
      <c r="AW61" s="24">
        <f t="shared" si="48"/>
        <v>3.3543560146564122E-2</v>
      </c>
      <c r="AX61" s="24">
        <f t="shared" si="49"/>
        <v>3.0468234282630791E-2</v>
      </c>
      <c r="AY61" s="24">
        <f t="shared" si="40"/>
        <v>3.0753258639333314E-3</v>
      </c>
      <c r="AZ61" s="24">
        <f t="shared" si="50"/>
        <v>3.23070605716127E-2</v>
      </c>
      <c r="BA61" s="24">
        <f t="shared" si="51"/>
        <v>3.031378414161856E-2</v>
      </c>
      <c r="BB61" s="24">
        <f t="shared" si="41"/>
        <v>1.9932764299941397E-3</v>
      </c>
      <c r="BC61" s="24">
        <f t="shared" si="52"/>
        <v>3.1760837461388691E-2</v>
      </c>
      <c r="BD61" s="24">
        <f t="shared" si="53"/>
        <v>2.9202108871525301E-2</v>
      </c>
      <c r="BE61" s="24">
        <f t="shared" si="42"/>
        <v>2.5587285898633905E-3</v>
      </c>
      <c r="BF61" s="24">
        <f t="shared" si="54"/>
        <v>3.0233091437660509E-2</v>
      </c>
      <c r="BG61" s="24">
        <f t="shared" si="55"/>
        <v>2.0042039542790491E-2</v>
      </c>
      <c r="BH61" s="24">
        <f t="shared" si="43"/>
        <v>1.0191051894870018E-2</v>
      </c>
      <c r="BI61" s="24">
        <f t="shared" si="56"/>
        <v>2.7638464485285619E-2</v>
      </c>
      <c r="BJ61" s="24">
        <f t="shared" si="57"/>
        <v>2.4989540764666751E-2</v>
      </c>
      <c r="BK61" s="24">
        <f t="shared" si="44"/>
        <v>2.6489237206188676E-3</v>
      </c>
      <c r="BL61" s="24">
        <f t="shared" si="58"/>
        <v>3.920474206836122E-2</v>
      </c>
      <c r="BM61" s="24">
        <f t="shared" si="59"/>
        <v>3.63684627776939E-2</v>
      </c>
      <c r="BN61" s="24">
        <f t="shared" si="45"/>
        <v>2.8362792906673207E-3</v>
      </c>
    </row>
    <row r="62" spans="1:66" x14ac:dyDescent="0.2">
      <c r="A62" s="35">
        <f>+NAC!A63</f>
        <v>44470</v>
      </c>
      <c r="B62" s="71">
        <f>+NAC!P63</f>
        <v>561.28430000000003</v>
      </c>
      <c r="C62" s="71">
        <f>+NAC!S63</f>
        <v>546.21512083381367</v>
      </c>
      <c r="D62" s="179">
        <f>+[1]NAC!$S64</f>
        <v>546.19372406054867</v>
      </c>
      <c r="E62" s="71">
        <f>+GBA!$P63</f>
        <v>549.33249999999998</v>
      </c>
      <c r="F62" s="71">
        <f>+GBA!$S63</f>
        <v>543.01957404948757</v>
      </c>
      <c r="G62" s="179">
        <f>+[1]GBA!$S64</f>
        <v>543.01957404948746</v>
      </c>
      <c r="H62" s="71">
        <f>+PAM!$P63</f>
        <v>570.78729999999996</v>
      </c>
      <c r="I62" s="71">
        <f>+PAM!$S63</f>
        <v>549.61045742223996</v>
      </c>
      <c r="J62" s="179">
        <f>+[1]PAM!$S64</f>
        <v>549.61045742223996</v>
      </c>
      <c r="K62" s="71">
        <f>+NOA!$P63</f>
        <v>565.83479999999997</v>
      </c>
      <c r="L62" s="71">
        <f>+NOA!$S63</f>
        <v>550.87549966235986</v>
      </c>
      <c r="M62" s="179">
        <f>+[1]NOA!$S64</f>
        <v>550.87549966235986</v>
      </c>
      <c r="N62" s="71">
        <f>+NEA!$P63</f>
        <v>582.90819999999997</v>
      </c>
      <c r="O62" s="71">
        <f>+NEA!$S63</f>
        <v>558.16953451030781</v>
      </c>
      <c r="P62" s="179">
        <f>+[1]NEA!$S64</f>
        <v>558.16953451030781</v>
      </c>
      <c r="Q62" s="71">
        <f>+CUY!$P63</f>
        <v>583.89949999999999</v>
      </c>
      <c r="R62" s="71">
        <f>+CUY!$S63</f>
        <v>554.22479086514068</v>
      </c>
      <c r="S62" s="179">
        <f>+[1]CUY!$S64</f>
        <v>554.22479086514068</v>
      </c>
      <c r="T62" s="71">
        <f>+PAT!$P63</f>
        <v>553.74379999999996</v>
      </c>
      <c r="U62" s="71">
        <f>+PAT!$S63</f>
        <v>527.37419427388045</v>
      </c>
      <c r="V62" s="179">
        <f>+[1]PAT!$S64</f>
        <v>527.37419427388045</v>
      </c>
      <c r="X62" s="164">
        <f t="shared" si="18"/>
        <v>3.2010124388921923E-2</v>
      </c>
      <c r="Y62" s="164">
        <f t="shared" si="19"/>
        <v>3.4641873533231227E-2</v>
      </c>
      <c r="Z62" s="181">
        <f t="shared" si="20"/>
        <v>3.4654988822535149E-2</v>
      </c>
      <c r="AA62" s="164">
        <f t="shared" si="21"/>
        <v>3.3256748076512466E-2</v>
      </c>
      <c r="AB62" s="164">
        <f t="shared" si="22"/>
        <v>3.5438100958564256E-2</v>
      </c>
      <c r="AC62" s="181">
        <f t="shared" si="23"/>
        <v>3.5438100958564256E-2</v>
      </c>
      <c r="AD62" s="164">
        <f t="shared" si="24"/>
        <v>3.1091310152772111E-2</v>
      </c>
      <c r="AE62" s="164">
        <f t="shared" si="25"/>
        <v>3.2965935224839482E-2</v>
      </c>
      <c r="AF62" s="181">
        <f t="shared" si="26"/>
        <v>3.296593522483926E-2</v>
      </c>
      <c r="AG62" s="164">
        <f t="shared" si="27"/>
        <v>3.0917233988515092E-2</v>
      </c>
      <c r="AH62" s="164">
        <f t="shared" si="28"/>
        <v>3.4493783783714926E-2</v>
      </c>
      <c r="AI62" s="181">
        <f t="shared" si="29"/>
        <v>3.4493783783714926E-2</v>
      </c>
      <c r="AJ62" s="164">
        <f t="shared" si="30"/>
        <v>3.3854580971987014E-2</v>
      </c>
      <c r="AK62" s="164">
        <f t="shared" si="31"/>
        <v>3.393833296602633E-2</v>
      </c>
      <c r="AL62" s="181">
        <f t="shared" si="32"/>
        <v>3.393833296602633E-2</v>
      </c>
      <c r="AM62" s="164">
        <f t="shared" si="33"/>
        <v>2.8170559185098032E-2</v>
      </c>
      <c r="AN62" s="164">
        <f t="shared" si="34"/>
        <v>2.8975431832456211E-2</v>
      </c>
      <c r="AO62" s="181">
        <f t="shared" si="35"/>
        <v>2.8975431832456211E-2</v>
      </c>
      <c r="AP62" s="164">
        <f t="shared" si="36"/>
        <v>3.1257076877234669E-2</v>
      </c>
      <c r="AQ62" s="164">
        <f t="shared" si="37"/>
        <v>2.5920049004986234E-2</v>
      </c>
      <c r="AR62" s="181">
        <f t="shared" si="38"/>
        <v>2.5920049004986012E-2</v>
      </c>
      <c r="AT62" s="24">
        <f t="shared" si="46"/>
        <v>3.4654988822535149E-2</v>
      </c>
      <c r="AU62" s="24">
        <f t="shared" si="47"/>
        <v>3.2010124388921923E-2</v>
      </c>
      <c r="AV62" s="24">
        <f t="shared" si="39"/>
        <v>2.6448644336132254E-3</v>
      </c>
      <c r="AW62" s="24">
        <f t="shared" si="48"/>
        <v>3.5438100958564256E-2</v>
      </c>
      <c r="AX62" s="24">
        <f t="shared" si="49"/>
        <v>3.3256748076512466E-2</v>
      </c>
      <c r="AY62" s="24">
        <f t="shared" si="40"/>
        <v>2.1813528820517902E-3</v>
      </c>
      <c r="AZ62" s="24">
        <f t="shared" si="50"/>
        <v>3.2965935224839482E-2</v>
      </c>
      <c r="BA62" s="24">
        <f t="shared" si="51"/>
        <v>3.1091310152772111E-2</v>
      </c>
      <c r="BB62" s="24">
        <f t="shared" si="41"/>
        <v>1.8746250720673707E-3</v>
      </c>
      <c r="BC62" s="24">
        <f t="shared" si="52"/>
        <v>3.4493783783714926E-2</v>
      </c>
      <c r="BD62" s="24">
        <f t="shared" si="53"/>
        <v>3.0917233988515092E-2</v>
      </c>
      <c r="BE62" s="24">
        <f t="shared" si="42"/>
        <v>3.5765497951998348E-3</v>
      </c>
      <c r="BF62" s="24">
        <f t="shared" si="54"/>
        <v>3.393833296602633E-2</v>
      </c>
      <c r="BG62" s="24">
        <f t="shared" si="55"/>
        <v>3.3854580971987014E-2</v>
      </c>
      <c r="BH62" s="24">
        <f t="shared" si="43"/>
        <v>8.3751994039316102E-5</v>
      </c>
      <c r="BI62" s="24">
        <f t="shared" si="56"/>
        <v>2.8975431832456211E-2</v>
      </c>
      <c r="BJ62" s="24">
        <f t="shared" si="57"/>
        <v>2.8170559185098032E-2</v>
      </c>
      <c r="BK62" s="24">
        <f t="shared" si="44"/>
        <v>8.0487264735817909E-4</v>
      </c>
      <c r="BL62" s="24">
        <f t="shared" si="58"/>
        <v>3.1257076877234669E-2</v>
      </c>
      <c r="BM62" s="24">
        <f t="shared" si="59"/>
        <v>2.5920049004986012E-2</v>
      </c>
      <c r="BN62" s="24">
        <f t="shared" si="45"/>
        <v>5.3370278722486564E-3</v>
      </c>
    </row>
    <row r="63" spans="1:66" x14ac:dyDescent="0.2">
      <c r="A63" s="35">
        <f>+NAC!A64</f>
        <v>44501</v>
      </c>
      <c r="B63" s="71">
        <f>+NAC!P64</f>
        <v>579.54139999999995</v>
      </c>
      <c r="C63" s="71">
        <f>+NAC!S64</f>
        <v>561.24430687089898</v>
      </c>
      <c r="D63" s="179">
        <f>+[1]NAC!$S65</f>
        <v>561.24023957838085</v>
      </c>
      <c r="E63" s="71">
        <f>+GBA!$P64</f>
        <v>567.71709999999996</v>
      </c>
      <c r="F63" s="71">
        <f>+GBA!$S64</f>
        <v>560.38390610789111</v>
      </c>
      <c r="G63" s="179">
        <f>+[1]GBA!$S65</f>
        <v>560.38390610789111</v>
      </c>
      <c r="H63" s="71">
        <f>+PAM!$P64</f>
        <v>589.49459999999999</v>
      </c>
      <c r="I63" s="71">
        <f>+PAM!$S64</f>
        <v>566.65219104531809</v>
      </c>
      <c r="J63" s="179">
        <f>+[1]PAM!$S65</f>
        <v>566.65219104531809</v>
      </c>
      <c r="K63" s="71">
        <f>+NOA!$P64</f>
        <v>582.55510000000004</v>
      </c>
      <c r="L63" s="71">
        <f>+NOA!$S64</f>
        <v>568.25831760151812</v>
      </c>
      <c r="M63" s="179">
        <f>+[1]NOA!$S65</f>
        <v>568.25831760151823</v>
      </c>
      <c r="N63" s="71">
        <f>+NEA!$P64</f>
        <v>603.08090000000004</v>
      </c>
      <c r="O63" s="71">
        <f>+NEA!$S64</f>
        <v>576.04726402115068</v>
      </c>
      <c r="P63" s="179">
        <f>+[1]NEA!$S65</f>
        <v>576.04726402115057</v>
      </c>
      <c r="Q63" s="71">
        <f>+CUY!$P64</f>
        <v>602.66049999999996</v>
      </c>
      <c r="R63" s="71">
        <f>+CUY!$S64</f>
        <v>571.76096331579333</v>
      </c>
      <c r="S63" s="179">
        <f>+[1]CUY!$S65</f>
        <v>571.76096331579333</v>
      </c>
      <c r="T63" s="71">
        <f>+PAT!$P64</f>
        <v>567.1807</v>
      </c>
      <c r="U63" s="71">
        <f>+PAT!$S64</f>
        <v>537.72632900164899</v>
      </c>
      <c r="V63" s="179">
        <f>+[1]PAT!$S65</f>
        <v>537.72632900164911</v>
      </c>
      <c r="X63" s="164">
        <f t="shared" si="18"/>
        <v>3.2527366256280388E-2</v>
      </c>
      <c r="Y63" s="164">
        <f t="shared" si="19"/>
        <v>2.7515140946927197E-2</v>
      </c>
      <c r="Z63" s="181">
        <f t="shared" si="20"/>
        <v>2.7547946552685332E-2</v>
      </c>
      <c r="AA63" s="164">
        <f t="shared" si="21"/>
        <v>3.3467162419845931E-2</v>
      </c>
      <c r="AB63" s="164">
        <f t="shared" si="22"/>
        <v>3.1977359359095736E-2</v>
      </c>
      <c r="AC63" s="181">
        <f t="shared" si="23"/>
        <v>3.1977359359095958E-2</v>
      </c>
      <c r="AD63" s="164">
        <f t="shared" si="24"/>
        <v>3.2774555425462371E-2</v>
      </c>
      <c r="AE63" s="164">
        <f t="shared" si="25"/>
        <v>3.1006931169043961E-2</v>
      </c>
      <c r="AF63" s="181">
        <f t="shared" si="26"/>
        <v>3.1006931169043961E-2</v>
      </c>
      <c r="AG63" s="164">
        <f t="shared" si="27"/>
        <v>2.9549790857685165E-2</v>
      </c>
      <c r="AH63" s="164">
        <f t="shared" si="28"/>
        <v>3.1554893891291957E-2</v>
      </c>
      <c r="AI63" s="181">
        <f t="shared" si="29"/>
        <v>3.1554893891292179E-2</v>
      </c>
      <c r="AJ63" s="164">
        <f t="shared" si="30"/>
        <v>3.4606993005073639E-2</v>
      </c>
      <c r="AK63" s="164">
        <f t="shared" si="31"/>
        <v>3.2029210491624882E-2</v>
      </c>
      <c r="AL63" s="181">
        <f t="shared" si="32"/>
        <v>3.202921049162466E-2</v>
      </c>
      <c r="AM63" s="164">
        <f t="shared" si="33"/>
        <v>3.2130529311979128E-2</v>
      </c>
      <c r="AN63" s="164">
        <f t="shared" si="34"/>
        <v>3.1640902283130989E-2</v>
      </c>
      <c r="AO63" s="181">
        <f t="shared" si="35"/>
        <v>3.1640902283130989E-2</v>
      </c>
      <c r="AP63" s="164">
        <f t="shared" si="36"/>
        <v>2.4265553853605182E-2</v>
      </c>
      <c r="AQ63" s="164">
        <f t="shared" si="37"/>
        <v>1.9629581500516746E-2</v>
      </c>
      <c r="AR63" s="181">
        <f t="shared" si="38"/>
        <v>1.9629581500516968E-2</v>
      </c>
      <c r="AT63" s="24">
        <f t="shared" si="46"/>
        <v>3.2527366256280388E-2</v>
      </c>
      <c r="AU63" s="24">
        <f t="shared" si="47"/>
        <v>2.7515140946927197E-2</v>
      </c>
      <c r="AV63" s="24">
        <f t="shared" si="39"/>
        <v>5.012225309353191E-3</v>
      </c>
      <c r="AW63" s="24">
        <f t="shared" si="48"/>
        <v>3.3467162419845931E-2</v>
      </c>
      <c r="AX63" s="24">
        <f t="shared" si="49"/>
        <v>3.1977359359095736E-2</v>
      </c>
      <c r="AY63" s="24">
        <f t="shared" si="40"/>
        <v>1.4898030607501944E-3</v>
      </c>
      <c r="AZ63" s="24">
        <f t="shared" si="50"/>
        <v>3.2774555425462371E-2</v>
      </c>
      <c r="BA63" s="24">
        <f t="shared" si="51"/>
        <v>3.1006931169043961E-2</v>
      </c>
      <c r="BB63" s="24">
        <f t="shared" si="41"/>
        <v>1.7676242564184097E-3</v>
      </c>
      <c r="BC63" s="24">
        <f t="shared" si="52"/>
        <v>3.1554893891292179E-2</v>
      </c>
      <c r="BD63" s="24">
        <f t="shared" si="53"/>
        <v>2.9549790857685165E-2</v>
      </c>
      <c r="BE63" s="24">
        <f t="shared" si="42"/>
        <v>2.0051030336070141E-3</v>
      </c>
      <c r="BF63" s="24">
        <f t="shared" si="54"/>
        <v>3.4606993005073639E-2</v>
      </c>
      <c r="BG63" s="24">
        <f t="shared" si="55"/>
        <v>3.202921049162466E-2</v>
      </c>
      <c r="BH63" s="24">
        <f t="shared" si="43"/>
        <v>2.5777825134489785E-3</v>
      </c>
      <c r="BI63" s="24">
        <f t="shared" si="56"/>
        <v>3.2130529311979128E-2</v>
      </c>
      <c r="BJ63" s="24">
        <f t="shared" si="57"/>
        <v>3.1640902283130989E-2</v>
      </c>
      <c r="BK63" s="24">
        <f t="shared" si="44"/>
        <v>4.8962702884813858E-4</v>
      </c>
      <c r="BL63" s="24">
        <f t="shared" si="58"/>
        <v>2.4265553853605182E-2</v>
      </c>
      <c r="BM63" s="24">
        <f t="shared" si="59"/>
        <v>1.9629581500516746E-2</v>
      </c>
      <c r="BN63" s="24">
        <f t="shared" si="45"/>
        <v>4.6359723530884356E-3</v>
      </c>
    </row>
    <row r="64" spans="1:66" x14ac:dyDescent="0.2">
      <c r="A64" s="35">
        <f>+NAC!A65</f>
        <v>44531</v>
      </c>
      <c r="B64" s="71">
        <f>+NAC!P65</f>
        <v>605.17589999999996</v>
      </c>
      <c r="C64" s="71">
        <f>+NAC!S65</f>
        <v>586.67266759604502</v>
      </c>
      <c r="D64" s="179">
        <f>+[1]NAC!$S66</f>
        <v>586.68141896258726</v>
      </c>
      <c r="E64" s="71">
        <f>+GBA!$P65</f>
        <v>593.90070000000003</v>
      </c>
      <c r="F64" s="71">
        <f>+GBA!$S65</f>
        <v>587.03962281781776</v>
      </c>
      <c r="G64" s="179">
        <f>+[1]GBA!$S66</f>
        <v>587.03962281781776</v>
      </c>
      <c r="H64" s="71">
        <f>+PAM!$P65</f>
        <v>613.41399999999999</v>
      </c>
      <c r="I64" s="71">
        <f>+PAM!$S65</f>
        <v>591.61198777401682</v>
      </c>
      <c r="J64" s="179">
        <f>+[1]PAM!$S66</f>
        <v>591.61198777401682</v>
      </c>
      <c r="K64" s="71">
        <f>+NOA!$P65</f>
        <v>610.41189999999995</v>
      </c>
      <c r="L64" s="71">
        <f>+NOA!$S65</f>
        <v>596.65613841397919</v>
      </c>
      <c r="M64" s="179">
        <f>+[1]NOA!$S66</f>
        <v>596.65613841397908</v>
      </c>
      <c r="N64" s="71">
        <f>+NEA!$P65</f>
        <v>634.06979999999999</v>
      </c>
      <c r="O64" s="71">
        <f>+NEA!$S65</f>
        <v>605.29937251270314</v>
      </c>
      <c r="P64" s="179">
        <f>+[1]NEA!$S66</f>
        <v>605.29937251270303</v>
      </c>
      <c r="Q64" s="71">
        <f>+CUY!$P65</f>
        <v>632.02639999999997</v>
      </c>
      <c r="R64" s="71">
        <f>+CUY!$S65</f>
        <v>600.13919764953039</v>
      </c>
      <c r="S64" s="179">
        <f>+[1]CUY!$S66</f>
        <v>600.13919764953039</v>
      </c>
      <c r="T64" s="71">
        <f>+PAT!$P65</f>
        <v>587.21140000000003</v>
      </c>
      <c r="U64" s="71">
        <f>+PAT!$S65</f>
        <v>557.03729287142608</v>
      </c>
      <c r="V64" s="179">
        <f>+[1]PAT!$S66</f>
        <v>557.03729287142608</v>
      </c>
      <c r="X64" s="164">
        <f t="shared" si="18"/>
        <v>4.4232387884627355E-2</v>
      </c>
      <c r="Y64" s="164">
        <f t="shared" si="19"/>
        <v>4.5307115660409236E-2</v>
      </c>
      <c r="Z64" s="181">
        <f t="shared" si="20"/>
        <v>4.5330283878644462E-2</v>
      </c>
      <c r="AA64" s="164">
        <f t="shared" si="21"/>
        <v>4.6120858434597123E-2</v>
      </c>
      <c r="AB64" s="164">
        <f t="shared" si="22"/>
        <v>4.7566884807706433E-2</v>
      </c>
      <c r="AC64" s="181">
        <f t="shared" si="23"/>
        <v>4.7566884807706433E-2</v>
      </c>
      <c r="AD64" s="164">
        <f t="shared" si="24"/>
        <v>4.0576113843960648E-2</v>
      </c>
      <c r="AE64" s="164">
        <f t="shared" si="25"/>
        <v>4.4047825320598699E-2</v>
      </c>
      <c r="AF64" s="181">
        <f t="shared" si="26"/>
        <v>4.4047825320598699E-2</v>
      </c>
      <c r="AG64" s="164">
        <f t="shared" si="27"/>
        <v>4.7818309375370571E-2</v>
      </c>
      <c r="AH64" s="164">
        <f t="shared" si="28"/>
        <v>4.9973436257513049E-2</v>
      </c>
      <c r="AI64" s="181">
        <f t="shared" si="29"/>
        <v>4.9973436257512605E-2</v>
      </c>
      <c r="AJ64" s="164">
        <f t="shared" si="30"/>
        <v>5.1384316764135463E-2</v>
      </c>
      <c r="AK64" s="164">
        <f t="shared" si="31"/>
        <v>5.0780743731608791E-2</v>
      </c>
      <c r="AL64" s="181">
        <f t="shared" si="32"/>
        <v>5.0780743731608791E-2</v>
      </c>
      <c r="AM64" s="164">
        <f t="shared" si="33"/>
        <v>4.8727102572675651E-2</v>
      </c>
      <c r="AN64" s="164">
        <f t="shared" si="34"/>
        <v>4.9633039249766364E-2</v>
      </c>
      <c r="AO64" s="181">
        <f t="shared" si="35"/>
        <v>4.9633039249766364E-2</v>
      </c>
      <c r="AP64" s="164">
        <f t="shared" si="36"/>
        <v>3.5316258116681265E-2</v>
      </c>
      <c r="AQ64" s="164">
        <f t="shared" si="37"/>
        <v>3.5912252810142542E-2</v>
      </c>
      <c r="AR64" s="181">
        <f t="shared" si="38"/>
        <v>3.591225281014232E-2</v>
      </c>
      <c r="AT64" s="24">
        <f t="shared" si="46"/>
        <v>4.5330283878644462E-2</v>
      </c>
      <c r="AU64" s="24">
        <f t="shared" si="47"/>
        <v>4.4232387884627355E-2</v>
      </c>
      <c r="AV64" s="24">
        <f t="shared" si="39"/>
        <v>1.0978959940171062E-3</v>
      </c>
      <c r="AW64" s="24">
        <f t="shared" si="48"/>
        <v>4.7566884807706433E-2</v>
      </c>
      <c r="AX64" s="24">
        <f t="shared" si="49"/>
        <v>4.6120858434597123E-2</v>
      </c>
      <c r="AY64" s="24">
        <f t="shared" si="40"/>
        <v>1.4460263731093104E-3</v>
      </c>
      <c r="AZ64" s="24">
        <f t="shared" si="50"/>
        <v>4.4047825320598699E-2</v>
      </c>
      <c r="BA64" s="24">
        <f t="shared" si="51"/>
        <v>4.0576113843960648E-2</v>
      </c>
      <c r="BB64" s="24">
        <f t="shared" si="41"/>
        <v>3.4717114766380508E-3</v>
      </c>
      <c r="BC64" s="24">
        <f t="shared" si="52"/>
        <v>4.9973436257513049E-2</v>
      </c>
      <c r="BD64" s="24">
        <f t="shared" si="53"/>
        <v>4.7818309375370571E-2</v>
      </c>
      <c r="BE64" s="24">
        <f t="shared" si="42"/>
        <v>2.1551268821424774E-3</v>
      </c>
      <c r="BF64" s="24">
        <f t="shared" si="54"/>
        <v>5.1384316764135463E-2</v>
      </c>
      <c r="BG64" s="24">
        <f t="shared" si="55"/>
        <v>5.0780743731608791E-2</v>
      </c>
      <c r="BH64" s="24">
        <f t="shared" si="43"/>
        <v>6.0357303252667194E-4</v>
      </c>
      <c r="BI64" s="24">
        <f t="shared" si="56"/>
        <v>4.9633039249766364E-2</v>
      </c>
      <c r="BJ64" s="24">
        <f t="shared" si="57"/>
        <v>4.8727102572675651E-2</v>
      </c>
      <c r="BK64" s="24">
        <f t="shared" si="44"/>
        <v>9.0593667709071291E-4</v>
      </c>
      <c r="BL64" s="24">
        <f t="shared" si="58"/>
        <v>3.5912252810142542E-2</v>
      </c>
      <c r="BM64" s="24">
        <f t="shared" si="59"/>
        <v>3.5316258116681265E-2</v>
      </c>
      <c r="BN64" s="24">
        <f t="shared" si="45"/>
        <v>5.9599469346127698E-4</v>
      </c>
    </row>
    <row r="65" spans="1:66" x14ac:dyDescent="0.2">
      <c r="A65" s="35">
        <f>+NAC!A66</f>
        <v>44562</v>
      </c>
      <c r="B65" s="71">
        <f>+NAC!P66</f>
        <v>625.15940000000001</v>
      </c>
      <c r="C65" s="71">
        <f>+NAC!S66</f>
        <v>614.01070632037283</v>
      </c>
      <c r="D65" s="179">
        <f>+[1]NAC!$S67</f>
        <v>614.03403121314261</v>
      </c>
      <c r="E65" s="71">
        <f>+GBA!$P66</f>
        <v>613.69299999999998</v>
      </c>
      <c r="F65" s="71">
        <f>+GBA!$S66</f>
        <v>614.40212967802734</v>
      </c>
      <c r="G65" s="179">
        <f>+[1]GBA!$S67</f>
        <v>614.40212967802745</v>
      </c>
      <c r="H65" s="71">
        <f>+PAM!$P66</f>
        <v>632.70609999999999</v>
      </c>
      <c r="I65" s="71">
        <f>+PAM!$S66</f>
        <v>616.14975991237031</v>
      </c>
      <c r="J65" s="179">
        <f>+[1]PAM!$S67</f>
        <v>616.14975991237043</v>
      </c>
      <c r="K65" s="71">
        <f>+NOA!$P66</f>
        <v>631.75630000000001</v>
      </c>
      <c r="L65" s="71">
        <f>+NOA!$S66</f>
        <v>623.79147790197658</v>
      </c>
      <c r="M65" s="179">
        <f>+[1]NOA!$S67</f>
        <v>623.79147790197669</v>
      </c>
      <c r="N65" s="71">
        <f>+NEA!$P66</f>
        <v>652.99490000000003</v>
      </c>
      <c r="O65" s="71">
        <f>+NEA!$S66</f>
        <v>627.24065117589203</v>
      </c>
      <c r="P65" s="179">
        <f>+[1]NEA!$S67</f>
        <v>627.24065117589203</v>
      </c>
      <c r="Q65" s="71">
        <f>+CUY!$P66</f>
        <v>655.33849999999995</v>
      </c>
      <c r="R65" s="71">
        <f>+CUY!$S66</f>
        <v>626.28323643975205</v>
      </c>
      <c r="S65" s="179">
        <f>+[1]CUY!$S67</f>
        <v>626.28323643975205</v>
      </c>
      <c r="T65" s="71">
        <f>+PAT!$P66</f>
        <v>609.48879999999997</v>
      </c>
      <c r="U65" s="71">
        <f>+PAT!$S66</f>
        <v>577.40070372037917</v>
      </c>
      <c r="V65" s="179">
        <f>+[1]PAT!$S67</f>
        <v>577.40070372037917</v>
      </c>
      <c r="X65" s="164">
        <f t="shared" si="18"/>
        <v>3.3020977867757262E-2</v>
      </c>
      <c r="Y65" s="164">
        <f t="shared" si="19"/>
        <v>4.6598452994833339E-2</v>
      </c>
      <c r="Z65" s="181">
        <f t="shared" si="20"/>
        <v>4.6622598511679936E-2</v>
      </c>
      <c r="AA65" s="164">
        <f t="shared" si="21"/>
        <v>3.3325941525241376E-2</v>
      </c>
      <c r="AB65" s="164">
        <f t="shared" si="22"/>
        <v>4.6611005112173309E-2</v>
      </c>
      <c r="AC65" s="181">
        <f t="shared" si="23"/>
        <v>4.6611005112173531E-2</v>
      </c>
      <c r="AD65" s="164">
        <f t="shared" si="24"/>
        <v>3.145037446161969E-2</v>
      </c>
      <c r="AE65" s="164">
        <f t="shared" si="25"/>
        <v>4.1476123955294764E-2</v>
      </c>
      <c r="AF65" s="181">
        <f t="shared" si="26"/>
        <v>4.1476123955294986E-2</v>
      </c>
      <c r="AG65" s="164">
        <f t="shared" si="27"/>
        <v>3.4967208208096956E-2</v>
      </c>
      <c r="AH65" s="164">
        <f t="shared" si="28"/>
        <v>4.5479025088266178E-2</v>
      </c>
      <c r="AI65" s="181">
        <f t="shared" si="29"/>
        <v>4.5479025088266622E-2</v>
      </c>
      <c r="AJ65" s="164">
        <f t="shared" si="30"/>
        <v>2.984702945953277E-2</v>
      </c>
      <c r="AK65" s="164">
        <f t="shared" si="31"/>
        <v>3.6248639366842195E-2</v>
      </c>
      <c r="AL65" s="181">
        <f t="shared" si="32"/>
        <v>3.6248639366842417E-2</v>
      </c>
      <c r="AM65" s="164">
        <f t="shared" si="33"/>
        <v>3.6884693424198645E-2</v>
      </c>
      <c r="AN65" s="164">
        <f t="shared" si="34"/>
        <v>4.3563291470738452E-2</v>
      </c>
      <c r="AO65" s="181">
        <f t="shared" si="35"/>
        <v>4.3563291470738452E-2</v>
      </c>
      <c r="AP65" s="164">
        <f t="shared" si="36"/>
        <v>3.793761497137127E-2</v>
      </c>
      <c r="AQ65" s="164">
        <f t="shared" si="37"/>
        <v>3.6556638324847901E-2</v>
      </c>
      <c r="AR65" s="181">
        <f t="shared" si="38"/>
        <v>3.6556638324847901E-2</v>
      </c>
      <c r="AT65" s="24">
        <f t="shared" si="46"/>
        <v>4.6622598511679936E-2</v>
      </c>
      <c r="AU65" s="24">
        <f t="shared" si="47"/>
        <v>3.3020977867757262E-2</v>
      </c>
      <c r="AV65" s="24">
        <f t="shared" si="39"/>
        <v>1.3601620643922674E-2</v>
      </c>
      <c r="AW65" s="24">
        <f t="shared" si="48"/>
        <v>4.6611005112173531E-2</v>
      </c>
      <c r="AX65" s="24">
        <f t="shared" si="49"/>
        <v>3.3325941525241376E-2</v>
      </c>
      <c r="AY65" s="24">
        <f t="shared" si="40"/>
        <v>1.3285063586932155E-2</v>
      </c>
      <c r="AZ65" s="24">
        <f t="shared" si="50"/>
        <v>4.1476123955294986E-2</v>
      </c>
      <c r="BA65" s="24">
        <f t="shared" si="51"/>
        <v>3.145037446161969E-2</v>
      </c>
      <c r="BB65" s="24">
        <f t="shared" si="41"/>
        <v>1.0025749493675296E-2</v>
      </c>
      <c r="BC65" s="24">
        <f t="shared" si="52"/>
        <v>4.5479025088266622E-2</v>
      </c>
      <c r="BD65" s="24">
        <f t="shared" si="53"/>
        <v>3.4967208208096956E-2</v>
      </c>
      <c r="BE65" s="24">
        <f t="shared" si="42"/>
        <v>1.0511816880169667E-2</v>
      </c>
      <c r="BF65" s="24">
        <f t="shared" si="54"/>
        <v>3.6248639366842417E-2</v>
      </c>
      <c r="BG65" s="24">
        <f t="shared" si="55"/>
        <v>2.984702945953277E-2</v>
      </c>
      <c r="BH65" s="24">
        <f t="shared" si="43"/>
        <v>6.4016099073096466E-3</v>
      </c>
      <c r="BI65" s="24">
        <f t="shared" si="56"/>
        <v>4.3563291470738452E-2</v>
      </c>
      <c r="BJ65" s="24">
        <f t="shared" si="57"/>
        <v>3.6884693424198645E-2</v>
      </c>
      <c r="BK65" s="24">
        <f t="shared" si="44"/>
        <v>6.6785980465398076E-3</v>
      </c>
      <c r="BL65" s="24">
        <f t="shared" si="58"/>
        <v>3.793761497137127E-2</v>
      </c>
      <c r="BM65" s="24">
        <f t="shared" si="59"/>
        <v>3.6556638324847901E-2</v>
      </c>
      <c r="BN65" s="24">
        <f t="shared" si="45"/>
        <v>1.3809766465233686E-3</v>
      </c>
    </row>
    <row r="66" spans="1:66" x14ac:dyDescent="0.2">
      <c r="A66" s="35">
        <f>+NAC!A67</f>
        <v>44593</v>
      </c>
      <c r="B66" s="71">
        <f>+NAC!P67</f>
        <v>652.98379999999997</v>
      </c>
      <c r="C66" s="71">
        <f>+NAC!S67</f>
        <v>647.94897678487155</v>
      </c>
      <c r="D66" s="179">
        <f>+[1]NAC!$S68</f>
        <v>647.97056446368629</v>
      </c>
      <c r="E66" s="71">
        <f>+GBA!$P67</f>
        <v>641.34339999999997</v>
      </c>
      <c r="F66" s="71">
        <f>+GBA!$S67</f>
        <v>645.06793066152886</v>
      </c>
      <c r="G66" s="179">
        <f>+[1]GBA!$S68</f>
        <v>645.06793066152875</v>
      </c>
      <c r="H66" s="71">
        <f>+PAM!$P67</f>
        <v>659.11389999999994</v>
      </c>
      <c r="I66" s="71">
        <f>+PAM!$S67</f>
        <v>645.08971781111768</v>
      </c>
      <c r="J66" s="179">
        <f>+[1]PAM!$S68</f>
        <v>645.08971781111779</v>
      </c>
      <c r="K66" s="71">
        <f>+NOA!$P67</f>
        <v>661.07389999999998</v>
      </c>
      <c r="L66" s="71">
        <f>+NOA!$S67</f>
        <v>655.04217028119569</v>
      </c>
      <c r="M66" s="179">
        <f>+[1]NOA!$S68</f>
        <v>655.04217028119558</v>
      </c>
      <c r="N66" s="71">
        <f>+NEA!$P67</f>
        <v>683.85839999999996</v>
      </c>
      <c r="O66" s="71">
        <f>+NEA!$S67</f>
        <v>658.36904538500164</v>
      </c>
      <c r="P66" s="179">
        <f>+[1]NEA!$S68</f>
        <v>658.36904538500175</v>
      </c>
      <c r="Q66" s="71">
        <f>+CUY!$P67</f>
        <v>689.28970000000004</v>
      </c>
      <c r="R66" s="71">
        <f>+CUY!$S67</f>
        <v>658.44549850912972</v>
      </c>
      <c r="S66" s="179">
        <f>+[1]CUY!$S68</f>
        <v>658.44549850912949</v>
      </c>
      <c r="T66" s="71">
        <f>+PAT!$P67</f>
        <v>637.33960000000002</v>
      </c>
      <c r="U66" s="71">
        <f>+PAT!$S67</f>
        <v>607.50277368474451</v>
      </c>
      <c r="V66" s="179">
        <f>+[1]PAT!$S68</f>
        <v>607.5027736847444</v>
      </c>
      <c r="X66" s="164">
        <f t="shared" si="18"/>
        <v>4.450768875905875E-2</v>
      </c>
      <c r="Y66" s="164">
        <f t="shared" si="19"/>
        <v>5.5273092333980811E-2</v>
      </c>
      <c r="Z66" s="181">
        <f t="shared" si="20"/>
        <v>5.5268163530766357E-2</v>
      </c>
      <c r="AA66" s="164">
        <f t="shared" si="21"/>
        <v>4.5055752632016333E-2</v>
      </c>
      <c r="AB66" s="164">
        <f t="shared" si="22"/>
        <v>4.9911612447651743E-2</v>
      </c>
      <c r="AC66" s="181">
        <f t="shared" si="23"/>
        <v>4.9911612447651299E-2</v>
      </c>
      <c r="AD66" s="164">
        <f t="shared" si="24"/>
        <v>4.1737862176451257E-2</v>
      </c>
      <c r="AE66" s="164">
        <f t="shared" si="25"/>
        <v>4.6969032176306102E-2</v>
      </c>
      <c r="AF66" s="181">
        <f t="shared" si="26"/>
        <v>4.6969032176306102E-2</v>
      </c>
      <c r="AG66" s="164">
        <f t="shared" si="27"/>
        <v>4.6406502000850613E-2</v>
      </c>
      <c r="AH66" s="164">
        <f t="shared" si="28"/>
        <v>5.0097979030309769E-2</v>
      </c>
      <c r="AI66" s="181">
        <f t="shared" si="29"/>
        <v>5.0097979030309325E-2</v>
      </c>
      <c r="AJ66" s="164">
        <f t="shared" si="30"/>
        <v>4.7264534531586522E-2</v>
      </c>
      <c r="AK66" s="164">
        <f t="shared" si="31"/>
        <v>4.9627514018348418E-2</v>
      </c>
      <c r="AL66" s="181">
        <f t="shared" si="32"/>
        <v>4.962751401834864E-2</v>
      </c>
      <c r="AM66" s="164">
        <f t="shared" si="33"/>
        <v>5.1807119526779077E-2</v>
      </c>
      <c r="AN66" s="164">
        <f t="shared" si="34"/>
        <v>5.1354180022782137E-2</v>
      </c>
      <c r="AO66" s="181">
        <f t="shared" si="35"/>
        <v>5.1354180022781915E-2</v>
      </c>
      <c r="AP66" s="164">
        <f t="shared" si="36"/>
        <v>4.5695343376285225E-2</v>
      </c>
      <c r="AQ66" s="164">
        <f t="shared" si="37"/>
        <v>5.2133760437782506E-2</v>
      </c>
      <c r="AR66" s="181">
        <f t="shared" si="38"/>
        <v>5.2133760437782506E-2</v>
      </c>
      <c r="AT66" s="24">
        <f t="shared" si="46"/>
        <v>5.5273092333980811E-2</v>
      </c>
      <c r="AU66" s="24">
        <f t="shared" si="47"/>
        <v>4.450768875905875E-2</v>
      </c>
      <c r="AV66" s="24">
        <f t="shared" si="39"/>
        <v>1.0765403574922061E-2</v>
      </c>
      <c r="AW66" s="24">
        <f t="shared" si="48"/>
        <v>4.9911612447651743E-2</v>
      </c>
      <c r="AX66" s="24">
        <f t="shared" si="49"/>
        <v>4.5055752632016333E-2</v>
      </c>
      <c r="AY66" s="24">
        <f t="shared" si="40"/>
        <v>4.8558598156354105E-3</v>
      </c>
      <c r="AZ66" s="24">
        <f t="shared" si="50"/>
        <v>4.6969032176306102E-2</v>
      </c>
      <c r="BA66" s="24">
        <f t="shared" si="51"/>
        <v>4.1737862176451257E-2</v>
      </c>
      <c r="BB66" s="24">
        <f t="shared" si="41"/>
        <v>5.2311699998548455E-3</v>
      </c>
      <c r="BC66" s="24">
        <f t="shared" si="52"/>
        <v>5.0097979030309769E-2</v>
      </c>
      <c r="BD66" s="24">
        <f t="shared" si="53"/>
        <v>4.6406502000850613E-2</v>
      </c>
      <c r="BE66" s="24">
        <f t="shared" si="42"/>
        <v>3.6914770294591559E-3</v>
      </c>
      <c r="BF66" s="24">
        <f t="shared" si="54"/>
        <v>4.962751401834864E-2</v>
      </c>
      <c r="BG66" s="24">
        <f t="shared" si="55"/>
        <v>4.7264534531586522E-2</v>
      </c>
      <c r="BH66" s="24">
        <f t="shared" si="43"/>
        <v>2.3629794867621179E-3</v>
      </c>
      <c r="BI66" s="24">
        <f t="shared" si="56"/>
        <v>5.1807119526779077E-2</v>
      </c>
      <c r="BJ66" s="24">
        <f t="shared" si="57"/>
        <v>5.1354180022781915E-2</v>
      </c>
      <c r="BK66" s="24">
        <f t="shared" si="44"/>
        <v>4.5293950399716287E-4</v>
      </c>
      <c r="BL66" s="24">
        <f t="shared" si="58"/>
        <v>5.2133760437782506E-2</v>
      </c>
      <c r="BM66" s="24">
        <f t="shared" si="59"/>
        <v>4.5695343376285225E-2</v>
      </c>
      <c r="BN66" s="24">
        <f t="shared" si="45"/>
        <v>6.4384170614972813E-3</v>
      </c>
    </row>
    <row r="67" spans="1:66" x14ac:dyDescent="0.2">
      <c r="A67" s="35">
        <f>+NAC!A68</f>
        <v>44621</v>
      </c>
      <c r="B67" s="71">
        <f>+NAC!P68</f>
        <v>694.75149999999996</v>
      </c>
      <c r="C67" s="71">
        <f>+NAC!S68</f>
        <v>687.73455669268787</v>
      </c>
      <c r="D67" s="179">
        <f>+[1]NAC!$S69</f>
        <v>687.76066953855593</v>
      </c>
      <c r="E67" s="71">
        <f>+GBA!$P68</f>
        <v>680.7038</v>
      </c>
      <c r="F67" s="71">
        <f>+GBA!$S68</f>
        <v>679.22576540830482</v>
      </c>
      <c r="G67" s="179">
        <f>+[1]GBA!$S69</f>
        <v>679.22576540830482</v>
      </c>
      <c r="H67" s="71">
        <f>+PAM!$P68</f>
        <v>701.947</v>
      </c>
      <c r="I67" s="71">
        <f>+PAM!$S68</f>
        <v>681.92837469717017</v>
      </c>
      <c r="J67" s="179">
        <f>+[1]PAM!$S69</f>
        <v>681.92837469717017</v>
      </c>
      <c r="K67" s="71">
        <f>+NOA!$P68</f>
        <v>707.86030000000005</v>
      </c>
      <c r="L67" s="71">
        <f>+NOA!$S68</f>
        <v>695.76515764009559</v>
      </c>
      <c r="M67" s="179">
        <f>+[1]NOA!$S69</f>
        <v>695.76515764009559</v>
      </c>
      <c r="N67" s="71">
        <f>+NEA!$P68</f>
        <v>725.36360000000002</v>
      </c>
      <c r="O67" s="71">
        <f>+NEA!$S68</f>
        <v>698.02064448959118</v>
      </c>
      <c r="P67" s="179">
        <f>+[1]NEA!$S69</f>
        <v>698.02064448959118</v>
      </c>
      <c r="Q67" s="71">
        <f>+CUY!$P68</f>
        <v>735.51660000000004</v>
      </c>
      <c r="R67" s="71">
        <f>+CUY!$S68</f>
        <v>698.26995936556841</v>
      </c>
      <c r="S67" s="179">
        <f>+[1]CUY!$S69</f>
        <v>698.26995936556852</v>
      </c>
      <c r="T67" s="71">
        <f>+PAT!$P68</f>
        <v>682.5249</v>
      </c>
      <c r="U67" s="71">
        <f>+PAT!$S68</f>
        <v>649.88176222979996</v>
      </c>
      <c r="V67" s="179">
        <f>+[1]PAT!$S69</f>
        <v>649.88176222979996</v>
      </c>
      <c r="X67" s="164">
        <f t="shared" si="18"/>
        <v>6.3964374001315161E-2</v>
      </c>
      <c r="Y67" s="164">
        <f t="shared" si="19"/>
        <v>6.1402334648682944E-2</v>
      </c>
      <c r="Z67" s="181">
        <f t="shared" si="20"/>
        <v>6.1407272578505534E-2</v>
      </c>
      <c r="AA67" s="164">
        <f t="shared" si="21"/>
        <v>6.1371801752384103E-2</v>
      </c>
      <c r="AB67" s="164">
        <f t="shared" si="22"/>
        <v>5.2952306452045184E-2</v>
      </c>
      <c r="AC67" s="181">
        <f t="shared" si="23"/>
        <v>5.2952306452045406E-2</v>
      </c>
      <c r="AD67" s="164">
        <f t="shared" si="24"/>
        <v>6.4985884837203578E-2</v>
      </c>
      <c r="AE67" s="164">
        <f t="shared" si="25"/>
        <v>5.7106253392243511E-2</v>
      </c>
      <c r="AF67" s="181">
        <f t="shared" si="26"/>
        <v>5.7106253392243289E-2</v>
      </c>
      <c r="AG67" s="164">
        <f t="shared" si="27"/>
        <v>7.0773328065137697E-2</v>
      </c>
      <c r="AH67" s="164">
        <f t="shared" si="28"/>
        <v>6.2168497245632892E-2</v>
      </c>
      <c r="AI67" s="181">
        <f t="shared" si="29"/>
        <v>6.2168497245633114E-2</v>
      </c>
      <c r="AJ67" s="164">
        <f t="shared" si="30"/>
        <v>6.069268140889994E-2</v>
      </c>
      <c r="AK67" s="164">
        <f t="shared" si="31"/>
        <v>6.0227010037207984E-2</v>
      </c>
      <c r="AL67" s="181">
        <f t="shared" si="32"/>
        <v>6.0227010037207762E-2</v>
      </c>
      <c r="AM67" s="164">
        <f t="shared" si="33"/>
        <v>6.7064544849574803E-2</v>
      </c>
      <c r="AN67" s="164">
        <f t="shared" si="34"/>
        <v>6.0482547069742765E-2</v>
      </c>
      <c r="AO67" s="181">
        <f t="shared" si="35"/>
        <v>6.0482547069743431E-2</v>
      </c>
      <c r="AP67" s="164">
        <f t="shared" si="36"/>
        <v>7.0896740136655589E-2</v>
      </c>
      <c r="AQ67" s="164">
        <f t="shared" si="37"/>
        <v>6.9759333423302872E-2</v>
      </c>
      <c r="AR67" s="181">
        <f t="shared" si="38"/>
        <v>6.9759333423303094E-2</v>
      </c>
      <c r="AT67" s="24">
        <f t="shared" si="46"/>
        <v>6.3964374001315161E-2</v>
      </c>
      <c r="AU67" s="24">
        <f t="shared" si="47"/>
        <v>6.1402334648682944E-2</v>
      </c>
      <c r="AV67" s="24">
        <f t="shared" si="39"/>
        <v>2.5620393526322172E-3</v>
      </c>
      <c r="AW67" s="24">
        <f t="shared" si="48"/>
        <v>6.1371801752384103E-2</v>
      </c>
      <c r="AX67" s="24">
        <f t="shared" si="49"/>
        <v>5.2952306452045184E-2</v>
      </c>
      <c r="AY67" s="24">
        <f t="shared" si="40"/>
        <v>8.4194953003389195E-3</v>
      </c>
      <c r="AZ67" s="24">
        <f t="shared" si="50"/>
        <v>6.4985884837203578E-2</v>
      </c>
      <c r="BA67" s="24">
        <f t="shared" si="51"/>
        <v>5.7106253392243289E-2</v>
      </c>
      <c r="BB67" s="24">
        <f t="shared" si="41"/>
        <v>7.8796314449602889E-3</v>
      </c>
      <c r="BC67" s="24">
        <f t="shared" si="52"/>
        <v>7.0773328065137697E-2</v>
      </c>
      <c r="BD67" s="24">
        <f t="shared" si="53"/>
        <v>6.2168497245632892E-2</v>
      </c>
      <c r="BE67" s="24">
        <f t="shared" si="42"/>
        <v>8.6048308195048051E-3</v>
      </c>
      <c r="BF67" s="24">
        <f t="shared" si="54"/>
        <v>6.069268140889994E-2</v>
      </c>
      <c r="BG67" s="24">
        <f t="shared" si="55"/>
        <v>6.0227010037207762E-2</v>
      </c>
      <c r="BH67" s="24">
        <f t="shared" si="43"/>
        <v>4.6567137169217787E-4</v>
      </c>
      <c r="BI67" s="24">
        <f t="shared" si="56"/>
        <v>6.7064544849574803E-2</v>
      </c>
      <c r="BJ67" s="24">
        <f t="shared" si="57"/>
        <v>6.0482547069742765E-2</v>
      </c>
      <c r="BK67" s="24">
        <f t="shared" si="44"/>
        <v>6.5819977798320384E-3</v>
      </c>
      <c r="BL67" s="24">
        <f t="shared" si="58"/>
        <v>7.0896740136655589E-2</v>
      </c>
      <c r="BM67" s="24">
        <f t="shared" si="59"/>
        <v>6.9759333423302872E-2</v>
      </c>
      <c r="BN67" s="24">
        <f t="shared" si="45"/>
        <v>1.1374067133527177E-3</v>
      </c>
    </row>
    <row r="68" spans="1:66" x14ac:dyDescent="0.2">
      <c r="A68" s="35">
        <f>+NAC!A69</f>
        <v>44652</v>
      </c>
      <c r="B68" s="71">
        <f>+NAC!P69</f>
        <v>741.36220000000003</v>
      </c>
      <c r="C68" s="71">
        <f>+NAC!S69</f>
        <v>729.31286191398681</v>
      </c>
      <c r="D68" s="179">
        <f>+[1]NAC!$S70</f>
        <v>729.35758515152747</v>
      </c>
      <c r="E68" s="71">
        <f>+GBA!$P69</f>
        <v>728.62540000000001</v>
      </c>
      <c r="F68" s="71">
        <f>+GBA!$S69</f>
        <v>720.17960561664881</v>
      </c>
      <c r="G68" s="179">
        <f>+[1]GBA!$S70</f>
        <v>720.1796056166487</v>
      </c>
      <c r="H68" s="71">
        <f>+PAM!$P69</f>
        <v>747.64980000000003</v>
      </c>
      <c r="I68" s="71">
        <f>+PAM!$S69</f>
        <v>722.88477893630454</v>
      </c>
      <c r="J68" s="179">
        <f>+[1]PAM!$S70</f>
        <v>722.88477893630466</v>
      </c>
      <c r="K68" s="71">
        <f>+NOA!$P69</f>
        <v>754.19050000000004</v>
      </c>
      <c r="L68" s="71">
        <f>+NOA!$S69</f>
        <v>739.35278260042855</v>
      </c>
      <c r="M68" s="179">
        <f>+[1]NOA!$S70</f>
        <v>739.35278260042855</v>
      </c>
      <c r="N68" s="71">
        <f>+NEA!$P69</f>
        <v>772.21</v>
      </c>
      <c r="O68" s="71">
        <f>+NEA!$S69</f>
        <v>742.10344827231154</v>
      </c>
      <c r="P68" s="179">
        <f>+[1]NEA!$S70</f>
        <v>742.10344827231177</v>
      </c>
      <c r="Q68" s="71">
        <f>+CUY!$P69</f>
        <v>781.41800000000001</v>
      </c>
      <c r="R68" s="71">
        <f>+CUY!$S69</f>
        <v>738.92675327238442</v>
      </c>
      <c r="S68" s="179">
        <f>+[1]CUY!$S70</f>
        <v>738.9267532723843</v>
      </c>
      <c r="T68" s="71">
        <f>+PAT!$P69</f>
        <v>723.96990000000005</v>
      </c>
      <c r="U68" s="71">
        <f>+PAT!$S69</f>
        <v>690.7023689395246</v>
      </c>
      <c r="V68" s="179">
        <f>+[1]PAT!$S70</f>
        <v>690.7023689395246</v>
      </c>
      <c r="X68" s="164">
        <f t="shared" si="18"/>
        <v>6.7089743598970353E-2</v>
      </c>
      <c r="Y68" s="164">
        <f t="shared" si="19"/>
        <v>6.0456908580032387E-2</v>
      </c>
      <c r="Z68" s="181">
        <f t="shared" si="20"/>
        <v>6.0481672557519905E-2</v>
      </c>
      <c r="AA68" s="164">
        <f t="shared" si="21"/>
        <v>7.0400077096675506E-2</v>
      </c>
      <c r="AB68" s="164">
        <f t="shared" si="22"/>
        <v>6.0294886168997586E-2</v>
      </c>
      <c r="AC68" s="181">
        <f t="shared" si="23"/>
        <v>6.0294886168997364E-2</v>
      </c>
      <c r="AD68" s="164">
        <f t="shared" si="24"/>
        <v>6.5108619311714522E-2</v>
      </c>
      <c r="AE68" s="164">
        <f t="shared" si="25"/>
        <v>6.0059686264444245E-2</v>
      </c>
      <c r="AF68" s="181">
        <f t="shared" si="26"/>
        <v>6.0059686264444245E-2</v>
      </c>
      <c r="AG68" s="164">
        <f t="shared" si="27"/>
        <v>6.5451050157778301E-2</v>
      </c>
      <c r="AH68" s="164">
        <f t="shared" si="28"/>
        <v>6.2647036118011368E-2</v>
      </c>
      <c r="AI68" s="181">
        <f t="shared" si="29"/>
        <v>6.2647036118011368E-2</v>
      </c>
      <c r="AJ68" s="164">
        <f t="shared" si="30"/>
        <v>6.4583334482182453E-2</v>
      </c>
      <c r="AK68" s="164">
        <f t="shared" si="31"/>
        <v>6.3154011461874049E-2</v>
      </c>
      <c r="AL68" s="181">
        <f t="shared" si="32"/>
        <v>6.3154011461874493E-2</v>
      </c>
      <c r="AM68" s="164">
        <f t="shared" si="33"/>
        <v>6.2407021133173535E-2</v>
      </c>
      <c r="AN68" s="164">
        <f t="shared" si="34"/>
        <v>5.8225036551416087E-2</v>
      </c>
      <c r="AO68" s="181">
        <f t="shared" si="35"/>
        <v>5.8225036551415643E-2</v>
      </c>
      <c r="AP68" s="164">
        <f t="shared" si="36"/>
        <v>6.0723059334538698E-2</v>
      </c>
      <c r="AQ68" s="164">
        <f t="shared" si="37"/>
        <v>6.2812359235417947E-2</v>
      </c>
      <c r="AR68" s="181">
        <f t="shared" si="38"/>
        <v>6.2812359235417947E-2</v>
      </c>
      <c r="AT68" s="24">
        <f t="shared" si="46"/>
        <v>6.7089743598970353E-2</v>
      </c>
      <c r="AU68" s="24">
        <f t="shared" si="47"/>
        <v>6.0456908580032387E-2</v>
      </c>
      <c r="AV68" s="24">
        <f t="shared" si="39"/>
        <v>6.6328350189379659E-3</v>
      </c>
      <c r="AW68" s="24">
        <f t="shared" si="48"/>
        <v>7.0400077096675506E-2</v>
      </c>
      <c r="AX68" s="24">
        <f t="shared" si="49"/>
        <v>6.0294886168997364E-2</v>
      </c>
      <c r="AY68" s="24">
        <f t="shared" si="40"/>
        <v>1.0105190927678143E-2</v>
      </c>
      <c r="AZ68" s="24">
        <f t="shared" si="50"/>
        <v>6.5108619311714522E-2</v>
      </c>
      <c r="BA68" s="24">
        <f t="shared" si="51"/>
        <v>6.0059686264444245E-2</v>
      </c>
      <c r="BB68" s="24">
        <f t="shared" si="41"/>
        <v>5.0489330472702765E-3</v>
      </c>
      <c r="BC68" s="24">
        <f t="shared" si="52"/>
        <v>6.5451050157778301E-2</v>
      </c>
      <c r="BD68" s="24">
        <f t="shared" si="53"/>
        <v>6.2647036118011368E-2</v>
      </c>
      <c r="BE68" s="24">
        <f t="shared" si="42"/>
        <v>2.8040140397669333E-3</v>
      </c>
      <c r="BF68" s="24">
        <f t="shared" si="54"/>
        <v>6.4583334482182453E-2</v>
      </c>
      <c r="BG68" s="24">
        <f t="shared" si="55"/>
        <v>6.3154011461874049E-2</v>
      </c>
      <c r="BH68" s="24">
        <f t="shared" si="43"/>
        <v>1.429323020308404E-3</v>
      </c>
      <c r="BI68" s="24">
        <f t="shared" si="56"/>
        <v>6.2407021133173535E-2</v>
      </c>
      <c r="BJ68" s="24">
        <f t="shared" si="57"/>
        <v>5.8225036551415643E-2</v>
      </c>
      <c r="BK68" s="24">
        <f t="shared" si="44"/>
        <v>4.1819845817578916E-3</v>
      </c>
      <c r="BL68" s="24">
        <f t="shared" si="58"/>
        <v>6.2812359235417947E-2</v>
      </c>
      <c r="BM68" s="24">
        <f t="shared" si="59"/>
        <v>6.0723059334538698E-2</v>
      </c>
      <c r="BN68" s="24">
        <f t="shared" si="45"/>
        <v>2.089299900879249E-3</v>
      </c>
    </row>
    <row r="69" spans="1:66" x14ac:dyDescent="0.2">
      <c r="A69" s="35">
        <f>+NAC!A70</f>
        <v>44682</v>
      </c>
      <c r="B69" s="71">
        <f>+NAC!P70</f>
        <v>779.92669999999998</v>
      </c>
      <c r="C69" s="71">
        <f>+NAC!S70</f>
        <v>768.17685864363398</v>
      </c>
      <c r="D69" s="179">
        <f>+[1]NAC!$S71</f>
        <v>768.23274693576013</v>
      </c>
      <c r="E69" s="71">
        <f>+GBA!$P70</f>
        <v>764.73889999999994</v>
      </c>
      <c r="F69" s="71">
        <f>+GBA!$S70</f>
        <v>761.74462315661322</v>
      </c>
      <c r="G69" s="179">
        <f>+[1]GBA!$S71</f>
        <v>761.74462315661322</v>
      </c>
      <c r="H69" s="71">
        <f>+PAM!$P70</f>
        <v>787.72260000000006</v>
      </c>
      <c r="I69" s="71">
        <f>+PAM!$S70</f>
        <v>764.75337937806296</v>
      </c>
      <c r="J69" s="179">
        <f>+[1]PAM!$S71</f>
        <v>764.75337937806319</v>
      </c>
      <c r="K69" s="71">
        <f>+NOA!$P70</f>
        <v>797.08709999999996</v>
      </c>
      <c r="L69" s="71">
        <f>+NOA!$S70</f>
        <v>783.25134716294008</v>
      </c>
      <c r="M69" s="179">
        <f>+[1]NOA!$S71</f>
        <v>783.25134716293996</v>
      </c>
      <c r="N69" s="71">
        <f>+NEA!$P70</f>
        <v>814.22649999999999</v>
      </c>
      <c r="O69" s="71">
        <f>+NEA!$S70</f>
        <v>787.3352894241325</v>
      </c>
      <c r="P69" s="179">
        <f>+[1]NEA!$S71</f>
        <v>787.3352894241325</v>
      </c>
      <c r="Q69" s="71">
        <f>+CUY!$P70</f>
        <v>825.77809999999999</v>
      </c>
      <c r="R69" s="71">
        <f>+CUY!$S70</f>
        <v>782.21075152005847</v>
      </c>
      <c r="S69" s="179">
        <f>+[1]CUY!$S71</f>
        <v>782.21075152005858</v>
      </c>
      <c r="T69" s="71">
        <f>+PAT!$P70</f>
        <v>758.82479999999998</v>
      </c>
      <c r="U69" s="71">
        <f>+PAT!$S70</f>
        <v>730.87025462720101</v>
      </c>
      <c r="V69" s="179">
        <f>+[1]PAT!$S71</f>
        <v>730.87025462720089</v>
      </c>
      <c r="X69" s="164">
        <f t="shared" si="18"/>
        <v>5.2018433095186056E-2</v>
      </c>
      <c r="Y69" s="164">
        <f t="shared" si="19"/>
        <v>5.3288511363495772E-2</v>
      </c>
      <c r="Z69" s="181">
        <f t="shared" si="20"/>
        <v>5.3300551849551514E-2</v>
      </c>
      <c r="AA69" s="164">
        <f t="shared" si="21"/>
        <v>4.956387740531687E-2</v>
      </c>
      <c r="AB69" s="164">
        <f t="shared" si="22"/>
        <v>5.7714793942789555E-2</v>
      </c>
      <c r="AC69" s="181">
        <f t="shared" si="23"/>
        <v>5.7714793942789777E-2</v>
      </c>
      <c r="AD69" s="164">
        <f t="shared" si="24"/>
        <v>5.359835580775929E-2</v>
      </c>
      <c r="AE69" s="164">
        <f t="shared" si="25"/>
        <v>5.7918774418471486E-2</v>
      </c>
      <c r="AF69" s="181">
        <f t="shared" si="26"/>
        <v>5.7918774418471486E-2</v>
      </c>
      <c r="AG69" s="164">
        <f t="shared" si="27"/>
        <v>5.6877672153123005E-2</v>
      </c>
      <c r="AH69" s="164">
        <f t="shared" si="28"/>
        <v>5.9374314394425864E-2</v>
      </c>
      <c r="AI69" s="181">
        <f t="shared" si="29"/>
        <v>5.9374314394425864E-2</v>
      </c>
      <c r="AJ69" s="164">
        <f t="shared" si="30"/>
        <v>5.4410717291928368E-2</v>
      </c>
      <c r="AK69" s="164">
        <f t="shared" si="31"/>
        <v>6.0950856995914959E-2</v>
      </c>
      <c r="AL69" s="181">
        <f t="shared" si="32"/>
        <v>6.0950856995914515E-2</v>
      </c>
      <c r="AM69" s="164">
        <f t="shared" si="33"/>
        <v>5.6768720454353438E-2</v>
      </c>
      <c r="AN69" s="164">
        <f t="shared" si="34"/>
        <v>5.8576845480269979E-2</v>
      </c>
      <c r="AO69" s="181">
        <f t="shared" si="35"/>
        <v>5.8576845480270201E-2</v>
      </c>
      <c r="AP69" s="164">
        <f t="shared" si="36"/>
        <v>4.8144128644022288E-2</v>
      </c>
      <c r="AQ69" s="164">
        <f t="shared" si="37"/>
        <v>5.8155129465312871E-2</v>
      </c>
      <c r="AR69" s="181">
        <f t="shared" si="38"/>
        <v>5.8155129465312871E-2</v>
      </c>
      <c r="AT69" s="24">
        <f t="shared" ref="AT69:AT96" si="60">+MAX(X69:Z69)</f>
        <v>5.3300551849551514E-2</v>
      </c>
      <c r="AU69" s="24">
        <f t="shared" ref="AU69:AU96" si="61">+MIN(X69:Z69)</f>
        <v>5.2018433095186056E-2</v>
      </c>
      <c r="AV69" s="24">
        <f t="shared" si="39"/>
        <v>1.2821187543654577E-3</v>
      </c>
      <c r="AW69" s="24">
        <f t="shared" ref="AW69:AW96" si="62">+MAX(AA69:AC69)</f>
        <v>5.7714793942789777E-2</v>
      </c>
      <c r="AX69" s="24">
        <f t="shared" ref="AX69:AX96" si="63">+MIN(AA69:AC69)</f>
        <v>4.956387740531687E-2</v>
      </c>
      <c r="AY69" s="24">
        <f t="shared" si="40"/>
        <v>8.1509165374729076E-3</v>
      </c>
      <c r="AZ69" s="24">
        <f t="shared" ref="AZ69:AZ96" si="64">+MAX(AD69:AF69)</f>
        <v>5.7918774418471486E-2</v>
      </c>
      <c r="BA69" s="24">
        <f t="shared" ref="BA69:BA96" si="65">+MIN(AD69:AF69)</f>
        <v>5.359835580775929E-2</v>
      </c>
      <c r="BB69" s="24">
        <f t="shared" si="41"/>
        <v>4.3204186107121956E-3</v>
      </c>
      <c r="BC69" s="24">
        <f t="shared" ref="BC69:BC96" si="66">+MAX(AG69:AI69)</f>
        <v>5.9374314394425864E-2</v>
      </c>
      <c r="BD69" s="24">
        <f t="shared" ref="BD69:BD96" si="67">+MIN(AG69:AI69)</f>
        <v>5.6877672153123005E-2</v>
      </c>
      <c r="BE69" s="24">
        <f t="shared" si="42"/>
        <v>2.4966422413028599E-3</v>
      </c>
      <c r="BF69" s="24">
        <f t="shared" ref="BF69:BF96" si="68">+MAX(AJ69:AL69)</f>
        <v>6.0950856995914959E-2</v>
      </c>
      <c r="BG69" s="24">
        <f t="shared" ref="BG69:BG96" si="69">+MIN(AJ69:AL69)</f>
        <v>5.4410717291928368E-2</v>
      </c>
      <c r="BH69" s="24">
        <f t="shared" si="43"/>
        <v>6.5401397039865916E-3</v>
      </c>
      <c r="BI69" s="24">
        <f t="shared" ref="BI69:BI96" si="70">+MAX(AM69:AO69)</f>
        <v>5.8576845480270201E-2</v>
      </c>
      <c r="BJ69" s="24">
        <f t="shared" ref="BJ69:BJ96" si="71">+MIN(AM69:AO69)</f>
        <v>5.6768720454353438E-2</v>
      </c>
      <c r="BK69" s="24">
        <f t="shared" si="44"/>
        <v>1.8081250259167625E-3</v>
      </c>
      <c r="BL69" s="24">
        <f t="shared" ref="BL69:BL96" si="72">+MAX(AP69:AR69)</f>
        <v>5.8155129465312871E-2</v>
      </c>
      <c r="BM69" s="24">
        <f t="shared" ref="BM69:BM96" si="73">+MIN(AP69:AR69)</f>
        <v>4.8144128644022288E-2</v>
      </c>
      <c r="BN69" s="24">
        <f t="shared" si="45"/>
        <v>1.0011000821290583E-2</v>
      </c>
    </row>
    <row r="70" spans="1:66" x14ac:dyDescent="0.2">
      <c r="A70" s="35">
        <f>+NAC!A71</f>
        <v>44713</v>
      </c>
      <c r="B70" s="71">
        <f>+NAC!P71</f>
        <v>819.57339999999999</v>
      </c>
      <c r="C70" s="71">
        <f>+NAC!S71</f>
        <v>809.02306859759256</v>
      </c>
      <c r="D70" s="179">
        <f>+[1]NAC!$S72</f>
        <v>809.08880968778681</v>
      </c>
      <c r="E70" s="71">
        <f>+GBA!$P71</f>
        <v>805.16750000000002</v>
      </c>
      <c r="F70" s="71">
        <f>+GBA!$S71</f>
        <v>811.12408830673598</v>
      </c>
      <c r="G70" s="179">
        <f>+[1]GBA!$S72</f>
        <v>811.12408830673598</v>
      </c>
      <c r="H70" s="71">
        <f>+PAM!$P71</f>
        <v>826.38580000000002</v>
      </c>
      <c r="I70" s="71">
        <f>+PAM!$S71</f>
        <v>808.26422811456337</v>
      </c>
      <c r="J70" s="179">
        <f>+[1]PAM!$S72</f>
        <v>808.26422811456348</v>
      </c>
      <c r="K70" s="71">
        <f>+NOA!$P71</f>
        <v>836.85479999999995</v>
      </c>
      <c r="L70" s="71">
        <f>+NOA!$S71</f>
        <v>826.95766875344702</v>
      </c>
      <c r="M70" s="179">
        <f>+[1]NOA!$S72</f>
        <v>826.95766875344702</v>
      </c>
      <c r="N70" s="71">
        <f>+NEA!$P71</f>
        <v>854.69960000000003</v>
      </c>
      <c r="O70" s="71">
        <f>+NEA!$S71</f>
        <v>831.62746415944639</v>
      </c>
      <c r="P70" s="179">
        <f>+[1]NEA!$S72</f>
        <v>831.62746415944639</v>
      </c>
      <c r="Q70" s="71">
        <f>+CUY!$P71</f>
        <v>865.45090000000005</v>
      </c>
      <c r="R70" s="71">
        <f>+CUY!$S71</f>
        <v>825.387978509145</v>
      </c>
      <c r="S70" s="179">
        <f>+[1]CUY!$S72</f>
        <v>825.387978509145</v>
      </c>
      <c r="T70" s="71">
        <f>+PAT!$P71</f>
        <v>797.06299999999999</v>
      </c>
      <c r="U70" s="71">
        <f>+PAT!$S71</f>
        <v>774.18822766637425</v>
      </c>
      <c r="V70" s="179">
        <f>+[1]PAT!$S72</f>
        <v>774.18822766637425</v>
      </c>
      <c r="X70" s="164">
        <f t="shared" ref="X70:X96" si="74">+B70/B69-1</f>
        <v>5.0833879645356461E-2</v>
      </c>
      <c r="Y70" s="164">
        <f t="shared" ref="Y70:Y96" si="75">+C70/C69-1</f>
        <v>5.3172924300376012E-2</v>
      </c>
      <c r="Z70" s="181">
        <f t="shared" ref="Z70:Z96" si="76">+D70/D69-1</f>
        <v>5.3181881291820332E-2</v>
      </c>
      <c r="AA70" s="164">
        <f t="shared" ref="AA70:AA96" si="77">+E70/E69-1</f>
        <v>5.2865886644448246E-2</v>
      </c>
      <c r="AB70" s="164">
        <f t="shared" ref="AB70:AB96" si="78">+F70/F69-1</f>
        <v>6.4824172890775245E-2</v>
      </c>
      <c r="AC70" s="181">
        <f t="shared" ref="AC70:AC96" si="79">+G70/G69-1</f>
        <v>6.4824172890775245E-2</v>
      </c>
      <c r="AD70" s="164">
        <f t="shared" ref="AD70:AD96" si="80">+H70/H69-1</f>
        <v>4.9082253067259884E-2</v>
      </c>
      <c r="AE70" s="164">
        <f t="shared" ref="AE70:AE96" si="81">+I70/I69-1</f>
        <v>5.6895268343744698E-2</v>
      </c>
      <c r="AF70" s="181">
        <f t="shared" ref="AF70:AF96" si="82">+J70/J69-1</f>
        <v>5.6895268343744476E-2</v>
      </c>
      <c r="AG70" s="164">
        <f t="shared" ref="AG70:AG96" si="83">+K70/K69-1</f>
        <v>4.9891285406576058E-2</v>
      </c>
      <c r="AH70" s="164">
        <f t="shared" ref="AH70:AH96" si="84">+L70/L69-1</f>
        <v>5.5801144484229903E-2</v>
      </c>
      <c r="AI70" s="181">
        <f t="shared" ref="AI70:AI96" si="85">+M70/M69-1</f>
        <v>5.5801144484230125E-2</v>
      </c>
      <c r="AJ70" s="164">
        <f t="shared" ref="AJ70:AJ96" si="86">+N70/N69-1</f>
        <v>4.9707421706367994E-2</v>
      </c>
      <c r="AK70" s="164">
        <f t="shared" ref="AK70:AK96" si="87">+O70/O69-1</f>
        <v>5.6255797663673501E-2</v>
      </c>
      <c r="AL70" s="181">
        <f t="shared" ref="AL70:AL96" si="88">+P70/P69-1</f>
        <v>5.6255797663673501E-2</v>
      </c>
      <c r="AM70" s="164">
        <f t="shared" ref="AM70:AM96" si="89">+Q70/Q69-1</f>
        <v>4.8042930661396976E-2</v>
      </c>
      <c r="AN70" s="164">
        <f t="shared" ref="AN70:AN96" si="90">+R70/R69-1</f>
        <v>5.5198968954569994E-2</v>
      </c>
      <c r="AO70" s="181">
        <f t="shared" ref="AO70:AO96" si="91">+S70/S69-1</f>
        <v>5.5198968954569771E-2</v>
      </c>
      <c r="AP70" s="164">
        <f t="shared" ref="AP70:AP96" si="92">+T70/T69-1</f>
        <v>5.0391341980388527E-2</v>
      </c>
      <c r="AQ70" s="164">
        <f t="shared" ref="AQ70:AQ96" si="93">+U70/U69-1</f>
        <v>5.926903272492412E-2</v>
      </c>
      <c r="AR70" s="181">
        <f t="shared" ref="AR70:AR96" si="94">+V70/V69-1</f>
        <v>5.9269032724924342E-2</v>
      </c>
      <c r="AT70" s="24">
        <f t="shared" si="60"/>
        <v>5.3181881291820332E-2</v>
      </c>
      <c r="AU70" s="24">
        <f t="shared" si="61"/>
        <v>5.0833879645356461E-2</v>
      </c>
      <c r="AV70" s="24">
        <f t="shared" ref="AV70:AV96" si="95">+AT70-AU70</f>
        <v>2.3480016464638709E-3</v>
      </c>
      <c r="AW70" s="24">
        <f t="shared" si="62"/>
        <v>6.4824172890775245E-2</v>
      </c>
      <c r="AX70" s="24">
        <f t="shared" si="63"/>
        <v>5.2865886644448246E-2</v>
      </c>
      <c r="AY70" s="24">
        <f t="shared" ref="AY70:AY96" si="96">+AW70-AX70</f>
        <v>1.1958286246326999E-2</v>
      </c>
      <c r="AZ70" s="24">
        <f t="shared" si="64"/>
        <v>5.6895268343744698E-2</v>
      </c>
      <c r="BA70" s="24">
        <f t="shared" si="65"/>
        <v>4.9082253067259884E-2</v>
      </c>
      <c r="BB70" s="24">
        <f t="shared" ref="BB70:BB96" si="97">+AZ70-BA70</f>
        <v>7.8130152764848138E-3</v>
      </c>
      <c r="BC70" s="24">
        <f t="shared" si="66"/>
        <v>5.5801144484230125E-2</v>
      </c>
      <c r="BD70" s="24">
        <f t="shared" si="67"/>
        <v>4.9891285406576058E-2</v>
      </c>
      <c r="BE70" s="24">
        <f t="shared" ref="BE70:BE96" si="98">+BC70-BD70</f>
        <v>5.9098590776540671E-3</v>
      </c>
      <c r="BF70" s="24">
        <f t="shared" si="68"/>
        <v>5.6255797663673501E-2</v>
      </c>
      <c r="BG70" s="24">
        <f t="shared" si="69"/>
        <v>4.9707421706367994E-2</v>
      </c>
      <c r="BH70" s="24">
        <f t="shared" ref="BH70:BH96" si="99">+BF70-BG70</f>
        <v>6.5483759573055078E-3</v>
      </c>
      <c r="BI70" s="24">
        <f t="shared" si="70"/>
        <v>5.5198968954569994E-2</v>
      </c>
      <c r="BJ70" s="24">
        <f t="shared" si="71"/>
        <v>4.8042930661396976E-2</v>
      </c>
      <c r="BK70" s="24">
        <f t="shared" ref="BK70:BK96" si="100">+BI70-BJ70</f>
        <v>7.1560382931730171E-3</v>
      </c>
      <c r="BL70" s="24">
        <f t="shared" si="72"/>
        <v>5.9269032724924342E-2</v>
      </c>
      <c r="BM70" s="24">
        <f t="shared" si="73"/>
        <v>5.0391341980388527E-2</v>
      </c>
      <c r="BN70" s="24">
        <f t="shared" ref="BN70:BN96" si="101">+BL70-BM70</f>
        <v>8.8776907445358155E-3</v>
      </c>
    </row>
    <row r="71" spans="1:66" x14ac:dyDescent="0.2">
      <c r="A71" s="35">
        <f>+NAC!A72</f>
        <v>44743</v>
      </c>
      <c r="B71" s="71">
        <f>+NAC!P72</f>
        <v>879.63829999999996</v>
      </c>
      <c r="C71" s="71">
        <f>+NAC!S72</f>
        <v>878.35594467255157</v>
      </c>
      <c r="D71" s="179">
        <f>+[1]NAC!$S73</f>
        <v>878.44001838564361</v>
      </c>
      <c r="E71" s="71">
        <f>+GBA!$P72</f>
        <v>865.10400000000004</v>
      </c>
      <c r="F71" s="71">
        <f>+GBA!$S72</f>
        <v>885.30353910241206</v>
      </c>
      <c r="G71" s="179">
        <f>+[1]GBA!$S73</f>
        <v>885.30353910241206</v>
      </c>
      <c r="H71" s="71">
        <f>+PAM!$P72</f>
        <v>886.50120000000004</v>
      </c>
      <c r="I71" s="71">
        <f>+PAM!$S72</f>
        <v>880.67888140314449</v>
      </c>
      <c r="J71" s="179">
        <f>+[1]PAM!$S73</f>
        <v>880.67888140314437</v>
      </c>
      <c r="K71" s="71">
        <f>+NOA!$P72</f>
        <v>892.375</v>
      </c>
      <c r="L71" s="71">
        <f>+NOA!$S72</f>
        <v>892.75997876631186</v>
      </c>
      <c r="M71" s="179">
        <f>+[1]NOA!$S73</f>
        <v>892.75997876631186</v>
      </c>
      <c r="N71" s="71">
        <f>+NEA!$P72</f>
        <v>919.89599999999996</v>
      </c>
      <c r="O71" s="71">
        <f>+NEA!$S72</f>
        <v>902.53954127595671</v>
      </c>
      <c r="P71" s="179">
        <f>+[1]NEA!$S73</f>
        <v>902.53954127595659</v>
      </c>
      <c r="Q71" s="71">
        <f>+CUY!$P72</f>
        <v>925.12909999999999</v>
      </c>
      <c r="R71" s="71">
        <f>+CUY!$S72</f>
        <v>891.93120434626758</v>
      </c>
      <c r="S71" s="179">
        <f>+[1]CUY!$S73</f>
        <v>891.93120434626758</v>
      </c>
      <c r="T71" s="71">
        <f>+PAT!$P72</f>
        <v>860.14170000000001</v>
      </c>
      <c r="U71" s="71">
        <f>+PAT!$S72</f>
        <v>845.38815976850333</v>
      </c>
      <c r="V71" s="179">
        <f>+[1]PAT!$S73</f>
        <v>845.38815976850344</v>
      </c>
      <c r="X71" s="164">
        <f t="shared" si="74"/>
        <v>7.3288005686861002E-2</v>
      </c>
      <c r="Y71" s="164">
        <f t="shared" si="75"/>
        <v>8.5699504459303855E-2</v>
      </c>
      <c r="Z71" s="181">
        <f t="shared" si="76"/>
        <v>8.5715199453343383E-2</v>
      </c>
      <c r="AA71" s="164">
        <f t="shared" si="77"/>
        <v>7.4439790478378676E-2</v>
      </c>
      <c r="AB71" s="164">
        <f t="shared" si="78"/>
        <v>9.1452654242496489E-2</v>
      </c>
      <c r="AC71" s="181">
        <f t="shared" si="79"/>
        <v>9.1452654242496489E-2</v>
      </c>
      <c r="AD71" s="164">
        <f t="shared" si="80"/>
        <v>7.2744957621488693E-2</v>
      </c>
      <c r="AE71" s="164">
        <f t="shared" si="81"/>
        <v>8.9592797466123919E-2</v>
      </c>
      <c r="AF71" s="181">
        <f t="shared" si="82"/>
        <v>8.9592797466123697E-2</v>
      </c>
      <c r="AG71" s="164">
        <f t="shared" si="83"/>
        <v>6.6343886657518114E-2</v>
      </c>
      <c r="AH71" s="164">
        <f t="shared" si="84"/>
        <v>7.9571557891294553E-2</v>
      </c>
      <c r="AI71" s="181">
        <f t="shared" si="85"/>
        <v>7.9571557891294553E-2</v>
      </c>
      <c r="AJ71" s="164">
        <f t="shared" si="86"/>
        <v>7.6279899978893173E-2</v>
      </c>
      <c r="AK71" s="164">
        <f t="shared" si="87"/>
        <v>8.5269041935962964E-2</v>
      </c>
      <c r="AL71" s="181">
        <f t="shared" si="88"/>
        <v>8.5269041935962742E-2</v>
      </c>
      <c r="AM71" s="164">
        <f t="shared" si="89"/>
        <v>6.8956193817581113E-2</v>
      </c>
      <c r="AN71" s="164">
        <f t="shared" si="90"/>
        <v>8.0620541575267657E-2</v>
      </c>
      <c r="AO71" s="181">
        <f t="shared" si="91"/>
        <v>8.0620541575267657E-2</v>
      </c>
      <c r="AP71" s="164">
        <f t="shared" si="92"/>
        <v>7.9138913737057281E-2</v>
      </c>
      <c r="AQ71" s="164">
        <f t="shared" si="93"/>
        <v>9.1967211018883832E-2</v>
      </c>
      <c r="AR71" s="181">
        <f t="shared" si="94"/>
        <v>9.1967211018883832E-2</v>
      </c>
      <c r="AT71" s="24">
        <f t="shared" si="60"/>
        <v>8.5715199453343383E-2</v>
      </c>
      <c r="AU71" s="24">
        <f t="shared" si="61"/>
        <v>7.3288005686861002E-2</v>
      </c>
      <c r="AV71" s="24">
        <f t="shared" si="95"/>
        <v>1.2427193766482381E-2</v>
      </c>
      <c r="AW71" s="24">
        <f t="shared" si="62"/>
        <v>9.1452654242496489E-2</v>
      </c>
      <c r="AX71" s="24">
        <f t="shared" si="63"/>
        <v>7.4439790478378676E-2</v>
      </c>
      <c r="AY71" s="24">
        <f t="shared" si="96"/>
        <v>1.7012863764117814E-2</v>
      </c>
      <c r="AZ71" s="24">
        <f t="shared" si="64"/>
        <v>8.9592797466123919E-2</v>
      </c>
      <c r="BA71" s="24">
        <f t="shared" si="65"/>
        <v>7.2744957621488693E-2</v>
      </c>
      <c r="BB71" s="24">
        <f t="shared" si="97"/>
        <v>1.6847839844635226E-2</v>
      </c>
      <c r="BC71" s="24">
        <f t="shared" si="66"/>
        <v>7.9571557891294553E-2</v>
      </c>
      <c r="BD71" s="24">
        <f t="shared" si="67"/>
        <v>6.6343886657518114E-2</v>
      </c>
      <c r="BE71" s="24">
        <f t="shared" si="98"/>
        <v>1.3227671233776439E-2</v>
      </c>
      <c r="BF71" s="24">
        <f t="shared" si="68"/>
        <v>8.5269041935962964E-2</v>
      </c>
      <c r="BG71" s="24">
        <f t="shared" si="69"/>
        <v>7.6279899978893173E-2</v>
      </c>
      <c r="BH71" s="24">
        <f t="shared" si="99"/>
        <v>8.9891419570697906E-3</v>
      </c>
      <c r="BI71" s="24">
        <f t="shared" si="70"/>
        <v>8.0620541575267657E-2</v>
      </c>
      <c r="BJ71" s="24">
        <f t="shared" si="71"/>
        <v>6.8956193817581113E-2</v>
      </c>
      <c r="BK71" s="24">
        <f t="shared" si="100"/>
        <v>1.1664347757686544E-2</v>
      </c>
      <c r="BL71" s="24">
        <f t="shared" si="72"/>
        <v>9.1967211018883832E-2</v>
      </c>
      <c r="BM71" s="24">
        <f t="shared" si="73"/>
        <v>7.9138913737057281E-2</v>
      </c>
      <c r="BN71" s="24">
        <f t="shared" si="101"/>
        <v>1.2828297281826551E-2</v>
      </c>
    </row>
    <row r="72" spans="1:66" x14ac:dyDescent="0.2">
      <c r="A72" s="35">
        <f>+NAC!A73</f>
        <v>44774</v>
      </c>
      <c r="B72" s="71">
        <f>+NAC!P73</f>
        <v>939.46770000000004</v>
      </c>
      <c r="C72" s="71">
        <f>+NAC!S73</f>
        <v>944.88901807706782</v>
      </c>
      <c r="D72" s="179">
        <f>+[1]NAC!$S74</f>
        <v>944.97859903505469</v>
      </c>
      <c r="E72" s="71">
        <f>+GBA!$P73</f>
        <v>924.89750000000004</v>
      </c>
      <c r="F72" s="71">
        <f>+GBA!$S73</f>
        <v>950.3462827936512</v>
      </c>
      <c r="G72" s="179">
        <f>+[1]GBA!$S74</f>
        <v>950.34628279365131</v>
      </c>
      <c r="H72" s="71">
        <f>+PAM!$P73</f>
        <v>945.84720000000004</v>
      </c>
      <c r="I72" s="71">
        <f>+PAM!$S73</f>
        <v>947.83338405430436</v>
      </c>
      <c r="J72" s="179">
        <f>+[1]PAM!$S74</f>
        <v>947.83338405430459</v>
      </c>
      <c r="K72" s="71">
        <f>+NOA!$P73</f>
        <v>955.84299999999996</v>
      </c>
      <c r="L72" s="71">
        <f>+NOA!$S73</f>
        <v>962.62274245368064</v>
      </c>
      <c r="M72" s="179">
        <f>+[1]NOA!$S74</f>
        <v>962.62274245368042</v>
      </c>
      <c r="N72" s="71">
        <f>+NEA!$P73</f>
        <v>983.73040000000003</v>
      </c>
      <c r="O72" s="71">
        <f>+NEA!$S73</f>
        <v>971.95500519582913</v>
      </c>
      <c r="P72" s="179">
        <f>+[1]NEA!$S74</f>
        <v>971.95500519582936</v>
      </c>
      <c r="Q72" s="71">
        <f>+CUY!$P73</f>
        <v>982.47180000000003</v>
      </c>
      <c r="R72" s="71">
        <f>+CUY!$S73</f>
        <v>959.45031912263391</v>
      </c>
      <c r="S72" s="179">
        <f>+[1]CUY!$S74</f>
        <v>959.45031912263414</v>
      </c>
      <c r="T72" s="71">
        <f>+PAT!$P73</f>
        <v>917.22900000000004</v>
      </c>
      <c r="U72" s="71">
        <f>+PAT!$S73</f>
        <v>905.26868562829088</v>
      </c>
      <c r="V72" s="179">
        <f>+[1]PAT!$S74</f>
        <v>905.26868562829122</v>
      </c>
      <c r="X72" s="164">
        <f t="shared" si="74"/>
        <v>6.8015910630540022E-2</v>
      </c>
      <c r="Y72" s="164">
        <f t="shared" si="75"/>
        <v>7.5747279685480562E-2</v>
      </c>
      <c r="Z72" s="181">
        <f t="shared" si="76"/>
        <v>7.5746299413467666E-2</v>
      </c>
      <c r="AA72" s="164">
        <f t="shared" si="77"/>
        <v>6.9117123490354926E-2</v>
      </c>
      <c r="AB72" s="164">
        <f t="shared" si="78"/>
        <v>7.3469426946134675E-2</v>
      </c>
      <c r="AC72" s="181">
        <f t="shared" si="79"/>
        <v>7.3469426946134897E-2</v>
      </c>
      <c r="AD72" s="164">
        <f t="shared" si="80"/>
        <v>6.6944071818515249E-2</v>
      </c>
      <c r="AE72" s="164">
        <f t="shared" si="81"/>
        <v>7.6253108901811917E-2</v>
      </c>
      <c r="AF72" s="181">
        <f t="shared" si="82"/>
        <v>7.6253108901812361E-2</v>
      </c>
      <c r="AG72" s="164">
        <f t="shared" si="83"/>
        <v>7.1122566185740199E-2</v>
      </c>
      <c r="AH72" s="164">
        <f t="shared" si="84"/>
        <v>7.8254811314358852E-2</v>
      </c>
      <c r="AI72" s="181">
        <f t="shared" si="85"/>
        <v>7.825481131435863E-2</v>
      </c>
      <c r="AJ72" s="164">
        <f t="shared" si="86"/>
        <v>6.939306182438032E-2</v>
      </c>
      <c r="AK72" s="164">
        <f t="shared" si="87"/>
        <v>7.6911271745210064E-2</v>
      </c>
      <c r="AL72" s="181">
        <f t="shared" si="88"/>
        <v>7.6911271745210508E-2</v>
      </c>
      <c r="AM72" s="164">
        <f t="shared" si="89"/>
        <v>6.1983457227753336E-2</v>
      </c>
      <c r="AN72" s="164">
        <f t="shared" si="90"/>
        <v>7.5699913230251603E-2</v>
      </c>
      <c r="AO72" s="181">
        <f t="shared" si="91"/>
        <v>7.5699913230251825E-2</v>
      </c>
      <c r="AP72" s="164">
        <f t="shared" si="92"/>
        <v>6.6369645838586955E-2</v>
      </c>
      <c r="AQ72" s="164">
        <f t="shared" si="93"/>
        <v>7.083199021403952E-2</v>
      </c>
      <c r="AR72" s="181">
        <f t="shared" si="94"/>
        <v>7.0831990214039742E-2</v>
      </c>
      <c r="AT72" s="24">
        <f t="shared" si="60"/>
        <v>7.5747279685480562E-2</v>
      </c>
      <c r="AU72" s="24">
        <f t="shared" si="61"/>
        <v>6.8015910630540022E-2</v>
      </c>
      <c r="AV72" s="24">
        <f t="shared" si="95"/>
        <v>7.7313690549405401E-3</v>
      </c>
      <c r="AW72" s="24">
        <f t="shared" si="62"/>
        <v>7.3469426946134897E-2</v>
      </c>
      <c r="AX72" s="24">
        <f t="shared" si="63"/>
        <v>6.9117123490354926E-2</v>
      </c>
      <c r="AY72" s="24">
        <f t="shared" si="96"/>
        <v>4.3523034557799711E-3</v>
      </c>
      <c r="AZ72" s="24">
        <f t="shared" si="64"/>
        <v>7.6253108901812361E-2</v>
      </c>
      <c r="BA72" s="24">
        <f t="shared" si="65"/>
        <v>6.6944071818515249E-2</v>
      </c>
      <c r="BB72" s="24">
        <f t="shared" si="97"/>
        <v>9.3090370832971114E-3</v>
      </c>
      <c r="BC72" s="24">
        <f t="shared" si="66"/>
        <v>7.8254811314358852E-2</v>
      </c>
      <c r="BD72" s="24">
        <f t="shared" si="67"/>
        <v>7.1122566185740199E-2</v>
      </c>
      <c r="BE72" s="24">
        <f t="shared" si="98"/>
        <v>7.1322451286186528E-3</v>
      </c>
      <c r="BF72" s="24">
        <f t="shared" si="68"/>
        <v>7.6911271745210508E-2</v>
      </c>
      <c r="BG72" s="24">
        <f t="shared" si="69"/>
        <v>6.939306182438032E-2</v>
      </c>
      <c r="BH72" s="24">
        <f t="shared" si="99"/>
        <v>7.5182099208301878E-3</v>
      </c>
      <c r="BI72" s="24">
        <f t="shared" si="70"/>
        <v>7.5699913230251825E-2</v>
      </c>
      <c r="BJ72" s="24">
        <f t="shared" si="71"/>
        <v>6.1983457227753336E-2</v>
      </c>
      <c r="BK72" s="24">
        <f t="shared" si="100"/>
        <v>1.3716456002498489E-2</v>
      </c>
      <c r="BL72" s="24">
        <f t="shared" si="72"/>
        <v>7.0831990214039742E-2</v>
      </c>
      <c r="BM72" s="24">
        <f t="shared" si="73"/>
        <v>6.6369645838586955E-2</v>
      </c>
      <c r="BN72" s="24">
        <f t="shared" si="101"/>
        <v>4.4623443754527869E-3</v>
      </c>
    </row>
    <row r="73" spans="1:66" x14ac:dyDescent="0.2">
      <c r="A73" s="35">
        <f>+NAC!A74</f>
        <v>44805</v>
      </c>
      <c r="B73" s="71">
        <f>+NAC!P74</f>
        <v>991.25850000000003</v>
      </c>
      <c r="C73" s="71">
        <f>+NAC!S74</f>
        <v>1006.5365209385459</v>
      </c>
      <c r="D73" s="179">
        <f>+[1]NAC!$S75</f>
        <v>1006.617742509315</v>
      </c>
      <c r="E73" s="71">
        <f>+GBA!$P74</f>
        <v>975.70339999999999</v>
      </c>
      <c r="F73" s="71">
        <f>+GBA!$S74</f>
        <v>1005.2281955412935</v>
      </c>
      <c r="G73" s="179">
        <f>+[1]GBA!$S75</f>
        <v>1005.228195541294</v>
      </c>
      <c r="H73" s="71">
        <f>+PAM!$P74</f>
        <v>998.55070000000001</v>
      </c>
      <c r="I73" s="71">
        <f>+PAM!$S74</f>
        <v>1009.0387125994182</v>
      </c>
      <c r="J73" s="179">
        <f>+[1]PAM!$S75</f>
        <v>1009.038712599418</v>
      </c>
      <c r="K73" s="71">
        <f>+NOA!$P74</f>
        <v>1006.2868999999999</v>
      </c>
      <c r="L73" s="71">
        <f>+NOA!$S74</f>
        <v>1018.5054723594078</v>
      </c>
      <c r="M73" s="179">
        <f>+[1]NOA!$S75</f>
        <v>1018.505472359408</v>
      </c>
      <c r="N73" s="71">
        <f>+NEA!$P74</f>
        <v>1039.133</v>
      </c>
      <c r="O73" s="71">
        <f>+NEA!$S74</f>
        <v>1032.6165612323362</v>
      </c>
      <c r="P73" s="179">
        <f>+[1]NEA!$S75</f>
        <v>1032.6165612323359</v>
      </c>
      <c r="Q73" s="71">
        <f>+CUY!$P74</f>
        <v>1035.6318000000001</v>
      </c>
      <c r="R73" s="71">
        <f>+CUY!$S74</f>
        <v>1023.5281207920451</v>
      </c>
      <c r="S73" s="179">
        <f>+[1]CUY!$S75</f>
        <v>1023.528120792045</v>
      </c>
      <c r="T73" s="71">
        <f>+PAT!$P74</f>
        <v>968.74369999999999</v>
      </c>
      <c r="U73" s="71">
        <f>+PAT!$S74</f>
        <v>964.1739773297561</v>
      </c>
      <c r="V73" s="179">
        <f>+[1]PAT!$S75</f>
        <v>964.1739773297561</v>
      </c>
      <c r="X73" s="164">
        <f t="shared" si="74"/>
        <v>5.5127813335147158E-2</v>
      </c>
      <c r="Y73" s="164">
        <f t="shared" si="75"/>
        <v>6.5243114992421081E-2</v>
      </c>
      <c r="Z73" s="181">
        <f t="shared" si="76"/>
        <v>6.5228084040423573E-2</v>
      </c>
      <c r="AA73" s="164">
        <f t="shared" si="77"/>
        <v>5.4931384288529284E-2</v>
      </c>
      <c r="AB73" s="164">
        <f t="shared" si="78"/>
        <v>5.7749384346841071E-2</v>
      </c>
      <c r="AC73" s="181">
        <f t="shared" si="79"/>
        <v>5.7749384346841515E-2</v>
      </c>
      <c r="AD73" s="164">
        <f t="shared" si="80"/>
        <v>5.5720945201296779E-2</v>
      </c>
      <c r="AE73" s="164">
        <f t="shared" si="81"/>
        <v>6.4573932058935801E-2</v>
      </c>
      <c r="AF73" s="181">
        <f t="shared" si="82"/>
        <v>6.4573932058935357E-2</v>
      </c>
      <c r="AG73" s="164">
        <f t="shared" si="83"/>
        <v>5.2774252675387157E-2</v>
      </c>
      <c r="AH73" s="164">
        <f t="shared" si="84"/>
        <v>5.8052575989722355E-2</v>
      </c>
      <c r="AI73" s="181">
        <f t="shared" si="85"/>
        <v>5.8052575989722799E-2</v>
      </c>
      <c r="AJ73" s="164">
        <f t="shared" si="86"/>
        <v>5.6318885743492419E-2</v>
      </c>
      <c r="AK73" s="164">
        <f t="shared" si="87"/>
        <v>6.2411897374081482E-2</v>
      </c>
      <c r="AL73" s="181">
        <f t="shared" si="88"/>
        <v>6.2411897374081038E-2</v>
      </c>
      <c r="AM73" s="164">
        <f t="shared" si="89"/>
        <v>5.4108423264667804E-2</v>
      </c>
      <c r="AN73" s="164">
        <f t="shared" si="90"/>
        <v>6.678595065558679E-2</v>
      </c>
      <c r="AO73" s="181">
        <f t="shared" si="91"/>
        <v>6.6785950655586346E-2</v>
      </c>
      <c r="AP73" s="164">
        <f t="shared" si="92"/>
        <v>5.6163400851913625E-2</v>
      </c>
      <c r="AQ73" s="164">
        <f t="shared" si="93"/>
        <v>6.5069401644642921E-2</v>
      </c>
      <c r="AR73" s="181">
        <f t="shared" si="94"/>
        <v>6.5069401644642477E-2</v>
      </c>
      <c r="AT73" s="24">
        <f t="shared" si="60"/>
        <v>6.5243114992421081E-2</v>
      </c>
      <c r="AU73" s="24">
        <f t="shared" si="61"/>
        <v>5.5127813335147158E-2</v>
      </c>
      <c r="AV73" s="24">
        <f t="shared" si="95"/>
        <v>1.0115301657273923E-2</v>
      </c>
      <c r="AW73" s="24">
        <f t="shared" si="62"/>
        <v>5.7749384346841515E-2</v>
      </c>
      <c r="AX73" s="24">
        <f t="shared" si="63"/>
        <v>5.4931384288529284E-2</v>
      </c>
      <c r="AY73" s="24">
        <f t="shared" si="96"/>
        <v>2.8180000583122311E-3</v>
      </c>
      <c r="AZ73" s="24">
        <f t="shared" si="64"/>
        <v>6.4573932058935801E-2</v>
      </c>
      <c r="BA73" s="24">
        <f t="shared" si="65"/>
        <v>5.5720945201296779E-2</v>
      </c>
      <c r="BB73" s="24">
        <f t="shared" si="97"/>
        <v>8.8529868576390225E-3</v>
      </c>
      <c r="BC73" s="24">
        <f t="shared" si="66"/>
        <v>5.8052575989722799E-2</v>
      </c>
      <c r="BD73" s="24">
        <f t="shared" si="67"/>
        <v>5.2774252675387157E-2</v>
      </c>
      <c r="BE73" s="24">
        <f t="shared" si="98"/>
        <v>5.2783233143356423E-3</v>
      </c>
      <c r="BF73" s="24">
        <f t="shared" si="68"/>
        <v>6.2411897374081482E-2</v>
      </c>
      <c r="BG73" s="24">
        <f t="shared" si="69"/>
        <v>5.6318885743492419E-2</v>
      </c>
      <c r="BH73" s="24">
        <f t="shared" si="99"/>
        <v>6.0930116305890625E-3</v>
      </c>
      <c r="BI73" s="24">
        <f t="shared" si="70"/>
        <v>6.678595065558679E-2</v>
      </c>
      <c r="BJ73" s="24">
        <f t="shared" si="71"/>
        <v>5.4108423264667804E-2</v>
      </c>
      <c r="BK73" s="24">
        <f t="shared" si="100"/>
        <v>1.2677527390918986E-2</v>
      </c>
      <c r="BL73" s="24">
        <f t="shared" si="72"/>
        <v>6.5069401644642921E-2</v>
      </c>
      <c r="BM73" s="24">
        <f t="shared" si="73"/>
        <v>5.6163400851913625E-2</v>
      </c>
      <c r="BN73" s="24">
        <f t="shared" si="101"/>
        <v>8.9060007927292961E-3</v>
      </c>
    </row>
    <row r="74" spans="1:66" x14ac:dyDescent="0.2">
      <c r="A74" s="35">
        <f>+NAC!A75</f>
        <v>44835</v>
      </c>
      <c r="B74" s="71">
        <f>+NAC!P75</f>
        <v>1046.2650000000001</v>
      </c>
      <c r="C74" s="71">
        <f>+NAC!S75</f>
        <v>1067.0696103174437</v>
      </c>
      <c r="D74" s="179">
        <f>+[1]NAC!$S76</f>
        <v>1067.176587325934</v>
      </c>
      <c r="E74" s="71">
        <f>+GBA!$P75</f>
        <v>1032.2633000000001</v>
      </c>
      <c r="F74" s="71">
        <f>+GBA!$S75</f>
        <v>1065.7211726529665</v>
      </c>
      <c r="G74" s="179">
        <f>+[1]GBA!$S76</f>
        <v>1065.721172652967</v>
      </c>
      <c r="H74" s="71">
        <f>+PAM!$P75</f>
        <v>1052.7184999999999</v>
      </c>
      <c r="I74" s="71">
        <f>+PAM!$S75</f>
        <v>1066.715373318485</v>
      </c>
      <c r="J74" s="179">
        <f>+[1]PAM!$S76</f>
        <v>1066.715373318485</v>
      </c>
      <c r="K74" s="71">
        <f>+NOA!$P75</f>
        <v>1057.4526000000001</v>
      </c>
      <c r="L74" s="71">
        <f>+NOA!$S75</f>
        <v>1079.9751844576131</v>
      </c>
      <c r="M74" s="179">
        <f>+[1]NOA!$S76</f>
        <v>1079.9751844576131</v>
      </c>
      <c r="N74" s="71">
        <f>+NEA!$P75</f>
        <v>1090.1865</v>
      </c>
      <c r="O74" s="71">
        <f>+NEA!$S75</f>
        <v>1091.5916694402908</v>
      </c>
      <c r="P74" s="179">
        <f>+[1]NEA!$S76</f>
        <v>1091.5916694402911</v>
      </c>
      <c r="Q74" s="71">
        <f>+CUY!$P75</f>
        <v>1084.4602</v>
      </c>
      <c r="R74" s="71">
        <f>+CUY!$S75</f>
        <v>1083.3363086172885</v>
      </c>
      <c r="S74" s="179">
        <f>+[1]CUY!$S76</f>
        <v>1083.336308617289</v>
      </c>
      <c r="T74" s="71">
        <f>+PAT!$P75</f>
        <v>1031.5165999999999</v>
      </c>
      <c r="U74" s="71">
        <f>+PAT!$S75</f>
        <v>1026.2560902663909</v>
      </c>
      <c r="V74" s="179">
        <f>+[1]PAT!$S76</f>
        <v>1026.2560902663911</v>
      </c>
      <c r="X74" s="164">
        <f t="shared" si="74"/>
        <v>5.5491579643453415E-2</v>
      </c>
      <c r="Y74" s="164">
        <f t="shared" si="75"/>
        <v>6.0139983119990248E-2</v>
      </c>
      <c r="Z74" s="181">
        <f t="shared" si="76"/>
        <v>6.0160716684425575E-2</v>
      </c>
      <c r="AA74" s="164">
        <f t="shared" si="77"/>
        <v>5.7968333409517792E-2</v>
      </c>
      <c r="AB74" s="164">
        <f t="shared" si="78"/>
        <v>6.0178352915278843E-2</v>
      </c>
      <c r="AC74" s="181">
        <f t="shared" si="79"/>
        <v>6.0178352915278843E-2</v>
      </c>
      <c r="AD74" s="164">
        <f t="shared" si="80"/>
        <v>5.4246419335542972E-2</v>
      </c>
      <c r="AE74" s="164">
        <f t="shared" si="81"/>
        <v>5.7160007836056126E-2</v>
      </c>
      <c r="AF74" s="181">
        <f t="shared" si="82"/>
        <v>5.716000783605657E-2</v>
      </c>
      <c r="AG74" s="164">
        <f t="shared" si="83"/>
        <v>5.0846036055920196E-2</v>
      </c>
      <c r="AH74" s="164">
        <f t="shared" si="84"/>
        <v>6.0352854026211933E-2</v>
      </c>
      <c r="AI74" s="181">
        <f t="shared" si="85"/>
        <v>6.0352854026211489E-2</v>
      </c>
      <c r="AJ74" s="164">
        <f t="shared" si="86"/>
        <v>4.9130861978206708E-2</v>
      </c>
      <c r="AK74" s="164">
        <f t="shared" si="87"/>
        <v>5.7112301334362847E-2</v>
      </c>
      <c r="AL74" s="181">
        <f t="shared" si="88"/>
        <v>5.7112301334363291E-2</v>
      </c>
      <c r="AM74" s="164">
        <f t="shared" si="89"/>
        <v>4.7148417033930246E-2</v>
      </c>
      <c r="AN74" s="164">
        <f t="shared" si="90"/>
        <v>5.8433360657410782E-2</v>
      </c>
      <c r="AO74" s="181">
        <f t="shared" si="91"/>
        <v>5.8433360657411226E-2</v>
      </c>
      <c r="AP74" s="164">
        <f t="shared" si="92"/>
        <v>6.4798253655739879E-2</v>
      </c>
      <c r="AQ74" s="164">
        <f t="shared" si="93"/>
        <v>6.4388911541222837E-2</v>
      </c>
      <c r="AR74" s="181">
        <f t="shared" si="94"/>
        <v>6.4388911541223282E-2</v>
      </c>
      <c r="AT74" s="24">
        <f t="shared" si="60"/>
        <v>6.0160716684425575E-2</v>
      </c>
      <c r="AU74" s="24">
        <f t="shared" si="61"/>
        <v>5.5491579643453415E-2</v>
      </c>
      <c r="AV74" s="24">
        <f t="shared" si="95"/>
        <v>4.66913704097216E-3</v>
      </c>
      <c r="AW74" s="24">
        <f t="shared" si="62"/>
        <v>6.0178352915278843E-2</v>
      </c>
      <c r="AX74" s="24">
        <f t="shared" si="63"/>
        <v>5.7968333409517792E-2</v>
      </c>
      <c r="AY74" s="24">
        <f t="shared" si="96"/>
        <v>2.2100195057610517E-3</v>
      </c>
      <c r="AZ74" s="24">
        <f t="shared" si="64"/>
        <v>5.716000783605657E-2</v>
      </c>
      <c r="BA74" s="24">
        <f t="shared" si="65"/>
        <v>5.4246419335542972E-2</v>
      </c>
      <c r="BB74" s="24">
        <f t="shared" si="97"/>
        <v>2.9135885005135975E-3</v>
      </c>
      <c r="BC74" s="24">
        <f t="shared" si="66"/>
        <v>6.0352854026211933E-2</v>
      </c>
      <c r="BD74" s="24">
        <f t="shared" si="67"/>
        <v>5.0846036055920196E-2</v>
      </c>
      <c r="BE74" s="24">
        <f t="shared" si="98"/>
        <v>9.5068179702917366E-3</v>
      </c>
      <c r="BF74" s="24">
        <f t="shared" si="68"/>
        <v>5.7112301334363291E-2</v>
      </c>
      <c r="BG74" s="24">
        <f t="shared" si="69"/>
        <v>4.9130861978206708E-2</v>
      </c>
      <c r="BH74" s="24">
        <f t="shared" si="99"/>
        <v>7.9814393561565833E-3</v>
      </c>
      <c r="BI74" s="24">
        <f t="shared" si="70"/>
        <v>5.8433360657411226E-2</v>
      </c>
      <c r="BJ74" s="24">
        <f t="shared" si="71"/>
        <v>4.7148417033930246E-2</v>
      </c>
      <c r="BK74" s="24">
        <f t="shared" si="100"/>
        <v>1.1284943623480981E-2</v>
      </c>
      <c r="BL74" s="24">
        <f t="shared" si="72"/>
        <v>6.4798253655739879E-2</v>
      </c>
      <c r="BM74" s="24">
        <f t="shared" si="73"/>
        <v>6.4388911541222837E-2</v>
      </c>
      <c r="BN74" s="24">
        <f t="shared" si="101"/>
        <v>4.0934211451704172E-4</v>
      </c>
    </row>
    <row r="75" spans="1:66" x14ac:dyDescent="0.2">
      <c r="A75" s="35">
        <f>+NAC!A76</f>
        <v>44866</v>
      </c>
      <c r="B75" s="71">
        <f>+NAC!P76</f>
        <v>1096.0239999999999</v>
      </c>
      <c r="C75" s="71">
        <f>+NAC!S76</f>
        <v>1114.3487732778945</v>
      </c>
      <c r="D75" s="179">
        <f>+[1]NAC!$S77</f>
        <v>1114.467877505374</v>
      </c>
      <c r="E75" s="71">
        <f>+GBA!$P76</f>
        <v>1082.5534</v>
      </c>
      <c r="F75" s="71">
        <f>+GBA!$S76</f>
        <v>1117.3266448769896</v>
      </c>
      <c r="G75" s="179">
        <f>+[1]GBA!$S77</f>
        <v>1117.32664487699</v>
      </c>
      <c r="H75" s="71">
        <f>+PAM!$P76</f>
        <v>1102.6577</v>
      </c>
      <c r="I75" s="71">
        <f>+PAM!$S76</f>
        <v>1117.3543632606545</v>
      </c>
      <c r="J75" s="179">
        <f>+[1]PAM!$S77</f>
        <v>1117.3543632606541</v>
      </c>
      <c r="K75" s="71">
        <f>+NOA!$P76</f>
        <v>1104.9181000000001</v>
      </c>
      <c r="L75" s="71">
        <f>+NOA!$S76</f>
        <v>1131.427851799411</v>
      </c>
      <c r="M75" s="179">
        <f>+[1]NOA!$S77</f>
        <v>1131.427851799411</v>
      </c>
      <c r="N75" s="71">
        <f>+NEA!$P76</f>
        <v>1137.1147000000001</v>
      </c>
      <c r="O75" s="71">
        <f>+NEA!$S76</f>
        <v>1140.2655573331397</v>
      </c>
      <c r="P75" s="179">
        <f>+[1]NEA!$S77</f>
        <v>1140.2655573331399</v>
      </c>
      <c r="Q75" s="71">
        <f>+CUY!$P76</f>
        <v>1137.4857999999999</v>
      </c>
      <c r="R75" s="71">
        <f>+CUY!$S76</f>
        <v>1138.6546504925368</v>
      </c>
      <c r="S75" s="179">
        <f>+[1]CUY!$S77</f>
        <v>1138.654650492537</v>
      </c>
      <c r="T75" s="71">
        <f>+PAT!$P76</f>
        <v>1077.2851000000001</v>
      </c>
      <c r="U75" s="71">
        <f>+PAT!$S76</f>
        <v>1073.4122887764556</v>
      </c>
      <c r="V75" s="179">
        <f>+[1]PAT!$S77</f>
        <v>1073.4122887764561</v>
      </c>
      <c r="X75" s="164">
        <f t="shared" si="74"/>
        <v>4.7558696888455376E-2</v>
      </c>
      <c r="Y75" s="164">
        <f t="shared" si="75"/>
        <v>4.430747769715393E-2</v>
      </c>
      <c r="Z75" s="181">
        <f t="shared" si="76"/>
        <v>4.4314400016907785E-2</v>
      </c>
      <c r="AA75" s="164">
        <f t="shared" si="77"/>
        <v>4.8718287281936723E-2</v>
      </c>
      <c r="AB75" s="164">
        <f t="shared" si="78"/>
        <v>4.8423052434585889E-2</v>
      </c>
      <c r="AC75" s="181">
        <f t="shared" si="79"/>
        <v>4.8423052434585889E-2</v>
      </c>
      <c r="AD75" s="164">
        <f t="shared" si="80"/>
        <v>4.7438322780496422E-2</v>
      </c>
      <c r="AE75" s="164">
        <f t="shared" si="81"/>
        <v>4.7471885386478174E-2</v>
      </c>
      <c r="AF75" s="181">
        <f t="shared" si="82"/>
        <v>4.747188538647773E-2</v>
      </c>
      <c r="AG75" s="164">
        <f t="shared" si="83"/>
        <v>4.4886645510162859E-2</v>
      </c>
      <c r="AH75" s="164">
        <f t="shared" si="84"/>
        <v>4.7642453347331859E-2</v>
      </c>
      <c r="AI75" s="181">
        <f t="shared" si="85"/>
        <v>4.7642453347331859E-2</v>
      </c>
      <c r="AJ75" s="164">
        <f t="shared" si="86"/>
        <v>4.3046029280311204E-2</v>
      </c>
      <c r="AK75" s="164">
        <f t="shared" si="87"/>
        <v>4.4589830845636724E-2</v>
      </c>
      <c r="AL75" s="181">
        <f t="shared" si="88"/>
        <v>4.4589830845636724E-2</v>
      </c>
      <c r="AM75" s="164">
        <f t="shared" si="89"/>
        <v>4.889584698451821E-2</v>
      </c>
      <c r="AN75" s="164">
        <f t="shared" si="90"/>
        <v>5.1062944567835666E-2</v>
      </c>
      <c r="AO75" s="181">
        <f t="shared" si="91"/>
        <v>5.1062944567835444E-2</v>
      </c>
      <c r="AP75" s="164">
        <f t="shared" si="92"/>
        <v>4.4370105144212024E-2</v>
      </c>
      <c r="AQ75" s="164">
        <f t="shared" si="93"/>
        <v>4.5949738040359955E-2</v>
      </c>
      <c r="AR75" s="181">
        <f t="shared" si="94"/>
        <v>4.5949738040360177E-2</v>
      </c>
      <c r="AT75" s="24">
        <f t="shared" si="60"/>
        <v>4.7558696888455376E-2</v>
      </c>
      <c r="AU75" s="24">
        <f t="shared" si="61"/>
        <v>4.430747769715393E-2</v>
      </c>
      <c r="AV75" s="24">
        <f t="shared" si="95"/>
        <v>3.2512191913014465E-3</v>
      </c>
      <c r="AW75" s="24">
        <f t="shared" si="62"/>
        <v>4.8718287281936723E-2</v>
      </c>
      <c r="AX75" s="24">
        <f t="shared" si="63"/>
        <v>4.8423052434585889E-2</v>
      </c>
      <c r="AY75" s="24">
        <f t="shared" si="96"/>
        <v>2.9523484735083372E-4</v>
      </c>
      <c r="AZ75" s="24">
        <f t="shared" si="64"/>
        <v>4.7471885386478174E-2</v>
      </c>
      <c r="BA75" s="24">
        <f t="shared" si="65"/>
        <v>4.7438322780496422E-2</v>
      </c>
      <c r="BB75" s="24">
        <f t="shared" si="97"/>
        <v>3.3562605981751759E-5</v>
      </c>
      <c r="BC75" s="24">
        <f t="shared" si="66"/>
        <v>4.7642453347331859E-2</v>
      </c>
      <c r="BD75" s="24">
        <f t="shared" si="67"/>
        <v>4.4886645510162859E-2</v>
      </c>
      <c r="BE75" s="24">
        <f t="shared" si="98"/>
        <v>2.7558078371689998E-3</v>
      </c>
      <c r="BF75" s="24">
        <f t="shared" si="68"/>
        <v>4.4589830845636724E-2</v>
      </c>
      <c r="BG75" s="24">
        <f t="shared" si="69"/>
        <v>4.3046029280311204E-2</v>
      </c>
      <c r="BH75" s="24">
        <f t="shared" si="99"/>
        <v>1.5438015653255199E-3</v>
      </c>
      <c r="BI75" s="24">
        <f t="shared" si="70"/>
        <v>5.1062944567835666E-2</v>
      </c>
      <c r="BJ75" s="24">
        <f t="shared" si="71"/>
        <v>4.889584698451821E-2</v>
      </c>
      <c r="BK75" s="24">
        <f t="shared" si="100"/>
        <v>2.1670975833174566E-3</v>
      </c>
      <c r="BL75" s="24">
        <f t="shared" si="72"/>
        <v>4.5949738040360177E-2</v>
      </c>
      <c r="BM75" s="24">
        <f t="shared" si="73"/>
        <v>4.4370105144212024E-2</v>
      </c>
      <c r="BN75" s="24">
        <f t="shared" si="101"/>
        <v>1.5796328961481532E-3</v>
      </c>
    </row>
    <row r="76" spans="1:66" x14ac:dyDescent="0.2">
      <c r="A76" s="35">
        <f>+NAC!A77</f>
        <v>44896</v>
      </c>
      <c r="B76" s="71">
        <f>+NAC!P77</f>
        <v>1153.5771</v>
      </c>
      <c r="C76" s="71">
        <f>+NAC!S77</f>
        <v>1172.4265578943644</v>
      </c>
      <c r="D76" s="179">
        <f>+[1]NAC!$S78</f>
        <v>1172.566966446992</v>
      </c>
      <c r="E76" s="71">
        <f>+GBA!$P77</f>
        <v>1143.2887000000001</v>
      </c>
      <c r="F76" s="71">
        <f>+GBA!$S77</f>
        <v>1181.7001432779132</v>
      </c>
      <c r="G76" s="179">
        <f>+[1]GBA!$S78</f>
        <v>1181.700143277913</v>
      </c>
      <c r="H76" s="71">
        <f>+PAM!$P77</f>
        <v>1159.0399</v>
      </c>
      <c r="I76" s="71">
        <f>+PAM!$S77</f>
        <v>1173.7960162752042</v>
      </c>
      <c r="J76" s="179">
        <f>+[1]PAM!$S78</f>
        <v>1173.7960162752049</v>
      </c>
      <c r="K76" s="71">
        <f>+NOA!$P77</f>
        <v>1157.9242999999999</v>
      </c>
      <c r="L76" s="71">
        <f>+NOA!$S77</f>
        <v>1184.596536204971</v>
      </c>
      <c r="M76" s="179">
        <f>+[1]NOA!$S78</f>
        <v>1184.596536204971</v>
      </c>
      <c r="N76" s="71">
        <f>+NEA!$P77</f>
        <v>1191.5862999999999</v>
      </c>
      <c r="O76" s="71">
        <f>+NEA!$S77</f>
        <v>1190.8151917433161</v>
      </c>
      <c r="P76" s="179">
        <f>+[1]NEA!$S78</f>
        <v>1190.8151917433161</v>
      </c>
      <c r="Q76" s="71">
        <f>+CUY!$P77</f>
        <v>1193.6664000000001</v>
      </c>
      <c r="R76" s="71">
        <f>+CUY!$S77</f>
        <v>1191.0619514770819</v>
      </c>
      <c r="S76" s="179">
        <f>+[1]CUY!$S78</f>
        <v>1191.0619514770819</v>
      </c>
      <c r="T76" s="71">
        <f>+PAT!$P77</f>
        <v>1123.6996999999999</v>
      </c>
      <c r="U76" s="71">
        <f>+PAT!$S77</f>
        <v>1122.1032343514664</v>
      </c>
      <c r="V76" s="179">
        <f>+[1]PAT!$S78</f>
        <v>1122.103234351466</v>
      </c>
      <c r="X76" s="164">
        <f t="shared" si="74"/>
        <v>5.2510802683153113E-2</v>
      </c>
      <c r="Y76" s="164">
        <f t="shared" si="75"/>
        <v>5.2118139319732082E-2</v>
      </c>
      <c r="Z76" s="181">
        <f t="shared" si="76"/>
        <v>5.2131685546349837E-2</v>
      </c>
      <c r="AA76" s="164">
        <f t="shared" si="77"/>
        <v>5.6103745090080537E-2</v>
      </c>
      <c r="AB76" s="164">
        <f t="shared" si="78"/>
        <v>5.7613857770312693E-2</v>
      </c>
      <c r="AC76" s="181">
        <f t="shared" si="79"/>
        <v>5.7613857770312027E-2</v>
      </c>
      <c r="AD76" s="164">
        <f t="shared" si="80"/>
        <v>5.1133003469707727E-2</v>
      </c>
      <c r="AE76" s="164">
        <f t="shared" si="81"/>
        <v>5.05136551754648E-2</v>
      </c>
      <c r="AF76" s="181">
        <f t="shared" si="82"/>
        <v>5.051365517546591E-2</v>
      </c>
      <c r="AG76" s="164">
        <f t="shared" si="83"/>
        <v>4.7972967408172362E-2</v>
      </c>
      <c r="AH76" s="164">
        <f t="shared" si="84"/>
        <v>4.6992553984773533E-2</v>
      </c>
      <c r="AI76" s="181">
        <f t="shared" si="85"/>
        <v>4.6992553984773533E-2</v>
      </c>
      <c r="AJ76" s="164">
        <f t="shared" si="86"/>
        <v>4.7903346953477755E-2</v>
      </c>
      <c r="AK76" s="164">
        <f t="shared" si="87"/>
        <v>4.4331457777609495E-2</v>
      </c>
      <c r="AL76" s="181">
        <f t="shared" si="88"/>
        <v>4.4331457777609273E-2</v>
      </c>
      <c r="AM76" s="164">
        <f t="shared" si="89"/>
        <v>4.9390155024352955E-2</v>
      </c>
      <c r="AN76" s="164">
        <f t="shared" si="90"/>
        <v>4.6025632936093297E-2</v>
      </c>
      <c r="AO76" s="181">
        <f t="shared" si="91"/>
        <v>4.6025632936093075E-2</v>
      </c>
      <c r="AP76" s="164">
        <f t="shared" si="92"/>
        <v>4.3084787861634721E-2</v>
      </c>
      <c r="AQ76" s="164">
        <f t="shared" si="93"/>
        <v>4.5360898216017187E-2</v>
      </c>
      <c r="AR76" s="181">
        <f t="shared" si="94"/>
        <v>4.5360898216016299E-2</v>
      </c>
      <c r="AT76" s="24">
        <f t="shared" si="60"/>
        <v>5.2510802683153113E-2</v>
      </c>
      <c r="AU76" s="24">
        <f t="shared" si="61"/>
        <v>5.2118139319732082E-2</v>
      </c>
      <c r="AV76" s="24">
        <f t="shared" si="95"/>
        <v>3.9266336342103081E-4</v>
      </c>
      <c r="AW76" s="24">
        <f t="shared" si="62"/>
        <v>5.7613857770312693E-2</v>
      </c>
      <c r="AX76" s="24">
        <f t="shared" si="63"/>
        <v>5.6103745090080537E-2</v>
      </c>
      <c r="AY76" s="24">
        <f t="shared" si="96"/>
        <v>1.5101126802321563E-3</v>
      </c>
      <c r="AZ76" s="24">
        <f t="shared" si="64"/>
        <v>5.1133003469707727E-2</v>
      </c>
      <c r="BA76" s="24">
        <f t="shared" si="65"/>
        <v>5.05136551754648E-2</v>
      </c>
      <c r="BB76" s="24">
        <f t="shared" si="97"/>
        <v>6.1934829424292737E-4</v>
      </c>
      <c r="BC76" s="24">
        <f t="shared" si="66"/>
        <v>4.7972967408172362E-2</v>
      </c>
      <c r="BD76" s="24">
        <f t="shared" si="67"/>
        <v>4.6992553984773533E-2</v>
      </c>
      <c r="BE76" s="24">
        <f t="shared" si="98"/>
        <v>9.8041342339882931E-4</v>
      </c>
      <c r="BF76" s="24">
        <f t="shared" si="68"/>
        <v>4.7903346953477755E-2</v>
      </c>
      <c r="BG76" s="24">
        <f t="shared" si="69"/>
        <v>4.4331457777609273E-2</v>
      </c>
      <c r="BH76" s="24">
        <f t="shared" si="99"/>
        <v>3.5718891758684812E-3</v>
      </c>
      <c r="BI76" s="24">
        <f t="shared" si="70"/>
        <v>4.9390155024352955E-2</v>
      </c>
      <c r="BJ76" s="24">
        <f t="shared" si="71"/>
        <v>4.6025632936093075E-2</v>
      </c>
      <c r="BK76" s="24">
        <f t="shared" si="100"/>
        <v>3.3645220882598803E-3</v>
      </c>
      <c r="BL76" s="24">
        <f t="shared" si="72"/>
        <v>4.5360898216017187E-2</v>
      </c>
      <c r="BM76" s="24">
        <f t="shared" si="73"/>
        <v>4.3084787861634721E-2</v>
      </c>
      <c r="BN76" s="24">
        <f t="shared" si="101"/>
        <v>2.2761103543824657E-3</v>
      </c>
    </row>
    <row r="77" spans="1:66" x14ac:dyDescent="0.2">
      <c r="A77" s="35">
        <f>+NAC!A78</f>
        <v>44927</v>
      </c>
      <c r="B77" s="71">
        <f>+NAC!P78</f>
        <v>1215.3181999999999</v>
      </c>
      <c r="C77" s="71">
        <f>+NAC!S78</f>
        <v>1248.1140384888699</v>
      </c>
      <c r="D77" s="179">
        <f>+[1]NAC!$S79</f>
        <v>1248.256644655283</v>
      </c>
      <c r="E77" s="71">
        <f>+GBA!$P78</f>
        <v>1206.5220999999999</v>
      </c>
      <c r="F77" s="71">
        <f>+GBA!$S78</f>
        <v>1253.6455942927043</v>
      </c>
      <c r="G77" s="179">
        <f>+[1]GBA!$S79</f>
        <v>1253.6455942927039</v>
      </c>
      <c r="H77" s="71">
        <f>+PAM!$P78</f>
        <v>1218.4204999999999</v>
      </c>
      <c r="I77" s="71">
        <f>+PAM!$S78</f>
        <v>1245.3882201397369</v>
      </c>
      <c r="J77" s="179">
        <f>+[1]PAM!$S79</f>
        <v>1245.3882201397371</v>
      </c>
      <c r="K77" s="71">
        <f>+NOA!$P78</f>
        <v>1220.6357</v>
      </c>
      <c r="L77" s="71">
        <f>+NOA!$S78</f>
        <v>1264.708984790454</v>
      </c>
      <c r="M77" s="179">
        <f>+[1]NOA!$S79</f>
        <v>1264.708984790454</v>
      </c>
      <c r="N77" s="71">
        <f>+NEA!$P78</f>
        <v>1249.9364</v>
      </c>
      <c r="O77" s="71">
        <f>+NEA!$S78</f>
        <v>1264.5509442824737</v>
      </c>
      <c r="P77" s="179">
        <f>+[1]NEA!$S79</f>
        <v>1264.5509442824739</v>
      </c>
      <c r="Q77" s="71">
        <f>+CUY!$P78</f>
        <v>1259.7424000000001</v>
      </c>
      <c r="R77" s="71">
        <f>+CUY!$S78</f>
        <v>1266.2401779073739</v>
      </c>
      <c r="S77" s="179">
        <f>+[1]CUY!$S79</f>
        <v>1266.2401779073739</v>
      </c>
      <c r="T77" s="71">
        <f>+PAT!$P78</f>
        <v>1185.3976</v>
      </c>
      <c r="U77" s="71">
        <f>+PAT!$S78</f>
        <v>1188.0542561056873</v>
      </c>
      <c r="V77" s="179">
        <f>+[1]PAT!$S79</f>
        <v>1188.054256105687</v>
      </c>
      <c r="X77" s="164">
        <f t="shared" si="74"/>
        <v>5.3521433461187762E-2</v>
      </c>
      <c r="Y77" s="164">
        <f t="shared" si="75"/>
        <v>6.4556265878553232E-2</v>
      </c>
      <c r="Z77" s="181">
        <f t="shared" si="76"/>
        <v>6.4550409805283149E-2</v>
      </c>
      <c r="AA77" s="164">
        <f t="shared" si="77"/>
        <v>5.5308339879507118E-2</v>
      </c>
      <c r="AB77" s="164">
        <f t="shared" si="78"/>
        <v>6.08830010083794E-2</v>
      </c>
      <c r="AC77" s="181">
        <f t="shared" si="79"/>
        <v>6.0883001008379178E-2</v>
      </c>
      <c r="AD77" s="164">
        <f t="shared" si="80"/>
        <v>5.1232576203804614E-2</v>
      </c>
      <c r="AE77" s="164">
        <f t="shared" si="81"/>
        <v>6.0992031726019524E-2</v>
      </c>
      <c r="AF77" s="181">
        <f t="shared" si="82"/>
        <v>6.099203172601908E-2</v>
      </c>
      <c r="AG77" s="164">
        <f t="shared" si="83"/>
        <v>5.4158462690523157E-2</v>
      </c>
      <c r="AH77" s="164">
        <f t="shared" si="84"/>
        <v>6.7628467699335726E-2</v>
      </c>
      <c r="AI77" s="181">
        <f t="shared" si="85"/>
        <v>6.7628467699335726E-2</v>
      </c>
      <c r="AJ77" s="164">
        <f t="shared" si="86"/>
        <v>4.8968421338849044E-2</v>
      </c>
      <c r="AK77" s="164">
        <f t="shared" si="87"/>
        <v>6.1920399613991206E-2</v>
      </c>
      <c r="AL77" s="181">
        <f t="shared" si="88"/>
        <v>6.1920399613991428E-2</v>
      </c>
      <c r="AM77" s="164">
        <f t="shared" si="89"/>
        <v>5.5355499660541652E-2</v>
      </c>
      <c r="AN77" s="164">
        <f t="shared" si="90"/>
        <v>6.3118653347175258E-2</v>
      </c>
      <c r="AO77" s="181">
        <f t="shared" si="91"/>
        <v>6.3118653347175258E-2</v>
      </c>
      <c r="AP77" s="164">
        <f t="shared" si="92"/>
        <v>5.4906039398248563E-2</v>
      </c>
      <c r="AQ77" s="164">
        <f t="shared" si="93"/>
        <v>5.8774468992897955E-2</v>
      </c>
      <c r="AR77" s="181">
        <f t="shared" si="94"/>
        <v>5.8774468992898177E-2</v>
      </c>
      <c r="AT77" s="24">
        <f t="shared" si="60"/>
        <v>6.4556265878553232E-2</v>
      </c>
      <c r="AU77" s="24">
        <f t="shared" si="61"/>
        <v>5.3521433461187762E-2</v>
      </c>
      <c r="AV77" s="24">
        <f t="shared" si="95"/>
        <v>1.103483241736547E-2</v>
      </c>
      <c r="AW77" s="24">
        <f t="shared" si="62"/>
        <v>6.08830010083794E-2</v>
      </c>
      <c r="AX77" s="24">
        <f t="shared" si="63"/>
        <v>5.5308339879507118E-2</v>
      </c>
      <c r="AY77" s="24">
        <f t="shared" si="96"/>
        <v>5.5746611288722825E-3</v>
      </c>
      <c r="AZ77" s="24">
        <f t="shared" si="64"/>
        <v>6.0992031726019524E-2</v>
      </c>
      <c r="BA77" s="24">
        <f t="shared" si="65"/>
        <v>5.1232576203804614E-2</v>
      </c>
      <c r="BB77" s="24">
        <f t="shared" si="97"/>
        <v>9.7594555222149104E-3</v>
      </c>
      <c r="BC77" s="24">
        <f t="shared" si="66"/>
        <v>6.7628467699335726E-2</v>
      </c>
      <c r="BD77" s="24">
        <f t="shared" si="67"/>
        <v>5.4158462690523157E-2</v>
      </c>
      <c r="BE77" s="24">
        <f t="shared" si="98"/>
        <v>1.3470005008812569E-2</v>
      </c>
      <c r="BF77" s="24">
        <f t="shared" si="68"/>
        <v>6.1920399613991428E-2</v>
      </c>
      <c r="BG77" s="24">
        <f t="shared" si="69"/>
        <v>4.8968421338849044E-2</v>
      </c>
      <c r="BH77" s="24">
        <f t="shared" si="99"/>
        <v>1.2951978275142384E-2</v>
      </c>
      <c r="BI77" s="24">
        <f t="shared" si="70"/>
        <v>6.3118653347175258E-2</v>
      </c>
      <c r="BJ77" s="24">
        <f t="shared" si="71"/>
        <v>5.5355499660541652E-2</v>
      </c>
      <c r="BK77" s="24">
        <f t="shared" si="100"/>
        <v>7.7631536866336059E-3</v>
      </c>
      <c r="BL77" s="24">
        <f t="shared" si="72"/>
        <v>5.8774468992898177E-2</v>
      </c>
      <c r="BM77" s="24">
        <f t="shared" si="73"/>
        <v>5.4906039398248563E-2</v>
      </c>
      <c r="BN77" s="24">
        <f t="shared" si="101"/>
        <v>3.8684295946496139E-3</v>
      </c>
    </row>
    <row r="78" spans="1:66" x14ac:dyDescent="0.2">
      <c r="A78" s="35">
        <f>+NAC!A79</f>
        <v>44958</v>
      </c>
      <c r="B78" s="71">
        <f>+NAC!P79</f>
        <v>1308.7788</v>
      </c>
      <c r="C78" s="71">
        <f>+NAC!S79</f>
        <v>1342.9673428903652</v>
      </c>
      <c r="D78" s="179">
        <f>+[1]NAC!$S80</f>
        <v>1343.1293248488009</v>
      </c>
      <c r="E78" s="71">
        <f>+GBA!$P79</f>
        <v>1297.0224000000001</v>
      </c>
      <c r="F78" s="71">
        <f>+GBA!$S79</f>
        <v>1343.5510773220369</v>
      </c>
      <c r="G78" s="179">
        <f>+[1]GBA!$S80</f>
        <v>1343.5510773220369</v>
      </c>
      <c r="H78" s="71">
        <f>+PAM!$P79</f>
        <v>1309.9952000000001</v>
      </c>
      <c r="I78" s="71">
        <f>+PAM!$S79</f>
        <v>1327.9984899244018</v>
      </c>
      <c r="J78" s="179">
        <f>+[1]PAM!$S80</f>
        <v>1327.9984899244021</v>
      </c>
      <c r="K78" s="71">
        <f>+NOA!$P79</f>
        <v>1332.5231000000001</v>
      </c>
      <c r="L78" s="71">
        <f>+NOA!$S79</f>
        <v>1364.6307018588318</v>
      </c>
      <c r="M78" s="179">
        <f>+[1]NOA!$S80</f>
        <v>1364.630701858832</v>
      </c>
      <c r="N78" s="71">
        <f>+NEA!$P79</f>
        <v>1361.1439</v>
      </c>
      <c r="O78" s="71">
        <f>+NEA!$S79</f>
        <v>1366.4819039435035</v>
      </c>
      <c r="P78" s="179">
        <f>+[1]NEA!$S80</f>
        <v>1366.481903943504</v>
      </c>
      <c r="Q78" s="71">
        <f>+CUY!$P79</f>
        <v>1363.9280000000001</v>
      </c>
      <c r="R78" s="71">
        <f>+CUY!$S79</f>
        <v>1355.7071183497196</v>
      </c>
      <c r="S78" s="179">
        <f>+[1]CUY!$S80</f>
        <v>1355.7071183497201</v>
      </c>
      <c r="T78" s="71">
        <f>+PAT!$P79</f>
        <v>1264.2391</v>
      </c>
      <c r="U78" s="71">
        <f>+PAT!$S79</f>
        <v>1263.4327360566992</v>
      </c>
      <c r="V78" s="179">
        <f>+[1]PAT!$S80</f>
        <v>1263.4327360566999</v>
      </c>
      <c r="X78" s="164">
        <f t="shared" si="74"/>
        <v>7.6902164387894656E-2</v>
      </c>
      <c r="Y78" s="164">
        <f t="shared" si="75"/>
        <v>7.5997305916322366E-2</v>
      </c>
      <c r="Z78" s="181">
        <f t="shared" si="76"/>
        <v>7.6004145942053292E-2</v>
      </c>
      <c r="AA78" s="164">
        <f t="shared" si="77"/>
        <v>7.5009235222463166E-2</v>
      </c>
      <c r="AB78" s="164">
        <f t="shared" si="78"/>
        <v>7.1715230714830991E-2</v>
      </c>
      <c r="AC78" s="181">
        <f t="shared" si="79"/>
        <v>7.1715230714831213E-2</v>
      </c>
      <c r="AD78" s="164">
        <f t="shared" si="80"/>
        <v>7.5158535169098206E-2</v>
      </c>
      <c r="AE78" s="164">
        <f t="shared" si="81"/>
        <v>6.6332946183958352E-2</v>
      </c>
      <c r="AF78" s="181">
        <f t="shared" si="82"/>
        <v>6.6332946183958352E-2</v>
      </c>
      <c r="AG78" s="164">
        <f t="shared" si="83"/>
        <v>9.166322105768332E-2</v>
      </c>
      <c r="AH78" s="164">
        <f t="shared" si="84"/>
        <v>7.9007675496931551E-2</v>
      </c>
      <c r="AI78" s="181">
        <f t="shared" si="85"/>
        <v>7.9007675496931551E-2</v>
      </c>
      <c r="AJ78" s="164">
        <f t="shared" si="86"/>
        <v>8.8970526820404627E-2</v>
      </c>
      <c r="AK78" s="164">
        <f t="shared" si="87"/>
        <v>8.0606447784408619E-2</v>
      </c>
      <c r="AL78" s="181">
        <f t="shared" si="88"/>
        <v>8.0606447784408841E-2</v>
      </c>
      <c r="AM78" s="164">
        <f t="shared" si="89"/>
        <v>8.2703892478335206E-2</v>
      </c>
      <c r="AN78" s="164">
        <f t="shared" si="90"/>
        <v>7.0655584938239313E-2</v>
      </c>
      <c r="AO78" s="181">
        <f t="shared" si="91"/>
        <v>7.0655584938239757E-2</v>
      </c>
      <c r="AP78" s="164">
        <f t="shared" si="92"/>
        <v>6.6510595263563843E-2</v>
      </c>
      <c r="AQ78" s="164">
        <f t="shared" si="93"/>
        <v>6.3447001316332408E-2</v>
      </c>
      <c r="AR78" s="181">
        <f t="shared" si="94"/>
        <v>6.3447001316333296E-2</v>
      </c>
      <c r="AT78" s="24">
        <f t="shared" si="60"/>
        <v>7.6902164387894656E-2</v>
      </c>
      <c r="AU78" s="24">
        <f t="shared" si="61"/>
        <v>7.5997305916322366E-2</v>
      </c>
      <c r="AV78" s="24">
        <f t="shared" si="95"/>
        <v>9.048584715722896E-4</v>
      </c>
      <c r="AW78" s="24">
        <f t="shared" si="62"/>
        <v>7.5009235222463166E-2</v>
      </c>
      <c r="AX78" s="24">
        <f t="shared" si="63"/>
        <v>7.1715230714830991E-2</v>
      </c>
      <c r="AY78" s="24">
        <f t="shared" si="96"/>
        <v>3.2940045076321756E-3</v>
      </c>
      <c r="AZ78" s="24">
        <f t="shared" si="64"/>
        <v>7.5158535169098206E-2</v>
      </c>
      <c r="BA78" s="24">
        <f t="shared" si="65"/>
        <v>6.6332946183958352E-2</v>
      </c>
      <c r="BB78" s="24">
        <f t="shared" si="97"/>
        <v>8.8255889851398539E-3</v>
      </c>
      <c r="BC78" s="24">
        <f t="shared" si="66"/>
        <v>9.166322105768332E-2</v>
      </c>
      <c r="BD78" s="24">
        <f t="shared" si="67"/>
        <v>7.9007675496931551E-2</v>
      </c>
      <c r="BE78" s="24">
        <f t="shared" si="98"/>
        <v>1.2655545560751769E-2</v>
      </c>
      <c r="BF78" s="24">
        <f t="shared" si="68"/>
        <v>8.8970526820404627E-2</v>
      </c>
      <c r="BG78" s="24">
        <f t="shared" si="69"/>
        <v>8.0606447784408619E-2</v>
      </c>
      <c r="BH78" s="24">
        <f t="shared" si="99"/>
        <v>8.3640790359960082E-3</v>
      </c>
      <c r="BI78" s="24">
        <f t="shared" si="70"/>
        <v>8.2703892478335206E-2</v>
      </c>
      <c r="BJ78" s="24">
        <f t="shared" si="71"/>
        <v>7.0655584938239313E-2</v>
      </c>
      <c r="BK78" s="24">
        <f t="shared" si="100"/>
        <v>1.2048307540095893E-2</v>
      </c>
      <c r="BL78" s="24">
        <f t="shared" si="72"/>
        <v>6.6510595263563843E-2</v>
      </c>
      <c r="BM78" s="24">
        <f t="shared" si="73"/>
        <v>6.3447001316332408E-2</v>
      </c>
      <c r="BN78" s="24">
        <f t="shared" si="101"/>
        <v>3.0635939472314355E-3</v>
      </c>
    </row>
    <row r="79" spans="1:66" x14ac:dyDescent="0.2">
      <c r="A79" s="35">
        <f>+NAC!A80</f>
        <v>44986</v>
      </c>
      <c r="B79" s="71">
        <f>+NAC!P80</f>
        <v>1403.1433999999999</v>
      </c>
      <c r="C79" s="71">
        <f>+NAC!S80</f>
        <v>1444.0675145941075</v>
      </c>
      <c r="D79" s="179">
        <f>+[1]NAC!$S81</f>
        <v>1444.247896803349</v>
      </c>
      <c r="E79" s="71">
        <f>+GBA!$P80</f>
        <v>1385.6929</v>
      </c>
      <c r="F79" s="71">
        <f>+GBA!$S80</f>
        <v>1436.4692330118733</v>
      </c>
      <c r="G79" s="179">
        <f>+[1]GBA!$S81</f>
        <v>1436.469233011873</v>
      </c>
      <c r="H79" s="71">
        <f>+PAM!$P80</f>
        <v>1408.7382</v>
      </c>
      <c r="I79" s="71">
        <f>+PAM!$S80</f>
        <v>1421.9991195127923</v>
      </c>
      <c r="J79" s="179">
        <f>+[1]PAM!$S81</f>
        <v>1421.999119512792</v>
      </c>
      <c r="K79" s="71">
        <f>+NOA!$P80</f>
        <v>1438.1088</v>
      </c>
      <c r="L79" s="71">
        <f>+NOA!$S80</f>
        <v>1455.6304309441559</v>
      </c>
      <c r="M79" s="179">
        <f>+[1]NOA!$S81</f>
        <v>1455.6304309441559</v>
      </c>
      <c r="N79" s="71">
        <f>+NEA!$P80</f>
        <v>1451.7759000000001</v>
      </c>
      <c r="O79" s="71">
        <f>+NEA!$S80</f>
        <v>1449.1048696205837</v>
      </c>
      <c r="P79" s="179">
        <f>+[1]NEA!$S81</f>
        <v>1449.104869620583</v>
      </c>
      <c r="Q79" s="71">
        <f>+CUY!$P80</f>
        <v>1476.7791999999999</v>
      </c>
      <c r="R79" s="71">
        <f>+CUY!$S80</f>
        <v>1457.4157021311323</v>
      </c>
      <c r="S79" s="179">
        <f>+[1]CUY!$S81</f>
        <v>1457.4157021311321</v>
      </c>
      <c r="T79" s="71">
        <f>+PAT!$P80</f>
        <v>1347.8468</v>
      </c>
      <c r="U79" s="71">
        <f>+PAT!$S80</f>
        <v>1347.9249322819544</v>
      </c>
      <c r="V79" s="179">
        <f>+[1]PAT!$S81</f>
        <v>1347.9249322819539</v>
      </c>
      <c r="X79" s="164">
        <f t="shared" si="74"/>
        <v>7.2101259586417443E-2</v>
      </c>
      <c r="Y79" s="164">
        <f t="shared" si="75"/>
        <v>7.528118404290618E-2</v>
      </c>
      <c r="Z79" s="181">
        <f t="shared" si="76"/>
        <v>7.5285804638307141E-2</v>
      </c>
      <c r="AA79" s="164">
        <f t="shared" si="77"/>
        <v>6.8364663555540606E-2</v>
      </c>
      <c r="AB79" s="164">
        <f t="shared" si="78"/>
        <v>6.9158632863471459E-2</v>
      </c>
      <c r="AC79" s="181">
        <f t="shared" si="79"/>
        <v>6.9158632863471237E-2</v>
      </c>
      <c r="AD79" s="164">
        <f t="shared" si="80"/>
        <v>7.5376612066975435E-2</v>
      </c>
      <c r="AE79" s="164">
        <f t="shared" si="81"/>
        <v>7.0783687106256821E-2</v>
      </c>
      <c r="AF79" s="181">
        <f t="shared" si="82"/>
        <v>7.0783687106256377E-2</v>
      </c>
      <c r="AG79" s="164">
        <f t="shared" si="83"/>
        <v>7.923742560260294E-2</v>
      </c>
      <c r="AH79" s="164">
        <f t="shared" si="84"/>
        <v>6.6684509560988703E-2</v>
      </c>
      <c r="AI79" s="181">
        <f t="shared" si="85"/>
        <v>6.6684509560988703E-2</v>
      </c>
      <c r="AJ79" s="164">
        <f t="shared" si="86"/>
        <v>6.6585171487011818E-2</v>
      </c>
      <c r="AK79" s="164">
        <f t="shared" si="87"/>
        <v>6.046400280796993E-2</v>
      </c>
      <c r="AL79" s="181">
        <f t="shared" si="88"/>
        <v>6.0464002807969042E-2</v>
      </c>
      <c r="AM79" s="164">
        <f t="shared" si="89"/>
        <v>8.2739851370453366E-2</v>
      </c>
      <c r="AN79" s="164">
        <f t="shared" si="90"/>
        <v>7.5022534295770882E-2</v>
      </c>
      <c r="AO79" s="181">
        <f t="shared" si="91"/>
        <v>7.5022534295770438E-2</v>
      </c>
      <c r="AP79" s="164">
        <f t="shared" si="92"/>
        <v>6.6132822501692834E-2</v>
      </c>
      <c r="AQ79" s="164">
        <f t="shared" si="93"/>
        <v>6.6875104478425929E-2</v>
      </c>
      <c r="AR79" s="181">
        <f t="shared" si="94"/>
        <v>6.6875104478424818E-2</v>
      </c>
      <c r="AT79" s="24">
        <f t="shared" si="60"/>
        <v>7.5285804638307141E-2</v>
      </c>
      <c r="AU79" s="24">
        <f t="shared" si="61"/>
        <v>7.2101259586417443E-2</v>
      </c>
      <c r="AV79" s="24">
        <f t="shared" si="95"/>
        <v>3.1845450518896978E-3</v>
      </c>
      <c r="AW79" s="24">
        <f t="shared" si="62"/>
        <v>6.9158632863471459E-2</v>
      </c>
      <c r="AX79" s="24">
        <f t="shared" si="63"/>
        <v>6.8364663555540606E-2</v>
      </c>
      <c r="AY79" s="24">
        <f t="shared" si="96"/>
        <v>7.9396930793085296E-4</v>
      </c>
      <c r="AZ79" s="24">
        <f t="shared" si="64"/>
        <v>7.5376612066975435E-2</v>
      </c>
      <c r="BA79" s="24">
        <f t="shared" si="65"/>
        <v>7.0783687106256377E-2</v>
      </c>
      <c r="BB79" s="24">
        <f t="shared" si="97"/>
        <v>4.5929249607190581E-3</v>
      </c>
      <c r="BC79" s="24">
        <f t="shared" si="66"/>
        <v>7.923742560260294E-2</v>
      </c>
      <c r="BD79" s="24">
        <f t="shared" si="67"/>
        <v>6.6684509560988703E-2</v>
      </c>
      <c r="BE79" s="24">
        <f t="shared" si="98"/>
        <v>1.2552916041614237E-2</v>
      </c>
      <c r="BF79" s="24">
        <f t="shared" si="68"/>
        <v>6.6585171487011818E-2</v>
      </c>
      <c r="BG79" s="24">
        <f t="shared" si="69"/>
        <v>6.0464002807969042E-2</v>
      </c>
      <c r="BH79" s="24">
        <f t="shared" si="99"/>
        <v>6.1211686790427766E-3</v>
      </c>
      <c r="BI79" s="24">
        <f t="shared" si="70"/>
        <v>8.2739851370453366E-2</v>
      </c>
      <c r="BJ79" s="24">
        <f t="shared" si="71"/>
        <v>7.5022534295770438E-2</v>
      </c>
      <c r="BK79" s="24">
        <f t="shared" si="100"/>
        <v>7.7173170746829278E-3</v>
      </c>
      <c r="BL79" s="24">
        <f t="shared" si="72"/>
        <v>6.6875104478425929E-2</v>
      </c>
      <c r="BM79" s="24">
        <f t="shared" si="73"/>
        <v>6.6132822501692834E-2</v>
      </c>
      <c r="BN79" s="24">
        <f t="shared" si="101"/>
        <v>7.422819767330946E-4</v>
      </c>
    </row>
    <row r="80" spans="1:66" x14ac:dyDescent="0.2">
      <c r="A80" s="35">
        <f>+NAC!A81</f>
        <v>45017</v>
      </c>
      <c r="B80" s="71">
        <f>+NAC!P81</f>
        <v>1521.0163</v>
      </c>
      <c r="C80" s="71">
        <f>+NAC!S81</f>
        <v>1573.7328939279644</v>
      </c>
      <c r="D80" s="179">
        <f>+[1]NAC!$S82</f>
        <v>1573.950341933838</v>
      </c>
      <c r="E80" s="71">
        <f>+GBA!$P81</f>
        <v>1502.3118999999999</v>
      </c>
      <c r="F80" s="71">
        <f>+GBA!$S81</f>
        <v>1562.3711909650715</v>
      </c>
      <c r="G80" s="179">
        <f>+[1]GBA!$S82</f>
        <v>1562.371190965071</v>
      </c>
      <c r="H80" s="71">
        <f>+PAM!$P81</f>
        <v>1528.8988999999999</v>
      </c>
      <c r="I80" s="71">
        <f>+PAM!$S81</f>
        <v>1557.4783970298167</v>
      </c>
      <c r="J80" s="179">
        <f>+[1]PAM!$S82</f>
        <v>1557.478397029817</v>
      </c>
      <c r="K80" s="71">
        <f>+NOA!$P81</f>
        <v>1553.9725000000001</v>
      </c>
      <c r="L80" s="71">
        <f>+NOA!$S81</f>
        <v>1569.5450055890069</v>
      </c>
      <c r="M80" s="179">
        <f>+[1]NOA!$S82</f>
        <v>1569.5450055890069</v>
      </c>
      <c r="N80" s="71">
        <f>+NEA!$P81</f>
        <v>1581.9495999999999</v>
      </c>
      <c r="O80" s="71">
        <f>+NEA!$S81</f>
        <v>1582.2183553757384</v>
      </c>
      <c r="P80" s="179">
        <f>+[1]NEA!$S82</f>
        <v>1582.2183553757379</v>
      </c>
      <c r="Q80" s="71">
        <f>+CUY!$P81</f>
        <v>1587.1067</v>
      </c>
      <c r="R80" s="71">
        <f>+CUY!$S81</f>
        <v>1571.6053594730784</v>
      </c>
      <c r="S80" s="179">
        <f>+[1]CUY!$S82</f>
        <v>1571.605359473079</v>
      </c>
      <c r="T80" s="71">
        <f>+PAT!$P81</f>
        <v>1460.1668999999999</v>
      </c>
      <c r="U80" s="71">
        <f>+PAT!$S81</f>
        <v>1464.9647640185228</v>
      </c>
      <c r="V80" s="179">
        <f>+[1]PAT!$S82</f>
        <v>1464.9647640185231</v>
      </c>
      <c r="X80" s="164">
        <f t="shared" si="74"/>
        <v>8.4006310402771511E-2</v>
      </c>
      <c r="Y80" s="164">
        <f t="shared" si="75"/>
        <v>8.9791770830259798E-2</v>
      </c>
      <c r="Z80" s="181">
        <f t="shared" si="76"/>
        <v>8.9806220537047787E-2</v>
      </c>
      <c r="AA80" s="164">
        <f t="shared" si="77"/>
        <v>8.4159340067341049E-2</v>
      </c>
      <c r="AB80" s="164">
        <f t="shared" si="78"/>
        <v>8.7646818365345158E-2</v>
      </c>
      <c r="AC80" s="181">
        <f t="shared" si="79"/>
        <v>8.7646818365344936E-2</v>
      </c>
      <c r="AD80" s="164">
        <f t="shared" si="80"/>
        <v>8.5296686069846084E-2</v>
      </c>
      <c r="AE80" s="164">
        <f t="shared" si="81"/>
        <v>9.5273812520673351E-2</v>
      </c>
      <c r="AF80" s="181">
        <f t="shared" si="82"/>
        <v>9.5273812520673795E-2</v>
      </c>
      <c r="AG80" s="164">
        <f t="shared" si="83"/>
        <v>8.0566713728474681E-2</v>
      </c>
      <c r="AH80" s="164">
        <f t="shared" si="84"/>
        <v>7.8257895838961922E-2</v>
      </c>
      <c r="AI80" s="181">
        <f t="shared" si="85"/>
        <v>7.8257895838961922E-2</v>
      </c>
      <c r="AJ80" s="164">
        <f t="shared" si="86"/>
        <v>8.9665147355042718E-2</v>
      </c>
      <c r="AK80" s="164">
        <f t="shared" si="87"/>
        <v>9.1859111473421073E-2</v>
      </c>
      <c r="AL80" s="181">
        <f t="shared" si="88"/>
        <v>9.1859111473421295E-2</v>
      </c>
      <c r="AM80" s="164">
        <f t="shared" si="89"/>
        <v>7.4708189281105897E-2</v>
      </c>
      <c r="AN80" s="164">
        <f t="shared" si="90"/>
        <v>7.8350780202909975E-2</v>
      </c>
      <c r="AO80" s="181">
        <f t="shared" si="91"/>
        <v>7.8350780202910641E-2</v>
      </c>
      <c r="AP80" s="164">
        <f t="shared" si="92"/>
        <v>8.3332987102094913E-2</v>
      </c>
      <c r="AQ80" s="164">
        <f t="shared" si="93"/>
        <v>8.6829636379250896E-2</v>
      </c>
      <c r="AR80" s="181">
        <f t="shared" si="94"/>
        <v>8.682963637925134E-2</v>
      </c>
      <c r="AT80" s="24">
        <f t="shared" si="60"/>
        <v>8.9806220537047787E-2</v>
      </c>
      <c r="AU80" s="24">
        <f t="shared" si="61"/>
        <v>8.4006310402771511E-2</v>
      </c>
      <c r="AV80" s="24">
        <f t="shared" si="95"/>
        <v>5.799910134276276E-3</v>
      </c>
      <c r="AW80" s="24">
        <f t="shared" si="62"/>
        <v>8.7646818365345158E-2</v>
      </c>
      <c r="AX80" s="24">
        <f t="shared" si="63"/>
        <v>8.4159340067341049E-2</v>
      </c>
      <c r="AY80" s="24">
        <f t="shared" si="96"/>
        <v>3.4874782980041097E-3</v>
      </c>
      <c r="AZ80" s="24">
        <f t="shared" si="64"/>
        <v>9.5273812520673795E-2</v>
      </c>
      <c r="BA80" s="24">
        <f t="shared" si="65"/>
        <v>8.5296686069846084E-2</v>
      </c>
      <c r="BB80" s="24">
        <f t="shared" si="97"/>
        <v>9.9771264508277113E-3</v>
      </c>
      <c r="BC80" s="24">
        <f t="shared" si="66"/>
        <v>8.0566713728474681E-2</v>
      </c>
      <c r="BD80" s="24">
        <f t="shared" si="67"/>
        <v>7.8257895838961922E-2</v>
      </c>
      <c r="BE80" s="24">
        <f t="shared" si="98"/>
        <v>2.3088178895127598E-3</v>
      </c>
      <c r="BF80" s="24">
        <f t="shared" si="68"/>
        <v>9.1859111473421295E-2</v>
      </c>
      <c r="BG80" s="24">
        <f t="shared" si="69"/>
        <v>8.9665147355042718E-2</v>
      </c>
      <c r="BH80" s="24">
        <f t="shared" si="99"/>
        <v>2.1939641183785774E-3</v>
      </c>
      <c r="BI80" s="24">
        <f t="shared" si="70"/>
        <v>7.8350780202910641E-2</v>
      </c>
      <c r="BJ80" s="24">
        <f t="shared" si="71"/>
        <v>7.4708189281105897E-2</v>
      </c>
      <c r="BK80" s="24">
        <f t="shared" si="100"/>
        <v>3.6425909218047448E-3</v>
      </c>
      <c r="BL80" s="24">
        <f t="shared" si="72"/>
        <v>8.682963637925134E-2</v>
      </c>
      <c r="BM80" s="24">
        <f t="shared" si="73"/>
        <v>8.3332987102094913E-2</v>
      </c>
      <c r="BN80" s="24">
        <f t="shared" si="101"/>
        <v>3.4966492771564273E-3</v>
      </c>
    </row>
    <row r="81" spans="1:66" x14ac:dyDescent="0.2">
      <c r="A81" s="35">
        <f>+NAC!A82</f>
        <v>45047</v>
      </c>
      <c r="B81" s="71">
        <f>+NAC!P82</f>
        <v>1640.2911999999999</v>
      </c>
      <c r="C81" s="71">
        <f>+NAC!S82</f>
        <v>1693.0252776842303</v>
      </c>
      <c r="D81" s="179">
        <f>+[1]NAC!$S83</f>
        <v>1693.29252249879</v>
      </c>
      <c r="E81" s="71">
        <f>+GBA!$P82</f>
        <v>1621.0170000000001</v>
      </c>
      <c r="F81" s="71">
        <f>+GBA!$S82</f>
        <v>1694.507136717591</v>
      </c>
      <c r="G81" s="179">
        <f>+[1]GBA!$S83</f>
        <v>1694.507136717591</v>
      </c>
      <c r="H81" s="71">
        <f>+PAM!$P82</f>
        <v>1651.7257</v>
      </c>
      <c r="I81" s="71">
        <f>+PAM!$S82</f>
        <v>1677.374658968326</v>
      </c>
      <c r="J81" s="179">
        <f>+[1]PAM!$S83</f>
        <v>1677.374658968326</v>
      </c>
      <c r="K81" s="71">
        <f>+NOA!$P82</f>
        <v>1675.7876000000001</v>
      </c>
      <c r="L81" s="71">
        <f>+NOA!$S82</f>
        <v>1704.9005903709699</v>
      </c>
      <c r="M81" s="179">
        <f>+[1]NOA!$S83</f>
        <v>1704.9005903709699</v>
      </c>
      <c r="N81" s="71">
        <f>+NEA!$P82</f>
        <v>1696.9755</v>
      </c>
      <c r="O81" s="71">
        <f>+NEA!$S82</f>
        <v>1703.9387829137454</v>
      </c>
      <c r="P81" s="179">
        <f>+[1]NEA!$S83</f>
        <v>1703.9387829137461</v>
      </c>
      <c r="Q81" s="71">
        <f>+CUY!$P82</f>
        <v>1700.15</v>
      </c>
      <c r="R81" s="71">
        <f>+CUY!$S82</f>
        <v>1689.4773739126256</v>
      </c>
      <c r="S81" s="179">
        <f>+[1]CUY!$S83</f>
        <v>1689.4773739126249</v>
      </c>
      <c r="T81" s="71">
        <f>+PAT!$P82</f>
        <v>1566.0125</v>
      </c>
      <c r="U81" s="71">
        <f>+PAT!$S82</f>
        <v>1585.4421143801492</v>
      </c>
      <c r="V81" s="179">
        <f>+[1]PAT!$S83</f>
        <v>1585.442114380149</v>
      </c>
      <c r="X81" s="164">
        <f t="shared" si="74"/>
        <v>7.8417897296695571E-2</v>
      </c>
      <c r="Y81" s="164">
        <f t="shared" si="75"/>
        <v>7.5802179783201806E-2</v>
      </c>
      <c r="Z81" s="181">
        <f t="shared" si="76"/>
        <v>7.5823345492794791E-2</v>
      </c>
      <c r="AA81" s="164">
        <f t="shared" si="77"/>
        <v>7.9014950224384206E-2</v>
      </c>
      <c r="AB81" s="164">
        <f t="shared" si="78"/>
        <v>8.4573977372752074E-2</v>
      </c>
      <c r="AC81" s="181">
        <f t="shared" si="79"/>
        <v>8.4573977372752296E-2</v>
      </c>
      <c r="AD81" s="164">
        <f t="shared" si="80"/>
        <v>8.0336770469257246E-2</v>
      </c>
      <c r="AE81" s="164">
        <f t="shared" si="81"/>
        <v>7.6981011208346217E-2</v>
      </c>
      <c r="AF81" s="181">
        <f t="shared" si="82"/>
        <v>7.6981011208345995E-2</v>
      </c>
      <c r="AG81" s="164">
        <f t="shared" si="83"/>
        <v>7.8389482439361169E-2</v>
      </c>
      <c r="AH81" s="164">
        <f t="shared" si="84"/>
        <v>8.6238740717834883E-2</v>
      </c>
      <c r="AI81" s="181">
        <f t="shared" si="85"/>
        <v>8.6238740717834883E-2</v>
      </c>
      <c r="AJ81" s="164">
        <f t="shared" si="86"/>
        <v>7.2711482085143553E-2</v>
      </c>
      <c r="AK81" s="164">
        <f t="shared" si="87"/>
        <v>7.6930233506930401E-2</v>
      </c>
      <c r="AL81" s="181">
        <f t="shared" si="88"/>
        <v>7.6930233506931289E-2</v>
      </c>
      <c r="AM81" s="164">
        <f t="shared" si="89"/>
        <v>7.1226024060007997E-2</v>
      </c>
      <c r="AN81" s="164">
        <f t="shared" si="90"/>
        <v>7.5001026007614824E-2</v>
      </c>
      <c r="AO81" s="181">
        <f t="shared" si="91"/>
        <v>7.5001026007613936E-2</v>
      </c>
      <c r="AP81" s="164">
        <f t="shared" si="92"/>
        <v>7.2488699750693053E-2</v>
      </c>
      <c r="AQ81" s="164">
        <f t="shared" si="93"/>
        <v>8.2239077226094359E-2</v>
      </c>
      <c r="AR81" s="181">
        <f t="shared" si="94"/>
        <v>8.2239077226093915E-2</v>
      </c>
      <c r="AT81" s="24">
        <f t="shared" si="60"/>
        <v>7.8417897296695571E-2</v>
      </c>
      <c r="AU81" s="24">
        <f t="shared" si="61"/>
        <v>7.5802179783201806E-2</v>
      </c>
      <c r="AV81" s="24">
        <f t="shared" si="95"/>
        <v>2.6157175134937649E-3</v>
      </c>
      <c r="AW81" s="24">
        <f t="shared" si="62"/>
        <v>8.4573977372752296E-2</v>
      </c>
      <c r="AX81" s="24">
        <f t="shared" si="63"/>
        <v>7.9014950224384206E-2</v>
      </c>
      <c r="AY81" s="24">
        <f t="shared" si="96"/>
        <v>5.5590271483680898E-3</v>
      </c>
      <c r="AZ81" s="24">
        <f t="shared" si="64"/>
        <v>8.0336770469257246E-2</v>
      </c>
      <c r="BA81" s="24">
        <f t="shared" si="65"/>
        <v>7.6981011208345995E-2</v>
      </c>
      <c r="BB81" s="24">
        <f t="shared" si="97"/>
        <v>3.3557592609112508E-3</v>
      </c>
      <c r="BC81" s="24">
        <f t="shared" si="66"/>
        <v>8.6238740717834883E-2</v>
      </c>
      <c r="BD81" s="24">
        <f t="shared" si="67"/>
        <v>7.8389482439361169E-2</v>
      </c>
      <c r="BE81" s="24">
        <f t="shared" si="98"/>
        <v>7.8492582784737142E-3</v>
      </c>
      <c r="BF81" s="24">
        <f t="shared" si="68"/>
        <v>7.6930233506931289E-2</v>
      </c>
      <c r="BG81" s="24">
        <f t="shared" si="69"/>
        <v>7.2711482085143553E-2</v>
      </c>
      <c r="BH81" s="24">
        <f t="shared" si="99"/>
        <v>4.2187514217877364E-3</v>
      </c>
      <c r="BI81" s="24">
        <f t="shared" si="70"/>
        <v>7.5001026007614824E-2</v>
      </c>
      <c r="BJ81" s="24">
        <f t="shared" si="71"/>
        <v>7.1226024060007997E-2</v>
      </c>
      <c r="BK81" s="24">
        <f t="shared" si="100"/>
        <v>3.7750019476068264E-3</v>
      </c>
      <c r="BL81" s="24">
        <f t="shared" si="72"/>
        <v>8.2239077226094359E-2</v>
      </c>
      <c r="BM81" s="24">
        <f t="shared" si="73"/>
        <v>7.2488699750693053E-2</v>
      </c>
      <c r="BN81" s="24">
        <f t="shared" si="101"/>
        <v>9.7503774754013062E-3</v>
      </c>
    </row>
    <row r="82" spans="1:66" x14ac:dyDescent="0.2">
      <c r="A82" s="35">
        <f>+NAC!A83</f>
        <v>45078</v>
      </c>
      <c r="B82" s="71">
        <f>+NAC!P83</f>
        <v>1746.7824000000001</v>
      </c>
      <c r="C82" s="71">
        <f>+NAC!S83</f>
        <v>1783.1912979020415</v>
      </c>
      <c r="D82" s="179">
        <f>+[1]NAC!$S84</f>
        <v>1783.470719137747</v>
      </c>
      <c r="E82" s="71">
        <f>+GBA!$P83</f>
        <v>1726.7701999999999</v>
      </c>
      <c r="F82" s="71">
        <f>+GBA!$S83</f>
        <v>1796.1600282569393</v>
      </c>
      <c r="G82" s="179">
        <f>+[1]GBA!$S84</f>
        <v>1796.1600282569391</v>
      </c>
      <c r="H82" s="71">
        <f>+PAM!$P83</f>
        <v>1760.7203999999999</v>
      </c>
      <c r="I82" s="71">
        <f>+PAM!$S83</f>
        <v>1780.9880096440234</v>
      </c>
      <c r="J82" s="179">
        <f>+[1]PAM!$S84</f>
        <v>1780.9880096440229</v>
      </c>
      <c r="K82" s="71">
        <f>+NOA!$P83</f>
        <v>1779.3163</v>
      </c>
      <c r="L82" s="71">
        <f>+NOA!$S83</f>
        <v>1808.5447526100127</v>
      </c>
      <c r="M82" s="179">
        <f>+[1]NOA!$S84</f>
        <v>1808.5447526100129</v>
      </c>
      <c r="N82" s="71">
        <f>+NEA!$P83</f>
        <v>1808.068</v>
      </c>
      <c r="O82" s="71">
        <f>+NEA!$S83</f>
        <v>1815.4585199112682</v>
      </c>
      <c r="P82" s="179">
        <f>+[1]NEA!$S84</f>
        <v>1815.458519911268</v>
      </c>
      <c r="Q82" s="71">
        <f>+CUY!$P83</f>
        <v>1800.5197000000001</v>
      </c>
      <c r="R82" s="71">
        <f>+CUY!$S83</f>
        <v>1780.0210307437821</v>
      </c>
      <c r="S82" s="179">
        <f>+[1]CUY!$S84</f>
        <v>1780.0210307437819</v>
      </c>
      <c r="T82" s="71">
        <f>+PAT!$P83</f>
        <v>1667.8398999999999</v>
      </c>
      <c r="U82" s="71">
        <f>+PAT!$S83</f>
        <v>1692.7526028995496</v>
      </c>
      <c r="V82" s="179">
        <f>+[1]PAT!$S84</f>
        <v>1692.7526028995489</v>
      </c>
      <c r="X82" s="164">
        <f t="shared" si="74"/>
        <v>6.4922130899684349E-2</v>
      </c>
      <c r="Y82" s="164">
        <f t="shared" si="75"/>
        <v>5.3257338449868241E-2</v>
      </c>
      <c r="Z82" s="181">
        <f t="shared" si="76"/>
        <v>5.3256124054620546E-2</v>
      </c>
      <c r="AA82" s="164">
        <f t="shared" si="77"/>
        <v>6.5238797619025402E-2</v>
      </c>
      <c r="AB82" s="164">
        <f t="shared" si="78"/>
        <v>5.9989650876454137E-2</v>
      </c>
      <c r="AC82" s="181">
        <f t="shared" si="79"/>
        <v>5.9989650876454137E-2</v>
      </c>
      <c r="AD82" s="164">
        <f t="shared" si="80"/>
        <v>6.5988378094498312E-2</v>
      </c>
      <c r="AE82" s="164">
        <f t="shared" si="81"/>
        <v>6.1771143448312804E-2</v>
      </c>
      <c r="AF82" s="181">
        <f t="shared" si="82"/>
        <v>6.1771143448312582E-2</v>
      </c>
      <c r="AG82" s="164">
        <f t="shared" si="83"/>
        <v>6.1779130004303573E-2</v>
      </c>
      <c r="AH82" s="164">
        <f t="shared" si="84"/>
        <v>6.0791909407744926E-2</v>
      </c>
      <c r="AI82" s="181">
        <f t="shared" si="85"/>
        <v>6.0791909407744926E-2</v>
      </c>
      <c r="AJ82" s="164">
        <f t="shared" si="86"/>
        <v>6.546499934736838E-2</v>
      </c>
      <c r="AK82" s="164">
        <f t="shared" si="87"/>
        <v>6.5448206306345957E-2</v>
      </c>
      <c r="AL82" s="181">
        <f t="shared" si="88"/>
        <v>6.5448206306345291E-2</v>
      </c>
      <c r="AM82" s="164">
        <f t="shared" si="89"/>
        <v>5.9035790959621082E-2</v>
      </c>
      <c r="AN82" s="164">
        <f t="shared" si="90"/>
        <v>5.3592701642087404E-2</v>
      </c>
      <c r="AO82" s="181">
        <f t="shared" si="91"/>
        <v>5.3592701642087626E-2</v>
      </c>
      <c r="AP82" s="164">
        <f t="shared" si="92"/>
        <v>6.5023363478899476E-2</v>
      </c>
      <c r="AQ82" s="164">
        <f t="shared" si="93"/>
        <v>6.7684898455819598E-2</v>
      </c>
      <c r="AR82" s="181">
        <f t="shared" si="94"/>
        <v>6.7684898455819376E-2</v>
      </c>
      <c r="AT82" s="24">
        <f t="shared" si="60"/>
        <v>6.4922130899684349E-2</v>
      </c>
      <c r="AU82" s="24">
        <f t="shared" si="61"/>
        <v>5.3256124054620546E-2</v>
      </c>
      <c r="AV82" s="24">
        <f t="shared" si="95"/>
        <v>1.1666006845063803E-2</v>
      </c>
      <c r="AW82" s="24">
        <f t="shared" si="62"/>
        <v>6.5238797619025402E-2</v>
      </c>
      <c r="AX82" s="24">
        <f t="shared" si="63"/>
        <v>5.9989650876454137E-2</v>
      </c>
      <c r="AY82" s="24">
        <f t="shared" si="96"/>
        <v>5.2491467425712646E-3</v>
      </c>
      <c r="AZ82" s="24">
        <f t="shared" si="64"/>
        <v>6.5988378094498312E-2</v>
      </c>
      <c r="BA82" s="24">
        <f t="shared" si="65"/>
        <v>6.1771143448312582E-2</v>
      </c>
      <c r="BB82" s="24">
        <f t="shared" si="97"/>
        <v>4.2172346461857302E-3</v>
      </c>
      <c r="BC82" s="24">
        <f t="shared" si="66"/>
        <v>6.1779130004303573E-2</v>
      </c>
      <c r="BD82" s="24">
        <f t="shared" si="67"/>
        <v>6.0791909407744926E-2</v>
      </c>
      <c r="BE82" s="24">
        <f t="shared" si="98"/>
        <v>9.8722059655864669E-4</v>
      </c>
      <c r="BF82" s="24">
        <f t="shared" si="68"/>
        <v>6.546499934736838E-2</v>
      </c>
      <c r="BG82" s="24">
        <f t="shared" si="69"/>
        <v>6.5448206306345291E-2</v>
      </c>
      <c r="BH82" s="24">
        <f t="shared" si="99"/>
        <v>1.6793041023088762E-5</v>
      </c>
      <c r="BI82" s="24">
        <f t="shared" si="70"/>
        <v>5.9035790959621082E-2</v>
      </c>
      <c r="BJ82" s="24">
        <f t="shared" si="71"/>
        <v>5.3592701642087404E-2</v>
      </c>
      <c r="BK82" s="24">
        <f t="shared" si="100"/>
        <v>5.4430893175336781E-3</v>
      </c>
      <c r="BL82" s="24">
        <f t="shared" si="72"/>
        <v>6.7684898455819598E-2</v>
      </c>
      <c r="BM82" s="24">
        <f t="shared" si="73"/>
        <v>6.5023363478899476E-2</v>
      </c>
      <c r="BN82" s="24">
        <f t="shared" si="101"/>
        <v>2.6615349769201213E-3</v>
      </c>
    </row>
    <row r="83" spans="1:66" x14ac:dyDescent="0.2">
      <c r="A83" s="35">
        <f>+NAC!A84</f>
        <v>45108</v>
      </c>
      <c r="B83" s="71">
        <f>+NAC!P84</f>
        <v>1860.2800999999999</v>
      </c>
      <c r="C83" s="71">
        <f>+NAC!S84</f>
        <v>1902.6943881500395</v>
      </c>
      <c r="D83" s="179">
        <f>+[1]NAC!$S85</f>
        <v>1902.99886437486</v>
      </c>
      <c r="E83" s="71">
        <f>+GBA!$P84</f>
        <v>1837.2743</v>
      </c>
      <c r="F83" s="71">
        <f>+GBA!$S84</f>
        <v>1924.0599923971427</v>
      </c>
      <c r="G83" s="179">
        <f>+[1]GBA!$S85</f>
        <v>1924.0599923971431</v>
      </c>
      <c r="H83" s="71">
        <f>+PAM!$P84</f>
        <v>1876.0793000000001</v>
      </c>
      <c r="I83" s="71">
        <f>+PAM!$S84</f>
        <v>1906.2667662838344</v>
      </c>
      <c r="J83" s="179">
        <f>+[1]PAM!$S85</f>
        <v>1906.2667662838339</v>
      </c>
      <c r="K83" s="71">
        <f>+NOA!$P84</f>
        <v>1890.681</v>
      </c>
      <c r="L83" s="71">
        <f>+NOA!$S84</f>
        <v>1924.864873886723</v>
      </c>
      <c r="M83" s="179">
        <f>+[1]NOA!$S85</f>
        <v>1924.864873886723</v>
      </c>
      <c r="N83" s="71">
        <f>+NEA!$P84</f>
        <v>1922.4458999999999</v>
      </c>
      <c r="O83" s="71">
        <f>+NEA!$S84</f>
        <v>1930.3010673578174</v>
      </c>
      <c r="P83" s="179">
        <f>+[1]NEA!$S85</f>
        <v>1930.3010673578181</v>
      </c>
      <c r="Q83" s="71">
        <f>+CUY!$P84</f>
        <v>1915.1279999999999</v>
      </c>
      <c r="R83" s="71">
        <f>+CUY!$S84</f>
        <v>1892.86439104961</v>
      </c>
      <c r="S83" s="179">
        <f>+[1]CUY!$S85</f>
        <v>1892.86439104961</v>
      </c>
      <c r="T83" s="71">
        <f>+PAT!$P84</f>
        <v>1798.0599</v>
      </c>
      <c r="U83" s="71">
        <f>+PAT!$S84</f>
        <v>1822.4212860876146</v>
      </c>
      <c r="V83" s="179">
        <f>+[1]PAT!$S85</f>
        <v>1822.421286087615</v>
      </c>
      <c r="X83" s="164">
        <f t="shared" si="74"/>
        <v>6.4975294003420059E-2</v>
      </c>
      <c r="Y83" s="164">
        <f t="shared" si="75"/>
        <v>6.7016416235653242E-2</v>
      </c>
      <c r="Z83" s="181">
        <f t="shared" si="76"/>
        <v>6.7019965034750495E-2</v>
      </c>
      <c r="AA83" s="164">
        <f t="shared" si="77"/>
        <v>6.3994676303772202E-2</v>
      </c>
      <c r="AB83" s="164">
        <f t="shared" si="78"/>
        <v>7.1207443728898756E-2</v>
      </c>
      <c r="AC83" s="181">
        <f t="shared" si="79"/>
        <v>7.12074437288992E-2</v>
      </c>
      <c r="AD83" s="164">
        <f t="shared" si="80"/>
        <v>6.5518011831975143E-2</v>
      </c>
      <c r="AE83" s="164">
        <f t="shared" si="81"/>
        <v>7.0342279656813167E-2</v>
      </c>
      <c r="AF83" s="181">
        <f t="shared" si="82"/>
        <v>7.0342279656813167E-2</v>
      </c>
      <c r="AG83" s="164">
        <f t="shared" si="83"/>
        <v>6.2588478507165979E-2</v>
      </c>
      <c r="AH83" s="164">
        <f t="shared" si="84"/>
        <v>6.4316971481541918E-2</v>
      </c>
      <c r="AI83" s="181">
        <f t="shared" si="85"/>
        <v>6.4316971481541696E-2</v>
      </c>
      <c r="AJ83" s="164">
        <f t="shared" si="86"/>
        <v>6.3259733594090539E-2</v>
      </c>
      <c r="AK83" s="164">
        <f t="shared" si="87"/>
        <v>6.3258150041435313E-2</v>
      </c>
      <c r="AL83" s="181">
        <f t="shared" si="88"/>
        <v>6.3258150041435757E-2</v>
      </c>
      <c r="AM83" s="164">
        <f t="shared" si="89"/>
        <v>6.3652899771104998E-2</v>
      </c>
      <c r="AN83" s="164">
        <f t="shared" si="90"/>
        <v>6.3394397232866551E-2</v>
      </c>
      <c r="AO83" s="181">
        <f t="shared" si="91"/>
        <v>6.3394397232866773E-2</v>
      </c>
      <c r="AP83" s="164">
        <f t="shared" si="92"/>
        <v>7.8077038449553937E-2</v>
      </c>
      <c r="AQ83" s="164">
        <f t="shared" si="93"/>
        <v>7.660226483536503E-2</v>
      </c>
      <c r="AR83" s="181">
        <f t="shared" si="94"/>
        <v>7.6602264835365919E-2</v>
      </c>
      <c r="AT83" s="24">
        <f t="shared" si="60"/>
        <v>6.7019965034750495E-2</v>
      </c>
      <c r="AU83" s="24">
        <f t="shared" si="61"/>
        <v>6.4975294003420059E-2</v>
      </c>
      <c r="AV83" s="24">
        <f t="shared" si="95"/>
        <v>2.0446710313304362E-3</v>
      </c>
      <c r="AW83" s="24">
        <f t="shared" si="62"/>
        <v>7.12074437288992E-2</v>
      </c>
      <c r="AX83" s="24">
        <f t="shared" si="63"/>
        <v>6.3994676303772202E-2</v>
      </c>
      <c r="AY83" s="24">
        <f t="shared" si="96"/>
        <v>7.212767425126998E-3</v>
      </c>
      <c r="AZ83" s="24">
        <f t="shared" si="64"/>
        <v>7.0342279656813167E-2</v>
      </c>
      <c r="BA83" s="24">
        <f t="shared" si="65"/>
        <v>6.5518011831975143E-2</v>
      </c>
      <c r="BB83" s="24">
        <f t="shared" si="97"/>
        <v>4.8242678248380244E-3</v>
      </c>
      <c r="BC83" s="24">
        <f t="shared" si="66"/>
        <v>6.4316971481541918E-2</v>
      </c>
      <c r="BD83" s="24">
        <f t="shared" si="67"/>
        <v>6.2588478507165979E-2</v>
      </c>
      <c r="BE83" s="24">
        <f t="shared" si="98"/>
        <v>1.7284929743759392E-3</v>
      </c>
      <c r="BF83" s="24">
        <f t="shared" si="68"/>
        <v>6.3259733594090539E-2</v>
      </c>
      <c r="BG83" s="24">
        <f t="shared" si="69"/>
        <v>6.3258150041435313E-2</v>
      </c>
      <c r="BH83" s="24">
        <f t="shared" si="99"/>
        <v>1.5835526552265833E-6</v>
      </c>
      <c r="BI83" s="24">
        <f t="shared" si="70"/>
        <v>6.3652899771104998E-2</v>
      </c>
      <c r="BJ83" s="24">
        <f t="shared" si="71"/>
        <v>6.3394397232866551E-2</v>
      </c>
      <c r="BK83" s="24">
        <f t="shared" si="100"/>
        <v>2.585025382384476E-4</v>
      </c>
      <c r="BL83" s="24">
        <f t="shared" si="72"/>
        <v>7.8077038449553937E-2</v>
      </c>
      <c r="BM83" s="24">
        <f t="shared" si="73"/>
        <v>7.660226483536503E-2</v>
      </c>
      <c r="BN83" s="24">
        <f t="shared" si="101"/>
        <v>1.4747736141889067E-3</v>
      </c>
    </row>
    <row r="84" spans="1:66" x14ac:dyDescent="0.2">
      <c r="A84" s="35">
        <f>+NAC!A85</f>
        <v>45139</v>
      </c>
      <c r="B84" s="71">
        <f>+NAC!P85</f>
        <v>2116.7510000000002</v>
      </c>
      <c r="C84" s="71">
        <f>+NAC!S85</f>
        <v>2152.3758478860068</v>
      </c>
      <c r="D84" s="179">
        <f>+[1]NAC!$S86</f>
        <v>2152.6800713997691</v>
      </c>
      <c r="E84" s="71">
        <f>+GBA!$P85</f>
        <v>2085.5392000000002</v>
      </c>
      <c r="F84" s="71">
        <f>+GBA!$S85</f>
        <v>2169.5720065507767</v>
      </c>
      <c r="G84" s="179">
        <f>+[1]GBA!$S86</f>
        <v>2169.5720065507762</v>
      </c>
      <c r="H84" s="71">
        <f>+PAM!$P85</f>
        <v>2131.2298000000001</v>
      </c>
      <c r="I84" s="71">
        <f>+PAM!$S85</f>
        <v>2154.3023476779558</v>
      </c>
      <c r="J84" s="179">
        <f>+[1]PAM!$S86</f>
        <v>2154.3023476779572</v>
      </c>
      <c r="K84" s="71">
        <f>+NOA!$P85</f>
        <v>2179.6167</v>
      </c>
      <c r="L84" s="71">
        <f>+NOA!$S85</f>
        <v>2207.0915727233723</v>
      </c>
      <c r="M84" s="179">
        <f>+[1]NOA!$S86</f>
        <v>2207.0915727233728</v>
      </c>
      <c r="N84" s="71">
        <f>+NEA!$P85</f>
        <v>2225.2348999999999</v>
      </c>
      <c r="O84" s="71">
        <f>+NEA!$S85</f>
        <v>2223.2526822719569</v>
      </c>
      <c r="P84" s="179">
        <f>+[1]NEA!$S86</f>
        <v>2223.2526822719569</v>
      </c>
      <c r="Q84" s="71">
        <f>+CUY!$P85</f>
        <v>2177.4203000000002</v>
      </c>
      <c r="R84" s="71">
        <f>+CUY!$S85</f>
        <v>2145.1957905358177</v>
      </c>
      <c r="S84" s="179">
        <f>+[1]CUY!$S86</f>
        <v>2145.1957905358181</v>
      </c>
      <c r="T84" s="71">
        <f>+PAT!$P85</f>
        <v>2043.0087000000001</v>
      </c>
      <c r="U84" s="71">
        <f>+PAT!$S85</f>
        <v>2054.1253684442931</v>
      </c>
      <c r="V84" s="179">
        <f>+[1]PAT!$S86</f>
        <v>2054.1253684442941</v>
      </c>
      <c r="X84" s="164">
        <f t="shared" si="74"/>
        <v>0.13786681908815779</v>
      </c>
      <c r="Y84" s="164">
        <f t="shared" si="75"/>
        <v>0.13122520426348072</v>
      </c>
      <c r="Z84" s="181">
        <f t="shared" si="76"/>
        <v>0.13120407568237313</v>
      </c>
      <c r="AA84" s="164">
        <f t="shared" si="77"/>
        <v>0.13512674726903873</v>
      </c>
      <c r="AB84" s="164">
        <f t="shared" si="78"/>
        <v>0.12760101822384251</v>
      </c>
      <c r="AC84" s="181">
        <f t="shared" si="79"/>
        <v>0.12760101822384207</v>
      </c>
      <c r="AD84" s="164">
        <f t="shared" si="80"/>
        <v>0.13600198030008648</v>
      </c>
      <c r="AE84" s="164">
        <f t="shared" si="81"/>
        <v>0.1301158818802961</v>
      </c>
      <c r="AF84" s="181">
        <f t="shared" si="82"/>
        <v>0.13011588188029699</v>
      </c>
      <c r="AG84" s="164">
        <f t="shared" si="83"/>
        <v>0.15282096768307296</v>
      </c>
      <c r="AH84" s="164">
        <f t="shared" si="84"/>
        <v>0.14662156427987183</v>
      </c>
      <c r="AI84" s="181">
        <f t="shared" si="85"/>
        <v>0.14662156427987205</v>
      </c>
      <c r="AJ84" s="164">
        <f t="shared" si="86"/>
        <v>0.15750196143360906</v>
      </c>
      <c r="AK84" s="164">
        <f t="shared" si="87"/>
        <v>0.15176472720658518</v>
      </c>
      <c r="AL84" s="181">
        <f t="shared" si="88"/>
        <v>0.15176472720658496</v>
      </c>
      <c r="AM84" s="164">
        <f t="shared" si="89"/>
        <v>0.13695810410583542</v>
      </c>
      <c r="AN84" s="164">
        <f t="shared" si="90"/>
        <v>0.13330664398324266</v>
      </c>
      <c r="AO84" s="181">
        <f t="shared" si="91"/>
        <v>0.13330664398324288</v>
      </c>
      <c r="AP84" s="164">
        <f t="shared" si="92"/>
        <v>0.13622949936206252</v>
      </c>
      <c r="AQ84" s="164">
        <f t="shared" si="93"/>
        <v>0.12714079018145275</v>
      </c>
      <c r="AR84" s="181">
        <f t="shared" si="94"/>
        <v>0.12714079018145297</v>
      </c>
      <c r="AT84" s="24">
        <f t="shared" si="60"/>
        <v>0.13786681908815779</v>
      </c>
      <c r="AU84" s="24">
        <f t="shared" si="61"/>
        <v>0.13120407568237313</v>
      </c>
      <c r="AV84" s="24">
        <f t="shared" si="95"/>
        <v>6.6627434057846546E-3</v>
      </c>
      <c r="AW84" s="24">
        <f t="shared" si="62"/>
        <v>0.13512674726903873</v>
      </c>
      <c r="AX84" s="24">
        <f t="shared" si="63"/>
        <v>0.12760101822384207</v>
      </c>
      <c r="AY84" s="24">
        <f t="shared" si="96"/>
        <v>7.5257290451966607E-3</v>
      </c>
      <c r="AZ84" s="24">
        <f t="shared" si="64"/>
        <v>0.13600198030008648</v>
      </c>
      <c r="BA84" s="24">
        <f t="shared" si="65"/>
        <v>0.1301158818802961</v>
      </c>
      <c r="BB84" s="24">
        <f t="shared" si="97"/>
        <v>5.8860984197903754E-3</v>
      </c>
      <c r="BC84" s="24">
        <f t="shared" si="66"/>
        <v>0.15282096768307296</v>
      </c>
      <c r="BD84" s="24">
        <f t="shared" si="67"/>
        <v>0.14662156427987183</v>
      </c>
      <c r="BE84" s="24">
        <f t="shared" si="98"/>
        <v>6.1994034032011314E-3</v>
      </c>
      <c r="BF84" s="24">
        <f t="shared" si="68"/>
        <v>0.15750196143360906</v>
      </c>
      <c r="BG84" s="24">
        <f t="shared" si="69"/>
        <v>0.15176472720658496</v>
      </c>
      <c r="BH84" s="24">
        <f t="shared" si="99"/>
        <v>5.7372342270241017E-3</v>
      </c>
      <c r="BI84" s="24">
        <f t="shared" si="70"/>
        <v>0.13695810410583542</v>
      </c>
      <c r="BJ84" s="24">
        <f t="shared" si="71"/>
        <v>0.13330664398324266</v>
      </c>
      <c r="BK84" s="24">
        <f t="shared" si="100"/>
        <v>3.6514601225927645E-3</v>
      </c>
      <c r="BL84" s="24">
        <f t="shared" si="72"/>
        <v>0.13622949936206252</v>
      </c>
      <c r="BM84" s="24">
        <f t="shared" si="73"/>
        <v>0.12714079018145275</v>
      </c>
      <c r="BN84" s="24">
        <f t="shared" si="101"/>
        <v>9.0887091806097775E-3</v>
      </c>
    </row>
    <row r="85" spans="1:66" x14ac:dyDescent="0.2">
      <c r="A85" s="35">
        <f>+NAC!A86</f>
        <v>45170</v>
      </c>
      <c r="B85" s="71">
        <f>+NAC!P86</f>
        <v>2400.9928</v>
      </c>
      <c r="C85" s="71">
        <f>+NAC!S86</f>
        <v>2445.0528165069063</v>
      </c>
      <c r="D85" s="179">
        <f>+[1]NAC!$S87</f>
        <v>2445.393049157341</v>
      </c>
      <c r="E85" s="71">
        <f>+GBA!$P86</f>
        <v>2350.3791000000001</v>
      </c>
      <c r="F85" s="71">
        <f>+GBA!$S86</f>
        <v>2446.1364796681123</v>
      </c>
      <c r="G85" s="179">
        <f>+[1]GBA!$S87</f>
        <v>2446.1364796681119</v>
      </c>
      <c r="H85" s="71">
        <f>+PAM!$P86</f>
        <v>2424.6669000000002</v>
      </c>
      <c r="I85" s="71">
        <f>+PAM!$S86</f>
        <v>2446.6729760399712</v>
      </c>
      <c r="J85" s="179">
        <f>+[1]PAM!$S87</f>
        <v>2446.6729760399721</v>
      </c>
      <c r="K85" s="71">
        <f>+NOA!$P86</f>
        <v>2489.2442999999998</v>
      </c>
      <c r="L85" s="71">
        <f>+NOA!$S86</f>
        <v>2491.7527772229951</v>
      </c>
      <c r="M85" s="179">
        <f>+[1]NOA!$S87</f>
        <v>2491.752777222996</v>
      </c>
      <c r="N85" s="71">
        <f>+NEA!$P86</f>
        <v>2535.2314999999999</v>
      </c>
      <c r="O85" s="71">
        <f>+NEA!$S86</f>
        <v>2515.0365116071916</v>
      </c>
      <c r="P85" s="179">
        <f>+[1]NEA!$S87</f>
        <v>2515.0365116071921</v>
      </c>
      <c r="Q85" s="71">
        <f>+CUY!$P86</f>
        <v>2497.0817999999999</v>
      </c>
      <c r="R85" s="71">
        <f>+CUY!$S86</f>
        <v>2453.8150438850544</v>
      </c>
      <c r="S85" s="179">
        <f>+[1]CUY!$S87</f>
        <v>2453.8150438850539</v>
      </c>
      <c r="T85" s="71">
        <f>+PAT!$P86</f>
        <v>2345.4194000000002</v>
      </c>
      <c r="U85" s="71">
        <f>+PAT!$S86</f>
        <v>2367.753224022807</v>
      </c>
      <c r="V85" s="179">
        <f>+[1]PAT!$S87</f>
        <v>2367.753224022807</v>
      </c>
      <c r="X85" s="164">
        <f t="shared" si="74"/>
        <v>0.13428211442914151</v>
      </c>
      <c r="Y85" s="164">
        <f t="shared" si="75"/>
        <v>0.13597856011456244</v>
      </c>
      <c r="Z85" s="181">
        <f t="shared" si="76"/>
        <v>0.13597607078103202</v>
      </c>
      <c r="AA85" s="164">
        <f t="shared" si="77"/>
        <v>0.12698869433861515</v>
      </c>
      <c r="AB85" s="164">
        <f t="shared" si="78"/>
        <v>0.12747420794621278</v>
      </c>
      <c r="AC85" s="181">
        <f t="shared" si="79"/>
        <v>0.12747420794621278</v>
      </c>
      <c r="AD85" s="164">
        <f t="shared" si="80"/>
        <v>0.13768440174776098</v>
      </c>
      <c r="AE85" s="164">
        <f t="shared" si="81"/>
        <v>0.13571476105809888</v>
      </c>
      <c r="AF85" s="181">
        <f t="shared" si="82"/>
        <v>0.13571476105809865</v>
      </c>
      <c r="AG85" s="164">
        <f t="shared" si="83"/>
        <v>0.14205598626584193</v>
      </c>
      <c r="AH85" s="164">
        <f t="shared" si="84"/>
        <v>0.12897571084845105</v>
      </c>
      <c r="AI85" s="181">
        <f t="shared" si="85"/>
        <v>0.12897571084845127</v>
      </c>
      <c r="AJ85" s="164">
        <f t="shared" si="86"/>
        <v>0.13930960726887753</v>
      </c>
      <c r="AK85" s="164">
        <f t="shared" si="87"/>
        <v>0.13124186542622707</v>
      </c>
      <c r="AL85" s="181">
        <f t="shared" si="88"/>
        <v>0.13124186542622729</v>
      </c>
      <c r="AM85" s="164">
        <f t="shared" si="89"/>
        <v>0.14680743997840007</v>
      </c>
      <c r="AN85" s="164">
        <f t="shared" si="90"/>
        <v>0.14386530810418519</v>
      </c>
      <c r="AO85" s="181">
        <f t="shared" si="91"/>
        <v>0.14386530810418474</v>
      </c>
      <c r="AP85" s="164">
        <f t="shared" si="92"/>
        <v>0.14802222819707045</v>
      </c>
      <c r="AQ85" s="164">
        <f t="shared" si="93"/>
        <v>0.15268194453780692</v>
      </c>
      <c r="AR85" s="181">
        <f t="shared" si="94"/>
        <v>0.15268194453780648</v>
      </c>
      <c r="AT85" s="24">
        <f t="shared" si="60"/>
        <v>0.13597856011456244</v>
      </c>
      <c r="AU85" s="24">
        <f t="shared" si="61"/>
        <v>0.13428211442914151</v>
      </c>
      <c r="AV85" s="24">
        <f t="shared" si="95"/>
        <v>1.6964456854209331E-3</v>
      </c>
      <c r="AW85" s="24">
        <f t="shared" si="62"/>
        <v>0.12747420794621278</v>
      </c>
      <c r="AX85" s="24">
        <f t="shared" si="63"/>
        <v>0.12698869433861515</v>
      </c>
      <c r="AY85" s="24">
        <f t="shared" si="96"/>
        <v>4.8551360759763185E-4</v>
      </c>
      <c r="AZ85" s="24">
        <f t="shared" si="64"/>
        <v>0.13768440174776098</v>
      </c>
      <c r="BA85" s="24">
        <f t="shared" si="65"/>
        <v>0.13571476105809865</v>
      </c>
      <c r="BB85" s="24">
        <f t="shared" si="97"/>
        <v>1.969640689662322E-3</v>
      </c>
      <c r="BC85" s="24">
        <f t="shared" si="66"/>
        <v>0.14205598626584193</v>
      </c>
      <c r="BD85" s="24">
        <f t="shared" si="67"/>
        <v>0.12897571084845105</v>
      </c>
      <c r="BE85" s="24">
        <f t="shared" si="98"/>
        <v>1.3080275417390874E-2</v>
      </c>
      <c r="BF85" s="24">
        <f t="shared" si="68"/>
        <v>0.13930960726887753</v>
      </c>
      <c r="BG85" s="24">
        <f t="shared" si="69"/>
        <v>0.13124186542622707</v>
      </c>
      <c r="BH85" s="24">
        <f t="shared" si="99"/>
        <v>8.0677418426504666E-3</v>
      </c>
      <c r="BI85" s="24">
        <f t="shared" si="70"/>
        <v>0.14680743997840007</v>
      </c>
      <c r="BJ85" s="24">
        <f t="shared" si="71"/>
        <v>0.14386530810418474</v>
      </c>
      <c r="BK85" s="24">
        <f t="shared" si="100"/>
        <v>2.9421318742153257E-3</v>
      </c>
      <c r="BL85" s="24">
        <f t="shared" si="72"/>
        <v>0.15268194453780692</v>
      </c>
      <c r="BM85" s="24">
        <f t="shared" si="73"/>
        <v>0.14802222819707045</v>
      </c>
      <c r="BN85" s="24">
        <f t="shared" si="101"/>
        <v>4.659716340736475E-3</v>
      </c>
    </row>
    <row r="86" spans="1:66" x14ac:dyDescent="0.2">
      <c r="A86" s="35">
        <f>+NAC!A87</f>
        <v>45200</v>
      </c>
      <c r="B86" s="71">
        <f>+NAC!P87</f>
        <v>2612.5450999999998</v>
      </c>
      <c r="C86" s="71">
        <f>+NAC!S87</f>
        <v>2657.1067538249636</v>
      </c>
      <c r="D86" s="179">
        <f>+[1]NAC!$S88</f>
        <v>2657.458924138683</v>
      </c>
      <c r="E86" s="71">
        <f>+GBA!$P87</f>
        <v>2566.2802999999999</v>
      </c>
      <c r="F86" s="71">
        <f>+GBA!$S87</f>
        <v>2664.550240144943</v>
      </c>
      <c r="G86" s="179">
        <f>+[1]GBA!$S88</f>
        <v>2664.550240144943</v>
      </c>
      <c r="H86" s="71">
        <f>+PAM!$P87</f>
        <v>2635.5920999999998</v>
      </c>
      <c r="I86" s="71">
        <f>+PAM!$S87</f>
        <v>2649.2506062864554</v>
      </c>
      <c r="J86" s="179">
        <f>+[1]PAM!$S88</f>
        <v>2649.250606286455</v>
      </c>
      <c r="K86" s="71">
        <f>+NOA!$P87</f>
        <v>2694.1102000000001</v>
      </c>
      <c r="L86" s="71">
        <f>+NOA!$S87</f>
        <v>2695.8538098853587</v>
      </c>
      <c r="M86" s="179">
        <f>+[1]NOA!$S88</f>
        <v>2695.8538098853592</v>
      </c>
      <c r="N86" s="71">
        <f>+NEA!$P87</f>
        <v>2733.5140999999999</v>
      </c>
      <c r="O86" s="71">
        <f>+NEA!$S87</f>
        <v>2701.2732830258187</v>
      </c>
      <c r="P86" s="179">
        <f>+[1]NEA!$S88</f>
        <v>2701.2732830258178</v>
      </c>
      <c r="Q86" s="71">
        <f>+CUY!$P87</f>
        <v>2700.3278</v>
      </c>
      <c r="R86" s="71">
        <f>+CUY!$S87</f>
        <v>2659.9728476004084</v>
      </c>
      <c r="S86" s="179">
        <f>+[1]CUY!$S88</f>
        <v>2659.9728476004088</v>
      </c>
      <c r="T86" s="71">
        <f>+PAT!$P87</f>
        <v>2551.6579999999999</v>
      </c>
      <c r="U86" s="71">
        <f>+PAT!$S87</f>
        <v>2557.8910836567538</v>
      </c>
      <c r="V86" s="179">
        <f>+[1]PAT!$S88</f>
        <v>2557.8910836567538</v>
      </c>
      <c r="X86" s="164">
        <f t="shared" si="74"/>
        <v>8.8110343354632192E-2</v>
      </c>
      <c r="Y86" s="164">
        <f t="shared" si="75"/>
        <v>8.6727753235615435E-2</v>
      </c>
      <c r="Z86" s="181">
        <f t="shared" si="76"/>
        <v>8.6720568316990043E-2</v>
      </c>
      <c r="AA86" s="164">
        <f t="shared" si="77"/>
        <v>9.1858032604187123E-2</v>
      </c>
      <c r="AB86" s="164">
        <f t="shared" si="78"/>
        <v>8.9289278129920602E-2</v>
      </c>
      <c r="AC86" s="181">
        <f t="shared" si="79"/>
        <v>8.9289278129920602E-2</v>
      </c>
      <c r="AD86" s="164">
        <f t="shared" si="80"/>
        <v>8.699141312977865E-2</v>
      </c>
      <c r="AE86" s="164">
        <f t="shared" si="81"/>
        <v>8.2797183044202027E-2</v>
      </c>
      <c r="AF86" s="181">
        <f t="shared" si="82"/>
        <v>8.2797183044201583E-2</v>
      </c>
      <c r="AG86" s="164">
        <f t="shared" si="83"/>
        <v>8.2300439535002656E-2</v>
      </c>
      <c r="AH86" s="164">
        <f t="shared" si="84"/>
        <v>8.1910627140879377E-2</v>
      </c>
      <c r="AI86" s="181">
        <f t="shared" si="85"/>
        <v>8.1910627140879155E-2</v>
      </c>
      <c r="AJ86" s="164">
        <f t="shared" si="86"/>
        <v>7.8210845833999842E-2</v>
      </c>
      <c r="AK86" s="164">
        <f t="shared" si="87"/>
        <v>7.4049331116714301E-2</v>
      </c>
      <c r="AL86" s="181">
        <f t="shared" si="88"/>
        <v>7.4049331116713857E-2</v>
      </c>
      <c r="AM86" s="164">
        <f t="shared" si="89"/>
        <v>8.1393408898338793E-2</v>
      </c>
      <c r="AN86" s="164">
        <f t="shared" si="90"/>
        <v>8.4015217132645148E-2</v>
      </c>
      <c r="AO86" s="181">
        <f t="shared" si="91"/>
        <v>8.4015217132645592E-2</v>
      </c>
      <c r="AP86" s="164">
        <f t="shared" si="92"/>
        <v>8.7932503670771878E-2</v>
      </c>
      <c r="AQ86" s="164">
        <f t="shared" si="93"/>
        <v>8.0303072847643708E-2</v>
      </c>
      <c r="AR86" s="181">
        <f t="shared" si="94"/>
        <v>8.0303072847643708E-2</v>
      </c>
      <c r="AT86" s="24">
        <f t="shared" si="60"/>
        <v>8.8110343354632192E-2</v>
      </c>
      <c r="AU86" s="24">
        <f t="shared" si="61"/>
        <v>8.6720568316990043E-2</v>
      </c>
      <c r="AV86" s="24">
        <f t="shared" si="95"/>
        <v>1.3897750376421492E-3</v>
      </c>
      <c r="AW86" s="24">
        <f t="shared" si="62"/>
        <v>9.1858032604187123E-2</v>
      </c>
      <c r="AX86" s="24">
        <f t="shared" si="63"/>
        <v>8.9289278129920602E-2</v>
      </c>
      <c r="AY86" s="24">
        <f t="shared" si="96"/>
        <v>2.5687544742665214E-3</v>
      </c>
      <c r="AZ86" s="24">
        <f t="shared" si="64"/>
        <v>8.699141312977865E-2</v>
      </c>
      <c r="BA86" s="24">
        <f t="shared" si="65"/>
        <v>8.2797183044201583E-2</v>
      </c>
      <c r="BB86" s="24">
        <f t="shared" si="97"/>
        <v>4.1942300855770664E-3</v>
      </c>
      <c r="BC86" s="24">
        <f t="shared" si="66"/>
        <v>8.2300439535002656E-2</v>
      </c>
      <c r="BD86" s="24">
        <f t="shared" si="67"/>
        <v>8.1910627140879155E-2</v>
      </c>
      <c r="BE86" s="24">
        <f t="shared" si="98"/>
        <v>3.8981239412350099E-4</v>
      </c>
      <c r="BF86" s="24">
        <f t="shared" si="68"/>
        <v>7.8210845833999842E-2</v>
      </c>
      <c r="BG86" s="24">
        <f t="shared" si="69"/>
        <v>7.4049331116713857E-2</v>
      </c>
      <c r="BH86" s="24">
        <f t="shared" si="99"/>
        <v>4.1615147172859857E-3</v>
      </c>
      <c r="BI86" s="24">
        <f t="shared" si="70"/>
        <v>8.4015217132645592E-2</v>
      </c>
      <c r="BJ86" s="24">
        <f t="shared" si="71"/>
        <v>8.1393408898338793E-2</v>
      </c>
      <c r="BK86" s="24">
        <f t="shared" si="100"/>
        <v>2.6218082343067994E-3</v>
      </c>
      <c r="BL86" s="24">
        <f t="shared" si="72"/>
        <v>8.7932503670771878E-2</v>
      </c>
      <c r="BM86" s="24">
        <f t="shared" si="73"/>
        <v>8.0303072847643708E-2</v>
      </c>
      <c r="BN86" s="24">
        <f t="shared" si="101"/>
        <v>7.6294308231281693E-3</v>
      </c>
    </row>
    <row r="87" spans="1:66" x14ac:dyDescent="0.2">
      <c r="A87" s="35">
        <f>+NAC!A88</f>
        <v>45231</v>
      </c>
      <c r="B87" s="71">
        <f>+NAC!P88</f>
        <v>2962.7206000000001</v>
      </c>
      <c r="C87" s="71">
        <f>+NAC!S88</f>
        <v>3012.944016611912</v>
      </c>
      <c r="D87" s="179">
        <f>+[1]NAC!$S89</f>
        <v>3013.2815966598951</v>
      </c>
      <c r="E87" s="71">
        <f>+GBA!$P88</f>
        <v>2921.1626999999999</v>
      </c>
      <c r="F87" s="71">
        <f>+GBA!$S88</f>
        <v>3042.7915447947385</v>
      </c>
      <c r="G87" s="179">
        <f>+[1]GBA!$S89</f>
        <v>3042.7915447947389</v>
      </c>
      <c r="H87" s="71">
        <f>+PAM!$P88</f>
        <v>2988.1599000000001</v>
      </c>
      <c r="I87" s="71">
        <f>+PAM!$S88</f>
        <v>3012.595405224989</v>
      </c>
      <c r="J87" s="179">
        <f>+[1]PAM!$S89</f>
        <v>3012.595405224989</v>
      </c>
      <c r="K87" s="71">
        <f>+NOA!$P88</f>
        <v>3027.3269</v>
      </c>
      <c r="L87" s="71">
        <f>+NOA!$S88</f>
        <v>3032.7881075842956</v>
      </c>
      <c r="M87" s="179">
        <f>+[1]NOA!$S89</f>
        <v>3032.7881075842952</v>
      </c>
      <c r="N87" s="71">
        <f>+NEA!$P88</f>
        <v>3099.69</v>
      </c>
      <c r="O87" s="71">
        <f>+NEA!$S88</f>
        <v>3069.111208274056</v>
      </c>
      <c r="P87" s="179">
        <f>+[1]NEA!$S89</f>
        <v>3069.111208274056</v>
      </c>
      <c r="Q87" s="71">
        <f>+CUY!$P88</f>
        <v>3036.6395000000002</v>
      </c>
      <c r="R87" s="71">
        <f>+CUY!$S88</f>
        <v>3015.2743220096145</v>
      </c>
      <c r="S87" s="179">
        <f>+[1]CUY!$S89</f>
        <v>3015.274322009614</v>
      </c>
      <c r="T87" s="71">
        <f>+PAT!$P88</f>
        <v>2862.6158</v>
      </c>
      <c r="U87" s="71">
        <f>+PAT!$S88</f>
        <v>2877.1313048202446</v>
      </c>
      <c r="V87" s="179">
        <f>+[1]PAT!$S89</f>
        <v>2877.1313048202451</v>
      </c>
      <c r="X87" s="164">
        <f t="shared" si="74"/>
        <v>0.134036155012214</v>
      </c>
      <c r="Y87" s="164">
        <f t="shared" si="75"/>
        <v>0.13391906903052075</v>
      </c>
      <c r="Z87" s="181">
        <f t="shared" si="76"/>
        <v>0.13389583157396823</v>
      </c>
      <c r="AA87" s="164">
        <f t="shared" si="77"/>
        <v>0.13828668676605593</v>
      </c>
      <c r="AB87" s="164">
        <f t="shared" si="78"/>
        <v>0.14195315177439483</v>
      </c>
      <c r="AC87" s="181">
        <f t="shared" si="79"/>
        <v>0.14195315177439505</v>
      </c>
      <c r="AD87" s="164">
        <f t="shared" si="80"/>
        <v>0.13377176232999033</v>
      </c>
      <c r="AE87" s="164">
        <f t="shared" si="81"/>
        <v>0.13715002955037403</v>
      </c>
      <c r="AF87" s="181">
        <f t="shared" si="82"/>
        <v>0.13715002955037425</v>
      </c>
      <c r="AG87" s="164">
        <f t="shared" si="83"/>
        <v>0.12368339646982518</v>
      </c>
      <c r="AH87" s="164">
        <f t="shared" si="84"/>
        <v>0.12498240685879969</v>
      </c>
      <c r="AI87" s="181">
        <f t="shared" si="85"/>
        <v>0.12498240685879924</v>
      </c>
      <c r="AJ87" s="164">
        <f t="shared" si="86"/>
        <v>0.13395793348934992</v>
      </c>
      <c r="AK87" s="164">
        <f t="shared" si="87"/>
        <v>0.13617205173561908</v>
      </c>
      <c r="AL87" s="181">
        <f t="shared" si="88"/>
        <v>0.13617205173561953</v>
      </c>
      <c r="AM87" s="164">
        <f t="shared" si="89"/>
        <v>0.12454476823147176</v>
      </c>
      <c r="AN87" s="164">
        <f t="shared" si="90"/>
        <v>0.13357334633311302</v>
      </c>
      <c r="AO87" s="181">
        <f t="shared" si="91"/>
        <v>0.13357334633311257</v>
      </c>
      <c r="AP87" s="164">
        <f t="shared" si="92"/>
        <v>0.12186499914957261</v>
      </c>
      <c r="AQ87" s="164">
        <f t="shared" si="93"/>
        <v>0.12480602602793622</v>
      </c>
      <c r="AR87" s="181">
        <f t="shared" si="94"/>
        <v>0.12480602602793645</v>
      </c>
      <c r="AT87" s="24">
        <f t="shared" si="60"/>
        <v>0.134036155012214</v>
      </c>
      <c r="AU87" s="24">
        <f t="shared" si="61"/>
        <v>0.13389583157396823</v>
      </c>
      <c r="AV87" s="24">
        <f t="shared" si="95"/>
        <v>1.4032343824577076E-4</v>
      </c>
      <c r="AW87" s="24">
        <f t="shared" si="62"/>
        <v>0.14195315177439505</v>
      </c>
      <c r="AX87" s="24">
        <f t="shared" si="63"/>
        <v>0.13828668676605593</v>
      </c>
      <c r="AY87" s="24">
        <f t="shared" si="96"/>
        <v>3.6664650083391148E-3</v>
      </c>
      <c r="AZ87" s="24">
        <f t="shared" si="64"/>
        <v>0.13715002955037425</v>
      </c>
      <c r="BA87" s="24">
        <f t="shared" si="65"/>
        <v>0.13377176232999033</v>
      </c>
      <c r="BB87" s="24">
        <f t="shared" si="97"/>
        <v>3.3782672203839237E-3</v>
      </c>
      <c r="BC87" s="24">
        <f t="shared" si="66"/>
        <v>0.12498240685879969</v>
      </c>
      <c r="BD87" s="24">
        <f t="shared" si="67"/>
        <v>0.12368339646982518</v>
      </c>
      <c r="BE87" s="24">
        <f t="shared" si="98"/>
        <v>1.2990103889745086E-3</v>
      </c>
      <c r="BF87" s="24">
        <f t="shared" si="68"/>
        <v>0.13617205173561953</v>
      </c>
      <c r="BG87" s="24">
        <f t="shared" si="69"/>
        <v>0.13395793348934992</v>
      </c>
      <c r="BH87" s="24">
        <f t="shared" si="99"/>
        <v>2.214118246269603E-3</v>
      </c>
      <c r="BI87" s="24">
        <f t="shared" si="70"/>
        <v>0.13357334633311302</v>
      </c>
      <c r="BJ87" s="24">
        <f t="shared" si="71"/>
        <v>0.12454476823147176</v>
      </c>
      <c r="BK87" s="24">
        <f t="shared" si="100"/>
        <v>9.0285781016412603E-3</v>
      </c>
      <c r="BL87" s="24">
        <f t="shared" si="72"/>
        <v>0.12480602602793645</v>
      </c>
      <c r="BM87" s="24">
        <f t="shared" si="73"/>
        <v>0.12186499914957261</v>
      </c>
      <c r="BN87" s="24">
        <f t="shared" si="101"/>
        <v>2.9410268783638394E-3</v>
      </c>
    </row>
    <row r="88" spans="1:66" x14ac:dyDescent="0.2">
      <c r="A88" s="35">
        <f>+NAC!A89</f>
        <v>45261</v>
      </c>
      <c r="B88" s="71">
        <f>+NAC!P89</f>
        <v>3799.9486999999999</v>
      </c>
      <c r="C88" s="71">
        <f>+NAC!S89</f>
        <v>3782.3488320902425</v>
      </c>
      <c r="D88" s="179">
        <f>+[1]NAC!$S90</f>
        <v>3782.490535391933</v>
      </c>
      <c r="E88" s="71">
        <f>+GBA!$P89</f>
        <v>3753.6556999999998</v>
      </c>
      <c r="F88" s="71">
        <f>+GBA!$S89</f>
        <v>3827.575654852581</v>
      </c>
      <c r="G88" s="179">
        <f>+[1]GBA!$S90</f>
        <v>3827.575654852581</v>
      </c>
      <c r="H88" s="71">
        <f>+PAM!$P89</f>
        <v>3826.0671000000002</v>
      </c>
      <c r="I88" s="71">
        <f>+PAM!$S89</f>
        <v>3776.5929645419965</v>
      </c>
      <c r="J88" s="179">
        <f>+[1]PAM!$S90</f>
        <v>3776.5929645419969</v>
      </c>
      <c r="K88" s="71">
        <f>+NOA!$P89</f>
        <v>3875.9578999999999</v>
      </c>
      <c r="L88" s="71">
        <f>+NOA!$S89</f>
        <v>3800.595213215865</v>
      </c>
      <c r="M88" s="179">
        <f>+[1]NOA!$S90</f>
        <v>3800.5952132158641</v>
      </c>
      <c r="N88" s="71">
        <f>+NEA!$P89</f>
        <v>4016.5990000000002</v>
      </c>
      <c r="O88" s="71">
        <f>+NEA!$S89</f>
        <v>3928.1960841759269</v>
      </c>
      <c r="P88" s="179">
        <f>+[1]NEA!$S90</f>
        <v>3928.1960841759278</v>
      </c>
      <c r="Q88" s="71">
        <f>+CUY!$P89</f>
        <v>3894.9068000000002</v>
      </c>
      <c r="R88" s="71">
        <f>+CUY!$S89</f>
        <v>3780.6009277921735</v>
      </c>
      <c r="S88" s="179">
        <f>+[1]CUY!$S90</f>
        <v>3780.600927792173</v>
      </c>
      <c r="T88" s="71">
        <f>+PAT!$P89</f>
        <v>3619.7905000000001</v>
      </c>
      <c r="U88" s="71">
        <f>+PAT!$S89</f>
        <v>3580.6104560079243</v>
      </c>
      <c r="V88" s="179">
        <f>+[1]PAT!$S90</f>
        <v>3580.6104560079239</v>
      </c>
      <c r="X88" s="164">
        <f t="shared" si="74"/>
        <v>0.28258759870910533</v>
      </c>
      <c r="Y88" s="164">
        <f t="shared" si="75"/>
        <v>0.25536644930546526</v>
      </c>
      <c r="Z88" s="181">
        <f t="shared" si="76"/>
        <v>0.25527283596218697</v>
      </c>
      <c r="AA88" s="164">
        <f t="shared" si="77"/>
        <v>0.28498686499043679</v>
      </c>
      <c r="AB88" s="164">
        <f t="shared" si="78"/>
        <v>0.25791583107306915</v>
      </c>
      <c r="AC88" s="181">
        <f t="shared" si="79"/>
        <v>0.25791583107306892</v>
      </c>
      <c r="AD88" s="164">
        <f t="shared" si="80"/>
        <v>0.28040909055770413</v>
      </c>
      <c r="AE88" s="164">
        <f t="shared" si="81"/>
        <v>0.25360111682834829</v>
      </c>
      <c r="AF88" s="181">
        <f t="shared" si="82"/>
        <v>0.25360111682834829</v>
      </c>
      <c r="AG88" s="164">
        <f t="shared" si="83"/>
        <v>0.28032354219823441</v>
      </c>
      <c r="AH88" s="164">
        <f t="shared" si="84"/>
        <v>0.25316872738700824</v>
      </c>
      <c r="AI88" s="181">
        <f t="shared" si="85"/>
        <v>0.25316872738700824</v>
      </c>
      <c r="AJ88" s="164">
        <f t="shared" si="86"/>
        <v>0.29580667744193767</v>
      </c>
      <c r="AK88" s="164">
        <f t="shared" si="87"/>
        <v>0.2799132444552197</v>
      </c>
      <c r="AL88" s="181">
        <f t="shared" si="88"/>
        <v>0.27991324445522014</v>
      </c>
      <c r="AM88" s="164">
        <f t="shared" si="89"/>
        <v>0.28263720471264375</v>
      </c>
      <c r="AN88" s="164">
        <f t="shared" si="90"/>
        <v>0.25381657655363354</v>
      </c>
      <c r="AO88" s="181">
        <f t="shared" si="91"/>
        <v>0.25381657655363354</v>
      </c>
      <c r="AP88" s="164">
        <f t="shared" si="92"/>
        <v>0.26450447873584704</v>
      </c>
      <c r="AQ88" s="164">
        <f t="shared" si="93"/>
        <v>0.24450714154376452</v>
      </c>
      <c r="AR88" s="181">
        <f t="shared" si="94"/>
        <v>0.24450714154376429</v>
      </c>
      <c r="AT88" s="24">
        <f t="shared" si="60"/>
        <v>0.28258759870910533</v>
      </c>
      <c r="AU88" s="24">
        <f t="shared" si="61"/>
        <v>0.25527283596218697</v>
      </c>
      <c r="AV88" s="24">
        <f t="shared" si="95"/>
        <v>2.7314762746918353E-2</v>
      </c>
      <c r="AW88" s="24">
        <f t="shared" si="62"/>
        <v>0.28498686499043679</v>
      </c>
      <c r="AX88" s="24">
        <f t="shared" si="63"/>
        <v>0.25791583107306892</v>
      </c>
      <c r="AY88" s="24">
        <f t="shared" si="96"/>
        <v>2.707103391736787E-2</v>
      </c>
      <c r="AZ88" s="24">
        <f t="shared" si="64"/>
        <v>0.28040909055770413</v>
      </c>
      <c r="BA88" s="24">
        <f t="shared" si="65"/>
        <v>0.25360111682834829</v>
      </c>
      <c r="BB88" s="24">
        <f t="shared" si="97"/>
        <v>2.6807973729355838E-2</v>
      </c>
      <c r="BC88" s="24">
        <f t="shared" si="66"/>
        <v>0.28032354219823441</v>
      </c>
      <c r="BD88" s="24">
        <f t="shared" si="67"/>
        <v>0.25316872738700824</v>
      </c>
      <c r="BE88" s="24">
        <f t="shared" si="98"/>
        <v>2.7154814811226169E-2</v>
      </c>
      <c r="BF88" s="24">
        <f t="shared" si="68"/>
        <v>0.29580667744193767</v>
      </c>
      <c r="BG88" s="24">
        <f t="shared" si="69"/>
        <v>0.2799132444552197</v>
      </c>
      <c r="BH88" s="24">
        <f t="shared" si="99"/>
        <v>1.589343298671797E-2</v>
      </c>
      <c r="BI88" s="24">
        <f t="shared" si="70"/>
        <v>0.28263720471264375</v>
      </c>
      <c r="BJ88" s="24">
        <f t="shared" si="71"/>
        <v>0.25381657655363354</v>
      </c>
      <c r="BK88" s="24">
        <f t="shared" si="100"/>
        <v>2.8820628159010209E-2</v>
      </c>
      <c r="BL88" s="24">
        <f t="shared" si="72"/>
        <v>0.26450447873584704</v>
      </c>
      <c r="BM88" s="24">
        <f t="shared" si="73"/>
        <v>0.24450714154376429</v>
      </c>
      <c r="BN88" s="24">
        <f t="shared" si="101"/>
        <v>1.9997337192082743E-2</v>
      </c>
    </row>
    <row r="89" spans="1:66" x14ac:dyDescent="0.2">
      <c r="A89" s="35">
        <f>+NAC!A90</f>
        <v>45292</v>
      </c>
      <c r="B89" s="71">
        <f>+NAC!P90</f>
        <v>4568.1648999999998</v>
      </c>
      <c r="C89" s="71">
        <f>+NAC!S90</f>
        <v>4575.0884542086878</v>
      </c>
      <c r="D89" s="179">
        <f>+[1]NAC!$S91</f>
        <v>4575.1201365534271</v>
      </c>
      <c r="E89" s="71">
        <f>+GBA!$P90</f>
        <v>4466.8319000000001</v>
      </c>
      <c r="F89" s="71">
        <f>+GBA!$S90</f>
        <v>4594.0212728526867</v>
      </c>
      <c r="G89" s="179">
        <f>+[1]GBA!$S91</f>
        <v>4594.0212728526876</v>
      </c>
      <c r="H89" s="71">
        <f>+PAM!$P90</f>
        <v>4618.6466</v>
      </c>
      <c r="I89" s="71">
        <f>+PAM!$S90</f>
        <v>4564.0617383703429</v>
      </c>
      <c r="J89" s="179">
        <f>+[1]PAM!$S91</f>
        <v>4564.0617383703429</v>
      </c>
      <c r="K89" s="71">
        <f>+NOA!$P90</f>
        <v>4729.8356999999996</v>
      </c>
      <c r="L89" s="71">
        <f>+NOA!$S90</f>
        <v>4608.6357974682114</v>
      </c>
      <c r="M89" s="179">
        <f>+[1]NOA!$S91</f>
        <v>4608.6357974682123</v>
      </c>
      <c r="N89" s="71">
        <f>+NEA!$P90</f>
        <v>4809.8046999999997</v>
      </c>
      <c r="O89" s="71">
        <f>+NEA!$S90</f>
        <v>4665.3789461104325</v>
      </c>
      <c r="P89" s="179">
        <f>+[1]NEA!$S91</f>
        <v>4665.3789461104316</v>
      </c>
      <c r="Q89" s="71">
        <f>+CUY!$P90</f>
        <v>4741.3152</v>
      </c>
      <c r="R89" s="71">
        <f>+CUY!$S90</f>
        <v>4591.2851151168916</v>
      </c>
      <c r="S89" s="179">
        <f>+[1]CUY!$S91</f>
        <v>4591.2851151168916</v>
      </c>
      <c r="T89" s="71">
        <f>+PAT!$P90</f>
        <v>4505.8181000000004</v>
      </c>
      <c r="U89" s="71">
        <f>+PAT!$S90</f>
        <v>4439.307011832434</v>
      </c>
      <c r="V89" s="179">
        <f>+[1]PAT!$S91</f>
        <v>4439.3070118324358</v>
      </c>
      <c r="X89" s="164">
        <f t="shared" si="74"/>
        <v>0.2021648871207129</v>
      </c>
      <c r="Y89" s="164">
        <f t="shared" si="75"/>
        <v>0.20958924131816614</v>
      </c>
      <c r="Z89" s="181">
        <f t="shared" si="76"/>
        <v>0.20955230257552082</v>
      </c>
      <c r="AA89" s="164">
        <f t="shared" si="77"/>
        <v>0.18999510264087371</v>
      </c>
      <c r="AB89" s="164">
        <f t="shared" si="78"/>
        <v>0.2002431008851282</v>
      </c>
      <c r="AC89" s="181">
        <f t="shared" si="79"/>
        <v>0.20024310088512842</v>
      </c>
      <c r="AD89" s="164">
        <f t="shared" si="80"/>
        <v>0.20715253530185085</v>
      </c>
      <c r="AE89" s="164">
        <f t="shared" si="81"/>
        <v>0.20851301191889138</v>
      </c>
      <c r="AF89" s="181">
        <f t="shared" si="82"/>
        <v>0.20851301191889116</v>
      </c>
      <c r="AG89" s="164">
        <f t="shared" si="83"/>
        <v>0.220301102857696</v>
      </c>
      <c r="AH89" s="164">
        <f t="shared" si="84"/>
        <v>0.21260895699771853</v>
      </c>
      <c r="AI89" s="181">
        <f t="shared" si="85"/>
        <v>0.21260895699771898</v>
      </c>
      <c r="AJ89" s="164">
        <f t="shared" si="86"/>
        <v>0.19748192438428624</v>
      </c>
      <c r="AK89" s="164">
        <f t="shared" si="87"/>
        <v>0.18766447655302199</v>
      </c>
      <c r="AL89" s="181">
        <f t="shared" si="88"/>
        <v>0.18766447655302132</v>
      </c>
      <c r="AM89" s="164">
        <f t="shared" si="89"/>
        <v>0.21731159266763456</v>
      </c>
      <c r="AN89" s="164">
        <f t="shared" si="90"/>
        <v>0.21443262666661522</v>
      </c>
      <c r="AO89" s="181">
        <f t="shared" si="91"/>
        <v>0.21443262666661522</v>
      </c>
      <c r="AP89" s="164">
        <f t="shared" si="92"/>
        <v>0.24477317126502229</v>
      </c>
      <c r="AQ89" s="164">
        <f t="shared" si="93"/>
        <v>0.23981847966279002</v>
      </c>
      <c r="AR89" s="181">
        <f t="shared" si="94"/>
        <v>0.23981847966279068</v>
      </c>
      <c r="AT89" s="24">
        <f t="shared" si="60"/>
        <v>0.20958924131816614</v>
      </c>
      <c r="AU89" s="24">
        <f t="shared" si="61"/>
        <v>0.2021648871207129</v>
      </c>
      <c r="AV89" s="24">
        <f t="shared" si="95"/>
        <v>7.4243541974532423E-3</v>
      </c>
      <c r="AW89" s="24">
        <f t="shared" si="62"/>
        <v>0.20024310088512842</v>
      </c>
      <c r="AX89" s="24">
        <f t="shared" si="63"/>
        <v>0.18999510264087371</v>
      </c>
      <c r="AY89" s="24">
        <f t="shared" si="96"/>
        <v>1.0247998244254708E-2</v>
      </c>
      <c r="AZ89" s="24">
        <f t="shared" si="64"/>
        <v>0.20851301191889138</v>
      </c>
      <c r="BA89" s="24">
        <f t="shared" si="65"/>
        <v>0.20715253530185085</v>
      </c>
      <c r="BB89" s="24">
        <f t="shared" si="97"/>
        <v>1.3604766170405291E-3</v>
      </c>
      <c r="BC89" s="24">
        <f t="shared" si="66"/>
        <v>0.220301102857696</v>
      </c>
      <c r="BD89" s="24">
        <f t="shared" si="67"/>
        <v>0.21260895699771853</v>
      </c>
      <c r="BE89" s="24">
        <f t="shared" si="98"/>
        <v>7.6921458599774617E-3</v>
      </c>
      <c r="BF89" s="24">
        <f t="shared" si="68"/>
        <v>0.19748192438428624</v>
      </c>
      <c r="BG89" s="24">
        <f t="shared" si="69"/>
        <v>0.18766447655302132</v>
      </c>
      <c r="BH89" s="24">
        <f t="shared" si="99"/>
        <v>9.8174478312649249E-3</v>
      </c>
      <c r="BI89" s="24">
        <f t="shared" si="70"/>
        <v>0.21731159266763456</v>
      </c>
      <c r="BJ89" s="24">
        <f t="shared" si="71"/>
        <v>0.21443262666661522</v>
      </c>
      <c r="BK89" s="24">
        <f t="shared" si="100"/>
        <v>2.8789660010193341E-3</v>
      </c>
      <c r="BL89" s="24">
        <f t="shared" si="72"/>
        <v>0.24477317126502229</v>
      </c>
      <c r="BM89" s="24">
        <f t="shared" si="73"/>
        <v>0.23981847966279002</v>
      </c>
      <c r="BN89" s="24">
        <f t="shared" si="101"/>
        <v>4.9546916022322751E-3</v>
      </c>
    </row>
    <row r="90" spans="1:66" x14ac:dyDescent="0.2">
      <c r="A90" s="35">
        <f>+NAC!A91</f>
        <v>45323</v>
      </c>
      <c r="B90" s="71">
        <f>+NAC!P91</f>
        <v>5129.5987999999998</v>
      </c>
      <c r="C90" s="71">
        <f>+NAC!S91</f>
        <v>5092.4237707897255</v>
      </c>
      <c r="D90" s="179">
        <f>+[1]NAC!$S92</f>
        <v>5092.4223826628604</v>
      </c>
      <c r="E90" s="71">
        <f>+GBA!$P91</f>
        <v>5042.3311999999996</v>
      </c>
      <c r="F90" s="71">
        <f>+GBA!$S91</f>
        <v>5091.4321502097937</v>
      </c>
      <c r="G90" s="179">
        <f>+[1]GBA!$S92</f>
        <v>5091.4321502097928</v>
      </c>
      <c r="H90" s="71">
        <f>+PAM!$P91</f>
        <v>5179.1719000000003</v>
      </c>
      <c r="I90" s="71">
        <f>+PAM!$S91</f>
        <v>5051.0187370418298</v>
      </c>
      <c r="J90" s="179">
        <f>+[1]PAM!$S92</f>
        <v>5051.0187370418298</v>
      </c>
      <c r="K90" s="71">
        <f>+NOA!$P91</f>
        <v>5239.4148999999998</v>
      </c>
      <c r="L90" s="71">
        <f>+NOA!$S91</f>
        <v>5050.7077857227005</v>
      </c>
      <c r="M90" s="179">
        <f>+[1]NOA!$S92</f>
        <v>5050.7077857227014</v>
      </c>
      <c r="N90" s="71">
        <f>+NEA!$P91</f>
        <v>5303.1268</v>
      </c>
      <c r="O90" s="71">
        <f>+NEA!$S91</f>
        <v>5111.1419972886624</v>
      </c>
      <c r="P90" s="179">
        <f>+[1]NEA!$S92</f>
        <v>5111.1419972886624</v>
      </c>
      <c r="Q90" s="71">
        <f>+CUY!$P91</f>
        <v>5354.9974000000002</v>
      </c>
      <c r="R90" s="71">
        <f>+CUY!$S91</f>
        <v>5114.94797437119</v>
      </c>
      <c r="S90" s="179">
        <f>+[1]CUY!$S92</f>
        <v>5114.94797437119</v>
      </c>
      <c r="T90" s="71">
        <f>+PAT!$P91</f>
        <v>5022.7575999999999</v>
      </c>
      <c r="U90" s="71">
        <f>+PAT!$S91</f>
        <v>4903.7647780537109</v>
      </c>
      <c r="V90" s="179">
        <f>+[1]PAT!$S92</f>
        <v>4903.7647780537091</v>
      </c>
      <c r="X90" s="164">
        <f t="shared" si="74"/>
        <v>0.12290140839705677</v>
      </c>
      <c r="Y90" s="164">
        <f t="shared" si="75"/>
        <v>0.11307657147156003</v>
      </c>
      <c r="Z90" s="181">
        <f t="shared" si="76"/>
        <v>0.11306856009668254</v>
      </c>
      <c r="AA90" s="164">
        <f t="shared" si="77"/>
        <v>0.12883836080780187</v>
      </c>
      <c r="AB90" s="164">
        <f t="shared" si="78"/>
        <v>0.10827352504796672</v>
      </c>
      <c r="AC90" s="181">
        <f t="shared" si="79"/>
        <v>0.10827352504796628</v>
      </c>
      <c r="AD90" s="164">
        <f t="shared" si="80"/>
        <v>0.12136137456370877</v>
      </c>
      <c r="AE90" s="164">
        <f t="shared" si="81"/>
        <v>0.10669377992361717</v>
      </c>
      <c r="AF90" s="181">
        <f t="shared" si="82"/>
        <v>0.10669377992361717</v>
      </c>
      <c r="AG90" s="164">
        <f t="shared" si="83"/>
        <v>0.10773718841861668</v>
      </c>
      <c r="AH90" s="164">
        <f t="shared" si="84"/>
        <v>9.5922526248948703E-2</v>
      </c>
      <c r="AI90" s="181">
        <f t="shared" si="85"/>
        <v>9.5922526248948703E-2</v>
      </c>
      <c r="AJ90" s="164">
        <f t="shared" si="86"/>
        <v>0.10256593162711991</v>
      </c>
      <c r="AK90" s="164">
        <f t="shared" si="87"/>
        <v>9.5547019079739837E-2</v>
      </c>
      <c r="AL90" s="181">
        <f t="shared" si="88"/>
        <v>9.5547019079740059E-2</v>
      </c>
      <c r="AM90" s="164">
        <f t="shared" si="89"/>
        <v>0.12943290503023297</v>
      </c>
      <c r="AN90" s="164">
        <f t="shared" si="90"/>
        <v>0.1140558353760539</v>
      </c>
      <c r="AO90" s="181">
        <f t="shared" si="91"/>
        <v>0.1140558353760539</v>
      </c>
      <c r="AP90" s="164">
        <f t="shared" si="92"/>
        <v>0.11472711248596545</v>
      </c>
      <c r="AQ90" s="164">
        <f t="shared" si="93"/>
        <v>0.10462393454278351</v>
      </c>
      <c r="AR90" s="181">
        <f t="shared" si="94"/>
        <v>0.10462393454278285</v>
      </c>
      <c r="AT90" s="24">
        <f t="shared" si="60"/>
        <v>0.12290140839705677</v>
      </c>
      <c r="AU90" s="24">
        <f t="shared" si="61"/>
        <v>0.11306856009668254</v>
      </c>
      <c r="AV90" s="24">
        <f t="shared" si="95"/>
        <v>9.8328483003742306E-3</v>
      </c>
      <c r="AW90" s="24">
        <f t="shared" si="62"/>
        <v>0.12883836080780187</v>
      </c>
      <c r="AX90" s="24">
        <f t="shared" si="63"/>
        <v>0.10827352504796628</v>
      </c>
      <c r="AY90" s="24">
        <f t="shared" si="96"/>
        <v>2.0564835759835587E-2</v>
      </c>
      <c r="AZ90" s="24">
        <f t="shared" si="64"/>
        <v>0.12136137456370877</v>
      </c>
      <c r="BA90" s="24">
        <f t="shared" si="65"/>
        <v>0.10669377992361717</v>
      </c>
      <c r="BB90" s="24">
        <f t="shared" si="97"/>
        <v>1.4667594640091597E-2</v>
      </c>
      <c r="BC90" s="24">
        <f t="shared" si="66"/>
        <v>0.10773718841861668</v>
      </c>
      <c r="BD90" s="24">
        <f t="shared" si="67"/>
        <v>9.5922526248948703E-2</v>
      </c>
      <c r="BE90" s="24">
        <f t="shared" si="98"/>
        <v>1.1814662169667978E-2</v>
      </c>
      <c r="BF90" s="24">
        <f t="shared" si="68"/>
        <v>0.10256593162711991</v>
      </c>
      <c r="BG90" s="24">
        <f t="shared" si="69"/>
        <v>9.5547019079739837E-2</v>
      </c>
      <c r="BH90" s="24">
        <f t="shared" si="99"/>
        <v>7.018912547380074E-3</v>
      </c>
      <c r="BI90" s="24">
        <f t="shared" si="70"/>
        <v>0.12943290503023297</v>
      </c>
      <c r="BJ90" s="24">
        <f t="shared" si="71"/>
        <v>0.1140558353760539</v>
      </c>
      <c r="BK90" s="24">
        <f t="shared" si="100"/>
        <v>1.5377069654179065E-2</v>
      </c>
      <c r="BL90" s="24">
        <f t="shared" si="72"/>
        <v>0.11472711248596545</v>
      </c>
      <c r="BM90" s="24">
        <f t="shared" si="73"/>
        <v>0.10462393454278285</v>
      </c>
      <c r="BN90" s="24">
        <f t="shared" si="101"/>
        <v>1.0103177943182606E-2</v>
      </c>
    </row>
    <row r="91" spans="1:66" x14ac:dyDescent="0.2">
      <c r="A91" s="35">
        <f>+NAC!A92</f>
        <v>45352</v>
      </c>
      <c r="B91" s="71">
        <f>+NAC!P92</f>
        <v>5612.3990000000003</v>
      </c>
      <c r="C91" s="71">
        <f>+NAC!S92</f>
        <v>5555.3649763306375</v>
      </c>
      <c r="D91" s="179">
        <f>+[1]NAC!$S93</f>
        <v>5555.3833357545582</v>
      </c>
      <c r="E91" s="71">
        <f>+GBA!$P92</f>
        <v>5530.6350000000002</v>
      </c>
      <c r="F91" s="71">
        <f>+GBA!$S92</f>
        <v>5515.4079440108817</v>
      </c>
      <c r="G91" s="179">
        <f>+[1]GBA!$S93</f>
        <v>5515.4079440108808</v>
      </c>
      <c r="H91" s="71">
        <f>+PAM!$P92</f>
        <v>5679.69</v>
      </c>
      <c r="I91" s="71">
        <f>+PAM!$S92</f>
        <v>5480.598150470667</v>
      </c>
      <c r="J91" s="179">
        <f>+[1]PAM!$S93</f>
        <v>5480.5981504706679</v>
      </c>
      <c r="K91" s="71">
        <f>+NOA!$P92</f>
        <v>5653.9530000000004</v>
      </c>
      <c r="L91" s="71">
        <f>+NOA!$S92</f>
        <v>5393.3292689771906</v>
      </c>
      <c r="M91" s="179">
        <f>+[1]NOA!$S93</f>
        <v>5393.3292689771906</v>
      </c>
      <c r="N91" s="71">
        <f>+NEA!$P92</f>
        <v>5737.442</v>
      </c>
      <c r="O91" s="71">
        <f>+NEA!$S92</f>
        <v>5478.6086316493574</v>
      </c>
      <c r="P91" s="179">
        <f>+[1]NEA!$S93</f>
        <v>5478.6086316493574</v>
      </c>
      <c r="Q91" s="71">
        <f>+CUY!$P92</f>
        <v>5823.9409999999998</v>
      </c>
      <c r="R91" s="71">
        <f>+CUY!$S92</f>
        <v>5512.0486821221812</v>
      </c>
      <c r="S91" s="179">
        <f>+[1]CUY!$S93</f>
        <v>5512.0486821221812</v>
      </c>
      <c r="T91" s="71">
        <f>+PAT!$P92</f>
        <v>5486.3940000000002</v>
      </c>
      <c r="U91" s="71">
        <f>+PAT!$S92</f>
        <v>5336.5837629536854</v>
      </c>
      <c r="V91" s="179">
        <f>+[1]PAT!$S93</f>
        <v>5336.5837629536873</v>
      </c>
      <c r="X91" s="164">
        <f t="shared" si="74"/>
        <v>9.412046025899734E-2</v>
      </c>
      <c r="Y91" s="164">
        <f t="shared" si="75"/>
        <v>9.0907832179315973E-2</v>
      </c>
      <c r="Z91" s="181">
        <f t="shared" si="76"/>
        <v>9.091173479007697E-2</v>
      </c>
      <c r="AA91" s="164">
        <f t="shared" si="77"/>
        <v>9.6840881852425786E-2</v>
      </c>
      <c r="AB91" s="164">
        <f t="shared" si="78"/>
        <v>8.3272403774175441E-2</v>
      </c>
      <c r="AC91" s="181">
        <f t="shared" si="79"/>
        <v>8.3272403774175441E-2</v>
      </c>
      <c r="AD91" s="164">
        <f t="shared" si="80"/>
        <v>9.6640565261021605E-2</v>
      </c>
      <c r="AE91" s="164">
        <f t="shared" si="81"/>
        <v>8.5048073624930609E-2</v>
      </c>
      <c r="AF91" s="181">
        <f t="shared" si="82"/>
        <v>8.5048073624930609E-2</v>
      </c>
      <c r="AG91" s="164">
        <f t="shared" si="83"/>
        <v>7.9119158896922004E-2</v>
      </c>
      <c r="AH91" s="164">
        <f t="shared" si="84"/>
        <v>6.7836330627364605E-2</v>
      </c>
      <c r="AI91" s="181">
        <f t="shared" si="85"/>
        <v>6.7836330627364605E-2</v>
      </c>
      <c r="AJ91" s="164">
        <f t="shared" si="86"/>
        <v>8.189794745243506E-2</v>
      </c>
      <c r="AK91" s="164">
        <f t="shared" si="87"/>
        <v>7.1895211394171321E-2</v>
      </c>
      <c r="AL91" s="181">
        <f t="shared" si="88"/>
        <v>7.1895211394171321E-2</v>
      </c>
      <c r="AM91" s="164">
        <f t="shared" si="89"/>
        <v>8.7571209651754467E-2</v>
      </c>
      <c r="AN91" s="164">
        <f t="shared" si="90"/>
        <v>7.7635336613528061E-2</v>
      </c>
      <c r="AO91" s="181">
        <f t="shared" si="91"/>
        <v>7.7635336613528061E-2</v>
      </c>
      <c r="AP91" s="164">
        <f t="shared" si="92"/>
        <v>9.2307142196151437E-2</v>
      </c>
      <c r="AQ91" s="164">
        <f t="shared" si="93"/>
        <v>8.8262590986625478E-2</v>
      </c>
      <c r="AR91" s="181">
        <f t="shared" si="94"/>
        <v>8.8262590986626144E-2</v>
      </c>
      <c r="AT91" s="24">
        <f t="shared" si="60"/>
        <v>9.412046025899734E-2</v>
      </c>
      <c r="AU91" s="24">
        <f t="shared" si="61"/>
        <v>9.0907832179315973E-2</v>
      </c>
      <c r="AV91" s="24">
        <f t="shared" si="95"/>
        <v>3.2126280796813678E-3</v>
      </c>
      <c r="AW91" s="24">
        <f t="shared" si="62"/>
        <v>9.6840881852425786E-2</v>
      </c>
      <c r="AX91" s="24">
        <f t="shared" si="63"/>
        <v>8.3272403774175441E-2</v>
      </c>
      <c r="AY91" s="24">
        <f t="shared" si="96"/>
        <v>1.3568478078250346E-2</v>
      </c>
      <c r="AZ91" s="24">
        <f t="shared" si="64"/>
        <v>9.6640565261021605E-2</v>
      </c>
      <c r="BA91" s="24">
        <f t="shared" si="65"/>
        <v>8.5048073624930609E-2</v>
      </c>
      <c r="BB91" s="24">
        <f t="shared" si="97"/>
        <v>1.1592491636090996E-2</v>
      </c>
      <c r="BC91" s="24">
        <f t="shared" si="66"/>
        <v>7.9119158896922004E-2</v>
      </c>
      <c r="BD91" s="24">
        <f t="shared" si="67"/>
        <v>6.7836330627364605E-2</v>
      </c>
      <c r="BE91" s="24">
        <f t="shared" si="98"/>
        <v>1.1282828269557399E-2</v>
      </c>
      <c r="BF91" s="24">
        <f t="shared" si="68"/>
        <v>8.189794745243506E-2</v>
      </c>
      <c r="BG91" s="24">
        <f t="shared" si="69"/>
        <v>7.1895211394171321E-2</v>
      </c>
      <c r="BH91" s="24">
        <f t="shared" si="99"/>
        <v>1.0002736058263739E-2</v>
      </c>
      <c r="BI91" s="24">
        <f t="shared" si="70"/>
        <v>8.7571209651754467E-2</v>
      </c>
      <c r="BJ91" s="24">
        <f t="shared" si="71"/>
        <v>7.7635336613528061E-2</v>
      </c>
      <c r="BK91" s="24">
        <f t="shared" si="100"/>
        <v>9.935873038226406E-3</v>
      </c>
      <c r="BL91" s="24">
        <f t="shared" si="72"/>
        <v>9.2307142196151437E-2</v>
      </c>
      <c r="BM91" s="24">
        <f t="shared" si="73"/>
        <v>8.8262590986625478E-2</v>
      </c>
      <c r="BN91" s="24">
        <f t="shared" si="101"/>
        <v>4.0445512095259595E-3</v>
      </c>
    </row>
    <row r="92" spans="1:66" x14ac:dyDescent="0.2">
      <c r="A92" s="35">
        <f>+NAC!A93</f>
        <v>45383</v>
      </c>
      <c r="B92" s="71">
        <f>+NAC!P93</f>
        <v>5965.893</v>
      </c>
      <c r="C92" s="71">
        <f>+NAC!S93</f>
        <v>5912.6238585028868</v>
      </c>
      <c r="D92" s="179">
        <f>+[1]NAC!$S94</f>
        <v>5912.7059064231962</v>
      </c>
      <c r="E92" s="71">
        <f>+GBA!$P93</f>
        <v>5884.348</v>
      </c>
      <c r="F92" s="71">
        <f>+GBA!$S93</f>
        <v>5897.8534164332114</v>
      </c>
      <c r="G92" s="179">
        <f>+[1]GBA!$S94</f>
        <v>5897.8534164332114</v>
      </c>
      <c r="H92" s="71">
        <f>+PAM!$P93</f>
        <v>6044.5829999999996</v>
      </c>
      <c r="I92" s="71">
        <f>+PAM!$S93</f>
        <v>5846.7491947966346</v>
      </c>
      <c r="J92" s="179">
        <f>+[1]PAM!$S94</f>
        <v>5846.7491947966346</v>
      </c>
      <c r="K92" s="71">
        <f>+NOA!$P93</f>
        <v>6030.93</v>
      </c>
      <c r="L92" s="71">
        <f>+NOA!$S93</f>
        <v>5783.5785519753954</v>
      </c>
      <c r="M92" s="179">
        <f>+[1]NOA!$S94</f>
        <v>5783.5785519753954</v>
      </c>
      <c r="N92" s="71">
        <f>+NEA!$P93</f>
        <v>6015.1639999999998</v>
      </c>
      <c r="O92" s="71">
        <f>+NEA!$S93</f>
        <v>5779.7229583801018</v>
      </c>
      <c r="P92" s="179">
        <f>+[1]NEA!$S94</f>
        <v>5779.7229583801027</v>
      </c>
      <c r="Q92" s="71">
        <f>+CUY!$P93</f>
        <v>6165.4780000000001</v>
      </c>
      <c r="R92" s="71">
        <f>+CUY!$S93</f>
        <v>5844.9650630662845</v>
      </c>
      <c r="S92" s="179">
        <f>+[1]CUY!$S94</f>
        <v>5844.9650630662854</v>
      </c>
      <c r="T92" s="71">
        <f>+PAT!$P93</f>
        <v>5807.0339999999997</v>
      </c>
      <c r="U92" s="71">
        <f>+PAT!$S93</f>
        <v>5682.3393756605174</v>
      </c>
      <c r="V92" s="179">
        <f>+[1]PAT!$S94</f>
        <v>5682.3393756605165</v>
      </c>
      <c r="X92" s="164">
        <f t="shared" si="74"/>
        <v>6.298447419721942E-2</v>
      </c>
      <c r="Y92" s="164">
        <f t="shared" si="75"/>
        <v>6.4308804856998192E-2</v>
      </c>
      <c r="Z92" s="181">
        <f t="shared" si="76"/>
        <v>6.4320056614077803E-2</v>
      </c>
      <c r="AA92" s="164">
        <f t="shared" si="77"/>
        <v>6.3955223948063855E-2</v>
      </c>
      <c r="AB92" s="164">
        <f t="shared" si="78"/>
        <v>6.9341284689126814E-2</v>
      </c>
      <c r="AC92" s="181">
        <f t="shared" si="79"/>
        <v>6.9341284689126814E-2</v>
      </c>
      <c r="AD92" s="164">
        <f t="shared" si="80"/>
        <v>6.4245231693983218E-2</v>
      </c>
      <c r="AE92" s="164">
        <f t="shared" si="81"/>
        <v>6.680859174003162E-2</v>
      </c>
      <c r="AF92" s="181">
        <f t="shared" si="82"/>
        <v>6.680859174003162E-2</v>
      </c>
      <c r="AG92" s="164">
        <f t="shared" si="83"/>
        <v>6.6674944061261288E-2</v>
      </c>
      <c r="AH92" s="164">
        <f t="shared" si="84"/>
        <v>7.2357770782315534E-2</v>
      </c>
      <c r="AI92" s="181">
        <f t="shared" si="85"/>
        <v>7.2357770782315534E-2</v>
      </c>
      <c r="AJ92" s="164">
        <f t="shared" si="86"/>
        <v>4.840519520720199E-2</v>
      </c>
      <c r="AK92" s="164">
        <f t="shared" si="87"/>
        <v>5.4961824612044463E-2</v>
      </c>
      <c r="AL92" s="181">
        <f t="shared" si="88"/>
        <v>5.4961824612044463E-2</v>
      </c>
      <c r="AM92" s="164">
        <f t="shared" si="89"/>
        <v>5.8643622935053763E-2</v>
      </c>
      <c r="AN92" s="164">
        <f t="shared" si="90"/>
        <v>6.0397939158971292E-2</v>
      </c>
      <c r="AO92" s="181">
        <f t="shared" si="91"/>
        <v>6.0397939158971514E-2</v>
      </c>
      <c r="AP92" s="164">
        <f t="shared" si="92"/>
        <v>5.844275857694492E-2</v>
      </c>
      <c r="AQ92" s="164">
        <f t="shared" si="93"/>
        <v>6.478969094555409E-2</v>
      </c>
      <c r="AR92" s="181">
        <f t="shared" si="94"/>
        <v>6.4789690945553646E-2</v>
      </c>
      <c r="AT92" s="24">
        <f t="shared" si="60"/>
        <v>6.4320056614077803E-2</v>
      </c>
      <c r="AU92" s="24">
        <f t="shared" si="61"/>
        <v>6.298447419721942E-2</v>
      </c>
      <c r="AV92" s="24">
        <f t="shared" si="95"/>
        <v>1.335582416858383E-3</v>
      </c>
      <c r="AW92" s="24">
        <f t="shared" si="62"/>
        <v>6.9341284689126814E-2</v>
      </c>
      <c r="AX92" s="24">
        <f t="shared" si="63"/>
        <v>6.3955223948063855E-2</v>
      </c>
      <c r="AY92" s="24">
        <f t="shared" si="96"/>
        <v>5.3860607410629591E-3</v>
      </c>
      <c r="AZ92" s="24">
        <f t="shared" si="64"/>
        <v>6.680859174003162E-2</v>
      </c>
      <c r="BA92" s="24">
        <f t="shared" si="65"/>
        <v>6.4245231693983218E-2</v>
      </c>
      <c r="BB92" s="24">
        <f t="shared" si="97"/>
        <v>2.5633600460484018E-3</v>
      </c>
      <c r="BC92" s="24">
        <f t="shared" si="66"/>
        <v>7.2357770782315534E-2</v>
      </c>
      <c r="BD92" s="24">
        <f t="shared" si="67"/>
        <v>6.6674944061261288E-2</v>
      </c>
      <c r="BE92" s="24">
        <f t="shared" si="98"/>
        <v>5.682826721054246E-3</v>
      </c>
      <c r="BF92" s="24">
        <f t="shared" si="68"/>
        <v>5.4961824612044463E-2</v>
      </c>
      <c r="BG92" s="24">
        <f t="shared" si="69"/>
        <v>4.840519520720199E-2</v>
      </c>
      <c r="BH92" s="24">
        <f t="shared" si="99"/>
        <v>6.5566294048424734E-3</v>
      </c>
      <c r="BI92" s="24">
        <f t="shared" si="70"/>
        <v>6.0397939158971514E-2</v>
      </c>
      <c r="BJ92" s="24">
        <f t="shared" si="71"/>
        <v>5.8643622935053763E-2</v>
      </c>
      <c r="BK92" s="24">
        <f t="shared" si="100"/>
        <v>1.7543162239177512E-3</v>
      </c>
      <c r="BL92" s="24">
        <f t="shared" si="72"/>
        <v>6.478969094555409E-2</v>
      </c>
      <c r="BM92" s="24">
        <f t="shared" si="73"/>
        <v>5.844275857694492E-2</v>
      </c>
      <c r="BN92" s="24">
        <f t="shared" si="101"/>
        <v>6.3469323686091705E-3</v>
      </c>
    </row>
    <row r="93" spans="1:66" x14ac:dyDescent="0.2">
      <c r="A93" s="35">
        <f>+NAC!A94</f>
        <v>45413</v>
      </c>
      <c r="B93" s="71">
        <f>+NAC!P94</f>
        <v>6188.6729999999998</v>
      </c>
      <c r="C93" s="71">
        <f>+NAC!S94</f>
        <v>6201.2076274795791</v>
      </c>
      <c r="D93" s="179">
        <f>+[1]NAC!$S95</f>
        <v>6201.3837387361646</v>
      </c>
      <c r="E93" s="71">
        <f>+GBA!$P94</f>
        <v>6114.3770000000004</v>
      </c>
      <c r="F93" s="71">
        <f>+GBA!$S94</f>
        <v>6224.1206362850926</v>
      </c>
      <c r="G93" s="179">
        <f>+[1]GBA!$S95</f>
        <v>6224.1206362850926</v>
      </c>
      <c r="H93" s="71">
        <f>+PAM!$P94</f>
        <v>6271.7430000000004</v>
      </c>
      <c r="I93" s="71">
        <f>+PAM!$S94</f>
        <v>6155.1200297031992</v>
      </c>
      <c r="J93" s="179">
        <f>+[1]PAM!$S95</f>
        <v>6155.1200297031992</v>
      </c>
      <c r="K93" s="71">
        <f>+NOA!$P94</f>
        <v>6238.8410000000003</v>
      </c>
      <c r="L93" s="71">
        <f>+NOA!$S94</f>
        <v>6079.9354972411538</v>
      </c>
      <c r="M93" s="179">
        <f>+[1]NOA!$S95</f>
        <v>6079.9354972411538</v>
      </c>
      <c r="N93" s="71">
        <f>+NEA!$P94</f>
        <v>6188.5460000000003</v>
      </c>
      <c r="O93" s="71">
        <f>+NEA!$S94</f>
        <v>6023.9098411941413</v>
      </c>
      <c r="P93" s="179">
        <f>+[1]NEA!$S95</f>
        <v>6023.9098411941413</v>
      </c>
      <c r="Q93" s="71">
        <f>+CUY!$P94</f>
        <v>6357.8559999999998</v>
      </c>
      <c r="R93" s="71">
        <f>+CUY!$S94</f>
        <v>6120.1810435452426</v>
      </c>
      <c r="S93" s="179">
        <f>+[1]CUY!$S95</f>
        <v>6120.1810435452426</v>
      </c>
      <c r="T93" s="71">
        <f>+PAT!$P94</f>
        <v>6032.3670000000002</v>
      </c>
      <c r="U93" s="71">
        <f>+PAT!$S94</f>
        <v>5992.3220018501006</v>
      </c>
      <c r="V93" s="179">
        <f>+[1]PAT!$S95</f>
        <v>5992.3220018501006</v>
      </c>
      <c r="X93" s="164">
        <f t="shared" si="74"/>
        <v>3.7342272146013933E-2</v>
      </c>
      <c r="Y93" s="164">
        <f t="shared" si="75"/>
        <v>4.8808071658690499E-2</v>
      </c>
      <c r="Z93" s="181">
        <f t="shared" si="76"/>
        <v>4.8823303049686073E-2</v>
      </c>
      <c r="AA93" s="164">
        <f t="shared" si="77"/>
        <v>3.9091671668636918E-2</v>
      </c>
      <c r="AB93" s="164">
        <f t="shared" si="78"/>
        <v>5.5319655612803498E-2</v>
      </c>
      <c r="AC93" s="181">
        <f t="shared" si="79"/>
        <v>5.5319655612803498E-2</v>
      </c>
      <c r="AD93" s="164">
        <f t="shared" si="80"/>
        <v>3.7580756191121889E-2</v>
      </c>
      <c r="AE93" s="164">
        <f t="shared" si="81"/>
        <v>5.2742271753507319E-2</v>
      </c>
      <c r="AF93" s="181">
        <f t="shared" si="82"/>
        <v>5.2742271753507319E-2</v>
      </c>
      <c r="AG93" s="164">
        <f t="shared" si="83"/>
        <v>3.4474119248606883E-2</v>
      </c>
      <c r="AH93" s="164">
        <f t="shared" si="84"/>
        <v>5.1241103168649271E-2</v>
      </c>
      <c r="AI93" s="181">
        <f t="shared" si="85"/>
        <v>5.1241103168649271E-2</v>
      </c>
      <c r="AJ93" s="164">
        <f t="shared" si="86"/>
        <v>2.8824151760450833E-2</v>
      </c>
      <c r="AK93" s="164">
        <f t="shared" si="87"/>
        <v>4.2248890573550746E-2</v>
      </c>
      <c r="AL93" s="181">
        <f t="shared" si="88"/>
        <v>4.2248890573550524E-2</v>
      </c>
      <c r="AM93" s="164">
        <f t="shared" si="89"/>
        <v>3.1202446914902593E-2</v>
      </c>
      <c r="AN93" s="164">
        <f t="shared" si="90"/>
        <v>4.7085992389932052E-2</v>
      </c>
      <c r="AO93" s="181">
        <f t="shared" si="91"/>
        <v>4.708599238993183E-2</v>
      </c>
      <c r="AP93" s="164">
        <f t="shared" si="92"/>
        <v>3.8803458013161318E-2</v>
      </c>
      <c r="AQ93" s="164">
        <f t="shared" si="93"/>
        <v>5.4551938153738044E-2</v>
      </c>
      <c r="AR93" s="181">
        <f t="shared" si="94"/>
        <v>5.4551938153738266E-2</v>
      </c>
      <c r="AT93" s="24">
        <f t="shared" si="60"/>
        <v>4.8823303049686073E-2</v>
      </c>
      <c r="AU93" s="24">
        <f t="shared" si="61"/>
        <v>3.7342272146013933E-2</v>
      </c>
      <c r="AV93" s="24">
        <f t="shared" si="95"/>
        <v>1.148103090367214E-2</v>
      </c>
      <c r="AW93" s="24">
        <f t="shared" si="62"/>
        <v>5.5319655612803498E-2</v>
      </c>
      <c r="AX93" s="24">
        <f t="shared" si="63"/>
        <v>3.9091671668636918E-2</v>
      </c>
      <c r="AY93" s="24">
        <f t="shared" si="96"/>
        <v>1.622798394416658E-2</v>
      </c>
      <c r="AZ93" s="24">
        <f t="shared" si="64"/>
        <v>5.2742271753507319E-2</v>
      </c>
      <c r="BA93" s="24">
        <f t="shared" si="65"/>
        <v>3.7580756191121889E-2</v>
      </c>
      <c r="BB93" s="24">
        <f t="shared" si="97"/>
        <v>1.516151556238543E-2</v>
      </c>
      <c r="BC93" s="24">
        <f t="shared" si="66"/>
        <v>5.1241103168649271E-2</v>
      </c>
      <c r="BD93" s="24">
        <f t="shared" si="67"/>
        <v>3.4474119248606883E-2</v>
      </c>
      <c r="BE93" s="24">
        <f t="shared" si="98"/>
        <v>1.6766983920042389E-2</v>
      </c>
      <c r="BF93" s="24">
        <f t="shared" si="68"/>
        <v>4.2248890573550746E-2</v>
      </c>
      <c r="BG93" s="24">
        <f t="shared" si="69"/>
        <v>2.8824151760450833E-2</v>
      </c>
      <c r="BH93" s="24">
        <f t="shared" si="99"/>
        <v>1.3424738813099912E-2</v>
      </c>
      <c r="BI93" s="24">
        <f t="shared" si="70"/>
        <v>4.7085992389932052E-2</v>
      </c>
      <c r="BJ93" s="24">
        <f t="shared" si="71"/>
        <v>3.1202446914902593E-2</v>
      </c>
      <c r="BK93" s="24">
        <f t="shared" si="100"/>
        <v>1.5883545475029459E-2</v>
      </c>
      <c r="BL93" s="24">
        <f t="shared" si="72"/>
        <v>5.4551938153738266E-2</v>
      </c>
      <c r="BM93" s="24">
        <f t="shared" si="73"/>
        <v>3.8803458013161318E-2</v>
      </c>
      <c r="BN93" s="24">
        <f t="shared" si="101"/>
        <v>1.5748480140576948E-2</v>
      </c>
    </row>
    <row r="94" spans="1:66" s="81" customFormat="1" x14ac:dyDescent="0.2">
      <c r="A94" s="79">
        <f>+NAC!A95</f>
        <v>45444</v>
      </c>
      <c r="B94" s="182">
        <f>+NAC!P95</f>
        <v>6414.6580000000004</v>
      </c>
      <c r="C94" s="182">
        <f>+NAC!S95</f>
        <v>6434.2357663442599</v>
      </c>
      <c r="D94" s="179">
        <f>+[1]NAC!$S96</f>
        <v>6434.6589404496162</v>
      </c>
      <c r="E94" s="182">
        <f>+GBA!$P95</f>
        <v>6350.2439999999997</v>
      </c>
      <c r="F94" s="182">
        <f>+GBA!$S95</f>
        <v>6500.102170767258</v>
      </c>
      <c r="G94" s="179">
        <f>+[1]GBA!$S96</f>
        <v>6500.102170767258</v>
      </c>
      <c r="H94" s="182">
        <f>+PAM!$P95</f>
        <v>6503.4830000000002</v>
      </c>
      <c r="I94" s="182">
        <f>+PAM!$S95</f>
        <v>6453.4683741557801</v>
      </c>
      <c r="J94" s="179">
        <f>+[1]PAM!$S96</f>
        <v>6453.4683741557792</v>
      </c>
      <c r="K94" s="182">
        <f>+NOA!$P95</f>
        <v>6428.7070000000003</v>
      </c>
      <c r="L94" s="182">
        <f>+NOA!$S95</f>
        <v>6327.881939634819</v>
      </c>
      <c r="M94" s="179">
        <f>+[1]NOA!$S96</f>
        <v>6327.8819396348199</v>
      </c>
      <c r="N94" s="182">
        <f>+NEA!$P95</f>
        <v>6380.12</v>
      </c>
      <c r="O94" s="182">
        <f>+NEA!$S95</f>
        <v>6281.311977623729</v>
      </c>
      <c r="P94" s="179">
        <f>+[1]NEA!$S96</f>
        <v>6281.3119776237299</v>
      </c>
      <c r="Q94" s="182">
        <f>+CUY!$P95</f>
        <v>6557.5709999999999</v>
      </c>
      <c r="R94" s="182">
        <f>+CUY!$S95</f>
        <v>6371.2588628005133</v>
      </c>
      <c r="S94" s="179">
        <f>+[1]CUY!$S96</f>
        <v>6371.2588628005133</v>
      </c>
      <c r="T94" s="182">
        <f>+PAT!$P95</f>
        <v>6236.8549999999996</v>
      </c>
      <c r="U94" s="182">
        <f>+PAT!$S95</f>
        <v>6264.5917736542215</v>
      </c>
      <c r="V94" s="179">
        <f>+[1]PAT!$S96</f>
        <v>6264.5917736542206</v>
      </c>
      <c r="X94" s="165">
        <f t="shared" si="74"/>
        <v>3.6515905752331879E-2</v>
      </c>
      <c r="Y94" s="165">
        <f t="shared" si="75"/>
        <v>3.7577864323080634E-2</v>
      </c>
      <c r="Z94" s="183">
        <f t="shared" si="76"/>
        <v>3.7616637115411411E-2</v>
      </c>
      <c r="AA94" s="165">
        <f t="shared" si="77"/>
        <v>3.8575802571545692E-2</v>
      </c>
      <c r="AB94" s="165">
        <f t="shared" si="78"/>
        <v>4.4340646753094903E-2</v>
      </c>
      <c r="AC94" s="183">
        <f t="shared" si="79"/>
        <v>4.4340646753094903E-2</v>
      </c>
      <c r="AD94" s="165">
        <f t="shared" si="80"/>
        <v>3.6949855885357596E-2</v>
      </c>
      <c r="AE94" s="165">
        <f t="shared" si="81"/>
        <v>4.8471572124153539E-2</v>
      </c>
      <c r="AF94" s="183">
        <f t="shared" si="82"/>
        <v>4.8471572124153539E-2</v>
      </c>
      <c r="AG94" s="165">
        <f t="shared" si="83"/>
        <v>3.0432896110030638E-2</v>
      </c>
      <c r="AH94" s="165">
        <f t="shared" si="84"/>
        <v>4.0781097514303255E-2</v>
      </c>
      <c r="AI94" s="183">
        <f t="shared" si="85"/>
        <v>4.0781097514303477E-2</v>
      </c>
      <c r="AJ94" s="165">
        <f t="shared" si="86"/>
        <v>3.0956221380595617E-2</v>
      </c>
      <c r="AK94" s="165">
        <f t="shared" si="87"/>
        <v>4.2730077842360492E-2</v>
      </c>
      <c r="AL94" s="183">
        <f t="shared" si="88"/>
        <v>4.2730077842360714E-2</v>
      </c>
      <c r="AM94" s="165">
        <f t="shared" si="89"/>
        <v>3.1412318869757483E-2</v>
      </c>
      <c r="AN94" s="165">
        <f t="shared" si="90"/>
        <v>4.102457385963687E-2</v>
      </c>
      <c r="AO94" s="183">
        <f t="shared" si="91"/>
        <v>4.102457385963687E-2</v>
      </c>
      <c r="AP94" s="165">
        <f t="shared" si="92"/>
        <v>3.3898468047451225E-2</v>
      </c>
      <c r="AQ94" s="165">
        <f t="shared" si="93"/>
        <v>4.5436438782838984E-2</v>
      </c>
      <c r="AR94" s="183">
        <f t="shared" si="94"/>
        <v>4.5436438782838762E-2</v>
      </c>
      <c r="AT94" s="80">
        <f t="shared" si="60"/>
        <v>3.7616637115411411E-2</v>
      </c>
      <c r="AU94" s="80">
        <f t="shared" si="61"/>
        <v>3.6515905752331879E-2</v>
      </c>
      <c r="AV94" s="80">
        <f t="shared" si="95"/>
        <v>1.1007313630795323E-3</v>
      </c>
      <c r="AW94" s="80">
        <f t="shared" si="62"/>
        <v>4.4340646753094903E-2</v>
      </c>
      <c r="AX94" s="80">
        <f t="shared" si="63"/>
        <v>3.8575802571545692E-2</v>
      </c>
      <c r="AY94" s="80">
        <f t="shared" si="96"/>
        <v>5.7648441815492113E-3</v>
      </c>
      <c r="AZ94" s="80">
        <f t="shared" si="64"/>
        <v>4.8471572124153539E-2</v>
      </c>
      <c r="BA94" s="80">
        <f t="shared" si="65"/>
        <v>3.6949855885357596E-2</v>
      </c>
      <c r="BB94" s="80">
        <f t="shared" si="97"/>
        <v>1.1521716238795943E-2</v>
      </c>
      <c r="BC94" s="80">
        <f t="shared" si="66"/>
        <v>4.0781097514303477E-2</v>
      </c>
      <c r="BD94" s="80">
        <f t="shared" si="67"/>
        <v>3.0432896110030638E-2</v>
      </c>
      <c r="BE94" s="80">
        <f t="shared" si="98"/>
        <v>1.0348201404272839E-2</v>
      </c>
      <c r="BF94" s="80">
        <f t="shared" si="68"/>
        <v>4.2730077842360714E-2</v>
      </c>
      <c r="BG94" s="80">
        <f t="shared" si="69"/>
        <v>3.0956221380595617E-2</v>
      </c>
      <c r="BH94" s="80">
        <f t="shared" si="99"/>
        <v>1.1773856461765098E-2</v>
      </c>
      <c r="BI94" s="80">
        <f t="shared" si="70"/>
        <v>4.102457385963687E-2</v>
      </c>
      <c r="BJ94" s="80">
        <f t="shared" si="71"/>
        <v>3.1412318869757483E-2</v>
      </c>
      <c r="BK94" s="80">
        <f t="shared" si="100"/>
        <v>9.6122549898793874E-3</v>
      </c>
      <c r="BL94" s="80">
        <f t="shared" si="72"/>
        <v>4.5436438782838984E-2</v>
      </c>
      <c r="BM94" s="80">
        <f t="shared" si="73"/>
        <v>3.3898468047451225E-2</v>
      </c>
      <c r="BN94" s="80">
        <f t="shared" si="101"/>
        <v>1.1537970735387759E-2</v>
      </c>
    </row>
    <row r="95" spans="1:66" s="81" customFormat="1" x14ac:dyDescent="0.2">
      <c r="A95" s="79">
        <f>+NAC!A96</f>
        <v>45474</v>
      </c>
      <c r="B95" s="182">
        <f>+NAC!P96</f>
        <v>6657.49</v>
      </c>
      <c r="C95" s="182">
        <f>+NAC!S96</f>
        <v>6703.9713282759722</v>
      </c>
      <c r="D95" s="179">
        <f>+[1]NAC!$S97</f>
        <v>6704.5928952264057</v>
      </c>
      <c r="E95" s="182">
        <f>+GBA!$P96</f>
        <v>6597.5519999999997</v>
      </c>
      <c r="F95" s="182">
        <f>+GBA!$S96</f>
        <v>6815.4346791655544</v>
      </c>
      <c r="G95" s="179">
        <f>+[1]GBA!$S97</f>
        <v>6815.4346791655526</v>
      </c>
      <c r="H95" s="182">
        <f>+PAM!$P96</f>
        <v>6744.5450000000001</v>
      </c>
      <c r="I95" s="182">
        <f>+PAM!$S96</f>
        <v>6739.316000875192</v>
      </c>
      <c r="J95" s="179">
        <f>+[1]PAM!$S97</f>
        <v>6739.3160008751911</v>
      </c>
      <c r="K95" s="182">
        <f>+NOA!$P96</f>
        <v>6654.223</v>
      </c>
      <c r="L95" s="182">
        <f>+NOA!$S96</f>
        <v>6576.0598785360717</v>
      </c>
      <c r="M95" s="179">
        <f>+[1]NOA!$S97</f>
        <v>6576.0598785360726</v>
      </c>
      <c r="N95" s="182">
        <f>+NEA!$P96</f>
        <v>6589.3829999999998</v>
      </c>
      <c r="O95" s="182">
        <f>+NEA!$S96</f>
        <v>6502.6834611481008</v>
      </c>
      <c r="P95" s="179">
        <f>+[1]NEA!$S97</f>
        <v>6502.6834611480999</v>
      </c>
      <c r="Q95" s="182">
        <f>+CUY!$P96</f>
        <v>6836.7209999999995</v>
      </c>
      <c r="R95" s="182">
        <f>+CUY!$S96</f>
        <v>6660.3586677524154</v>
      </c>
      <c r="S95" s="179">
        <f>+[1]CUY!$S97</f>
        <v>6660.3586677524136</v>
      </c>
      <c r="T95" s="182">
        <f>+PAT!$P96</f>
        <v>6467.4620000000004</v>
      </c>
      <c r="U95" s="182">
        <f>+PAT!$S96</f>
        <v>6534.2595782180442</v>
      </c>
      <c r="V95" s="179">
        <f>+[1]PAT!$S97</f>
        <v>6534.2595782180451</v>
      </c>
      <c r="X95" s="165">
        <f t="shared" si="74"/>
        <v>3.7855798391745799E-2</v>
      </c>
      <c r="Y95" s="165">
        <f t="shared" si="75"/>
        <v>4.1921926974237689E-2</v>
      </c>
      <c r="Z95" s="183">
        <f t="shared" si="76"/>
        <v>4.1950001899856426E-2</v>
      </c>
      <c r="AA95" s="165">
        <f t="shared" si="77"/>
        <v>3.8944645276622447E-2</v>
      </c>
      <c r="AB95" s="165">
        <f t="shared" si="78"/>
        <v>4.8511931061089086E-2</v>
      </c>
      <c r="AC95" s="183">
        <f t="shared" si="79"/>
        <v>4.8511931061088642E-2</v>
      </c>
      <c r="AD95" s="165">
        <f t="shared" si="80"/>
        <v>3.7066599543659873E-2</v>
      </c>
      <c r="AE95" s="165">
        <f t="shared" si="81"/>
        <v>4.4293643378519709E-2</v>
      </c>
      <c r="AF95" s="183">
        <f t="shared" si="82"/>
        <v>4.4293643378519709E-2</v>
      </c>
      <c r="AG95" s="165">
        <f t="shared" si="83"/>
        <v>3.5079526878422085E-2</v>
      </c>
      <c r="AH95" s="165">
        <f t="shared" si="84"/>
        <v>3.921974860921229E-2</v>
      </c>
      <c r="AI95" s="183">
        <f t="shared" si="85"/>
        <v>3.921974860921229E-2</v>
      </c>
      <c r="AJ95" s="165">
        <f t="shared" si="86"/>
        <v>3.279922634683996E-2</v>
      </c>
      <c r="AK95" s="165">
        <f t="shared" si="87"/>
        <v>3.5242873513204875E-2</v>
      </c>
      <c r="AL95" s="183">
        <f t="shared" si="88"/>
        <v>3.5242873513204653E-2</v>
      </c>
      <c r="AM95" s="165">
        <f t="shared" si="89"/>
        <v>4.2569115911974098E-2</v>
      </c>
      <c r="AN95" s="165">
        <f t="shared" si="90"/>
        <v>4.5375617468605967E-2</v>
      </c>
      <c r="AO95" s="183">
        <f t="shared" si="91"/>
        <v>4.5375617468605745E-2</v>
      </c>
      <c r="AP95" s="165">
        <f t="shared" si="92"/>
        <v>3.697488557935058E-2</v>
      </c>
      <c r="AQ95" s="165">
        <f t="shared" si="93"/>
        <v>4.3046349116938831E-2</v>
      </c>
      <c r="AR95" s="183">
        <f t="shared" si="94"/>
        <v>4.3046349116939053E-2</v>
      </c>
      <c r="AT95" s="80">
        <f t="shared" si="60"/>
        <v>4.1950001899856426E-2</v>
      </c>
      <c r="AU95" s="80">
        <f t="shared" si="61"/>
        <v>3.7855798391745799E-2</v>
      </c>
      <c r="AV95" s="80">
        <f t="shared" si="95"/>
        <v>4.0942035081106276E-3</v>
      </c>
      <c r="AW95" s="80">
        <f t="shared" si="62"/>
        <v>4.8511931061089086E-2</v>
      </c>
      <c r="AX95" s="80">
        <f t="shared" si="63"/>
        <v>3.8944645276622447E-2</v>
      </c>
      <c r="AY95" s="80">
        <f t="shared" si="96"/>
        <v>9.5672857844666392E-3</v>
      </c>
      <c r="AZ95" s="80">
        <f t="shared" si="64"/>
        <v>4.4293643378519709E-2</v>
      </c>
      <c r="BA95" s="80">
        <f t="shared" si="65"/>
        <v>3.7066599543659873E-2</v>
      </c>
      <c r="BB95" s="80">
        <f t="shared" si="97"/>
        <v>7.2270438348598365E-3</v>
      </c>
      <c r="BC95" s="80">
        <f t="shared" si="66"/>
        <v>3.921974860921229E-2</v>
      </c>
      <c r="BD95" s="80">
        <f t="shared" si="67"/>
        <v>3.5079526878422085E-2</v>
      </c>
      <c r="BE95" s="80">
        <f t="shared" si="98"/>
        <v>4.1402217307902056E-3</v>
      </c>
      <c r="BF95" s="80">
        <f t="shared" si="68"/>
        <v>3.5242873513204875E-2</v>
      </c>
      <c r="BG95" s="80">
        <f t="shared" si="69"/>
        <v>3.279922634683996E-2</v>
      </c>
      <c r="BH95" s="80">
        <f t="shared" si="99"/>
        <v>2.4436471663649151E-3</v>
      </c>
      <c r="BI95" s="80">
        <f t="shared" si="70"/>
        <v>4.5375617468605967E-2</v>
      </c>
      <c r="BJ95" s="80">
        <f t="shared" si="71"/>
        <v>4.2569115911974098E-2</v>
      </c>
      <c r="BK95" s="80">
        <f t="shared" si="100"/>
        <v>2.8065015566318685E-3</v>
      </c>
      <c r="BL95" s="80">
        <f t="shared" si="72"/>
        <v>4.3046349116939053E-2</v>
      </c>
      <c r="BM95" s="80">
        <f t="shared" si="73"/>
        <v>3.697488557935058E-2</v>
      </c>
      <c r="BN95" s="80">
        <f t="shared" si="101"/>
        <v>6.0714635375884729E-3</v>
      </c>
    </row>
    <row r="96" spans="1:66" s="81" customFormat="1" x14ac:dyDescent="0.2">
      <c r="A96" s="79">
        <f>+NAC!A97</f>
        <v>45505</v>
      </c>
      <c r="B96" s="182">
        <f>+NAC!P97</f>
        <v>6931.7979999999998</v>
      </c>
      <c r="C96" s="182">
        <f>+NAC!S97</f>
        <v>6952.6392755073766</v>
      </c>
      <c r="D96" s="179">
        <f>+[1]NAC!$S98</f>
        <v>6953.3473947840484</v>
      </c>
      <c r="E96" s="182">
        <f>+GBA!$P97</f>
        <v>6880.7830000000004</v>
      </c>
      <c r="F96" s="182">
        <f>+GBA!$S97</f>
        <v>7045.906254705229</v>
      </c>
      <c r="G96" s="179">
        <f>+[1]GBA!$S98</f>
        <v>7045.9062547052272</v>
      </c>
      <c r="H96" s="182">
        <f>+PAM!$P97</f>
        <v>7016.4719999999998</v>
      </c>
      <c r="I96" s="182">
        <f>+PAM!$S97</f>
        <v>6991.1383097283133</v>
      </c>
      <c r="J96" s="179">
        <f>+[1]PAM!$S98</f>
        <v>6991.1383097283142</v>
      </c>
      <c r="K96" s="182">
        <f>+NOA!$P97</f>
        <v>6893.5550000000003</v>
      </c>
      <c r="L96" s="182">
        <f>+NOA!$S97</f>
        <v>6838.8931459249234</v>
      </c>
      <c r="M96" s="179">
        <f>+[1]NOA!$S98</f>
        <v>6838.8931459249234</v>
      </c>
      <c r="N96" s="182">
        <f>+NEA!$P97</f>
        <v>6850.5469999999996</v>
      </c>
      <c r="O96" s="182">
        <f>+NEA!$S97</f>
        <v>6786.6042766851733</v>
      </c>
      <c r="P96" s="179">
        <f>+[1]NEA!$S98</f>
        <v>6786.6042766851742</v>
      </c>
      <c r="Q96" s="182">
        <f>+CUY!$P97</f>
        <v>7104.0810000000001</v>
      </c>
      <c r="R96" s="182">
        <f>+CUY!$S97</f>
        <v>6952.5572546852027</v>
      </c>
      <c r="S96" s="179">
        <f>+[1]CUY!$S98</f>
        <v>6952.5572546852027</v>
      </c>
      <c r="T96" s="182">
        <f>+PAT!$P97</f>
        <v>6745.4679999999998</v>
      </c>
      <c r="U96" s="182">
        <f>+PAT!$S97</f>
        <v>6817.4403513987236</v>
      </c>
      <c r="V96" s="179">
        <f>+[1]PAT!$S98</f>
        <v>6817.4403513987236</v>
      </c>
      <c r="X96" s="165">
        <f t="shared" si="74"/>
        <v>4.1202915813617347E-2</v>
      </c>
      <c r="Y96" s="165">
        <f t="shared" si="75"/>
        <v>3.7092632867114839E-2</v>
      </c>
      <c r="Z96" s="183">
        <f t="shared" si="76"/>
        <v>3.7102103505009643E-2</v>
      </c>
      <c r="AA96" s="165">
        <f t="shared" si="77"/>
        <v>4.2929710898830464E-2</v>
      </c>
      <c r="AB96" s="165">
        <f t="shared" si="78"/>
        <v>3.3816122725703002E-2</v>
      </c>
      <c r="AC96" s="183">
        <f t="shared" si="79"/>
        <v>3.3816122725703002E-2</v>
      </c>
      <c r="AD96" s="165">
        <f t="shared" si="80"/>
        <v>4.0318064450604041E-2</v>
      </c>
      <c r="AE96" s="165">
        <f t="shared" si="81"/>
        <v>3.7366152413749187E-2</v>
      </c>
      <c r="AF96" s="183">
        <f t="shared" si="82"/>
        <v>3.7366152413749409E-2</v>
      </c>
      <c r="AG96" s="165">
        <f t="shared" si="83"/>
        <v>3.5966934080808644E-2</v>
      </c>
      <c r="AH96" s="165">
        <f t="shared" si="84"/>
        <v>3.9968198624031226E-2</v>
      </c>
      <c r="AI96" s="183">
        <f t="shared" si="85"/>
        <v>3.9968198624031004E-2</v>
      </c>
      <c r="AJ96" s="165">
        <f t="shared" si="86"/>
        <v>3.9634059820168321E-2</v>
      </c>
      <c r="AK96" s="165">
        <f t="shared" si="87"/>
        <v>4.3662099998166504E-2</v>
      </c>
      <c r="AL96" s="183">
        <f t="shared" si="88"/>
        <v>4.3662099998166948E-2</v>
      </c>
      <c r="AM96" s="165">
        <f t="shared" si="89"/>
        <v>3.9106466389370098E-2</v>
      </c>
      <c r="AN96" s="165">
        <f t="shared" si="90"/>
        <v>4.3871299055939783E-2</v>
      </c>
      <c r="AO96" s="183">
        <f t="shared" si="91"/>
        <v>4.3871299055940227E-2</v>
      </c>
      <c r="AP96" s="165">
        <f t="shared" si="92"/>
        <v>4.2985331804036742E-2</v>
      </c>
      <c r="AQ96" s="165">
        <f t="shared" si="93"/>
        <v>4.3337851793439963E-2</v>
      </c>
      <c r="AR96" s="183">
        <f t="shared" si="94"/>
        <v>4.3337851793439963E-2</v>
      </c>
      <c r="AT96" s="80">
        <f t="shared" si="60"/>
        <v>4.1202915813617347E-2</v>
      </c>
      <c r="AU96" s="80">
        <f t="shared" si="61"/>
        <v>3.7092632867114839E-2</v>
      </c>
      <c r="AV96" s="80">
        <f t="shared" si="95"/>
        <v>4.1102829465025081E-3</v>
      </c>
      <c r="AW96" s="80">
        <f t="shared" si="62"/>
        <v>4.2929710898830464E-2</v>
      </c>
      <c r="AX96" s="80">
        <f t="shared" si="63"/>
        <v>3.3816122725703002E-2</v>
      </c>
      <c r="AY96" s="80">
        <f t="shared" si="96"/>
        <v>9.1135881731274626E-3</v>
      </c>
      <c r="AZ96" s="80">
        <f t="shared" si="64"/>
        <v>4.0318064450604041E-2</v>
      </c>
      <c r="BA96" s="80">
        <f t="shared" si="65"/>
        <v>3.7366152413749187E-2</v>
      </c>
      <c r="BB96" s="80">
        <f t="shared" si="97"/>
        <v>2.9519120368548535E-3</v>
      </c>
      <c r="BC96" s="80">
        <f t="shared" si="66"/>
        <v>3.9968198624031226E-2</v>
      </c>
      <c r="BD96" s="80">
        <f t="shared" si="67"/>
        <v>3.5966934080808644E-2</v>
      </c>
      <c r="BE96" s="80">
        <f t="shared" si="98"/>
        <v>4.0012645432225824E-3</v>
      </c>
      <c r="BF96" s="80">
        <f t="shared" si="68"/>
        <v>4.3662099998166948E-2</v>
      </c>
      <c r="BG96" s="80">
        <f t="shared" si="69"/>
        <v>3.9634059820168321E-2</v>
      </c>
      <c r="BH96" s="80">
        <f t="shared" si="99"/>
        <v>4.0280401779986263E-3</v>
      </c>
      <c r="BI96" s="80">
        <f t="shared" si="70"/>
        <v>4.3871299055940227E-2</v>
      </c>
      <c r="BJ96" s="80">
        <f t="shared" si="71"/>
        <v>3.9106466389370098E-2</v>
      </c>
      <c r="BK96" s="80">
        <f t="shared" si="100"/>
        <v>4.764832666570129E-3</v>
      </c>
      <c r="BL96" s="80">
        <f t="shared" si="72"/>
        <v>4.3337851793439963E-2</v>
      </c>
      <c r="BM96" s="80">
        <f t="shared" si="73"/>
        <v>4.2985331804036742E-2</v>
      </c>
      <c r="BN96" s="80">
        <f t="shared" si="101"/>
        <v>3.525199894032216E-4</v>
      </c>
    </row>
    <row r="97" spans="1:66" s="81" customFormat="1" x14ac:dyDescent="0.2">
      <c r="A97" s="79">
        <f>+NAC!A98</f>
        <v>45536</v>
      </c>
      <c r="B97" s="182">
        <f>+NAC!P98</f>
        <v>7157.9269999999997</v>
      </c>
      <c r="C97" s="182">
        <f>+NAC!S98</f>
        <v>7137.8490315756635</v>
      </c>
      <c r="D97" s="179">
        <f>+[1]NAC!$S99</f>
        <v>7138.6795313701468</v>
      </c>
      <c r="E97" s="182">
        <f>+GBA!$P98</f>
        <v>7117.183</v>
      </c>
      <c r="F97" s="182">
        <f>+GBA!$S98</f>
        <v>7213.6336343316161</v>
      </c>
      <c r="G97" s="179">
        <f>+[1]GBA!$S99</f>
        <v>7213.6336343316152</v>
      </c>
      <c r="H97" s="182">
        <f>+PAM!$P98</f>
        <v>7238.5780000000004</v>
      </c>
      <c r="I97" s="182">
        <f>+PAM!$S98</f>
        <v>7157.342217477978</v>
      </c>
      <c r="J97" s="179">
        <f>+[1]PAM!$S99</f>
        <v>7157.3422174779798</v>
      </c>
      <c r="K97" s="182">
        <f>+NOA!$P98</f>
        <v>7102.4160000000002</v>
      </c>
      <c r="L97" s="182">
        <f>+NOA!$S98</f>
        <v>6986.4364393601772</v>
      </c>
      <c r="M97" s="179">
        <f>+[1]NOA!$S99</f>
        <v>6986.4364393601782</v>
      </c>
      <c r="N97" s="182">
        <f>+NEA!$P98</f>
        <v>7062.5910000000003</v>
      </c>
      <c r="O97" s="182">
        <f>+NEA!$S98</f>
        <v>6928.3245852672162</v>
      </c>
      <c r="P97" s="179">
        <f>+[1]NEA!$S99</f>
        <v>6928.3245852672153</v>
      </c>
      <c r="Q97" s="182">
        <f>+CUY!$P98</f>
        <v>7312.5110000000004</v>
      </c>
      <c r="R97" s="182">
        <f>+CUY!$S98</f>
        <v>7121.0810124371583</v>
      </c>
      <c r="S97" s="179">
        <f>+[1]CUY!$S99</f>
        <v>7121.0810124371556</v>
      </c>
      <c r="T97" s="182">
        <f>+PAT!$P98</f>
        <v>6960.7089999999998</v>
      </c>
      <c r="U97" s="182">
        <f>+PAT!$S98</f>
        <v>7000.7984758774064</v>
      </c>
      <c r="V97" s="179">
        <f>+[1]PAT!$S99</f>
        <v>7000.7984758774064</v>
      </c>
      <c r="X97" s="165">
        <f t="shared" ref="X97:X107" si="102">+B97/B96-1</f>
        <v>3.2621983502692853E-2</v>
      </c>
      <c r="Y97" s="165">
        <f t="shared" ref="Y97:Y107" si="103">+C97/C96-1</f>
        <v>2.6638769642593152E-2</v>
      </c>
      <c r="Z97" s="183">
        <f t="shared" ref="Z97:Z107" si="104">+D97/D96-1</f>
        <v>2.6653657017787324E-2</v>
      </c>
      <c r="AA97" s="165">
        <f t="shared" ref="AA97:AA107" si="105">+E97/E96-1</f>
        <v>3.4356555060666816E-2</v>
      </c>
      <c r="AB97" s="165">
        <f t="shared" ref="AB97:AB107" si="106">+F97/F96-1</f>
        <v>2.3804940565932187E-2</v>
      </c>
      <c r="AC97" s="183">
        <f t="shared" ref="AC97:AC107" si="107">+G97/G96-1</f>
        <v>2.3804940565932187E-2</v>
      </c>
      <c r="AD97" s="165">
        <f t="shared" ref="AD97:AD107" si="108">+H97/H96-1</f>
        <v>3.1654939975531926E-2</v>
      </c>
      <c r="AE97" s="165">
        <f t="shared" ref="AE97:AE107" si="109">+I97/I96-1</f>
        <v>2.3773511606598907E-2</v>
      </c>
      <c r="AF97" s="183">
        <f t="shared" ref="AF97:AF107" si="110">+J97/J96-1</f>
        <v>2.3773511606599129E-2</v>
      </c>
      <c r="AG97" s="165">
        <f t="shared" ref="AG97:AG107" si="111">+K97/K96-1</f>
        <v>3.0298010242900686E-2</v>
      </c>
      <c r="AH97" s="165">
        <f t="shared" ref="AH97:AH107" si="112">+L97/L96-1</f>
        <v>2.1574148080259148E-2</v>
      </c>
      <c r="AI97" s="183">
        <f t="shared" ref="AI97:AI107" si="113">+M97/M96-1</f>
        <v>2.157414808025937E-2</v>
      </c>
      <c r="AJ97" s="165">
        <f t="shared" ref="AJ97:AJ107" si="114">+N97/N96-1</f>
        <v>3.0952856757278102E-2</v>
      </c>
      <c r="AK97" s="165">
        <f t="shared" ref="AK97:AK107" si="115">+O97/O96-1</f>
        <v>2.0882359248337368E-2</v>
      </c>
      <c r="AL97" s="183">
        <f t="shared" ref="AL97:AL107" si="116">+P97/P96-1</f>
        <v>2.0882359248337146E-2</v>
      </c>
      <c r="AM97" s="165">
        <f t="shared" ref="AM97:AM107" si="117">+Q97/Q96-1</f>
        <v>2.9339474029082657E-2</v>
      </c>
      <c r="AN97" s="165">
        <f t="shared" ref="AN97:AN107" si="118">+R97/R96-1</f>
        <v>2.4239103912217397E-2</v>
      </c>
      <c r="AO97" s="183">
        <f t="shared" ref="AO97:AO107" si="119">+S97/S96-1</f>
        <v>2.4239103912216953E-2</v>
      </c>
      <c r="AP97" s="165">
        <f t="shared" ref="AP97:AP107" si="120">+T97/T96-1</f>
        <v>3.1908979480741673E-2</v>
      </c>
      <c r="AQ97" s="165">
        <f t="shared" ref="AQ97:AQ107" si="121">+U97/U96-1</f>
        <v>2.689544976232372E-2</v>
      </c>
      <c r="AR97" s="183">
        <f t="shared" ref="AR97:AR107" si="122">+V97/V96-1</f>
        <v>2.689544976232372E-2</v>
      </c>
      <c r="AT97" s="80">
        <f t="shared" ref="AT97:AT107" si="123">+MAX(X97:Z97)</f>
        <v>3.2621983502692853E-2</v>
      </c>
      <c r="AU97" s="80">
        <f t="shared" ref="AU97:AU107" si="124">+MIN(X97:Z97)</f>
        <v>2.6638769642593152E-2</v>
      </c>
      <c r="AV97" s="80">
        <f t="shared" ref="AV97:AV107" si="125">+AT97-AU97</f>
        <v>5.9832138600997009E-3</v>
      </c>
      <c r="AW97" s="80">
        <f t="shared" ref="AW97:AW107" si="126">+MAX(AA97:AC97)</f>
        <v>3.4356555060666816E-2</v>
      </c>
      <c r="AX97" s="80">
        <f t="shared" ref="AX97:AX107" si="127">+MIN(AA97:AC97)</f>
        <v>2.3804940565932187E-2</v>
      </c>
      <c r="AY97" s="80">
        <f t="shared" ref="AY97:AY107" si="128">+AW97-AX97</f>
        <v>1.0551614494734629E-2</v>
      </c>
      <c r="AZ97" s="80">
        <f t="shared" ref="AZ97:AZ107" si="129">+MAX(AD97:AF97)</f>
        <v>3.1654939975531926E-2</v>
      </c>
      <c r="BA97" s="80">
        <f t="shared" ref="BA97:BA107" si="130">+MIN(AD97:AF97)</f>
        <v>2.3773511606598907E-2</v>
      </c>
      <c r="BB97" s="80">
        <f t="shared" ref="BB97:BB107" si="131">+AZ97-BA97</f>
        <v>7.8814283689330189E-3</v>
      </c>
      <c r="BC97" s="80">
        <f t="shared" ref="BC97:BC107" si="132">+MAX(AG97:AI97)</f>
        <v>3.0298010242900686E-2</v>
      </c>
      <c r="BD97" s="80">
        <f t="shared" ref="BD97:BD107" si="133">+MIN(AG97:AI97)</f>
        <v>2.1574148080259148E-2</v>
      </c>
      <c r="BE97" s="80">
        <f t="shared" ref="BE97:BE107" si="134">+BC97-BD97</f>
        <v>8.723862162641538E-3</v>
      </c>
      <c r="BF97" s="80">
        <f t="shared" ref="BF97:BF107" si="135">+MAX(AJ97:AL97)</f>
        <v>3.0952856757278102E-2</v>
      </c>
      <c r="BG97" s="80">
        <f t="shared" ref="BG97:BG107" si="136">+MIN(AJ97:AL97)</f>
        <v>2.0882359248337146E-2</v>
      </c>
      <c r="BH97" s="80">
        <f t="shared" ref="BH97:BH107" si="137">+BF97-BG97</f>
        <v>1.0070497508940957E-2</v>
      </c>
      <c r="BI97" s="80">
        <f t="shared" ref="BI97:BI107" si="138">+MAX(AM97:AO97)</f>
        <v>2.9339474029082657E-2</v>
      </c>
      <c r="BJ97" s="80">
        <f t="shared" ref="BJ97:BJ107" si="139">+MIN(AM97:AO97)</f>
        <v>2.4239103912216953E-2</v>
      </c>
      <c r="BK97" s="80">
        <f t="shared" ref="BK97:BK107" si="140">+BI97-BJ97</f>
        <v>5.1003701168657045E-3</v>
      </c>
      <c r="BL97" s="80">
        <f t="shared" ref="BL97:BL107" si="141">+MAX(AP97:AR97)</f>
        <v>3.1908979480741673E-2</v>
      </c>
      <c r="BM97" s="80">
        <f t="shared" ref="BM97:BM107" si="142">+MIN(AP97:AR97)</f>
        <v>2.689544976232372E-2</v>
      </c>
      <c r="BN97" s="80">
        <f t="shared" ref="BN97:BN107" si="143">+BL97-BM97</f>
        <v>5.0135297184179528E-3</v>
      </c>
    </row>
    <row r="98" spans="1:66" s="81" customFormat="1" x14ac:dyDescent="0.2">
      <c r="A98" s="79">
        <f>+NAC!A99</f>
        <v>45566</v>
      </c>
      <c r="B98" s="182">
        <f>+NAC!P99</f>
        <v>7366.7820000000002</v>
      </c>
      <c r="C98" s="182">
        <f>+NAC!S99</f>
        <v>7303.953606663842</v>
      </c>
      <c r="D98" s="179">
        <f>+[1]NAC!$S100</f>
        <v>7304.9792800733176</v>
      </c>
      <c r="E98" s="182">
        <f>+GBA!$P99</f>
        <v>7336.5029999999997</v>
      </c>
      <c r="F98" s="182">
        <f>+GBA!$S99</f>
        <v>7379.0977536279961</v>
      </c>
      <c r="G98" s="179">
        <f>+[1]GBA!$S100</f>
        <v>7379.0977536279952</v>
      </c>
      <c r="H98" s="182">
        <f>+PAM!$P99</f>
        <v>7440.4639999999999</v>
      </c>
      <c r="I98" s="182">
        <f>+PAM!$S99</f>
        <v>7309.822530827274</v>
      </c>
      <c r="J98" s="179">
        <f>+[1]PAM!$S100</f>
        <v>7309.822530827274</v>
      </c>
      <c r="K98" s="182">
        <f>+NOA!$P99</f>
        <v>7285.5010000000002</v>
      </c>
      <c r="L98" s="182">
        <f>+NOA!$S99</f>
        <v>7130.2889044835783</v>
      </c>
      <c r="M98" s="179">
        <f>+[1]NOA!$S100</f>
        <v>7130.2889044835774</v>
      </c>
      <c r="N98" s="182">
        <f>+NEA!$P99</f>
        <v>7240.335</v>
      </c>
      <c r="O98" s="182">
        <f>+NEA!$S99</f>
        <v>7065.8400875252055</v>
      </c>
      <c r="P98" s="179">
        <f>+[1]NEA!$S100</f>
        <v>7065.8400875252073</v>
      </c>
      <c r="Q98" s="182">
        <f>+CUY!$P99</f>
        <v>7511.18</v>
      </c>
      <c r="R98" s="182">
        <f>+CUY!$S99</f>
        <v>7249.1311781572103</v>
      </c>
      <c r="S98" s="179">
        <f>+[1]CUY!$S100</f>
        <v>7249.1311781572103</v>
      </c>
      <c r="T98" s="182">
        <f>+PAT!$P99</f>
        <v>7200.335</v>
      </c>
      <c r="U98" s="182">
        <f>+PAT!$S99</f>
        <v>7178.5829047176094</v>
      </c>
      <c r="V98" s="179">
        <f>+[1]PAT!$S100</f>
        <v>7178.5829047176094</v>
      </c>
      <c r="X98" s="165">
        <f t="shared" si="102"/>
        <v>2.9178140542646114E-2</v>
      </c>
      <c r="Y98" s="165">
        <f t="shared" si="103"/>
        <v>2.3270956607989612E-2</v>
      </c>
      <c r="Z98" s="183">
        <f t="shared" si="104"/>
        <v>2.3295589607627676E-2</v>
      </c>
      <c r="AA98" s="165">
        <f t="shared" si="105"/>
        <v>3.081556284277065E-2</v>
      </c>
      <c r="AB98" s="165">
        <f t="shared" si="106"/>
        <v>2.2937693773203538E-2</v>
      </c>
      <c r="AC98" s="183">
        <f t="shared" si="107"/>
        <v>2.2937693773203538E-2</v>
      </c>
      <c r="AD98" s="165">
        <f t="shared" si="108"/>
        <v>2.789028452825959E-2</v>
      </c>
      <c r="AE98" s="165">
        <f t="shared" si="109"/>
        <v>2.1304041181228417E-2</v>
      </c>
      <c r="AF98" s="183">
        <f t="shared" si="110"/>
        <v>2.1304041181228195E-2</v>
      </c>
      <c r="AG98" s="165">
        <f t="shared" si="111"/>
        <v>2.5777847988628144E-2</v>
      </c>
      <c r="AH98" s="165">
        <f t="shared" si="112"/>
        <v>2.0590248887539575E-2</v>
      </c>
      <c r="AI98" s="183">
        <f t="shared" si="113"/>
        <v>2.0590248887539131E-2</v>
      </c>
      <c r="AJ98" s="165">
        <f t="shared" si="114"/>
        <v>2.5166967760132275E-2</v>
      </c>
      <c r="AK98" s="165">
        <f t="shared" si="115"/>
        <v>1.9848305397008881E-2</v>
      </c>
      <c r="AL98" s="183">
        <f t="shared" si="116"/>
        <v>1.9848305397009325E-2</v>
      </c>
      <c r="AM98" s="165">
        <f t="shared" si="117"/>
        <v>2.7168369387752023E-2</v>
      </c>
      <c r="AN98" s="165">
        <f t="shared" si="118"/>
        <v>1.7981843697102873E-2</v>
      </c>
      <c r="AO98" s="183">
        <f t="shared" si="119"/>
        <v>1.7981843697103317E-2</v>
      </c>
      <c r="AP98" s="165">
        <f t="shared" si="120"/>
        <v>3.4425516136359136E-2</v>
      </c>
      <c r="AQ98" s="165">
        <f t="shared" si="121"/>
        <v>2.5394878806009435E-2</v>
      </c>
      <c r="AR98" s="183">
        <f t="shared" si="122"/>
        <v>2.5394878806009435E-2</v>
      </c>
      <c r="AT98" s="80">
        <f t="shared" si="123"/>
        <v>2.9178140542646114E-2</v>
      </c>
      <c r="AU98" s="80">
        <f t="shared" si="124"/>
        <v>2.3270956607989612E-2</v>
      </c>
      <c r="AV98" s="80">
        <f t="shared" si="125"/>
        <v>5.9071839346565014E-3</v>
      </c>
      <c r="AW98" s="80">
        <f t="shared" si="126"/>
        <v>3.081556284277065E-2</v>
      </c>
      <c r="AX98" s="80">
        <f t="shared" si="127"/>
        <v>2.2937693773203538E-2</v>
      </c>
      <c r="AY98" s="80">
        <f t="shared" si="128"/>
        <v>7.8778690695671116E-3</v>
      </c>
      <c r="AZ98" s="80">
        <f t="shared" si="129"/>
        <v>2.789028452825959E-2</v>
      </c>
      <c r="BA98" s="80">
        <f t="shared" si="130"/>
        <v>2.1304041181228195E-2</v>
      </c>
      <c r="BB98" s="80">
        <f t="shared" si="131"/>
        <v>6.5862433470313952E-3</v>
      </c>
      <c r="BC98" s="80">
        <f t="shared" si="132"/>
        <v>2.5777847988628144E-2</v>
      </c>
      <c r="BD98" s="80">
        <f t="shared" si="133"/>
        <v>2.0590248887539131E-2</v>
      </c>
      <c r="BE98" s="80">
        <f t="shared" si="134"/>
        <v>5.1875991010890132E-3</v>
      </c>
      <c r="BF98" s="80">
        <f t="shared" si="135"/>
        <v>2.5166967760132275E-2</v>
      </c>
      <c r="BG98" s="80">
        <f t="shared" si="136"/>
        <v>1.9848305397008881E-2</v>
      </c>
      <c r="BH98" s="80">
        <f t="shared" si="137"/>
        <v>5.3186623631233942E-3</v>
      </c>
      <c r="BI98" s="80">
        <f t="shared" si="138"/>
        <v>2.7168369387752023E-2</v>
      </c>
      <c r="BJ98" s="80">
        <f t="shared" si="139"/>
        <v>1.7981843697102873E-2</v>
      </c>
      <c r="BK98" s="80">
        <f t="shared" si="140"/>
        <v>9.1865256906491499E-3</v>
      </c>
      <c r="BL98" s="80">
        <f t="shared" si="141"/>
        <v>3.4425516136359136E-2</v>
      </c>
      <c r="BM98" s="80">
        <f t="shared" si="142"/>
        <v>2.5394878806009435E-2</v>
      </c>
      <c r="BN98" s="80">
        <f t="shared" si="143"/>
        <v>9.0306373303497001E-3</v>
      </c>
    </row>
    <row r="99" spans="1:66" s="81" customFormat="1" x14ac:dyDescent="0.2">
      <c r="A99" s="79">
        <f>+NAC!A100</f>
        <v>45597</v>
      </c>
      <c r="B99" s="182">
        <f>+NAC!P100</f>
        <v>7566.7780000000002</v>
      </c>
      <c r="C99" s="182">
        <f>+NAC!S100</f>
        <v>7441.00993589879</v>
      </c>
      <c r="D99" s="179">
        <f>+[1]NAC!$S101</f>
        <v>7442.209526464093</v>
      </c>
      <c r="E99" s="182">
        <f>+GBA!$P100</f>
        <v>7543.8590000000004</v>
      </c>
      <c r="F99" s="182">
        <f>+GBA!$S100</f>
        <v>7552.3058068648379</v>
      </c>
      <c r="G99" s="179">
        <f>+[1]GBA!$S101</f>
        <v>7552.3058068648379</v>
      </c>
      <c r="H99" s="182">
        <f>+PAM!$P100</f>
        <v>7635.6220000000003</v>
      </c>
      <c r="I99" s="182">
        <f>+PAM!$S100</f>
        <v>7457.2628986898535</v>
      </c>
      <c r="J99" s="179">
        <f>+[1]PAM!$S101</f>
        <v>7457.2628986898544</v>
      </c>
      <c r="K99" s="182">
        <f>+NOA!$P100</f>
        <v>7488.3969999999999</v>
      </c>
      <c r="L99" s="182">
        <f>+NOA!$S100</f>
        <v>7276.7628201431526</v>
      </c>
      <c r="M99" s="179">
        <f>+[1]NOA!$S101</f>
        <v>7276.7628201431526</v>
      </c>
      <c r="N99" s="182">
        <f>+NEA!$P100</f>
        <v>7407.2569999999996</v>
      </c>
      <c r="O99" s="182">
        <f>+NEA!$S100</f>
        <v>7185.5587836574996</v>
      </c>
      <c r="P99" s="179">
        <f>+[1]NEA!$S101</f>
        <v>7185.5587836574996</v>
      </c>
      <c r="Q99" s="182">
        <f>+CUY!$P100</f>
        <v>7682.8540000000003</v>
      </c>
      <c r="R99" s="182">
        <f>+CUY!$S100</f>
        <v>7390.4874601743932</v>
      </c>
      <c r="S99" s="179">
        <f>+[1]CUY!$S101</f>
        <v>7390.4874601743941</v>
      </c>
      <c r="T99" s="182">
        <f>+PAT!$P100</f>
        <v>7425.1369999999997</v>
      </c>
      <c r="U99" s="182">
        <f>+PAT!$S100</f>
        <v>7364.1493636594578</v>
      </c>
      <c r="V99" s="179">
        <f>+[1]PAT!$S101</f>
        <v>7364.1493636594587</v>
      </c>
      <c r="X99" s="165">
        <f t="shared" si="102"/>
        <v>2.7148353242976375E-2</v>
      </c>
      <c r="Y99" s="165">
        <f t="shared" si="103"/>
        <v>1.8764676860748786E-2</v>
      </c>
      <c r="Z99" s="183">
        <f t="shared" si="104"/>
        <v>1.8785850189214859E-2</v>
      </c>
      <c r="AA99" s="165">
        <f t="shared" si="105"/>
        <v>2.8263601882259293E-2</v>
      </c>
      <c r="AB99" s="165">
        <f t="shared" si="106"/>
        <v>2.3472795593700191E-2</v>
      </c>
      <c r="AC99" s="183">
        <f t="shared" si="107"/>
        <v>2.3472795593700191E-2</v>
      </c>
      <c r="AD99" s="165">
        <f t="shared" si="108"/>
        <v>2.6229278174049409E-2</v>
      </c>
      <c r="AE99" s="165">
        <f t="shared" si="109"/>
        <v>2.0170170649258301E-2</v>
      </c>
      <c r="AF99" s="183">
        <f t="shared" si="110"/>
        <v>2.0170170649258523E-2</v>
      </c>
      <c r="AG99" s="165">
        <f t="shared" si="111"/>
        <v>2.7849285862427298E-2</v>
      </c>
      <c r="AH99" s="165">
        <f t="shared" si="112"/>
        <v>2.0542493806593232E-2</v>
      </c>
      <c r="AI99" s="183">
        <f t="shared" si="113"/>
        <v>2.0542493806593454E-2</v>
      </c>
      <c r="AJ99" s="165">
        <f t="shared" si="114"/>
        <v>2.3054458115542964E-2</v>
      </c>
      <c r="AK99" s="165">
        <f t="shared" si="115"/>
        <v>1.6943306761733501E-2</v>
      </c>
      <c r="AL99" s="183">
        <f t="shared" si="116"/>
        <v>1.6943306761733279E-2</v>
      </c>
      <c r="AM99" s="165">
        <f t="shared" si="117"/>
        <v>2.2855796292992503E-2</v>
      </c>
      <c r="AN99" s="165">
        <f t="shared" si="118"/>
        <v>1.9499755011071152E-2</v>
      </c>
      <c r="AO99" s="183">
        <f t="shared" si="119"/>
        <v>1.9499755011071152E-2</v>
      </c>
      <c r="AP99" s="165">
        <f t="shared" si="120"/>
        <v>3.1221047354046627E-2</v>
      </c>
      <c r="AQ99" s="165">
        <f t="shared" si="121"/>
        <v>2.5850012656383425E-2</v>
      </c>
      <c r="AR99" s="183">
        <f t="shared" si="122"/>
        <v>2.5850012656383647E-2</v>
      </c>
      <c r="AT99" s="80">
        <f t="shared" si="123"/>
        <v>2.7148353242976375E-2</v>
      </c>
      <c r="AU99" s="80">
        <f t="shared" si="124"/>
        <v>1.8764676860748786E-2</v>
      </c>
      <c r="AV99" s="80">
        <f t="shared" si="125"/>
        <v>8.3836763822275895E-3</v>
      </c>
      <c r="AW99" s="80">
        <f t="shared" si="126"/>
        <v>2.8263601882259293E-2</v>
      </c>
      <c r="AX99" s="80">
        <f t="shared" si="127"/>
        <v>2.3472795593700191E-2</v>
      </c>
      <c r="AY99" s="80">
        <f t="shared" si="128"/>
        <v>4.7908062885591018E-3</v>
      </c>
      <c r="AZ99" s="80">
        <f t="shared" si="129"/>
        <v>2.6229278174049409E-2</v>
      </c>
      <c r="BA99" s="80">
        <f t="shared" si="130"/>
        <v>2.0170170649258301E-2</v>
      </c>
      <c r="BB99" s="80">
        <f t="shared" si="131"/>
        <v>6.0591075247911075E-3</v>
      </c>
      <c r="BC99" s="80">
        <f t="shared" si="132"/>
        <v>2.7849285862427298E-2</v>
      </c>
      <c r="BD99" s="80">
        <f t="shared" si="133"/>
        <v>2.0542493806593232E-2</v>
      </c>
      <c r="BE99" s="80">
        <f t="shared" si="134"/>
        <v>7.306792055834066E-3</v>
      </c>
      <c r="BF99" s="80">
        <f t="shared" si="135"/>
        <v>2.3054458115542964E-2</v>
      </c>
      <c r="BG99" s="80">
        <f t="shared" si="136"/>
        <v>1.6943306761733279E-2</v>
      </c>
      <c r="BH99" s="80">
        <f t="shared" si="137"/>
        <v>6.1111513538096851E-3</v>
      </c>
      <c r="BI99" s="80">
        <f t="shared" si="138"/>
        <v>2.2855796292992503E-2</v>
      </c>
      <c r="BJ99" s="80">
        <f t="shared" si="139"/>
        <v>1.9499755011071152E-2</v>
      </c>
      <c r="BK99" s="80">
        <f t="shared" si="140"/>
        <v>3.3560412819213514E-3</v>
      </c>
      <c r="BL99" s="80">
        <f t="shared" si="141"/>
        <v>3.1221047354046627E-2</v>
      </c>
      <c r="BM99" s="80">
        <f t="shared" si="142"/>
        <v>2.5850012656383425E-2</v>
      </c>
      <c r="BN99" s="80">
        <f t="shared" si="143"/>
        <v>5.3710346976632017E-3</v>
      </c>
    </row>
    <row r="100" spans="1:66" s="81" customFormat="1" x14ac:dyDescent="0.2">
      <c r="A100" s="79">
        <f>+NAC!A101</f>
        <v>45627</v>
      </c>
      <c r="B100" s="182">
        <f>+NAC!P101</f>
        <v>7808.7093999999997</v>
      </c>
      <c r="C100" s="182">
        <f>+NAC!S101</f>
        <v>7619.3714771048208</v>
      </c>
      <c r="D100" s="179">
        <f>+[1]NAC!$S102</f>
        <v>7620.8370067685601</v>
      </c>
      <c r="E100" s="182">
        <f>+GBA!$P101</f>
        <v>7806.1018000000004</v>
      </c>
      <c r="F100" s="182">
        <f>+GBA!$S101</f>
        <v>7759.9716284001188</v>
      </c>
      <c r="G100" s="179">
        <f>+[1]GBA!$S102</f>
        <v>7759.9716284001179</v>
      </c>
      <c r="H100" s="182">
        <f>+PAM!$P101</f>
        <v>7860.3392000000003</v>
      </c>
      <c r="I100" s="182">
        <f>+PAM!$S101</f>
        <v>7618.827123470709</v>
      </c>
      <c r="J100" s="179">
        <f>+[1]PAM!$S102</f>
        <v>7618.8271234707099</v>
      </c>
      <c r="K100" s="182">
        <f>+NOA!$P101</f>
        <v>7718.4291000000003</v>
      </c>
      <c r="L100" s="182">
        <f>+NOA!$S101</f>
        <v>7460.4578338892907</v>
      </c>
      <c r="M100" s="179">
        <f>+[1]NOA!$S102</f>
        <v>7460.4578338892916</v>
      </c>
      <c r="N100" s="182">
        <f>+NEA!$P101</f>
        <v>7608.2974000000004</v>
      </c>
      <c r="O100" s="182">
        <f>+NEA!$S101</f>
        <v>7337.7012668155094</v>
      </c>
      <c r="P100" s="179">
        <f>+[1]NEA!$S102</f>
        <v>7337.7012668155112</v>
      </c>
      <c r="Q100" s="182">
        <f>+CUY!$P101</f>
        <v>7934.7347</v>
      </c>
      <c r="R100" s="182">
        <f>+CUY!$S101</f>
        <v>7571.1423233289461</v>
      </c>
      <c r="S100" s="179">
        <f>+[1]CUY!$S102</f>
        <v>7571.1423233289461</v>
      </c>
      <c r="T100" s="182">
        <f>+PAT!$P101</f>
        <v>7643.2277000000004</v>
      </c>
      <c r="U100" s="182">
        <f>+PAT!$S101</f>
        <v>7547.5817684721696</v>
      </c>
      <c r="V100" s="179">
        <f>+[1]PAT!$S102</f>
        <v>7547.5817684721678</v>
      </c>
      <c r="X100" s="165">
        <f t="shared" si="102"/>
        <v>3.197284233791442E-2</v>
      </c>
      <c r="Y100" s="165">
        <f t="shared" si="103"/>
        <v>2.3970071635778023E-2</v>
      </c>
      <c r="Z100" s="183">
        <f t="shared" si="104"/>
        <v>2.4001941851983233E-2</v>
      </c>
      <c r="AA100" s="165">
        <f t="shared" si="105"/>
        <v>3.4762420665603644E-2</v>
      </c>
      <c r="AB100" s="165">
        <f t="shared" si="106"/>
        <v>2.7497009105023063E-2</v>
      </c>
      <c r="AC100" s="183">
        <f t="shared" si="107"/>
        <v>2.749700910502284E-2</v>
      </c>
      <c r="AD100" s="165">
        <f t="shared" si="108"/>
        <v>2.943011060526568E-2</v>
      </c>
      <c r="AE100" s="165">
        <f t="shared" si="109"/>
        <v>2.166535188255736E-2</v>
      </c>
      <c r="AF100" s="183">
        <f t="shared" si="110"/>
        <v>2.166535188255736E-2</v>
      </c>
      <c r="AG100" s="165">
        <f t="shared" si="111"/>
        <v>3.071847018794549E-2</v>
      </c>
      <c r="AH100" s="165">
        <f t="shared" si="112"/>
        <v>2.5244056771734247E-2</v>
      </c>
      <c r="AI100" s="183">
        <f t="shared" si="113"/>
        <v>2.5244056771734247E-2</v>
      </c>
      <c r="AJ100" s="165">
        <f t="shared" si="114"/>
        <v>2.7141005098108684E-2</v>
      </c>
      <c r="AK100" s="165">
        <f t="shared" si="115"/>
        <v>2.1173368382154889E-2</v>
      </c>
      <c r="AL100" s="183">
        <f t="shared" si="116"/>
        <v>2.1173368382155333E-2</v>
      </c>
      <c r="AM100" s="165">
        <f t="shared" si="117"/>
        <v>3.2784782842417703E-2</v>
      </c>
      <c r="AN100" s="165">
        <f t="shared" si="118"/>
        <v>2.4444241889058027E-2</v>
      </c>
      <c r="AO100" s="183">
        <f t="shared" si="119"/>
        <v>2.4444241889057805E-2</v>
      </c>
      <c r="AP100" s="165">
        <f t="shared" si="120"/>
        <v>2.9371942901524895E-2</v>
      </c>
      <c r="AQ100" s="165">
        <f t="shared" si="121"/>
        <v>2.4908838177279957E-2</v>
      </c>
      <c r="AR100" s="183">
        <f t="shared" si="122"/>
        <v>2.4908838177279513E-2</v>
      </c>
      <c r="AT100" s="80">
        <f t="shared" si="123"/>
        <v>3.197284233791442E-2</v>
      </c>
      <c r="AU100" s="80">
        <f t="shared" si="124"/>
        <v>2.3970071635778023E-2</v>
      </c>
      <c r="AV100" s="80">
        <f t="shared" si="125"/>
        <v>8.002770702136397E-3</v>
      </c>
      <c r="AW100" s="80">
        <f t="shared" si="126"/>
        <v>3.4762420665603644E-2</v>
      </c>
      <c r="AX100" s="80">
        <f t="shared" si="127"/>
        <v>2.749700910502284E-2</v>
      </c>
      <c r="AY100" s="80">
        <f t="shared" si="128"/>
        <v>7.2654115605808034E-3</v>
      </c>
      <c r="AZ100" s="80">
        <f t="shared" si="129"/>
        <v>2.943011060526568E-2</v>
      </c>
      <c r="BA100" s="80">
        <f t="shared" si="130"/>
        <v>2.166535188255736E-2</v>
      </c>
      <c r="BB100" s="80">
        <f t="shared" si="131"/>
        <v>7.7647587227083203E-3</v>
      </c>
      <c r="BC100" s="80">
        <f t="shared" si="132"/>
        <v>3.071847018794549E-2</v>
      </c>
      <c r="BD100" s="80">
        <f t="shared" si="133"/>
        <v>2.5244056771734247E-2</v>
      </c>
      <c r="BE100" s="80">
        <f t="shared" si="134"/>
        <v>5.4744134162112434E-3</v>
      </c>
      <c r="BF100" s="80">
        <f t="shared" si="135"/>
        <v>2.7141005098108684E-2</v>
      </c>
      <c r="BG100" s="80">
        <f t="shared" si="136"/>
        <v>2.1173368382154889E-2</v>
      </c>
      <c r="BH100" s="80">
        <f t="shared" si="137"/>
        <v>5.9676367159537946E-3</v>
      </c>
      <c r="BI100" s="80">
        <f t="shared" si="138"/>
        <v>3.2784782842417703E-2</v>
      </c>
      <c r="BJ100" s="80">
        <f t="shared" si="139"/>
        <v>2.4444241889057805E-2</v>
      </c>
      <c r="BK100" s="80">
        <f t="shared" si="140"/>
        <v>8.3405409533598984E-3</v>
      </c>
      <c r="BL100" s="80">
        <f t="shared" si="141"/>
        <v>2.9371942901524895E-2</v>
      </c>
      <c r="BM100" s="80">
        <f t="shared" si="142"/>
        <v>2.4908838177279513E-2</v>
      </c>
      <c r="BN100" s="80">
        <f t="shared" si="143"/>
        <v>4.4631047242453814E-3</v>
      </c>
    </row>
    <row r="101" spans="1:66" s="81" customFormat="1" x14ac:dyDescent="0.2">
      <c r="A101" s="79">
        <f>+NAC!A102</f>
        <v>45658</v>
      </c>
      <c r="B101" s="182">
        <f>+NAC!P102</f>
        <v>7995.9380000000001</v>
      </c>
      <c r="C101" s="182">
        <f>+NAC!S102</f>
        <v>7802.1647881955378</v>
      </c>
      <c r="D101" s="179">
        <f>+[1]NAC!$S103</f>
        <v>7803.9644593044131</v>
      </c>
      <c r="E101" s="182">
        <f>+GBA!$P102</f>
        <v>7982.0484999999999</v>
      </c>
      <c r="F101" s="182">
        <f>+GBA!$S102</f>
        <v>7926.2051950550313</v>
      </c>
      <c r="G101" s="179">
        <f>+[1]GBA!$S103</f>
        <v>7926.2051950550294</v>
      </c>
      <c r="H101" s="182">
        <f>+PAM!$P102</f>
        <v>8047.6306000000004</v>
      </c>
      <c r="I101" s="182">
        <f>+PAM!$S102</f>
        <v>7770.846151370989</v>
      </c>
      <c r="J101" s="179">
        <f>+[1]PAM!$S103</f>
        <v>7770.8461513709899</v>
      </c>
      <c r="K101" s="182">
        <f>+NOA!$P102</f>
        <v>7934.7160000000003</v>
      </c>
      <c r="L101" s="182">
        <f>+NOA!$S102</f>
        <v>7628.2107704685977</v>
      </c>
      <c r="M101" s="179">
        <f>+[1]NOA!$S103</f>
        <v>7628.2107704685995</v>
      </c>
      <c r="N101" s="182">
        <f>+NEA!$P102</f>
        <v>7815.1526000000003</v>
      </c>
      <c r="O101" s="182">
        <f>+NEA!$S102</f>
        <v>7475.3041980718617</v>
      </c>
      <c r="P101" s="179">
        <f>+[1]NEA!$S103</f>
        <v>7475.3041980718644</v>
      </c>
      <c r="Q101" s="182">
        <f>+CUY!$P102</f>
        <v>8120.7181</v>
      </c>
      <c r="R101" s="182">
        <f>+CUY!$S102</f>
        <v>7722.4287470429126</v>
      </c>
      <c r="S101" s="179">
        <f>+[1]CUY!$S103</f>
        <v>7722.4287470429108</v>
      </c>
      <c r="T101" s="182">
        <f>+PAT!$P102</f>
        <v>7879.1752999999999</v>
      </c>
      <c r="U101" s="182">
        <f>+PAT!$S102</f>
        <v>7729.5484377111788</v>
      </c>
      <c r="V101" s="179">
        <f>+[1]PAT!$S103</f>
        <v>7729.5484377111807</v>
      </c>
      <c r="X101" s="165">
        <f t="shared" si="102"/>
        <v>2.3976894312394359E-2</v>
      </c>
      <c r="Y101" s="165">
        <f t="shared" si="103"/>
        <v>2.3990602327237376E-2</v>
      </c>
      <c r="Z101" s="183">
        <f t="shared" si="104"/>
        <v>2.4029834567148578E-2</v>
      </c>
      <c r="AA101" s="165">
        <f t="shared" si="105"/>
        <v>2.2539636877397573E-2</v>
      </c>
      <c r="AB101" s="165">
        <f t="shared" si="106"/>
        <v>2.1421929694501296E-2</v>
      </c>
      <c r="AC101" s="183">
        <f t="shared" si="107"/>
        <v>2.1421929694501296E-2</v>
      </c>
      <c r="AD101" s="165">
        <f t="shared" si="108"/>
        <v>2.3827394115510936E-2</v>
      </c>
      <c r="AE101" s="165">
        <f t="shared" si="109"/>
        <v>1.9953074854785369E-2</v>
      </c>
      <c r="AF101" s="183">
        <f t="shared" si="110"/>
        <v>1.9953074854785369E-2</v>
      </c>
      <c r="AG101" s="165">
        <f t="shared" si="111"/>
        <v>2.8022139893725262E-2</v>
      </c>
      <c r="AH101" s="165">
        <f t="shared" si="112"/>
        <v>2.248560883452555E-2</v>
      </c>
      <c r="AI101" s="183">
        <f t="shared" si="113"/>
        <v>2.2485608834525772E-2</v>
      </c>
      <c r="AJ101" s="165">
        <f t="shared" si="114"/>
        <v>2.7188106500673825E-2</v>
      </c>
      <c r="AK101" s="165">
        <f t="shared" si="115"/>
        <v>1.8752866361384513E-2</v>
      </c>
      <c r="AL101" s="183">
        <f t="shared" si="116"/>
        <v>1.8752866361384513E-2</v>
      </c>
      <c r="AM101" s="165">
        <f t="shared" si="117"/>
        <v>2.3439145356680902E-2</v>
      </c>
      <c r="AN101" s="165">
        <f t="shared" si="118"/>
        <v>1.9981981219374001E-2</v>
      </c>
      <c r="AO101" s="183">
        <f t="shared" si="119"/>
        <v>1.9981981219373779E-2</v>
      </c>
      <c r="AP101" s="165">
        <f t="shared" si="120"/>
        <v>3.0870151886224662E-2</v>
      </c>
      <c r="AQ101" s="165">
        <f t="shared" si="121"/>
        <v>2.4109267686124536E-2</v>
      </c>
      <c r="AR101" s="183">
        <f t="shared" si="122"/>
        <v>2.410926768612498E-2</v>
      </c>
      <c r="AT101" s="80">
        <f t="shared" si="123"/>
        <v>2.4029834567148578E-2</v>
      </c>
      <c r="AU101" s="80">
        <f t="shared" si="124"/>
        <v>2.3976894312394359E-2</v>
      </c>
      <c r="AV101" s="80">
        <f t="shared" si="125"/>
        <v>5.294025475421904E-5</v>
      </c>
      <c r="AW101" s="80">
        <f t="shared" si="126"/>
        <v>2.2539636877397573E-2</v>
      </c>
      <c r="AX101" s="80">
        <f t="shared" si="127"/>
        <v>2.1421929694501296E-2</v>
      </c>
      <c r="AY101" s="80">
        <f t="shared" si="128"/>
        <v>1.117707182896277E-3</v>
      </c>
      <c r="AZ101" s="80">
        <f t="shared" si="129"/>
        <v>2.3827394115510936E-2</v>
      </c>
      <c r="BA101" s="80">
        <f t="shared" si="130"/>
        <v>1.9953074854785369E-2</v>
      </c>
      <c r="BB101" s="80">
        <f t="shared" si="131"/>
        <v>3.8743192607255672E-3</v>
      </c>
      <c r="BC101" s="80">
        <f t="shared" si="132"/>
        <v>2.8022139893725262E-2</v>
      </c>
      <c r="BD101" s="80">
        <f t="shared" si="133"/>
        <v>2.248560883452555E-2</v>
      </c>
      <c r="BE101" s="80">
        <f t="shared" si="134"/>
        <v>5.5365310591997119E-3</v>
      </c>
      <c r="BF101" s="80">
        <f t="shared" si="135"/>
        <v>2.7188106500673825E-2</v>
      </c>
      <c r="BG101" s="80">
        <f t="shared" si="136"/>
        <v>1.8752866361384513E-2</v>
      </c>
      <c r="BH101" s="80">
        <f t="shared" si="137"/>
        <v>8.4352401392893128E-3</v>
      </c>
      <c r="BI101" s="80">
        <f t="shared" si="138"/>
        <v>2.3439145356680902E-2</v>
      </c>
      <c r="BJ101" s="80">
        <f t="shared" si="139"/>
        <v>1.9981981219373779E-2</v>
      </c>
      <c r="BK101" s="80">
        <f t="shared" si="140"/>
        <v>3.4571641373071227E-3</v>
      </c>
      <c r="BL101" s="80">
        <f t="shared" si="141"/>
        <v>3.0870151886224662E-2</v>
      </c>
      <c r="BM101" s="80">
        <f t="shared" si="142"/>
        <v>2.4109267686124536E-2</v>
      </c>
      <c r="BN101" s="80">
        <f t="shared" si="143"/>
        <v>6.7608842001001257E-3</v>
      </c>
    </row>
    <row r="102" spans="1:66" s="81" customFormat="1" x14ac:dyDescent="0.2">
      <c r="A102" s="79">
        <f>+NAC!A103</f>
        <v>45689</v>
      </c>
      <c r="B102" s="182">
        <f>+NAC!P103</f>
        <v>8229.4475999999995</v>
      </c>
      <c r="C102" s="182">
        <f>+NAC!S103</f>
        <v>7999.5449920345918</v>
      </c>
      <c r="D102" s="179">
        <f>+[1]NAC!$S104</f>
        <v>8001.4058315666862</v>
      </c>
      <c r="E102" s="182">
        <f>+GBA!$P103</f>
        <v>8201.6452000000008</v>
      </c>
      <c r="F102" s="182">
        <f>+GBA!$S103</f>
        <v>8070.580072479027</v>
      </c>
      <c r="G102" s="179">
        <f>+[1]GBA!$S104</f>
        <v>8070.5800724790279</v>
      </c>
      <c r="H102" s="182">
        <f>+PAM!$P103</f>
        <v>8295.8935000000001</v>
      </c>
      <c r="I102" s="182">
        <f>+PAM!$S103</f>
        <v>7943.1873998007104</v>
      </c>
      <c r="J102" s="179">
        <f>+[1]PAM!$S104</f>
        <v>7943.1873998007104</v>
      </c>
      <c r="K102" s="182">
        <f>+NOA!$P103</f>
        <v>8168.4840000000004</v>
      </c>
      <c r="L102" s="182">
        <f>+NOA!$S103</f>
        <v>7800.6771379447337</v>
      </c>
      <c r="M102" s="179">
        <f>+[1]NOA!$S104</f>
        <v>7800.6771379447327</v>
      </c>
      <c r="N102" s="182">
        <f>+NEA!$P103</f>
        <v>7988.4576999999999</v>
      </c>
      <c r="O102" s="182">
        <f>+NEA!$S103</f>
        <v>7586.1841094417368</v>
      </c>
      <c r="P102" s="179">
        <f>+[1]NEA!$S104</f>
        <v>7586.1841094417377</v>
      </c>
      <c r="Q102" s="182">
        <f>+CUY!$P103</f>
        <v>8391.5004000000008</v>
      </c>
      <c r="R102" s="182">
        <f>+CUY!$S103</f>
        <v>7873.3886386012837</v>
      </c>
      <c r="S102" s="179">
        <f>+[1]CUY!$S104</f>
        <v>7873.3886386012846</v>
      </c>
      <c r="T102" s="182">
        <f>+PAT!$P103</f>
        <v>8157.7367999999997</v>
      </c>
      <c r="U102" s="182">
        <f>+PAT!$S103</f>
        <v>7948.0453457646781</v>
      </c>
      <c r="V102" s="179">
        <f>+[1]PAT!$S104</f>
        <v>7948.045345764679</v>
      </c>
      <c r="X102" s="165">
        <f t="shared" si="102"/>
        <v>2.9203528091388264E-2</v>
      </c>
      <c r="Y102" s="165">
        <f t="shared" si="103"/>
        <v>2.529813317166596E-2</v>
      </c>
      <c r="Z102" s="183">
        <f t="shared" si="104"/>
        <v>2.5300137294560709E-2</v>
      </c>
      <c r="AA102" s="165">
        <f t="shared" si="105"/>
        <v>2.7511321185282211E-2</v>
      </c>
      <c r="AB102" s="165">
        <f t="shared" si="106"/>
        <v>1.821488011868122E-2</v>
      </c>
      <c r="AC102" s="183">
        <f t="shared" si="107"/>
        <v>1.8214880118681664E-2</v>
      </c>
      <c r="AD102" s="165">
        <f t="shared" si="108"/>
        <v>3.0849191810568444E-2</v>
      </c>
      <c r="AE102" s="165">
        <f t="shared" si="109"/>
        <v>2.217792568178889E-2</v>
      </c>
      <c r="AF102" s="183">
        <f t="shared" si="110"/>
        <v>2.217792568178889E-2</v>
      </c>
      <c r="AG102" s="165">
        <f t="shared" si="111"/>
        <v>2.9461419917234499E-2</v>
      </c>
      <c r="AH102" s="165">
        <f t="shared" si="112"/>
        <v>2.2609019685692511E-2</v>
      </c>
      <c r="AI102" s="183">
        <f t="shared" si="113"/>
        <v>2.2609019685692067E-2</v>
      </c>
      <c r="AJ102" s="165">
        <f t="shared" si="114"/>
        <v>2.2175523482420578E-2</v>
      </c>
      <c r="AK102" s="165">
        <f t="shared" si="115"/>
        <v>1.4832829331343556E-2</v>
      </c>
      <c r="AL102" s="183">
        <f t="shared" si="116"/>
        <v>1.4832829331343111E-2</v>
      </c>
      <c r="AM102" s="165">
        <f t="shared" si="117"/>
        <v>3.3344625027680763E-2</v>
      </c>
      <c r="AN102" s="165">
        <f t="shared" si="118"/>
        <v>1.9548240133154593E-2</v>
      </c>
      <c r="AO102" s="183">
        <f t="shared" si="119"/>
        <v>1.9548240133155037E-2</v>
      </c>
      <c r="AP102" s="165">
        <f t="shared" si="120"/>
        <v>3.5354144233851414E-2</v>
      </c>
      <c r="AQ102" s="165">
        <f t="shared" si="121"/>
        <v>2.8267745498234964E-2</v>
      </c>
      <c r="AR102" s="183">
        <f t="shared" si="122"/>
        <v>2.8267745498234742E-2</v>
      </c>
      <c r="AT102" s="80">
        <f t="shared" si="123"/>
        <v>2.9203528091388264E-2</v>
      </c>
      <c r="AU102" s="80">
        <f t="shared" si="124"/>
        <v>2.529813317166596E-2</v>
      </c>
      <c r="AV102" s="80">
        <f t="shared" si="125"/>
        <v>3.9053949197223048E-3</v>
      </c>
      <c r="AW102" s="80">
        <f t="shared" si="126"/>
        <v>2.7511321185282211E-2</v>
      </c>
      <c r="AX102" s="80">
        <f t="shared" si="127"/>
        <v>1.821488011868122E-2</v>
      </c>
      <c r="AY102" s="80">
        <f t="shared" si="128"/>
        <v>9.2964410666009911E-3</v>
      </c>
      <c r="AZ102" s="80">
        <f t="shared" si="129"/>
        <v>3.0849191810568444E-2</v>
      </c>
      <c r="BA102" s="80">
        <f t="shared" si="130"/>
        <v>2.217792568178889E-2</v>
      </c>
      <c r="BB102" s="80">
        <f t="shared" si="131"/>
        <v>8.6712661287795534E-3</v>
      </c>
      <c r="BC102" s="80">
        <f t="shared" si="132"/>
        <v>2.9461419917234499E-2</v>
      </c>
      <c r="BD102" s="80">
        <f t="shared" si="133"/>
        <v>2.2609019685692067E-2</v>
      </c>
      <c r="BE102" s="80">
        <f t="shared" si="134"/>
        <v>6.8524002315424326E-3</v>
      </c>
      <c r="BF102" s="80">
        <f t="shared" si="135"/>
        <v>2.2175523482420578E-2</v>
      </c>
      <c r="BG102" s="80">
        <f t="shared" si="136"/>
        <v>1.4832829331343111E-2</v>
      </c>
      <c r="BH102" s="80">
        <f t="shared" si="137"/>
        <v>7.3426941510774668E-3</v>
      </c>
      <c r="BI102" s="80">
        <f t="shared" si="138"/>
        <v>3.3344625027680763E-2</v>
      </c>
      <c r="BJ102" s="80">
        <f t="shared" si="139"/>
        <v>1.9548240133154593E-2</v>
      </c>
      <c r="BK102" s="80">
        <f t="shared" si="140"/>
        <v>1.379638489452617E-2</v>
      </c>
      <c r="BL102" s="80">
        <f t="shared" si="141"/>
        <v>3.5354144233851414E-2</v>
      </c>
      <c r="BM102" s="80">
        <f t="shared" si="142"/>
        <v>2.8267745498234742E-2</v>
      </c>
      <c r="BN102" s="80">
        <f t="shared" si="143"/>
        <v>7.0863987356166724E-3</v>
      </c>
    </row>
    <row r="103" spans="1:66" s="81" customFormat="1" x14ac:dyDescent="0.2">
      <c r="A103" s="79">
        <f>+NAC!A104</f>
        <v>45717</v>
      </c>
      <c r="B103" s="182">
        <f>+NAC!P104</f>
        <v>8492.1965999999993</v>
      </c>
      <c r="C103" s="182">
        <f>+NAC!S104</f>
        <v>8293.5383900948145</v>
      </c>
      <c r="D103" s="179">
        <f>+[1]NAC!$S105</f>
        <v>8295.5525106844671</v>
      </c>
      <c r="E103" s="182">
        <f>+GBA!$P104</f>
        <v>8462.357</v>
      </c>
      <c r="F103" s="182">
        <f>+GBA!$S104</f>
        <v>8319.261918052478</v>
      </c>
      <c r="G103" s="179">
        <f>+[1]GBA!$S105</f>
        <v>8319.2619180524798</v>
      </c>
      <c r="H103" s="182">
        <f>+PAM!$P104</f>
        <v>8559.9624000000003</v>
      </c>
      <c r="I103" s="182">
        <f>+PAM!$S104</f>
        <v>8166.3066918910345</v>
      </c>
      <c r="J103" s="179">
        <f>+[1]PAM!$S105</f>
        <v>8166.3066918910336</v>
      </c>
      <c r="K103" s="182">
        <f>+NOA!$P104</f>
        <v>8484.7245000000003</v>
      </c>
      <c r="L103" s="182">
        <f>+NOA!$S104</f>
        <v>8097.8696516290247</v>
      </c>
      <c r="M103" s="179">
        <f>+[1]NOA!$S105</f>
        <v>8097.8696516290247</v>
      </c>
      <c r="N103" s="182">
        <f>+NEA!$P104</f>
        <v>8231.1486999999997</v>
      </c>
      <c r="O103" s="182">
        <f>+NEA!$S104</f>
        <v>7823.969116930688</v>
      </c>
      <c r="P103" s="179">
        <f>+[1]NEA!$S105</f>
        <v>7823.9691169306871</v>
      </c>
      <c r="Q103" s="182">
        <f>+CUY!$P104</f>
        <v>8629.1769000000004</v>
      </c>
      <c r="R103" s="182">
        <f>+CUY!$S104</f>
        <v>8105.9386567676138</v>
      </c>
      <c r="S103" s="179">
        <f>+[1]CUY!$S105</f>
        <v>8105.9386567676138</v>
      </c>
      <c r="T103" s="182">
        <f>+PAT!$P104</f>
        <v>8398.7001999999993</v>
      </c>
      <c r="U103" s="182">
        <f>+PAT!$S104</f>
        <v>8131.4114361757702</v>
      </c>
      <c r="V103" s="179">
        <f>+[1]PAT!$S105</f>
        <v>8131.411436175772</v>
      </c>
      <c r="X103" s="165">
        <f t="shared" si="102"/>
        <v>3.1927902426889476E-2</v>
      </c>
      <c r="Y103" s="165">
        <f t="shared" si="103"/>
        <v>3.6751265022318291E-2</v>
      </c>
      <c r="Z103" s="183">
        <f t="shared" si="104"/>
        <v>3.6761874764223323E-2</v>
      </c>
      <c r="AA103" s="165">
        <f t="shared" si="105"/>
        <v>3.1787744244288874E-2</v>
      </c>
      <c r="AB103" s="165">
        <f t="shared" si="106"/>
        <v>3.081337937795392E-2</v>
      </c>
      <c r="AC103" s="183">
        <f t="shared" si="107"/>
        <v>3.081337937795392E-2</v>
      </c>
      <c r="AD103" s="165">
        <f t="shared" si="108"/>
        <v>3.1831278933366347E-2</v>
      </c>
      <c r="AE103" s="165">
        <f t="shared" si="109"/>
        <v>2.8089390424796301E-2</v>
      </c>
      <c r="AF103" s="183">
        <f t="shared" si="110"/>
        <v>2.8089390424796079E-2</v>
      </c>
      <c r="AG103" s="165">
        <f t="shared" si="111"/>
        <v>3.8714711322198836E-2</v>
      </c>
      <c r="AH103" s="165">
        <f t="shared" si="112"/>
        <v>3.809829690792621E-2</v>
      </c>
      <c r="AI103" s="183">
        <f t="shared" si="113"/>
        <v>3.8098296907926432E-2</v>
      </c>
      <c r="AJ103" s="165">
        <f t="shared" si="114"/>
        <v>3.0380207183171359E-2</v>
      </c>
      <c r="AK103" s="165">
        <f t="shared" si="115"/>
        <v>3.134448150197211E-2</v>
      </c>
      <c r="AL103" s="183">
        <f t="shared" si="116"/>
        <v>3.1344481501971888E-2</v>
      </c>
      <c r="AM103" s="165">
        <f t="shared" si="117"/>
        <v>2.8323480744873564E-2</v>
      </c>
      <c r="AN103" s="165">
        <f t="shared" si="118"/>
        <v>2.9536204656047893E-2</v>
      </c>
      <c r="AO103" s="183">
        <f t="shared" si="119"/>
        <v>2.9536204656047893E-2</v>
      </c>
      <c r="AP103" s="165">
        <f t="shared" si="120"/>
        <v>2.9538020888342453E-2</v>
      </c>
      <c r="AQ103" s="165">
        <f t="shared" si="121"/>
        <v>2.3070589363056948E-2</v>
      </c>
      <c r="AR103" s="183">
        <f t="shared" si="122"/>
        <v>2.3070589363056948E-2</v>
      </c>
      <c r="AT103" s="80">
        <f t="shared" si="123"/>
        <v>3.6761874764223323E-2</v>
      </c>
      <c r="AU103" s="80">
        <f t="shared" si="124"/>
        <v>3.1927902426889476E-2</v>
      </c>
      <c r="AV103" s="80">
        <f t="shared" si="125"/>
        <v>4.8339723373338472E-3</v>
      </c>
      <c r="AW103" s="80">
        <f t="shared" si="126"/>
        <v>3.1787744244288874E-2</v>
      </c>
      <c r="AX103" s="80">
        <f t="shared" si="127"/>
        <v>3.081337937795392E-2</v>
      </c>
      <c r="AY103" s="80">
        <f t="shared" si="128"/>
        <v>9.7436486633495356E-4</v>
      </c>
      <c r="AZ103" s="80">
        <f t="shared" si="129"/>
        <v>3.1831278933366347E-2</v>
      </c>
      <c r="BA103" s="80">
        <f t="shared" si="130"/>
        <v>2.8089390424796079E-2</v>
      </c>
      <c r="BB103" s="80">
        <f t="shared" si="131"/>
        <v>3.741888508570268E-3</v>
      </c>
      <c r="BC103" s="80">
        <f t="shared" si="132"/>
        <v>3.8714711322198836E-2</v>
      </c>
      <c r="BD103" s="80">
        <f t="shared" si="133"/>
        <v>3.809829690792621E-2</v>
      </c>
      <c r="BE103" s="80">
        <f t="shared" si="134"/>
        <v>6.1641441427262578E-4</v>
      </c>
      <c r="BF103" s="80">
        <f t="shared" si="135"/>
        <v>3.134448150197211E-2</v>
      </c>
      <c r="BG103" s="80">
        <f t="shared" si="136"/>
        <v>3.0380207183171359E-2</v>
      </c>
      <c r="BH103" s="80">
        <f t="shared" si="137"/>
        <v>9.6427431880075076E-4</v>
      </c>
      <c r="BI103" s="80">
        <f t="shared" si="138"/>
        <v>2.9536204656047893E-2</v>
      </c>
      <c r="BJ103" s="80">
        <f t="shared" si="139"/>
        <v>2.8323480744873564E-2</v>
      </c>
      <c r="BK103" s="80">
        <f t="shared" si="140"/>
        <v>1.2127239111743293E-3</v>
      </c>
      <c r="BL103" s="80">
        <f t="shared" si="141"/>
        <v>2.9538020888342453E-2</v>
      </c>
      <c r="BM103" s="80">
        <f t="shared" si="142"/>
        <v>2.3070589363056948E-2</v>
      </c>
      <c r="BN103" s="80">
        <f t="shared" si="143"/>
        <v>6.4674315252855052E-3</v>
      </c>
    </row>
    <row r="104" spans="1:66" s="81" customFormat="1" x14ac:dyDescent="0.2">
      <c r="A104" s="79">
        <f>+NAC!A105</f>
        <v>45748</v>
      </c>
      <c r="B104" s="182">
        <f>+NAC!P105</f>
        <v>8765.1965999999993</v>
      </c>
      <c r="C104" s="182">
        <f>+NAC!S105</f>
        <v>8528.9229625262014</v>
      </c>
      <c r="D104" s="179">
        <f>+[1]NAC!$S106</f>
        <v>8531.168196962175</v>
      </c>
      <c r="E104" s="182">
        <f>+GBA!$P105</f>
        <v>8736.6695999999993</v>
      </c>
      <c r="F104" s="182">
        <f>+GBA!$S105</f>
        <v>8544.4609223310927</v>
      </c>
      <c r="G104" s="179">
        <f>+[1]GBA!$S106</f>
        <v>8544.4609223310927</v>
      </c>
      <c r="H104" s="182">
        <f>+PAM!$P105</f>
        <v>8838.5210000000006</v>
      </c>
      <c r="I104" s="182">
        <f>+PAM!$S105</f>
        <v>8416.2103264555808</v>
      </c>
      <c r="J104" s="179">
        <f>+[1]PAM!$S106</f>
        <v>8416.2103264555808</v>
      </c>
      <c r="K104" s="182">
        <f>+NOA!$P105</f>
        <v>8764.9608000000007</v>
      </c>
      <c r="L104" s="182">
        <f>+NOA!$S105</f>
        <v>8322.6202073105633</v>
      </c>
      <c r="M104" s="179">
        <f>+[1]NOA!$S106</f>
        <v>8322.6202073105633</v>
      </c>
      <c r="N104" s="182">
        <f>+NEA!$P105</f>
        <v>8477.8382999999994</v>
      </c>
      <c r="O104" s="182">
        <f>+NEA!$S105</f>
        <v>8051.1901929449059</v>
      </c>
      <c r="P104" s="179">
        <f>+[1]NEA!$S106</f>
        <v>8051.1901929449077</v>
      </c>
      <c r="Q104" s="182">
        <f>+CUY!$P105</f>
        <v>8907.06</v>
      </c>
      <c r="R104" s="182">
        <f>+CUY!$S105</f>
        <v>8341.3756400725943</v>
      </c>
      <c r="S104" s="179">
        <f>+[1]CUY!$S106</f>
        <v>8341.3756400725943</v>
      </c>
      <c r="T104" s="182">
        <f>+PAT!$P105</f>
        <v>8627.1679999999997</v>
      </c>
      <c r="U104" s="182">
        <f>+PAT!$S105</f>
        <v>8352.5376586013299</v>
      </c>
      <c r="V104" s="179">
        <f>+[1]PAT!$S106</f>
        <v>8352.5376586013317</v>
      </c>
      <c r="X104" s="165">
        <f t="shared" si="102"/>
        <v>3.2147159664202674E-2</v>
      </c>
      <c r="Y104" s="165">
        <f t="shared" si="103"/>
        <v>2.8381682384507112E-2</v>
      </c>
      <c r="Z104" s="183">
        <f t="shared" si="104"/>
        <v>2.8402651417640978E-2</v>
      </c>
      <c r="AA104" s="165">
        <f t="shared" si="105"/>
        <v>3.2415626048392765E-2</v>
      </c>
      <c r="AB104" s="165">
        <f t="shared" si="106"/>
        <v>2.7069589405514627E-2</v>
      </c>
      <c r="AC104" s="183">
        <f t="shared" si="107"/>
        <v>2.7069589405514405E-2</v>
      </c>
      <c r="AD104" s="165">
        <f t="shared" si="108"/>
        <v>3.2542035465015662E-2</v>
      </c>
      <c r="AE104" s="165">
        <f t="shared" si="109"/>
        <v>3.0601793931238852E-2</v>
      </c>
      <c r="AF104" s="183">
        <f t="shared" si="110"/>
        <v>3.0601793931239074E-2</v>
      </c>
      <c r="AG104" s="165">
        <f t="shared" si="111"/>
        <v>3.3028332269362526E-2</v>
      </c>
      <c r="AH104" s="165">
        <f t="shared" si="112"/>
        <v>2.7754281724740482E-2</v>
      </c>
      <c r="AI104" s="183">
        <f t="shared" si="113"/>
        <v>2.7754281724740482E-2</v>
      </c>
      <c r="AJ104" s="165">
        <f t="shared" si="114"/>
        <v>2.9970251904208656E-2</v>
      </c>
      <c r="AK104" s="165">
        <f t="shared" si="115"/>
        <v>2.9041663204232515E-2</v>
      </c>
      <c r="AL104" s="183">
        <f t="shared" si="116"/>
        <v>2.9041663204232959E-2</v>
      </c>
      <c r="AM104" s="165">
        <f t="shared" si="117"/>
        <v>3.2202735350111977E-2</v>
      </c>
      <c r="AN104" s="165">
        <f t="shared" si="118"/>
        <v>2.9044999385532622E-2</v>
      </c>
      <c r="AO104" s="183">
        <f t="shared" si="119"/>
        <v>2.9044999385532622E-2</v>
      </c>
      <c r="AP104" s="165">
        <f t="shared" si="120"/>
        <v>2.7202756921838933E-2</v>
      </c>
      <c r="AQ104" s="165">
        <f t="shared" si="121"/>
        <v>2.7194076226642938E-2</v>
      </c>
      <c r="AR104" s="183">
        <f t="shared" si="122"/>
        <v>2.7194076226642938E-2</v>
      </c>
      <c r="AT104" s="80">
        <f t="shared" si="123"/>
        <v>3.2147159664202674E-2</v>
      </c>
      <c r="AU104" s="80">
        <f t="shared" si="124"/>
        <v>2.8381682384507112E-2</v>
      </c>
      <c r="AV104" s="80">
        <f t="shared" si="125"/>
        <v>3.7654772796955616E-3</v>
      </c>
      <c r="AW104" s="80">
        <f t="shared" si="126"/>
        <v>3.2415626048392765E-2</v>
      </c>
      <c r="AX104" s="80">
        <f t="shared" si="127"/>
        <v>2.7069589405514405E-2</v>
      </c>
      <c r="AY104" s="80">
        <f t="shared" si="128"/>
        <v>5.3460366428783601E-3</v>
      </c>
      <c r="AZ104" s="80">
        <f t="shared" si="129"/>
        <v>3.2542035465015662E-2</v>
      </c>
      <c r="BA104" s="80">
        <f t="shared" si="130"/>
        <v>3.0601793931238852E-2</v>
      </c>
      <c r="BB104" s="80">
        <f t="shared" si="131"/>
        <v>1.9402415337768097E-3</v>
      </c>
      <c r="BC104" s="80">
        <f t="shared" si="132"/>
        <v>3.3028332269362526E-2</v>
      </c>
      <c r="BD104" s="80">
        <f t="shared" si="133"/>
        <v>2.7754281724740482E-2</v>
      </c>
      <c r="BE104" s="80">
        <f t="shared" si="134"/>
        <v>5.2740505446220443E-3</v>
      </c>
      <c r="BF104" s="80">
        <f t="shared" si="135"/>
        <v>2.9970251904208656E-2</v>
      </c>
      <c r="BG104" s="80">
        <f t="shared" si="136"/>
        <v>2.9041663204232515E-2</v>
      </c>
      <c r="BH104" s="80">
        <f t="shared" si="137"/>
        <v>9.2858869997614057E-4</v>
      </c>
      <c r="BI104" s="80">
        <f t="shared" si="138"/>
        <v>3.2202735350111977E-2</v>
      </c>
      <c r="BJ104" s="80">
        <f t="shared" si="139"/>
        <v>2.9044999385532622E-2</v>
      </c>
      <c r="BK104" s="80">
        <f t="shared" si="140"/>
        <v>3.1577359645793557E-3</v>
      </c>
      <c r="BL104" s="80">
        <f t="shared" si="141"/>
        <v>2.7202756921838933E-2</v>
      </c>
      <c r="BM104" s="80">
        <f t="shared" si="142"/>
        <v>2.7194076226642938E-2</v>
      </c>
      <c r="BN104" s="80">
        <f t="shared" si="143"/>
        <v>8.680695195995014E-6</v>
      </c>
    </row>
    <row r="105" spans="1:66" s="81" customFormat="1" x14ac:dyDescent="0.2">
      <c r="A105" s="79">
        <f>+NAC!A106</f>
        <v>45778</v>
      </c>
      <c r="B105" s="182">
        <f>+NAC!P106</f>
        <v>8957.7911999999997</v>
      </c>
      <c r="C105" s="182">
        <f>+NAC!S106</f>
        <v>8654.0605305981153</v>
      </c>
      <c r="D105" s="179">
        <f>+[1]NAC!$S107</f>
        <v>8656.5617815627575</v>
      </c>
      <c r="E105" s="182">
        <f>+GBA!$P106</f>
        <v>8922.0337</v>
      </c>
      <c r="F105" s="182">
        <f>+GBA!$S106</f>
        <v>8718.7817195108528</v>
      </c>
      <c r="G105" s="179">
        <f>+[1]GBA!$S107</f>
        <v>8718.7817195108528</v>
      </c>
      <c r="H105" s="182">
        <f>+PAM!$P106</f>
        <v>9054.6661999999997</v>
      </c>
      <c r="I105" s="182">
        <f>+PAM!$S106</f>
        <v>8591.0763636597021</v>
      </c>
      <c r="J105" s="179">
        <f>+[1]PAM!$S107</f>
        <v>8591.0763636597021</v>
      </c>
      <c r="K105" s="182">
        <f>+NOA!$P106</f>
        <v>8924.2690000000002</v>
      </c>
      <c r="L105" s="182">
        <f>+NOA!$S106</f>
        <v>8445.3289729725457</v>
      </c>
      <c r="M105" s="179">
        <f>+[1]NOA!$S107</f>
        <v>8445.3289729725457</v>
      </c>
      <c r="N105" s="182">
        <f>+NEA!$P106</f>
        <v>8661.4961999999996</v>
      </c>
      <c r="O105" s="182">
        <f>+NEA!$S106</f>
        <v>8220.4584805815175</v>
      </c>
      <c r="P105" s="179">
        <f>+[1]NEA!$S107</f>
        <v>8220.4584805815193</v>
      </c>
      <c r="Q105" s="182">
        <f>+CUY!$P106</f>
        <v>9107.3430000000008</v>
      </c>
      <c r="R105" s="182">
        <f>+CUY!$S106</f>
        <v>8519.8560326111492</v>
      </c>
      <c r="S105" s="179">
        <f>+[1]CUY!$S107</f>
        <v>8519.856032611151</v>
      </c>
      <c r="T105" s="182">
        <f>+PAT!$P106</f>
        <v>8765.3855000000003</v>
      </c>
      <c r="U105" s="182">
        <f>+PAT!$S106</f>
        <v>8527.5183902453482</v>
      </c>
      <c r="V105" s="179">
        <f>+[1]PAT!$S107</f>
        <v>8527.5183902453482</v>
      </c>
      <c r="X105" s="165">
        <f t="shared" si="102"/>
        <v>2.1972650333935473E-2</v>
      </c>
      <c r="Y105" s="165">
        <f t="shared" si="103"/>
        <v>1.4672141913080416E-2</v>
      </c>
      <c r="Z105" s="183">
        <f t="shared" si="104"/>
        <v>1.4698290047221674E-2</v>
      </c>
      <c r="AA105" s="165">
        <f t="shared" si="105"/>
        <v>2.1216791808173818E-2</v>
      </c>
      <c r="AB105" s="165">
        <f t="shared" si="106"/>
        <v>2.0401614421826197E-2</v>
      </c>
      <c r="AC105" s="183">
        <f t="shared" si="107"/>
        <v>2.0401614421826197E-2</v>
      </c>
      <c r="AD105" s="165">
        <f t="shared" si="108"/>
        <v>2.4454905973521956E-2</v>
      </c>
      <c r="AE105" s="165">
        <f t="shared" si="109"/>
        <v>2.0777289352482908E-2</v>
      </c>
      <c r="AF105" s="183">
        <f t="shared" si="110"/>
        <v>2.0777289352482908E-2</v>
      </c>
      <c r="AG105" s="165">
        <f t="shared" si="111"/>
        <v>1.8175574727042676E-2</v>
      </c>
      <c r="AH105" s="165">
        <f t="shared" si="112"/>
        <v>1.4744006407284571E-2</v>
      </c>
      <c r="AI105" s="183">
        <f t="shared" si="113"/>
        <v>1.4744006407284571E-2</v>
      </c>
      <c r="AJ105" s="165">
        <f t="shared" si="114"/>
        <v>2.1663293578033871E-2</v>
      </c>
      <c r="AK105" s="165">
        <f t="shared" si="115"/>
        <v>2.1024008075841705E-2</v>
      </c>
      <c r="AL105" s="183">
        <f t="shared" si="116"/>
        <v>2.1024008075841705E-2</v>
      </c>
      <c r="AM105" s="165">
        <f t="shared" si="117"/>
        <v>2.2485870758701676E-2</v>
      </c>
      <c r="AN105" s="165">
        <f t="shared" si="118"/>
        <v>2.1396997358699599E-2</v>
      </c>
      <c r="AO105" s="183">
        <f t="shared" si="119"/>
        <v>2.1396997358699821E-2</v>
      </c>
      <c r="AP105" s="165">
        <f t="shared" si="120"/>
        <v>1.6021190267768048E-2</v>
      </c>
      <c r="AQ105" s="165">
        <f t="shared" si="121"/>
        <v>2.0949409484412929E-2</v>
      </c>
      <c r="AR105" s="183">
        <f t="shared" si="122"/>
        <v>2.0949409484412707E-2</v>
      </c>
      <c r="AT105" s="80">
        <f t="shared" si="123"/>
        <v>2.1972650333935473E-2</v>
      </c>
      <c r="AU105" s="80">
        <f t="shared" si="124"/>
        <v>1.4672141913080416E-2</v>
      </c>
      <c r="AV105" s="80">
        <f t="shared" si="125"/>
        <v>7.3005084208550564E-3</v>
      </c>
      <c r="AW105" s="80">
        <f t="shared" si="126"/>
        <v>2.1216791808173818E-2</v>
      </c>
      <c r="AX105" s="80">
        <f t="shared" si="127"/>
        <v>2.0401614421826197E-2</v>
      </c>
      <c r="AY105" s="80">
        <f t="shared" si="128"/>
        <v>8.1517738634762082E-4</v>
      </c>
      <c r="AZ105" s="80">
        <f t="shared" si="129"/>
        <v>2.4454905973521956E-2</v>
      </c>
      <c r="BA105" s="80">
        <f t="shared" si="130"/>
        <v>2.0777289352482908E-2</v>
      </c>
      <c r="BB105" s="80">
        <f t="shared" si="131"/>
        <v>3.6776166210390482E-3</v>
      </c>
      <c r="BC105" s="80">
        <f t="shared" si="132"/>
        <v>1.8175574727042676E-2</v>
      </c>
      <c r="BD105" s="80">
        <f t="shared" si="133"/>
        <v>1.4744006407284571E-2</v>
      </c>
      <c r="BE105" s="80">
        <f t="shared" si="134"/>
        <v>3.4315683197581048E-3</v>
      </c>
      <c r="BF105" s="80">
        <f t="shared" si="135"/>
        <v>2.1663293578033871E-2</v>
      </c>
      <c r="BG105" s="80">
        <f t="shared" si="136"/>
        <v>2.1024008075841705E-2</v>
      </c>
      <c r="BH105" s="80">
        <f t="shared" si="137"/>
        <v>6.3928550219216618E-4</v>
      </c>
      <c r="BI105" s="80">
        <f t="shared" si="138"/>
        <v>2.2485870758701676E-2</v>
      </c>
      <c r="BJ105" s="80">
        <f t="shared" si="139"/>
        <v>2.1396997358699599E-2</v>
      </c>
      <c r="BK105" s="80">
        <f t="shared" si="140"/>
        <v>1.0888734000020772E-3</v>
      </c>
      <c r="BL105" s="80">
        <f t="shared" si="141"/>
        <v>2.0949409484412929E-2</v>
      </c>
      <c r="BM105" s="80">
        <f t="shared" si="142"/>
        <v>1.6021190267768048E-2</v>
      </c>
      <c r="BN105" s="80">
        <f t="shared" si="143"/>
        <v>4.9282192166448802E-3</v>
      </c>
    </row>
    <row r="106" spans="1:66" s="81" customFormat="1" x14ac:dyDescent="0.2">
      <c r="A106" s="79">
        <f>+NAC!A107</f>
        <v>45809</v>
      </c>
      <c r="B106" s="182">
        <f>+NAC!P107</f>
        <v>9111.3040000000001</v>
      </c>
      <c r="C106" s="182">
        <f>+NAC!S107</f>
        <v>8779.3095870346606</v>
      </c>
      <c r="D106" s="179">
        <f>+[1]NAC!$S108</f>
        <v>8781.9055130672677</v>
      </c>
      <c r="E106" s="182">
        <f>+GBA!$P107</f>
        <v>9107.9966000000004</v>
      </c>
      <c r="F106" s="182">
        <f>+GBA!$S107</f>
        <v>8941.2218689763977</v>
      </c>
      <c r="G106" s="179">
        <f>+[1]GBA!$S108</f>
        <v>8941.2218689763959</v>
      </c>
      <c r="H106" s="182">
        <f>+PAM!$P107</f>
        <v>9176.0722999999998</v>
      </c>
      <c r="I106" s="182">
        <f>+PAM!$S107</f>
        <v>8739.6122042695661</v>
      </c>
      <c r="J106" s="179">
        <f>+[1]PAM!$S108</f>
        <v>8739.6122042695661</v>
      </c>
      <c r="K106" s="182">
        <f>+NOA!$P107</f>
        <v>9047.7939000000006</v>
      </c>
      <c r="L106" s="182">
        <f>+NOA!$S107</f>
        <v>8589.0094600146203</v>
      </c>
      <c r="M106" s="179">
        <f>+[1]NOA!$S108</f>
        <v>8589.0094600146203</v>
      </c>
      <c r="N106" s="182">
        <f>+NEA!$P107</f>
        <v>8779.7885000000006</v>
      </c>
      <c r="O106" s="182">
        <f>+NEA!$S107</f>
        <v>8350.6664799338396</v>
      </c>
      <c r="P106" s="179">
        <f>+[1]NEA!$S108</f>
        <v>8350.6664799338396</v>
      </c>
      <c r="Q106" s="182">
        <f>+CUY!$P107</f>
        <v>9241.1005000000005</v>
      </c>
      <c r="R106" s="182">
        <f>+CUY!$S107</f>
        <v>8643.7660075528674</v>
      </c>
      <c r="S106" s="179">
        <f>+[1]CUY!$S108</f>
        <v>8643.7660075528674</v>
      </c>
      <c r="T106" s="182">
        <f>+PAT!$P107</f>
        <v>8942.0931999999993</v>
      </c>
      <c r="U106" s="182">
        <f>+PAT!$S107</f>
        <v>8709.4487112199295</v>
      </c>
      <c r="V106" s="179">
        <f>+[1]PAT!$S108</f>
        <v>8709.4487112199276</v>
      </c>
      <c r="X106" s="165">
        <f t="shared" si="102"/>
        <v>1.7137349662716073E-2</v>
      </c>
      <c r="Y106" s="165">
        <f t="shared" si="103"/>
        <v>1.4472865771357091E-2</v>
      </c>
      <c r="Z106" s="183">
        <f t="shared" si="104"/>
        <v>1.4479620739434207E-2</v>
      </c>
      <c r="AA106" s="165">
        <f t="shared" si="105"/>
        <v>2.084310665627731E-2</v>
      </c>
      <c r="AB106" s="165">
        <f t="shared" si="106"/>
        <v>2.5512755866770931E-2</v>
      </c>
      <c r="AC106" s="183">
        <f t="shared" si="107"/>
        <v>2.5512755866770709E-2</v>
      </c>
      <c r="AD106" s="165">
        <f t="shared" si="108"/>
        <v>1.3408125414938077E-2</v>
      </c>
      <c r="AE106" s="165">
        <f t="shared" si="109"/>
        <v>1.7289549565427054E-2</v>
      </c>
      <c r="AF106" s="183">
        <f t="shared" si="110"/>
        <v>1.7289549565427054E-2</v>
      </c>
      <c r="AG106" s="165">
        <f t="shared" si="111"/>
        <v>1.3841458611344004E-2</v>
      </c>
      <c r="AH106" s="165">
        <f t="shared" si="112"/>
        <v>1.7013012459537569E-2</v>
      </c>
      <c r="AI106" s="183">
        <f t="shared" si="113"/>
        <v>1.7013012459537569E-2</v>
      </c>
      <c r="AJ106" s="165">
        <f t="shared" si="114"/>
        <v>1.3657259354336704E-2</v>
      </c>
      <c r="AK106" s="165">
        <f t="shared" si="115"/>
        <v>1.5839505747751392E-2</v>
      </c>
      <c r="AL106" s="183">
        <f t="shared" si="116"/>
        <v>1.583950574775117E-2</v>
      </c>
      <c r="AM106" s="165">
        <f t="shared" si="117"/>
        <v>1.4686775275730701E-2</v>
      </c>
      <c r="AN106" s="165">
        <f t="shared" si="118"/>
        <v>1.4543670041774481E-2</v>
      </c>
      <c r="AO106" s="183">
        <f t="shared" si="119"/>
        <v>1.4543670041774259E-2</v>
      </c>
      <c r="AP106" s="165">
        <f t="shared" si="120"/>
        <v>2.0159718018106343E-2</v>
      </c>
      <c r="AQ106" s="165">
        <f t="shared" si="121"/>
        <v>2.1334497640332462E-2</v>
      </c>
      <c r="AR106" s="183">
        <f t="shared" si="122"/>
        <v>2.1334497640332239E-2</v>
      </c>
      <c r="AT106" s="80">
        <f t="shared" si="123"/>
        <v>1.7137349662716073E-2</v>
      </c>
      <c r="AU106" s="80">
        <f t="shared" si="124"/>
        <v>1.4472865771357091E-2</v>
      </c>
      <c r="AV106" s="80">
        <f t="shared" si="125"/>
        <v>2.6644838913589819E-3</v>
      </c>
      <c r="AW106" s="80">
        <f t="shared" si="126"/>
        <v>2.5512755866770931E-2</v>
      </c>
      <c r="AX106" s="80">
        <f t="shared" si="127"/>
        <v>2.084310665627731E-2</v>
      </c>
      <c r="AY106" s="80">
        <f t="shared" si="128"/>
        <v>4.6696492104936205E-3</v>
      </c>
      <c r="AZ106" s="80">
        <f t="shared" si="129"/>
        <v>1.7289549565427054E-2</v>
      </c>
      <c r="BA106" s="80">
        <f t="shared" si="130"/>
        <v>1.3408125414938077E-2</v>
      </c>
      <c r="BB106" s="80">
        <f t="shared" si="131"/>
        <v>3.8814241504889768E-3</v>
      </c>
      <c r="BC106" s="80">
        <f t="shared" si="132"/>
        <v>1.7013012459537569E-2</v>
      </c>
      <c r="BD106" s="80">
        <f t="shared" si="133"/>
        <v>1.3841458611344004E-2</v>
      </c>
      <c r="BE106" s="80">
        <f t="shared" si="134"/>
        <v>3.1715538481935646E-3</v>
      </c>
      <c r="BF106" s="80">
        <f t="shared" si="135"/>
        <v>1.5839505747751392E-2</v>
      </c>
      <c r="BG106" s="80">
        <f t="shared" si="136"/>
        <v>1.3657259354336704E-2</v>
      </c>
      <c r="BH106" s="80">
        <f t="shared" si="137"/>
        <v>2.1822463934146885E-3</v>
      </c>
      <c r="BI106" s="80">
        <f t="shared" si="138"/>
        <v>1.4686775275730701E-2</v>
      </c>
      <c r="BJ106" s="80">
        <f t="shared" si="139"/>
        <v>1.4543670041774259E-2</v>
      </c>
      <c r="BK106" s="80">
        <f t="shared" si="140"/>
        <v>1.4310523395644204E-4</v>
      </c>
      <c r="BL106" s="80">
        <f t="shared" si="141"/>
        <v>2.1334497640332462E-2</v>
      </c>
      <c r="BM106" s="80">
        <f t="shared" si="142"/>
        <v>2.0159718018106343E-2</v>
      </c>
      <c r="BN106" s="80">
        <f t="shared" si="143"/>
        <v>1.1747796222261186E-3</v>
      </c>
    </row>
    <row r="107" spans="1:66" s="81" customFormat="1" x14ac:dyDescent="0.2">
      <c r="A107" s="79">
        <f>+NAC!A108</f>
        <v>45839</v>
      </c>
      <c r="B107" s="182">
        <f>+NAC!P108</f>
        <v>9246.0737000000008</v>
      </c>
      <c r="C107" s="182">
        <f>+NAC!S108</f>
        <v>8975.7845896142098</v>
      </c>
      <c r="D107" s="179">
        <f>+[1]NAC!$S109</f>
        <v>8978.5249001436096</v>
      </c>
      <c r="E107" s="182">
        <f>+GBA!$P108</f>
        <v>9240.3480999999992</v>
      </c>
      <c r="F107" s="182">
        <f>+GBA!$S108</f>
        <v>9181.7502730427768</v>
      </c>
      <c r="G107" s="179">
        <f>+[1]GBA!$S109</f>
        <v>9181.7502730427786</v>
      </c>
      <c r="H107" s="182">
        <f>+PAM!$P108</f>
        <v>9309.9392000000007</v>
      </c>
      <c r="I107" s="182">
        <f>+PAM!$S108</f>
        <v>8982.981750271274</v>
      </c>
      <c r="J107" s="179">
        <f>+[1]PAM!$S109</f>
        <v>8982.981750271274</v>
      </c>
      <c r="K107" s="182">
        <f>+NOA!$P108</f>
        <v>9174.1101999999992</v>
      </c>
      <c r="L107" s="182">
        <f>+NOA!$S108</f>
        <v>8782.2926827442516</v>
      </c>
      <c r="M107" s="179">
        <f>+[1]NOA!$S109</f>
        <v>8782.2926827442516</v>
      </c>
      <c r="N107" s="182">
        <f>+NEA!$P108</f>
        <v>8912.6926999999996</v>
      </c>
      <c r="O107" s="182">
        <f>+NEA!$S108</f>
        <v>8512.5291850392041</v>
      </c>
      <c r="P107" s="179">
        <f>+[1]NEA!$S109</f>
        <v>8512.5291850392077</v>
      </c>
      <c r="Q107" s="182">
        <f>+CUY!$P108</f>
        <v>9366.6805000000004</v>
      </c>
      <c r="R107" s="182">
        <f>+CUY!$S108</f>
        <v>8832.1712939921981</v>
      </c>
      <c r="S107" s="179">
        <f>+[1]CUY!$S109</f>
        <v>8832.1712939921981</v>
      </c>
      <c r="T107" s="182">
        <f>+PAT!$P108</f>
        <v>9132.6761000000006</v>
      </c>
      <c r="U107" s="182">
        <f>+PAT!$S108</f>
        <v>8870.3546895140462</v>
      </c>
      <c r="V107" s="179">
        <f>+[1]PAT!$S109</f>
        <v>8870.354689514048</v>
      </c>
      <c r="X107" s="165">
        <f t="shared" si="102"/>
        <v>1.4791483194941168E-2</v>
      </c>
      <c r="Y107" s="165">
        <f t="shared" si="103"/>
        <v>2.2379322728259377E-2</v>
      </c>
      <c r="Z107" s="183">
        <f t="shared" si="104"/>
        <v>2.2389148549113447E-2</v>
      </c>
      <c r="AA107" s="165">
        <f t="shared" si="105"/>
        <v>1.4531351493916711E-2</v>
      </c>
      <c r="AB107" s="165">
        <f t="shared" si="106"/>
        <v>2.6901066497516002E-2</v>
      </c>
      <c r="AC107" s="183">
        <f t="shared" si="107"/>
        <v>2.6901066497516446E-2</v>
      </c>
      <c r="AD107" s="165">
        <f t="shared" si="108"/>
        <v>1.4588692811411397E-2</v>
      </c>
      <c r="AE107" s="165">
        <f t="shared" si="109"/>
        <v>2.7846721377730477E-2</v>
      </c>
      <c r="AF107" s="183">
        <f t="shared" si="110"/>
        <v>2.7846721377730477E-2</v>
      </c>
      <c r="AG107" s="165">
        <f t="shared" si="111"/>
        <v>1.3961005455705555E-2</v>
      </c>
      <c r="AH107" s="165">
        <f t="shared" si="112"/>
        <v>2.2503552199988119E-2</v>
      </c>
      <c r="AI107" s="183">
        <f t="shared" si="113"/>
        <v>2.2503552199988119E-2</v>
      </c>
      <c r="AJ107" s="165">
        <f t="shared" si="114"/>
        <v>1.5137517264794953E-2</v>
      </c>
      <c r="AK107" s="165">
        <f t="shared" si="115"/>
        <v>1.9383207974394745E-2</v>
      </c>
      <c r="AL107" s="183">
        <f t="shared" si="116"/>
        <v>1.9383207974395189E-2</v>
      </c>
      <c r="AM107" s="165">
        <f t="shared" si="117"/>
        <v>1.3589290582869396E-2</v>
      </c>
      <c r="AN107" s="165">
        <f t="shared" si="118"/>
        <v>2.1796666669910314E-2</v>
      </c>
      <c r="AO107" s="183">
        <f t="shared" si="119"/>
        <v>2.1796666669910314E-2</v>
      </c>
      <c r="AP107" s="165">
        <f t="shared" si="120"/>
        <v>2.1313007562927311E-2</v>
      </c>
      <c r="AQ107" s="165">
        <f t="shared" si="121"/>
        <v>1.8474875233702281E-2</v>
      </c>
      <c r="AR107" s="183">
        <f t="shared" si="122"/>
        <v>1.8474875233702726E-2</v>
      </c>
      <c r="AT107" s="80">
        <f t="shared" si="123"/>
        <v>2.2389148549113447E-2</v>
      </c>
      <c r="AU107" s="80">
        <f t="shared" si="124"/>
        <v>1.4791483194941168E-2</v>
      </c>
      <c r="AV107" s="80">
        <f t="shared" si="125"/>
        <v>7.5976653541722783E-3</v>
      </c>
      <c r="AW107" s="80">
        <f t="shared" si="126"/>
        <v>2.6901066497516446E-2</v>
      </c>
      <c r="AX107" s="80">
        <f t="shared" si="127"/>
        <v>1.4531351493916711E-2</v>
      </c>
      <c r="AY107" s="80">
        <f t="shared" si="128"/>
        <v>1.2369715003599735E-2</v>
      </c>
      <c r="AZ107" s="80">
        <f t="shared" si="129"/>
        <v>2.7846721377730477E-2</v>
      </c>
      <c r="BA107" s="80">
        <f t="shared" si="130"/>
        <v>1.4588692811411397E-2</v>
      </c>
      <c r="BB107" s="80">
        <f t="shared" si="131"/>
        <v>1.325802856631908E-2</v>
      </c>
      <c r="BC107" s="80">
        <f t="shared" si="132"/>
        <v>2.2503552199988119E-2</v>
      </c>
      <c r="BD107" s="80">
        <f t="shared" si="133"/>
        <v>1.3961005455705555E-2</v>
      </c>
      <c r="BE107" s="80">
        <f t="shared" si="134"/>
        <v>8.5425467442825642E-3</v>
      </c>
      <c r="BF107" s="80">
        <f t="shared" si="135"/>
        <v>1.9383207974395189E-2</v>
      </c>
      <c r="BG107" s="80">
        <f t="shared" si="136"/>
        <v>1.5137517264794953E-2</v>
      </c>
      <c r="BH107" s="80">
        <f t="shared" si="137"/>
        <v>4.2456907096002361E-3</v>
      </c>
      <c r="BI107" s="80">
        <f t="shared" si="138"/>
        <v>2.1796666669910314E-2</v>
      </c>
      <c r="BJ107" s="80">
        <f t="shared" si="139"/>
        <v>1.3589290582869396E-2</v>
      </c>
      <c r="BK107" s="80">
        <f t="shared" si="140"/>
        <v>8.2073760870409185E-3</v>
      </c>
      <c r="BL107" s="80">
        <f t="shared" si="141"/>
        <v>2.1313007562927311E-2</v>
      </c>
      <c r="BM107" s="80">
        <f t="shared" si="142"/>
        <v>1.8474875233702281E-2</v>
      </c>
      <c r="BN107" s="80">
        <f t="shared" si="143"/>
        <v>2.8381323292250293E-3</v>
      </c>
    </row>
    <row r="108" spans="1:66" s="81" customFormat="1" x14ac:dyDescent="0.2">
      <c r="A108" s="79">
        <f>+NAC!A109</f>
        <v>45870</v>
      </c>
      <c r="B108" s="182">
        <f>+NAC!P109</f>
        <v>9435.1466999999993</v>
      </c>
      <c r="C108" s="182">
        <f>+NAC!S109</f>
        <v>9127.0719176438524</v>
      </c>
      <c r="D108" s="179">
        <f>+[1]NAC!$S110</f>
        <v>9130.084967855506</v>
      </c>
      <c r="E108" s="182">
        <f>+GBA!$P109</f>
        <v>9428.4120999999996</v>
      </c>
      <c r="F108" s="182">
        <f>+GBA!$S109</f>
        <v>9333.0877047977192</v>
      </c>
      <c r="G108" s="179">
        <f>+[1]GBA!$S110</f>
        <v>9333.0877047977174</v>
      </c>
      <c r="H108" s="182">
        <f>+PAM!$P109</f>
        <v>9508.4922000000006</v>
      </c>
      <c r="I108" s="182">
        <f>+PAM!$S109</f>
        <v>9132.9066728318212</v>
      </c>
      <c r="J108" s="179">
        <f>+[1]PAM!$S110</f>
        <v>9132.9066728318212</v>
      </c>
      <c r="K108" s="182">
        <f>+NOA!$P109</f>
        <v>9362.1129999999994</v>
      </c>
      <c r="L108" s="182">
        <f>+NOA!$S109</f>
        <v>8909.1444639916663</v>
      </c>
      <c r="M108" s="179">
        <f>+[1]NOA!$S110</f>
        <v>8909.1444639916681</v>
      </c>
      <c r="N108" s="182">
        <f>+NEA!$P109</f>
        <v>9048.9734000000008</v>
      </c>
      <c r="O108" s="182">
        <f>+NEA!$S109</f>
        <v>8615.9757067478895</v>
      </c>
      <c r="P108" s="179">
        <f>+[1]NEA!$S110</f>
        <v>8615.9757067478895</v>
      </c>
      <c r="Q108" s="182">
        <f>+CUY!$P109</f>
        <v>9573.8153000000002</v>
      </c>
      <c r="R108" s="182">
        <f>+CUY!$S109</f>
        <v>8986.9053420924593</v>
      </c>
      <c r="S108" s="179">
        <f>+[1]CUY!$S110</f>
        <v>8986.9053420924611</v>
      </c>
      <c r="T108" s="182">
        <f>+PAT!$P109</f>
        <v>9295.1180999999997</v>
      </c>
      <c r="U108" s="182">
        <f>+PAT!$S109</f>
        <v>8978.9374607089703</v>
      </c>
      <c r="V108" s="179">
        <f>+[1]PAT!$S110</f>
        <v>8978.9374607089721</v>
      </c>
      <c r="X108" s="165">
        <f t="shared" ref="X108" si="144">+B108/B107-1</f>
        <v>2.0449004208132004E-2</v>
      </c>
      <c r="Y108" s="165">
        <f t="shared" ref="Y108" si="145">+C108/C107-1</f>
        <v>1.6855053340372628E-2</v>
      </c>
      <c r="Z108" s="183">
        <f t="shared" ref="Z108" si="146">+D108/D107-1</f>
        <v>1.6880285948694285E-2</v>
      </c>
      <c r="AA108" s="165">
        <f t="shared" ref="AA108" si="147">+E108/E107-1</f>
        <v>2.0352480011007312E-2</v>
      </c>
      <c r="AB108" s="165">
        <f t="shared" ref="AB108" si="148">+F108/F107-1</f>
        <v>1.6482416451606419E-2</v>
      </c>
      <c r="AC108" s="183">
        <f t="shared" ref="AC108" si="149">+G108/G107-1</f>
        <v>1.6482416451605975E-2</v>
      </c>
      <c r="AD108" s="165">
        <f t="shared" ref="AD108" si="150">+H108/H107-1</f>
        <v>2.132699212471767E-2</v>
      </c>
      <c r="AE108" s="165">
        <f t="shared" ref="AE108" si="151">+I108/I107-1</f>
        <v>1.6689883908093117E-2</v>
      </c>
      <c r="AF108" s="183">
        <f t="shared" ref="AF108" si="152">+J108/J107-1</f>
        <v>1.6689883908093117E-2</v>
      </c>
      <c r="AG108" s="165">
        <f t="shared" ref="AG108" si="153">+K108/K107-1</f>
        <v>2.0492755798813045E-2</v>
      </c>
      <c r="AH108" s="165">
        <f t="shared" ref="AH108" si="154">+L108/L107-1</f>
        <v>1.4444039367608186E-2</v>
      </c>
      <c r="AI108" s="183">
        <f t="shared" ref="AI108" si="155">+M108/M107-1</f>
        <v>1.4444039367608408E-2</v>
      </c>
      <c r="AJ108" s="165">
        <f t="shared" ref="AJ108" si="156">+N108/N107-1</f>
        <v>1.5290631528225074E-2</v>
      </c>
      <c r="AK108" s="165">
        <f t="shared" ref="AK108" si="157">+O108/O107-1</f>
        <v>1.2152266319449767E-2</v>
      </c>
      <c r="AL108" s="183">
        <f t="shared" ref="AL108" si="158">+P108/P107-1</f>
        <v>1.2152266319449323E-2</v>
      </c>
      <c r="AM108" s="165">
        <f t="shared" ref="AM108" si="159">+Q108/Q107-1</f>
        <v>2.2114002927718035E-2</v>
      </c>
      <c r="AN108" s="165">
        <f t="shared" ref="AN108" si="160">+R108/R107-1</f>
        <v>1.7519366750225362E-2</v>
      </c>
      <c r="AO108" s="183">
        <f t="shared" ref="AO108" si="161">+S108/S107-1</f>
        <v>1.7519366750225585E-2</v>
      </c>
      <c r="AP108" s="165">
        <f t="shared" ref="AP108" si="162">+T108/T107-1</f>
        <v>1.7786900380710957E-2</v>
      </c>
      <c r="AQ108" s="165">
        <f t="shared" ref="AQ108" si="163">+U108/U107-1</f>
        <v>1.2241085615582348E-2</v>
      </c>
      <c r="AR108" s="183">
        <f t="shared" ref="AR108" si="164">+V108/V107-1</f>
        <v>1.2241085615582348E-2</v>
      </c>
      <c r="AT108" s="80">
        <f t="shared" ref="AT108" si="165">+MAX(X108:Z108)</f>
        <v>2.0449004208132004E-2</v>
      </c>
      <c r="AU108" s="80">
        <f t="shared" ref="AU108" si="166">+MIN(X108:Z108)</f>
        <v>1.6855053340372628E-2</v>
      </c>
      <c r="AV108" s="80">
        <f t="shared" ref="AV108" si="167">+AT108-AU108</f>
        <v>3.5939508677593768E-3</v>
      </c>
      <c r="AW108" s="80">
        <f t="shared" ref="AW108" si="168">+MAX(AA108:AC108)</f>
        <v>2.0352480011007312E-2</v>
      </c>
      <c r="AX108" s="80">
        <f t="shared" ref="AX108" si="169">+MIN(AA108:AC108)</f>
        <v>1.6482416451605975E-2</v>
      </c>
      <c r="AY108" s="80">
        <f t="shared" ref="AY108" si="170">+AW108-AX108</f>
        <v>3.8700635594013377E-3</v>
      </c>
      <c r="AZ108" s="80">
        <f t="shared" ref="AZ108" si="171">+MAX(AD108:AF108)</f>
        <v>2.132699212471767E-2</v>
      </c>
      <c r="BA108" s="80">
        <f t="shared" ref="BA108" si="172">+MIN(AD108:AF108)</f>
        <v>1.6689883908093117E-2</v>
      </c>
      <c r="BB108" s="80">
        <f t="shared" ref="BB108" si="173">+AZ108-BA108</f>
        <v>4.6371082166245525E-3</v>
      </c>
      <c r="BC108" s="80">
        <f t="shared" ref="BC108" si="174">+MAX(AG108:AI108)</f>
        <v>2.0492755798813045E-2</v>
      </c>
      <c r="BD108" s="80">
        <f t="shared" ref="BD108" si="175">+MIN(AG108:AI108)</f>
        <v>1.4444039367608186E-2</v>
      </c>
      <c r="BE108" s="80">
        <f t="shared" ref="BE108" si="176">+BC108-BD108</f>
        <v>6.0487164312048591E-3</v>
      </c>
      <c r="BF108" s="80">
        <f t="shared" ref="BF108" si="177">+MAX(AJ108:AL108)</f>
        <v>1.5290631528225074E-2</v>
      </c>
      <c r="BG108" s="80">
        <f t="shared" ref="BG108" si="178">+MIN(AJ108:AL108)</f>
        <v>1.2152266319449323E-2</v>
      </c>
      <c r="BH108" s="80">
        <f t="shared" ref="BH108" si="179">+BF108-BG108</f>
        <v>3.1383652087757508E-3</v>
      </c>
      <c r="BI108" s="80">
        <f t="shared" ref="BI108" si="180">+MAX(AM108:AO108)</f>
        <v>2.2114002927718035E-2</v>
      </c>
      <c r="BJ108" s="80">
        <f t="shared" ref="BJ108" si="181">+MIN(AM108:AO108)</f>
        <v>1.7519366750225362E-2</v>
      </c>
      <c r="BK108" s="80">
        <f t="shared" ref="BK108" si="182">+BI108-BJ108</f>
        <v>4.5946361774926725E-3</v>
      </c>
      <c r="BL108" s="80">
        <f t="shared" ref="BL108" si="183">+MAX(AP108:AR108)</f>
        <v>1.7786900380710957E-2</v>
      </c>
      <c r="BM108" s="80">
        <f t="shared" ref="BM108" si="184">+MIN(AP108:AR108)</f>
        <v>1.2241085615582348E-2</v>
      </c>
      <c r="BN108" s="80">
        <f t="shared" ref="BN108" si="185">+BL108-BM108</f>
        <v>5.5458147651286094E-3</v>
      </c>
    </row>
    <row r="109" spans="1:66" s="81" customFormat="1" x14ac:dyDescent="0.2">
      <c r="A109" s="79">
        <f>+NAC!A110</f>
        <v>45901</v>
      </c>
      <c r="B109" s="182">
        <f>+NAC!P110</f>
        <v>9614.0254000000004</v>
      </c>
      <c r="C109" s="182">
        <f>+NAC!S110</f>
        <v>9253.6477319792029</v>
      </c>
      <c r="D109" s="179">
        <f>+[1]NAC!$S111</f>
        <v>9256.574484717763</v>
      </c>
      <c r="E109" s="182">
        <f>+GBA!$P110</f>
        <v>9608.7909999999993</v>
      </c>
      <c r="F109" s="182">
        <f>+GBA!$S110</f>
        <v>9430.0148827782705</v>
      </c>
      <c r="G109" s="179">
        <f>+[1]GBA!$S111</f>
        <v>9430.0148827782723</v>
      </c>
      <c r="H109" s="182">
        <f>+PAM!$P110</f>
        <v>9689.4722000000002</v>
      </c>
      <c r="I109" s="182">
        <f>+PAM!$S110</f>
        <v>9232.9008362983641</v>
      </c>
      <c r="J109" s="179">
        <f>+[1]PAM!$S111</f>
        <v>9232.9008362983641</v>
      </c>
      <c r="K109" s="182">
        <f>+NOA!$P110</f>
        <v>9529.2733000000007</v>
      </c>
      <c r="L109" s="182">
        <f>+NOA!$S110</f>
        <v>9026.9778899951434</v>
      </c>
      <c r="M109" s="179">
        <f>+[1]NOA!$S111</f>
        <v>9026.9778899951434</v>
      </c>
      <c r="N109" s="182">
        <f>+NEA!$P110</f>
        <v>9186.1980999999996</v>
      </c>
      <c r="O109" s="182">
        <f>+NEA!$S110</f>
        <v>8686.8805004908227</v>
      </c>
      <c r="P109" s="179">
        <f>+[1]NEA!$S111</f>
        <v>8686.8805004908209</v>
      </c>
      <c r="Q109" s="182">
        <f>+CUY!$P110</f>
        <v>9757.32</v>
      </c>
      <c r="R109" s="182">
        <f>+CUY!$S110</f>
        <v>9132.5176006846559</v>
      </c>
      <c r="S109" s="179">
        <f>+[1]CUY!$S111</f>
        <v>9132.5176006846577</v>
      </c>
      <c r="T109" s="182">
        <f>+PAT!$P110</f>
        <v>9497.9901000000009</v>
      </c>
      <c r="U109" s="182">
        <f>+PAT!$S110</f>
        <v>9093.2917715534331</v>
      </c>
      <c r="V109" s="179">
        <f>+[1]PAT!$S111</f>
        <v>9093.2917715534313</v>
      </c>
      <c r="X109" s="165">
        <f t="shared" ref="X109" si="186">+B109/B108-1</f>
        <v>1.895876192364887E-2</v>
      </c>
      <c r="Y109" s="165">
        <f t="shared" ref="Y109" si="187">+C109/C108-1</f>
        <v>1.3868173218911872E-2</v>
      </c>
      <c r="Z109" s="183">
        <f t="shared" ref="Z109" si="188">+D109/D108-1</f>
        <v>1.3854144546035618E-2</v>
      </c>
      <c r="AA109" s="165">
        <f t="shared" ref="AA109" si="189">+E109/E108-1</f>
        <v>1.9131418746535234E-2</v>
      </c>
      <c r="AB109" s="165">
        <f t="shared" ref="AB109" si="190">+F109/F108-1</f>
        <v>1.0385328097873181E-2</v>
      </c>
      <c r="AC109" s="183">
        <f t="shared" ref="AC109" si="191">+G109/G108-1</f>
        <v>1.0385328097873625E-2</v>
      </c>
      <c r="AD109" s="165">
        <f t="shared" ref="AD109" si="192">+H109/H108-1</f>
        <v>1.9033511958920224E-2</v>
      </c>
      <c r="AE109" s="165">
        <f t="shared" ref="AE109" si="193">+I109/I108-1</f>
        <v>1.0948777541327726E-2</v>
      </c>
      <c r="AF109" s="183">
        <f t="shared" ref="AF109" si="194">+J109/J108-1</f>
        <v>1.0948777541327726E-2</v>
      </c>
      <c r="AG109" s="165">
        <f t="shared" ref="AG109" si="195">+K109/K108-1</f>
        <v>1.7854975687646713E-2</v>
      </c>
      <c r="AH109" s="165">
        <f t="shared" ref="AH109" si="196">+L109/L108-1</f>
        <v>1.3226121372229116E-2</v>
      </c>
      <c r="AI109" s="183">
        <f t="shared" ref="AI109" si="197">+M109/M108-1</f>
        <v>1.3226121372228894E-2</v>
      </c>
      <c r="AJ109" s="165">
        <f t="shared" ref="AJ109" si="198">+N109/N108-1</f>
        <v>1.5164670502843869E-2</v>
      </c>
      <c r="AK109" s="165">
        <f t="shared" ref="AK109" si="199">+O109/O108-1</f>
        <v>8.2294560890419088E-3</v>
      </c>
      <c r="AL109" s="183">
        <f t="shared" ref="AL109" si="200">+P109/P108-1</f>
        <v>8.2294560890416868E-3</v>
      </c>
      <c r="AM109" s="165">
        <f t="shared" ref="AM109" si="201">+Q109/Q108-1</f>
        <v>1.9167353270330922E-2</v>
      </c>
      <c r="AN109" s="165">
        <f t="shared" ref="AN109" si="202">+R109/R108-1</f>
        <v>1.6202714176835054E-2</v>
      </c>
      <c r="AO109" s="183">
        <f t="shared" ref="AO109" si="203">+S109/S108-1</f>
        <v>1.6202714176835054E-2</v>
      </c>
      <c r="AP109" s="165">
        <f t="shared" ref="AP109" si="204">+T109/T108-1</f>
        <v>2.1825650606849267E-2</v>
      </c>
      <c r="AQ109" s="165">
        <f t="shared" ref="AQ109" si="205">+U109/U108-1</f>
        <v>1.2735839997200848E-2</v>
      </c>
      <c r="AR109" s="183">
        <f t="shared" ref="AR109" si="206">+V109/V108-1</f>
        <v>1.2735839997200404E-2</v>
      </c>
      <c r="AT109" s="80">
        <f t="shared" ref="AT109" si="207">+MAX(X109:Z109)</f>
        <v>1.895876192364887E-2</v>
      </c>
      <c r="AU109" s="80">
        <f t="shared" ref="AU109" si="208">+MIN(X109:Z109)</f>
        <v>1.3854144546035618E-2</v>
      </c>
      <c r="AV109" s="80">
        <f t="shared" ref="AV109" si="209">+AT109-AU109</f>
        <v>5.104617377613252E-3</v>
      </c>
      <c r="AW109" s="80">
        <f t="shared" ref="AW109" si="210">+MAX(AA109:AC109)</f>
        <v>1.9131418746535234E-2</v>
      </c>
      <c r="AX109" s="80">
        <f t="shared" ref="AX109" si="211">+MIN(AA109:AC109)</f>
        <v>1.0385328097873181E-2</v>
      </c>
      <c r="AY109" s="80">
        <f t="shared" ref="AY109" si="212">+AW109-AX109</f>
        <v>8.7460906486620527E-3</v>
      </c>
      <c r="AZ109" s="80">
        <f t="shared" ref="AZ109" si="213">+MAX(AD109:AF109)</f>
        <v>1.9033511958920224E-2</v>
      </c>
      <c r="BA109" s="80">
        <f t="shared" ref="BA109" si="214">+MIN(AD109:AF109)</f>
        <v>1.0948777541327726E-2</v>
      </c>
      <c r="BB109" s="80">
        <f t="shared" ref="BB109" si="215">+AZ109-BA109</f>
        <v>8.0847344175924984E-3</v>
      </c>
      <c r="BC109" s="80">
        <f t="shared" ref="BC109" si="216">+MAX(AG109:AI109)</f>
        <v>1.7854975687646713E-2</v>
      </c>
      <c r="BD109" s="80">
        <f t="shared" ref="BD109" si="217">+MIN(AG109:AI109)</f>
        <v>1.3226121372228894E-2</v>
      </c>
      <c r="BE109" s="80">
        <f t="shared" ref="BE109" si="218">+BC109-BD109</f>
        <v>4.6288543154178186E-3</v>
      </c>
      <c r="BF109" s="80">
        <f t="shared" ref="BF109" si="219">+MAX(AJ109:AL109)</f>
        <v>1.5164670502843869E-2</v>
      </c>
      <c r="BG109" s="80">
        <f t="shared" ref="BG109" si="220">+MIN(AJ109:AL109)</f>
        <v>8.2294560890416868E-3</v>
      </c>
      <c r="BH109" s="80">
        <f t="shared" ref="BH109" si="221">+BF109-BG109</f>
        <v>6.9352144138021821E-3</v>
      </c>
      <c r="BI109" s="80">
        <f t="shared" ref="BI109" si="222">+MAX(AM109:AO109)</f>
        <v>1.9167353270330922E-2</v>
      </c>
      <c r="BJ109" s="80">
        <f t="shared" ref="BJ109" si="223">+MIN(AM109:AO109)</f>
        <v>1.6202714176835054E-2</v>
      </c>
      <c r="BK109" s="80">
        <f t="shared" ref="BK109" si="224">+BI109-BJ109</f>
        <v>2.9646390934958688E-3</v>
      </c>
      <c r="BL109" s="80">
        <f t="shared" ref="BL109" si="225">+MAX(AP109:AR109)</f>
        <v>2.1825650606849267E-2</v>
      </c>
      <c r="BM109" s="80">
        <f t="shared" ref="BM109" si="226">+MIN(AP109:AR109)</f>
        <v>1.2735839997200404E-2</v>
      </c>
      <c r="BN109" s="80">
        <f t="shared" ref="BN109" si="227">+BL109-BM109</f>
        <v>9.0898106096488629E-3</v>
      </c>
    </row>
    <row r="110" spans="1:66" s="81" customFormat="1" x14ac:dyDescent="0.2">
      <c r="A110" s="79">
        <f>+NAC!A111</f>
        <v>45931</v>
      </c>
      <c r="B110" s="182">
        <f>+NAC!P111</f>
        <v>9827.1412999999993</v>
      </c>
      <c r="C110" s="182">
        <f>+NAC!S111</f>
        <v>9437.9975605591208</v>
      </c>
      <c r="D110" s="179">
        <f>+[1]NAC!$S112</f>
        <v>9441.0025762461955</v>
      </c>
      <c r="E110" s="182">
        <f>+GBA!$P111</f>
        <v>9836.1396000000004</v>
      </c>
      <c r="F110" s="182">
        <f>+GBA!$S111</f>
        <v>9622.5708342162234</v>
      </c>
      <c r="G110" s="179">
        <f>+[1]GBA!$S112</f>
        <v>9622.5708342162234</v>
      </c>
      <c r="H110" s="182">
        <f>+PAM!$P111</f>
        <v>9898.7806999999993</v>
      </c>
      <c r="I110" s="182">
        <f>+PAM!$S111</f>
        <v>9388.2544796469119</v>
      </c>
      <c r="J110" s="179">
        <f>+[1]PAM!$S112</f>
        <v>9388.2544796469138</v>
      </c>
      <c r="K110" s="182">
        <f>+NOA!$P111</f>
        <v>9706.2981</v>
      </c>
      <c r="L110" s="182">
        <f>+NOA!$S111</f>
        <v>9205.658988695026</v>
      </c>
      <c r="M110" s="179">
        <f>+[1]NOA!$S112</f>
        <v>9205.6589886950278</v>
      </c>
      <c r="N110" s="182">
        <f>+NEA!$P111</f>
        <v>9389.3598999999995</v>
      </c>
      <c r="O110" s="182">
        <f>+NEA!$S111</f>
        <v>8842.6620786108469</v>
      </c>
      <c r="P110" s="179">
        <f>+[1]NEA!$S112</f>
        <v>8842.6620786108488</v>
      </c>
      <c r="Q110" s="182">
        <f>+CUY!$P111</f>
        <v>9936.3348000000005</v>
      </c>
      <c r="R110" s="182">
        <f>+CUY!$S111</f>
        <v>9327.9843819716334</v>
      </c>
      <c r="S110" s="179">
        <f>+[1]CUY!$S112</f>
        <v>9327.9843819716334</v>
      </c>
      <c r="T110" s="182">
        <f>+PAT!$P111</f>
        <v>9702.3799999999992</v>
      </c>
      <c r="U110" s="182">
        <f>+PAT!$S111</f>
        <v>9217.3105444204011</v>
      </c>
      <c r="V110" s="179">
        <f>+[1]PAT!$S112</f>
        <v>9217.3105444203993</v>
      </c>
      <c r="X110" s="165">
        <f t="shared" ref="X110" si="228">+B110/B109-1</f>
        <v>2.2167187118103504E-2</v>
      </c>
      <c r="Y110" s="165">
        <f t="shared" ref="Y110" si="229">+C110/C109-1</f>
        <v>1.9921855026189483E-2</v>
      </c>
      <c r="Z110" s="183">
        <f t="shared" ref="Z110" si="230">+D110/D109-1</f>
        <v>1.9924010964630146E-2</v>
      </c>
      <c r="AA110" s="165">
        <f t="shared" ref="AA110" si="231">+E110/E109-1</f>
        <v>2.3660479242393784E-2</v>
      </c>
      <c r="AB110" s="165">
        <f t="shared" ref="AB110" si="232">+F110/F109-1</f>
        <v>2.0419474818604177E-2</v>
      </c>
      <c r="AC110" s="183">
        <f t="shared" ref="AC110" si="233">+G110/G109-1</f>
        <v>2.0419474818603955E-2</v>
      </c>
      <c r="AD110" s="165">
        <f t="shared" ref="AD110" si="234">+H110/H109-1</f>
        <v>2.1601641005791761E-2</v>
      </c>
      <c r="AE110" s="165">
        <f t="shared" ref="AE110" si="235">+I110/I109-1</f>
        <v>1.6826092481984523E-2</v>
      </c>
      <c r="AF110" s="183">
        <f t="shared" ref="AF110" si="236">+J110/J109-1</f>
        <v>1.6826092481984745E-2</v>
      </c>
      <c r="AG110" s="165">
        <f t="shared" ref="AG110" si="237">+K110/K109-1</f>
        <v>1.857694647082897E-2</v>
      </c>
      <c r="AH110" s="165">
        <f t="shared" ref="AH110" si="238">+L110/L109-1</f>
        <v>1.9794121673646803E-2</v>
      </c>
      <c r="AI110" s="183">
        <f t="shared" ref="AI110" si="239">+M110/M109-1</f>
        <v>1.9794121673647025E-2</v>
      </c>
      <c r="AJ110" s="165">
        <f t="shared" ref="AJ110" si="240">+N110/N109-1</f>
        <v>2.2115982889591601E-2</v>
      </c>
      <c r="AK110" s="165">
        <f t="shared" ref="AK110" si="241">+O110/O109-1</f>
        <v>1.7932971233024508E-2</v>
      </c>
      <c r="AL110" s="183">
        <f t="shared" ref="AL110" si="242">+P110/P109-1</f>
        <v>1.7932971233024952E-2</v>
      </c>
      <c r="AM110" s="165">
        <f t="shared" ref="AM110" si="243">+Q110/Q109-1</f>
        <v>1.8346718156215136E-2</v>
      </c>
      <c r="AN110" s="165">
        <f t="shared" ref="AN110" si="244">+R110/R109-1</f>
        <v>2.1403384021107641E-2</v>
      </c>
      <c r="AO110" s="183">
        <f t="shared" ref="AO110" si="245">+S110/S109-1</f>
        <v>2.1403384021107419E-2</v>
      </c>
      <c r="AP110" s="165">
        <f t="shared" ref="AP110" si="246">+T110/T109-1</f>
        <v>2.1519279115693957E-2</v>
      </c>
      <c r="AQ110" s="165">
        <f t="shared" ref="AQ110" si="247">+U110/U109-1</f>
        <v>1.3638490436976403E-2</v>
      </c>
      <c r="AR110" s="183">
        <f t="shared" ref="AR110" si="248">+V110/V109-1</f>
        <v>1.3638490436976403E-2</v>
      </c>
      <c r="AT110" s="80">
        <f t="shared" ref="AT110" si="249">+MAX(X110:Z110)</f>
        <v>2.2167187118103504E-2</v>
      </c>
      <c r="AU110" s="80">
        <f t="shared" ref="AU110" si="250">+MIN(X110:Z110)</f>
        <v>1.9921855026189483E-2</v>
      </c>
      <c r="AV110" s="80">
        <f t="shared" ref="AV110" si="251">+AT110-AU110</f>
        <v>2.2453320919140207E-3</v>
      </c>
      <c r="AW110" s="80">
        <f t="shared" ref="AW110" si="252">+MAX(AA110:AC110)</f>
        <v>2.3660479242393784E-2</v>
      </c>
      <c r="AX110" s="80">
        <f t="shared" ref="AX110" si="253">+MIN(AA110:AC110)</f>
        <v>2.0419474818603955E-2</v>
      </c>
      <c r="AY110" s="80">
        <f t="shared" ref="AY110" si="254">+AW110-AX110</f>
        <v>3.2410044237898283E-3</v>
      </c>
      <c r="AZ110" s="80">
        <f t="shared" ref="AZ110" si="255">+MAX(AD110:AF110)</f>
        <v>2.1601641005791761E-2</v>
      </c>
      <c r="BA110" s="80">
        <f t="shared" ref="BA110" si="256">+MIN(AD110:AF110)</f>
        <v>1.6826092481984523E-2</v>
      </c>
      <c r="BB110" s="80">
        <f t="shared" ref="BB110" si="257">+AZ110-BA110</f>
        <v>4.7755485238072382E-3</v>
      </c>
      <c r="BC110" s="80">
        <f t="shared" ref="BC110" si="258">+MAX(AG110:AI110)</f>
        <v>1.9794121673647025E-2</v>
      </c>
      <c r="BD110" s="80">
        <f t="shared" ref="BD110" si="259">+MIN(AG110:AI110)</f>
        <v>1.857694647082897E-2</v>
      </c>
      <c r="BE110" s="80">
        <f t="shared" ref="BE110" si="260">+BC110-BD110</f>
        <v>1.2171752028180549E-3</v>
      </c>
      <c r="BF110" s="80">
        <f t="shared" ref="BF110" si="261">+MAX(AJ110:AL110)</f>
        <v>2.2115982889591601E-2</v>
      </c>
      <c r="BG110" s="80">
        <f t="shared" ref="BG110" si="262">+MIN(AJ110:AL110)</f>
        <v>1.7932971233024508E-2</v>
      </c>
      <c r="BH110" s="80">
        <f t="shared" ref="BH110" si="263">+BF110-BG110</f>
        <v>4.1830116565670927E-3</v>
      </c>
      <c r="BI110" s="80">
        <f t="shared" ref="BI110" si="264">+MAX(AM110:AO110)</f>
        <v>2.1403384021107641E-2</v>
      </c>
      <c r="BJ110" s="80">
        <f t="shared" ref="BJ110" si="265">+MIN(AM110:AO110)</f>
        <v>1.8346718156215136E-2</v>
      </c>
      <c r="BK110" s="80">
        <f t="shared" ref="BK110" si="266">+BI110-BJ110</f>
        <v>3.0566658648925049E-3</v>
      </c>
      <c r="BL110" s="80">
        <f t="shared" ref="BL110" si="267">+MAX(AP110:AR110)</f>
        <v>2.1519279115693957E-2</v>
      </c>
      <c r="BM110" s="80">
        <f t="shared" ref="BM110" si="268">+MIN(AP110:AR110)</f>
        <v>1.3638490436976403E-2</v>
      </c>
      <c r="BN110" s="80">
        <f t="shared" ref="BN110" si="269">+BL110-BM110</f>
        <v>7.8807886787175541E-3</v>
      </c>
    </row>
    <row r="111" spans="1:66" s="81" customFormat="1" x14ac:dyDescent="0.2">
      <c r="A111" s="79">
        <f>+NAC!A112</f>
        <v>45962</v>
      </c>
      <c r="B111" s="182">
        <f>+NAC!P112</f>
        <v>10086.479300000001</v>
      </c>
      <c r="C111" s="182">
        <f>+NAC!S112</f>
        <v>9644.2743957735565</v>
      </c>
      <c r="D111" s="179">
        <f>+[1]NAC!$S113</f>
        <v>9647.3911177965201</v>
      </c>
      <c r="E111" s="182">
        <f>+GBA!$P112</f>
        <v>10107.6944</v>
      </c>
      <c r="F111" s="182">
        <f>+GBA!$S112</f>
        <v>9880.1017971837864</v>
      </c>
      <c r="G111" s="179">
        <f>+[1]GBA!$S113</f>
        <v>9880.1017971837864</v>
      </c>
      <c r="H111" s="182">
        <f>+PAM!$P112</f>
        <v>10158.513800000001</v>
      </c>
      <c r="I111" s="182">
        <f>+PAM!$S112</f>
        <v>9612.7029944223377</v>
      </c>
      <c r="J111" s="179">
        <f>+[1]PAM!$S113</f>
        <v>9612.7029944223377</v>
      </c>
      <c r="K111" s="182">
        <f>+NOA!$P112</f>
        <v>9936.4168000000009</v>
      </c>
      <c r="L111" s="182">
        <f>+NOA!$S112</f>
        <v>9439.4689236630929</v>
      </c>
      <c r="M111" s="179">
        <f>+[1]NOA!$S113</f>
        <v>9439.4689236630948</v>
      </c>
      <c r="N111" s="182">
        <f>+NEA!$P112</f>
        <v>9618.7963</v>
      </c>
      <c r="O111" s="182">
        <f>+NEA!$S112</f>
        <v>9063.0879322112578</v>
      </c>
      <c r="P111" s="179">
        <f>+[1]NEA!$S113</f>
        <v>9063.0879322112578</v>
      </c>
      <c r="Q111" s="182">
        <f>+CUY!$P112</f>
        <v>10218.186600000001</v>
      </c>
      <c r="R111" s="182">
        <f>+CUY!$S112</f>
        <v>9586.7394305111538</v>
      </c>
      <c r="S111" s="179">
        <f>+[1]CUY!$S113</f>
        <v>9586.7394305111557</v>
      </c>
      <c r="T111" s="182">
        <f>+PAT!$P112</f>
        <v>9886.7333999999992</v>
      </c>
      <c r="U111" s="182">
        <f>+PAT!$S112</f>
        <v>9363.4116004271364</v>
      </c>
      <c r="V111" s="179">
        <f>+[1]PAT!$S113</f>
        <v>9363.4116004271382</v>
      </c>
      <c r="X111" s="165">
        <f t="shared" ref="X111" si="270">+B111/B110-1</f>
        <v>2.6389973653884624E-2</v>
      </c>
      <c r="Y111" s="165">
        <f t="shared" ref="Y111" si="271">+C111/C110-1</f>
        <v>2.1855995818059526E-2</v>
      </c>
      <c r="Z111" s="183">
        <f t="shared" ref="Z111" si="272">+D111/D110-1</f>
        <v>2.1860871224588241E-2</v>
      </c>
      <c r="AA111" s="165">
        <f t="shared" ref="AA111" si="273">+E111/E110-1</f>
        <v>2.7607863556552203E-2</v>
      </c>
      <c r="AB111" s="165">
        <f t="shared" ref="AB111" si="274">+F111/F110-1</f>
        <v>2.6763218208986972E-2</v>
      </c>
      <c r="AC111" s="183">
        <f t="shared" ref="AC111" si="275">+G111/G110-1</f>
        <v>2.6763218208986972E-2</v>
      </c>
      <c r="AD111" s="165">
        <f t="shared" ref="AD111" si="276">+H111/H110-1</f>
        <v>2.6238898291786716E-2</v>
      </c>
      <c r="AE111" s="165">
        <f t="shared" ref="AE111" si="277">+I111/I110-1</f>
        <v>2.3907374396594738E-2</v>
      </c>
      <c r="AF111" s="183">
        <f t="shared" ref="AF111" si="278">+J111/J110-1</f>
        <v>2.3907374396594516E-2</v>
      </c>
      <c r="AG111" s="165">
        <f t="shared" ref="AG111" si="279">+K111/K110-1</f>
        <v>2.3708183864660004E-2</v>
      </c>
      <c r="AH111" s="165">
        <f t="shared" ref="AH111" si="280">+L111/L110-1</f>
        <v>2.5398500558753812E-2</v>
      </c>
      <c r="AI111" s="183">
        <f t="shared" ref="AI111" si="281">+M111/M110-1</f>
        <v>2.5398500558753812E-2</v>
      </c>
      <c r="AJ111" s="165">
        <f t="shared" ref="AJ111" si="282">+N111/N110-1</f>
        <v>2.4435787150943078E-2</v>
      </c>
      <c r="AK111" s="165">
        <f t="shared" ref="AK111" si="283">+O111/O110-1</f>
        <v>2.4927544628623677E-2</v>
      </c>
      <c r="AL111" s="183">
        <f t="shared" ref="AL111" si="284">+P111/P110-1</f>
        <v>2.4927544628623455E-2</v>
      </c>
      <c r="AM111" s="165">
        <f t="shared" ref="AM111" si="285">+Q111/Q110-1</f>
        <v>2.8365771249978522E-2</v>
      </c>
      <c r="AN111" s="165">
        <f t="shared" ref="AN111" si="286">+R111/R110-1</f>
        <v>2.7739652849293028E-2</v>
      </c>
      <c r="AO111" s="183">
        <f t="shared" ref="AO111" si="287">+S111/S110-1</f>
        <v>2.773965284929325E-2</v>
      </c>
      <c r="AP111" s="165">
        <f t="shared" ref="AP111" si="288">+T111/T110-1</f>
        <v>1.9000843092107367E-2</v>
      </c>
      <c r="AQ111" s="165">
        <f t="shared" ref="AQ111" si="289">+U111/U110-1</f>
        <v>1.5850725144025413E-2</v>
      </c>
      <c r="AR111" s="183">
        <f t="shared" ref="AR111" si="290">+V111/V110-1</f>
        <v>1.5850725144025857E-2</v>
      </c>
      <c r="AT111" s="80">
        <f t="shared" ref="AT111" si="291">+MAX(X111:Z111)</f>
        <v>2.6389973653884624E-2</v>
      </c>
      <c r="AU111" s="80">
        <f t="shared" ref="AU111" si="292">+MIN(X111:Z111)</f>
        <v>2.1855995818059526E-2</v>
      </c>
      <c r="AV111" s="80">
        <f t="shared" ref="AV111" si="293">+AT111-AU111</f>
        <v>4.5339778358250982E-3</v>
      </c>
      <c r="AW111" s="80">
        <f t="shared" ref="AW111" si="294">+MAX(AA111:AC111)</f>
        <v>2.7607863556552203E-2</v>
      </c>
      <c r="AX111" s="80">
        <f t="shared" ref="AX111" si="295">+MIN(AA111:AC111)</f>
        <v>2.6763218208986972E-2</v>
      </c>
      <c r="AY111" s="80">
        <f t="shared" ref="AY111" si="296">+AW111-AX111</f>
        <v>8.4464534756523157E-4</v>
      </c>
      <c r="AZ111" s="80">
        <f t="shared" ref="AZ111" si="297">+MAX(AD111:AF111)</f>
        <v>2.6238898291786716E-2</v>
      </c>
      <c r="BA111" s="80">
        <f t="shared" ref="BA111" si="298">+MIN(AD111:AF111)</f>
        <v>2.3907374396594516E-2</v>
      </c>
      <c r="BB111" s="80">
        <f t="shared" ref="BB111" si="299">+AZ111-BA111</f>
        <v>2.3315238951922002E-3</v>
      </c>
      <c r="BC111" s="80">
        <f t="shared" ref="BC111" si="300">+MAX(AG111:AI111)</f>
        <v>2.5398500558753812E-2</v>
      </c>
      <c r="BD111" s="80">
        <f t="shared" ref="BD111" si="301">+MIN(AG111:AI111)</f>
        <v>2.3708183864660004E-2</v>
      </c>
      <c r="BE111" s="80">
        <f t="shared" ref="BE111" si="302">+BC111-BD111</f>
        <v>1.6903166940938075E-3</v>
      </c>
      <c r="BF111" s="80">
        <f t="shared" ref="BF111" si="303">+MAX(AJ111:AL111)</f>
        <v>2.4927544628623677E-2</v>
      </c>
      <c r="BG111" s="80">
        <f t="shared" ref="BG111" si="304">+MIN(AJ111:AL111)</f>
        <v>2.4435787150943078E-2</v>
      </c>
      <c r="BH111" s="80">
        <f t="shared" ref="BH111" si="305">+BF111-BG111</f>
        <v>4.9175747768059885E-4</v>
      </c>
      <c r="BI111" s="80">
        <f t="shared" ref="BI111" si="306">+MAX(AM111:AO111)</f>
        <v>2.8365771249978522E-2</v>
      </c>
      <c r="BJ111" s="80">
        <f t="shared" ref="BJ111" si="307">+MIN(AM111:AO111)</f>
        <v>2.7739652849293028E-2</v>
      </c>
      <c r="BK111" s="80">
        <f t="shared" ref="BK111" si="308">+BI111-BJ111</f>
        <v>6.2611840068549363E-4</v>
      </c>
      <c r="BL111" s="80">
        <f t="shared" ref="BL111" si="309">+MAX(AP111:AR111)</f>
        <v>1.9000843092107367E-2</v>
      </c>
      <c r="BM111" s="80">
        <f t="shared" ref="BM111" si="310">+MIN(AP111:AR111)</f>
        <v>1.5850725144025413E-2</v>
      </c>
      <c r="BN111" s="80">
        <f t="shared" ref="BN111" si="311">+BL111-BM111</f>
        <v>3.1501179480819541E-3</v>
      </c>
    </row>
    <row r="112" spans="1:66" s="81" customFormat="1" x14ac:dyDescent="0.2">
      <c r="A112" s="79">
        <f>+NAC!A113</f>
        <v>45992</v>
      </c>
      <c r="B112" s="182">
        <f>+NAC!P113</f>
        <v>10392.492200000001</v>
      </c>
      <c r="C112" s="182">
        <f>+NAC!S113</f>
        <v>9900.5056474600133</v>
      </c>
      <c r="D112" s="179">
        <f>+[1]NAC!$S114</f>
        <v>9903.7541481053522</v>
      </c>
      <c r="E112" s="182">
        <f>+GBA!$P113</f>
        <v>10407.4143</v>
      </c>
      <c r="F112" s="182">
        <f>+GBA!$S113</f>
        <v>10135.672583657586</v>
      </c>
      <c r="G112" s="179">
        <f>+[1]GBA!$S114</f>
        <v>10135.672583657581</v>
      </c>
      <c r="H112" s="182">
        <f>+PAM!$P113</f>
        <v>10470.6116</v>
      </c>
      <c r="I112" s="182">
        <f>+PAM!$S113</f>
        <v>9889.2752684248571</v>
      </c>
      <c r="J112" s="179">
        <f>+[1]PAM!$S114</f>
        <v>9889.2752684248571</v>
      </c>
      <c r="K112" s="182">
        <f>+NOA!$P113</f>
        <v>10208.427</v>
      </c>
      <c r="L112" s="182">
        <f>+NOA!$S113</f>
        <v>9681.4770421254543</v>
      </c>
      <c r="M112" s="179">
        <f>+[1]NOA!$S114</f>
        <v>9681.4770421254543</v>
      </c>
      <c r="N112" s="182">
        <f>+NEA!$P113</f>
        <v>9987.7566000000006</v>
      </c>
      <c r="O112" s="182">
        <f>+NEA!$S113</f>
        <v>9361.2108638505943</v>
      </c>
      <c r="P112" s="179">
        <f>+[1]NEA!$S114</f>
        <v>9361.2108638505943</v>
      </c>
      <c r="Q112" s="182">
        <f>+CUY!$P113</f>
        <v>10566.980100000001</v>
      </c>
      <c r="R112" s="182">
        <f>+CUY!$S113</f>
        <v>9883.6412177424991</v>
      </c>
      <c r="S112" s="179">
        <f>+[1]CUY!$S114</f>
        <v>9883.6412177424991</v>
      </c>
      <c r="T112" s="182">
        <f>+PAT!$P113</f>
        <v>10148.402899999999</v>
      </c>
      <c r="U112" s="182">
        <f>+PAT!$S113</f>
        <v>9568.0223874616531</v>
      </c>
      <c r="V112" s="179">
        <f>+[1]PAT!$S114</f>
        <v>9568.0223874616531</v>
      </c>
      <c r="X112" s="165">
        <f t="shared" ref="X112" si="312">+B112/B111-1</f>
        <v>3.0338921133759689E-2</v>
      </c>
      <c r="Y112" s="165">
        <f t="shared" ref="Y112" si="313">+C112/C111-1</f>
        <v>2.6568224956223352E-2</v>
      </c>
      <c r="Z112" s="183">
        <f t="shared" ref="Z112" si="314">+D112/D111-1</f>
        <v>2.6573301235389923E-2</v>
      </c>
      <c r="AA112" s="165">
        <f t="shared" ref="AA112" si="315">+E112/E111-1</f>
        <v>2.9652647590928449E-2</v>
      </c>
      <c r="AB112" s="165">
        <f t="shared" ref="AB112" si="316">+F112/F111-1</f>
        <v>2.5867221990227618E-2</v>
      </c>
      <c r="AC112" s="183">
        <f t="shared" ref="AC112" si="317">+G112/G111-1</f>
        <v>2.5867221990226952E-2</v>
      </c>
      <c r="AD112" s="165">
        <f t="shared" ref="AD112" si="318">+H112/H111-1</f>
        <v>3.0722781515540198E-2</v>
      </c>
      <c r="AE112" s="165">
        <f t="shared" ref="AE112" si="319">+I112/I111-1</f>
        <v>2.8771540550352803E-2</v>
      </c>
      <c r="AF112" s="183">
        <f t="shared" ref="AF112" si="320">+J112/J111-1</f>
        <v>2.8771540550352803E-2</v>
      </c>
      <c r="AG112" s="165">
        <f t="shared" ref="AG112" si="321">+K112/K111-1</f>
        <v>2.7375079515585377E-2</v>
      </c>
      <c r="AH112" s="165">
        <f t="shared" ref="AH112" si="322">+L112/L111-1</f>
        <v>2.5637895565892466E-2</v>
      </c>
      <c r="AI112" s="183">
        <f t="shared" ref="AI112" si="323">+M112/M111-1</f>
        <v>2.5637895565892244E-2</v>
      </c>
      <c r="AJ112" s="165">
        <f t="shared" ref="AJ112" si="324">+N112/N111-1</f>
        <v>3.8358261105914115E-2</v>
      </c>
      <c r="AK112" s="165">
        <f t="shared" ref="AK112" si="325">+O112/O111-1</f>
        <v>3.2894189471534663E-2</v>
      </c>
      <c r="AL112" s="183">
        <f t="shared" ref="AL112" si="326">+P112/P111-1</f>
        <v>3.2894189471534663E-2</v>
      </c>
      <c r="AM112" s="165">
        <f t="shared" ref="AM112" si="327">+Q112/Q111-1</f>
        <v>3.4134579221718253E-2</v>
      </c>
      <c r="AN112" s="165">
        <f t="shared" ref="AN112" si="328">+R112/R111-1</f>
        <v>3.0970048720257548E-2</v>
      </c>
      <c r="AO112" s="183">
        <f t="shared" ref="AO112" si="329">+S112/S111-1</f>
        <v>3.0970048720257326E-2</v>
      </c>
      <c r="AP112" s="165">
        <f t="shared" ref="AP112" si="330">+T112/T111-1</f>
        <v>2.6466729648035203E-2</v>
      </c>
      <c r="AQ112" s="165">
        <f t="shared" ref="AQ112" si="331">+U112/U111-1</f>
        <v>2.1852161986041896E-2</v>
      </c>
      <c r="AR112" s="183">
        <f t="shared" ref="AR112" si="332">+V112/V111-1</f>
        <v>2.1852161986041674E-2</v>
      </c>
      <c r="AT112" s="80">
        <f t="shared" ref="AT112" si="333">+MAX(X112:Z112)</f>
        <v>3.0338921133759689E-2</v>
      </c>
      <c r="AU112" s="80">
        <f t="shared" ref="AU112" si="334">+MIN(X112:Z112)</f>
        <v>2.6568224956223352E-2</v>
      </c>
      <c r="AV112" s="80">
        <f t="shared" ref="AV112" si="335">+AT112-AU112</f>
        <v>3.7706961775363368E-3</v>
      </c>
      <c r="AW112" s="80">
        <f t="shared" ref="AW112" si="336">+MAX(AA112:AC112)</f>
        <v>2.9652647590928449E-2</v>
      </c>
      <c r="AX112" s="80">
        <f t="shared" ref="AX112" si="337">+MIN(AA112:AC112)</f>
        <v>2.5867221990226952E-2</v>
      </c>
      <c r="AY112" s="80">
        <f t="shared" ref="AY112" si="338">+AW112-AX112</f>
        <v>3.7854256007014975E-3</v>
      </c>
      <c r="AZ112" s="80">
        <f t="shared" ref="AZ112" si="339">+MAX(AD112:AF112)</f>
        <v>3.0722781515540198E-2</v>
      </c>
      <c r="BA112" s="80">
        <f t="shared" ref="BA112" si="340">+MIN(AD112:AF112)</f>
        <v>2.8771540550352803E-2</v>
      </c>
      <c r="BB112" s="80">
        <f t="shared" ref="BB112" si="341">+AZ112-BA112</f>
        <v>1.9512409651873952E-3</v>
      </c>
      <c r="BC112" s="80">
        <f t="shared" ref="BC112" si="342">+MAX(AG112:AI112)</f>
        <v>2.7375079515585377E-2</v>
      </c>
      <c r="BD112" s="80">
        <f t="shared" ref="BD112" si="343">+MIN(AG112:AI112)</f>
        <v>2.5637895565892244E-2</v>
      </c>
      <c r="BE112" s="80">
        <f t="shared" ref="BE112" si="344">+BC112-BD112</f>
        <v>1.7371839496931329E-3</v>
      </c>
      <c r="BF112" s="80">
        <f t="shared" ref="BF112" si="345">+MAX(AJ112:AL112)</f>
        <v>3.8358261105914115E-2</v>
      </c>
      <c r="BG112" s="80">
        <f t="shared" ref="BG112" si="346">+MIN(AJ112:AL112)</f>
        <v>3.2894189471534663E-2</v>
      </c>
      <c r="BH112" s="80">
        <f t="shared" ref="BH112" si="347">+BF112-BG112</f>
        <v>5.4640716343794526E-3</v>
      </c>
      <c r="BI112" s="80">
        <f t="shared" ref="BI112" si="348">+MAX(AM112:AO112)</f>
        <v>3.4134579221718253E-2</v>
      </c>
      <c r="BJ112" s="80">
        <f t="shared" ref="BJ112" si="349">+MIN(AM112:AO112)</f>
        <v>3.0970048720257326E-2</v>
      </c>
      <c r="BK112" s="80">
        <f t="shared" ref="BK112" si="350">+BI112-BJ112</f>
        <v>3.1645305014609271E-3</v>
      </c>
      <c r="BL112" s="80">
        <f t="shared" ref="BL112" si="351">+MAX(AP112:AR112)</f>
        <v>2.6466729648035203E-2</v>
      </c>
      <c r="BM112" s="80">
        <f t="shared" ref="BM112" si="352">+MIN(AP112:AR112)</f>
        <v>2.1852161986041674E-2</v>
      </c>
      <c r="BN112" s="80">
        <f t="shared" ref="BN112" si="353">+BL112-BM112</f>
        <v>4.6145676619935294E-3</v>
      </c>
    </row>
    <row r="113" spans="1:66" s="81" customFormat="1" x14ac:dyDescent="0.2">
      <c r="A113" s="79">
        <f>+NAC!A114</f>
        <v>46023</v>
      </c>
      <c r="B113" s="182">
        <f>+NAC!P114</f>
        <v>10665.8531</v>
      </c>
      <c r="C113" s="182">
        <f>+NAC!S114</f>
        <v>10233.718323378273</v>
      </c>
      <c r="D113" s="179">
        <f>+[1]NAC!$S115</f>
        <v>10237.22755183319</v>
      </c>
      <c r="E113" s="182">
        <f>+GBA!$P114</f>
        <v>10683.285400000001</v>
      </c>
      <c r="F113" s="182">
        <f>+GBA!$S114</f>
        <v>10459.572868200554</v>
      </c>
      <c r="G113" s="179">
        <f>+[1]GBA!$S115</f>
        <v>10459.572868200559</v>
      </c>
      <c r="H113" s="182">
        <f>+PAM!$P114</f>
        <v>10738.6474</v>
      </c>
      <c r="I113" s="182">
        <f>+PAM!$S114</f>
        <v>10176.891536818021</v>
      </c>
      <c r="J113" s="179">
        <f>+[1]PAM!$S115</f>
        <v>10176.891536818021</v>
      </c>
      <c r="K113" s="182">
        <f>+NOA!$P114</f>
        <v>10469.8051</v>
      </c>
      <c r="L113" s="182">
        <f>+NOA!$S114</f>
        <v>9964.1546010986985</v>
      </c>
      <c r="M113" s="179">
        <f>+[1]NOA!$S115</f>
        <v>9964.1546010986967</v>
      </c>
      <c r="N113" s="182">
        <f>+NEA!$P114</f>
        <v>10288.0689</v>
      </c>
      <c r="O113" s="182">
        <f>+NEA!$S114</f>
        <v>9681.0680520983133</v>
      </c>
      <c r="P113" s="179">
        <f>+[1]NEA!$S115</f>
        <v>9681.0680520983096</v>
      </c>
      <c r="Q113" s="182">
        <f>+CUY!$P114</f>
        <v>10832.4432</v>
      </c>
      <c r="R113" s="182">
        <f>+CUY!$S114</f>
        <v>10170.767642140163</v>
      </c>
      <c r="S113" s="179">
        <f>+[1]CUY!$S115</f>
        <v>10170.767642140159</v>
      </c>
      <c r="T113" s="182">
        <f>+PAT!$P114</f>
        <v>10436.7053</v>
      </c>
      <c r="U113" s="182">
        <f>+PAT!$S114</f>
        <v>9819.912204487784</v>
      </c>
      <c r="V113" s="179">
        <f>+[1]PAT!$S115</f>
        <v>9819.9122044877859</v>
      </c>
      <c r="X113" s="165">
        <f t="shared" ref="X113" si="354">+B113/B112-1</f>
        <v>2.630369065853122E-2</v>
      </c>
      <c r="Y113" s="165">
        <f t="shared" ref="Y113" si="355">+C113/C112-1</f>
        <v>3.3656127048798279E-2</v>
      </c>
      <c r="Z113" s="183">
        <f t="shared" ref="Z113" si="356">+D113/D112-1</f>
        <v>3.3671413762995428E-2</v>
      </c>
      <c r="AA113" s="165">
        <f t="shared" ref="AA113" si="357">+E113/E112-1</f>
        <v>2.650716998937952E-2</v>
      </c>
      <c r="AB113" s="165">
        <f t="shared" ref="AB113" si="358">+F113/F112-1</f>
        <v>3.1956466812593565E-2</v>
      </c>
      <c r="AC113" s="183">
        <f t="shared" ref="AC113" si="359">+G113/G112-1</f>
        <v>3.1956466812594675E-2</v>
      </c>
      <c r="AD113" s="165">
        <f t="shared" ref="AD113" si="360">+H113/H112-1</f>
        <v>2.5598867596234642E-2</v>
      </c>
      <c r="AE113" s="165">
        <f t="shared" ref="AE113" si="361">+I113/I112-1</f>
        <v>2.9083654826707495E-2</v>
      </c>
      <c r="AF113" s="183">
        <f t="shared" ref="AF113" si="362">+J113/J112-1</f>
        <v>2.9083654826707495E-2</v>
      </c>
      <c r="AG113" s="165">
        <f t="shared" ref="AG113" si="363">+K113/K112-1</f>
        <v>2.5604150374979318E-2</v>
      </c>
      <c r="AH113" s="165">
        <f t="shared" ref="AH113" si="364">+L113/L112-1</f>
        <v>2.9197771966330555E-2</v>
      </c>
      <c r="AI113" s="183">
        <f t="shared" ref="AI113" si="365">+M113/M112-1</f>
        <v>2.9197771966330555E-2</v>
      </c>
      <c r="AJ113" s="165">
        <f t="shared" ref="AJ113" si="366">+N113/N112-1</f>
        <v>3.0068043508389097E-2</v>
      </c>
      <c r="AK113" s="165">
        <f t="shared" ref="AK113" si="367">+O113/O112-1</f>
        <v>3.4168356305580572E-2</v>
      </c>
      <c r="AL113" s="183">
        <f t="shared" ref="AL113" si="368">+P113/P112-1</f>
        <v>3.4168356305580128E-2</v>
      </c>
      <c r="AM113" s="165">
        <f t="shared" ref="AM113" si="369">+Q113/Q112-1</f>
        <v>2.5121945673012069E-2</v>
      </c>
      <c r="AN113" s="165">
        <f t="shared" ref="AN113" si="370">+R113/R112-1</f>
        <v>2.9050672527674459E-2</v>
      </c>
      <c r="AO113" s="183">
        <f t="shared" ref="AO113" si="371">+S113/S112-1</f>
        <v>2.9050672527674237E-2</v>
      </c>
      <c r="AP113" s="165">
        <f t="shared" ref="AP113" si="372">+T113/T112-1</f>
        <v>2.8408647433578071E-2</v>
      </c>
      <c r="AQ113" s="165">
        <f t="shared" ref="AQ113" si="373">+U113/U112-1</f>
        <v>2.632621526431822E-2</v>
      </c>
      <c r="AR113" s="183">
        <f t="shared" ref="AR113" si="374">+V113/V112-1</f>
        <v>2.6326215264318442E-2</v>
      </c>
      <c r="AT113" s="80">
        <f t="shared" ref="AT113" si="375">+MAX(X113:Z113)</f>
        <v>3.3671413762995428E-2</v>
      </c>
      <c r="AU113" s="80">
        <f t="shared" ref="AU113" si="376">+MIN(X113:Z113)</f>
        <v>2.630369065853122E-2</v>
      </c>
      <c r="AV113" s="80">
        <f t="shared" ref="AV113" si="377">+AT113-AU113</f>
        <v>7.3677231044642078E-3</v>
      </c>
      <c r="AW113" s="80">
        <f t="shared" ref="AW113" si="378">+MAX(AA113:AC113)</f>
        <v>3.1956466812594675E-2</v>
      </c>
      <c r="AX113" s="80">
        <f t="shared" ref="AX113" si="379">+MIN(AA113:AC113)</f>
        <v>2.650716998937952E-2</v>
      </c>
      <c r="AY113" s="80">
        <f t="shared" ref="AY113" si="380">+AW113-AX113</f>
        <v>5.4492968232151551E-3</v>
      </c>
      <c r="AZ113" s="80">
        <f t="shared" ref="AZ113" si="381">+MAX(AD113:AF113)</f>
        <v>2.9083654826707495E-2</v>
      </c>
      <c r="BA113" s="80">
        <f t="shared" ref="BA113" si="382">+MIN(AD113:AF113)</f>
        <v>2.5598867596234642E-2</v>
      </c>
      <c r="BB113" s="80">
        <f t="shared" ref="BB113" si="383">+AZ113-BA113</f>
        <v>3.4847872304728522E-3</v>
      </c>
      <c r="BC113" s="80">
        <f t="shared" ref="BC113" si="384">+MAX(AG113:AI113)</f>
        <v>2.9197771966330555E-2</v>
      </c>
      <c r="BD113" s="80">
        <f t="shared" ref="BD113" si="385">+MIN(AG113:AI113)</f>
        <v>2.5604150374979318E-2</v>
      </c>
      <c r="BE113" s="80">
        <f t="shared" ref="BE113" si="386">+BC113-BD113</f>
        <v>3.593621591351237E-3</v>
      </c>
      <c r="BF113" s="80">
        <f t="shared" ref="BF113" si="387">+MAX(AJ113:AL113)</f>
        <v>3.4168356305580572E-2</v>
      </c>
      <c r="BG113" s="80">
        <f t="shared" ref="BG113" si="388">+MIN(AJ113:AL113)</f>
        <v>3.0068043508389097E-2</v>
      </c>
      <c r="BH113" s="80">
        <f t="shared" ref="BH113" si="389">+BF113-BG113</f>
        <v>4.1003127971914743E-3</v>
      </c>
      <c r="BI113" s="80">
        <f t="shared" ref="BI113" si="390">+MAX(AM113:AO113)</f>
        <v>2.9050672527674459E-2</v>
      </c>
      <c r="BJ113" s="80">
        <f t="shared" ref="BJ113" si="391">+MIN(AM113:AO113)</f>
        <v>2.5121945673012069E-2</v>
      </c>
      <c r="BK113" s="80">
        <f t="shared" ref="BK113" si="392">+BI113-BJ113</f>
        <v>3.9287268546623899E-3</v>
      </c>
      <c r="BL113" s="80">
        <f t="shared" ref="BL113" si="393">+MAX(AP113:AR113)</f>
        <v>2.8408647433578071E-2</v>
      </c>
      <c r="BM113" s="80">
        <f t="shared" ref="BM113" si="394">+MIN(AP113:AR113)</f>
        <v>2.632621526431822E-2</v>
      </c>
      <c r="BN113" s="80">
        <f t="shared" ref="BN113" si="395">+BL113-BM113</f>
        <v>2.0824321692598513E-3</v>
      </c>
    </row>
    <row r="114" spans="1:66" s="81" customFormat="1" x14ac:dyDescent="0.2">
      <c r="A114" s="79">
        <f>+NAC!A115</f>
        <v>46054</v>
      </c>
      <c r="B114" s="182">
        <f>+NAC!P115</f>
        <v>10993.8681</v>
      </c>
      <c r="C114" s="182">
        <f>+NAC!S115</f>
        <v>10512.542930944332</v>
      </c>
      <c r="D114" s="179">
        <f>+[1]NAC!$S116</f>
        <v>10516.174210522649</v>
      </c>
      <c r="E114" s="182">
        <f>+GBA!$P115</f>
        <v>10991.169099999999</v>
      </c>
      <c r="F114" s="182">
        <f>+GBA!$S115</f>
        <v>10650.198164857782</v>
      </c>
      <c r="G114" s="179">
        <f>+[1]GBA!$S116</f>
        <v>10650.19816485778</v>
      </c>
      <c r="H114" s="182">
        <f>+PAM!$P115</f>
        <v>11099.411</v>
      </c>
      <c r="I114" s="182">
        <f>+PAM!$S115</f>
        <v>10439.616603210306</v>
      </c>
      <c r="J114" s="179">
        <f>+[1]PAM!$S116</f>
        <v>10439.61660321031</v>
      </c>
      <c r="K114" s="182">
        <f>+NOA!$P115</f>
        <v>10807.4236</v>
      </c>
      <c r="L114" s="182">
        <f>+NOA!$S115</f>
        <v>10221.267169983998</v>
      </c>
      <c r="M114" s="179">
        <f>+[1]NOA!$S116</f>
        <v>10221.267169983999</v>
      </c>
      <c r="N114" s="182">
        <f>+NEA!$P115</f>
        <v>10633.0486</v>
      </c>
      <c r="O114" s="182">
        <f>+NEA!$S115</f>
        <v>9982.4049948074517</v>
      </c>
      <c r="P114" s="179">
        <f>+[1]NEA!$S116</f>
        <v>9982.4049948074535</v>
      </c>
      <c r="Q114" s="182">
        <f>+CUY!$P115</f>
        <v>11168.565399999999</v>
      </c>
      <c r="R114" s="182">
        <f>+CUY!$S115</f>
        <v>10402.560943727276</v>
      </c>
      <c r="S114" s="179">
        <f>+[1]CUY!$S116</f>
        <v>10402.56094372728</v>
      </c>
      <c r="T114" s="182">
        <f>+PAT!$P115</f>
        <v>10677.459500000001</v>
      </c>
      <c r="U114" s="182">
        <f>+PAT!$S115</f>
        <v>10007.025235284162</v>
      </c>
      <c r="V114" s="179">
        <f>+[1]PAT!$S116</f>
        <v>10007.02523528416</v>
      </c>
      <c r="X114" s="165">
        <f t="shared" ref="X114" si="396">+B114/B113-1</f>
        <v>3.0753751896320347E-2</v>
      </c>
      <c r="Y114" s="165">
        <f t="shared" ref="Y114" si="397">+C114/C113-1</f>
        <v>2.7245679307891679E-2</v>
      </c>
      <c r="Z114" s="183">
        <f t="shared" ref="Z114" si="398">+D114/D113-1</f>
        <v>2.7248262019877512E-2</v>
      </c>
      <c r="AA114" s="165">
        <f t="shared" ref="AA114" si="399">+E114/E113-1</f>
        <v>2.8819196386909107E-2</v>
      </c>
      <c r="AB114" s="165">
        <f t="shared" ref="AB114" si="400">+F114/F113-1</f>
        <v>1.8224959953840214E-2</v>
      </c>
      <c r="AC114" s="183">
        <f t="shared" ref="AC114" si="401">+G114/G113-1</f>
        <v>1.8224959953839548E-2</v>
      </c>
      <c r="AD114" s="165">
        <f t="shared" ref="AD114" si="402">+H114/H113-1</f>
        <v>3.359488272238087E-2</v>
      </c>
      <c r="AE114" s="165">
        <f t="shared" ref="AE114" si="403">+I114/I113-1</f>
        <v>2.5815846168920853E-2</v>
      </c>
      <c r="AF114" s="183">
        <f t="shared" ref="AF114" si="404">+J114/J113-1</f>
        <v>2.5815846168921075E-2</v>
      </c>
      <c r="AG114" s="165">
        <f t="shared" ref="AG114" si="405">+K114/K113-1</f>
        <v>3.2246875350143922E-2</v>
      </c>
      <c r="AH114" s="165">
        <f t="shared" ref="AH114" si="406">+L114/L113-1</f>
        <v>2.5803751464971159E-2</v>
      </c>
      <c r="AI114" s="183">
        <f t="shared" ref="AI114" si="407">+M114/M113-1</f>
        <v>2.5803751464971381E-2</v>
      </c>
      <c r="AJ114" s="165">
        <f t="shared" ref="AJ114" si="408">+N114/N113-1</f>
        <v>3.3532016878308424E-2</v>
      </c>
      <c r="AK114" s="165">
        <f t="shared" ref="AK114" si="409">+O114/O113-1</f>
        <v>3.112641509051528E-2</v>
      </c>
      <c r="AL114" s="183">
        <f t="shared" ref="AL114" si="410">+P114/P113-1</f>
        <v>3.1126415090515946E-2</v>
      </c>
      <c r="AM114" s="165">
        <f t="shared" ref="AM114" si="411">+Q114/Q113-1</f>
        <v>3.1029214166569563E-2</v>
      </c>
      <c r="AN114" s="165">
        <f t="shared" ref="AN114" si="412">+R114/R113-1</f>
        <v>2.2790148171975888E-2</v>
      </c>
      <c r="AO114" s="183">
        <f t="shared" ref="AO114" si="413">+S114/S113-1</f>
        <v>2.2790148171976776E-2</v>
      </c>
      <c r="AP114" s="165">
        <f t="shared" ref="AP114" si="414">+T114/T113-1</f>
        <v>2.3068027033397387E-2</v>
      </c>
      <c r="AQ114" s="165">
        <f t="shared" ref="AQ114" si="415">+U114/U113-1</f>
        <v>1.9054450477761442E-2</v>
      </c>
      <c r="AR114" s="183">
        <f t="shared" ref="AR114" si="416">+V114/V113-1</f>
        <v>1.9054450477760998E-2</v>
      </c>
      <c r="AT114" s="80">
        <f t="shared" ref="AT114" si="417">+MAX(X114:Z114)</f>
        <v>3.0753751896320347E-2</v>
      </c>
      <c r="AU114" s="80">
        <f t="shared" ref="AU114" si="418">+MIN(X114:Z114)</f>
        <v>2.7245679307891679E-2</v>
      </c>
      <c r="AV114" s="80">
        <f t="shared" ref="AV114" si="419">+AT114-AU114</f>
        <v>3.5080725884286679E-3</v>
      </c>
      <c r="AW114" s="80">
        <f t="shared" ref="AW114" si="420">+MAX(AA114:AC114)</f>
        <v>2.8819196386909107E-2</v>
      </c>
      <c r="AX114" s="80">
        <f t="shared" ref="AX114" si="421">+MIN(AA114:AC114)</f>
        <v>1.8224959953839548E-2</v>
      </c>
      <c r="AY114" s="80">
        <f t="shared" ref="AY114" si="422">+AW114-AX114</f>
        <v>1.0594236433069559E-2</v>
      </c>
      <c r="AZ114" s="80">
        <f t="shared" ref="AZ114" si="423">+MAX(AD114:AF114)</f>
        <v>3.359488272238087E-2</v>
      </c>
      <c r="BA114" s="80">
        <f t="shared" ref="BA114" si="424">+MIN(AD114:AF114)</f>
        <v>2.5815846168920853E-2</v>
      </c>
      <c r="BB114" s="80">
        <f t="shared" ref="BB114" si="425">+AZ114-BA114</f>
        <v>7.779036553460017E-3</v>
      </c>
      <c r="BC114" s="80">
        <f t="shared" ref="BC114" si="426">+MAX(AG114:AI114)</f>
        <v>3.2246875350143922E-2</v>
      </c>
      <c r="BD114" s="80">
        <f t="shared" ref="BD114" si="427">+MIN(AG114:AI114)</f>
        <v>2.5803751464971159E-2</v>
      </c>
      <c r="BE114" s="80">
        <f t="shared" ref="BE114" si="428">+BC114-BD114</f>
        <v>6.4431238851727635E-3</v>
      </c>
      <c r="BF114" s="80">
        <f t="shared" ref="BF114" si="429">+MAX(AJ114:AL114)</f>
        <v>3.3532016878308424E-2</v>
      </c>
      <c r="BG114" s="80">
        <f t="shared" ref="BG114" si="430">+MIN(AJ114:AL114)</f>
        <v>3.112641509051528E-2</v>
      </c>
      <c r="BH114" s="80">
        <f t="shared" ref="BH114" si="431">+BF114-BG114</f>
        <v>2.4056017877931435E-3</v>
      </c>
      <c r="BI114" s="80">
        <f t="shared" ref="BI114" si="432">+MAX(AM114:AO114)</f>
        <v>3.1029214166569563E-2</v>
      </c>
      <c r="BJ114" s="80">
        <f t="shared" ref="BJ114" si="433">+MIN(AM114:AO114)</f>
        <v>2.2790148171975888E-2</v>
      </c>
      <c r="BK114" s="80">
        <f t="shared" ref="BK114" si="434">+BI114-BJ114</f>
        <v>8.2390659945936751E-3</v>
      </c>
      <c r="BL114" s="80">
        <f t="shared" ref="BL114" si="435">+MAX(AP114:AR114)</f>
        <v>2.3068027033397387E-2</v>
      </c>
      <c r="BM114" s="80">
        <f t="shared" ref="BM114" si="436">+MIN(AP114:AR114)</f>
        <v>1.9054450477760998E-2</v>
      </c>
      <c r="BN114" s="80">
        <f t="shared" ref="BN114" si="437">+BL114-BM114</f>
        <v>4.0135765556363889E-3</v>
      </c>
    </row>
    <row r="115" spans="1:66" s="81" customFormat="1" x14ac:dyDescent="0.2">
      <c r="A115" s="79">
        <f>+NAC!A116</f>
        <v>46082</v>
      </c>
      <c r="B115" s="182">
        <f>+NAC!P116</f>
        <v>11344.4566</v>
      </c>
      <c r="C115" s="182">
        <f>+NAC!S116</f>
        <v>10796.141030122417</v>
      </c>
      <c r="D115" s="179">
        <f>+[1]NAC!$S117</f>
        <v>10799.96852517653</v>
      </c>
      <c r="E115" s="182">
        <f>+GBA!$P116</f>
        <v>11326.0064</v>
      </c>
      <c r="F115" s="182">
        <f>+GBA!$S116</f>
        <v>10847.500182225182</v>
      </c>
      <c r="G115" s="179">
        <f>+[1]GBA!$S117</f>
        <v>10847.50018222518</v>
      </c>
      <c r="H115" s="182">
        <f>+PAM!$P116</f>
        <v>11471.7251</v>
      </c>
      <c r="I115" s="182">
        <f>+PAM!$S116</f>
        <v>10656.393153177267</v>
      </c>
      <c r="J115" s="179">
        <f>+[1]PAM!$S117</f>
        <v>10656.393153177271</v>
      </c>
      <c r="K115" s="182">
        <f>+NOA!$P116</f>
        <v>11204.0352</v>
      </c>
      <c r="L115" s="182">
        <f>+NOA!$S116</f>
        <v>10508.169084308931</v>
      </c>
      <c r="M115" s="179">
        <f>+[1]NOA!$S117</f>
        <v>10508.169084308931</v>
      </c>
      <c r="N115" s="182">
        <f>+NEA!$P116</f>
        <v>11009.9452</v>
      </c>
      <c r="O115" s="182">
        <f>+NEA!$S116</f>
        <v>10281.100410455258</v>
      </c>
      <c r="P115" s="179">
        <f>+[1]NEA!$S117</f>
        <v>10281.100410455259</v>
      </c>
      <c r="Q115" s="182">
        <f>+CUY!$P116</f>
        <v>11522.3024</v>
      </c>
      <c r="R115" s="182">
        <f>+CUY!$S116</f>
        <v>10616.125123532111</v>
      </c>
      <c r="S115" s="179">
        <f>+[1]CUY!$S117</f>
        <v>10616.125123532111</v>
      </c>
      <c r="T115" s="182">
        <f>+PAT!$P116</f>
        <v>10921.209500000001</v>
      </c>
      <c r="U115" s="182">
        <f>+PAT!$S116</f>
        <v>10153.858967139207</v>
      </c>
      <c r="V115" s="179">
        <f>+[1]PAT!$S117</f>
        <v>10153.858967139209</v>
      </c>
      <c r="X115" s="165">
        <f t="shared" ref="X115" si="438">+B115/B114-1</f>
        <v>3.1889458451843655E-2</v>
      </c>
      <c r="Y115" s="165">
        <f t="shared" ref="Y115" si="439">+C115/C114-1</f>
        <v>2.6977116863256434E-2</v>
      </c>
      <c r="Z115" s="183">
        <f t="shared" ref="Z115" si="440">+D115/D114-1</f>
        <v>2.6986459997012213E-2</v>
      </c>
      <c r="AA115" s="165">
        <f t="shared" ref="AA115" si="441">+E115/E114-1</f>
        <v>3.0464211491387339E-2</v>
      </c>
      <c r="AB115" s="165">
        <f t="shared" ref="AB115" si="442">+F115/F114-1</f>
        <v>1.8525666312804612E-2</v>
      </c>
      <c r="AC115" s="183">
        <f t="shared" ref="AC115" si="443">+G115/G114-1</f>
        <v>1.8525666312804612E-2</v>
      </c>
      <c r="AD115" s="165">
        <f t="shared" ref="AD115" si="444">+H115/H114-1</f>
        <v>3.3543590736481388E-2</v>
      </c>
      <c r="AE115" s="165">
        <f t="shared" ref="AE115" si="445">+I115/I114-1</f>
        <v>2.0764799916148213E-2</v>
      </c>
      <c r="AF115" s="183">
        <f t="shared" ref="AF115" si="446">+J115/J114-1</f>
        <v>2.0764799916148213E-2</v>
      </c>
      <c r="AG115" s="165">
        <f t="shared" ref="AG115" si="447">+K115/K114-1</f>
        <v>3.6698071129552146E-2</v>
      </c>
      <c r="AH115" s="165">
        <f t="shared" ref="AH115" si="448">+L115/L114-1</f>
        <v>2.8069114088657754E-2</v>
      </c>
      <c r="AI115" s="183">
        <f t="shared" ref="AI115" si="449">+M115/M114-1</f>
        <v>2.8069114088657532E-2</v>
      </c>
      <c r="AJ115" s="165">
        <f t="shared" ref="AJ115" si="450">+N115/N114-1</f>
        <v>3.544577046323294E-2</v>
      </c>
      <c r="AK115" s="165">
        <f t="shared" ref="AK115" si="451">+O115/O114-1</f>
        <v>2.9922189673047495E-2</v>
      </c>
      <c r="AL115" s="183">
        <f t="shared" ref="AL115" si="452">+P115/P114-1</f>
        <v>2.9922189673047495E-2</v>
      </c>
      <c r="AM115" s="165">
        <f t="shared" ref="AM115" si="453">+Q115/Q114-1</f>
        <v>3.1672554829647259E-2</v>
      </c>
      <c r="AN115" s="165">
        <f t="shared" ref="AN115" si="454">+R115/R114-1</f>
        <v>2.0529961896893711E-2</v>
      </c>
      <c r="AO115" s="183">
        <f t="shared" ref="AO115" si="455">+S115/S114-1</f>
        <v>2.0529961896893267E-2</v>
      </c>
      <c r="AP115" s="165">
        <f t="shared" ref="AP115" si="456">+T115/T114-1</f>
        <v>2.2828464018056049E-2</v>
      </c>
      <c r="AQ115" s="165">
        <f t="shared" ref="AQ115" si="457">+U115/U114-1</f>
        <v>1.467306501209964E-2</v>
      </c>
      <c r="AR115" s="183">
        <f t="shared" ref="AR115" si="458">+V115/V114-1</f>
        <v>1.4673065012099862E-2</v>
      </c>
      <c r="AT115" s="80">
        <f t="shared" ref="AT115" si="459">+MAX(X115:Z115)</f>
        <v>3.1889458451843655E-2</v>
      </c>
      <c r="AU115" s="80">
        <f t="shared" ref="AU115" si="460">+MIN(X115:Z115)</f>
        <v>2.6977116863256434E-2</v>
      </c>
      <c r="AV115" s="80">
        <f t="shared" ref="AV115" si="461">+AT115-AU115</f>
        <v>4.9123415885872213E-3</v>
      </c>
      <c r="AW115" s="80">
        <f t="shared" ref="AW115" si="462">+MAX(AA115:AC115)</f>
        <v>3.0464211491387339E-2</v>
      </c>
      <c r="AX115" s="80">
        <f t="shared" ref="AX115" si="463">+MIN(AA115:AC115)</f>
        <v>1.8525666312804612E-2</v>
      </c>
      <c r="AY115" s="80">
        <f t="shared" ref="AY115" si="464">+AW115-AX115</f>
        <v>1.1938545178582727E-2</v>
      </c>
      <c r="AZ115" s="80">
        <f t="shared" ref="AZ115" si="465">+MAX(AD115:AF115)</f>
        <v>3.3543590736481388E-2</v>
      </c>
      <c r="BA115" s="80">
        <f t="shared" ref="BA115" si="466">+MIN(AD115:AF115)</f>
        <v>2.0764799916148213E-2</v>
      </c>
      <c r="BB115" s="80">
        <f t="shared" ref="BB115" si="467">+AZ115-BA115</f>
        <v>1.2778790820333175E-2</v>
      </c>
      <c r="BC115" s="80">
        <f t="shared" ref="BC115" si="468">+MAX(AG115:AI115)</f>
        <v>3.6698071129552146E-2</v>
      </c>
      <c r="BD115" s="80">
        <f t="shared" ref="BD115" si="469">+MIN(AG115:AI115)</f>
        <v>2.8069114088657532E-2</v>
      </c>
      <c r="BE115" s="80">
        <f t="shared" ref="BE115" si="470">+BC115-BD115</f>
        <v>8.6289570408946137E-3</v>
      </c>
      <c r="BF115" s="80">
        <f t="shared" ref="BF115" si="471">+MAX(AJ115:AL115)</f>
        <v>3.544577046323294E-2</v>
      </c>
      <c r="BG115" s="80">
        <f t="shared" ref="BG115" si="472">+MIN(AJ115:AL115)</f>
        <v>2.9922189673047495E-2</v>
      </c>
      <c r="BH115" s="80">
        <f t="shared" ref="BH115" si="473">+BF115-BG115</f>
        <v>5.523580790185445E-3</v>
      </c>
      <c r="BI115" s="80">
        <f t="shared" ref="BI115" si="474">+MAX(AM115:AO115)</f>
        <v>3.1672554829647259E-2</v>
      </c>
      <c r="BJ115" s="80">
        <f t="shared" ref="BJ115" si="475">+MIN(AM115:AO115)</f>
        <v>2.0529961896893267E-2</v>
      </c>
      <c r="BK115" s="80">
        <f t="shared" ref="BK115" si="476">+BI115-BJ115</f>
        <v>1.1142592932753992E-2</v>
      </c>
      <c r="BL115" s="80">
        <f t="shared" ref="BL115" si="477">+MAX(AP115:AR115)</f>
        <v>2.2828464018056049E-2</v>
      </c>
      <c r="BM115" s="80">
        <f t="shared" ref="BM115" si="478">+MIN(AP115:AR115)</f>
        <v>1.467306501209964E-2</v>
      </c>
      <c r="BN115" s="80">
        <f t="shared" ref="BN115" si="479">+BL115-BM115</f>
        <v>8.1553990059564097E-3</v>
      </c>
    </row>
    <row r="116" spans="1:66" s="81" customFormat="1" x14ac:dyDescent="0.2">
      <c r="A116" s="79">
        <f>+NAC!A117</f>
        <v>46113</v>
      </c>
      <c r="B116" s="182">
        <f>+NAC!P117</f>
        <v>11603.8447</v>
      </c>
      <c r="C116" s="182">
        <f>+NAC!S117</f>
        <v>10984.434137926872</v>
      </c>
      <c r="D116" s="179">
        <f>+[1]NAC!$S118</f>
        <v>10988.3870534375</v>
      </c>
      <c r="E116" s="182">
        <f>+GBA!$P117</f>
        <v>11587.038200000001</v>
      </c>
      <c r="F116" s="182">
        <f>+GBA!$S117</f>
        <v>11036.850485453811</v>
      </c>
      <c r="G116" s="179">
        <f>+[1]GBA!$S118</f>
        <v>11036.85048545381</v>
      </c>
      <c r="H116" s="182">
        <f>+PAM!$P117</f>
        <v>11735.6603</v>
      </c>
      <c r="I116" s="182">
        <f>+PAM!$S117</f>
        <v>10850.326234522372</v>
      </c>
      <c r="J116" s="179">
        <f>+[1]PAM!$S118</f>
        <v>10850.32623452237</v>
      </c>
      <c r="K116" s="182">
        <f>+NOA!$P117</f>
        <v>11471.849899999999</v>
      </c>
      <c r="L116" s="182">
        <f>+NOA!$S117</f>
        <v>10678.078830331777</v>
      </c>
      <c r="M116" s="179">
        <f>+[1]NOA!$S118</f>
        <v>10678.07883033178</v>
      </c>
      <c r="N116" s="182">
        <f>+NEA!$P117</f>
        <v>11263.801100000001</v>
      </c>
      <c r="O116" s="182">
        <f>+NEA!$S117</f>
        <v>10498.279606859873</v>
      </c>
      <c r="P116" s="179">
        <f>+[1]NEA!$S118</f>
        <v>10498.279606859869</v>
      </c>
      <c r="Q116" s="182">
        <f>+CUY!$P117</f>
        <v>11714.674199999999</v>
      </c>
      <c r="R116" s="182">
        <f>+CUY!$S117</f>
        <v>10742.775094084662</v>
      </c>
      <c r="S116" s="179">
        <f>+[1]CUY!$S118</f>
        <v>10742.77509408466</v>
      </c>
      <c r="T116" s="182">
        <f>+PAT!$P117</f>
        <v>11199.454299999999</v>
      </c>
      <c r="U116" s="182">
        <f>+PAT!$S117</f>
        <v>10342.917946609614</v>
      </c>
      <c r="V116" s="179">
        <f>+[1]PAT!$S118</f>
        <v>10342.917946609619</v>
      </c>
      <c r="X116" s="165">
        <f t="shared" ref="X116" si="480">+B116/B115-1</f>
        <v>2.286474435452468E-2</v>
      </c>
      <c r="Y116" s="165">
        <f t="shared" ref="Y116" si="481">+C116/C115-1</f>
        <v>1.7440778818940572E-2</v>
      </c>
      <c r="Z116" s="183">
        <f t="shared" ref="Z116" si="482">+D116/D115-1</f>
        <v>1.7446210868275802E-2</v>
      </c>
      <c r="AA116" s="165">
        <f t="shared" ref="AA116" si="483">+E116/E115-1</f>
        <v>2.3047117472933865E-2</v>
      </c>
      <c r="AB116" s="165">
        <f t="shared" ref="AB116" si="484">+F116/F115-1</f>
        <v>1.7455662599471733E-2</v>
      </c>
      <c r="AC116" s="183">
        <f t="shared" ref="AC116" si="485">+G116/G115-1</f>
        <v>1.7455662599471733E-2</v>
      </c>
      <c r="AD116" s="165">
        <f t="shared" ref="AD116" si="486">+H116/H115-1</f>
        <v>2.3007455086245132E-2</v>
      </c>
      <c r="AE116" s="165">
        <f t="shared" ref="AE116" si="487">+I116/I115-1</f>
        <v>1.8198754358765612E-2</v>
      </c>
      <c r="AF116" s="183">
        <f t="shared" ref="AF116" si="488">+J116/J115-1</f>
        <v>1.8198754358765168E-2</v>
      </c>
      <c r="AG116" s="165">
        <f t="shared" ref="AG116" si="489">+K116/K115-1</f>
        <v>2.3903414726865524E-2</v>
      </c>
      <c r="AH116" s="165">
        <f t="shared" ref="AH116" si="490">+L116/L115-1</f>
        <v>1.6169300727808089E-2</v>
      </c>
      <c r="AI116" s="183">
        <f t="shared" ref="AI116" si="491">+M116/M115-1</f>
        <v>1.6169300727808311E-2</v>
      </c>
      <c r="AJ116" s="165">
        <f t="shared" ref="AJ116" si="492">+N116/N115-1</f>
        <v>2.3056963080978932E-2</v>
      </c>
      <c r="AK116" s="165">
        <f t="shared" ref="AK116" si="493">+O116/O115-1</f>
        <v>2.1124119766767091E-2</v>
      </c>
      <c r="AL116" s="183">
        <f t="shared" ref="AL116" si="494">+P116/P115-1</f>
        <v>2.1124119766766647E-2</v>
      </c>
      <c r="AM116" s="165">
        <f t="shared" ref="AM116" si="495">+Q116/Q115-1</f>
        <v>1.6695604170221978E-2</v>
      </c>
      <c r="AN116" s="165">
        <f t="shared" ref="AN116" si="496">+R116/R115-1</f>
        <v>1.1929962116951076E-2</v>
      </c>
      <c r="AO116" s="183">
        <f t="shared" ref="AO116" si="497">+S116/S115-1</f>
        <v>1.1929962116950854E-2</v>
      </c>
      <c r="AP116" s="165">
        <f t="shared" ref="AP116" si="498">+T116/T115-1</f>
        <v>2.5477471153721343E-2</v>
      </c>
      <c r="AQ116" s="165">
        <f t="shared" ref="AQ116" si="499">+U116/U115-1</f>
        <v>1.8619421451711693E-2</v>
      </c>
      <c r="AR116" s="183">
        <f t="shared" ref="AR116" si="500">+V116/V115-1</f>
        <v>1.8619421451711915E-2</v>
      </c>
      <c r="AT116" s="80">
        <f t="shared" ref="AT116" si="501">+MAX(X116:Z116)</f>
        <v>2.286474435452468E-2</v>
      </c>
      <c r="AU116" s="80">
        <f t="shared" ref="AU116" si="502">+MIN(X116:Z116)</f>
        <v>1.7440778818940572E-2</v>
      </c>
      <c r="AV116" s="80">
        <f t="shared" ref="AV116" si="503">+AT116-AU116</f>
        <v>5.4239655355841077E-3</v>
      </c>
      <c r="AW116" s="80">
        <f t="shared" ref="AW116" si="504">+MAX(AA116:AC116)</f>
        <v>2.3047117472933865E-2</v>
      </c>
      <c r="AX116" s="80">
        <f t="shared" ref="AX116" si="505">+MIN(AA116:AC116)</f>
        <v>1.7455662599471733E-2</v>
      </c>
      <c r="AY116" s="80">
        <f t="shared" ref="AY116" si="506">+AW116-AX116</f>
        <v>5.5914548734621317E-3</v>
      </c>
      <c r="AZ116" s="80">
        <f t="shared" ref="AZ116" si="507">+MAX(AD116:AF116)</f>
        <v>2.3007455086245132E-2</v>
      </c>
      <c r="BA116" s="80">
        <f t="shared" ref="BA116" si="508">+MIN(AD116:AF116)</f>
        <v>1.8198754358765168E-2</v>
      </c>
      <c r="BB116" s="80">
        <f t="shared" ref="BB116" si="509">+AZ116-BA116</f>
        <v>4.8087007274799642E-3</v>
      </c>
      <c r="BC116" s="80">
        <f t="shared" ref="BC116" si="510">+MAX(AG116:AI116)</f>
        <v>2.3903414726865524E-2</v>
      </c>
      <c r="BD116" s="80">
        <f t="shared" ref="BD116" si="511">+MIN(AG116:AI116)</f>
        <v>1.6169300727808089E-2</v>
      </c>
      <c r="BE116" s="80">
        <f t="shared" ref="BE116" si="512">+BC116-BD116</f>
        <v>7.7341139990574348E-3</v>
      </c>
      <c r="BF116" s="80">
        <f t="shared" ref="BF116" si="513">+MAX(AJ116:AL116)</f>
        <v>2.3056963080978932E-2</v>
      </c>
      <c r="BG116" s="80">
        <f t="shared" ref="BG116" si="514">+MIN(AJ116:AL116)</f>
        <v>2.1124119766766647E-2</v>
      </c>
      <c r="BH116" s="80">
        <f t="shared" ref="BH116" si="515">+BF116-BG116</f>
        <v>1.9328433142122847E-3</v>
      </c>
      <c r="BI116" s="80">
        <f t="shared" ref="BI116" si="516">+MAX(AM116:AO116)</f>
        <v>1.6695604170221978E-2</v>
      </c>
      <c r="BJ116" s="80">
        <f t="shared" ref="BJ116" si="517">+MIN(AM116:AO116)</f>
        <v>1.1929962116950854E-2</v>
      </c>
      <c r="BK116" s="80">
        <f t="shared" ref="BK116" si="518">+BI116-BJ116</f>
        <v>4.7656420532711241E-3</v>
      </c>
      <c r="BL116" s="80">
        <f t="shared" ref="BL116" si="519">+MAX(AP116:AR116)</f>
        <v>2.5477471153721343E-2</v>
      </c>
      <c r="BM116" s="80">
        <f t="shared" ref="BM116" si="520">+MIN(AP116:AR116)</f>
        <v>1.8619421451711693E-2</v>
      </c>
      <c r="BN116" s="80">
        <f t="shared" ref="BN116" si="521">+BL116-BM116</f>
        <v>6.8580497020096498E-3</v>
      </c>
    </row>
    <row r="117" spans="1:66" s="81" customFormat="1" x14ac:dyDescent="0.2">
      <c r="A117" s="79">
        <f>+NAC!A118</f>
        <v>46143</v>
      </c>
      <c r="B117" s="182">
        <f>+NAC!P118</f>
        <v>11824.721299999999</v>
      </c>
      <c r="C117" s="182">
        <f>+NAC!S118</f>
        <v>11221.812684838678</v>
      </c>
      <c r="D117" s="179">
        <f>+[1]NAC!$S119</f>
        <v>11225.83000576793</v>
      </c>
      <c r="E117" s="182">
        <f>+GBA!$P118</f>
        <v>11831.9766</v>
      </c>
      <c r="F117" s="182">
        <f>+GBA!$S118</f>
        <v>11363.203235237284</v>
      </c>
      <c r="G117" s="179">
        <f>+[1]GBA!$S119</f>
        <v>11363.203235237281</v>
      </c>
      <c r="H117" s="182">
        <f>+PAM!$P118</f>
        <v>11938.743399999999</v>
      </c>
      <c r="I117" s="182">
        <f>+PAM!$S118</f>
        <v>11124.675369256447</v>
      </c>
      <c r="J117" s="179">
        <f>+[1]PAM!$S119</f>
        <v>11124.675369256451</v>
      </c>
      <c r="K117" s="182">
        <f>+NOA!$P118</f>
        <v>11666.145200000001</v>
      </c>
      <c r="L117" s="182">
        <f>+NOA!$S118</f>
        <v>10946.998224660072</v>
      </c>
      <c r="M117" s="179">
        <f>+[1]NOA!$S119</f>
        <v>10946.99822466007</v>
      </c>
      <c r="N117" s="182">
        <f>+NEA!$P118</f>
        <v>11470.263199999999</v>
      </c>
      <c r="O117" s="182">
        <f>+NEA!$S118</f>
        <v>10789.811137445782</v>
      </c>
      <c r="P117" s="179">
        <f>+[1]NEA!$S119</f>
        <v>10789.81113744578</v>
      </c>
      <c r="Q117" s="182">
        <f>+CUY!$P118</f>
        <v>11893.9725</v>
      </c>
      <c r="R117" s="182">
        <f>+CUY!$S118</f>
        <v>10972.700346914637</v>
      </c>
      <c r="S117" s="179">
        <f>+[1]CUY!$S119</f>
        <v>10972.700346914629</v>
      </c>
      <c r="T117" s="182">
        <f>+PAT!$P118</f>
        <v>11417.872799999999</v>
      </c>
      <c r="U117" s="182">
        <f>+PAT!$S118</f>
        <v>10627.978525649516</v>
      </c>
      <c r="V117" s="179">
        <f>+[1]PAT!$S119</f>
        <v>10627.97852564952</v>
      </c>
      <c r="X117" s="165">
        <f t="shared" ref="X117" si="522">+B117/B116-1</f>
        <v>1.9034777326863095E-2</v>
      </c>
      <c r="Y117" s="165">
        <f t="shared" ref="Y117" si="523">+C117/C116-1</f>
        <v>2.1610448379146829E-2</v>
      </c>
      <c r="Z117" s="183">
        <f t="shared" ref="Z117" si="524">+D117/D116-1</f>
        <v>2.1608535554465291E-2</v>
      </c>
      <c r="AA117" s="165">
        <f t="shared" ref="AA117" si="525">+E117/E116-1</f>
        <v>2.1138999956002547E-2</v>
      </c>
      <c r="AB117" s="165">
        <f t="shared" ref="AB117" si="526">+F117/F116-1</f>
        <v>2.9569373093673246E-2</v>
      </c>
      <c r="AC117" s="183">
        <f t="shared" ref="AC117" si="527">+G117/G116-1</f>
        <v>2.9569373093673246E-2</v>
      </c>
      <c r="AD117" s="165">
        <f t="shared" ref="AD117" si="528">+H117/H116-1</f>
        <v>1.7304786846974451E-2</v>
      </c>
      <c r="AE117" s="165">
        <f t="shared" ref="AE117" si="529">+I117/I116-1</f>
        <v>2.5284874279741132E-2</v>
      </c>
      <c r="AF117" s="183">
        <f t="shared" ref="AF117" si="530">+J117/J116-1</f>
        <v>2.5284874279741576E-2</v>
      </c>
      <c r="AG117" s="165">
        <f t="shared" ref="AG117" si="531">+K117/K116-1</f>
        <v>1.6936701725848158E-2</v>
      </c>
      <c r="AH117" s="165">
        <f t="shared" ref="AH117" si="532">+L117/L116-1</f>
        <v>2.5184248833639566E-2</v>
      </c>
      <c r="AI117" s="183">
        <f t="shared" ref="AI117" si="533">+M117/M116-1</f>
        <v>2.5184248833639122E-2</v>
      </c>
      <c r="AJ117" s="165">
        <f t="shared" ref="AJ117" si="534">+N117/N116-1</f>
        <v>1.8329700441887198E-2</v>
      </c>
      <c r="AK117" s="165">
        <f t="shared" ref="AK117" si="535">+O117/O116-1</f>
        <v>2.7769457616218851E-2</v>
      </c>
      <c r="AL117" s="183">
        <f t="shared" ref="AL117" si="536">+P117/P116-1</f>
        <v>2.7769457616219073E-2</v>
      </c>
      <c r="AM117" s="165">
        <f t="shared" ref="AM117" si="537">+Q117/Q116-1</f>
        <v>1.5305444858210393E-2</v>
      </c>
      <c r="AN117" s="165">
        <f t="shared" ref="AN117" si="538">+R117/R116-1</f>
        <v>2.1402780083944917E-2</v>
      </c>
      <c r="AO117" s="183">
        <f t="shared" ref="AO117" si="539">+S117/S116-1</f>
        <v>2.1402780083944473E-2</v>
      </c>
      <c r="AP117" s="165">
        <f t="shared" ref="AP117" si="540">+T117/T116-1</f>
        <v>1.95026020151714E-2</v>
      </c>
      <c r="AQ117" s="165">
        <f t="shared" ref="AQ117" si="541">+U117/U116-1</f>
        <v>2.7560943682565453E-2</v>
      </c>
      <c r="AR117" s="183">
        <f t="shared" ref="AR117" si="542">+V117/V116-1</f>
        <v>2.7560943682565231E-2</v>
      </c>
      <c r="AT117" s="80">
        <f t="shared" ref="AT117" si="543">+MAX(X117:Z117)</f>
        <v>2.1610448379146829E-2</v>
      </c>
      <c r="AU117" s="80">
        <f t="shared" ref="AU117" si="544">+MIN(X117:Z117)</f>
        <v>1.9034777326863095E-2</v>
      </c>
      <c r="AV117" s="80">
        <f t="shared" ref="AV117" si="545">+AT117-AU117</f>
        <v>2.5756710522837345E-3</v>
      </c>
      <c r="AW117" s="80">
        <f t="shared" ref="AW117" si="546">+MAX(AA117:AC117)</f>
        <v>2.9569373093673246E-2</v>
      </c>
      <c r="AX117" s="80">
        <f t="shared" ref="AX117" si="547">+MIN(AA117:AC117)</f>
        <v>2.1138999956002547E-2</v>
      </c>
      <c r="AY117" s="80">
        <f t="shared" ref="AY117" si="548">+AW117-AX117</f>
        <v>8.4303731376706992E-3</v>
      </c>
      <c r="AZ117" s="80">
        <f t="shared" ref="AZ117" si="549">+MAX(AD117:AF117)</f>
        <v>2.5284874279741576E-2</v>
      </c>
      <c r="BA117" s="80">
        <f t="shared" ref="BA117" si="550">+MIN(AD117:AF117)</f>
        <v>1.7304786846974451E-2</v>
      </c>
      <c r="BB117" s="80">
        <f t="shared" ref="BB117" si="551">+AZ117-BA117</f>
        <v>7.9800874327671245E-3</v>
      </c>
      <c r="BC117" s="80">
        <f t="shared" ref="BC117" si="552">+MAX(AG117:AI117)</f>
        <v>2.5184248833639566E-2</v>
      </c>
      <c r="BD117" s="80">
        <f t="shared" ref="BD117" si="553">+MIN(AG117:AI117)</f>
        <v>1.6936701725848158E-2</v>
      </c>
      <c r="BE117" s="80">
        <f t="shared" ref="BE117" si="554">+BC117-BD117</f>
        <v>8.2475471077914086E-3</v>
      </c>
      <c r="BF117" s="80">
        <f t="shared" ref="BF117" si="555">+MAX(AJ117:AL117)</f>
        <v>2.7769457616219073E-2</v>
      </c>
      <c r="BG117" s="80">
        <f t="shared" ref="BG117" si="556">+MIN(AJ117:AL117)</f>
        <v>1.8329700441887198E-2</v>
      </c>
      <c r="BH117" s="80">
        <f t="shared" ref="BH117" si="557">+BF117-BG117</f>
        <v>9.4397571743318753E-3</v>
      </c>
      <c r="BI117" s="80">
        <f t="shared" ref="BI117" si="558">+MAX(AM117:AO117)</f>
        <v>2.1402780083944917E-2</v>
      </c>
      <c r="BJ117" s="80">
        <f t="shared" ref="BJ117" si="559">+MIN(AM117:AO117)</f>
        <v>1.5305444858210393E-2</v>
      </c>
      <c r="BK117" s="80">
        <f t="shared" ref="BK117" si="560">+BI117-BJ117</f>
        <v>6.0973352257345237E-3</v>
      </c>
      <c r="BL117" s="80">
        <f t="shared" ref="BL117" si="561">+MAX(AP117:AR117)</f>
        <v>2.7560943682565453E-2</v>
      </c>
      <c r="BM117" s="80">
        <f t="shared" ref="BM117" si="562">+MIN(AP117:AR117)</f>
        <v>1.95026020151714E-2</v>
      </c>
      <c r="BN117" s="80">
        <f t="shared" ref="BN117" si="563">+BL117-BM117</f>
        <v>8.0583416673940533E-3</v>
      </c>
    </row>
    <row r="118" spans="1:66" s="81" customFormat="1" x14ac:dyDescent="0.2">
      <c r="A118" s="79">
        <f>+NAC!A119</f>
        <v>46174</v>
      </c>
      <c r="B118" s="182">
        <f>+NAC!P119</f>
        <v>12010.3199</v>
      </c>
      <c r="C118" s="182">
        <f>+NAC!S119</f>
        <v>11429.310703374624</v>
      </c>
      <c r="D118" s="179">
        <f>+[1]NAC!$S120</f>
        <v>11433.378844191449</v>
      </c>
      <c r="E118" s="182">
        <f>+GBA!$P119</f>
        <v>12019.0744</v>
      </c>
      <c r="F118" s="182">
        <f>+GBA!$S119</f>
        <v>11644.88193906386</v>
      </c>
      <c r="G118" s="179">
        <f>+[1]GBA!$S120</f>
        <v>11644.88193906386</v>
      </c>
      <c r="H118" s="182">
        <f>+PAM!$P119</f>
        <v>12138.1176</v>
      </c>
      <c r="I118" s="182">
        <f>+PAM!$S119</f>
        <v>11419.593768303961</v>
      </c>
      <c r="J118" s="179">
        <f>+[1]PAM!$S120</f>
        <v>11419.593768303959</v>
      </c>
      <c r="K118" s="182">
        <f>+NOA!$P119</f>
        <v>11828.055700000001</v>
      </c>
      <c r="L118" s="182">
        <f>+NOA!$S119</f>
        <v>11177.828542004492</v>
      </c>
      <c r="M118" s="179">
        <f>+[1]NOA!$S120</f>
        <v>11177.828542004499</v>
      </c>
      <c r="N118" s="182">
        <f>+NEA!$P119</f>
        <v>11655.1996</v>
      </c>
      <c r="O118" s="182">
        <f>+NEA!$S119</f>
        <v>11056.785670895413</v>
      </c>
      <c r="P118" s="179">
        <f>+[1]NEA!$S120</f>
        <v>11056.78567089542</v>
      </c>
      <c r="Q118" s="182">
        <f>+CUY!$P119</f>
        <v>12043.1821</v>
      </c>
      <c r="R118" s="182">
        <f>+CUY!$S119</f>
        <v>11224.65555736352</v>
      </c>
      <c r="S118" s="179">
        <f>+[1]CUY!$S120</f>
        <v>11224.65555736352</v>
      </c>
      <c r="T118" s="182">
        <f>+PAT!$P119</f>
        <v>11563.3487</v>
      </c>
      <c r="U118" s="182">
        <f>+PAT!$S119</f>
        <v>10859.037356953429</v>
      </c>
      <c r="V118" s="179">
        <f>+[1]PAT!$S120</f>
        <v>10859.037356953429</v>
      </c>
      <c r="X118" s="165">
        <f t="shared" ref="X118" si="564">+B118/B117-1</f>
        <v>1.5695811790507053E-2</v>
      </c>
      <c r="Y118" s="165">
        <f t="shared" ref="Y118" si="565">+C118/C117-1</f>
        <v>1.8490597229116723E-2</v>
      </c>
      <c r="Z118" s="183">
        <f t="shared" ref="Z118" si="566">+D118/D117-1</f>
        <v>1.8488507158658019E-2</v>
      </c>
      <c r="AA118" s="165">
        <f t="shared" ref="AA118" si="567">+E118/E117-1</f>
        <v>1.5812894694196666E-2</v>
      </c>
      <c r="AB118" s="165">
        <f t="shared" ref="AB118" si="568">+F118/F117-1</f>
        <v>2.478867076433966E-2</v>
      </c>
      <c r="AC118" s="183">
        <f t="shared" ref="AC118" si="569">+G118/G117-1</f>
        <v>2.4788670764339882E-2</v>
      </c>
      <c r="AD118" s="165">
        <f t="shared" ref="AD118" si="570">+H118/H117-1</f>
        <v>1.6699764231468572E-2</v>
      </c>
      <c r="AE118" s="165">
        <f t="shared" ref="AE118" si="571">+I118/I117-1</f>
        <v>2.651029259357407E-2</v>
      </c>
      <c r="AF118" s="183">
        <f t="shared" ref="AF118" si="572">+J118/J117-1</f>
        <v>2.6510292593573404E-2</v>
      </c>
      <c r="AG118" s="165">
        <f t="shared" ref="AG118" si="573">+K118/K117-1</f>
        <v>1.3878663193734209E-2</v>
      </c>
      <c r="AH118" s="165">
        <f t="shared" ref="AH118" si="574">+L118/L117-1</f>
        <v>2.1086174730935214E-2</v>
      </c>
      <c r="AI118" s="183">
        <f t="shared" ref="AI118" si="575">+M118/M117-1</f>
        <v>2.1086174730936103E-2</v>
      </c>
      <c r="AJ118" s="165">
        <f t="shared" ref="AJ118" si="576">+N118/N117-1</f>
        <v>1.6123117384089447E-2</v>
      </c>
      <c r="AK118" s="165">
        <f t="shared" ref="AK118" si="577">+O118/O117-1</f>
        <v>2.4743207276641144E-2</v>
      </c>
      <c r="AL118" s="183">
        <f t="shared" ref="AL118" si="578">+P118/P117-1</f>
        <v>2.474320727664181E-2</v>
      </c>
      <c r="AM118" s="165">
        <f t="shared" ref="AM118" si="579">+Q118/Q117-1</f>
        <v>1.2544976037232258E-2</v>
      </c>
      <c r="AN118" s="165">
        <f t="shared" ref="AN118" si="580">+R118/R117-1</f>
        <v>2.2962005931359331E-2</v>
      </c>
      <c r="AO118" s="183">
        <f t="shared" ref="AO118" si="581">+S118/S117-1</f>
        <v>2.2962005931359997E-2</v>
      </c>
      <c r="AP118" s="165">
        <f t="shared" ref="AP118" si="582">+T118/T117-1</f>
        <v>1.2741068546498591E-2</v>
      </c>
      <c r="AQ118" s="165">
        <f t="shared" ref="AQ118" si="583">+U118/U117-1</f>
        <v>2.174061894708168E-2</v>
      </c>
      <c r="AR118" s="183">
        <f t="shared" ref="AR118" si="584">+V118/V117-1</f>
        <v>2.1740618947081458E-2</v>
      </c>
      <c r="AT118" s="80">
        <f t="shared" ref="AT118" si="585">+MAX(X118:Z118)</f>
        <v>1.8490597229116723E-2</v>
      </c>
      <c r="AU118" s="80">
        <f t="shared" ref="AU118" si="586">+MIN(X118:Z118)</f>
        <v>1.5695811790507053E-2</v>
      </c>
      <c r="AV118" s="80">
        <f t="shared" ref="AV118" si="587">+AT118-AU118</f>
        <v>2.7947854386096704E-3</v>
      </c>
      <c r="AW118" s="80">
        <f t="shared" ref="AW118" si="588">+MAX(AA118:AC118)</f>
        <v>2.4788670764339882E-2</v>
      </c>
      <c r="AX118" s="80">
        <f t="shared" ref="AX118" si="589">+MIN(AA118:AC118)</f>
        <v>1.5812894694196666E-2</v>
      </c>
      <c r="AY118" s="80">
        <f t="shared" ref="AY118" si="590">+AW118-AX118</f>
        <v>8.9757760701432154E-3</v>
      </c>
      <c r="AZ118" s="80">
        <f t="shared" ref="AZ118" si="591">+MAX(AD118:AF118)</f>
        <v>2.651029259357407E-2</v>
      </c>
      <c r="BA118" s="80">
        <f t="shared" ref="BA118" si="592">+MIN(AD118:AF118)</f>
        <v>1.6699764231468572E-2</v>
      </c>
      <c r="BB118" s="80">
        <f t="shared" ref="BB118" si="593">+AZ118-BA118</f>
        <v>9.8105283621054973E-3</v>
      </c>
      <c r="BC118" s="80">
        <f t="shared" ref="BC118" si="594">+MAX(AG118:AI118)</f>
        <v>2.1086174730936103E-2</v>
      </c>
      <c r="BD118" s="80">
        <f t="shared" ref="BD118" si="595">+MIN(AG118:AI118)</f>
        <v>1.3878663193734209E-2</v>
      </c>
      <c r="BE118" s="80">
        <f t="shared" ref="BE118" si="596">+BC118-BD118</f>
        <v>7.2075115372018939E-3</v>
      </c>
      <c r="BF118" s="80">
        <f t="shared" ref="BF118" si="597">+MAX(AJ118:AL118)</f>
        <v>2.474320727664181E-2</v>
      </c>
      <c r="BG118" s="80">
        <f t="shared" ref="BG118" si="598">+MIN(AJ118:AL118)</f>
        <v>1.6123117384089447E-2</v>
      </c>
      <c r="BH118" s="80">
        <f t="shared" ref="BH118" si="599">+BF118-BG118</f>
        <v>8.6200898925523628E-3</v>
      </c>
      <c r="BI118" s="80">
        <f t="shared" ref="BI118" si="600">+MAX(AM118:AO118)</f>
        <v>2.2962005931359997E-2</v>
      </c>
      <c r="BJ118" s="80">
        <f t="shared" ref="BJ118" si="601">+MIN(AM118:AO118)</f>
        <v>1.2544976037232258E-2</v>
      </c>
      <c r="BK118" s="80">
        <f t="shared" ref="BK118" si="602">+BI118-BJ118</f>
        <v>1.0417029894127738E-2</v>
      </c>
      <c r="BL118" s="80">
        <f t="shared" ref="BL118" si="603">+MAX(AP118:AR118)</f>
        <v>2.174061894708168E-2</v>
      </c>
      <c r="BM118" s="80">
        <f t="shared" ref="BM118" si="604">+MIN(AP118:AR118)</f>
        <v>1.2741068546498591E-2</v>
      </c>
      <c r="BN118" s="80">
        <f t="shared" ref="BN118" si="605">+BL118-BM118</f>
        <v>8.9995504005830895E-3</v>
      </c>
    </row>
    <row r="119" spans="1:66" s="81" customFormat="1" x14ac:dyDescent="0.2">
      <c r="A119" s="79">
        <f>+NAC!A120</f>
        <v>46204</v>
      </c>
      <c r="B119" s="182">
        <f>+NAC!P120</f>
        <v>12224.364799999999</v>
      </c>
      <c r="C119" s="182">
        <f>+NAC!S120</f>
        <v>11697.551072261369</v>
      </c>
      <c r="D119" s="179">
        <f>+[1]NAC!$S121</f>
        <v>11701.7615360166</v>
      </c>
      <c r="E119" s="182">
        <f>+GBA!$P120</f>
        <v>12250.518599999999</v>
      </c>
      <c r="F119" s="182">
        <f>+GBA!$S120</f>
        <v>11999.726649270482</v>
      </c>
      <c r="G119" s="179">
        <f>+[1]GBA!$S121</f>
        <v>11999.72664927048</v>
      </c>
      <c r="H119" s="182">
        <f>+PAM!$P120</f>
        <v>12346.602199999999</v>
      </c>
      <c r="I119" s="182">
        <f>+PAM!$S120</f>
        <v>11725.459008474156</v>
      </c>
      <c r="J119" s="179">
        <f>+[1]PAM!$S121</f>
        <v>11725.459008474159</v>
      </c>
      <c r="K119" s="182">
        <f>+NOA!$P120</f>
        <v>12017.2173</v>
      </c>
      <c r="L119" s="182">
        <f>+NOA!$S120</f>
        <v>11461.542056051978</v>
      </c>
      <c r="M119" s="179">
        <f>+[1]NOA!$S121</f>
        <v>11461.54205605198</v>
      </c>
      <c r="N119" s="182">
        <f>+NEA!$P120</f>
        <v>11829.3596</v>
      </c>
      <c r="O119" s="182">
        <f>+NEA!$S120</f>
        <v>11281.331776944093</v>
      </c>
      <c r="P119" s="179">
        <f>+[1]NEA!$S121</f>
        <v>11281.331776944089</v>
      </c>
      <c r="Q119" s="182">
        <f>+CUY!$P120</f>
        <v>12216.9229</v>
      </c>
      <c r="R119" s="182">
        <f>+CUY!$S120</f>
        <v>11438.953263745374</v>
      </c>
      <c r="S119" s="179">
        <f>+[1]CUY!$S121</f>
        <v>11438.95326374537</v>
      </c>
      <c r="T119" s="182">
        <f>+PAT!$P120</f>
        <v>11770.8806</v>
      </c>
      <c r="U119" s="182">
        <f>+PAT!$S120</f>
        <v>11102.526056255972</v>
      </c>
      <c r="V119" s="179">
        <f>+[1]PAT!$S121</f>
        <v>11102.526056255971</v>
      </c>
      <c r="X119" s="165">
        <f t="shared" ref="X119" si="606">+B119/B118-1</f>
        <v>1.7821748444851959E-2</v>
      </c>
      <c r="Y119" s="165">
        <f t="shared" ref="Y119" si="607">+C119/C118-1</f>
        <v>2.3469514115802781E-2</v>
      </c>
      <c r="Z119" s="183">
        <f t="shared" ref="Z119" si="608">+D119/D118-1</f>
        <v>2.3473611386672255E-2</v>
      </c>
      <c r="AA119" s="165">
        <f t="shared" ref="AA119" si="609">+E119/E118-1</f>
        <v>1.9256407964327149E-2</v>
      </c>
      <c r="AB119" s="165">
        <f t="shared" ref="AB119" si="610">+F119/F118-1</f>
        <v>3.0472160393164804E-2</v>
      </c>
      <c r="AC119" s="183">
        <f t="shared" ref="AC119" si="611">+G119/G118-1</f>
        <v>3.0472160393164582E-2</v>
      </c>
      <c r="AD119" s="165">
        <f t="shared" ref="AD119" si="612">+H119/H118-1</f>
        <v>1.717602406488461E-2</v>
      </c>
      <c r="AE119" s="165">
        <f t="shared" ref="AE119" si="613">+I119/I118-1</f>
        <v>2.6784248754903039E-2</v>
      </c>
      <c r="AF119" s="183">
        <f t="shared" ref="AF119" si="614">+J119/J118-1</f>
        <v>2.6784248754903706E-2</v>
      </c>
      <c r="AG119" s="165">
        <f t="shared" ref="AG119" si="615">+K119/K118-1</f>
        <v>1.5992619987408307E-2</v>
      </c>
      <c r="AH119" s="165">
        <f t="shared" ref="AH119" si="616">+L119/L118-1</f>
        <v>2.5381809443697945E-2</v>
      </c>
      <c r="AI119" s="183">
        <f t="shared" ref="AI119" si="617">+M119/M118-1</f>
        <v>2.5381809443697501E-2</v>
      </c>
      <c r="AJ119" s="165">
        <f t="shared" ref="AJ119" si="618">+N119/N118-1</f>
        <v>1.4942687039010361E-2</v>
      </c>
      <c r="AK119" s="165">
        <f t="shared" ref="AK119" si="619">+O119/O118-1</f>
        <v>2.0308443405912202E-2</v>
      </c>
      <c r="AL119" s="183">
        <f t="shared" ref="AL119" si="620">+P119/P118-1</f>
        <v>2.0308443405911092E-2</v>
      </c>
      <c r="AM119" s="165">
        <f t="shared" ref="AM119" si="621">+Q119/Q118-1</f>
        <v>1.4426486169299091E-2</v>
      </c>
      <c r="AN119" s="165">
        <f t="shared" ref="AN119" si="622">+R119/R118-1</f>
        <v>1.9091695534592334E-2</v>
      </c>
      <c r="AO119" s="183">
        <f t="shared" ref="AO119" si="623">+S119/S118-1</f>
        <v>1.9091695534592112E-2</v>
      </c>
      <c r="AP119" s="165">
        <f t="shared" ref="AP119" si="624">+T119/T118-1</f>
        <v>1.7947387507219359E-2</v>
      </c>
      <c r="AQ119" s="165">
        <f t="shared" ref="AQ119" si="625">+U119/U118-1</f>
        <v>2.2422678115811889E-2</v>
      </c>
      <c r="AR119" s="183">
        <f t="shared" ref="AR119" si="626">+V119/V118-1</f>
        <v>2.2422678115811667E-2</v>
      </c>
      <c r="AT119" s="80">
        <f t="shared" ref="AT119" si="627">+MAX(X119:Z119)</f>
        <v>2.3473611386672255E-2</v>
      </c>
      <c r="AU119" s="80">
        <f t="shared" ref="AU119" si="628">+MIN(X119:Z119)</f>
        <v>1.7821748444851959E-2</v>
      </c>
      <c r="AV119" s="80">
        <f t="shared" ref="AV119" si="629">+AT119-AU119</f>
        <v>5.6518629418202959E-3</v>
      </c>
      <c r="AW119" s="80">
        <f t="shared" ref="AW119" si="630">+MAX(AA119:AC119)</f>
        <v>3.0472160393164804E-2</v>
      </c>
      <c r="AX119" s="80">
        <f t="shared" ref="AX119" si="631">+MIN(AA119:AC119)</f>
        <v>1.9256407964327149E-2</v>
      </c>
      <c r="AY119" s="80">
        <f t="shared" ref="AY119" si="632">+AW119-AX119</f>
        <v>1.1215752428837655E-2</v>
      </c>
      <c r="AZ119" s="80">
        <f t="shared" ref="AZ119" si="633">+MAX(AD119:AF119)</f>
        <v>2.6784248754903706E-2</v>
      </c>
      <c r="BA119" s="80">
        <f t="shared" ref="BA119" si="634">+MIN(AD119:AF119)</f>
        <v>1.717602406488461E-2</v>
      </c>
      <c r="BB119" s="80">
        <f t="shared" ref="BB119" si="635">+AZ119-BA119</f>
        <v>9.608224690019096E-3</v>
      </c>
      <c r="BC119" s="80">
        <f t="shared" ref="BC119" si="636">+MAX(AG119:AI119)</f>
        <v>2.5381809443697945E-2</v>
      </c>
      <c r="BD119" s="80">
        <f t="shared" ref="BD119" si="637">+MIN(AG119:AI119)</f>
        <v>1.5992619987408307E-2</v>
      </c>
      <c r="BE119" s="80">
        <f t="shared" ref="BE119" si="638">+BC119-BD119</f>
        <v>9.3891894562896372E-3</v>
      </c>
      <c r="BF119" s="80">
        <f t="shared" ref="BF119" si="639">+MAX(AJ119:AL119)</f>
        <v>2.0308443405912202E-2</v>
      </c>
      <c r="BG119" s="80">
        <f t="shared" ref="BG119" si="640">+MIN(AJ119:AL119)</f>
        <v>1.4942687039010361E-2</v>
      </c>
      <c r="BH119" s="80">
        <f t="shared" ref="BH119" si="641">+BF119-BG119</f>
        <v>5.3657563669018415E-3</v>
      </c>
      <c r="BI119" s="80">
        <f t="shared" ref="BI119" si="642">+MAX(AM119:AO119)</f>
        <v>1.9091695534592334E-2</v>
      </c>
      <c r="BJ119" s="80">
        <f t="shared" ref="BJ119" si="643">+MIN(AM119:AO119)</f>
        <v>1.4426486169299091E-2</v>
      </c>
      <c r="BK119" s="80">
        <f t="shared" ref="BK119" si="644">+BI119-BJ119</f>
        <v>4.6652093652932436E-3</v>
      </c>
      <c r="BL119" s="80">
        <f t="shared" ref="BL119" si="645">+MAX(AP119:AR119)</f>
        <v>2.2422678115811889E-2</v>
      </c>
      <c r="BM119" s="80">
        <f t="shared" ref="BM119" si="646">+MIN(AP119:AR119)</f>
        <v>1.7947387507219359E-2</v>
      </c>
      <c r="BN119" s="80">
        <f t="shared" ref="BN119" si="647">+BL119-BM119</f>
        <v>4.4752906085925304E-3</v>
      </c>
    </row>
    <row r="120" spans="1:66" s="81" customFormat="1" x14ac:dyDescent="0.2">
      <c r="A120" s="79">
        <f>+NAC!A121</f>
        <v>46235</v>
      </c>
      <c r="B120" s="182">
        <f>+NAC!P121</f>
        <v>12445.7973</v>
      </c>
      <c r="C120" s="182">
        <f>+NAC!S121</f>
        <v>11869.917469719981</v>
      </c>
      <c r="D120" s="179">
        <f>+[1]NAC!$S122</f>
        <v>11874.241119132061</v>
      </c>
      <c r="E120" s="182">
        <f>+GBA!$P121</f>
        <v>12488.4948</v>
      </c>
      <c r="F120" s="182">
        <f>+GBA!$S121</f>
        <v>12169.659038358486</v>
      </c>
      <c r="G120" s="179">
        <f>+[1]GBA!$S122</f>
        <v>12169.65903835849</v>
      </c>
      <c r="H120" s="182">
        <f>+PAM!$P121</f>
        <v>12568.5954</v>
      </c>
      <c r="I120" s="182">
        <f>+PAM!$S121</f>
        <v>11889.266873963234</v>
      </c>
      <c r="J120" s="179">
        <f>+[1]PAM!$S122</f>
        <v>11889.26687396323</v>
      </c>
      <c r="K120" s="182">
        <f>+NOA!$P121</f>
        <v>12200.4028</v>
      </c>
      <c r="L120" s="182">
        <f>+NOA!$S121</f>
        <v>11641.616961749</v>
      </c>
      <c r="M120" s="179">
        <f>+[1]NOA!$S122</f>
        <v>11641.616961749</v>
      </c>
      <c r="N120" s="182">
        <f>+NEA!$P121</f>
        <v>11978.1224</v>
      </c>
      <c r="O120" s="182">
        <f>+NEA!$S121</f>
        <v>11451.328980989185</v>
      </c>
      <c r="P120" s="179">
        <f>+[1]NEA!$S122</f>
        <v>11451.32898098919</v>
      </c>
      <c r="Q120" s="182">
        <f>+CUY!$P121</f>
        <v>12412.8356</v>
      </c>
      <c r="R120" s="182">
        <f>+CUY!$S121</f>
        <v>11599.754364666454</v>
      </c>
      <c r="S120" s="179">
        <f>+[1]CUY!$S122</f>
        <v>11599.754364666451</v>
      </c>
      <c r="T120" s="182">
        <f>+PAT!$P121</f>
        <v>11984.9126</v>
      </c>
      <c r="U120" s="182">
        <f>+PAT!$S121</f>
        <v>11295.507372265063</v>
      </c>
      <c r="V120" s="179">
        <f>+[1]PAT!$S122</f>
        <v>11295.50737226507</v>
      </c>
      <c r="X120" s="165">
        <f t="shared" ref="X120" si="648">+B120/B119-1</f>
        <v>1.8114029123214692E-2</v>
      </c>
      <c r="Y120" s="165">
        <f t="shared" ref="Y120" si="649">+C120/C119-1</f>
        <v>1.4735254960104305E-2</v>
      </c>
      <c r="Z120" s="183">
        <f t="shared" ref="Z120" si="650">+D120/D119-1</f>
        <v>1.4739625532838696E-2</v>
      </c>
      <c r="AA120" s="165">
        <f t="shared" ref="AA120" si="651">+E120/E119-1</f>
        <v>1.9425806185870531E-2</v>
      </c>
      <c r="AB120" s="165">
        <f t="shared" ref="AB120" si="652">+F120/F119-1</f>
        <v>1.4161355008727172E-2</v>
      </c>
      <c r="AC120" s="183">
        <f t="shared" ref="AC120" si="653">+G120/G119-1</f>
        <v>1.4161355008727616E-2</v>
      </c>
      <c r="AD120" s="165">
        <f t="shared" ref="AD120" si="654">+H120/H119-1</f>
        <v>1.7980104680136222E-2</v>
      </c>
      <c r="AE120" s="165">
        <f t="shared" ref="AE120" si="655">+I120/I119-1</f>
        <v>1.397027317827737E-2</v>
      </c>
      <c r="AF120" s="183">
        <f t="shared" ref="AF120" si="656">+J120/J119-1</f>
        <v>1.3970273178276704E-2</v>
      </c>
      <c r="AG120" s="165">
        <f t="shared" ref="AG120" si="657">+K120/K119-1</f>
        <v>1.5243587215486132E-2</v>
      </c>
      <c r="AH120" s="165">
        <f t="shared" ref="AH120" si="658">+L120/L119-1</f>
        <v>1.5711228455680404E-2</v>
      </c>
      <c r="AI120" s="183">
        <f t="shared" ref="AI120" si="659">+M120/M119-1</f>
        <v>1.5711228455680182E-2</v>
      </c>
      <c r="AJ120" s="165">
        <f t="shared" ref="AJ120" si="660">+N120/N119-1</f>
        <v>1.2575727260839997E-2</v>
      </c>
      <c r="AK120" s="165">
        <f t="shared" ref="AK120" si="661">+O120/O119-1</f>
        <v>1.5068895003382377E-2</v>
      </c>
      <c r="AL120" s="183">
        <f t="shared" ref="AL120" si="662">+P120/P119-1</f>
        <v>1.5068895003383265E-2</v>
      </c>
      <c r="AM120" s="165">
        <f t="shared" ref="AM120" si="663">+Q120/Q119-1</f>
        <v>1.6036173887943539E-2</v>
      </c>
      <c r="AN120" s="165">
        <f t="shared" ref="AN120" si="664">+R120/R119-1</f>
        <v>1.40573265065016E-2</v>
      </c>
      <c r="AO120" s="183">
        <f t="shared" ref="AO120" si="665">+S120/S119-1</f>
        <v>1.40573265065016E-2</v>
      </c>
      <c r="AP120" s="165">
        <f t="shared" ref="AP120" si="666">+T120/T119-1</f>
        <v>1.8183176541608947E-2</v>
      </c>
      <c r="AQ120" s="165">
        <f t="shared" ref="AQ120" si="667">+U120/U119-1</f>
        <v>1.7381748534636587E-2</v>
      </c>
      <c r="AR120" s="183">
        <f t="shared" ref="AR120" si="668">+V120/V119-1</f>
        <v>1.7381748534637254E-2</v>
      </c>
      <c r="AT120" s="80">
        <f t="shared" ref="AT120" si="669">+MAX(X120:Z120)</f>
        <v>1.8114029123214692E-2</v>
      </c>
      <c r="AU120" s="80">
        <f t="shared" ref="AU120" si="670">+MIN(X120:Z120)</f>
        <v>1.4735254960104305E-2</v>
      </c>
      <c r="AV120" s="80">
        <f t="shared" ref="AV120" si="671">+AT120-AU120</f>
        <v>3.3787741631103874E-3</v>
      </c>
      <c r="AW120" s="80">
        <f t="shared" ref="AW120" si="672">+MAX(AA120:AC120)</f>
        <v>1.9425806185870531E-2</v>
      </c>
      <c r="AX120" s="80">
        <f t="shared" ref="AX120" si="673">+MIN(AA120:AC120)</f>
        <v>1.4161355008727172E-2</v>
      </c>
      <c r="AY120" s="80">
        <f t="shared" ref="AY120" si="674">+AW120-AX120</f>
        <v>5.2644511771433589E-3</v>
      </c>
      <c r="AZ120" s="80">
        <f t="shared" ref="AZ120" si="675">+MAX(AD120:AF120)</f>
        <v>1.7980104680136222E-2</v>
      </c>
      <c r="BA120" s="80">
        <f t="shared" ref="BA120" si="676">+MIN(AD120:AF120)</f>
        <v>1.3970273178276704E-2</v>
      </c>
      <c r="BB120" s="80">
        <f t="shared" ref="BB120" si="677">+AZ120-BA120</f>
        <v>4.0098315018595176E-3</v>
      </c>
      <c r="BC120" s="80">
        <f t="shared" ref="BC120" si="678">+MAX(AG120:AI120)</f>
        <v>1.5711228455680404E-2</v>
      </c>
      <c r="BD120" s="80">
        <f t="shared" ref="BD120" si="679">+MIN(AG120:AI120)</f>
        <v>1.5243587215486132E-2</v>
      </c>
      <c r="BE120" s="80">
        <f t="shared" ref="BE120" si="680">+BC120-BD120</f>
        <v>4.67641240194272E-4</v>
      </c>
      <c r="BF120" s="80">
        <f t="shared" ref="BF120" si="681">+MAX(AJ120:AL120)</f>
        <v>1.5068895003383265E-2</v>
      </c>
      <c r="BG120" s="80">
        <f t="shared" ref="BG120" si="682">+MIN(AJ120:AL120)</f>
        <v>1.2575727260839997E-2</v>
      </c>
      <c r="BH120" s="80">
        <f t="shared" ref="BH120" si="683">+BF120-BG120</f>
        <v>2.4931677425432675E-3</v>
      </c>
      <c r="BI120" s="80">
        <f t="shared" ref="BI120" si="684">+MAX(AM120:AO120)</f>
        <v>1.6036173887943539E-2</v>
      </c>
      <c r="BJ120" s="80">
        <f t="shared" ref="BJ120" si="685">+MIN(AM120:AO120)</f>
        <v>1.40573265065016E-2</v>
      </c>
      <c r="BK120" s="80">
        <f t="shared" ref="BK120" si="686">+BI120-BJ120</f>
        <v>1.9788473814419394E-3</v>
      </c>
      <c r="BL120" s="80">
        <f t="shared" ref="BL120" si="687">+MAX(AP120:AR120)</f>
        <v>1.8183176541608947E-2</v>
      </c>
      <c r="BM120" s="80">
        <f t="shared" ref="BM120" si="688">+MIN(AP120:AR120)</f>
        <v>1.7381748534636587E-2</v>
      </c>
      <c r="BN120" s="80">
        <f t="shared" ref="BN120" si="689">+BL120-BM120</f>
        <v>8.0142800697236005E-4</v>
      </c>
    </row>
    <row r="121" spans="1:66" s="81" customFormat="1" x14ac:dyDescent="0.2">
      <c r="A121" s="79">
        <f>+NAC!A122</f>
        <v>46266</v>
      </c>
      <c r="B121" s="182">
        <f>+NAC!P122</f>
        <v>12654.432199999999</v>
      </c>
      <c r="C121" s="182">
        <f>+NAC!S122</f>
        <v>12037.995008700978</v>
      </c>
      <c r="D121" s="179">
        <f>+[1]NAC!$S123</f>
        <v>12042.22666939826</v>
      </c>
      <c r="E121" s="182">
        <f>+GBA!$P122</f>
        <v>12707.2287</v>
      </c>
      <c r="F121" s="182">
        <f>+GBA!$S122</f>
        <v>12309.311282299357</v>
      </c>
      <c r="G121" s="179">
        <f>+[1]GBA!$S123</f>
        <v>12309.311282299361</v>
      </c>
      <c r="H121" s="182">
        <f>+PAM!$P122</f>
        <v>12782.2816</v>
      </c>
      <c r="I121" s="182">
        <f>+PAM!$S122</f>
        <v>12036.931606266138</v>
      </c>
      <c r="J121" s="179">
        <f>+[1]PAM!$S123</f>
        <v>12036.93160626614</v>
      </c>
      <c r="K121" s="182">
        <f>+NOA!$P122</f>
        <v>12410.6078</v>
      </c>
      <c r="L121" s="182">
        <f>+NOA!$S122</f>
        <v>11785.445664487826</v>
      </c>
      <c r="M121" s="179">
        <f>+[1]NOA!$S123</f>
        <v>11785.445664487819</v>
      </c>
      <c r="N121" s="182">
        <f>+NEA!$P122</f>
        <v>12142.5645</v>
      </c>
      <c r="O121" s="182">
        <f>+NEA!$S122</f>
        <v>11511.422235551885</v>
      </c>
      <c r="P121" s="179">
        <f>+[1]NEA!$S123</f>
        <v>11511.42223555188</v>
      </c>
      <c r="Q121" s="182">
        <f>+CUY!$P122</f>
        <v>12598.826800000001</v>
      </c>
      <c r="R121" s="182">
        <f>+CUY!$S122</f>
        <v>11776.987584685892</v>
      </c>
      <c r="S121" s="179">
        <f>+[1]CUY!$S123</f>
        <v>11776.98758468589</v>
      </c>
      <c r="T121" s="182">
        <f>+PAT!$P122</f>
        <v>12123.9403</v>
      </c>
      <c r="U121" s="182">
        <f>+PAT!$S122</f>
        <v>11386.942966674094</v>
      </c>
      <c r="V121" s="179">
        <f>+[1]PAT!$S123</f>
        <v>11386.942966674091</v>
      </c>
      <c r="X121" s="165">
        <f t="shared" ref="X121" si="690">+B121/B120-1</f>
        <v>1.6763482079207526E-2</v>
      </c>
      <c r="Y121" s="165">
        <f t="shared" ref="Y121" si="691">+C121/C120-1</f>
        <v>1.4159958517804494E-2</v>
      </c>
      <c r="Z121" s="183">
        <f t="shared" ref="Z121" si="692">+D121/D120-1</f>
        <v>1.4147055679671006E-2</v>
      </c>
      <c r="AA121" s="165">
        <f t="shared" ref="AA121" si="693">+E121/E120-1</f>
        <v>1.751483293246836E-2</v>
      </c>
      <c r="AB121" s="165">
        <f t="shared" ref="AB121" si="694">+F121/F120-1</f>
        <v>1.1475444258601586E-2</v>
      </c>
      <c r="AC121" s="183">
        <f t="shared" ref="AC121" si="695">+G121/G120-1</f>
        <v>1.1475444258601586E-2</v>
      </c>
      <c r="AD121" s="165">
        <f t="shared" ref="AD121" si="696">+H121/H120-1</f>
        <v>1.7001597489565201E-2</v>
      </c>
      <c r="AE121" s="165">
        <f t="shared" ref="AE121" si="697">+I121/I120-1</f>
        <v>1.2420003173305938E-2</v>
      </c>
      <c r="AF121" s="183">
        <f t="shared" ref="AF121" si="698">+J121/J120-1</f>
        <v>1.2420003173306382E-2</v>
      </c>
      <c r="AG121" s="165">
        <f t="shared" ref="AG121" si="699">+K121/K120-1</f>
        <v>1.7229349181815623E-2</v>
      </c>
      <c r="AH121" s="165">
        <f t="shared" ref="AH121" si="700">+L121/L120-1</f>
        <v>1.235470151710083E-2</v>
      </c>
      <c r="AI121" s="183">
        <f t="shared" ref="AI121" si="701">+M121/M120-1</f>
        <v>1.2354701517100164E-2</v>
      </c>
      <c r="AJ121" s="165">
        <f t="shared" ref="AJ121" si="702">+N121/N120-1</f>
        <v>1.3728537287279741E-2</v>
      </c>
      <c r="AK121" s="165">
        <f t="shared" ref="AK121" si="703">+O121/O120-1</f>
        <v>5.2477100834726897E-3</v>
      </c>
      <c r="AL121" s="183">
        <f t="shared" ref="AL121" si="704">+P121/P120-1</f>
        <v>5.2477100834718016E-3</v>
      </c>
      <c r="AM121" s="165">
        <f t="shared" ref="AM121" si="705">+Q121/Q120-1</f>
        <v>1.4983780176706762E-2</v>
      </c>
      <c r="AN121" s="165">
        <f t="shared" ref="AN121" si="706">+R121/R120-1</f>
        <v>1.5279049404640865E-2</v>
      </c>
      <c r="AO121" s="183">
        <f t="shared" ref="AO121" si="707">+S121/S120-1</f>
        <v>1.5279049404641087E-2</v>
      </c>
      <c r="AP121" s="165">
        <f t="shared" ref="AP121" si="708">+T121/T120-1</f>
        <v>1.1600226438030159E-2</v>
      </c>
      <c r="AQ121" s="165">
        <f t="shared" ref="AQ121" si="709">+U121/U120-1</f>
        <v>8.0948638600812917E-3</v>
      </c>
      <c r="AR121" s="183">
        <f t="shared" ref="AR121" si="710">+V121/V120-1</f>
        <v>8.0948638600804035E-3</v>
      </c>
      <c r="AT121" s="80">
        <f t="shared" ref="AT121" si="711">+MAX(X121:Z121)</f>
        <v>1.6763482079207526E-2</v>
      </c>
      <c r="AU121" s="80">
        <f t="shared" ref="AU121" si="712">+MIN(X121:Z121)</f>
        <v>1.4147055679671006E-2</v>
      </c>
      <c r="AV121" s="80">
        <f t="shared" ref="AV121" si="713">+AT121-AU121</f>
        <v>2.61642639953652E-3</v>
      </c>
      <c r="AW121" s="80">
        <f t="shared" ref="AW121" si="714">+MAX(AA121:AC121)</f>
        <v>1.751483293246836E-2</v>
      </c>
      <c r="AX121" s="80">
        <f t="shared" ref="AX121" si="715">+MIN(AA121:AC121)</f>
        <v>1.1475444258601586E-2</v>
      </c>
      <c r="AY121" s="80">
        <f t="shared" ref="AY121" si="716">+AW121-AX121</f>
        <v>6.0393886738667746E-3</v>
      </c>
      <c r="AZ121" s="80">
        <f t="shared" ref="AZ121" si="717">+MAX(AD121:AF121)</f>
        <v>1.7001597489565201E-2</v>
      </c>
      <c r="BA121" s="80">
        <f t="shared" ref="BA121" si="718">+MIN(AD121:AF121)</f>
        <v>1.2420003173305938E-2</v>
      </c>
      <c r="BB121" s="80">
        <f t="shared" ref="BB121" si="719">+AZ121-BA121</f>
        <v>4.5815943162592632E-3</v>
      </c>
      <c r="BC121" s="80">
        <f t="shared" ref="BC121" si="720">+MAX(AG121:AI121)</f>
        <v>1.7229349181815623E-2</v>
      </c>
      <c r="BD121" s="80">
        <f t="shared" ref="BD121" si="721">+MIN(AG121:AI121)</f>
        <v>1.2354701517100164E-2</v>
      </c>
      <c r="BE121" s="80">
        <f t="shared" ref="BE121" si="722">+BC121-BD121</f>
        <v>4.8746476647154591E-3</v>
      </c>
      <c r="BF121" s="80">
        <f t="shared" ref="BF121" si="723">+MAX(AJ121:AL121)</f>
        <v>1.3728537287279741E-2</v>
      </c>
      <c r="BG121" s="80">
        <f t="shared" ref="BG121" si="724">+MIN(AJ121:AL121)</f>
        <v>5.2477100834718016E-3</v>
      </c>
      <c r="BH121" s="80">
        <f t="shared" ref="BH121" si="725">+BF121-BG121</f>
        <v>8.4808272038079391E-3</v>
      </c>
      <c r="BI121" s="80">
        <f t="shared" ref="BI121" si="726">+MAX(AM121:AO121)</f>
        <v>1.5279049404641087E-2</v>
      </c>
      <c r="BJ121" s="80">
        <f t="shared" ref="BJ121" si="727">+MIN(AM121:AO121)</f>
        <v>1.4983780176706762E-2</v>
      </c>
      <c r="BK121" s="80">
        <f t="shared" ref="BK121" si="728">+BI121-BJ121</f>
        <v>2.9526922793432497E-4</v>
      </c>
      <c r="BL121" s="80">
        <f t="shared" ref="BL121" si="729">+MAX(AP121:AR121)</f>
        <v>1.1600226438030159E-2</v>
      </c>
      <c r="BM121" s="80">
        <f t="shared" ref="BM121" si="730">+MIN(AP121:AR121)</f>
        <v>8.0948638600804035E-3</v>
      </c>
      <c r="BN121" s="80">
        <f t="shared" ref="BN121" si="731">+BL121-BM121</f>
        <v>3.5053625779497555E-3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9"/>
  <sheetViews>
    <sheetView topLeftCell="A107" workbookViewId="0">
      <selection activeCell="B121" sqref="B121"/>
    </sheetView>
  </sheetViews>
  <sheetFormatPr baseColWidth="10" defaultColWidth="8.83203125" defaultRowHeight="15" x14ac:dyDescent="0.2"/>
  <sheetData>
    <row r="1" spans="1:207" x14ac:dyDescent="0.2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">
      <c r="A2" s="223">
        <v>42705</v>
      </c>
      <c r="B2">
        <v>12</v>
      </c>
      <c r="C2">
        <v>2016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  <c r="AP2">
        <v>100</v>
      </c>
      <c r="AQ2">
        <v>100</v>
      </c>
      <c r="AR2">
        <v>100</v>
      </c>
      <c r="AS2">
        <v>100</v>
      </c>
      <c r="AT2">
        <v>100</v>
      </c>
      <c r="AU2">
        <v>100</v>
      </c>
      <c r="AV2">
        <v>100</v>
      </c>
      <c r="AW2">
        <v>100</v>
      </c>
      <c r="AX2">
        <v>100</v>
      </c>
      <c r="AY2">
        <v>100</v>
      </c>
      <c r="AZ2">
        <v>100</v>
      </c>
      <c r="BA2">
        <v>100</v>
      </c>
      <c r="BB2">
        <v>100</v>
      </c>
      <c r="BC2">
        <v>100</v>
      </c>
      <c r="BD2">
        <v>100</v>
      </c>
      <c r="BE2">
        <v>100</v>
      </c>
      <c r="BF2">
        <v>100</v>
      </c>
      <c r="BG2">
        <v>100</v>
      </c>
      <c r="BH2">
        <v>100</v>
      </c>
      <c r="BI2">
        <v>100</v>
      </c>
      <c r="BJ2">
        <v>100</v>
      </c>
      <c r="BK2">
        <v>100</v>
      </c>
      <c r="BL2">
        <v>100</v>
      </c>
      <c r="BM2">
        <v>100</v>
      </c>
      <c r="BN2">
        <v>100</v>
      </c>
      <c r="BO2">
        <v>100</v>
      </c>
      <c r="BP2">
        <v>100</v>
      </c>
      <c r="BQ2">
        <v>100</v>
      </c>
      <c r="BR2">
        <v>100</v>
      </c>
      <c r="BS2">
        <v>100</v>
      </c>
      <c r="BT2">
        <v>100</v>
      </c>
      <c r="BU2">
        <v>100</v>
      </c>
      <c r="BV2">
        <v>100</v>
      </c>
      <c r="BW2">
        <v>100</v>
      </c>
      <c r="BX2">
        <v>100</v>
      </c>
      <c r="BY2">
        <v>100</v>
      </c>
      <c r="BZ2">
        <v>100</v>
      </c>
      <c r="CA2">
        <v>100</v>
      </c>
      <c r="CB2">
        <v>100</v>
      </c>
      <c r="CC2">
        <v>100</v>
      </c>
      <c r="CD2">
        <v>100</v>
      </c>
      <c r="CE2">
        <v>100</v>
      </c>
      <c r="CF2">
        <v>100</v>
      </c>
      <c r="CG2">
        <v>100</v>
      </c>
      <c r="CH2">
        <v>100</v>
      </c>
      <c r="CI2">
        <v>100</v>
      </c>
      <c r="CJ2">
        <v>100</v>
      </c>
      <c r="CK2">
        <v>100</v>
      </c>
      <c r="CL2">
        <v>100</v>
      </c>
      <c r="CM2">
        <v>100</v>
      </c>
      <c r="CN2">
        <v>100</v>
      </c>
      <c r="CO2">
        <v>100</v>
      </c>
      <c r="CP2">
        <v>100</v>
      </c>
      <c r="CQ2">
        <v>100</v>
      </c>
      <c r="CR2">
        <v>100</v>
      </c>
      <c r="CS2">
        <v>100</v>
      </c>
      <c r="CT2">
        <v>100</v>
      </c>
      <c r="CU2">
        <v>100</v>
      </c>
      <c r="CV2">
        <v>100</v>
      </c>
      <c r="CW2">
        <v>100</v>
      </c>
      <c r="CX2">
        <v>100</v>
      </c>
      <c r="CY2">
        <v>100</v>
      </c>
      <c r="CZ2">
        <v>100</v>
      </c>
      <c r="DA2">
        <v>100</v>
      </c>
      <c r="DB2">
        <v>100</v>
      </c>
      <c r="DC2">
        <v>100</v>
      </c>
      <c r="DD2">
        <v>100</v>
      </c>
      <c r="DE2">
        <v>100</v>
      </c>
      <c r="DF2">
        <v>100</v>
      </c>
      <c r="DG2">
        <v>100</v>
      </c>
      <c r="DH2">
        <v>100</v>
      </c>
      <c r="DI2">
        <v>100</v>
      </c>
      <c r="DJ2">
        <v>100</v>
      </c>
      <c r="DK2">
        <v>100</v>
      </c>
      <c r="DL2">
        <v>100</v>
      </c>
      <c r="DM2">
        <v>100</v>
      </c>
      <c r="DN2">
        <v>100</v>
      </c>
      <c r="DO2">
        <v>100</v>
      </c>
      <c r="DP2">
        <v>100</v>
      </c>
      <c r="DQ2">
        <v>100</v>
      </c>
      <c r="DR2">
        <v>100</v>
      </c>
      <c r="DS2">
        <v>100</v>
      </c>
      <c r="DT2">
        <v>100</v>
      </c>
      <c r="DU2">
        <v>100</v>
      </c>
      <c r="DV2">
        <v>100</v>
      </c>
      <c r="DW2">
        <v>100</v>
      </c>
      <c r="DX2">
        <v>100</v>
      </c>
      <c r="DY2">
        <v>100</v>
      </c>
      <c r="DZ2">
        <v>100</v>
      </c>
      <c r="EA2">
        <v>100</v>
      </c>
      <c r="EB2">
        <v>100</v>
      </c>
      <c r="EC2">
        <v>100</v>
      </c>
      <c r="ED2">
        <v>100</v>
      </c>
      <c r="EE2">
        <v>100</v>
      </c>
      <c r="EF2">
        <v>100</v>
      </c>
      <c r="EG2">
        <v>100</v>
      </c>
      <c r="EH2">
        <v>100</v>
      </c>
      <c r="EI2">
        <v>100</v>
      </c>
      <c r="EJ2">
        <v>100</v>
      </c>
      <c r="EK2">
        <v>100</v>
      </c>
      <c r="EL2">
        <v>100</v>
      </c>
      <c r="EM2">
        <v>100</v>
      </c>
      <c r="EN2">
        <v>100</v>
      </c>
      <c r="EO2">
        <v>100</v>
      </c>
      <c r="EP2">
        <v>100</v>
      </c>
      <c r="EQ2">
        <v>100</v>
      </c>
      <c r="ER2">
        <v>100</v>
      </c>
      <c r="ES2">
        <v>100</v>
      </c>
      <c r="ET2">
        <v>100</v>
      </c>
      <c r="EU2">
        <v>100</v>
      </c>
      <c r="EV2">
        <v>100</v>
      </c>
      <c r="EW2">
        <v>100</v>
      </c>
      <c r="EX2">
        <v>100</v>
      </c>
      <c r="EY2">
        <v>100</v>
      </c>
      <c r="EZ2">
        <v>100</v>
      </c>
      <c r="FA2">
        <v>100</v>
      </c>
      <c r="FB2">
        <v>100</v>
      </c>
      <c r="FC2">
        <v>100</v>
      </c>
      <c r="FD2">
        <v>100</v>
      </c>
      <c r="FE2">
        <v>100</v>
      </c>
      <c r="FF2">
        <v>100</v>
      </c>
      <c r="FG2">
        <v>100</v>
      </c>
      <c r="FH2">
        <v>100</v>
      </c>
      <c r="FI2">
        <v>100</v>
      </c>
      <c r="FJ2">
        <v>100</v>
      </c>
      <c r="FK2">
        <v>100</v>
      </c>
      <c r="FL2">
        <v>100</v>
      </c>
      <c r="FM2">
        <v>100</v>
      </c>
      <c r="FN2">
        <v>100</v>
      </c>
      <c r="FO2">
        <v>100</v>
      </c>
      <c r="FP2">
        <v>100</v>
      </c>
      <c r="FQ2">
        <v>100</v>
      </c>
      <c r="FR2">
        <v>100</v>
      </c>
      <c r="FS2">
        <v>100</v>
      </c>
      <c r="FT2">
        <v>100</v>
      </c>
      <c r="FU2">
        <v>100</v>
      </c>
      <c r="FV2">
        <v>100</v>
      </c>
      <c r="FW2">
        <v>100</v>
      </c>
      <c r="FX2">
        <v>100</v>
      </c>
      <c r="FY2">
        <v>100</v>
      </c>
      <c r="FZ2">
        <v>100</v>
      </c>
      <c r="GA2">
        <v>100</v>
      </c>
      <c r="GB2">
        <v>100</v>
      </c>
      <c r="GC2">
        <v>100</v>
      </c>
      <c r="GD2">
        <v>100</v>
      </c>
      <c r="GE2">
        <v>100</v>
      </c>
      <c r="GF2">
        <v>100</v>
      </c>
      <c r="GG2">
        <v>100</v>
      </c>
      <c r="GH2">
        <v>100</v>
      </c>
      <c r="GI2">
        <v>100</v>
      </c>
      <c r="GJ2">
        <v>100</v>
      </c>
      <c r="GK2">
        <v>100</v>
      </c>
      <c r="GL2">
        <v>100</v>
      </c>
      <c r="GM2">
        <v>100</v>
      </c>
      <c r="GN2">
        <v>100</v>
      </c>
      <c r="GO2">
        <v>100</v>
      </c>
      <c r="GP2">
        <v>100</v>
      </c>
      <c r="GQ2">
        <v>100</v>
      </c>
      <c r="GR2">
        <v>100</v>
      </c>
      <c r="GS2">
        <v>100</v>
      </c>
      <c r="GT2">
        <v>100</v>
      </c>
      <c r="GU2">
        <v>100</v>
      </c>
      <c r="GV2">
        <v>100</v>
      </c>
      <c r="GW2">
        <v>100</v>
      </c>
      <c r="GX2">
        <v>100</v>
      </c>
      <c r="GY2">
        <v>100</v>
      </c>
    </row>
    <row r="3" spans="1:207" x14ac:dyDescent="0.2">
      <c r="A3" s="223">
        <v>42736</v>
      </c>
      <c r="B3">
        <v>1</v>
      </c>
      <c r="C3">
        <v>2017</v>
      </c>
      <c r="D3">
        <v>101.12459564208984</v>
      </c>
      <c r="E3">
        <v>101.62906646728516</v>
      </c>
      <c r="F3">
        <v>101.48822021484375</v>
      </c>
      <c r="G3">
        <v>101.68172454833984</v>
      </c>
      <c r="H3">
        <v>101.60206604003906</v>
      </c>
      <c r="I3">
        <v>102.54425811767578</v>
      </c>
      <c r="J3">
        <v>101.16011810302734</v>
      </c>
      <c r="K3">
        <v>101.66477966308594</v>
      </c>
      <c r="L3">
        <v>101.55498504638672</v>
      </c>
      <c r="M3">
        <v>101.71726226806641</v>
      </c>
      <c r="N3">
        <v>101.62483978271484</v>
      </c>
      <c r="O3">
        <v>102.52764892578125</v>
      </c>
      <c r="P3">
        <v>101.12685394287109</v>
      </c>
      <c r="Q3">
        <v>101.70814514160156</v>
      </c>
      <c r="R3">
        <v>101.63027191162109</v>
      </c>
      <c r="S3">
        <v>101.66059875488281</v>
      </c>
      <c r="T3">
        <v>101.68643188476562</v>
      </c>
      <c r="U3">
        <v>102.51063537597656</v>
      </c>
      <c r="V3">
        <v>101.23644256591797</v>
      </c>
      <c r="W3">
        <v>101.71445465087891</v>
      </c>
      <c r="X3">
        <v>101.69289398193359</v>
      </c>
      <c r="Y3">
        <v>101.73043823242188</v>
      </c>
      <c r="Z3">
        <v>101.74562072753906</v>
      </c>
      <c r="AA3">
        <v>102.60295867919922</v>
      </c>
      <c r="AB3">
        <v>101.25074768066406</v>
      </c>
      <c r="AC3">
        <v>101.77920532226562</v>
      </c>
      <c r="AD3">
        <v>101.72608947753906</v>
      </c>
      <c r="AE3">
        <v>101.70672607421875</v>
      </c>
      <c r="AF3">
        <v>101.69240570068359</v>
      </c>
      <c r="AG3">
        <v>102.56674957275391</v>
      </c>
      <c r="AH3">
        <v>101.23166656494141</v>
      </c>
      <c r="AI3">
        <v>101.7745361328125</v>
      </c>
      <c r="AJ3">
        <v>101.7122802734375</v>
      </c>
      <c r="AK3">
        <v>101.68672180175781</v>
      </c>
      <c r="AL3">
        <v>101.75642395019531</v>
      </c>
      <c r="AM3">
        <v>102.47037506103516</v>
      </c>
      <c r="AN3">
        <v>101.30482482910156</v>
      </c>
      <c r="AO3">
        <v>101.83065032958984</v>
      </c>
      <c r="AP3">
        <v>101.70267486572266</v>
      </c>
      <c r="AQ3">
        <v>101.7115478515625</v>
      </c>
      <c r="AR3">
        <v>101.78123474121094</v>
      </c>
      <c r="AS3">
        <v>102.56464385986328</v>
      </c>
      <c r="AT3">
        <v>101.29310607910156</v>
      </c>
      <c r="AU3">
        <v>101.79911804199219</v>
      </c>
      <c r="AV3">
        <v>101.78380584716797</v>
      </c>
      <c r="AW3">
        <v>101.67922210693359</v>
      </c>
      <c r="AX3">
        <v>101.79591369628906</v>
      </c>
      <c r="AY3">
        <v>102.69878387451172</v>
      </c>
      <c r="AZ3">
        <v>101.33720397949219</v>
      </c>
      <c r="BA3">
        <v>101.88690948486328</v>
      </c>
      <c r="BB3">
        <v>101.80376434326172</v>
      </c>
      <c r="BC3">
        <v>101.71952819824219</v>
      </c>
      <c r="BD3">
        <v>101.82838439941406</v>
      </c>
      <c r="BE3">
        <v>102.73217010498047</v>
      </c>
      <c r="BF3">
        <v>101.39569854736328</v>
      </c>
      <c r="BG3">
        <v>101.92427825927734</v>
      </c>
      <c r="BH3">
        <v>101.82014465332031</v>
      </c>
      <c r="BI3">
        <v>101.67378997802734</v>
      </c>
      <c r="BJ3">
        <v>101.86069488525391</v>
      </c>
      <c r="BK3">
        <v>102.80677795410156</v>
      </c>
      <c r="BL3">
        <v>101.32388305664062</v>
      </c>
      <c r="BM3">
        <v>101.02599334716797</v>
      </c>
      <c r="BN3">
        <v>99.465866088867188</v>
      </c>
      <c r="BO3">
        <v>101.68468475341797</v>
      </c>
      <c r="BP3">
        <v>100.9058837890625</v>
      </c>
      <c r="BQ3">
        <v>102.44462585449219</v>
      </c>
      <c r="BR3">
        <v>102.00237274169922</v>
      </c>
      <c r="BS3">
        <v>103.07477569580078</v>
      </c>
      <c r="BT3">
        <v>103.2191162109375</v>
      </c>
      <c r="BU3">
        <v>100.59349060058594</v>
      </c>
      <c r="BV3">
        <v>103.09571075439453</v>
      </c>
      <c r="BW3">
        <v>101.93489074707031</v>
      </c>
      <c r="BX3">
        <v>101.30797576904297</v>
      </c>
      <c r="BY3">
        <v>100.947998046875</v>
      </c>
      <c r="BZ3">
        <v>99.435287475585938</v>
      </c>
      <c r="CA3">
        <v>101.81882476806641</v>
      </c>
      <c r="CB3">
        <v>100.88941192626953</v>
      </c>
      <c r="CC3">
        <v>102.56169128417969</v>
      </c>
      <c r="CD3">
        <v>102.13166046142578</v>
      </c>
      <c r="CE3">
        <v>103.03269195556641</v>
      </c>
      <c r="CF3">
        <v>103.1927490234375</v>
      </c>
      <c r="CG3">
        <v>100.76076507568359</v>
      </c>
      <c r="CH3">
        <v>103.03661346435547</v>
      </c>
      <c r="CI3">
        <v>101.95714569091797</v>
      </c>
      <c r="CJ3">
        <v>101.30197143554688</v>
      </c>
      <c r="CK3">
        <v>100.99906158447266</v>
      </c>
      <c r="CL3">
        <v>99.265541076660156</v>
      </c>
      <c r="CM3">
        <v>101.56957244873047</v>
      </c>
      <c r="CN3">
        <v>100.89299774169922</v>
      </c>
      <c r="CO3">
        <v>102.36927032470703</v>
      </c>
      <c r="CP3">
        <v>102.07148742675781</v>
      </c>
      <c r="CQ3">
        <v>103.05467987060547</v>
      </c>
      <c r="CR3">
        <v>103.16592407226562</v>
      </c>
      <c r="CS3">
        <v>100.55531311035156</v>
      </c>
      <c r="CT3">
        <v>103.03279876708984</v>
      </c>
      <c r="CU3">
        <v>101.93257141113281</v>
      </c>
      <c r="CV3">
        <v>101.30726623535156</v>
      </c>
      <c r="CW3">
        <v>100.89014434814453</v>
      </c>
      <c r="CX3">
        <v>99.281578063964844</v>
      </c>
      <c r="CY3">
        <v>101.77670288085938</v>
      </c>
      <c r="CZ3">
        <v>100.90941619873047</v>
      </c>
      <c r="DA3">
        <v>102.50579071044922</v>
      </c>
      <c r="DB3">
        <v>102.12583923339844</v>
      </c>
      <c r="DC3">
        <v>103.04523468017578</v>
      </c>
      <c r="DD3">
        <v>103.14640808105469</v>
      </c>
      <c r="DE3">
        <v>100.68170928955078</v>
      </c>
      <c r="DF3">
        <v>103.08531188964844</v>
      </c>
      <c r="DG3">
        <v>101.95696258544922</v>
      </c>
      <c r="DH3">
        <v>101.30660247802734</v>
      </c>
      <c r="DI3">
        <v>101.00990295410156</v>
      </c>
      <c r="DJ3">
        <v>99.196266174316406</v>
      </c>
      <c r="DK3">
        <v>101.53768920898438</v>
      </c>
      <c r="DL3">
        <v>100.89386749267578</v>
      </c>
      <c r="DM3">
        <v>102.52700805664062</v>
      </c>
      <c r="DN3">
        <v>102.12203216552734</v>
      </c>
      <c r="DO3">
        <v>103.02452850341797</v>
      </c>
      <c r="DP3">
        <v>103.20461273193359</v>
      </c>
      <c r="DQ3">
        <v>100.54823303222656</v>
      </c>
      <c r="DR3">
        <v>103.10659027099609</v>
      </c>
      <c r="DS3">
        <v>101.90858459472656</v>
      </c>
      <c r="DT3">
        <v>101.29360961914062</v>
      </c>
      <c r="DU3">
        <v>100.99699401855469</v>
      </c>
      <c r="DV3">
        <v>99.216629028320312</v>
      </c>
      <c r="DW3">
        <v>101.71259307861328</v>
      </c>
      <c r="DX3">
        <v>100.88006591796875</v>
      </c>
      <c r="DY3">
        <v>102.53366851806641</v>
      </c>
      <c r="DZ3">
        <v>102.16676330566406</v>
      </c>
      <c r="EA3">
        <v>103.04659271240234</v>
      </c>
      <c r="EB3">
        <v>103.11391448974609</v>
      </c>
      <c r="EC3">
        <v>100.63634490966797</v>
      </c>
      <c r="ED3">
        <v>103.06965637207031</v>
      </c>
      <c r="EE3">
        <v>101.94712066650391</v>
      </c>
      <c r="EF3">
        <v>101.29032135009766</v>
      </c>
      <c r="EG3">
        <v>100.95854187011719</v>
      </c>
      <c r="EH3">
        <v>99.154342651367188</v>
      </c>
      <c r="EI3">
        <v>101.89775085449219</v>
      </c>
      <c r="EJ3">
        <v>100.87965393066406</v>
      </c>
      <c r="EK3">
        <v>102.39318084716797</v>
      </c>
      <c r="EL3">
        <v>102.09573364257812</v>
      </c>
      <c r="EM3">
        <v>103.01175689697266</v>
      </c>
      <c r="EN3">
        <v>103.09715270996094</v>
      </c>
      <c r="EO3">
        <v>100.70213317871094</v>
      </c>
      <c r="EP3">
        <v>103.06932067871094</v>
      </c>
      <c r="EQ3">
        <v>101.95564270019531</v>
      </c>
      <c r="ER3">
        <v>101.29831695556641</v>
      </c>
      <c r="ES3">
        <v>100.99006652832031</v>
      </c>
      <c r="ET3">
        <v>99.091461181640625</v>
      </c>
      <c r="EU3">
        <v>101.67122650146484</v>
      </c>
      <c r="EV3">
        <v>100.88381958007812</v>
      </c>
      <c r="EW3">
        <v>102.23954010009766</v>
      </c>
      <c r="EX3">
        <v>102.12364959716797</v>
      </c>
      <c r="EY3">
        <v>102.96444702148438</v>
      </c>
      <c r="EZ3">
        <v>103.09575653076172</v>
      </c>
      <c r="FA3">
        <v>100.88446044921875</v>
      </c>
      <c r="FB3">
        <v>103.07968902587891</v>
      </c>
      <c r="FC3">
        <v>101.96180725097656</v>
      </c>
      <c r="FD3">
        <v>101.28827667236328</v>
      </c>
      <c r="FE3">
        <v>100.94791412353516</v>
      </c>
      <c r="FF3">
        <v>99.079940795898438</v>
      </c>
      <c r="FG3">
        <v>101.72528839111328</v>
      </c>
      <c r="FH3">
        <v>100.87094879150391</v>
      </c>
      <c r="FI3">
        <v>102.24088287353516</v>
      </c>
      <c r="FJ3">
        <v>102.14467620849609</v>
      </c>
      <c r="FK3">
        <v>102.97534942626953</v>
      </c>
      <c r="FL3">
        <v>103.09561157226562</v>
      </c>
      <c r="FM3">
        <v>100.78555297851562</v>
      </c>
      <c r="FN3">
        <v>103.11466217041016</v>
      </c>
      <c r="FO3">
        <v>101.96543884277344</v>
      </c>
      <c r="FP3">
        <v>101.27766418457031</v>
      </c>
      <c r="FQ3">
        <v>100.88669586181641</v>
      </c>
      <c r="FR3">
        <v>98.947761535644531</v>
      </c>
      <c r="FS3">
        <v>101.76335144042969</v>
      </c>
      <c r="FT3">
        <v>100.87528991699219</v>
      </c>
      <c r="FU3">
        <v>102.07793426513672</v>
      </c>
      <c r="FV3">
        <v>102.08257293701172</v>
      </c>
      <c r="FW3">
        <v>103.05184173583984</v>
      </c>
      <c r="FX3">
        <v>103.06853485107422</v>
      </c>
      <c r="FY3">
        <v>100.87791442871094</v>
      </c>
      <c r="FZ3">
        <v>103.13177490234375</v>
      </c>
      <c r="GA3">
        <v>102.00129699707031</v>
      </c>
      <c r="GB3">
        <v>101.49103546142578</v>
      </c>
      <c r="GC3">
        <v>101.52407836914062</v>
      </c>
      <c r="GD3">
        <v>101.50873565673828</v>
      </c>
      <c r="GE3">
        <v>101.57210540771484</v>
      </c>
      <c r="GF3">
        <v>101.58574676513672</v>
      </c>
      <c r="GG3">
        <v>101.58734893798828</v>
      </c>
      <c r="GH3">
        <v>101.63844299316406</v>
      </c>
      <c r="GI3">
        <v>101.62297058105469</v>
      </c>
      <c r="GJ3">
        <v>101.67246246337891</v>
      </c>
      <c r="GK3">
        <v>101.69391632080078</v>
      </c>
      <c r="GL3">
        <v>101.29857635498047</v>
      </c>
      <c r="GM3">
        <v>100.95562744140625</v>
      </c>
      <c r="GN3">
        <v>99.1749267578125</v>
      </c>
      <c r="GO3">
        <v>101.72182464599609</v>
      </c>
      <c r="GP3">
        <v>100.88304138183594</v>
      </c>
      <c r="GQ3">
        <v>102.31048583984375</v>
      </c>
      <c r="GR3">
        <v>102.111328125</v>
      </c>
      <c r="GS3">
        <v>103.02314758300781</v>
      </c>
      <c r="GT3">
        <v>103.11925506591797</v>
      </c>
      <c r="GU3">
        <v>100.74968719482422</v>
      </c>
      <c r="GV3">
        <v>103.09443664550781</v>
      </c>
      <c r="GW3">
        <v>101.96110534667969</v>
      </c>
      <c r="GX3">
        <v>101.61145782470703</v>
      </c>
      <c r="GY3">
        <v>101.6114501953125</v>
      </c>
    </row>
    <row r="4" spans="1:207" x14ac:dyDescent="0.2">
      <c r="A4" s="223">
        <v>42767</v>
      </c>
      <c r="B4">
        <v>2</v>
      </c>
      <c r="C4">
        <v>2017</v>
      </c>
      <c r="D4">
        <v>103.60102081298828</v>
      </c>
      <c r="E4">
        <v>103.37284088134766</v>
      </c>
      <c r="F4">
        <v>103.74307250976562</v>
      </c>
      <c r="G4">
        <v>103.43946838378906</v>
      </c>
      <c r="H4">
        <v>103.07835388183594</v>
      </c>
      <c r="I4">
        <v>104.28549957275391</v>
      </c>
      <c r="J4">
        <v>103.51781463623047</v>
      </c>
      <c r="K4">
        <v>103.39798736572266</v>
      </c>
      <c r="L4">
        <v>103.80197143554688</v>
      </c>
      <c r="M4">
        <v>103.56216430664062</v>
      </c>
      <c r="N4">
        <v>103.11430358886719</v>
      </c>
      <c r="O4">
        <v>104.28329467773438</v>
      </c>
      <c r="P4">
        <v>103.70975494384766</v>
      </c>
      <c r="Q4">
        <v>103.48319244384766</v>
      </c>
      <c r="R4">
        <v>103.87205505371094</v>
      </c>
      <c r="S4">
        <v>103.44939422607422</v>
      </c>
      <c r="T4">
        <v>103.28166961669922</v>
      </c>
      <c r="U4">
        <v>104.23416900634766</v>
      </c>
      <c r="V4">
        <v>103.68557739257812</v>
      </c>
      <c r="W4">
        <v>103.44235992431641</v>
      </c>
      <c r="X4">
        <v>103.94068145751953</v>
      </c>
      <c r="Y4">
        <v>103.60171508789062</v>
      </c>
      <c r="Z4">
        <v>103.36339569091797</v>
      </c>
      <c r="AA4">
        <v>104.29422760009766</v>
      </c>
      <c r="AB4">
        <v>103.71411895751953</v>
      </c>
      <c r="AC4">
        <v>103.54885101318359</v>
      </c>
      <c r="AD4">
        <v>103.90730285644531</v>
      </c>
      <c r="AE4">
        <v>103.5595703125</v>
      </c>
      <c r="AF4">
        <v>103.26448059082031</v>
      </c>
      <c r="AG4">
        <v>104.33729553222656</v>
      </c>
      <c r="AH4">
        <v>103.73770904541016</v>
      </c>
      <c r="AI4">
        <v>103.51084136962891</v>
      </c>
      <c r="AJ4">
        <v>103.86097717285156</v>
      </c>
      <c r="AK4">
        <v>103.51454162597656</v>
      </c>
      <c r="AL4">
        <v>103.35926818847656</v>
      </c>
      <c r="AM4">
        <v>104.23459625244141</v>
      </c>
      <c r="AN4">
        <v>103.68890380859375</v>
      </c>
      <c r="AO4">
        <v>103.59220886230469</v>
      </c>
      <c r="AP4">
        <v>103.74437713623047</v>
      </c>
      <c r="AQ4">
        <v>103.56070709228516</v>
      </c>
      <c r="AR4">
        <v>103.42000579833984</v>
      </c>
      <c r="AS4">
        <v>104.38878631591797</v>
      </c>
      <c r="AT4">
        <v>103.76062774658203</v>
      </c>
      <c r="AU4">
        <v>103.51124572753906</v>
      </c>
      <c r="AV4">
        <v>103.88048553466797</v>
      </c>
      <c r="AW4">
        <v>103.5758056640625</v>
      </c>
      <c r="AX4">
        <v>103.46234130859375</v>
      </c>
      <c r="AY4">
        <v>104.48596954345703</v>
      </c>
      <c r="AZ4">
        <v>103.86964416503906</v>
      </c>
      <c r="BA4">
        <v>103.62742614746094</v>
      </c>
      <c r="BB4">
        <v>103.89811706542969</v>
      </c>
      <c r="BC4">
        <v>103.72893524169922</v>
      </c>
      <c r="BD4">
        <v>103.52762603759766</v>
      </c>
      <c r="BE4">
        <v>104.52831268310547</v>
      </c>
      <c r="BF4">
        <v>103.83692932128906</v>
      </c>
      <c r="BG4">
        <v>103.60753631591797</v>
      </c>
      <c r="BH4">
        <v>103.77854919433594</v>
      </c>
      <c r="BI4">
        <v>103.38887023925781</v>
      </c>
      <c r="BJ4">
        <v>103.57809448242188</v>
      </c>
      <c r="BK4">
        <v>104.5933837890625</v>
      </c>
      <c r="BL4">
        <v>103.28594207763672</v>
      </c>
      <c r="BM4">
        <v>105.09375762939453</v>
      </c>
      <c r="BN4">
        <v>99.311027526855469</v>
      </c>
      <c r="BO4">
        <v>106.74576568603516</v>
      </c>
      <c r="BP4">
        <v>101.31710052490234</v>
      </c>
      <c r="BQ4">
        <v>104.99870300292969</v>
      </c>
      <c r="BR4">
        <v>103.91244506835938</v>
      </c>
      <c r="BS4">
        <v>107.14360046386719</v>
      </c>
      <c r="BT4">
        <v>104.01230621337891</v>
      </c>
      <c r="BU4">
        <v>104.24992370605469</v>
      </c>
      <c r="BV4">
        <v>104.89109802246094</v>
      </c>
      <c r="BW4">
        <v>103.68007659912109</v>
      </c>
      <c r="BX4">
        <v>103.26078033447266</v>
      </c>
      <c r="BY4">
        <v>105.12474060058594</v>
      </c>
      <c r="BZ4">
        <v>99.292694091796875</v>
      </c>
      <c r="CA4">
        <v>106.74614715576172</v>
      </c>
      <c r="CB4">
        <v>101.32567596435547</v>
      </c>
      <c r="CC4">
        <v>105.10771942138672</v>
      </c>
      <c r="CD4">
        <v>104.10836029052734</v>
      </c>
      <c r="CE4">
        <v>107.09616851806641</v>
      </c>
      <c r="CF4">
        <v>103.89708709716797</v>
      </c>
      <c r="CG4">
        <v>104.19397735595703</v>
      </c>
      <c r="CH4">
        <v>104.82162475585938</v>
      </c>
      <c r="CI4">
        <v>103.71348571777344</v>
      </c>
      <c r="CJ4">
        <v>103.24057006835938</v>
      </c>
      <c r="CK4">
        <v>105.14353942871094</v>
      </c>
      <c r="CL4">
        <v>99.093376159667969</v>
      </c>
      <c r="CM4">
        <v>106.9000244140625</v>
      </c>
      <c r="CN4">
        <v>101.32411956787109</v>
      </c>
      <c r="CO4">
        <v>105.02154541015625</v>
      </c>
      <c r="CP4">
        <v>104.01107788085938</v>
      </c>
      <c r="CQ4">
        <v>107.15891265869141</v>
      </c>
      <c r="CR4">
        <v>103.83837890625</v>
      </c>
      <c r="CS4">
        <v>104.16473388671875</v>
      </c>
      <c r="CT4">
        <v>104.75736236572266</v>
      </c>
      <c r="CU4">
        <v>103.74788665771484</v>
      </c>
      <c r="CV4">
        <v>103.20242309570312</v>
      </c>
      <c r="CW4">
        <v>105.21501922607422</v>
      </c>
      <c r="CX4">
        <v>99.143325805664062</v>
      </c>
      <c r="CY4">
        <v>106.99555206298828</v>
      </c>
      <c r="CZ4">
        <v>101.33838653564453</v>
      </c>
      <c r="DA4">
        <v>105.11355590820312</v>
      </c>
      <c r="DB4">
        <v>104.09288024902344</v>
      </c>
      <c r="DC4">
        <v>107.150634765625</v>
      </c>
      <c r="DD4">
        <v>103.85716247558594</v>
      </c>
      <c r="DE4">
        <v>104.20877838134766</v>
      </c>
      <c r="DF4">
        <v>104.83070373535156</v>
      </c>
      <c r="DG4">
        <v>103.78737640380859</v>
      </c>
      <c r="DH4">
        <v>103.1954345703125</v>
      </c>
      <c r="DI4">
        <v>105.18437194824219</v>
      </c>
      <c r="DJ4">
        <v>99.036041259765625</v>
      </c>
      <c r="DK4">
        <v>106.77094268798828</v>
      </c>
      <c r="DL4">
        <v>101.34342956542969</v>
      </c>
      <c r="DM4">
        <v>105.13219451904297</v>
      </c>
      <c r="DN4">
        <v>104.07543182373047</v>
      </c>
      <c r="DO4">
        <v>107.19605255126953</v>
      </c>
      <c r="DP4">
        <v>103.86806488037109</v>
      </c>
      <c r="DQ4">
        <v>103.90746307373047</v>
      </c>
      <c r="DR4">
        <v>104.80493927001953</v>
      </c>
      <c r="DS4">
        <v>103.7447509765625</v>
      </c>
      <c r="DT4">
        <v>103.16162872314453</v>
      </c>
      <c r="DU4">
        <v>105.18415832519531</v>
      </c>
      <c r="DV4">
        <v>99.105644226074219</v>
      </c>
      <c r="DW4">
        <v>106.98666381835938</v>
      </c>
      <c r="DX4">
        <v>101.33283996582031</v>
      </c>
      <c r="DY4">
        <v>105.14797973632812</v>
      </c>
      <c r="DZ4">
        <v>104.140869140625</v>
      </c>
      <c r="EA4">
        <v>107.20531463623047</v>
      </c>
      <c r="EB4">
        <v>103.80165100097656</v>
      </c>
      <c r="EC4">
        <v>104.21804809570312</v>
      </c>
      <c r="ED4">
        <v>104.79445648193359</v>
      </c>
      <c r="EE4">
        <v>103.81425476074219</v>
      </c>
      <c r="EF4">
        <v>103.14656829833984</v>
      </c>
      <c r="EG4">
        <v>105.22994995117188</v>
      </c>
      <c r="EH4">
        <v>99.057502746582031</v>
      </c>
      <c r="EI4">
        <v>107.01710510253906</v>
      </c>
      <c r="EJ4">
        <v>101.30561065673828</v>
      </c>
      <c r="EK4">
        <v>105.09102630615234</v>
      </c>
      <c r="EL4">
        <v>104.0291748046875</v>
      </c>
      <c r="EM4">
        <v>107.16654205322266</v>
      </c>
      <c r="EN4">
        <v>103.73910522460938</v>
      </c>
      <c r="EO4">
        <v>103.97391510009766</v>
      </c>
      <c r="EP4">
        <v>104.83604431152344</v>
      </c>
      <c r="EQ4">
        <v>103.80403900146484</v>
      </c>
      <c r="ER4">
        <v>103.12890625</v>
      </c>
      <c r="ES4">
        <v>105.19194793701172</v>
      </c>
      <c r="ET4">
        <v>99.004867553710938</v>
      </c>
      <c r="EU4">
        <v>107.16883087158203</v>
      </c>
      <c r="EV4">
        <v>101.35173034667969</v>
      </c>
      <c r="EW4">
        <v>105.07842254638672</v>
      </c>
      <c r="EX4">
        <v>104.06493377685547</v>
      </c>
      <c r="EY4">
        <v>107.17730712890625</v>
      </c>
      <c r="EZ4">
        <v>103.75650024414062</v>
      </c>
      <c r="FA4">
        <v>104.32370758056641</v>
      </c>
      <c r="FB4">
        <v>104.84243011474609</v>
      </c>
      <c r="FC4">
        <v>103.84391784667969</v>
      </c>
      <c r="FD4">
        <v>103.11302947998047</v>
      </c>
      <c r="FE4">
        <v>105.2861328125</v>
      </c>
      <c r="FF4">
        <v>99.059989929199219</v>
      </c>
      <c r="FG4">
        <v>107.20250701904297</v>
      </c>
      <c r="FH4">
        <v>101.31819915771484</v>
      </c>
      <c r="FI4">
        <v>105.08232879638672</v>
      </c>
      <c r="FJ4">
        <v>104.08795928955078</v>
      </c>
      <c r="FK4">
        <v>107.23175811767578</v>
      </c>
      <c r="FL4">
        <v>103.70595550537109</v>
      </c>
      <c r="FM4">
        <v>104.26787567138672</v>
      </c>
      <c r="FN4">
        <v>104.83912658691406</v>
      </c>
      <c r="FO4">
        <v>103.88591766357422</v>
      </c>
      <c r="FP4">
        <v>103.08988189697266</v>
      </c>
      <c r="FQ4">
        <v>105.28859710693359</v>
      </c>
      <c r="FR4">
        <v>98.88720703125</v>
      </c>
      <c r="FS4">
        <v>107.68507385253906</v>
      </c>
      <c r="FT4">
        <v>101.30652618408203</v>
      </c>
      <c r="FU4">
        <v>105.028076171875</v>
      </c>
      <c r="FV4">
        <v>103.99976348876953</v>
      </c>
      <c r="FW4">
        <v>107.28961181640625</v>
      </c>
      <c r="FX4">
        <v>103.61799621582031</v>
      </c>
      <c r="FY4">
        <v>104.55600738525391</v>
      </c>
      <c r="FZ4">
        <v>104.94808197021484</v>
      </c>
      <c r="GA4">
        <v>103.93650054931641</v>
      </c>
      <c r="GB4">
        <v>103.52223205566406</v>
      </c>
      <c r="GC4">
        <v>103.52963256835938</v>
      </c>
      <c r="GD4">
        <v>103.62673187255859</v>
      </c>
      <c r="GE4">
        <v>103.62802886962891</v>
      </c>
      <c r="GF4">
        <v>103.6473388671875</v>
      </c>
      <c r="GG4">
        <v>103.66232299804688</v>
      </c>
      <c r="GH4">
        <v>103.68435668945312</v>
      </c>
      <c r="GI4">
        <v>103.70295715332031</v>
      </c>
      <c r="GJ4">
        <v>103.81382751464844</v>
      </c>
      <c r="GK4">
        <v>103.82208251953125</v>
      </c>
      <c r="GL4">
        <v>103.17746734619141</v>
      </c>
      <c r="GM4">
        <v>105.21090698242188</v>
      </c>
      <c r="GN4">
        <v>99.071189880371094</v>
      </c>
      <c r="GO4">
        <v>107.11887359619141</v>
      </c>
      <c r="GP4">
        <v>101.32311248779297</v>
      </c>
      <c r="GQ4">
        <v>105.07674407958984</v>
      </c>
      <c r="GR4">
        <v>104.05326080322266</v>
      </c>
      <c r="GS4">
        <v>107.19473266601562</v>
      </c>
      <c r="GT4">
        <v>103.76136779785156</v>
      </c>
      <c r="GU4">
        <v>104.26166534423828</v>
      </c>
      <c r="GV4">
        <v>104.85465240478516</v>
      </c>
      <c r="GW4">
        <v>103.83107757568359</v>
      </c>
      <c r="GX4">
        <v>103.69664001464844</v>
      </c>
      <c r="GY4">
        <v>103.69663238525391</v>
      </c>
    </row>
    <row r="5" spans="1:207" x14ac:dyDescent="0.2">
      <c r="A5" s="223">
        <v>42795</v>
      </c>
      <c r="B5">
        <v>3</v>
      </c>
      <c r="C5">
        <v>2017</v>
      </c>
      <c r="D5">
        <v>106.40770721435547</v>
      </c>
      <c r="E5">
        <v>105.69920349121094</v>
      </c>
      <c r="F5">
        <v>106.81870269775391</v>
      </c>
      <c r="G5">
        <v>105.89948272705078</v>
      </c>
      <c r="H5">
        <v>105.65979766845703</v>
      </c>
      <c r="I5">
        <v>106.28819274902344</v>
      </c>
      <c r="J5">
        <v>106.27845764160156</v>
      </c>
      <c r="K5">
        <v>105.72966003417969</v>
      </c>
      <c r="L5">
        <v>106.91769409179688</v>
      </c>
      <c r="M5">
        <v>106.11751556396484</v>
      </c>
      <c r="N5">
        <v>105.76007843017578</v>
      </c>
      <c r="O5">
        <v>106.42284393310547</v>
      </c>
      <c r="P5">
        <v>106.46856689453125</v>
      </c>
      <c r="Q5">
        <v>105.83708953857422</v>
      </c>
      <c r="R5">
        <v>107.06095123291016</v>
      </c>
      <c r="S5">
        <v>105.93801879882812</v>
      </c>
      <c r="T5">
        <v>105.93234252929688</v>
      </c>
      <c r="U5">
        <v>106.32880401611328</v>
      </c>
      <c r="V5">
        <v>106.25418090820312</v>
      </c>
      <c r="W5">
        <v>105.73887634277344</v>
      </c>
      <c r="X5">
        <v>107.223876953125</v>
      </c>
      <c r="Y5">
        <v>106.20375061035156</v>
      </c>
      <c r="Z5">
        <v>106.02092742919922</v>
      </c>
      <c r="AA5">
        <v>106.48468017578125</v>
      </c>
      <c r="AB5">
        <v>106.33651733398438</v>
      </c>
      <c r="AC5">
        <v>105.84441375732422</v>
      </c>
      <c r="AD5">
        <v>107.30372619628906</v>
      </c>
      <c r="AE5">
        <v>106.05429840087891</v>
      </c>
      <c r="AF5">
        <v>105.98654174804688</v>
      </c>
      <c r="AG5">
        <v>106.41868591308594</v>
      </c>
      <c r="AH5">
        <v>106.42908477783203</v>
      </c>
      <c r="AI5">
        <v>105.80442810058594</v>
      </c>
      <c r="AJ5">
        <v>107.3458251953125</v>
      </c>
      <c r="AK5">
        <v>106.05632019042969</v>
      </c>
      <c r="AL5">
        <v>106.016357421875</v>
      </c>
      <c r="AM5">
        <v>106.31789398193359</v>
      </c>
      <c r="AN5">
        <v>106.19261169433594</v>
      </c>
      <c r="AO5">
        <v>105.91941833496094</v>
      </c>
      <c r="AP5">
        <v>107.29132080078125</v>
      </c>
      <c r="AQ5">
        <v>106.07334136962891</v>
      </c>
      <c r="AR5">
        <v>106.08164215087891</v>
      </c>
      <c r="AS5">
        <v>106.49297332763672</v>
      </c>
      <c r="AT5">
        <v>106.24797058105469</v>
      </c>
      <c r="AU5">
        <v>105.72550201416016</v>
      </c>
      <c r="AV5">
        <v>107.47711181640625</v>
      </c>
      <c r="AW5">
        <v>106.25385284423828</v>
      </c>
      <c r="AX5">
        <v>106.07450103759766</v>
      </c>
      <c r="AY5">
        <v>106.74922943115234</v>
      </c>
      <c r="AZ5">
        <v>106.3277587890625</v>
      </c>
      <c r="BA5">
        <v>105.89844512939453</v>
      </c>
      <c r="BB5">
        <v>107.37089538574219</v>
      </c>
      <c r="BC5">
        <v>106.598876953125</v>
      </c>
      <c r="BD5">
        <v>106.14899444580078</v>
      </c>
      <c r="BE5">
        <v>106.76513671875</v>
      </c>
      <c r="BF5">
        <v>106.09928131103516</v>
      </c>
      <c r="BG5">
        <v>105.71685028076172</v>
      </c>
      <c r="BH5">
        <v>107.15054321289062</v>
      </c>
      <c r="BI5">
        <v>105.78604125976562</v>
      </c>
      <c r="BJ5">
        <v>106.24728393554688</v>
      </c>
      <c r="BK5">
        <v>106.76118469238281</v>
      </c>
      <c r="BL5">
        <v>105.84199523925781</v>
      </c>
      <c r="BM5">
        <v>107.27167510986328</v>
      </c>
      <c r="BN5">
        <v>102.28127288818359</v>
      </c>
      <c r="BO5">
        <v>111.86421966552734</v>
      </c>
      <c r="BP5">
        <v>102.30814361572266</v>
      </c>
      <c r="BQ5">
        <v>107.18893432617188</v>
      </c>
      <c r="BR5">
        <v>105.15789794921875</v>
      </c>
      <c r="BS5">
        <v>110.85438537597656</v>
      </c>
      <c r="BT5">
        <v>105.65202331542969</v>
      </c>
      <c r="BU5">
        <v>116.4608154296875</v>
      </c>
      <c r="BV5">
        <v>106.11093902587891</v>
      </c>
      <c r="BW5">
        <v>105.57999420166016</v>
      </c>
      <c r="BX5">
        <v>105.89610290527344</v>
      </c>
      <c r="BY5">
        <v>107.23607635498047</v>
      </c>
      <c r="BZ5">
        <v>102.28244018554688</v>
      </c>
      <c r="CA5">
        <v>111.70928192138672</v>
      </c>
      <c r="CB5">
        <v>102.25032043457031</v>
      </c>
      <c r="CC5">
        <v>107.23634338378906</v>
      </c>
      <c r="CD5">
        <v>105.36098480224609</v>
      </c>
      <c r="CE5">
        <v>110.79575347900391</v>
      </c>
      <c r="CF5">
        <v>105.55635833740234</v>
      </c>
      <c r="CG5">
        <v>116.69287109375</v>
      </c>
      <c r="CH5">
        <v>105.99739837646484</v>
      </c>
      <c r="CI5">
        <v>105.59506988525391</v>
      </c>
      <c r="CJ5">
        <v>105.94522857666016</v>
      </c>
      <c r="CK5">
        <v>107.33158111572266</v>
      </c>
      <c r="CL5">
        <v>102.23264312744141</v>
      </c>
      <c r="CM5">
        <v>111.28160095214844</v>
      </c>
      <c r="CN5">
        <v>102.24069213867188</v>
      </c>
      <c r="CO5">
        <v>107.13429260253906</v>
      </c>
      <c r="CP5">
        <v>105.28175354003906</v>
      </c>
      <c r="CQ5">
        <v>110.75825500488281</v>
      </c>
      <c r="CR5">
        <v>105.56757354736328</v>
      </c>
      <c r="CS5">
        <v>114.7735595703125</v>
      </c>
      <c r="CT5">
        <v>105.91287231445312</v>
      </c>
      <c r="CU5">
        <v>105.6431884765625</v>
      </c>
      <c r="CV5">
        <v>105.93080139160156</v>
      </c>
      <c r="CW5">
        <v>107.28050994873047</v>
      </c>
      <c r="CX5">
        <v>102.25759124755859</v>
      </c>
      <c r="CY5">
        <v>111.29945373535156</v>
      </c>
      <c r="CZ5">
        <v>102.23422241210938</v>
      </c>
      <c r="DA5">
        <v>107.21342468261719</v>
      </c>
      <c r="DB5">
        <v>105.37979125976562</v>
      </c>
      <c r="DC5">
        <v>110.64523315429688</v>
      </c>
      <c r="DD5">
        <v>105.61605072021484</v>
      </c>
      <c r="DE5">
        <v>114.96051788330078</v>
      </c>
      <c r="DF5">
        <v>105.94914245605469</v>
      </c>
      <c r="DG5">
        <v>105.67020416259766</v>
      </c>
      <c r="DH5">
        <v>105.98053741455078</v>
      </c>
      <c r="DI5">
        <v>107.37325286865234</v>
      </c>
      <c r="DJ5">
        <v>102.18939971923828</v>
      </c>
      <c r="DK5">
        <v>110.70598602294922</v>
      </c>
      <c r="DL5">
        <v>102.20587158203125</v>
      </c>
      <c r="DM5">
        <v>107.20441436767578</v>
      </c>
      <c r="DN5">
        <v>105.34203338623047</v>
      </c>
      <c r="DO5">
        <v>110.68824005126953</v>
      </c>
      <c r="DP5">
        <v>105.61463165283203</v>
      </c>
      <c r="DQ5">
        <v>115.42221832275391</v>
      </c>
      <c r="DR5">
        <v>105.91875457763672</v>
      </c>
      <c r="DS5">
        <v>105.67326354980469</v>
      </c>
      <c r="DT5">
        <v>105.94702911376953</v>
      </c>
      <c r="DU5">
        <v>107.31212615966797</v>
      </c>
      <c r="DV5">
        <v>102.28260803222656</v>
      </c>
      <c r="DW5">
        <v>110.84074401855469</v>
      </c>
      <c r="DX5">
        <v>102.17266082763672</v>
      </c>
      <c r="DY5">
        <v>107.21719360351562</v>
      </c>
      <c r="DZ5">
        <v>105.43074798583984</v>
      </c>
      <c r="EA5">
        <v>110.65188598632812</v>
      </c>
      <c r="EB5">
        <v>105.6058349609375</v>
      </c>
      <c r="EC5">
        <v>114.19925689697266</v>
      </c>
      <c r="ED5">
        <v>105.85849761962891</v>
      </c>
      <c r="EE5">
        <v>105.68768310546875</v>
      </c>
      <c r="EF5">
        <v>105.94630432128906</v>
      </c>
      <c r="EG5">
        <v>107.27442932128906</v>
      </c>
      <c r="EH5">
        <v>102.31894683837891</v>
      </c>
      <c r="EI5">
        <v>110.82839965820312</v>
      </c>
      <c r="EJ5">
        <v>102.18875885009766</v>
      </c>
      <c r="EK5">
        <v>107.14807891845703</v>
      </c>
      <c r="EL5">
        <v>105.30827331542969</v>
      </c>
      <c r="EM5">
        <v>110.55724334716797</v>
      </c>
      <c r="EN5">
        <v>105.51642608642578</v>
      </c>
      <c r="EO5">
        <v>114.88694763183594</v>
      </c>
      <c r="EP5">
        <v>105.86822509765625</v>
      </c>
      <c r="EQ5">
        <v>105.68378448486328</v>
      </c>
      <c r="ER5">
        <v>105.98097991943359</v>
      </c>
      <c r="ES5">
        <v>107.34298706054688</v>
      </c>
      <c r="ET5">
        <v>102.31876373291016</v>
      </c>
      <c r="EU5">
        <v>110.71713256835938</v>
      </c>
      <c r="EV5">
        <v>102.16819000244141</v>
      </c>
      <c r="EW5">
        <v>107.09229278564453</v>
      </c>
      <c r="EX5">
        <v>105.35472869873047</v>
      </c>
      <c r="EY5">
        <v>110.54005432128906</v>
      </c>
      <c r="EZ5">
        <v>105.55664825439453</v>
      </c>
      <c r="FA5">
        <v>114.47413635253906</v>
      </c>
      <c r="FB5">
        <v>105.86205291748047</v>
      </c>
      <c r="FC5">
        <v>105.70170593261719</v>
      </c>
      <c r="FD5">
        <v>106.02280426025391</v>
      </c>
      <c r="FE5">
        <v>107.30800628662109</v>
      </c>
      <c r="FF5">
        <v>102.38099670410156</v>
      </c>
      <c r="FG5">
        <v>110.57880401611328</v>
      </c>
      <c r="FH5">
        <v>102.15427398681641</v>
      </c>
      <c r="FI5">
        <v>107.0826416015625</v>
      </c>
      <c r="FJ5">
        <v>105.34673309326172</v>
      </c>
      <c r="FK5">
        <v>110.56033325195312</v>
      </c>
      <c r="FL5">
        <v>105.50490570068359</v>
      </c>
      <c r="FM5">
        <v>113.86842346191406</v>
      </c>
      <c r="FN5">
        <v>105.87247467041016</v>
      </c>
      <c r="FO5">
        <v>105.70314788818359</v>
      </c>
      <c r="FP5">
        <v>106.05245208740234</v>
      </c>
      <c r="FQ5">
        <v>107.27618408203125</v>
      </c>
      <c r="FR5">
        <v>102.39055633544922</v>
      </c>
      <c r="FS5">
        <v>110.84994506835938</v>
      </c>
      <c r="FT5">
        <v>102.1505126953125</v>
      </c>
      <c r="FU5">
        <v>107.01450347900391</v>
      </c>
      <c r="FV5">
        <v>105.25533294677734</v>
      </c>
      <c r="FW5">
        <v>110.44774627685547</v>
      </c>
      <c r="FX5">
        <v>105.39511108398438</v>
      </c>
      <c r="FY5">
        <v>113.53764343261719</v>
      </c>
      <c r="FZ5">
        <v>105.944091796875</v>
      </c>
      <c r="GA5">
        <v>105.70821380615234</v>
      </c>
      <c r="GB5">
        <v>106.14218902587891</v>
      </c>
      <c r="GC5">
        <v>106.15714263916016</v>
      </c>
      <c r="GD5">
        <v>106.26301574707031</v>
      </c>
      <c r="GE5">
        <v>106.16795349121094</v>
      </c>
      <c r="GF5">
        <v>106.19855499267578</v>
      </c>
      <c r="GG5">
        <v>106.23296356201172</v>
      </c>
      <c r="GH5">
        <v>106.18903350830078</v>
      </c>
      <c r="GI5">
        <v>106.14708709716797</v>
      </c>
      <c r="GJ5">
        <v>106.24524688720703</v>
      </c>
      <c r="GK5">
        <v>106.08660125732422</v>
      </c>
      <c r="GL5">
        <v>105.95873260498047</v>
      </c>
      <c r="GM5">
        <v>107.30047607421875</v>
      </c>
      <c r="GN5">
        <v>102.30607604980469</v>
      </c>
      <c r="GO5">
        <v>110.95749664306641</v>
      </c>
      <c r="GP5">
        <v>102.18454742431641</v>
      </c>
      <c r="GQ5">
        <v>107.1170654296875</v>
      </c>
      <c r="GR5">
        <v>105.32335662841797</v>
      </c>
      <c r="GS5">
        <v>110.61524963378906</v>
      </c>
      <c r="GT5">
        <v>105.52664184570312</v>
      </c>
      <c r="GU5">
        <v>114.42130279541016</v>
      </c>
      <c r="GV5">
        <v>105.91138458251953</v>
      </c>
      <c r="GW5">
        <v>105.68058013916016</v>
      </c>
      <c r="GX5">
        <v>106.17743682861328</v>
      </c>
      <c r="GY5">
        <v>106.17742919921875</v>
      </c>
    </row>
    <row r="6" spans="1:207" x14ac:dyDescent="0.2">
      <c r="A6" s="223">
        <v>42826</v>
      </c>
      <c r="B6">
        <v>4</v>
      </c>
      <c r="C6">
        <v>2017</v>
      </c>
      <c r="D6">
        <v>109.34986877441406</v>
      </c>
      <c r="E6">
        <v>108.67765808105469</v>
      </c>
      <c r="F6">
        <v>109.76416778564453</v>
      </c>
      <c r="G6">
        <v>108.39453125</v>
      </c>
      <c r="H6">
        <v>109.13150024414062</v>
      </c>
      <c r="I6">
        <v>108.50173187255859</v>
      </c>
      <c r="J6">
        <v>109.19170379638672</v>
      </c>
      <c r="K6">
        <v>108.72787475585938</v>
      </c>
      <c r="L6">
        <v>109.88420104980469</v>
      </c>
      <c r="M6">
        <v>108.59999084472656</v>
      </c>
      <c r="N6">
        <v>109.36410522460938</v>
      </c>
      <c r="O6">
        <v>108.60469818115234</v>
      </c>
      <c r="P6">
        <v>109.46977996826172</v>
      </c>
      <c r="Q6">
        <v>108.8970947265625</v>
      </c>
      <c r="R6">
        <v>110.02749633789062</v>
      </c>
      <c r="S6">
        <v>108.26914215087891</v>
      </c>
      <c r="T6">
        <v>109.49854278564453</v>
      </c>
      <c r="U6">
        <v>108.55646514892578</v>
      </c>
      <c r="V6">
        <v>109.06005096435547</v>
      </c>
      <c r="W6">
        <v>108.67162322998047</v>
      </c>
      <c r="X6">
        <v>110.13996124267578</v>
      </c>
      <c r="Y6">
        <v>108.60359191894531</v>
      </c>
      <c r="Z6">
        <v>109.58688354492188</v>
      </c>
      <c r="AA6">
        <v>108.68321990966797</v>
      </c>
      <c r="AB6">
        <v>109.24239349365234</v>
      </c>
      <c r="AC6">
        <v>108.83562469482422</v>
      </c>
      <c r="AD6">
        <v>110.17250823974609</v>
      </c>
      <c r="AE6">
        <v>108.38247680664062</v>
      </c>
      <c r="AF6">
        <v>109.57608032226562</v>
      </c>
      <c r="AG6">
        <v>108.61686706542969</v>
      </c>
      <c r="AH6">
        <v>109.35251617431641</v>
      </c>
      <c r="AI6">
        <v>108.75130462646484</v>
      </c>
      <c r="AJ6">
        <v>110.28838348388672</v>
      </c>
      <c r="AK6">
        <v>108.45518493652344</v>
      </c>
      <c r="AL6">
        <v>109.51718139648438</v>
      </c>
      <c r="AM6">
        <v>108.52354431152344</v>
      </c>
      <c r="AN6">
        <v>108.96672821044922</v>
      </c>
      <c r="AO6">
        <v>108.86298370361328</v>
      </c>
      <c r="AP6">
        <v>110.19193267822266</v>
      </c>
      <c r="AQ6">
        <v>108.42462158203125</v>
      </c>
      <c r="AR6">
        <v>109.49789428710938</v>
      </c>
      <c r="AS6">
        <v>108.72063446044922</v>
      </c>
      <c r="AT6">
        <v>109.0172119140625</v>
      </c>
      <c r="AU6">
        <v>108.57110595703125</v>
      </c>
      <c r="AV6">
        <v>110.37007141113281</v>
      </c>
      <c r="AW6">
        <v>108.57254791259766</v>
      </c>
      <c r="AX6">
        <v>109.44815063476562</v>
      </c>
      <c r="AY6">
        <v>108.94789123535156</v>
      </c>
      <c r="AZ6">
        <v>109.08989715576172</v>
      </c>
      <c r="BA6">
        <v>108.78296661376953</v>
      </c>
      <c r="BB6">
        <v>110.22367858886719</v>
      </c>
      <c r="BC6">
        <v>108.93157196044922</v>
      </c>
      <c r="BD6">
        <v>109.55227661132812</v>
      </c>
      <c r="BE6">
        <v>108.98765563964844</v>
      </c>
      <c r="BF6">
        <v>108.76602935791016</v>
      </c>
      <c r="BG6">
        <v>108.49466705322266</v>
      </c>
      <c r="BH6">
        <v>109.96451568603516</v>
      </c>
      <c r="BI6">
        <v>107.73445892333984</v>
      </c>
      <c r="BJ6">
        <v>109.55350494384766</v>
      </c>
      <c r="BK6">
        <v>109.03167724609375</v>
      </c>
      <c r="BL6">
        <v>108.26947021484375</v>
      </c>
      <c r="BM6">
        <v>109.86430358886719</v>
      </c>
      <c r="BN6">
        <v>106.27009582519531</v>
      </c>
      <c r="BO6">
        <v>118.51349639892578</v>
      </c>
      <c r="BP6">
        <v>103.53385162353516</v>
      </c>
      <c r="BQ6">
        <v>109.22998046875</v>
      </c>
      <c r="BR6">
        <v>105.79429626464844</v>
      </c>
      <c r="BS6">
        <v>118.66576385498047</v>
      </c>
      <c r="BT6">
        <v>108.28270721435547</v>
      </c>
      <c r="BU6">
        <v>119.68662261962891</v>
      </c>
      <c r="BV6">
        <v>108.03668975830078</v>
      </c>
      <c r="BW6">
        <v>107.50311279296875</v>
      </c>
      <c r="BX6">
        <v>108.29637145996094</v>
      </c>
      <c r="BY6">
        <v>109.8125</v>
      </c>
      <c r="BZ6">
        <v>106.41120147705078</v>
      </c>
      <c r="CA6">
        <v>118.60454559326172</v>
      </c>
      <c r="CB6">
        <v>103.43874359130859</v>
      </c>
      <c r="CC6">
        <v>109.27210998535156</v>
      </c>
      <c r="CD6">
        <v>106.01546478271484</v>
      </c>
      <c r="CE6">
        <v>118.52019500732422</v>
      </c>
      <c r="CF6">
        <v>108.29033660888672</v>
      </c>
      <c r="CG6">
        <v>120.12355041503906</v>
      </c>
      <c r="CH6">
        <v>107.9677734375</v>
      </c>
      <c r="CI6">
        <v>107.51139068603516</v>
      </c>
      <c r="CJ6">
        <v>108.33345794677734</v>
      </c>
      <c r="CK6">
        <v>109.87836456298828</v>
      </c>
      <c r="CL6">
        <v>106.60304260253906</v>
      </c>
      <c r="CM6">
        <v>118.06057739257812</v>
      </c>
      <c r="CN6">
        <v>103.41583251953125</v>
      </c>
      <c r="CO6">
        <v>109.08856964111328</v>
      </c>
      <c r="CP6">
        <v>105.93412017822266</v>
      </c>
      <c r="CQ6">
        <v>118.42727661132812</v>
      </c>
      <c r="CR6">
        <v>108.26233673095703</v>
      </c>
      <c r="CS6">
        <v>118.60959625244141</v>
      </c>
      <c r="CT6">
        <v>107.91941833496094</v>
      </c>
      <c r="CU6">
        <v>107.50716400146484</v>
      </c>
      <c r="CV6">
        <v>108.30657958984375</v>
      </c>
      <c r="CW6">
        <v>109.83834075927734</v>
      </c>
      <c r="CX6">
        <v>106.67707061767578</v>
      </c>
      <c r="CY6">
        <v>118.01432800292969</v>
      </c>
      <c r="CZ6">
        <v>103.39684295654297</v>
      </c>
      <c r="DA6">
        <v>109.21784210205078</v>
      </c>
      <c r="DB6">
        <v>106.03877258300781</v>
      </c>
      <c r="DC6">
        <v>118.30935668945312</v>
      </c>
      <c r="DD6">
        <v>108.28482818603516</v>
      </c>
      <c r="DE6">
        <v>118.76346588134766</v>
      </c>
      <c r="DF6">
        <v>107.96965026855469</v>
      </c>
      <c r="DG6">
        <v>107.55848693847656</v>
      </c>
      <c r="DH6">
        <v>108.34541320800781</v>
      </c>
      <c r="DI6">
        <v>109.92730712890625</v>
      </c>
      <c r="DJ6">
        <v>106.86167907714844</v>
      </c>
      <c r="DK6">
        <v>117.51205444335938</v>
      </c>
      <c r="DL6">
        <v>103.35319519042969</v>
      </c>
      <c r="DM6">
        <v>109.18553161621094</v>
      </c>
      <c r="DN6">
        <v>106.00401306152344</v>
      </c>
      <c r="DO6">
        <v>118.29206085205078</v>
      </c>
      <c r="DP6">
        <v>108.25765991210938</v>
      </c>
      <c r="DQ6">
        <v>119.35432434082031</v>
      </c>
      <c r="DR6">
        <v>107.94682312011719</v>
      </c>
      <c r="DS6">
        <v>107.50597381591797</v>
      </c>
      <c r="DT6">
        <v>108.27622985839844</v>
      </c>
      <c r="DU6">
        <v>109.88997650146484</v>
      </c>
      <c r="DV6">
        <v>106.80713653564453</v>
      </c>
      <c r="DW6">
        <v>117.54782104492188</v>
      </c>
      <c r="DX6">
        <v>103.30809020996094</v>
      </c>
      <c r="DY6">
        <v>109.18734741210938</v>
      </c>
      <c r="DZ6">
        <v>106.10588836669922</v>
      </c>
      <c r="EA6">
        <v>118.24732971191406</v>
      </c>
      <c r="EB6">
        <v>108.28409576416016</v>
      </c>
      <c r="EC6">
        <v>118.04006958007812</v>
      </c>
      <c r="ED6">
        <v>107.91573333740234</v>
      </c>
      <c r="EE6">
        <v>107.55427551269531</v>
      </c>
      <c r="EF6">
        <v>108.26526641845703</v>
      </c>
      <c r="EG6">
        <v>109.86708068847656</v>
      </c>
      <c r="EH6">
        <v>106.85147857666016</v>
      </c>
      <c r="EI6">
        <v>117.50032806396484</v>
      </c>
      <c r="EJ6">
        <v>103.3265380859375</v>
      </c>
      <c r="EK6">
        <v>109.07257080078125</v>
      </c>
      <c r="EL6">
        <v>105.97475433349609</v>
      </c>
      <c r="EM6">
        <v>118.1568603515625</v>
      </c>
      <c r="EN6">
        <v>108.28829956054688</v>
      </c>
      <c r="EO6">
        <v>118.62415313720703</v>
      </c>
      <c r="EP6">
        <v>107.93953704833984</v>
      </c>
      <c r="EQ6">
        <v>107.54859161376953</v>
      </c>
      <c r="ER6">
        <v>108.29801177978516</v>
      </c>
      <c r="ES6">
        <v>109.91780090332031</v>
      </c>
      <c r="ET6">
        <v>106.94533538818359</v>
      </c>
      <c r="EU6">
        <v>117.17196655273438</v>
      </c>
      <c r="EV6">
        <v>103.30179595947266</v>
      </c>
      <c r="EW6">
        <v>108.93238830566406</v>
      </c>
      <c r="EX6">
        <v>106.03291320800781</v>
      </c>
      <c r="EY6">
        <v>118.10879516601562</v>
      </c>
      <c r="EZ6">
        <v>108.30266571044922</v>
      </c>
      <c r="FA6">
        <v>118.23787689208984</v>
      </c>
      <c r="FB6">
        <v>107.94085693359375</v>
      </c>
      <c r="FC6">
        <v>107.6019287109375</v>
      </c>
      <c r="FD6">
        <v>108.31622314453125</v>
      </c>
      <c r="FE6">
        <v>109.87947082519531</v>
      </c>
      <c r="FF6">
        <v>107.09344482421875</v>
      </c>
      <c r="FG6">
        <v>116.96861267089844</v>
      </c>
      <c r="FH6">
        <v>103.27529907226562</v>
      </c>
      <c r="FI6">
        <v>108.92162322998047</v>
      </c>
      <c r="FJ6">
        <v>106.03218841552734</v>
      </c>
      <c r="FK6">
        <v>118.07100677490234</v>
      </c>
      <c r="FL6">
        <v>108.30451202392578</v>
      </c>
      <c r="FM6">
        <v>117.55598449707031</v>
      </c>
      <c r="FN6">
        <v>107.94039154052734</v>
      </c>
      <c r="FO6">
        <v>107.60025787353516</v>
      </c>
      <c r="FP6">
        <v>108.335693359375</v>
      </c>
      <c r="FQ6">
        <v>109.83818054199219</v>
      </c>
      <c r="FR6">
        <v>107.02817535400391</v>
      </c>
      <c r="FS6">
        <v>116.92342376708984</v>
      </c>
      <c r="FT6">
        <v>103.26222991943359</v>
      </c>
      <c r="FU6">
        <v>108.77930450439453</v>
      </c>
      <c r="FV6">
        <v>105.92633819580078</v>
      </c>
      <c r="FW6">
        <v>117.95951080322266</v>
      </c>
      <c r="FX6">
        <v>108.32992553710938</v>
      </c>
      <c r="FY6">
        <v>117.48415374755859</v>
      </c>
      <c r="FZ6">
        <v>108.04714202880859</v>
      </c>
      <c r="GA6">
        <v>107.62967681884766</v>
      </c>
      <c r="GB6">
        <v>109.04488372802734</v>
      </c>
      <c r="GC6">
        <v>109.08429718017578</v>
      </c>
      <c r="GD6">
        <v>109.24459075927734</v>
      </c>
      <c r="GE6">
        <v>109.03273773193359</v>
      </c>
      <c r="GF6">
        <v>109.13456726074219</v>
      </c>
      <c r="GG6">
        <v>109.14443206787109</v>
      </c>
      <c r="GH6">
        <v>109.02082824707031</v>
      </c>
      <c r="GI6">
        <v>108.9349365234375</v>
      </c>
      <c r="GJ6">
        <v>109.03555297851562</v>
      </c>
      <c r="GK6">
        <v>108.77033996582031</v>
      </c>
      <c r="GL6">
        <v>108.30473327636719</v>
      </c>
      <c r="GM6">
        <v>109.87007141113281</v>
      </c>
      <c r="GN6">
        <v>106.81305694580078</v>
      </c>
      <c r="GO6">
        <v>117.49214172363281</v>
      </c>
      <c r="GP6">
        <v>103.32266235351562</v>
      </c>
      <c r="GQ6">
        <v>109.00187683105469</v>
      </c>
      <c r="GR6">
        <v>105.99238586425781</v>
      </c>
      <c r="GS6">
        <v>118.21551513671875</v>
      </c>
      <c r="GT6">
        <v>108.29698181152344</v>
      </c>
      <c r="GU6">
        <v>118.20562744140625</v>
      </c>
      <c r="GV6">
        <v>107.96950531005859</v>
      </c>
      <c r="GW6">
        <v>107.57155609130859</v>
      </c>
      <c r="GX6">
        <v>109.01153564453125</v>
      </c>
      <c r="GY6">
        <v>109.01152801513672</v>
      </c>
    </row>
    <row r="7" spans="1:207" x14ac:dyDescent="0.2">
      <c r="A7" s="223">
        <v>42856</v>
      </c>
      <c r="B7">
        <v>5</v>
      </c>
      <c r="C7">
        <v>2017</v>
      </c>
      <c r="D7">
        <v>110.68337249755859</v>
      </c>
      <c r="E7">
        <v>110.29759216308594</v>
      </c>
      <c r="F7">
        <v>111.38063812255859</v>
      </c>
      <c r="G7">
        <v>110.46481323242188</v>
      </c>
      <c r="H7">
        <v>111.03797149658203</v>
      </c>
      <c r="I7">
        <v>110.52959442138672</v>
      </c>
      <c r="J7">
        <v>110.50898742675781</v>
      </c>
      <c r="K7">
        <v>110.35541534423828</v>
      </c>
      <c r="L7">
        <v>111.51132202148438</v>
      </c>
      <c r="M7">
        <v>110.65568542480469</v>
      </c>
      <c r="N7">
        <v>111.26253509521484</v>
      </c>
      <c r="O7">
        <v>110.50900268554688</v>
      </c>
      <c r="P7">
        <v>110.82777404785156</v>
      </c>
      <c r="Q7">
        <v>110.50298309326172</v>
      </c>
      <c r="R7">
        <v>111.67474365234375</v>
      </c>
      <c r="S7">
        <v>110.32472229003906</v>
      </c>
      <c r="T7">
        <v>111.34070587158203</v>
      </c>
      <c r="U7">
        <v>110.52484893798828</v>
      </c>
      <c r="V7">
        <v>110.4453125</v>
      </c>
      <c r="W7">
        <v>110.29116058349609</v>
      </c>
      <c r="X7">
        <v>111.77513122558594</v>
      </c>
      <c r="Y7">
        <v>110.67099761962891</v>
      </c>
      <c r="Z7">
        <v>111.42481231689453</v>
      </c>
      <c r="AA7">
        <v>110.61553192138672</v>
      </c>
      <c r="AB7">
        <v>110.59139251708984</v>
      </c>
      <c r="AC7">
        <v>110.45504760742188</v>
      </c>
      <c r="AD7">
        <v>111.80876159667969</v>
      </c>
      <c r="AE7">
        <v>110.38125610351562</v>
      </c>
      <c r="AF7">
        <v>111.45428466796875</v>
      </c>
      <c r="AG7">
        <v>110.51898956298828</v>
      </c>
      <c r="AH7">
        <v>110.73273468017578</v>
      </c>
      <c r="AI7">
        <v>110.36616516113281</v>
      </c>
      <c r="AJ7">
        <v>111.9632568359375</v>
      </c>
      <c r="AK7">
        <v>110.56580352783203</v>
      </c>
      <c r="AL7">
        <v>111.35435485839844</v>
      </c>
      <c r="AM7">
        <v>110.44785308837891</v>
      </c>
      <c r="AN7">
        <v>110.32316589355469</v>
      </c>
      <c r="AO7">
        <v>110.45390319824219</v>
      </c>
      <c r="AP7">
        <v>111.90393829345703</v>
      </c>
      <c r="AQ7">
        <v>110.43893432617188</v>
      </c>
      <c r="AR7">
        <v>111.31989288330078</v>
      </c>
      <c r="AS7">
        <v>110.56825256347656</v>
      </c>
      <c r="AT7">
        <v>110.41018676757812</v>
      </c>
      <c r="AU7">
        <v>110.19293212890625</v>
      </c>
      <c r="AV7">
        <v>112.10176086425781</v>
      </c>
      <c r="AW7">
        <v>110.64253234863281</v>
      </c>
      <c r="AX7">
        <v>111.22903442382812</v>
      </c>
      <c r="AY7">
        <v>110.73881530761719</v>
      </c>
      <c r="AZ7">
        <v>110.52715301513672</v>
      </c>
      <c r="BA7">
        <v>110.40563201904297</v>
      </c>
      <c r="BB7">
        <v>111.99961090087891</v>
      </c>
      <c r="BC7">
        <v>110.93595123291016</v>
      </c>
      <c r="BD7">
        <v>111.39208984375</v>
      </c>
      <c r="BE7">
        <v>110.82021331787109</v>
      </c>
      <c r="BF7">
        <v>110.23830413818359</v>
      </c>
      <c r="BG7">
        <v>110.08911895751953</v>
      </c>
      <c r="BH7">
        <v>111.76834869384766</v>
      </c>
      <c r="BI7">
        <v>109.96501159667969</v>
      </c>
      <c r="BJ7">
        <v>111.32535552978516</v>
      </c>
      <c r="BK7">
        <v>110.89219665527344</v>
      </c>
      <c r="BL7">
        <v>109.74583435058594</v>
      </c>
      <c r="BM7">
        <v>111.71512603759766</v>
      </c>
      <c r="BN7">
        <v>108.51030731201172</v>
      </c>
      <c r="BO7">
        <v>120.69847869873047</v>
      </c>
      <c r="BP7">
        <v>106.22679901123047</v>
      </c>
      <c r="BQ7">
        <v>110.96360015869141</v>
      </c>
      <c r="BR7">
        <v>106.89590454101562</v>
      </c>
      <c r="BS7">
        <v>119.04403686523438</v>
      </c>
      <c r="BT7">
        <v>109.06742095947266</v>
      </c>
      <c r="BU7">
        <v>121.62060546875</v>
      </c>
      <c r="BV7">
        <v>109.78994750976562</v>
      </c>
      <c r="BW7">
        <v>108.97765350341797</v>
      </c>
      <c r="BX7">
        <v>109.74929046630859</v>
      </c>
      <c r="BY7">
        <v>111.69273376464844</v>
      </c>
      <c r="BZ7">
        <v>108.54325103759766</v>
      </c>
      <c r="CA7">
        <v>120.81956481933594</v>
      </c>
      <c r="CB7">
        <v>106.17914581298828</v>
      </c>
      <c r="CC7">
        <v>110.97135925292969</v>
      </c>
      <c r="CD7">
        <v>107.04776000976562</v>
      </c>
      <c r="CE7">
        <v>118.91404724121094</v>
      </c>
      <c r="CF7">
        <v>109.11704254150391</v>
      </c>
      <c r="CG7">
        <v>122.01345062255859</v>
      </c>
      <c r="CH7">
        <v>109.65370178222656</v>
      </c>
      <c r="CI7">
        <v>108.97856140136719</v>
      </c>
      <c r="CJ7">
        <v>109.76941680908203</v>
      </c>
      <c r="CK7">
        <v>111.71811676025391</v>
      </c>
      <c r="CL7">
        <v>108.60926055908203</v>
      </c>
      <c r="CM7">
        <v>120.23619079589844</v>
      </c>
      <c r="CN7">
        <v>106.17872619628906</v>
      </c>
      <c r="CO7">
        <v>110.76220703125</v>
      </c>
      <c r="CP7">
        <v>106.97965240478516</v>
      </c>
      <c r="CQ7">
        <v>118.81475830078125</v>
      </c>
      <c r="CR7">
        <v>109.10004425048828</v>
      </c>
      <c r="CS7">
        <v>120.70808410644531</v>
      </c>
      <c r="CT7">
        <v>109.57801055908203</v>
      </c>
      <c r="CU7">
        <v>108.91937255859375</v>
      </c>
      <c r="CV7">
        <v>109.75503540039062</v>
      </c>
      <c r="CW7">
        <v>111.72607421875</v>
      </c>
      <c r="CX7">
        <v>108.76914978027344</v>
      </c>
      <c r="CY7">
        <v>120.232421875</v>
      </c>
      <c r="CZ7">
        <v>106.18825531005859</v>
      </c>
      <c r="DA7">
        <v>110.90211486816406</v>
      </c>
      <c r="DB7">
        <v>107.02307891845703</v>
      </c>
      <c r="DC7">
        <v>118.67855072021484</v>
      </c>
      <c r="DD7">
        <v>109.09745788574219</v>
      </c>
      <c r="DE7">
        <v>120.82361602783203</v>
      </c>
      <c r="DF7">
        <v>109.57779693603516</v>
      </c>
      <c r="DG7">
        <v>108.97165679931641</v>
      </c>
      <c r="DH7">
        <v>109.77237701416016</v>
      </c>
      <c r="DI7">
        <v>111.75708770751953</v>
      </c>
      <c r="DJ7">
        <v>108.93109130859375</v>
      </c>
      <c r="DK7">
        <v>119.59795379638672</v>
      </c>
      <c r="DL7">
        <v>106.16445922851562</v>
      </c>
      <c r="DM7">
        <v>110.84890747070312</v>
      </c>
      <c r="DN7">
        <v>106.99732971191406</v>
      </c>
      <c r="DO7">
        <v>118.69818878173828</v>
      </c>
      <c r="DP7">
        <v>109.00247192382812</v>
      </c>
      <c r="DQ7">
        <v>121.44860076904297</v>
      </c>
      <c r="DR7">
        <v>109.56227111816406</v>
      </c>
      <c r="DS7">
        <v>108.90254211425781</v>
      </c>
      <c r="DT7">
        <v>109.71086120605469</v>
      </c>
      <c r="DU7">
        <v>111.74063873291016</v>
      </c>
      <c r="DV7">
        <v>108.81394195556641</v>
      </c>
      <c r="DW7">
        <v>119.69252014160156</v>
      </c>
      <c r="DX7">
        <v>106.12677764892578</v>
      </c>
      <c r="DY7">
        <v>110.8511962890625</v>
      </c>
      <c r="DZ7">
        <v>107.05399322509766</v>
      </c>
      <c r="EA7">
        <v>118.62091827392578</v>
      </c>
      <c r="EB7">
        <v>109.12281036376953</v>
      </c>
      <c r="EC7">
        <v>120.17627716064453</v>
      </c>
      <c r="ED7">
        <v>109.45955657958984</v>
      </c>
      <c r="EE7">
        <v>108.93764495849609</v>
      </c>
      <c r="EF7">
        <v>109.70029449462891</v>
      </c>
      <c r="EG7">
        <v>111.74172973632812</v>
      </c>
      <c r="EH7">
        <v>108.72644805908203</v>
      </c>
      <c r="EI7">
        <v>119.65365600585938</v>
      </c>
      <c r="EJ7">
        <v>106.14157867431641</v>
      </c>
      <c r="EK7">
        <v>110.7315673828125</v>
      </c>
      <c r="EL7">
        <v>106.94329833984375</v>
      </c>
      <c r="EM7">
        <v>118.51963806152344</v>
      </c>
      <c r="EN7">
        <v>109.18727111816406</v>
      </c>
      <c r="EO7">
        <v>120.72205352783203</v>
      </c>
      <c r="EP7">
        <v>109.43236541748047</v>
      </c>
      <c r="EQ7">
        <v>108.95458984375</v>
      </c>
      <c r="ER7">
        <v>109.72425842285156</v>
      </c>
      <c r="ES7">
        <v>111.76040649414062</v>
      </c>
      <c r="ET7">
        <v>108.8603515625</v>
      </c>
      <c r="EU7">
        <v>119.30963897705078</v>
      </c>
      <c r="EV7">
        <v>106.13045501708984</v>
      </c>
      <c r="EW7">
        <v>110.58269500732422</v>
      </c>
      <c r="EX7">
        <v>106.97639465332031</v>
      </c>
      <c r="EY7">
        <v>118.50318908691406</v>
      </c>
      <c r="EZ7">
        <v>109.16465759277344</v>
      </c>
      <c r="FA7">
        <v>120.296630859375</v>
      </c>
      <c r="FB7">
        <v>109.42246246337891</v>
      </c>
      <c r="FC7">
        <v>108.98426818847656</v>
      </c>
      <c r="FD7">
        <v>109.72025299072266</v>
      </c>
      <c r="FE7">
        <v>111.75691223144531</v>
      </c>
      <c r="FF7">
        <v>108.99179840087891</v>
      </c>
      <c r="FG7">
        <v>119.07916259765625</v>
      </c>
      <c r="FH7">
        <v>106.13996887207031</v>
      </c>
      <c r="FI7">
        <v>110.56414031982422</v>
      </c>
      <c r="FJ7">
        <v>106.96772003173828</v>
      </c>
      <c r="FK7">
        <v>118.46588897705078</v>
      </c>
      <c r="FL7">
        <v>109.17826843261719</v>
      </c>
      <c r="FM7">
        <v>119.66805267333984</v>
      </c>
      <c r="FN7">
        <v>109.45500946044922</v>
      </c>
      <c r="FO7">
        <v>108.96647644042969</v>
      </c>
      <c r="FP7">
        <v>109.73090362548828</v>
      </c>
      <c r="FQ7">
        <v>111.73464965820312</v>
      </c>
      <c r="FR7">
        <v>108.70161437988281</v>
      </c>
      <c r="FS7">
        <v>119.14152526855469</v>
      </c>
      <c r="FT7">
        <v>106.15151214599609</v>
      </c>
      <c r="FU7">
        <v>110.41461944580078</v>
      </c>
      <c r="FV7">
        <v>106.87978363037109</v>
      </c>
      <c r="FW7">
        <v>118.27176666259766</v>
      </c>
      <c r="FX7">
        <v>109.27371978759766</v>
      </c>
      <c r="FY7">
        <v>119.60008239746094</v>
      </c>
      <c r="FZ7">
        <v>109.41282653808594</v>
      </c>
      <c r="GA7">
        <v>109.00447845458984</v>
      </c>
      <c r="GB7">
        <v>110.67587280273438</v>
      </c>
      <c r="GC7">
        <v>110.68723297119141</v>
      </c>
      <c r="GD7">
        <v>110.83026885986328</v>
      </c>
      <c r="GE7">
        <v>110.62454223632812</v>
      </c>
      <c r="GF7">
        <v>110.69765472412109</v>
      </c>
      <c r="GG7">
        <v>110.72052001953125</v>
      </c>
      <c r="GH7">
        <v>110.56778717041016</v>
      </c>
      <c r="GI7">
        <v>110.49209594726562</v>
      </c>
      <c r="GJ7">
        <v>110.60492706298828</v>
      </c>
      <c r="GK7">
        <v>110.33875274658203</v>
      </c>
      <c r="GL7">
        <v>109.736572265625</v>
      </c>
      <c r="GM7">
        <v>111.73695373535156</v>
      </c>
      <c r="GN7">
        <v>108.76464080810547</v>
      </c>
      <c r="GO7">
        <v>119.65521240234375</v>
      </c>
      <c r="GP7">
        <v>106.15341186523438</v>
      </c>
      <c r="GQ7">
        <v>110.65853118896484</v>
      </c>
      <c r="GR7">
        <v>106.96383666992188</v>
      </c>
      <c r="GS7">
        <v>118.58909606933594</v>
      </c>
      <c r="GT7">
        <v>109.16130828857422</v>
      </c>
      <c r="GU7">
        <v>120.29464721679688</v>
      </c>
      <c r="GV7">
        <v>109.48271179199219</v>
      </c>
      <c r="GW7">
        <v>108.9664306640625</v>
      </c>
      <c r="GX7">
        <v>110.58573913574219</v>
      </c>
      <c r="GY7">
        <v>110.58573913574219</v>
      </c>
    </row>
    <row r="8" spans="1:207" x14ac:dyDescent="0.2">
      <c r="A8" s="223">
        <v>42887</v>
      </c>
      <c r="B8">
        <v>6</v>
      </c>
      <c r="C8">
        <v>2017</v>
      </c>
      <c r="D8">
        <v>112.19669342041016</v>
      </c>
      <c r="E8">
        <v>111.30752563476562</v>
      </c>
      <c r="F8">
        <v>112.39476013183594</v>
      </c>
      <c r="G8">
        <v>111.98880004882812</v>
      </c>
      <c r="H8">
        <v>112.00383758544922</v>
      </c>
      <c r="I8">
        <v>111.61599731445312</v>
      </c>
      <c r="J8">
        <v>112.020263671875</v>
      </c>
      <c r="K8">
        <v>111.39462280273438</v>
      </c>
      <c r="L8">
        <v>112.54522705078125</v>
      </c>
      <c r="M8">
        <v>112.18891906738281</v>
      </c>
      <c r="N8">
        <v>112.24875640869141</v>
      </c>
      <c r="O8">
        <v>111.6357421875</v>
      </c>
      <c r="P8">
        <v>112.35944366455078</v>
      </c>
      <c r="Q8">
        <v>111.56417846679688</v>
      </c>
      <c r="R8">
        <v>112.69001770019531</v>
      </c>
      <c r="S8">
        <v>111.83077239990234</v>
      </c>
      <c r="T8">
        <v>112.39136505126953</v>
      </c>
      <c r="U8">
        <v>111.66703796386719</v>
      </c>
      <c r="V8">
        <v>111.90981292724609</v>
      </c>
      <c r="W8">
        <v>111.36452484130859</v>
      </c>
      <c r="X8">
        <v>112.78673553466797</v>
      </c>
      <c r="Y8">
        <v>112.19029998779297</v>
      </c>
      <c r="Z8">
        <v>112.5484619140625</v>
      </c>
      <c r="AA8">
        <v>111.79140472412109</v>
      </c>
      <c r="AB8">
        <v>112.1317138671875</v>
      </c>
      <c r="AC8">
        <v>111.55499267578125</v>
      </c>
      <c r="AD8">
        <v>112.85157012939453</v>
      </c>
      <c r="AE8">
        <v>111.91970062255859</v>
      </c>
      <c r="AF8">
        <v>112.53416442871094</v>
      </c>
      <c r="AG8">
        <v>111.65536499023438</v>
      </c>
      <c r="AH8">
        <v>112.24730682373047</v>
      </c>
      <c r="AI8">
        <v>111.46806335449219</v>
      </c>
      <c r="AJ8">
        <v>113.02156066894531</v>
      </c>
      <c r="AK8">
        <v>112.08390808105469</v>
      </c>
      <c r="AL8">
        <v>112.50791931152344</v>
      </c>
      <c r="AM8">
        <v>111.64327239990234</v>
      </c>
      <c r="AN8">
        <v>111.80905914306641</v>
      </c>
      <c r="AO8">
        <v>111.57413482666016</v>
      </c>
      <c r="AP8">
        <v>112.97721099853516</v>
      </c>
      <c r="AQ8">
        <v>111.99442291259766</v>
      </c>
      <c r="AR8">
        <v>112.54891204833984</v>
      </c>
      <c r="AS8">
        <v>111.73305511474609</v>
      </c>
      <c r="AT8">
        <v>111.91740417480469</v>
      </c>
      <c r="AU8">
        <v>111.31105804443359</v>
      </c>
      <c r="AV8">
        <v>113.15155792236328</v>
      </c>
      <c r="AW8">
        <v>112.17446136474609</v>
      </c>
      <c r="AX8">
        <v>112.48062133789062</v>
      </c>
      <c r="AY8">
        <v>111.97209167480469</v>
      </c>
      <c r="AZ8">
        <v>112.06205749511719</v>
      </c>
      <c r="BA8">
        <v>111.56539154052734</v>
      </c>
      <c r="BB8">
        <v>113.00576782226562</v>
      </c>
      <c r="BC8">
        <v>112.49700164794922</v>
      </c>
      <c r="BD8">
        <v>112.68894195556641</v>
      </c>
      <c r="BE8">
        <v>112.06022644042969</v>
      </c>
      <c r="BF8">
        <v>111.78319549560547</v>
      </c>
      <c r="BG8">
        <v>111.28529357910156</v>
      </c>
      <c r="BH8">
        <v>112.83023834228516</v>
      </c>
      <c r="BI8">
        <v>111.39206695556641</v>
      </c>
      <c r="BJ8">
        <v>112.68484497070312</v>
      </c>
      <c r="BK8">
        <v>112.22052001953125</v>
      </c>
      <c r="BL8">
        <v>110.70378875732422</v>
      </c>
      <c r="BM8">
        <v>112.61227416992188</v>
      </c>
      <c r="BN8">
        <v>109.65715789794922</v>
      </c>
      <c r="BO8">
        <v>122.74774932861328</v>
      </c>
      <c r="BP8">
        <v>107.35247039794922</v>
      </c>
      <c r="BQ8">
        <v>112.65257263183594</v>
      </c>
      <c r="BR8">
        <v>107.86479949951172</v>
      </c>
      <c r="BS8">
        <v>120.25272369384766</v>
      </c>
      <c r="BT8">
        <v>111.37447357177734</v>
      </c>
      <c r="BU8">
        <v>122.64774322509766</v>
      </c>
      <c r="BV8">
        <v>110.98987579345703</v>
      </c>
      <c r="BW8">
        <v>110.48260498046875</v>
      </c>
      <c r="BX8">
        <v>110.69538116455078</v>
      </c>
      <c r="BY8">
        <v>112.52183532714844</v>
      </c>
      <c r="BZ8">
        <v>109.69004821777344</v>
      </c>
      <c r="CA8">
        <v>122.77256774902344</v>
      </c>
      <c r="CB8">
        <v>107.37123870849609</v>
      </c>
      <c r="CC8">
        <v>112.67637634277344</v>
      </c>
      <c r="CD8">
        <v>107.96500396728516</v>
      </c>
      <c r="CE8">
        <v>120.13874053955078</v>
      </c>
      <c r="CF8">
        <v>111.53938293457031</v>
      </c>
      <c r="CG8">
        <v>123.03453826904297</v>
      </c>
      <c r="CH8">
        <v>110.85440826416016</v>
      </c>
      <c r="CI8">
        <v>110.43564605712891</v>
      </c>
      <c r="CJ8">
        <v>110.719970703125</v>
      </c>
      <c r="CK8">
        <v>112.44008636474609</v>
      </c>
      <c r="CL8">
        <v>109.70262908935547</v>
      </c>
      <c r="CM8">
        <v>122.27232360839844</v>
      </c>
      <c r="CN8">
        <v>107.40575408935547</v>
      </c>
      <c r="CO8">
        <v>112.42267608642578</v>
      </c>
      <c r="CP8">
        <v>107.93070220947266</v>
      </c>
      <c r="CQ8">
        <v>120.13090515136719</v>
      </c>
      <c r="CR8">
        <v>111.50823211669922</v>
      </c>
      <c r="CS8">
        <v>121.74567413330078</v>
      </c>
      <c r="CT8">
        <v>110.82768249511719</v>
      </c>
      <c r="CU8">
        <v>110.34331512451172</v>
      </c>
      <c r="CV8">
        <v>110.70578002929688</v>
      </c>
      <c r="CW8">
        <v>112.49421691894531</v>
      </c>
      <c r="CX8">
        <v>109.78805541992188</v>
      </c>
      <c r="CY8">
        <v>122.26983642578125</v>
      </c>
      <c r="CZ8">
        <v>107.48616790771484</v>
      </c>
      <c r="DA8">
        <v>112.59919738769531</v>
      </c>
      <c r="DB8">
        <v>107.88568878173828</v>
      </c>
      <c r="DC8">
        <v>120.02172088623047</v>
      </c>
      <c r="DD8">
        <v>111.52991485595703</v>
      </c>
      <c r="DE8">
        <v>121.84205627441406</v>
      </c>
      <c r="DF8">
        <v>110.93010711669922</v>
      </c>
      <c r="DG8">
        <v>110.41665649414062</v>
      </c>
      <c r="DH8">
        <v>110.72416687011719</v>
      </c>
      <c r="DI8">
        <v>112.50901031494141</v>
      </c>
      <c r="DJ8">
        <v>109.955322265625</v>
      </c>
      <c r="DK8">
        <v>121.62737274169922</v>
      </c>
      <c r="DL8">
        <v>107.46404266357422</v>
      </c>
      <c r="DM8">
        <v>112.52667236328125</v>
      </c>
      <c r="DN8">
        <v>107.87513732910156</v>
      </c>
      <c r="DO8">
        <v>120.08612823486328</v>
      </c>
      <c r="DP8">
        <v>111.43124389648438</v>
      </c>
      <c r="DQ8">
        <v>122.48358154296875</v>
      </c>
      <c r="DR8">
        <v>110.94673156738281</v>
      </c>
      <c r="DS8">
        <v>110.34646606445312</v>
      </c>
      <c r="DT8">
        <v>110.65133666992188</v>
      </c>
      <c r="DU8">
        <v>112.51617431640625</v>
      </c>
      <c r="DV8">
        <v>109.85004425048828</v>
      </c>
      <c r="DW8">
        <v>121.72779083251953</v>
      </c>
      <c r="DX8">
        <v>107.47490692138672</v>
      </c>
      <c r="DY8">
        <v>112.53128051757812</v>
      </c>
      <c r="DZ8">
        <v>107.89101409912109</v>
      </c>
      <c r="EA8">
        <v>120.03775787353516</v>
      </c>
      <c r="EB8">
        <v>111.56960296630859</v>
      </c>
      <c r="EC8">
        <v>121.20906829833984</v>
      </c>
      <c r="ED8">
        <v>110.85350036621094</v>
      </c>
      <c r="EE8">
        <v>110.35353088378906</v>
      </c>
      <c r="EF8">
        <v>110.64653015136719</v>
      </c>
      <c r="EG8">
        <v>112.51401519775391</v>
      </c>
      <c r="EH8">
        <v>109.76262664794922</v>
      </c>
      <c r="EI8">
        <v>121.66741943359375</v>
      </c>
      <c r="EJ8">
        <v>107.46132659912109</v>
      </c>
      <c r="EK8">
        <v>112.37591552734375</v>
      </c>
      <c r="EL8">
        <v>107.74176788330078</v>
      </c>
      <c r="EM8">
        <v>119.92405700683594</v>
      </c>
      <c r="EN8">
        <v>111.70819854736328</v>
      </c>
      <c r="EO8">
        <v>121.81044006347656</v>
      </c>
      <c r="EP8">
        <v>110.8626708984375</v>
      </c>
      <c r="EQ8">
        <v>110.36714935302734</v>
      </c>
      <c r="ER8">
        <v>110.68918609619141</v>
      </c>
      <c r="ES8">
        <v>112.54241180419922</v>
      </c>
      <c r="ET8">
        <v>109.82743072509766</v>
      </c>
      <c r="EU8">
        <v>121.43729400634766</v>
      </c>
      <c r="EV8">
        <v>107.49280548095703</v>
      </c>
      <c r="EW8">
        <v>112.18203735351562</v>
      </c>
      <c r="EX8">
        <v>107.76406097412109</v>
      </c>
      <c r="EY8">
        <v>119.92189788818359</v>
      </c>
      <c r="EZ8">
        <v>111.69614410400391</v>
      </c>
      <c r="FA8">
        <v>121.30730438232422</v>
      </c>
      <c r="FB8">
        <v>110.88166809082031</v>
      </c>
      <c r="FC8">
        <v>110.43807983398438</v>
      </c>
      <c r="FD8">
        <v>110.70436859130859</v>
      </c>
      <c r="FE8">
        <v>112.52119445800781</v>
      </c>
      <c r="FF8">
        <v>109.97984313964844</v>
      </c>
      <c r="FG8">
        <v>121.20697784423828</v>
      </c>
      <c r="FH8">
        <v>107.5223388671875</v>
      </c>
      <c r="FI8">
        <v>112.15654754638672</v>
      </c>
      <c r="FJ8">
        <v>107.69113922119141</v>
      </c>
      <c r="FK8">
        <v>119.95146942138672</v>
      </c>
      <c r="FL8">
        <v>111.76218414306641</v>
      </c>
      <c r="FM8">
        <v>120.77094268798828</v>
      </c>
      <c r="FN8">
        <v>110.931884765625</v>
      </c>
      <c r="FO8">
        <v>110.37795257568359</v>
      </c>
      <c r="FP8">
        <v>110.74691009521484</v>
      </c>
      <c r="FQ8">
        <v>112.42881011962891</v>
      </c>
      <c r="FR8">
        <v>109.65005493164062</v>
      </c>
      <c r="FS8">
        <v>121.38231658935547</v>
      </c>
      <c r="FT8">
        <v>107.5728759765625</v>
      </c>
      <c r="FU8">
        <v>111.96735382080078</v>
      </c>
      <c r="FV8">
        <v>107.56167602539062</v>
      </c>
      <c r="FW8">
        <v>119.85527038574219</v>
      </c>
      <c r="FX8">
        <v>111.95680999755859</v>
      </c>
      <c r="FY8">
        <v>120.54989624023438</v>
      </c>
      <c r="FZ8">
        <v>110.98101806640625</v>
      </c>
      <c r="GA8">
        <v>110.38523864746094</v>
      </c>
      <c r="GB8">
        <v>111.90989685058594</v>
      </c>
      <c r="GC8">
        <v>111.92645263671875</v>
      </c>
      <c r="GD8">
        <v>112.09340667724609</v>
      </c>
      <c r="GE8">
        <v>111.88223266601562</v>
      </c>
      <c r="GF8">
        <v>111.98290252685547</v>
      </c>
      <c r="GG8">
        <v>112.00867462158203</v>
      </c>
      <c r="GH8">
        <v>111.86569976806641</v>
      </c>
      <c r="GI8">
        <v>111.81098937988281</v>
      </c>
      <c r="GJ8">
        <v>111.95595550537109</v>
      </c>
      <c r="GK8">
        <v>111.74592590332031</v>
      </c>
      <c r="GL8">
        <v>110.69869995117188</v>
      </c>
      <c r="GM8">
        <v>112.50177001953125</v>
      </c>
      <c r="GN8">
        <v>109.79009246826172</v>
      </c>
      <c r="GO8">
        <v>121.74564361572266</v>
      </c>
      <c r="GP8">
        <v>107.49508666992188</v>
      </c>
      <c r="GQ8">
        <v>112.28048706054688</v>
      </c>
      <c r="GR8">
        <v>107.76163482666016</v>
      </c>
      <c r="GS8">
        <v>119.99961090087891</v>
      </c>
      <c r="GT8">
        <v>111.68613433837891</v>
      </c>
      <c r="GU8">
        <v>121.32559204101562</v>
      </c>
      <c r="GV8">
        <v>110.91706085205078</v>
      </c>
      <c r="GW8">
        <v>110.38911437988281</v>
      </c>
      <c r="GX8">
        <v>111.8983154296875</v>
      </c>
      <c r="GY8">
        <v>111.89830780029297</v>
      </c>
    </row>
    <row r="9" spans="1:207" x14ac:dyDescent="0.2">
      <c r="A9" s="223">
        <v>42917</v>
      </c>
      <c r="B9">
        <v>7</v>
      </c>
      <c r="C9">
        <v>2017</v>
      </c>
      <c r="D9">
        <v>113.85530090332031</v>
      </c>
      <c r="E9">
        <v>113.217529296875</v>
      </c>
      <c r="F9">
        <v>113.86048889160156</v>
      </c>
      <c r="G9">
        <v>113.28738403320312</v>
      </c>
      <c r="H9">
        <v>113.48530578613281</v>
      </c>
      <c r="I9">
        <v>113.16803741455078</v>
      </c>
      <c r="J9">
        <v>113.71345520019531</v>
      </c>
      <c r="K9">
        <v>113.35190582275391</v>
      </c>
      <c r="L9">
        <v>114.05009460449219</v>
      </c>
      <c r="M9">
        <v>113.51761627197266</v>
      </c>
      <c r="N9">
        <v>113.77794647216797</v>
      </c>
      <c r="O9">
        <v>113.15245819091797</v>
      </c>
      <c r="P9">
        <v>114.08363342285156</v>
      </c>
      <c r="Q9">
        <v>113.58037567138672</v>
      </c>
      <c r="R9">
        <v>114.27597808837891</v>
      </c>
      <c r="S9">
        <v>113.35157775878906</v>
      </c>
      <c r="T9">
        <v>113.97200012207031</v>
      </c>
      <c r="U9">
        <v>113.23902130126953</v>
      </c>
      <c r="V9">
        <v>113.71173095703125</v>
      </c>
      <c r="W9">
        <v>113.42845916748047</v>
      </c>
      <c r="X9">
        <v>114.44170379638672</v>
      </c>
      <c r="Y9">
        <v>113.61680603027344</v>
      </c>
      <c r="Z9">
        <v>114.13541412353516</v>
      </c>
      <c r="AA9">
        <v>113.43836212158203</v>
      </c>
      <c r="AB9">
        <v>113.91668701171875</v>
      </c>
      <c r="AC9">
        <v>113.67596435546875</v>
      </c>
      <c r="AD9">
        <v>114.55339813232422</v>
      </c>
      <c r="AE9">
        <v>113.54286193847656</v>
      </c>
      <c r="AF9">
        <v>114.11854553222656</v>
      </c>
      <c r="AG9">
        <v>113.32258605957031</v>
      </c>
      <c r="AH9">
        <v>114.00608825683594</v>
      </c>
      <c r="AI9">
        <v>113.60843658447266</v>
      </c>
      <c r="AJ9">
        <v>114.70622253417969</v>
      </c>
      <c r="AK9">
        <v>113.48519897460938</v>
      </c>
      <c r="AL9">
        <v>114.13799285888672</v>
      </c>
      <c r="AM9">
        <v>113.36297607421875</v>
      </c>
      <c r="AN9">
        <v>113.63480377197266</v>
      </c>
      <c r="AO9">
        <v>113.77318572998047</v>
      </c>
      <c r="AP9">
        <v>114.71012115478516</v>
      </c>
      <c r="AQ9">
        <v>113.64347076416016</v>
      </c>
      <c r="AR9">
        <v>114.19976043701172</v>
      </c>
      <c r="AS9">
        <v>113.47833251953125</v>
      </c>
      <c r="AT9">
        <v>113.81767272949219</v>
      </c>
      <c r="AU9">
        <v>113.53321838378906</v>
      </c>
      <c r="AV9">
        <v>114.96692657470703</v>
      </c>
      <c r="AW9">
        <v>113.74530029296875</v>
      </c>
      <c r="AX9">
        <v>114.15845489501953</v>
      </c>
      <c r="AY9">
        <v>113.81296539306641</v>
      </c>
      <c r="AZ9">
        <v>114.05481719970703</v>
      </c>
      <c r="BA9">
        <v>113.88331604003906</v>
      </c>
      <c r="BB9">
        <v>114.90625762939453</v>
      </c>
      <c r="BC9">
        <v>114.14110565185547</v>
      </c>
      <c r="BD9">
        <v>114.43871307373047</v>
      </c>
      <c r="BE9">
        <v>113.94441986083984</v>
      </c>
      <c r="BF9">
        <v>113.8770751953125</v>
      </c>
      <c r="BG9">
        <v>113.73747253417969</v>
      </c>
      <c r="BH9">
        <v>114.77076721191406</v>
      </c>
      <c r="BI9">
        <v>113.00032043457031</v>
      </c>
      <c r="BJ9">
        <v>114.41453552246094</v>
      </c>
      <c r="BK9">
        <v>114.19710540771484</v>
      </c>
      <c r="BL9">
        <v>111.88762664794922</v>
      </c>
      <c r="BM9">
        <v>115.80906677246094</v>
      </c>
      <c r="BN9">
        <v>108.65608978271484</v>
      </c>
      <c r="BO9">
        <v>125.07886505126953</v>
      </c>
      <c r="BP9">
        <v>109.9383544921875</v>
      </c>
      <c r="BQ9">
        <v>116.17973327636719</v>
      </c>
      <c r="BR9">
        <v>110.42564392089844</v>
      </c>
      <c r="BS9">
        <v>121.28269958496094</v>
      </c>
      <c r="BT9">
        <v>115.2176513671875</v>
      </c>
      <c r="BU9">
        <v>123.73434448242188</v>
      </c>
      <c r="BV9">
        <v>113.54531097412109</v>
      </c>
      <c r="BW9">
        <v>111.86551666259766</v>
      </c>
      <c r="BX9">
        <v>111.90562438964844</v>
      </c>
      <c r="BY9">
        <v>115.78314971923828</v>
      </c>
      <c r="BZ9">
        <v>108.66038513183594</v>
      </c>
      <c r="CA9">
        <v>125.07728576660156</v>
      </c>
      <c r="CB9">
        <v>109.96169281005859</v>
      </c>
      <c r="CC9">
        <v>116.34145355224609</v>
      </c>
      <c r="CD9">
        <v>110.50026702880859</v>
      </c>
      <c r="CE9">
        <v>121.21192932128906</v>
      </c>
      <c r="CF9">
        <v>115.385986328125</v>
      </c>
      <c r="CG9">
        <v>124.13405609130859</v>
      </c>
      <c r="CH9">
        <v>113.42379760742188</v>
      </c>
      <c r="CI9">
        <v>111.81432342529297</v>
      </c>
      <c r="CJ9">
        <v>111.95061492919922</v>
      </c>
      <c r="CK9">
        <v>115.673828125</v>
      </c>
      <c r="CL9">
        <v>108.55570220947266</v>
      </c>
      <c r="CM9">
        <v>124.65708923339844</v>
      </c>
      <c r="CN9">
        <v>109.99203491210938</v>
      </c>
      <c r="CO9">
        <v>116.12651062011719</v>
      </c>
      <c r="CP9">
        <v>110.45642852783203</v>
      </c>
      <c r="CQ9">
        <v>121.23542785644531</v>
      </c>
      <c r="CR9">
        <v>115.42520904541016</v>
      </c>
      <c r="CS9">
        <v>122.75491333007812</v>
      </c>
      <c r="CT9">
        <v>113.47780609130859</v>
      </c>
      <c r="CU9">
        <v>111.77295684814453</v>
      </c>
      <c r="CV9">
        <v>111.94340515136719</v>
      </c>
      <c r="CW9">
        <v>115.8814697265625</v>
      </c>
      <c r="CX9">
        <v>108.63576507568359</v>
      </c>
      <c r="CY9">
        <v>124.64266204833984</v>
      </c>
      <c r="CZ9">
        <v>110.06582641601562</v>
      </c>
      <c r="DA9">
        <v>116.28421783447266</v>
      </c>
      <c r="DB9">
        <v>110.20627593994141</v>
      </c>
      <c r="DC9">
        <v>121.155029296875</v>
      </c>
      <c r="DD9">
        <v>115.55506896972656</v>
      </c>
      <c r="DE9">
        <v>122.85063171386719</v>
      </c>
      <c r="DF9">
        <v>113.67381286621094</v>
      </c>
      <c r="DG9">
        <v>111.85060119628906</v>
      </c>
      <c r="DH9">
        <v>111.98342895507812</v>
      </c>
      <c r="DI9">
        <v>115.7894287109375</v>
      </c>
      <c r="DJ9">
        <v>108.73486328125</v>
      </c>
      <c r="DK9">
        <v>124.00093078613281</v>
      </c>
      <c r="DL9">
        <v>110.05860137939453</v>
      </c>
      <c r="DM9">
        <v>116.33496856689453</v>
      </c>
      <c r="DN9">
        <v>110.34976196289062</v>
      </c>
      <c r="DO9">
        <v>121.26164245605469</v>
      </c>
      <c r="DP9">
        <v>115.47946929931641</v>
      </c>
      <c r="DQ9">
        <v>123.54217529296875</v>
      </c>
      <c r="DR9">
        <v>113.77756500244141</v>
      </c>
      <c r="DS9">
        <v>111.81129455566406</v>
      </c>
      <c r="DT9">
        <v>111.90375518798828</v>
      </c>
      <c r="DU9">
        <v>115.78355407714844</v>
      </c>
      <c r="DV9">
        <v>108.64103698730469</v>
      </c>
      <c r="DW9">
        <v>124.13966369628906</v>
      </c>
      <c r="DX9">
        <v>110.05581665039062</v>
      </c>
      <c r="DY9">
        <v>116.3052978515625</v>
      </c>
      <c r="DZ9">
        <v>110.2650146484375</v>
      </c>
      <c r="EA9">
        <v>121.15746307373047</v>
      </c>
      <c r="EB9">
        <v>115.64712524414062</v>
      </c>
      <c r="EC9">
        <v>122.17274475097656</v>
      </c>
      <c r="ED9">
        <v>113.70558929443359</v>
      </c>
      <c r="EE9">
        <v>111.81584167480469</v>
      </c>
      <c r="EF9">
        <v>111.89788055419922</v>
      </c>
      <c r="EG9">
        <v>115.82878112792969</v>
      </c>
      <c r="EH9">
        <v>108.51204681396484</v>
      </c>
      <c r="EI9">
        <v>124.07404327392578</v>
      </c>
      <c r="EJ9">
        <v>110.03466796875</v>
      </c>
      <c r="EK9">
        <v>116.16329956054688</v>
      </c>
      <c r="EL9">
        <v>110.03525543212891</v>
      </c>
      <c r="EM9">
        <v>121.04254913330078</v>
      </c>
      <c r="EN9">
        <v>115.67279815673828</v>
      </c>
      <c r="EO9">
        <v>122.81337738037109</v>
      </c>
      <c r="EP9">
        <v>113.71822357177734</v>
      </c>
      <c r="EQ9">
        <v>111.82177734375</v>
      </c>
      <c r="ER9">
        <v>111.95478057861328</v>
      </c>
      <c r="ES9">
        <v>115.84892272949219</v>
      </c>
      <c r="ET9">
        <v>108.52306365966797</v>
      </c>
      <c r="EU9">
        <v>123.91297149658203</v>
      </c>
      <c r="EV9">
        <v>110.0849609375</v>
      </c>
      <c r="EW9">
        <v>115.95126342773438</v>
      </c>
      <c r="EX9">
        <v>110.06919097900391</v>
      </c>
      <c r="EY9">
        <v>121.08661651611328</v>
      </c>
      <c r="EZ9">
        <v>115.76486968994141</v>
      </c>
      <c r="FA9">
        <v>122.26387023925781</v>
      </c>
      <c r="FB9">
        <v>113.7738037109375</v>
      </c>
      <c r="FC9">
        <v>111.90543365478516</v>
      </c>
      <c r="FD9">
        <v>111.9761962890625</v>
      </c>
      <c r="FE9">
        <v>115.88227081298828</v>
      </c>
      <c r="FF9">
        <v>108.64131927490234</v>
      </c>
      <c r="FG9">
        <v>123.70957946777344</v>
      </c>
      <c r="FH9">
        <v>110.12245941162109</v>
      </c>
      <c r="FI9">
        <v>115.98957061767578</v>
      </c>
      <c r="FJ9">
        <v>110.04883575439453</v>
      </c>
      <c r="FK9">
        <v>121.09267425537109</v>
      </c>
      <c r="FL9">
        <v>115.82357025146484</v>
      </c>
      <c r="FM9">
        <v>121.69662475585938</v>
      </c>
      <c r="FN9">
        <v>113.88970184326172</v>
      </c>
      <c r="FO9">
        <v>111.87343597412109</v>
      </c>
      <c r="FP9">
        <v>112.01547241210938</v>
      </c>
      <c r="FQ9">
        <v>115.82869720458984</v>
      </c>
      <c r="FR9">
        <v>108.24948883056641</v>
      </c>
      <c r="FS9">
        <v>123.99661254882812</v>
      </c>
      <c r="FT9">
        <v>110.16863250732422</v>
      </c>
      <c r="FU9">
        <v>115.76422119140625</v>
      </c>
      <c r="FV9">
        <v>109.75240325927734</v>
      </c>
      <c r="FW9">
        <v>120.91194152832031</v>
      </c>
      <c r="FX9">
        <v>115.94339752197266</v>
      </c>
      <c r="FY9">
        <v>121.44947052001953</v>
      </c>
      <c r="FZ9">
        <v>113.86814117431641</v>
      </c>
      <c r="GA9">
        <v>111.87983703613281</v>
      </c>
      <c r="GB9">
        <v>113.54232788085938</v>
      </c>
      <c r="GC9">
        <v>113.61556243896484</v>
      </c>
      <c r="GD9">
        <v>113.858154296875</v>
      </c>
      <c r="GE9">
        <v>113.70517730712891</v>
      </c>
      <c r="GF9">
        <v>113.86012268066406</v>
      </c>
      <c r="GG9">
        <v>113.87364959716797</v>
      </c>
      <c r="GH9">
        <v>113.78647613525391</v>
      </c>
      <c r="GI9">
        <v>113.79155731201172</v>
      </c>
      <c r="GJ9">
        <v>114.03762817382812</v>
      </c>
      <c r="GK9">
        <v>113.9049072265625</v>
      </c>
      <c r="GL9">
        <v>111.94377136230469</v>
      </c>
      <c r="GM9">
        <v>115.81889343261719</v>
      </c>
      <c r="GN9">
        <v>108.55394744873047</v>
      </c>
      <c r="GO9">
        <v>124.19557189941406</v>
      </c>
      <c r="GP9">
        <v>110.08528900146484</v>
      </c>
      <c r="GQ9">
        <v>116.05193328857422</v>
      </c>
      <c r="GR9">
        <v>110.10426330566406</v>
      </c>
      <c r="GS9">
        <v>121.11514282226562</v>
      </c>
      <c r="GT9">
        <v>115.68686676025391</v>
      </c>
      <c r="GU9">
        <v>122.29196929931641</v>
      </c>
      <c r="GV9">
        <v>113.75749206542969</v>
      </c>
      <c r="GW9">
        <v>111.85124206542969</v>
      </c>
      <c r="GX9">
        <v>113.83236694335938</v>
      </c>
      <c r="GY9">
        <v>113.83235931396484</v>
      </c>
    </row>
    <row r="10" spans="1:207" x14ac:dyDescent="0.2">
      <c r="A10" s="223">
        <v>42948</v>
      </c>
      <c r="B10">
        <v>8</v>
      </c>
      <c r="C10">
        <v>2017</v>
      </c>
      <c r="D10">
        <v>115.66705322265625</v>
      </c>
      <c r="E10">
        <v>114.78810882568359</v>
      </c>
      <c r="F10">
        <v>115.28199768066406</v>
      </c>
      <c r="G10">
        <v>114.62978363037109</v>
      </c>
      <c r="H10">
        <v>115.16047668457031</v>
      </c>
      <c r="I10">
        <v>115.15987396240234</v>
      </c>
      <c r="J10">
        <v>115.46144104003906</v>
      </c>
      <c r="K10">
        <v>114.93164825439453</v>
      </c>
      <c r="L10">
        <v>115.46673583984375</v>
      </c>
      <c r="M10">
        <v>114.87823486328125</v>
      </c>
      <c r="N10">
        <v>115.41377258300781</v>
      </c>
      <c r="O10">
        <v>115.14580535888672</v>
      </c>
      <c r="P10">
        <v>115.86652374267578</v>
      </c>
      <c r="Q10">
        <v>115.119384765625</v>
      </c>
      <c r="R10">
        <v>115.73432159423828</v>
      </c>
      <c r="S10">
        <v>114.63779449462891</v>
      </c>
      <c r="T10">
        <v>115.59798431396484</v>
      </c>
      <c r="U10">
        <v>115.22283172607422</v>
      </c>
      <c r="V10">
        <v>115.39973449707031</v>
      </c>
      <c r="W10">
        <v>114.89389038085938</v>
      </c>
      <c r="X10">
        <v>115.90924072265625</v>
      </c>
      <c r="Y10">
        <v>114.9447021484375</v>
      </c>
      <c r="Z10">
        <v>115.73632049560547</v>
      </c>
      <c r="AA10">
        <v>115.41066741943359</v>
      </c>
      <c r="AB10">
        <v>115.66269683837891</v>
      </c>
      <c r="AC10">
        <v>115.18592834472656</v>
      </c>
      <c r="AD10">
        <v>116.05598449707031</v>
      </c>
      <c r="AE10">
        <v>114.88607025146484</v>
      </c>
      <c r="AF10">
        <v>115.72561645507812</v>
      </c>
      <c r="AG10">
        <v>115.28945159912109</v>
      </c>
      <c r="AH10">
        <v>115.72909545898438</v>
      </c>
      <c r="AI10">
        <v>115.11360931396484</v>
      </c>
      <c r="AJ10">
        <v>116.18614959716797</v>
      </c>
      <c r="AK10">
        <v>114.76996612548828</v>
      </c>
      <c r="AL10">
        <v>115.71586608886719</v>
      </c>
      <c r="AM10">
        <v>115.27463531494141</v>
      </c>
      <c r="AN10">
        <v>115.29743194580078</v>
      </c>
      <c r="AO10">
        <v>115.30003356933594</v>
      </c>
      <c r="AP10">
        <v>116.17778015136719</v>
      </c>
      <c r="AQ10">
        <v>115.0107421875</v>
      </c>
      <c r="AR10">
        <v>115.71522521972656</v>
      </c>
      <c r="AS10">
        <v>115.40953826904297</v>
      </c>
      <c r="AT10">
        <v>115.52447509765625</v>
      </c>
      <c r="AU10">
        <v>114.9609375</v>
      </c>
      <c r="AV10">
        <v>116.43447875976562</v>
      </c>
      <c r="AW10">
        <v>115.04500579833984</v>
      </c>
      <c r="AX10">
        <v>115.64787292480469</v>
      </c>
      <c r="AY10">
        <v>115.73368835449219</v>
      </c>
      <c r="AZ10">
        <v>115.77906036376953</v>
      </c>
      <c r="BA10">
        <v>115.31999969482422</v>
      </c>
      <c r="BB10">
        <v>116.36321258544922</v>
      </c>
      <c r="BC10">
        <v>115.48057556152344</v>
      </c>
      <c r="BD10">
        <v>115.94561767578125</v>
      </c>
      <c r="BE10">
        <v>115.86274719238281</v>
      </c>
      <c r="BF10">
        <v>115.50792694091797</v>
      </c>
      <c r="BG10">
        <v>115.09611511230469</v>
      </c>
      <c r="BH10">
        <v>116.23922729492188</v>
      </c>
      <c r="BI10">
        <v>114.05893707275391</v>
      </c>
      <c r="BJ10">
        <v>115.85100555419922</v>
      </c>
      <c r="BK10">
        <v>116.10512542724609</v>
      </c>
      <c r="BL10">
        <v>114.01351928710938</v>
      </c>
      <c r="BM10">
        <v>117.41269683837891</v>
      </c>
      <c r="BN10">
        <v>107.99556732177734</v>
      </c>
      <c r="BO10">
        <v>127.62354278564453</v>
      </c>
      <c r="BP10">
        <v>110.85186767578125</v>
      </c>
      <c r="BQ10">
        <v>119.02085113525391</v>
      </c>
      <c r="BR10">
        <v>111.57244110107422</v>
      </c>
      <c r="BS10">
        <v>123.08029937744141</v>
      </c>
      <c r="BT10">
        <v>116.5692138671875</v>
      </c>
      <c r="BU10">
        <v>125.97893524169922</v>
      </c>
      <c r="BV10">
        <v>114.37899017333984</v>
      </c>
      <c r="BW10">
        <v>113.77849578857422</v>
      </c>
      <c r="BX10">
        <v>114.08775329589844</v>
      </c>
      <c r="BY10">
        <v>117.40402984619141</v>
      </c>
      <c r="BZ10">
        <v>108.08010864257812</v>
      </c>
      <c r="CA10">
        <v>127.59278106689453</v>
      </c>
      <c r="CB10">
        <v>110.93614196777344</v>
      </c>
      <c r="CC10">
        <v>119.14369964599609</v>
      </c>
      <c r="CD10">
        <v>111.67485809326172</v>
      </c>
      <c r="CE10">
        <v>123.0234375</v>
      </c>
      <c r="CF10">
        <v>116.52355194091797</v>
      </c>
      <c r="CG10">
        <v>126.43806457519531</v>
      </c>
      <c r="CH10">
        <v>114.29833221435547</v>
      </c>
      <c r="CI10">
        <v>113.71540832519531</v>
      </c>
      <c r="CJ10">
        <v>114.17897796630859</v>
      </c>
      <c r="CK10">
        <v>117.26142120361328</v>
      </c>
      <c r="CL10">
        <v>107.931640625</v>
      </c>
      <c r="CM10">
        <v>127.25670623779297</v>
      </c>
      <c r="CN10">
        <v>110.98143005371094</v>
      </c>
      <c r="CO10">
        <v>119.00161743164062</v>
      </c>
      <c r="CP10">
        <v>111.61087036132812</v>
      </c>
      <c r="CQ10">
        <v>123.05606842041016</v>
      </c>
      <c r="CR10">
        <v>116.47205352783203</v>
      </c>
      <c r="CS10">
        <v>124.96530151367188</v>
      </c>
      <c r="CT10">
        <v>114.33989715576172</v>
      </c>
      <c r="CU10">
        <v>113.57845306396484</v>
      </c>
      <c r="CV10">
        <v>114.20954895019531</v>
      </c>
      <c r="CW10">
        <v>117.40982818603516</v>
      </c>
      <c r="CX10">
        <v>108.02485656738281</v>
      </c>
      <c r="CY10">
        <v>127.29371643066406</v>
      </c>
      <c r="CZ10">
        <v>111.0780029296875</v>
      </c>
      <c r="DA10">
        <v>119.10718536376953</v>
      </c>
      <c r="DB10">
        <v>111.37789154052734</v>
      </c>
      <c r="DC10">
        <v>122.98140716552734</v>
      </c>
      <c r="DD10">
        <v>116.47085571289062</v>
      </c>
      <c r="DE10">
        <v>125.04396820068359</v>
      </c>
      <c r="DF10">
        <v>114.50650024414062</v>
      </c>
      <c r="DG10">
        <v>113.64360809326172</v>
      </c>
      <c r="DH10">
        <v>114.29436492919922</v>
      </c>
      <c r="DI10">
        <v>117.29775238037109</v>
      </c>
      <c r="DJ10">
        <v>108.06903839111328</v>
      </c>
      <c r="DK10">
        <v>126.61408233642578</v>
      </c>
      <c r="DL10">
        <v>111.09552001953125</v>
      </c>
      <c r="DM10">
        <v>119.16755676269531</v>
      </c>
      <c r="DN10">
        <v>111.52034759521484</v>
      </c>
      <c r="DO10">
        <v>123.05450439453125</v>
      </c>
      <c r="DP10">
        <v>116.36815643310547</v>
      </c>
      <c r="DQ10">
        <v>125.81979370117188</v>
      </c>
      <c r="DR10">
        <v>114.59151458740234</v>
      </c>
      <c r="DS10">
        <v>113.55855560302734</v>
      </c>
      <c r="DT10">
        <v>114.215576171875</v>
      </c>
      <c r="DU10">
        <v>117.30922698974609</v>
      </c>
      <c r="DV10">
        <v>108.04661560058594</v>
      </c>
      <c r="DW10">
        <v>126.79396820068359</v>
      </c>
      <c r="DX10">
        <v>111.1190185546875</v>
      </c>
      <c r="DY10">
        <v>119.13134765625</v>
      </c>
      <c r="DZ10">
        <v>111.45128631591797</v>
      </c>
      <c r="EA10">
        <v>122.99571990966797</v>
      </c>
      <c r="EB10">
        <v>116.48795318603516</v>
      </c>
      <c r="EC10">
        <v>124.31849670410156</v>
      </c>
      <c r="ED10">
        <v>114.56301879882812</v>
      </c>
      <c r="EE10">
        <v>113.56195068359375</v>
      </c>
      <c r="EF10">
        <v>114.21430206298828</v>
      </c>
      <c r="EG10">
        <v>117.32379913330078</v>
      </c>
      <c r="EH10">
        <v>107.96150970458984</v>
      </c>
      <c r="EI10">
        <v>126.73398590087891</v>
      </c>
      <c r="EJ10">
        <v>111.07416534423828</v>
      </c>
      <c r="EK10">
        <v>119.05461883544922</v>
      </c>
      <c r="EL10">
        <v>111.22198486328125</v>
      </c>
      <c r="EM10">
        <v>122.88373565673828</v>
      </c>
      <c r="EN10">
        <v>116.45861053466797</v>
      </c>
      <c r="EO10">
        <v>125.09862518310547</v>
      </c>
      <c r="EP10">
        <v>114.58138275146484</v>
      </c>
      <c r="EQ10">
        <v>113.57697296142578</v>
      </c>
      <c r="ER10">
        <v>114.31142425537109</v>
      </c>
      <c r="ES10">
        <v>117.34244537353516</v>
      </c>
      <c r="ET10">
        <v>107.92393493652344</v>
      </c>
      <c r="EU10">
        <v>126.65831756591797</v>
      </c>
      <c r="EV10">
        <v>111.15969848632812</v>
      </c>
      <c r="EW10">
        <v>118.91902160644531</v>
      </c>
      <c r="EX10">
        <v>111.26528930664062</v>
      </c>
      <c r="EY10">
        <v>122.88381195068359</v>
      </c>
      <c r="EZ10">
        <v>116.46153259277344</v>
      </c>
      <c r="FA10">
        <v>124.3941650390625</v>
      </c>
      <c r="FB10">
        <v>114.62245941162109</v>
      </c>
      <c r="FC10">
        <v>113.65032958984375</v>
      </c>
      <c r="FD10">
        <v>114.34786224365234</v>
      </c>
      <c r="FE10">
        <v>117.32893371582031</v>
      </c>
      <c r="FF10">
        <v>108.0806884765625</v>
      </c>
      <c r="FG10">
        <v>126.45780944824219</v>
      </c>
      <c r="FH10">
        <v>111.19797515869141</v>
      </c>
      <c r="FI10">
        <v>118.96633148193359</v>
      </c>
      <c r="FJ10">
        <v>111.27553558349609</v>
      </c>
      <c r="FK10">
        <v>122.90656280517578</v>
      </c>
      <c r="FL10">
        <v>116.44023895263672</v>
      </c>
      <c r="FM10">
        <v>123.91193389892578</v>
      </c>
      <c r="FN10">
        <v>114.71408081054688</v>
      </c>
      <c r="FO10">
        <v>113.58444213867188</v>
      </c>
      <c r="FP10">
        <v>114.38613128662109</v>
      </c>
      <c r="FQ10">
        <v>117.30764007568359</v>
      </c>
      <c r="FR10">
        <v>107.70619964599609</v>
      </c>
      <c r="FS10">
        <v>126.88319396972656</v>
      </c>
      <c r="FT10">
        <v>111.24973297119141</v>
      </c>
      <c r="FU10">
        <v>118.80741882324219</v>
      </c>
      <c r="FV10">
        <v>110.97572326660156</v>
      </c>
      <c r="FW10">
        <v>122.81528472900391</v>
      </c>
      <c r="FX10">
        <v>116.48625946044922</v>
      </c>
      <c r="FY10">
        <v>123.42141723632812</v>
      </c>
      <c r="FZ10">
        <v>114.77469635009766</v>
      </c>
      <c r="GA10">
        <v>113.59114074707031</v>
      </c>
      <c r="GB10">
        <v>115.15065002441406</v>
      </c>
      <c r="GC10">
        <v>115.22452545166016</v>
      </c>
      <c r="GD10">
        <v>115.48074340820312</v>
      </c>
      <c r="GE10">
        <v>115.28363800048828</v>
      </c>
      <c r="GF10">
        <v>115.47391510009766</v>
      </c>
      <c r="GG10">
        <v>115.48494720458984</v>
      </c>
      <c r="GH10">
        <v>115.38714599609375</v>
      </c>
      <c r="GI10">
        <v>115.37896728515625</v>
      </c>
      <c r="GJ10">
        <v>115.64688873291016</v>
      </c>
      <c r="GK10">
        <v>115.46614837646484</v>
      </c>
      <c r="GL10">
        <v>114.23380279541016</v>
      </c>
      <c r="GM10">
        <v>117.33526611328125</v>
      </c>
      <c r="GN10">
        <v>107.96308898925781</v>
      </c>
      <c r="GO10">
        <v>126.89474487304688</v>
      </c>
      <c r="GP10">
        <v>111.13450622558594</v>
      </c>
      <c r="GQ10">
        <v>118.98265075683594</v>
      </c>
      <c r="GR10">
        <v>111.29925537109375</v>
      </c>
      <c r="GS10">
        <v>122.94519805908203</v>
      </c>
      <c r="GT10">
        <v>116.46917724609375</v>
      </c>
      <c r="GU10">
        <v>124.45167541503906</v>
      </c>
      <c r="GV10">
        <v>114.61578369140625</v>
      </c>
      <c r="GW10">
        <v>113.60847473144531</v>
      </c>
      <c r="GX10">
        <v>115.42844390869141</v>
      </c>
      <c r="GY10">
        <v>115.42843627929688</v>
      </c>
    </row>
    <row r="11" spans="1:207" x14ac:dyDescent="0.2">
      <c r="A11" s="223">
        <v>42979</v>
      </c>
      <c r="B11">
        <v>9</v>
      </c>
      <c r="C11">
        <v>2017</v>
      </c>
      <c r="D11">
        <v>118.06793975830078</v>
      </c>
      <c r="E11">
        <v>116.97536468505859</v>
      </c>
      <c r="F11">
        <v>117.49433898925781</v>
      </c>
      <c r="G11">
        <v>116.16960906982422</v>
      </c>
      <c r="H11">
        <v>117.2021484375</v>
      </c>
      <c r="I11">
        <v>116.62003326416016</v>
      </c>
      <c r="J11">
        <v>117.89884948730469</v>
      </c>
      <c r="K11">
        <v>117.15655517578125</v>
      </c>
      <c r="L11">
        <v>117.60580444335938</v>
      </c>
      <c r="M11">
        <v>116.40188598632812</v>
      </c>
      <c r="N11">
        <v>117.47735595703125</v>
      </c>
      <c r="O11">
        <v>116.5843505859375</v>
      </c>
      <c r="P11">
        <v>118.32405853271484</v>
      </c>
      <c r="Q11">
        <v>117.36663055419922</v>
      </c>
      <c r="R11">
        <v>117.81784820556641</v>
      </c>
      <c r="S11">
        <v>116.07064819335938</v>
      </c>
      <c r="T11">
        <v>117.6002197265625</v>
      </c>
      <c r="U11">
        <v>116.67971801757812</v>
      </c>
      <c r="V11">
        <v>117.70926666259766</v>
      </c>
      <c r="W11">
        <v>117.08114624023438</v>
      </c>
      <c r="X11">
        <v>117.96343231201172</v>
      </c>
      <c r="Y11">
        <v>116.40692138671875</v>
      </c>
      <c r="Z11">
        <v>117.75796508789062</v>
      </c>
      <c r="AA11">
        <v>116.90981292724609</v>
      </c>
      <c r="AB11">
        <v>118.04338073730469</v>
      </c>
      <c r="AC11">
        <v>117.43362426757812</v>
      </c>
      <c r="AD11">
        <v>118.07404327392578</v>
      </c>
      <c r="AE11">
        <v>116.2861328125</v>
      </c>
      <c r="AF11">
        <v>117.73773193359375</v>
      </c>
      <c r="AG11">
        <v>116.84786224365234</v>
      </c>
      <c r="AH11">
        <v>118.18650817871094</v>
      </c>
      <c r="AI11">
        <v>117.35291290283203</v>
      </c>
      <c r="AJ11">
        <v>118.17423248291016</v>
      </c>
      <c r="AK11">
        <v>116.24971771240234</v>
      </c>
      <c r="AL11">
        <v>117.74542999267578</v>
      </c>
      <c r="AM11">
        <v>116.79674530029297</v>
      </c>
      <c r="AN11">
        <v>117.69049072265625</v>
      </c>
      <c r="AO11">
        <v>117.56479644775391</v>
      </c>
      <c r="AP11">
        <v>118.12403869628906</v>
      </c>
      <c r="AQ11">
        <v>116.40113830566406</v>
      </c>
      <c r="AR11">
        <v>117.67905426025391</v>
      </c>
      <c r="AS11">
        <v>116.86759948730469</v>
      </c>
      <c r="AT11">
        <v>117.93540191650391</v>
      </c>
      <c r="AU11">
        <v>117.13710784912109</v>
      </c>
      <c r="AV11">
        <v>118.2979736328125</v>
      </c>
      <c r="AW11">
        <v>116.45477294921875</v>
      </c>
      <c r="AX11">
        <v>117.60922241210938</v>
      </c>
      <c r="AY11">
        <v>117.32608795166016</v>
      </c>
      <c r="AZ11">
        <v>118.17406463623047</v>
      </c>
      <c r="BA11">
        <v>117.57295989990234</v>
      </c>
      <c r="BB11">
        <v>118.16474151611328</v>
      </c>
      <c r="BC11">
        <v>116.82968139648438</v>
      </c>
      <c r="BD11">
        <v>117.96184539794922</v>
      </c>
      <c r="BE11">
        <v>117.37961578369141</v>
      </c>
      <c r="BF11">
        <v>117.85468292236328</v>
      </c>
      <c r="BG11">
        <v>117.30897521972656</v>
      </c>
      <c r="BH11">
        <v>117.98326110839844</v>
      </c>
      <c r="BI11">
        <v>115.3892822265625</v>
      </c>
      <c r="BJ11">
        <v>117.76595306396484</v>
      </c>
      <c r="BK11">
        <v>117.64047241210938</v>
      </c>
      <c r="BL11">
        <v>116.16947174072266</v>
      </c>
      <c r="BM11">
        <v>118.24253845214844</v>
      </c>
      <c r="BN11">
        <v>111.3055419921875</v>
      </c>
      <c r="BO11">
        <v>129.94151306152344</v>
      </c>
      <c r="BP11">
        <v>111.97245788574219</v>
      </c>
      <c r="BQ11">
        <v>121.78563690185547</v>
      </c>
      <c r="BR11">
        <v>112.46229553222656</v>
      </c>
      <c r="BS11">
        <v>124.31231689453125</v>
      </c>
      <c r="BT11">
        <v>119.33724212646484</v>
      </c>
      <c r="BU11">
        <v>130.68759155273438</v>
      </c>
      <c r="BV11">
        <v>115.97235870361328</v>
      </c>
      <c r="BW11">
        <v>115.53038024902344</v>
      </c>
      <c r="BX11">
        <v>116.23661804199219</v>
      </c>
      <c r="BY11">
        <v>118.22969055175781</v>
      </c>
      <c r="BZ11">
        <v>111.41008758544922</v>
      </c>
      <c r="CA11">
        <v>130.09423828125</v>
      </c>
      <c r="CB11">
        <v>112.08963775634766</v>
      </c>
      <c r="CC11">
        <v>122.00901031494141</v>
      </c>
      <c r="CD11">
        <v>112.55699920654297</v>
      </c>
      <c r="CE11">
        <v>124.27809906005859</v>
      </c>
      <c r="CF11">
        <v>119.44138336181641</v>
      </c>
      <c r="CG11">
        <v>130.59494018554688</v>
      </c>
      <c r="CH11">
        <v>115.91060638427734</v>
      </c>
      <c r="CI11">
        <v>115.49038696289062</v>
      </c>
      <c r="CJ11">
        <v>116.31761169433594</v>
      </c>
      <c r="CK11">
        <v>118.067138671875</v>
      </c>
      <c r="CL11">
        <v>111.56430053710938</v>
      </c>
      <c r="CM11">
        <v>129.73147583007812</v>
      </c>
      <c r="CN11">
        <v>112.13070678710938</v>
      </c>
      <c r="CO11">
        <v>121.87528991699219</v>
      </c>
      <c r="CP11">
        <v>112.49520874023438</v>
      </c>
      <c r="CQ11">
        <v>124.32211303710938</v>
      </c>
      <c r="CR11">
        <v>119.435546875</v>
      </c>
      <c r="CS11">
        <v>129.83895874023438</v>
      </c>
      <c r="CT11">
        <v>115.98445129394531</v>
      </c>
      <c r="CU11">
        <v>115.41469573974609</v>
      </c>
      <c r="CV11">
        <v>116.30471801757812</v>
      </c>
      <c r="CW11">
        <v>118.23519134521484</v>
      </c>
      <c r="CX11">
        <v>111.61511993408203</v>
      </c>
      <c r="CY11">
        <v>129.71218872070312</v>
      </c>
      <c r="CZ11">
        <v>112.20420074462891</v>
      </c>
      <c r="DA11">
        <v>122.02111053466797</v>
      </c>
      <c r="DB11">
        <v>112.29187774658203</v>
      </c>
      <c r="DC11">
        <v>124.22824859619141</v>
      </c>
      <c r="DD11">
        <v>119.48505401611328</v>
      </c>
      <c r="DE11">
        <v>129.82005310058594</v>
      </c>
      <c r="DF11">
        <v>116.13430786132812</v>
      </c>
      <c r="DG11">
        <v>115.48446655273438</v>
      </c>
      <c r="DH11">
        <v>116.37209320068359</v>
      </c>
      <c r="DI11">
        <v>118.10790252685547</v>
      </c>
      <c r="DJ11">
        <v>111.80992126464844</v>
      </c>
      <c r="DK11">
        <v>129.29631042480469</v>
      </c>
      <c r="DL11">
        <v>112.25373077392578</v>
      </c>
      <c r="DM11">
        <v>122.07566070556641</v>
      </c>
      <c r="DN11">
        <v>112.39235687255859</v>
      </c>
      <c r="DO11">
        <v>124.34058380126953</v>
      </c>
      <c r="DP11">
        <v>119.43149566650391</v>
      </c>
      <c r="DQ11">
        <v>130.24002075195312</v>
      </c>
      <c r="DR11">
        <v>116.24108123779297</v>
      </c>
      <c r="DS11">
        <v>115.38447570800781</v>
      </c>
      <c r="DT11">
        <v>116.28014373779297</v>
      </c>
      <c r="DU11">
        <v>118.10456848144531</v>
      </c>
      <c r="DV11">
        <v>111.73773956298828</v>
      </c>
      <c r="DW11">
        <v>129.4127197265625</v>
      </c>
      <c r="DX11">
        <v>112.26689147949219</v>
      </c>
      <c r="DY11">
        <v>122.07172393798828</v>
      </c>
      <c r="DZ11">
        <v>112.34706115722656</v>
      </c>
      <c r="EA11">
        <v>124.27061462402344</v>
      </c>
      <c r="EB11">
        <v>119.52197265625</v>
      </c>
      <c r="EC11">
        <v>129.51861572265625</v>
      </c>
      <c r="ED11">
        <v>116.2095947265625</v>
      </c>
      <c r="EE11">
        <v>115.45275115966797</v>
      </c>
      <c r="EF11">
        <v>116.27377319335938</v>
      </c>
      <c r="EG11">
        <v>118.10450744628906</v>
      </c>
      <c r="EH11">
        <v>111.75152587890625</v>
      </c>
      <c r="EI11">
        <v>129.40451049804688</v>
      </c>
      <c r="EJ11">
        <v>112.21570587158203</v>
      </c>
      <c r="EK11">
        <v>121.96634674072266</v>
      </c>
      <c r="EL11">
        <v>112.14139556884766</v>
      </c>
      <c r="EM11">
        <v>124.14305114746094</v>
      </c>
      <c r="EN11">
        <v>119.57487487792969</v>
      </c>
      <c r="EO11">
        <v>129.86189270019531</v>
      </c>
      <c r="EP11">
        <v>116.20965576171875</v>
      </c>
      <c r="EQ11">
        <v>115.42929840087891</v>
      </c>
      <c r="ER11">
        <v>116.34186553955078</v>
      </c>
      <c r="ES11">
        <v>118.14846801757812</v>
      </c>
      <c r="ET11">
        <v>111.83101654052734</v>
      </c>
      <c r="EU11">
        <v>129.14918518066406</v>
      </c>
      <c r="EV11">
        <v>112.31037139892578</v>
      </c>
      <c r="EW11">
        <v>121.86708068847656</v>
      </c>
      <c r="EX11">
        <v>112.18312072753906</v>
      </c>
      <c r="EY11">
        <v>124.16427612304688</v>
      </c>
      <c r="EZ11">
        <v>119.6015625</v>
      </c>
      <c r="FA11">
        <v>129.41288757324219</v>
      </c>
      <c r="FB11">
        <v>116.25444793701172</v>
      </c>
      <c r="FC11">
        <v>115.55438995361328</v>
      </c>
      <c r="FD11">
        <v>116.38039398193359</v>
      </c>
      <c r="FE11">
        <v>118.12165832519531</v>
      </c>
      <c r="FF11">
        <v>111.98187255859375</v>
      </c>
      <c r="FG11">
        <v>129.03570556640625</v>
      </c>
      <c r="FH11">
        <v>112.32138061523438</v>
      </c>
      <c r="FI11">
        <v>121.89972686767578</v>
      </c>
      <c r="FJ11">
        <v>112.18830871582031</v>
      </c>
      <c r="FK11">
        <v>124.21171569824219</v>
      </c>
      <c r="FL11">
        <v>119.64124298095703</v>
      </c>
      <c r="FM11">
        <v>129.18888854980469</v>
      </c>
      <c r="FN11">
        <v>116.35892486572266</v>
      </c>
      <c r="FO11">
        <v>115.54939270019531</v>
      </c>
      <c r="FP11">
        <v>116.43610382080078</v>
      </c>
      <c r="FQ11">
        <v>118.09109497070312</v>
      </c>
      <c r="FR11">
        <v>111.85498046875</v>
      </c>
      <c r="FS11">
        <v>129.12043762207031</v>
      </c>
      <c r="FT11">
        <v>112.34678649902344</v>
      </c>
      <c r="FU11">
        <v>121.75583648681641</v>
      </c>
      <c r="FV11">
        <v>111.92942047119141</v>
      </c>
      <c r="FW11">
        <v>124.08057403564453</v>
      </c>
      <c r="FX11">
        <v>119.74229431152344</v>
      </c>
      <c r="FY11">
        <v>128.90608215332031</v>
      </c>
      <c r="FZ11">
        <v>116.33865356445312</v>
      </c>
      <c r="GA11">
        <v>115.58264923095703</v>
      </c>
      <c r="GB11">
        <v>117.27975463867188</v>
      </c>
      <c r="GC11">
        <v>117.38927459716797</v>
      </c>
      <c r="GD11">
        <v>117.67479705810547</v>
      </c>
      <c r="GE11">
        <v>117.41259002685547</v>
      </c>
      <c r="GF11">
        <v>117.67322540283203</v>
      </c>
      <c r="GG11">
        <v>117.70862579345703</v>
      </c>
      <c r="GH11">
        <v>117.57968139648438</v>
      </c>
      <c r="GI11">
        <v>117.57351684570312</v>
      </c>
      <c r="GJ11">
        <v>117.87460327148438</v>
      </c>
      <c r="GK11">
        <v>117.66131591796875</v>
      </c>
      <c r="GL11">
        <v>116.31588745117188</v>
      </c>
      <c r="GM11">
        <v>118.13746643066406</v>
      </c>
      <c r="GN11">
        <v>111.72959136962891</v>
      </c>
      <c r="GO11">
        <v>129.38276672363281</v>
      </c>
      <c r="GP11">
        <v>112.26344299316406</v>
      </c>
      <c r="GQ11">
        <v>121.90503692626953</v>
      </c>
      <c r="GR11">
        <v>112.21338653564453</v>
      </c>
      <c r="GS11">
        <v>124.21607208251953</v>
      </c>
      <c r="GT11">
        <v>119.57537841796875</v>
      </c>
      <c r="GU11">
        <v>129.50704956054688</v>
      </c>
      <c r="GV11">
        <v>116.23412322998047</v>
      </c>
      <c r="GW11">
        <v>115.50531005859375</v>
      </c>
      <c r="GX11">
        <v>117.61986541748047</v>
      </c>
      <c r="GY11">
        <v>117.61985015869141</v>
      </c>
    </row>
    <row r="12" spans="1:207" x14ac:dyDescent="0.2">
      <c r="A12" s="223">
        <v>43009</v>
      </c>
      <c r="B12">
        <v>10</v>
      </c>
      <c r="C12">
        <v>2017</v>
      </c>
      <c r="D12">
        <v>119.72279357910156</v>
      </c>
      <c r="E12">
        <v>118.97615051269531</v>
      </c>
      <c r="F12">
        <v>119.73805236816406</v>
      </c>
      <c r="G12">
        <v>117.91407012939453</v>
      </c>
      <c r="H12">
        <v>119.30662536621094</v>
      </c>
      <c r="I12">
        <v>118.65823364257812</v>
      </c>
      <c r="J12">
        <v>119.56389617919922</v>
      </c>
      <c r="K12">
        <v>119.15012359619141</v>
      </c>
      <c r="L12">
        <v>119.85718536376953</v>
      </c>
      <c r="M12">
        <v>118.15602111816406</v>
      </c>
      <c r="N12">
        <v>119.5521240234375</v>
      </c>
      <c r="O12">
        <v>118.58494567871094</v>
      </c>
      <c r="P12">
        <v>119.94839477539062</v>
      </c>
      <c r="Q12">
        <v>119.39125061035156</v>
      </c>
      <c r="R12">
        <v>120.04779052734375</v>
      </c>
      <c r="S12">
        <v>117.8404541015625</v>
      </c>
      <c r="T12">
        <v>119.64183807373047</v>
      </c>
      <c r="U12">
        <v>118.69047546386719</v>
      </c>
      <c r="V12">
        <v>119.36521911621094</v>
      </c>
      <c r="W12">
        <v>119.12443542480469</v>
      </c>
      <c r="X12">
        <v>120.15238952636719</v>
      </c>
      <c r="Y12">
        <v>118.13568115234375</v>
      </c>
      <c r="Z12">
        <v>119.80899810791016</v>
      </c>
      <c r="AA12">
        <v>118.85490417480469</v>
      </c>
      <c r="AB12">
        <v>119.66933441162109</v>
      </c>
      <c r="AC12">
        <v>119.45645141601562</v>
      </c>
      <c r="AD12">
        <v>120.24544525146484</v>
      </c>
      <c r="AE12">
        <v>118.07339477539062</v>
      </c>
      <c r="AF12">
        <v>119.81881713867188</v>
      </c>
      <c r="AG12">
        <v>118.84244537353516</v>
      </c>
      <c r="AH12">
        <v>119.78549957275391</v>
      </c>
      <c r="AI12">
        <v>119.34246063232422</v>
      </c>
      <c r="AJ12">
        <v>120.37268829345703</v>
      </c>
      <c r="AK12">
        <v>118.02366638183594</v>
      </c>
      <c r="AL12">
        <v>119.80815887451172</v>
      </c>
      <c r="AM12">
        <v>118.7242431640625</v>
      </c>
      <c r="AN12">
        <v>119.24723815917969</v>
      </c>
      <c r="AO12">
        <v>119.53861236572266</v>
      </c>
      <c r="AP12">
        <v>120.27133941650391</v>
      </c>
      <c r="AQ12">
        <v>118.19857025146484</v>
      </c>
      <c r="AR12">
        <v>119.6878662109375</v>
      </c>
      <c r="AS12">
        <v>118.876708984375</v>
      </c>
      <c r="AT12">
        <v>119.44940948486328</v>
      </c>
      <c r="AU12">
        <v>119.12548828125</v>
      </c>
      <c r="AV12">
        <v>120.43116760253906</v>
      </c>
      <c r="AW12">
        <v>118.23605346679688</v>
      </c>
      <c r="AX12">
        <v>119.55797576904297</v>
      </c>
      <c r="AY12">
        <v>119.223388671875</v>
      </c>
      <c r="AZ12">
        <v>119.67909240722656</v>
      </c>
      <c r="BA12">
        <v>119.54161071777344</v>
      </c>
      <c r="BB12">
        <v>120.23369598388672</v>
      </c>
      <c r="BC12">
        <v>118.61787414550781</v>
      </c>
      <c r="BD12">
        <v>119.92073059082031</v>
      </c>
      <c r="BE12">
        <v>119.30950164794922</v>
      </c>
      <c r="BF12">
        <v>119.302001953125</v>
      </c>
      <c r="BG12">
        <v>119.26058959960938</v>
      </c>
      <c r="BH12">
        <v>120.04047393798828</v>
      </c>
      <c r="BI12">
        <v>117.03069305419922</v>
      </c>
      <c r="BJ12">
        <v>119.72423553466797</v>
      </c>
      <c r="BK12">
        <v>119.52850341796875</v>
      </c>
      <c r="BL12">
        <v>117.98972320556641</v>
      </c>
      <c r="BM12">
        <v>121.7137451171875</v>
      </c>
      <c r="BN12">
        <v>113.74278259277344</v>
      </c>
      <c r="BO12">
        <v>131.16184997558594</v>
      </c>
      <c r="BP12">
        <v>112.82835388183594</v>
      </c>
      <c r="BQ12">
        <v>123.22262573242188</v>
      </c>
      <c r="BR12">
        <v>114.04618072509766</v>
      </c>
      <c r="BS12">
        <v>130.86418151855469</v>
      </c>
      <c r="BT12">
        <v>121.11446380615234</v>
      </c>
      <c r="BU12">
        <v>131.7105712890625</v>
      </c>
      <c r="BV12">
        <v>117.58017730712891</v>
      </c>
      <c r="BW12">
        <v>117.08873748779297</v>
      </c>
      <c r="BX12">
        <v>118.04847717285156</v>
      </c>
      <c r="BY12">
        <v>121.74908447265625</v>
      </c>
      <c r="BZ12">
        <v>113.87599182128906</v>
      </c>
      <c r="CA12">
        <v>131.35440063476562</v>
      </c>
      <c r="CB12">
        <v>112.91408538818359</v>
      </c>
      <c r="CC12">
        <v>123.466552734375</v>
      </c>
      <c r="CD12">
        <v>114.12178802490234</v>
      </c>
      <c r="CE12">
        <v>130.89054870605469</v>
      </c>
      <c r="CF12">
        <v>121.07264709472656</v>
      </c>
      <c r="CG12">
        <v>131.73097229003906</v>
      </c>
      <c r="CH12">
        <v>117.50814056396484</v>
      </c>
      <c r="CI12">
        <v>117.04933929443359</v>
      </c>
      <c r="CJ12">
        <v>118.12184143066406</v>
      </c>
      <c r="CK12">
        <v>121.58772277832031</v>
      </c>
      <c r="CL12">
        <v>114.02447509765625</v>
      </c>
      <c r="CM12">
        <v>130.91435241699219</v>
      </c>
      <c r="CN12">
        <v>112.95049285888672</v>
      </c>
      <c r="CO12">
        <v>123.2642822265625</v>
      </c>
      <c r="CP12">
        <v>114.08128356933594</v>
      </c>
      <c r="CQ12">
        <v>130.91598510742188</v>
      </c>
      <c r="CR12">
        <v>121.07376098632812</v>
      </c>
      <c r="CS12">
        <v>130.90437316894531</v>
      </c>
      <c r="CT12">
        <v>117.55933380126953</v>
      </c>
      <c r="CU12">
        <v>117.00371551513672</v>
      </c>
      <c r="CV12">
        <v>118.09075927734375</v>
      </c>
      <c r="CW12">
        <v>121.81687927246094</v>
      </c>
      <c r="CX12">
        <v>114.08791351318359</v>
      </c>
      <c r="CY12">
        <v>130.94892883300781</v>
      </c>
      <c r="CZ12">
        <v>113.01888275146484</v>
      </c>
      <c r="DA12">
        <v>123.46772766113281</v>
      </c>
      <c r="DB12">
        <v>113.77737426757812</v>
      </c>
      <c r="DC12">
        <v>130.81031799316406</v>
      </c>
      <c r="DD12">
        <v>121.13254547119141</v>
      </c>
      <c r="DE12">
        <v>130.88604736328125</v>
      </c>
      <c r="DF12">
        <v>117.72454071044922</v>
      </c>
      <c r="DG12">
        <v>117.06591796875</v>
      </c>
      <c r="DH12">
        <v>118.1417236328125</v>
      </c>
      <c r="DI12">
        <v>121.63330078125</v>
      </c>
      <c r="DJ12">
        <v>114.36820983886719</v>
      </c>
      <c r="DK12">
        <v>130.47207641601562</v>
      </c>
      <c r="DL12">
        <v>113.05371856689453</v>
      </c>
      <c r="DM12">
        <v>123.48236083984375</v>
      </c>
      <c r="DN12">
        <v>113.95282745361328</v>
      </c>
      <c r="DO12">
        <v>130.94918823242188</v>
      </c>
      <c r="DP12">
        <v>121.07180786132812</v>
      </c>
      <c r="DQ12">
        <v>131.33804321289062</v>
      </c>
      <c r="DR12">
        <v>117.86958312988281</v>
      </c>
      <c r="DS12">
        <v>117.00673675537109</v>
      </c>
      <c r="DT12">
        <v>118.04680633544922</v>
      </c>
      <c r="DU12">
        <v>121.60726165771484</v>
      </c>
      <c r="DV12">
        <v>114.21436309814453</v>
      </c>
      <c r="DW12">
        <v>130.62800598144531</v>
      </c>
      <c r="DX12">
        <v>113.05855560302734</v>
      </c>
      <c r="DY12">
        <v>123.47509002685547</v>
      </c>
      <c r="DZ12">
        <v>113.86048889160156</v>
      </c>
      <c r="EA12">
        <v>130.86213684082031</v>
      </c>
      <c r="EB12">
        <v>121.13678741455078</v>
      </c>
      <c r="EC12">
        <v>130.51240539550781</v>
      </c>
      <c r="ED12">
        <v>117.88108825683594</v>
      </c>
      <c r="EE12">
        <v>117.04734039306641</v>
      </c>
      <c r="EF12">
        <v>118.03990173339844</v>
      </c>
      <c r="EG12">
        <v>121.61333465576172</v>
      </c>
      <c r="EH12">
        <v>114.1708984375</v>
      </c>
      <c r="EI12">
        <v>130.66844177246094</v>
      </c>
      <c r="EJ12">
        <v>113.02040863037109</v>
      </c>
      <c r="EK12">
        <v>123.31324005126953</v>
      </c>
      <c r="EL12">
        <v>113.60221862792969</v>
      </c>
      <c r="EM12">
        <v>130.74699401855469</v>
      </c>
      <c r="EN12">
        <v>121.10829162597656</v>
      </c>
      <c r="EO12">
        <v>130.88870239257812</v>
      </c>
      <c r="EP12">
        <v>117.86406707763672</v>
      </c>
      <c r="EQ12">
        <v>117.03871154785156</v>
      </c>
      <c r="ER12">
        <v>118.09130859375</v>
      </c>
      <c r="ES12">
        <v>121.67147827148438</v>
      </c>
      <c r="ET12">
        <v>114.24430847167969</v>
      </c>
      <c r="EU12">
        <v>130.34266662597656</v>
      </c>
      <c r="EV12">
        <v>113.09738159179688</v>
      </c>
      <c r="EW12">
        <v>123.12493133544922</v>
      </c>
      <c r="EX12">
        <v>113.65293121337891</v>
      </c>
      <c r="EY12">
        <v>130.79779052734375</v>
      </c>
      <c r="EZ12">
        <v>121.13656616210938</v>
      </c>
      <c r="FA12">
        <v>130.42108154296875</v>
      </c>
      <c r="FB12">
        <v>117.89736175537109</v>
      </c>
      <c r="FC12">
        <v>117.13173675537109</v>
      </c>
      <c r="FD12">
        <v>118.12801361083984</v>
      </c>
      <c r="FE12">
        <v>121.65505218505859</v>
      </c>
      <c r="FF12">
        <v>114.42359924316406</v>
      </c>
      <c r="FG12">
        <v>130.23974609375</v>
      </c>
      <c r="FH12">
        <v>113.12664794921875</v>
      </c>
      <c r="FI12">
        <v>123.14849090576172</v>
      </c>
      <c r="FJ12">
        <v>113.64450073242188</v>
      </c>
      <c r="FK12">
        <v>130.84820556640625</v>
      </c>
      <c r="FL12">
        <v>121.10079956054688</v>
      </c>
      <c r="FM12">
        <v>130.18658447265625</v>
      </c>
      <c r="FN12">
        <v>118.0511474609375</v>
      </c>
      <c r="FO12">
        <v>117.14080810546875</v>
      </c>
      <c r="FP12">
        <v>118.19878387451172</v>
      </c>
      <c r="FQ12">
        <v>121.66085815429688</v>
      </c>
      <c r="FR12">
        <v>114.13950347900391</v>
      </c>
      <c r="FS12">
        <v>130.31602478027344</v>
      </c>
      <c r="FT12">
        <v>113.15976715087891</v>
      </c>
      <c r="FU12">
        <v>122.93202972412109</v>
      </c>
      <c r="FV12">
        <v>113.29318237304688</v>
      </c>
      <c r="FW12">
        <v>130.63754272460938</v>
      </c>
      <c r="FX12">
        <v>121.0616455078125</v>
      </c>
      <c r="FY12">
        <v>129.87092590332031</v>
      </c>
      <c r="FZ12">
        <v>118.11412048339844</v>
      </c>
      <c r="GA12">
        <v>117.17131805419922</v>
      </c>
      <c r="GB12">
        <v>119.18893432617188</v>
      </c>
      <c r="GC12">
        <v>119.29899597167969</v>
      </c>
      <c r="GD12">
        <v>119.56129455566406</v>
      </c>
      <c r="GE12">
        <v>119.29445648193359</v>
      </c>
      <c r="GF12">
        <v>119.54824066162109</v>
      </c>
      <c r="GG12">
        <v>119.55155181884766</v>
      </c>
      <c r="GH12">
        <v>119.38697052001953</v>
      </c>
      <c r="GI12">
        <v>119.33946990966797</v>
      </c>
      <c r="GJ12">
        <v>119.61900329589844</v>
      </c>
      <c r="GK12">
        <v>119.32472229003906</v>
      </c>
      <c r="GL12">
        <v>118.09258270263672</v>
      </c>
      <c r="GM12">
        <v>121.66921997070312</v>
      </c>
      <c r="GN12">
        <v>114.15966033935547</v>
      </c>
      <c r="GO12">
        <v>130.59402465820312</v>
      </c>
      <c r="GP12">
        <v>113.07135009765625</v>
      </c>
      <c r="GQ12">
        <v>123.20909881591797</v>
      </c>
      <c r="GR12">
        <v>113.68617248535156</v>
      </c>
      <c r="GS12">
        <v>130.8150634765625</v>
      </c>
      <c r="GT12">
        <v>121.09747314453125</v>
      </c>
      <c r="GU12">
        <v>130.522705078125</v>
      </c>
      <c r="GV12">
        <v>117.90882110595703</v>
      </c>
      <c r="GW12">
        <v>117.09496307373047</v>
      </c>
      <c r="GX12">
        <v>119.42046356201172</v>
      </c>
      <c r="GY12">
        <v>119.42045593261719</v>
      </c>
    </row>
    <row r="13" spans="1:207" x14ac:dyDescent="0.2">
      <c r="A13" s="223">
        <v>43040</v>
      </c>
      <c r="B13">
        <v>11</v>
      </c>
      <c r="C13">
        <v>2017</v>
      </c>
      <c r="D13">
        <v>121.05091857910156</v>
      </c>
      <c r="E13">
        <v>120.79959106445312</v>
      </c>
      <c r="F13">
        <v>121.19486236572266</v>
      </c>
      <c r="G13">
        <v>119.72280120849609</v>
      </c>
      <c r="H13">
        <v>121.02539825439453</v>
      </c>
      <c r="I13">
        <v>120.24703979492188</v>
      </c>
      <c r="J13">
        <v>120.87618255615234</v>
      </c>
      <c r="K13">
        <v>121.01521301269531</v>
      </c>
      <c r="L13">
        <v>121.36572265625</v>
      </c>
      <c r="M13">
        <v>119.93375396728516</v>
      </c>
      <c r="N13">
        <v>121.31359100341797</v>
      </c>
      <c r="O13">
        <v>120.22518920898438</v>
      </c>
      <c r="P13">
        <v>121.27030944824219</v>
      </c>
      <c r="Q13">
        <v>121.27934265136719</v>
      </c>
      <c r="R13">
        <v>121.577880859375</v>
      </c>
      <c r="S13">
        <v>119.74199676513672</v>
      </c>
      <c r="T13">
        <v>121.51557159423828</v>
      </c>
      <c r="U13">
        <v>120.34364318847656</v>
      </c>
      <c r="V13">
        <v>120.74928283691406</v>
      </c>
      <c r="W13">
        <v>121.03357696533203</v>
      </c>
      <c r="X13">
        <v>121.72991180419922</v>
      </c>
      <c r="Y13">
        <v>119.91523742675781</v>
      </c>
      <c r="Z13">
        <v>121.71597290039062</v>
      </c>
      <c r="AA13">
        <v>120.55096435546875</v>
      </c>
      <c r="AB13">
        <v>121.02093505859375</v>
      </c>
      <c r="AC13">
        <v>121.38346862792969</v>
      </c>
      <c r="AD13">
        <v>121.83953857421875</v>
      </c>
      <c r="AE13">
        <v>119.94351959228516</v>
      </c>
      <c r="AF13">
        <v>121.62824249267578</v>
      </c>
      <c r="AG13">
        <v>120.55502319335938</v>
      </c>
      <c r="AH13">
        <v>121.13140106201172</v>
      </c>
      <c r="AI13">
        <v>121.26533508300781</v>
      </c>
      <c r="AJ13">
        <v>121.94252777099609</v>
      </c>
      <c r="AK13">
        <v>119.86215209960938</v>
      </c>
      <c r="AL13">
        <v>121.68842315673828</v>
      </c>
      <c r="AM13">
        <v>120.36320495605469</v>
      </c>
      <c r="AN13">
        <v>120.66445159912109</v>
      </c>
      <c r="AO13">
        <v>121.49678039550781</v>
      </c>
      <c r="AP13">
        <v>121.85850524902344</v>
      </c>
      <c r="AQ13">
        <v>120.06334686279297</v>
      </c>
      <c r="AR13">
        <v>121.61841583251953</v>
      </c>
      <c r="AS13">
        <v>120.57466125488281</v>
      </c>
      <c r="AT13">
        <v>120.85645294189453</v>
      </c>
      <c r="AU13">
        <v>121.09474182128906</v>
      </c>
      <c r="AV13">
        <v>122.06346130371094</v>
      </c>
      <c r="AW13">
        <v>120.07024383544922</v>
      </c>
      <c r="AX13">
        <v>121.56417846679688</v>
      </c>
      <c r="AY13">
        <v>120.96232604980469</v>
      </c>
      <c r="AZ13">
        <v>121.05528259277344</v>
      </c>
      <c r="BA13">
        <v>121.52799987792969</v>
      </c>
      <c r="BB13">
        <v>121.90756225585938</v>
      </c>
      <c r="BC13">
        <v>120.44926452636719</v>
      </c>
      <c r="BD13">
        <v>121.89283752441406</v>
      </c>
      <c r="BE13">
        <v>121.04669189453125</v>
      </c>
      <c r="BF13">
        <v>120.70259857177734</v>
      </c>
      <c r="BG13">
        <v>121.25402069091797</v>
      </c>
      <c r="BH13">
        <v>121.74812316894531</v>
      </c>
      <c r="BI13">
        <v>118.99346160888672</v>
      </c>
      <c r="BJ13">
        <v>121.78299713134766</v>
      </c>
      <c r="BK13">
        <v>121.23482513427734</v>
      </c>
      <c r="BL13">
        <v>119.41670227050781</v>
      </c>
      <c r="BM13">
        <v>123.07212829589844</v>
      </c>
      <c r="BN13">
        <v>115.35971069335938</v>
      </c>
      <c r="BO13">
        <v>132.90863037109375</v>
      </c>
      <c r="BP13">
        <v>113.85317230224609</v>
      </c>
      <c r="BQ13">
        <v>124.82123565673828</v>
      </c>
      <c r="BR13">
        <v>117.46540069580078</v>
      </c>
      <c r="BS13">
        <v>131.86187744140625</v>
      </c>
      <c r="BT13">
        <v>122.19178009033203</v>
      </c>
      <c r="BU13">
        <v>132.12849426269531</v>
      </c>
      <c r="BV13">
        <v>119.60304260253906</v>
      </c>
      <c r="BW13">
        <v>118.47789001464844</v>
      </c>
      <c r="BX13">
        <v>119.46060943603516</v>
      </c>
      <c r="BY13">
        <v>123.09297943115234</v>
      </c>
      <c r="BZ13">
        <v>115.4478759765625</v>
      </c>
      <c r="CA13">
        <v>133.12037658691406</v>
      </c>
      <c r="CB13">
        <v>113.96981811523438</v>
      </c>
      <c r="CC13">
        <v>125.10793304443359</v>
      </c>
      <c r="CD13">
        <v>117.5736083984375</v>
      </c>
      <c r="CE13">
        <v>131.91622924804688</v>
      </c>
      <c r="CF13">
        <v>122.03837585449219</v>
      </c>
      <c r="CG13">
        <v>132.18968200683594</v>
      </c>
      <c r="CH13">
        <v>119.54078674316406</v>
      </c>
      <c r="CI13">
        <v>118.43533325195312</v>
      </c>
      <c r="CJ13">
        <v>119.52484130859375</v>
      </c>
      <c r="CK13">
        <v>122.93501281738281</v>
      </c>
      <c r="CL13">
        <v>115.56016540527344</v>
      </c>
      <c r="CM13">
        <v>132.61013793945312</v>
      </c>
      <c r="CN13">
        <v>113.99153900146484</v>
      </c>
      <c r="CO13">
        <v>124.86872100830078</v>
      </c>
      <c r="CP13">
        <v>117.53462219238281</v>
      </c>
      <c r="CQ13">
        <v>131.91656494140625</v>
      </c>
      <c r="CR13">
        <v>122.06388854980469</v>
      </c>
      <c r="CS13">
        <v>131.40946960449219</v>
      </c>
      <c r="CT13">
        <v>119.65078735351562</v>
      </c>
      <c r="CU13">
        <v>118.42591094970703</v>
      </c>
      <c r="CV13">
        <v>119.50717926025391</v>
      </c>
      <c r="CW13">
        <v>123.18482208251953</v>
      </c>
      <c r="CX13">
        <v>115.63854217529297</v>
      </c>
      <c r="CY13">
        <v>132.68955993652344</v>
      </c>
      <c r="CZ13">
        <v>114.02676391601562</v>
      </c>
      <c r="DA13">
        <v>125.09796142578125</v>
      </c>
      <c r="DB13">
        <v>117.19120025634766</v>
      </c>
      <c r="DC13">
        <v>131.80308532714844</v>
      </c>
      <c r="DD13">
        <v>122.06185913085938</v>
      </c>
      <c r="DE13">
        <v>131.38796997070312</v>
      </c>
      <c r="DF13">
        <v>119.86655426025391</v>
      </c>
      <c r="DG13">
        <v>118.47247314453125</v>
      </c>
      <c r="DH13">
        <v>119.55467224121094</v>
      </c>
      <c r="DI13">
        <v>123.00953674316406</v>
      </c>
      <c r="DJ13">
        <v>115.90797424316406</v>
      </c>
      <c r="DK13">
        <v>132.16268920898438</v>
      </c>
      <c r="DL13">
        <v>114.09455108642578</v>
      </c>
      <c r="DM13">
        <v>125.14009094238281</v>
      </c>
      <c r="DN13">
        <v>117.43347930908203</v>
      </c>
      <c r="DO13">
        <v>131.9188232421875</v>
      </c>
      <c r="DP13">
        <v>122.00511932373047</v>
      </c>
      <c r="DQ13">
        <v>131.86802673339844</v>
      </c>
      <c r="DR13">
        <v>120.02031707763672</v>
      </c>
      <c r="DS13">
        <v>118.43642425537109</v>
      </c>
      <c r="DT13">
        <v>119.4586181640625</v>
      </c>
      <c r="DU13">
        <v>122.97061157226562</v>
      </c>
      <c r="DV13">
        <v>115.76609039306641</v>
      </c>
      <c r="DW13">
        <v>132.28195190429688</v>
      </c>
      <c r="DX13">
        <v>114.10497283935547</v>
      </c>
      <c r="DY13">
        <v>125.12429046630859</v>
      </c>
      <c r="DZ13">
        <v>117.33220672607422</v>
      </c>
      <c r="EA13">
        <v>131.83262634277344</v>
      </c>
      <c r="EB13">
        <v>122.07991790771484</v>
      </c>
      <c r="EC13">
        <v>131.01437377929688</v>
      </c>
      <c r="ED13">
        <v>120.00519561767578</v>
      </c>
      <c r="EE13">
        <v>118.47703552246094</v>
      </c>
      <c r="EF13">
        <v>119.44941711425781</v>
      </c>
      <c r="EG13">
        <v>122.97625732421875</v>
      </c>
      <c r="EH13">
        <v>115.70240783691406</v>
      </c>
      <c r="EI13">
        <v>132.31651306152344</v>
      </c>
      <c r="EJ13">
        <v>114.04740142822266</v>
      </c>
      <c r="EK13">
        <v>124.9395751953125</v>
      </c>
      <c r="EL13">
        <v>117.02922821044922</v>
      </c>
      <c r="EM13">
        <v>131.71893310546875</v>
      </c>
      <c r="EN13">
        <v>121.95064544677734</v>
      </c>
      <c r="EO13">
        <v>131.39277648925781</v>
      </c>
      <c r="EP13">
        <v>120.01276397705078</v>
      </c>
      <c r="EQ13">
        <v>118.44842529296875</v>
      </c>
      <c r="ER13">
        <v>119.50469207763672</v>
      </c>
      <c r="ES13">
        <v>123.05309295654297</v>
      </c>
      <c r="ET13">
        <v>115.79405212402344</v>
      </c>
      <c r="EU13">
        <v>131.94874572753906</v>
      </c>
      <c r="EV13">
        <v>114.14762115478516</v>
      </c>
      <c r="EW13">
        <v>124.71581268310547</v>
      </c>
      <c r="EX13">
        <v>117.10684967041016</v>
      </c>
      <c r="EY13">
        <v>131.74681091308594</v>
      </c>
      <c r="EZ13">
        <v>121.96290588378906</v>
      </c>
      <c r="FA13">
        <v>130.91574096679688</v>
      </c>
      <c r="FB13">
        <v>120.07540893554688</v>
      </c>
      <c r="FC13">
        <v>118.55438232421875</v>
      </c>
      <c r="FD13">
        <v>119.52565765380859</v>
      </c>
      <c r="FE13">
        <v>123.02899169921875</v>
      </c>
      <c r="FF13">
        <v>116.00196838378906</v>
      </c>
      <c r="FG13">
        <v>131.78506469726562</v>
      </c>
      <c r="FH13">
        <v>114.13932037353516</v>
      </c>
      <c r="FI13">
        <v>124.75409698486328</v>
      </c>
      <c r="FJ13">
        <v>117.11978149414062</v>
      </c>
      <c r="FK13">
        <v>131.77827453613281</v>
      </c>
      <c r="FL13">
        <v>121.88717651367188</v>
      </c>
      <c r="FM13">
        <v>130.67350769042969</v>
      </c>
      <c r="FN13">
        <v>120.21884155273438</v>
      </c>
      <c r="FO13">
        <v>118.5799560546875</v>
      </c>
      <c r="FP13">
        <v>119.57687377929688</v>
      </c>
      <c r="FQ13">
        <v>123.01940155029297</v>
      </c>
      <c r="FR13">
        <v>115.66127014160156</v>
      </c>
      <c r="FS13">
        <v>131.79740905761719</v>
      </c>
      <c r="FT13">
        <v>114.13542938232422</v>
      </c>
      <c r="FU13">
        <v>124.49482727050781</v>
      </c>
      <c r="FV13">
        <v>116.68309020996094</v>
      </c>
      <c r="FW13">
        <v>131.549072265625</v>
      </c>
      <c r="FX13">
        <v>121.77713775634766</v>
      </c>
      <c r="FY13">
        <v>130.37565612792969</v>
      </c>
      <c r="FZ13">
        <v>120.22711944580078</v>
      </c>
      <c r="GA13">
        <v>118.59617614746094</v>
      </c>
      <c r="GB13">
        <v>120.78549957275391</v>
      </c>
      <c r="GC13">
        <v>120.90573883056641</v>
      </c>
      <c r="GD13">
        <v>121.18553924560547</v>
      </c>
      <c r="GE13">
        <v>120.94942474365234</v>
      </c>
      <c r="GF13">
        <v>121.20668029785156</v>
      </c>
      <c r="GG13">
        <v>121.19160461425781</v>
      </c>
      <c r="GH13">
        <v>121.06570434570312</v>
      </c>
      <c r="GI13">
        <v>121.02164459228516</v>
      </c>
      <c r="GJ13">
        <v>121.27991485595703</v>
      </c>
      <c r="GK13">
        <v>120.95365142822266</v>
      </c>
      <c r="GL13">
        <v>119.49991607666016</v>
      </c>
      <c r="GM13">
        <v>123.03356170654297</v>
      </c>
      <c r="GN13">
        <v>115.71073913574219</v>
      </c>
      <c r="GO13">
        <v>132.21907043457031</v>
      </c>
      <c r="GP13">
        <v>114.08887481689453</v>
      </c>
      <c r="GQ13">
        <v>124.81568908691406</v>
      </c>
      <c r="GR13">
        <v>117.12571716308594</v>
      </c>
      <c r="GS13">
        <v>131.77784729003906</v>
      </c>
      <c r="GT13">
        <v>121.95121765136719</v>
      </c>
      <c r="GU13">
        <v>131.01982116699219</v>
      </c>
      <c r="GV13">
        <v>120.04073333740234</v>
      </c>
      <c r="GW13">
        <v>118.51575469970703</v>
      </c>
      <c r="GX13">
        <v>121.06728363037109</v>
      </c>
      <c r="GY13">
        <v>121.06727600097656</v>
      </c>
    </row>
    <row r="14" spans="1:207" x14ac:dyDescent="0.2">
      <c r="A14" s="223">
        <v>43070</v>
      </c>
      <c r="B14">
        <v>12</v>
      </c>
      <c r="C14">
        <v>2017</v>
      </c>
      <c r="D14">
        <v>124.92650604248047</v>
      </c>
      <c r="E14">
        <v>124.28070068359375</v>
      </c>
      <c r="F14">
        <v>123.95622253417969</v>
      </c>
      <c r="G14">
        <v>122.29387664794922</v>
      </c>
      <c r="H14">
        <v>124.61968231201172</v>
      </c>
      <c r="I14">
        <v>123.25078582763672</v>
      </c>
      <c r="J14">
        <v>124.38441467285156</v>
      </c>
      <c r="K14">
        <v>124.72406005859375</v>
      </c>
      <c r="L14">
        <v>124.23841857910156</v>
      </c>
      <c r="M14">
        <v>122.50651550292969</v>
      </c>
      <c r="N14">
        <v>125.09835815429688</v>
      </c>
      <c r="O14">
        <v>123.13351440429688</v>
      </c>
      <c r="P14">
        <v>125.44364166259766</v>
      </c>
      <c r="Q14">
        <v>125.33467864990234</v>
      </c>
      <c r="R14">
        <v>124.53909301757812</v>
      </c>
      <c r="S14">
        <v>122.48584747314453</v>
      </c>
      <c r="T14">
        <v>125.42513275146484</v>
      </c>
      <c r="U14">
        <v>123.32077026367188</v>
      </c>
      <c r="V14">
        <v>124.44944000244141</v>
      </c>
      <c r="W14">
        <v>124.56526184082031</v>
      </c>
      <c r="X14">
        <v>124.76552581787109</v>
      </c>
      <c r="Y14">
        <v>122.60923767089844</v>
      </c>
      <c r="Z14">
        <v>125.86163330078125</v>
      </c>
      <c r="AA14">
        <v>123.64028930664062</v>
      </c>
      <c r="AB14">
        <v>124.97467041015625</v>
      </c>
      <c r="AC14">
        <v>125.27440643310547</v>
      </c>
      <c r="AD14">
        <v>124.78981781005859</v>
      </c>
      <c r="AE14">
        <v>122.70320892333984</v>
      </c>
      <c r="AF14">
        <v>125.48414611816406</v>
      </c>
      <c r="AG14">
        <v>123.51417541503906</v>
      </c>
      <c r="AH14">
        <v>125.04933166503906</v>
      </c>
      <c r="AI14">
        <v>125.16993713378906</v>
      </c>
      <c r="AJ14">
        <v>124.94225311279297</v>
      </c>
      <c r="AK14">
        <v>122.53083038330078</v>
      </c>
      <c r="AL14">
        <v>125.76074981689453</v>
      </c>
      <c r="AM14">
        <v>123.20106506347656</v>
      </c>
      <c r="AN14">
        <v>124.44232940673828</v>
      </c>
      <c r="AO14">
        <v>125.6090087890625</v>
      </c>
      <c r="AP14">
        <v>124.89597320556641</v>
      </c>
      <c r="AQ14">
        <v>122.87693023681641</v>
      </c>
      <c r="AR14">
        <v>125.69033813476562</v>
      </c>
      <c r="AS14">
        <v>123.61939239501953</v>
      </c>
      <c r="AT14">
        <v>124.88144683837891</v>
      </c>
      <c r="AU14">
        <v>124.8984375</v>
      </c>
      <c r="AV14">
        <v>125.27028656005859</v>
      </c>
      <c r="AW14">
        <v>122.87593078613281</v>
      </c>
      <c r="AX14">
        <v>125.67970275878906</v>
      </c>
      <c r="AY14">
        <v>124.00904846191406</v>
      </c>
      <c r="AZ14">
        <v>125.13992309570312</v>
      </c>
      <c r="BA14">
        <v>125.60926818847656</v>
      </c>
      <c r="BB14">
        <v>125.32512664794922</v>
      </c>
      <c r="BC14">
        <v>123.49526214599609</v>
      </c>
      <c r="BD14">
        <v>126.11576843261719</v>
      </c>
      <c r="BE14">
        <v>124.24863433837891</v>
      </c>
      <c r="BF14">
        <v>124.84819030761719</v>
      </c>
      <c r="BG14">
        <v>125.2696533203125</v>
      </c>
      <c r="BH14">
        <v>125.10004425048828</v>
      </c>
      <c r="BI14">
        <v>121.8216552734375</v>
      </c>
      <c r="BJ14">
        <v>126.22936248779297</v>
      </c>
      <c r="BK14">
        <v>124.53346252441406</v>
      </c>
      <c r="BL14">
        <v>120.36328125</v>
      </c>
      <c r="BM14">
        <v>123.72574615478516</v>
      </c>
      <c r="BN14">
        <v>116.40384674072266</v>
      </c>
      <c r="BO14">
        <v>155.10923767089844</v>
      </c>
      <c r="BP14">
        <v>116.94930267333984</v>
      </c>
      <c r="BQ14">
        <v>127.48702239990234</v>
      </c>
      <c r="BR14">
        <v>121.27284240722656</v>
      </c>
      <c r="BS14">
        <v>133.79531860351562</v>
      </c>
      <c r="BT14">
        <v>123.17504119873047</v>
      </c>
      <c r="BU14">
        <v>132.11256408691406</v>
      </c>
      <c r="BV14">
        <v>121.54049682617188</v>
      </c>
      <c r="BW14">
        <v>119.81583404541016</v>
      </c>
      <c r="BX14">
        <v>120.36683654785156</v>
      </c>
      <c r="BY14">
        <v>123.74603271484375</v>
      </c>
      <c r="BZ14">
        <v>116.48133850097656</v>
      </c>
      <c r="CA14">
        <v>155.68905639648438</v>
      </c>
      <c r="CB14">
        <v>117.14900207519531</v>
      </c>
      <c r="CC14">
        <v>127.86962890625</v>
      </c>
      <c r="CD14">
        <v>121.42412567138672</v>
      </c>
      <c r="CE14">
        <v>133.87979125976562</v>
      </c>
      <c r="CF14">
        <v>122.98533630371094</v>
      </c>
      <c r="CG14">
        <v>132.18649291992188</v>
      </c>
      <c r="CH14">
        <v>121.47785186767578</v>
      </c>
      <c r="CI14">
        <v>119.76469421386719</v>
      </c>
      <c r="CJ14">
        <v>120.39688873291016</v>
      </c>
      <c r="CK14">
        <v>123.591796875</v>
      </c>
      <c r="CL14">
        <v>116.56171417236328</v>
      </c>
      <c r="CM14">
        <v>155.85317993164062</v>
      </c>
      <c r="CN14">
        <v>117.19503021240234</v>
      </c>
      <c r="CO14">
        <v>127.76535034179688</v>
      </c>
      <c r="CP14">
        <v>121.37645721435547</v>
      </c>
      <c r="CQ14">
        <v>134.02186584472656</v>
      </c>
      <c r="CR14">
        <v>122.99529266357422</v>
      </c>
      <c r="CS14">
        <v>131.3944091796875</v>
      </c>
      <c r="CT14">
        <v>121.61320495605469</v>
      </c>
      <c r="CU14">
        <v>119.75217437744141</v>
      </c>
      <c r="CV14">
        <v>120.35074615478516</v>
      </c>
      <c r="CW14">
        <v>123.85627746582031</v>
      </c>
      <c r="CX14">
        <v>116.65103912353516</v>
      </c>
      <c r="CY14">
        <v>155.69247436523438</v>
      </c>
      <c r="CZ14">
        <v>117.27392578125</v>
      </c>
      <c r="DA14">
        <v>127.93470764160156</v>
      </c>
      <c r="DB14">
        <v>121.03939056396484</v>
      </c>
      <c r="DC14">
        <v>133.96342468261719</v>
      </c>
      <c r="DD14">
        <v>122.95372009277344</v>
      </c>
      <c r="DE14">
        <v>131.373779296875</v>
      </c>
      <c r="DF14">
        <v>121.92735290527344</v>
      </c>
      <c r="DG14">
        <v>119.83399200439453</v>
      </c>
      <c r="DH14">
        <v>120.36650848388672</v>
      </c>
      <c r="DI14">
        <v>123.68038940429688</v>
      </c>
      <c r="DJ14">
        <v>116.88722991943359</v>
      </c>
      <c r="DK14">
        <v>155.90928649902344</v>
      </c>
      <c r="DL14">
        <v>117.37416076660156</v>
      </c>
      <c r="DM14">
        <v>128.06011962890625</v>
      </c>
      <c r="DN14">
        <v>121.27353668212891</v>
      </c>
      <c r="DO14">
        <v>134.15737915039062</v>
      </c>
      <c r="DP14">
        <v>122.90114593505859</v>
      </c>
      <c r="DQ14">
        <v>131.85711669921875</v>
      </c>
      <c r="DR14">
        <v>122.10250091552734</v>
      </c>
      <c r="DS14">
        <v>119.81436157226562</v>
      </c>
      <c r="DT14">
        <v>120.26924896240234</v>
      </c>
      <c r="DU14">
        <v>123.63996124267578</v>
      </c>
      <c r="DV14">
        <v>116.75811004638672</v>
      </c>
      <c r="DW14">
        <v>155.79307556152344</v>
      </c>
      <c r="DX14">
        <v>117.41703796386719</v>
      </c>
      <c r="DY14">
        <v>128.02955627441406</v>
      </c>
      <c r="DZ14">
        <v>121.20884704589844</v>
      </c>
      <c r="EA14">
        <v>134.04591369628906</v>
      </c>
      <c r="EB14">
        <v>122.95849609375</v>
      </c>
      <c r="EC14">
        <v>130.99142456054688</v>
      </c>
      <c r="ED14">
        <v>122.10809326171875</v>
      </c>
      <c r="EE14">
        <v>119.80809020996094</v>
      </c>
      <c r="EF14">
        <v>120.25569915771484</v>
      </c>
      <c r="EG14">
        <v>123.65358734130859</v>
      </c>
      <c r="EH14">
        <v>116.68708038330078</v>
      </c>
      <c r="EI14">
        <v>155.62565612792969</v>
      </c>
      <c r="EJ14">
        <v>117.32254028320312</v>
      </c>
      <c r="EK14">
        <v>127.92781829833984</v>
      </c>
      <c r="EL14">
        <v>120.87657928466797</v>
      </c>
      <c r="EM14">
        <v>133.89334106445312</v>
      </c>
      <c r="EN14">
        <v>122.82149505615234</v>
      </c>
      <c r="EO14">
        <v>131.37579345703125</v>
      </c>
      <c r="EP14">
        <v>122.16017150878906</v>
      </c>
      <c r="EQ14">
        <v>119.81294250488281</v>
      </c>
      <c r="ER14">
        <v>120.28062438964844</v>
      </c>
      <c r="ES14">
        <v>123.72763061523438</v>
      </c>
      <c r="ET14">
        <v>116.77252197265625</v>
      </c>
      <c r="EU14">
        <v>155.445556640625</v>
      </c>
      <c r="EV14">
        <v>117.48292541503906</v>
      </c>
      <c r="EW14">
        <v>127.81394195556641</v>
      </c>
      <c r="EX14">
        <v>120.98272705078125</v>
      </c>
      <c r="EY14">
        <v>133.957275390625</v>
      </c>
      <c r="EZ14">
        <v>122.80956268310547</v>
      </c>
      <c r="FA14">
        <v>130.89602661132812</v>
      </c>
      <c r="FB14">
        <v>122.25318145751953</v>
      </c>
      <c r="FC14">
        <v>119.89689636230469</v>
      </c>
      <c r="FD14">
        <v>120.28923797607422</v>
      </c>
      <c r="FE14">
        <v>123.71585083007812</v>
      </c>
      <c r="FF14">
        <v>116.96685028076172</v>
      </c>
      <c r="FG14">
        <v>155.30899047851562</v>
      </c>
      <c r="FH14">
        <v>117.48754119873047</v>
      </c>
      <c r="FI14">
        <v>127.89781188964844</v>
      </c>
      <c r="FJ14">
        <v>121.00529479980469</v>
      </c>
      <c r="FK14">
        <v>134.03025817871094</v>
      </c>
      <c r="FL14">
        <v>122.72397613525391</v>
      </c>
      <c r="FM14">
        <v>130.65275573730469</v>
      </c>
      <c r="FN14">
        <v>122.40565490722656</v>
      </c>
      <c r="FO14">
        <v>119.86032104492188</v>
      </c>
      <c r="FP14">
        <v>120.33735656738281</v>
      </c>
      <c r="FQ14">
        <v>123.70191955566406</v>
      </c>
      <c r="FR14">
        <v>116.62458801269531</v>
      </c>
      <c r="FS14">
        <v>155.05195617675781</v>
      </c>
      <c r="FT14">
        <v>117.50071716308594</v>
      </c>
      <c r="FU14">
        <v>127.71339416503906</v>
      </c>
      <c r="FV14">
        <v>120.53185272216797</v>
      </c>
      <c r="FW14">
        <v>133.84925842285156</v>
      </c>
      <c r="FX14">
        <v>122.60636138916016</v>
      </c>
      <c r="FY14">
        <v>130.34870910644531</v>
      </c>
      <c r="FZ14">
        <v>122.44240570068359</v>
      </c>
      <c r="GA14">
        <v>119.85579681396484</v>
      </c>
      <c r="GB14">
        <v>124.13025665283203</v>
      </c>
      <c r="GC14">
        <v>124.28175354003906</v>
      </c>
      <c r="GD14">
        <v>124.99198913574219</v>
      </c>
      <c r="GE14">
        <v>124.47533416748047</v>
      </c>
      <c r="GF14">
        <v>124.95466613769531</v>
      </c>
      <c r="GG14">
        <v>124.93343353271484</v>
      </c>
      <c r="GH14">
        <v>124.83925628662109</v>
      </c>
      <c r="GI14">
        <v>124.83785247802734</v>
      </c>
      <c r="GJ14">
        <v>125.26358795166016</v>
      </c>
      <c r="GK14">
        <v>124.96266174316406</v>
      </c>
      <c r="GL14">
        <v>120.32511901855469</v>
      </c>
      <c r="GM14">
        <v>123.70598602294922</v>
      </c>
      <c r="GN14">
        <v>116.70016479492188</v>
      </c>
      <c r="GO14">
        <v>155.492431640625</v>
      </c>
      <c r="GP14">
        <v>117.39194488525391</v>
      </c>
      <c r="GQ14">
        <v>127.85216522216797</v>
      </c>
      <c r="GR14">
        <v>120.98325347900391</v>
      </c>
      <c r="GS14">
        <v>133.963623046875</v>
      </c>
      <c r="GT14">
        <v>122.82270812988281</v>
      </c>
      <c r="GU14">
        <v>131.000244140625</v>
      </c>
      <c r="GV14">
        <v>122.17312622070312</v>
      </c>
      <c r="GW14">
        <v>119.83409881591797</v>
      </c>
      <c r="GX14">
        <v>124.84593200683594</v>
      </c>
      <c r="GY14">
        <v>124.84592437744141</v>
      </c>
    </row>
    <row r="15" spans="1:207" x14ac:dyDescent="0.2">
      <c r="A15" s="223">
        <v>43101</v>
      </c>
      <c r="B15">
        <v>1</v>
      </c>
      <c r="C15">
        <v>2018</v>
      </c>
      <c r="D15">
        <v>126.87031555175781</v>
      </c>
      <c r="E15">
        <v>126.62486267089844</v>
      </c>
      <c r="F15">
        <v>126.24305725097656</v>
      </c>
      <c r="G15">
        <v>124.72645568847656</v>
      </c>
      <c r="H15">
        <v>126.20127105712891</v>
      </c>
      <c r="I15">
        <v>126.71916961669922</v>
      </c>
      <c r="J15">
        <v>126.4305419921875</v>
      </c>
      <c r="K15">
        <v>127.02006530761719</v>
      </c>
      <c r="L15">
        <v>126.57081604003906</v>
      </c>
      <c r="M15">
        <v>124.96439361572266</v>
      </c>
      <c r="N15">
        <v>126.73296356201172</v>
      </c>
      <c r="O15">
        <v>126.33667755126953</v>
      </c>
      <c r="P15">
        <v>127.28089904785156</v>
      </c>
      <c r="Q15">
        <v>127.68782043457031</v>
      </c>
      <c r="R15">
        <v>126.96721649169922</v>
      </c>
      <c r="S15">
        <v>125.06023406982422</v>
      </c>
      <c r="T15">
        <v>127.24594116210938</v>
      </c>
      <c r="U15">
        <v>126.63846588134766</v>
      </c>
      <c r="V15">
        <v>126.47153472900391</v>
      </c>
      <c r="W15">
        <v>126.88524627685547</v>
      </c>
      <c r="X15">
        <v>127.21641540527344</v>
      </c>
      <c r="Y15">
        <v>125.09891510009766</v>
      </c>
      <c r="Z15">
        <v>127.74491119384766</v>
      </c>
      <c r="AA15">
        <v>126.98174285888672</v>
      </c>
      <c r="AB15">
        <v>126.96121978759766</v>
      </c>
      <c r="AC15">
        <v>127.60702514648438</v>
      </c>
      <c r="AD15">
        <v>127.21957397460938</v>
      </c>
      <c r="AE15">
        <v>125.33164978027344</v>
      </c>
      <c r="AF15">
        <v>127.2760009765625</v>
      </c>
      <c r="AG15">
        <v>126.72592163085938</v>
      </c>
      <c r="AH15">
        <v>126.97274780273438</v>
      </c>
      <c r="AI15">
        <v>127.50528717041016</v>
      </c>
      <c r="AJ15">
        <v>127.38349914550781</v>
      </c>
      <c r="AK15">
        <v>125.05742645263672</v>
      </c>
      <c r="AL15">
        <v>127.66554260253906</v>
      </c>
      <c r="AM15">
        <v>126.40071105957031</v>
      </c>
      <c r="AN15">
        <v>126.47127532958984</v>
      </c>
      <c r="AO15">
        <v>127.97052764892578</v>
      </c>
      <c r="AP15">
        <v>127.30996704101562</v>
      </c>
      <c r="AQ15">
        <v>125.54676818847656</v>
      </c>
      <c r="AR15">
        <v>127.75591278076172</v>
      </c>
      <c r="AS15">
        <v>126.92714691162109</v>
      </c>
      <c r="AT15">
        <v>126.84585571289062</v>
      </c>
      <c r="AU15">
        <v>127.22392272949219</v>
      </c>
      <c r="AV15">
        <v>127.79467010498047</v>
      </c>
      <c r="AW15">
        <v>125.49581909179688</v>
      </c>
      <c r="AX15">
        <v>127.84281158447266</v>
      </c>
      <c r="AY15">
        <v>127.25661468505859</v>
      </c>
      <c r="AZ15">
        <v>127.13788604736328</v>
      </c>
      <c r="BA15">
        <v>127.98332977294922</v>
      </c>
      <c r="BB15">
        <v>127.92584991455078</v>
      </c>
      <c r="BC15">
        <v>126.25577545166016</v>
      </c>
      <c r="BD15">
        <v>128.29945373535156</v>
      </c>
      <c r="BE15">
        <v>127.67201232910156</v>
      </c>
      <c r="BF15">
        <v>126.86930847167969</v>
      </c>
      <c r="BG15">
        <v>127.64710998535156</v>
      </c>
      <c r="BH15">
        <v>127.66811370849609</v>
      </c>
      <c r="BI15">
        <v>124.35150146484375</v>
      </c>
      <c r="BJ15">
        <v>128.57986450195312</v>
      </c>
      <c r="BK15">
        <v>128.10798645019531</v>
      </c>
      <c r="BL15">
        <v>122.61608123779297</v>
      </c>
      <c r="BM15">
        <v>126.59266662597656</v>
      </c>
      <c r="BN15">
        <v>115.91060638427734</v>
      </c>
      <c r="BO15">
        <v>158.080810546875</v>
      </c>
      <c r="BP15">
        <v>118.12653350830078</v>
      </c>
      <c r="BQ15">
        <v>129.693359375</v>
      </c>
      <c r="BR15">
        <v>124.14603424072266</v>
      </c>
      <c r="BS15">
        <v>136.49043273925781</v>
      </c>
      <c r="BT15">
        <v>127.16217803955078</v>
      </c>
      <c r="BU15">
        <v>132.83338928222656</v>
      </c>
      <c r="BV15">
        <v>124.95603179931641</v>
      </c>
      <c r="BW15">
        <v>122.41275787353516</v>
      </c>
      <c r="BX15">
        <v>122.67202758789062</v>
      </c>
      <c r="BY15">
        <v>126.56027984619141</v>
      </c>
      <c r="BZ15">
        <v>115.92359924316406</v>
      </c>
      <c r="CA15">
        <v>158.7119140625</v>
      </c>
      <c r="CB15">
        <v>118.32564544677734</v>
      </c>
      <c r="CC15">
        <v>130.07383728027344</v>
      </c>
      <c r="CD15">
        <v>124.19031524658203</v>
      </c>
      <c r="CE15">
        <v>136.49783325195312</v>
      </c>
      <c r="CF15">
        <v>127.08602142333984</v>
      </c>
      <c r="CG15">
        <v>133.14897155761719</v>
      </c>
      <c r="CH15">
        <v>124.942138671875</v>
      </c>
      <c r="CI15">
        <v>122.42938232421875</v>
      </c>
      <c r="CJ15">
        <v>122.74908447265625</v>
      </c>
      <c r="CK15">
        <v>126.45079803466797</v>
      </c>
      <c r="CL15">
        <v>115.86610412597656</v>
      </c>
      <c r="CM15">
        <v>157.98629760742188</v>
      </c>
      <c r="CN15">
        <v>118.37654113769531</v>
      </c>
      <c r="CO15">
        <v>129.98844909667969</v>
      </c>
      <c r="CP15">
        <v>124.20226287841797</v>
      </c>
      <c r="CQ15">
        <v>136.59645080566406</v>
      </c>
      <c r="CR15">
        <v>127.1282958984375</v>
      </c>
      <c r="CS15">
        <v>132.1185302734375</v>
      </c>
      <c r="CT15">
        <v>125.1273193359375</v>
      </c>
      <c r="CU15">
        <v>122.53080749511719</v>
      </c>
      <c r="CV15">
        <v>122.72047424316406</v>
      </c>
      <c r="CW15">
        <v>126.67816162109375</v>
      </c>
      <c r="CX15">
        <v>116.02227020263672</v>
      </c>
      <c r="CY15">
        <v>158.06863403320312</v>
      </c>
      <c r="CZ15">
        <v>118.45967864990234</v>
      </c>
      <c r="DA15">
        <v>130.14628601074219</v>
      </c>
      <c r="DB15">
        <v>123.79576110839844</v>
      </c>
      <c r="DC15">
        <v>136.4552001953125</v>
      </c>
      <c r="DD15">
        <v>127.11243438720703</v>
      </c>
      <c r="DE15">
        <v>132.11436462402344</v>
      </c>
      <c r="DF15">
        <v>125.48426055908203</v>
      </c>
      <c r="DG15">
        <v>122.66948699951172</v>
      </c>
      <c r="DH15">
        <v>122.79158020019531</v>
      </c>
      <c r="DI15">
        <v>126.57894134521484</v>
      </c>
      <c r="DJ15">
        <v>116.21434783935547</v>
      </c>
      <c r="DK15">
        <v>157.75471496582031</v>
      </c>
      <c r="DL15">
        <v>118.55213928222656</v>
      </c>
      <c r="DM15">
        <v>130.28102111816406</v>
      </c>
      <c r="DN15">
        <v>123.99418640136719</v>
      </c>
      <c r="DO15">
        <v>136.66963195800781</v>
      </c>
      <c r="DP15">
        <v>127.05979919433594</v>
      </c>
      <c r="DQ15">
        <v>132.7425537109375</v>
      </c>
      <c r="DR15">
        <v>125.68070983886719</v>
      </c>
      <c r="DS15">
        <v>122.5985107421875</v>
      </c>
      <c r="DT15">
        <v>122.70836639404297</v>
      </c>
      <c r="DU15">
        <v>126.51064300537109</v>
      </c>
      <c r="DV15">
        <v>116.05678558349609</v>
      </c>
      <c r="DW15">
        <v>157.7899169921875</v>
      </c>
      <c r="DX15">
        <v>118.62357330322266</v>
      </c>
      <c r="DY15">
        <v>130.24607849121094</v>
      </c>
      <c r="DZ15">
        <v>123.89650726318359</v>
      </c>
      <c r="EA15">
        <v>136.53106689453125</v>
      </c>
      <c r="EB15">
        <v>127.17444610595703</v>
      </c>
      <c r="EC15">
        <v>131.56591796875</v>
      </c>
      <c r="ED15">
        <v>125.72702789306641</v>
      </c>
      <c r="EE15">
        <v>122.735595703125</v>
      </c>
      <c r="EF15">
        <v>122.71076965332031</v>
      </c>
      <c r="EG15">
        <v>126.50305938720703</v>
      </c>
      <c r="EH15">
        <v>115.88504028320312</v>
      </c>
      <c r="EI15">
        <v>157.91256713867188</v>
      </c>
      <c r="EJ15">
        <v>118.54003143310547</v>
      </c>
      <c r="EK15">
        <v>130.16438293457031</v>
      </c>
      <c r="EL15">
        <v>123.57450103759766</v>
      </c>
      <c r="EM15">
        <v>136.31730651855469</v>
      </c>
      <c r="EN15">
        <v>127.05492401123047</v>
      </c>
      <c r="EO15">
        <v>132.13043212890625</v>
      </c>
      <c r="EP15">
        <v>125.80110168457031</v>
      </c>
      <c r="EQ15">
        <v>122.70789337158203</v>
      </c>
      <c r="ER15">
        <v>122.78701782226562</v>
      </c>
      <c r="ES15">
        <v>126.61282348632812</v>
      </c>
      <c r="ET15">
        <v>115.97238159179688</v>
      </c>
      <c r="EU15">
        <v>157.12255859375</v>
      </c>
      <c r="EV15">
        <v>118.67951202392578</v>
      </c>
      <c r="EW15">
        <v>130.07339477539062</v>
      </c>
      <c r="EX15">
        <v>123.65279388427734</v>
      </c>
      <c r="EY15">
        <v>136.37165832519531</v>
      </c>
      <c r="EZ15">
        <v>127.07566833496094</v>
      </c>
      <c r="FA15">
        <v>131.51622009277344</v>
      </c>
      <c r="FB15">
        <v>125.90699005126953</v>
      </c>
      <c r="FC15">
        <v>122.86931610107422</v>
      </c>
      <c r="FD15">
        <v>122.86643981933594</v>
      </c>
      <c r="FE15">
        <v>126.58950042724609</v>
      </c>
      <c r="FF15">
        <v>116.15984344482422</v>
      </c>
      <c r="FG15">
        <v>156.9857177734375</v>
      </c>
      <c r="FH15">
        <v>118.72933959960938</v>
      </c>
      <c r="FI15">
        <v>130.16447448730469</v>
      </c>
      <c r="FJ15">
        <v>123.58365631103516</v>
      </c>
      <c r="FK15">
        <v>136.44932556152344</v>
      </c>
      <c r="FL15">
        <v>127.04445648193359</v>
      </c>
      <c r="FM15">
        <v>131.23654174804688</v>
      </c>
      <c r="FN15">
        <v>126.05834197998047</v>
      </c>
      <c r="FO15">
        <v>122.97270202636719</v>
      </c>
      <c r="FP15">
        <v>122.95440673828125</v>
      </c>
      <c r="FQ15">
        <v>126.52313232421875</v>
      </c>
      <c r="FR15">
        <v>115.6263427734375</v>
      </c>
      <c r="FS15">
        <v>156.43681335449219</v>
      </c>
      <c r="FT15">
        <v>118.76540374755859</v>
      </c>
      <c r="FU15">
        <v>129.99559020996094</v>
      </c>
      <c r="FV15">
        <v>123.14128112792969</v>
      </c>
      <c r="FW15">
        <v>136.18818664550781</v>
      </c>
      <c r="FX15">
        <v>127.01285552978516</v>
      </c>
      <c r="FY15">
        <v>130.77191162109375</v>
      </c>
      <c r="FZ15">
        <v>126.18148803710938</v>
      </c>
      <c r="GA15">
        <v>123.07722473144531</v>
      </c>
      <c r="GB15">
        <v>126.34149169921875</v>
      </c>
      <c r="GC15">
        <v>126.50596618652344</v>
      </c>
      <c r="GD15">
        <v>127.17521667480469</v>
      </c>
      <c r="GE15">
        <v>126.71501922607422</v>
      </c>
      <c r="GF15">
        <v>127.16358184814453</v>
      </c>
      <c r="GG15">
        <v>127.13994598388672</v>
      </c>
      <c r="GH15">
        <v>127.11647796630859</v>
      </c>
      <c r="GI15">
        <v>127.06721496582031</v>
      </c>
      <c r="GJ15">
        <v>127.53730773925781</v>
      </c>
      <c r="GK15">
        <v>127.24838256835938</v>
      </c>
      <c r="GL15">
        <v>122.76414489746094</v>
      </c>
      <c r="GM15">
        <v>126.56014251708984</v>
      </c>
      <c r="GN15">
        <v>115.9486083984375</v>
      </c>
      <c r="GO15">
        <v>157.46630859375</v>
      </c>
      <c r="GP15">
        <v>118.61154937744141</v>
      </c>
      <c r="GQ15">
        <v>130.0999755859375</v>
      </c>
      <c r="GR15">
        <v>123.66461181640625</v>
      </c>
      <c r="GS15">
        <v>136.43167114257812</v>
      </c>
      <c r="GT15">
        <v>127.07318115234375</v>
      </c>
      <c r="GU15">
        <v>131.62811279296875</v>
      </c>
      <c r="GV15">
        <v>125.80586242675781</v>
      </c>
      <c r="GW15">
        <v>122.79916381835938</v>
      </c>
      <c r="GX15">
        <v>127.08894348144531</v>
      </c>
      <c r="GY15">
        <v>127.08893585205078</v>
      </c>
    </row>
    <row r="16" spans="1:207" x14ac:dyDescent="0.2">
      <c r="A16" s="223">
        <v>43132</v>
      </c>
      <c r="B16">
        <v>2</v>
      </c>
      <c r="C16">
        <v>2018</v>
      </c>
      <c r="D16">
        <v>130.13102722167969</v>
      </c>
      <c r="E16">
        <v>129.33427429199219</v>
      </c>
      <c r="F16">
        <v>128.76020812988281</v>
      </c>
      <c r="G16">
        <v>127.34841156005859</v>
      </c>
      <c r="H16">
        <v>129.37234497070312</v>
      </c>
      <c r="I16">
        <v>129.07936096191406</v>
      </c>
      <c r="J16">
        <v>129.57264709472656</v>
      </c>
      <c r="K16">
        <v>129.85459899902344</v>
      </c>
      <c r="L16">
        <v>129.22213745117188</v>
      </c>
      <c r="M16">
        <v>127.60318756103516</v>
      </c>
      <c r="N16">
        <v>129.92012023925781</v>
      </c>
      <c r="O16">
        <v>128.76950073242188</v>
      </c>
      <c r="P16">
        <v>130.58271789550781</v>
      </c>
      <c r="Q16">
        <v>130.66969299316406</v>
      </c>
      <c r="R16">
        <v>129.7119140625</v>
      </c>
      <c r="S16">
        <v>127.85507202148438</v>
      </c>
      <c r="T16">
        <v>130.60276794433594</v>
      </c>
      <c r="U16">
        <v>129.11508178710938</v>
      </c>
      <c r="V16">
        <v>129.7266845703125</v>
      </c>
      <c r="W16">
        <v>129.73443603515625</v>
      </c>
      <c r="X16">
        <v>130.111083984375</v>
      </c>
      <c r="Y16">
        <v>127.77836608886719</v>
      </c>
      <c r="Z16">
        <v>131.15632629394531</v>
      </c>
      <c r="AA16">
        <v>129.50616455078125</v>
      </c>
      <c r="AB16">
        <v>130.24632263183594</v>
      </c>
      <c r="AC16">
        <v>130.56443786621094</v>
      </c>
      <c r="AD16">
        <v>130.04257202148438</v>
      </c>
      <c r="AE16">
        <v>128.16938781738281</v>
      </c>
      <c r="AF16">
        <v>130.54776000976562</v>
      </c>
      <c r="AG16">
        <v>129.30343627929688</v>
      </c>
      <c r="AH16">
        <v>130.2322998046875</v>
      </c>
      <c r="AI16">
        <v>130.45498657226562</v>
      </c>
      <c r="AJ16">
        <v>130.19157409667969</v>
      </c>
      <c r="AK16">
        <v>127.73271942138672</v>
      </c>
      <c r="AL16">
        <v>131.04176330566406</v>
      </c>
      <c r="AM16">
        <v>128.88804626464844</v>
      </c>
      <c r="AN16">
        <v>129.73056030273438</v>
      </c>
      <c r="AO16">
        <v>131.03372192382812</v>
      </c>
      <c r="AP16">
        <v>130.0750732421875</v>
      </c>
      <c r="AQ16">
        <v>128.42173767089844</v>
      </c>
      <c r="AR16">
        <v>131.2481689453125</v>
      </c>
      <c r="AS16">
        <v>129.515869140625</v>
      </c>
      <c r="AT16">
        <v>130.11009216308594</v>
      </c>
      <c r="AU16">
        <v>130.21502685546875</v>
      </c>
      <c r="AV16">
        <v>130.74400329589844</v>
      </c>
      <c r="AW16">
        <v>128.255859375</v>
      </c>
      <c r="AX16">
        <v>131.44013977050781</v>
      </c>
      <c r="AY16">
        <v>129.90676879882812</v>
      </c>
      <c r="AZ16">
        <v>130.37641906738281</v>
      </c>
      <c r="BA16">
        <v>131.03077697753906</v>
      </c>
      <c r="BB16">
        <v>130.9835205078125</v>
      </c>
      <c r="BC16">
        <v>129.19589233398438</v>
      </c>
      <c r="BD16">
        <v>131.83245849609375</v>
      </c>
      <c r="BE16">
        <v>130.289306640625</v>
      </c>
      <c r="BF16">
        <v>130.0421142578125</v>
      </c>
      <c r="BG16">
        <v>130.65208435058594</v>
      </c>
      <c r="BH16">
        <v>130.57833862304688</v>
      </c>
      <c r="BI16">
        <v>126.9083251953125</v>
      </c>
      <c r="BJ16">
        <v>132.2222900390625</v>
      </c>
      <c r="BK16">
        <v>130.69107055664062</v>
      </c>
      <c r="BL16">
        <v>125.19200134277344</v>
      </c>
      <c r="BM16">
        <v>128.79132080078125</v>
      </c>
      <c r="BN16">
        <v>115.20816802978516</v>
      </c>
      <c r="BO16">
        <v>163.67681884765625</v>
      </c>
      <c r="BP16">
        <v>120.13687896728516</v>
      </c>
      <c r="BQ16">
        <v>132.58329772949219</v>
      </c>
      <c r="BR16">
        <v>129.54345703125</v>
      </c>
      <c r="BS16">
        <v>149.22669982910156</v>
      </c>
      <c r="BT16">
        <v>128.61038208007812</v>
      </c>
      <c r="BU16">
        <v>135.02470397949219</v>
      </c>
      <c r="BV16">
        <v>127.71131896972656</v>
      </c>
      <c r="BW16">
        <v>124.58788299560547</v>
      </c>
      <c r="BX16">
        <v>125.2698974609375</v>
      </c>
      <c r="BY16">
        <v>128.76203918457031</v>
      </c>
      <c r="BZ16">
        <v>115.30374908447266</v>
      </c>
      <c r="CA16">
        <v>164.19534301757812</v>
      </c>
      <c r="CB16">
        <v>120.36463928222656</v>
      </c>
      <c r="CC16">
        <v>132.955078125</v>
      </c>
      <c r="CD16">
        <v>129.70957946777344</v>
      </c>
      <c r="CE16">
        <v>149.28076171875</v>
      </c>
      <c r="CF16">
        <v>128.42169189453125</v>
      </c>
      <c r="CG16">
        <v>135.42755126953125</v>
      </c>
      <c r="CH16">
        <v>127.76503753662109</v>
      </c>
      <c r="CI16">
        <v>124.56981658935547</v>
      </c>
      <c r="CJ16">
        <v>125.37203216552734</v>
      </c>
      <c r="CK16">
        <v>128.64598083496094</v>
      </c>
      <c r="CL16">
        <v>115.22563171386719</v>
      </c>
      <c r="CM16">
        <v>163.75250244140625</v>
      </c>
      <c r="CN16">
        <v>120.42561340332031</v>
      </c>
      <c r="CO16">
        <v>132.95729064941406</v>
      </c>
      <c r="CP16">
        <v>129.675537109375</v>
      </c>
      <c r="CQ16">
        <v>149.24842834472656</v>
      </c>
      <c r="CR16">
        <v>128.49174499511719</v>
      </c>
      <c r="CS16">
        <v>134.311279296875</v>
      </c>
      <c r="CT16">
        <v>127.94779968261719</v>
      </c>
      <c r="CU16">
        <v>124.68405914306641</v>
      </c>
      <c r="CV16">
        <v>125.35794830322266</v>
      </c>
      <c r="CW16">
        <v>128.85159301757812</v>
      </c>
      <c r="CX16">
        <v>115.37411499023438</v>
      </c>
      <c r="CY16">
        <v>163.70538330078125</v>
      </c>
      <c r="CZ16">
        <v>120.52194976806641</v>
      </c>
      <c r="DA16">
        <v>133.0565185546875</v>
      </c>
      <c r="DB16">
        <v>129.35516357421875</v>
      </c>
      <c r="DC16">
        <v>148.94560241699219</v>
      </c>
      <c r="DD16">
        <v>128.51188659667969</v>
      </c>
      <c r="DE16">
        <v>134.32313537597656</v>
      </c>
      <c r="DF16">
        <v>128.20643615722656</v>
      </c>
      <c r="DG16">
        <v>124.79841613769531</v>
      </c>
      <c r="DH16">
        <v>125.44235229492188</v>
      </c>
      <c r="DI16">
        <v>128.74992370605469</v>
      </c>
      <c r="DJ16">
        <v>115.51030731201172</v>
      </c>
      <c r="DK16">
        <v>163.59344482421875</v>
      </c>
      <c r="DL16">
        <v>120.62701416015625</v>
      </c>
      <c r="DM16">
        <v>133.23619079589844</v>
      </c>
      <c r="DN16">
        <v>129.53469848632812</v>
      </c>
      <c r="DO16">
        <v>149.23228454589844</v>
      </c>
      <c r="DP16">
        <v>128.42971801757812</v>
      </c>
      <c r="DQ16">
        <v>134.88575744628906</v>
      </c>
      <c r="DR16">
        <v>128.3079833984375</v>
      </c>
      <c r="DS16">
        <v>124.77095031738281</v>
      </c>
      <c r="DT16">
        <v>125.35835266113281</v>
      </c>
      <c r="DU16">
        <v>128.67938232421875</v>
      </c>
      <c r="DV16">
        <v>115.39089965820312</v>
      </c>
      <c r="DW16">
        <v>163.55958557128906</v>
      </c>
      <c r="DX16">
        <v>120.69777679443359</v>
      </c>
      <c r="DY16">
        <v>133.18698120117188</v>
      </c>
      <c r="DZ16">
        <v>129.48452758789062</v>
      </c>
      <c r="EA16">
        <v>148.97651672363281</v>
      </c>
      <c r="EB16">
        <v>128.57968139648438</v>
      </c>
      <c r="EC16">
        <v>133.75248718261719</v>
      </c>
      <c r="ED16">
        <v>128.34407043457031</v>
      </c>
      <c r="EE16">
        <v>124.86569213867188</v>
      </c>
      <c r="EF16">
        <v>125.36898040771484</v>
      </c>
      <c r="EG16">
        <v>128.65528869628906</v>
      </c>
      <c r="EH16">
        <v>115.25828552246094</v>
      </c>
      <c r="EI16">
        <v>163.57640075683594</v>
      </c>
      <c r="EJ16">
        <v>120.60700988769531</v>
      </c>
      <c r="EK16">
        <v>133.18705749511719</v>
      </c>
      <c r="EL16">
        <v>129.10456848144531</v>
      </c>
      <c r="EM16">
        <v>148.67559814453125</v>
      </c>
      <c r="EN16">
        <v>128.35968017578125</v>
      </c>
      <c r="EO16">
        <v>134.41352844238281</v>
      </c>
      <c r="EP16">
        <v>128.43870544433594</v>
      </c>
      <c r="EQ16">
        <v>124.82117462158203</v>
      </c>
      <c r="ER16">
        <v>125.46775817871094</v>
      </c>
      <c r="ES16">
        <v>128.7723388671875</v>
      </c>
      <c r="ET16">
        <v>115.28319549560547</v>
      </c>
      <c r="EU16">
        <v>163.01881408691406</v>
      </c>
      <c r="EV16">
        <v>120.76029205322266</v>
      </c>
      <c r="EW16">
        <v>133.193359375</v>
      </c>
      <c r="EX16">
        <v>129.20159912109375</v>
      </c>
      <c r="EY16">
        <v>148.75648498535156</v>
      </c>
      <c r="EZ16">
        <v>128.41065979003906</v>
      </c>
      <c r="FA16">
        <v>133.77590942382812</v>
      </c>
      <c r="FB16">
        <v>128.53140258789062</v>
      </c>
      <c r="FC16">
        <v>124.99296569824219</v>
      </c>
      <c r="FD16">
        <v>125.56718444824219</v>
      </c>
      <c r="FE16">
        <v>128.73651123046875</v>
      </c>
      <c r="FF16">
        <v>115.43647003173828</v>
      </c>
      <c r="FG16">
        <v>162.90304565429688</v>
      </c>
      <c r="FH16">
        <v>120.80535888671875</v>
      </c>
      <c r="FI16">
        <v>133.31175231933594</v>
      </c>
      <c r="FJ16">
        <v>129.12635803222656</v>
      </c>
      <c r="FK16">
        <v>148.79701232910156</v>
      </c>
      <c r="FL16">
        <v>128.3172607421875</v>
      </c>
      <c r="FM16">
        <v>133.62814331054688</v>
      </c>
      <c r="FN16">
        <v>128.57005310058594</v>
      </c>
      <c r="FO16">
        <v>125.07623291015625</v>
      </c>
      <c r="FP16">
        <v>125.68755340576172</v>
      </c>
      <c r="FQ16">
        <v>128.67425537109375</v>
      </c>
      <c r="FR16">
        <v>114.98159790039062</v>
      </c>
      <c r="FS16">
        <v>162.43934631347656</v>
      </c>
      <c r="FT16">
        <v>120.84347534179688</v>
      </c>
      <c r="FU16">
        <v>133.21438598632812</v>
      </c>
      <c r="FV16">
        <v>128.65016174316406</v>
      </c>
      <c r="FW16">
        <v>148.16151428222656</v>
      </c>
      <c r="FX16">
        <v>128.17312622070312</v>
      </c>
      <c r="FY16">
        <v>132.93600463867188</v>
      </c>
      <c r="FZ16">
        <v>128.65397644042969</v>
      </c>
      <c r="GA16">
        <v>125.13076782226562</v>
      </c>
      <c r="GB16">
        <v>129.19355773925781</v>
      </c>
      <c r="GC16">
        <v>129.40251159667969</v>
      </c>
      <c r="GD16">
        <v>130.24070739746094</v>
      </c>
      <c r="GE16">
        <v>129.74650573730469</v>
      </c>
      <c r="GF16">
        <v>130.24150085449219</v>
      </c>
      <c r="GG16">
        <v>130.19467163085938</v>
      </c>
      <c r="GH16">
        <v>130.23223876953125</v>
      </c>
      <c r="GI16">
        <v>130.18777465820312</v>
      </c>
      <c r="GJ16">
        <v>130.66461181640625</v>
      </c>
      <c r="GK16">
        <v>130.32688903808594</v>
      </c>
      <c r="GL16">
        <v>125.41845703125</v>
      </c>
      <c r="GM16">
        <v>128.72749328613281</v>
      </c>
      <c r="GN16">
        <v>115.28179168701172</v>
      </c>
      <c r="GO16">
        <v>163.27241516113281</v>
      </c>
      <c r="GP16">
        <v>120.68070983886719</v>
      </c>
      <c r="GQ16">
        <v>133.17015075683594</v>
      </c>
      <c r="GR16">
        <v>129.1937255859375</v>
      </c>
      <c r="GS16">
        <v>148.84230041503906</v>
      </c>
      <c r="GT16">
        <v>128.37727355957031</v>
      </c>
      <c r="GU16">
        <v>133.87144470214844</v>
      </c>
      <c r="GV16">
        <v>128.40711975097656</v>
      </c>
      <c r="GW16">
        <v>124.91327667236328</v>
      </c>
      <c r="GX16">
        <v>130.15147399902344</v>
      </c>
      <c r="GY16">
        <v>130.15144348144531</v>
      </c>
    </row>
    <row r="17" spans="1:207" x14ac:dyDescent="0.2">
      <c r="A17" s="223">
        <v>43160</v>
      </c>
      <c r="B17">
        <v>3</v>
      </c>
      <c r="C17">
        <v>2018</v>
      </c>
      <c r="D17">
        <v>133.27418518066406</v>
      </c>
      <c r="E17">
        <v>131.80780029296875</v>
      </c>
      <c r="F17">
        <v>132.59921264648438</v>
      </c>
      <c r="G17">
        <v>130.24014282226562</v>
      </c>
      <c r="H17">
        <v>131.99726867675781</v>
      </c>
      <c r="I17">
        <v>132.7811279296875</v>
      </c>
      <c r="J17">
        <v>132.63948059082031</v>
      </c>
      <c r="K17">
        <v>132.38420104980469</v>
      </c>
      <c r="L17">
        <v>133.06901550292969</v>
      </c>
      <c r="M17">
        <v>130.62507629394531</v>
      </c>
      <c r="N17">
        <v>132.68336486816406</v>
      </c>
      <c r="O17">
        <v>132.65617370605469</v>
      </c>
      <c r="P17">
        <v>133.88328552246094</v>
      </c>
      <c r="Q17">
        <v>133.11923217773438</v>
      </c>
      <c r="R17">
        <v>133.59829711914062</v>
      </c>
      <c r="S17">
        <v>131.045166015625</v>
      </c>
      <c r="T17">
        <v>133.36727905273438</v>
      </c>
      <c r="U17">
        <v>132.866943359375</v>
      </c>
      <c r="V17">
        <v>132.93663024902344</v>
      </c>
      <c r="W17">
        <v>132.24964904785156</v>
      </c>
      <c r="X17">
        <v>134.169677734375</v>
      </c>
      <c r="Y17">
        <v>130.84561157226562</v>
      </c>
      <c r="Z17">
        <v>133.89712524414062</v>
      </c>
      <c r="AA17">
        <v>133.36882019042969</v>
      </c>
      <c r="AB17">
        <v>133.38777160644531</v>
      </c>
      <c r="AC17">
        <v>132.9915771484375</v>
      </c>
      <c r="AD17">
        <v>134.21647644042969</v>
      </c>
      <c r="AE17">
        <v>131.50582885742188</v>
      </c>
      <c r="AF17">
        <v>133.40830993652344</v>
      </c>
      <c r="AG17">
        <v>132.9935302734375</v>
      </c>
      <c r="AH17">
        <v>133.77729797363281</v>
      </c>
      <c r="AI17">
        <v>132.9412841796875</v>
      </c>
      <c r="AJ17">
        <v>134.31768798828125</v>
      </c>
      <c r="AK17">
        <v>130.63201904296875</v>
      </c>
      <c r="AL17">
        <v>133.78184509277344</v>
      </c>
      <c r="AM17">
        <v>132.73422241210938</v>
      </c>
      <c r="AN17">
        <v>132.95550537109375</v>
      </c>
      <c r="AO17">
        <v>133.49667358398438</v>
      </c>
      <c r="AP17">
        <v>134.32760620117188</v>
      </c>
      <c r="AQ17">
        <v>131.63694763183594</v>
      </c>
      <c r="AR17">
        <v>134.03630065917969</v>
      </c>
      <c r="AS17">
        <v>133.4276123046875</v>
      </c>
      <c r="AT17">
        <v>133.39265441894531</v>
      </c>
      <c r="AU17">
        <v>132.74647521972656</v>
      </c>
      <c r="AV17">
        <v>135.03805541992188</v>
      </c>
      <c r="AW17">
        <v>131.44851684570312</v>
      </c>
      <c r="AX17">
        <v>134.20555114746094</v>
      </c>
      <c r="AY17">
        <v>134.03860473632812</v>
      </c>
      <c r="AZ17">
        <v>133.75486755371094</v>
      </c>
      <c r="BA17">
        <v>133.50408935546875</v>
      </c>
      <c r="BB17">
        <v>135.24542236328125</v>
      </c>
      <c r="BC17">
        <v>132.60087585449219</v>
      </c>
      <c r="BD17">
        <v>134.57749938964844</v>
      </c>
      <c r="BE17">
        <v>134.41389465332031</v>
      </c>
      <c r="BF17">
        <v>133.32769775390625</v>
      </c>
      <c r="BG17">
        <v>133.06199645996094</v>
      </c>
      <c r="BH17">
        <v>134.77790832519531</v>
      </c>
      <c r="BI17">
        <v>129.91377258300781</v>
      </c>
      <c r="BJ17">
        <v>134.90312194824219</v>
      </c>
      <c r="BK17">
        <v>134.8814697265625</v>
      </c>
      <c r="BL17">
        <v>128.28984069824219</v>
      </c>
      <c r="BM17">
        <v>129.68238830566406</v>
      </c>
      <c r="BN17">
        <v>118.97913360595703</v>
      </c>
      <c r="BO17">
        <v>164.94613647460938</v>
      </c>
      <c r="BP17">
        <v>125.27047729492188</v>
      </c>
      <c r="BQ17">
        <v>134.46195983886719</v>
      </c>
      <c r="BR17">
        <v>132.406494140625</v>
      </c>
      <c r="BS17">
        <v>153.42103576660156</v>
      </c>
      <c r="BT17">
        <v>130.51060485839844</v>
      </c>
      <c r="BU17">
        <v>155.03216552734375</v>
      </c>
      <c r="BV17">
        <v>130.11265563964844</v>
      </c>
      <c r="BW17">
        <v>126.67666625976562</v>
      </c>
      <c r="BX17">
        <v>128.33712768554688</v>
      </c>
      <c r="BY17">
        <v>129.64791870117188</v>
      </c>
      <c r="BZ17">
        <v>119.27185821533203</v>
      </c>
      <c r="CA17">
        <v>165.35737609863281</v>
      </c>
      <c r="CB17">
        <v>125.59790802001953</v>
      </c>
      <c r="CC17">
        <v>134.81483459472656</v>
      </c>
      <c r="CD17">
        <v>132.46302795410156</v>
      </c>
      <c r="CE17">
        <v>153.50576782226562</v>
      </c>
      <c r="CF17">
        <v>130.23709106445312</v>
      </c>
      <c r="CG17">
        <v>154.84382629394531</v>
      </c>
      <c r="CH17">
        <v>130.24476623535156</v>
      </c>
      <c r="CI17">
        <v>126.71463012695312</v>
      </c>
      <c r="CJ17">
        <v>128.40676879882812</v>
      </c>
      <c r="CK17">
        <v>129.53814697265625</v>
      </c>
      <c r="CL17">
        <v>119.59683227539062</v>
      </c>
      <c r="CM17">
        <v>164.777099609375</v>
      </c>
      <c r="CN17">
        <v>125.71123504638672</v>
      </c>
      <c r="CO17">
        <v>134.73539733886719</v>
      </c>
      <c r="CP17">
        <v>132.39897155761719</v>
      </c>
      <c r="CQ17">
        <v>153.42616271972656</v>
      </c>
      <c r="CR17">
        <v>130.23722839355469</v>
      </c>
      <c r="CS17">
        <v>153.20849609375</v>
      </c>
      <c r="CT17">
        <v>130.33712768554688</v>
      </c>
      <c r="CU17">
        <v>126.92218780517578</v>
      </c>
      <c r="CV17">
        <v>128.3558349609375</v>
      </c>
      <c r="CW17">
        <v>129.74278259277344</v>
      </c>
      <c r="CX17">
        <v>119.73696136474609</v>
      </c>
      <c r="CY17">
        <v>164.87678527832031</v>
      </c>
      <c r="CZ17">
        <v>125.90314483642578</v>
      </c>
      <c r="DA17">
        <v>134.89364624023438</v>
      </c>
      <c r="DB17">
        <v>131.76423645019531</v>
      </c>
      <c r="DC17">
        <v>153.08415222167969</v>
      </c>
      <c r="DD17">
        <v>130.0472412109375</v>
      </c>
      <c r="DE17">
        <v>153.28764343261719</v>
      </c>
      <c r="DF17">
        <v>130.46687316894531</v>
      </c>
      <c r="DG17">
        <v>127.10836791992188</v>
      </c>
      <c r="DH17">
        <v>128.423583984375</v>
      </c>
      <c r="DI17">
        <v>129.65020751953125</v>
      </c>
      <c r="DJ17">
        <v>120.03023529052734</v>
      </c>
      <c r="DK17">
        <v>164.31338500976562</v>
      </c>
      <c r="DL17">
        <v>126.02626800537109</v>
      </c>
      <c r="DM17">
        <v>135.00831604003906</v>
      </c>
      <c r="DN17">
        <v>132.07017517089844</v>
      </c>
      <c r="DO17">
        <v>153.37628173828125</v>
      </c>
      <c r="DP17">
        <v>129.95323181152344</v>
      </c>
      <c r="DQ17">
        <v>153.58938598632812</v>
      </c>
      <c r="DR17">
        <v>130.47492980957031</v>
      </c>
      <c r="DS17">
        <v>127.04929351806641</v>
      </c>
      <c r="DT17">
        <v>128.31048583984375</v>
      </c>
      <c r="DU17">
        <v>129.58232116699219</v>
      </c>
      <c r="DV17">
        <v>119.96608734130859</v>
      </c>
      <c r="DW17">
        <v>164.49824523925781</v>
      </c>
      <c r="DX17">
        <v>126.14048004150391</v>
      </c>
      <c r="DY17">
        <v>134.98503112792969</v>
      </c>
      <c r="DZ17">
        <v>131.8388671875</v>
      </c>
      <c r="EA17">
        <v>153.08175659179688</v>
      </c>
      <c r="EB17">
        <v>130.09980773925781</v>
      </c>
      <c r="EC17">
        <v>152.69100952148438</v>
      </c>
      <c r="ED17">
        <v>130.59466552734375</v>
      </c>
      <c r="EE17">
        <v>127.23166656494141</v>
      </c>
      <c r="EF17">
        <v>128.29998779296875</v>
      </c>
      <c r="EG17">
        <v>129.56329345703125</v>
      </c>
      <c r="EH17">
        <v>120.06829833984375</v>
      </c>
      <c r="EI17">
        <v>164.57913208007812</v>
      </c>
      <c r="EJ17">
        <v>126.01669311523438</v>
      </c>
      <c r="EK17">
        <v>134.9188232421875</v>
      </c>
      <c r="EL17">
        <v>131.36709594726562</v>
      </c>
      <c r="EM17">
        <v>152.76155090332031</v>
      </c>
      <c r="EN17">
        <v>129.8785400390625</v>
      </c>
      <c r="EO17">
        <v>153.06350708007812</v>
      </c>
      <c r="EP17">
        <v>130.70181274414062</v>
      </c>
      <c r="EQ17">
        <v>127.18784332275391</v>
      </c>
      <c r="ER17">
        <v>128.36410522460938</v>
      </c>
      <c r="ES17">
        <v>129.67898559570312</v>
      </c>
      <c r="ET17">
        <v>120.21108245849609</v>
      </c>
      <c r="EU17">
        <v>164.05918884277344</v>
      </c>
      <c r="EV17">
        <v>126.23021697998047</v>
      </c>
      <c r="EW17">
        <v>134.87307739257812</v>
      </c>
      <c r="EX17">
        <v>131.41433715820312</v>
      </c>
      <c r="EY17">
        <v>152.8406982421875</v>
      </c>
      <c r="EZ17">
        <v>129.80854797363281</v>
      </c>
      <c r="FA17">
        <v>152.75486755371094</v>
      </c>
      <c r="FB17">
        <v>130.75189208984375</v>
      </c>
      <c r="FC17">
        <v>127.40033721923828</v>
      </c>
      <c r="FD17">
        <v>128.42237854003906</v>
      </c>
      <c r="FE17">
        <v>129.63674926757812</v>
      </c>
      <c r="FF17">
        <v>120.47467041015625</v>
      </c>
      <c r="FG17">
        <v>163.91525268554688</v>
      </c>
      <c r="FH17">
        <v>126.3233642578125</v>
      </c>
      <c r="FI17">
        <v>134.95225524902344</v>
      </c>
      <c r="FJ17">
        <v>131.34629821777344</v>
      </c>
      <c r="FK17">
        <v>152.850830078125</v>
      </c>
      <c r="FL17">
        <v>129.71522521972656</v>
      </c>
      <c r="FM17">
        <v>152.25054931640625</v>
      </c>
      <c r="FN17">
        <v>130.69670104980469</v>
      </c>
      <c r="FO17">
        <v>127.55976104736328</v>
      </c>
      <c r="FP17">
        <v>128.49008178710938</v>
      </c>
      <c r="FQ17">
        <v>129.57443237304688</v>
      </c>
      <c r="FR17">
        <v>120.38948059082031</v>
      </c>
      <c r="FS17">
        <v>163.88804626464844</v>
      </c>
      <c r="FT17">
        <v>126.41980743408203</v>
      </c>
      <c r="FU17">
        <v>134.81629943847656</v>
      </c>
      <c r="FV17">
        <v>130.72764587402344</v>
      </c>
      <c r="FW17">
        <v>152.0965576171875</v>
      </c>
      <c r="FX17">
        <v>129.64788818359375</v>
      </c>
      <c r="FY17">
        <v>152.06405639648438</v>
      </c>
      <c r="FZ17">
        <v>130.80387878417969</v>
      </c>
      <c r="GA17">
        <v>127.69583129882812</v>
      </c>
      <c r="GB17">
        <v>132.20503234863281</v>
      </c>
      <c r="GC17">
        <v>132.42958068847656</v>
      </c>
      <c r="GD17">
        <v>133.31954956054688</v>
      </c>
      <c r="GE17">
        <v>132.79554748535156</v>
      </c>
      <c r="GF17">
        <v>133.20999145507812</v>
      </c>
      <c r="GG17">
        <v>133.34974670410156</v>
      </c>
      <c r="GH17">
        <v>133.29261779785156</v>
      </c>
      <c r="GI17">
        <v>133.27882385253906</v>
      </c>
      <c r="GJ17">
        <v>133.78399658203125</v>
      </c>
      <c r="GK17">
        <v>133.45379638671875</v>
      </c>
      <c r="GL17">
        <v>128.37278747558594</v>
      </c>
      <c r="GM17">
        <v>129.62615966796875</v>
      </c>
      <c r="GN17">
        <v>119.97938537597656</v>
      </c>
      <c r="GO17">
        <v>164.37232971191406</v>
      </c>
      <c r="GP17">
        <v>126.1317138671875</v>
      </c>
      <c r="GQ17">
        <v>134.87704467773438</v>
      </c>
      <c r="GR17">
        <v>131.52066040039062</v>
      </c>
      <c r="GS17">
        <v>152.93429565429688</v>
      </c>
      <c r="GT17">
        <v>129.90634155273438</v>
      </c>
      <c r="GU17">
        <v>152.79335021972656</v>
      </c>
      <c r="GV17">
        <v>130.62808227539062</v>
      </c>
      <c r="GW17">
        <v>127.30188751220703</v>
      </c>
      <c r="GX17">
        <v>133.23297119140625</v>
      </c>
      <c r="GY17">
        <v>133.23297119140625</v>
      </c>
    </row>
    <row r="18" spans="1:207" x14ac:dyDescent="0.2">
      <c r="A18" s="223">
        <v>43191</v>
      </c>
      <c r="B18">
        <v>4</v>
      </c>
      <c r="C18">
        <v>2018</v>
      </c>
      <c r="D18">
        <v>136.40316772460938</v>
      </c>
      <c r="E18">
        <v>135.49171447753906</v>
      </c>
      <c r="F18">
        <v>136.18673706054688</v>
      </c>
      <c r="G18">
        <v>133.75987243652344</v>
      </c>
      <c r="H18">
        <v>136.16519165039062</v>
      </c>
      <c r="I18">
        <v>136.61738586425781</v>
      </c>
      <c r="J18">
        <v>135.66410827636719</v>
      </c>
      <c r="K18">
        <v>136.18203735351562</v>
      </c>
      <c r="L18">
        <v>136.81892395019531</v>
      </c>
      <c r="M18">
        <v>134.13847351074219</v>
      </c>
      <c r="N18">
        <v>137.04344177246094</v>
      </c>
      <c r="O18">
        <v>136.45256042480469</v>
      </c>
      <c r="P18">
        <v>137.16873168945312</v>
      </c>
      <c r="Q18">
        <v>137.09077453613281</v>
      </c>
      <c r="R18">
        <v>137.44590759277344</v>
      </c>
      <c r="S18">
        <v>134.63888549804688</v>
      </c>
      <c r="T18">
        <v>137.73880004882812</v>
      </c>
      <c r="U18">
        <v>136.63705444335938</v>
      </c>
      <c r="V18">
        <v>136.15379333496094</v>
      </c>
      <c r="W18">
        <v>136.03022766113281</v>
      </c>
      <c r="X18">
        <v>138.05178833007812</v>
      </c>
      <c r="Y18">
        <v>134.42356872558594</v>
      </c>
      <c r="Z18">
        <v>138.42164611816406</v>
      </c>
      <c r="AA18">
        <v>137.09783935546875</v>
      </c>
      <c r="AB18">
        <v>136.61680603027344</v>
      </c>
      <c r="AC18">
        <v>136.92665100097656</v>
      </c>
      <c r="AD18">
        <v>138.07632446289062</v>
      </c>
      <c r="AE18">
        <v>135.07733154296875</v>
      </c>
      <c r="AF18">
        <v>137.80720520019531</v>
      </c>
      <c r="AG18">
        <v>136.65632629394531</v>
      </c>
      <c r="AH18">
        <v>137.01123046875</v>
      </c>
      <c r="AI18">
        <v>136.845947265625</v>
      </c>
      <c r="AJ18">
        <v>138.28913879394531</v>
      </c>
      <c r="AK18">
        <v>134.2265625</v>
      </c>
      <c r="AL18">
        <v>138.23789978027344</v>
      </c>
      <c r="AM18">
        <v>136.286376953125</v>
      </c>
      <c r="AN18">
        <v>136.31135559082031</v>
      </c>
      <c r="AO18">
        <v>137.49151611328125</v>
      </c>
      <c r="AP18">
        <v>138.31684875488281</v>
      </c>
      <c r="AQ18">
        <v>135.28854370117188</v>
      </c>
      <c r="AR18">
        <v>138.44610595703125</v>
      </c>
      <c r="AS18">
        <v>137.06562805175781</v>
      </c>
      <c r="AT18">
        <v>136.77867126464844</v>
      </c>
      <c r="AU18">
        <v>136.60609436035156</v>
      </c>
      <c r="AV18">
        <v>139.19454956054688</v>
      </c>
      <c r="AW18">
        <v>135.12541198730469</v>
      </c>
      <c r="AX18">
        <v>138.60299682617188</v>
      </c>
      <c r="AY18">
        <v>137.56214904785156</v>
      </c>
      <c r="AZ18">
        <v>137.08283996582031</v>
      </c>
      <c r="BA18">
        <v>137.51119995117188</v>
      </c>
      <c r="BB18">
        <v>139.49473571777344</v>
      </c>
      <c r="BC18">
        <v>136.51620483398438</v>
      </c>
      <c r="BD18">
        <v>139.04359436035156</v>
      </c>
      <c r="BE18">
        <v>138.02618408203125</v>
      </c>
      <c r="BF18">
        <v>136.76902770996094</v>
      </c>
      <c r="BG18">
        <v>137.00053405761719</v>
      </c>
      <c r="BH18">
        <v>139.03971862792969</v>
      </c>
      <c r="BI18">
        <v>133.41261291503906</v>
      </c>
      <c r="BJ18">
        <v>139.48030090332031</v>
      </c>
      <c r="BK18">
        <v>138.50360107421875</v>
      </c>
      <c r="BL18">
        <v>129.90934753417969</v>
      </c>
      <c r="BM18">
        <v>131.41902160644531</v>
      </c>
      <c r="BN18">
        <v>123.74056243896484</v>
      </c>
      <c r="BO18">
        <v>179.09567260742188</v>
      </c>
      <c r="BP18">
        <v>126.83900451660156</v>
      </c>
      <c r="BQ18">
        <v>136.90948486328125</v>
      </c>
      <c r="BR18">
        <v>137.245361328125</v>
      </c>
      <c r="BS18">
        <v>155.46334838867188</v>
      </c>
      <c r="BT18">
        <v>133.00080871582031</v>
      </c>
      <c r="BU18">
        <v>156.27740478515625</v>
      </c>
      <c r="BV18">
        <v>132.92465209960938</v>
      </c>
      <c r="BW18">
        <v>128.84713745117188</v>
      </c>
      <c r="BX18">
        <v>129.91561889648438</v>
      </c>
      <c r="BY18">
        <v>131.33558654785156</v>
      </c>
      <c r="BZ18">
        <v>124.14817810058594</v>
      </c>
      <c r="CA18">
        <v>179.56500244140625</v>
      </c>
      <c r="CB18">
        <v>127.16276550292969</v>
      </c>
      <c r="CC18">
        <v>137.32614135742188</v>
      </c>
      <c r="CD18">
        <v>137.28428649902344</v>
      </c>
      <c r="CE18">
        <v>155.42181396484375</v>
      </c>
      <c r="CF18">
        <v>132.74404907226562</v>
      </c>
      <c r="CG18">
        <v>156.56471252441406</v>
      </c>
      <c r="CH18">
        <v>133.03077697753906</v>
      </c>
      <c r="CI18">
        <v>128.86415100097656</v>
      </c>
      <c r="CJ18">
        <v>129.95310974121094</v>
      </c>
      <c r="CK18">
        <v>131.21397399902344</v>
      </c>
      <c r="CL18">
        <v>124.48814392089844</v>
      </c>
      <c r="CM18">
        <v>178.47291564941406</v>
      </c>
      <c r="CN18">
        <v>127.27555084228516</v>
      </c>
      <c r="CO18">
        <v>137.16529846191406</v>
      </c>
      <c r="CP18">
        <v>137.24742126464844</v>
      </c>
      <c r="CQ18">
        <v>155.19784545898438</v>
      </c>
      <c r="CR18">
        <v>132.766845703125</v>
      </c>
      <c r="CS18">
        <v>154.73403930664062</v>
      </c>
      <c r="CT18">
        <v>133.17076110839844</v>
      </c>
      <c r="CU18">
        <v>129.08085632324219</v>
      </c>
      <c r="CV18">
        <v>129.91560363769531</v>
      </c>
      <c r="CW18">
        <v>131.40408325195312</v>
      </c>
      <c r="CX18">
        <v>124.73348999023438</v>
      </c>
      <c r="CY18">
        <v>178.54714965820312</v>
      </c>
      <c r="CZ18">
        <v>127.47992706298828</v>
      </c>
      <c r="DA18">
        <v>137.39712524414062</v>
      </c>
      <c r="DB18">
        <v>136.87425231933594</v>
      </c>
      <c r="DC18">
        <v>154.71824645996094</v>
      </c>
      <c r="DD18">
        <v>132.49214172363281</v>
      </c>
      <c r="DE18">
        <v>154.84101867675781</v>
      </c>
      <c r="DF18">
        <v>133.37857055664062</v>
      </c>
      <c r="DG18">
        <v>129.23634338378906</v>
      </c>
      <c r="DH18">
        <v>129.93775939941406</v>
      </c>
      <c r="DI18">
        <v>131.34933471679688</v>
      </c>
      <c r="DJ18">
        <v>125.13236999511719</v>
      </c>
      <c r="DK18">
        <v>177.78804016113281</v>
      </c>
      <c r="DL18">
        <v>127.57808685302734</v>
      </c>
      <c r="DM18">
        <v>137.49906921386719</v>
      </c>
      <c r="DN18">
        <v>137.00816345214844</v>
      </c>
      <c r="DO18">
        <v>154.98533630371094</v>
      </c>
      <c r="DP18">
        <v>132.44802856445312</v>
      </c>
      <c r="DQ18">
        <v>155.52162170410156</v>
      </c>
      <c r="DR18">
        <v>133.47088623046875</v>
      </c>
      <c r="DS18">
        <v>129.21331787109375</v>
      </c>
      <c r="DT18">
        <v>129.8436279296875</v>
      </c>
      <c r="DU18">
        <v>131.28620910644531</v>
      </c>
      <c r="DV18">
        <v>124.99150085449219</v>
      </c>
      <c r="DW18">
        <v>177.77189636230469</v>
      </c>
      <c r="DX18">
        <v>127.75276947021484</v>
      </c>
      <c r="DY18">
        <v>137.48138427734375</v>
      </c>
      <c r="DZ18">
        <v>136.88597106933594</v>
      </c>
      <c r="EA18">
        <v>154.65606689453125</v>
      </c>
      <c r="EB18">
        <v>132.536376953125</v>
      </c>
      <c r="EC18">
        <v>153.98466491699219</v>
      </c>
      <c r="ED18">
        <v>133.58880615234375</v>
      </c>
      <c r="EE18">
        <v>129.36100769042969</v>
      </c>
      <c r="EF18">
        <v>129.83560180664062</v>
      </c>
      <c r="EG18">
        <v>131.26113891601562</v>
      </c>
      <c r="EH18">
        <v>125.04398345947266</v>
      </c>
      <c r="EI18">
        <v>177.78671264648438</v>
      </c>
      <c r="EJ18">
        <v>127.62113952636719</v>
      </c>
      <c r="EK18">
        <v>137.34893798828125</v>
      </c>
      <c r="EL18">
        <v>136.58071899414062</v>
      </c>
      <c r="EM18">
        <v>154.27435302734375</v>
      </c>
      <c r="EN18">
        <v>132.35737609863281</v>
      </c>
      <c r="EO18">
        <v>154.57804870605469</v>
      </c>
      <c r="EP18">
        <v>133.68205261230469</v>
      </c>
      <c r="EQ18">
        <v>129.30282592773438</v>
      </c>
      <c r="ER18">
        <v>129.87460327148438</v>
      </c>
      <c r="ES18">
        <v>131.38539123535156</v>
      </c>
      <c r="ET18">
        <v>125.21409606933594</v>
      </c>
      <c r="EU18">
        <v>176.93057250976562</v>
      </c>
      <c r="EV18">
        <v>127.82891845703125</v>
      </c>
      <c r="EW18">
        <v>137.23309326171875</v>
      </c>
      <c r="EX18">
        <v>136.60395812988281</v>
      </c>
      <c r="EY18">
        <v>154.31723022460938</v>
      </c>
      <c r="EZ18">
        <v>132.22700500488281</v>
      </c>
      <c r="FA18">
        <v>154.07546997070312</v>
      </c>
      <c r="FB18">
        <v>133.75881958007812</v>
      </c>
      <c r="FC18">
        <v>129.51206970214844</v>
      </c>
      <c r="FD18">
        <v>129.89762878417969</v>
      </c>
      <c r="FE18">
        <v>131.33146667480469</v>
      </c>
      <c r="FF18">
        <v>125.57244110107422</v>
      </c>
      <c r="FG18">
        <v>176.54745483398438</v>
      </c>
      <c r="FH18">
        <v>127.93092346191406</v>
      </c>
      <c r="FI18">
        <v>137.30760192871094</v>
      </c>
      <c r="FJ18">
        <v>136.51226806640625</v>
      </c>
      <c r="FK18">
        <v>154.29022216796875</v>
      </c>
      <c r="FL18">
        <v>132.15226745605469</v>
      </c>
      <c r="FM18">
        <v>153.32026672363281</v>
      </c>
      <c r="FN18">
        <v>133.7843017578125</v>
      </c>
      <c r="FO18">
        <v>129.65377807617188</v>
      </c>
      <c r="FP18">
        <v>129.96116638183594</v>
      </c>
      <c r="FQ18">
        <v>131.22434997558594</v>
      </c>
      <c r="FR18">
        <v>125.26395416259766</v>
      </c>
      <c r="FS18">
        <v>176.05769348144531</v>
      </c>
      <c r="FT18">
        <v>128.04103088378906</v>
      </c>
      <c r="FU18">
        <v>137.09840393066406</v>
      </c>
      <c r="FV18">
        <v>136.15007019042969</v>
      </c>
      <c r="FW18">
        <v>153.38554382324219</v>
      </c>
      <c r="FX18">
        <v>132.09783935546875</v>
      </c>
      <c r="FY18">
        <v>153.18902587890625</v>
      </c>
      <c r="FZ18">
        <v>133.80813598632812</v>
      </c>
      <c r="GA18">
        <v>129.74705505371094</v>
      </c>
      <c r="GB18">
        <v>135.72254943847656</v>
      </c>
      <c r="GC18">
        <v>135.98634338378906</v>
      </c>
      <c r="GD18">
        <v>137.01907348632812</v>
      </c>
      <c r="GE18">
        <v>136.41236877441406</v>
      </c>
      <c r="GF18">
        <v>136.87544250488281</v>
      </c>
      <c r="GG18">
        <v>136.99546813964844</v>
      </c>
      <c r="GH18">
        <v>137.00703430175781</v>
      </c>
      <c r="GI18">
        <v>136.94332885742188</v>
      </c>
      <c r="GJ18">
        <v>137.46492004394531</v>
      </c>
      <c r="GK18">
        <v>137.1151123046875</v>
      </c>
      <c r="GL18">
        <v>129.90383911132812</v>
      </c>
      <c r="GM18">
        <v>131.31306457519531</v>
      </c>
      <c r="GN18">
        <v>124.94730377197266</v>
      </c>
      <c r="GO18">
        <v>177.48199462890625</v>
      </c>
      <c r="GP18">
        <v>127.72998046875</v>
      </c>
      <c r="GQ18">
        <v>137.26959228515625</v>
      </c>
      <c r="GR18">
        <v>136.66757202148438</v>
      </c>
      <c r="GS18">
        <v>154.49818420410156</v>
      </c>
      <c r="GT18">
        <v>132.36599731445312</v>
      </c>
      <c r="GU18">
        <v>154.12246704101562</v>
      </c>
      <c r="GV18">
        <v>133.6104736328125</v>
      </c>
      <c r="GW18">
        <v>129.41267395019531</v>
      </c>
      <c r="GX18">
        <v>136.88627624511719</v>
      </c>
      <c r="GY18">
        <v>136.88627624511719</v>
      </c>
    </row>
    <row r="19" spans="1:207" x14ac:dyDescent="0.2">
      <c r="A19" s="223">
        <v>43221</v>
      </c>
      <c r="B19">
        <v>5</v>
      </c>
      <c r="C19">
        <v>2018</v>
      </c>
      <c r="D19">
        <v>139.36952209472656</v>
      </c>
      <c r="E19">
        <v>138.59188842773438</v>
      </c>
      <c r="F19">
        <v>139.46290588378906</v>
      </c>
      <c r="G19">
        <v>137.36494445800781</v>
      </c>
      <c r="H19">
        <v>138.81065368652344</v>
      </c>
      <c r="I19">
        <v>139.21771240234375</v>
      </c>
      <c r="J19">
        <v>138.685546875</v>
      </c>
      <c r="K19">
        <v>139.21928405761719</v>
      </c>
      <c r="L19">
        <v>140.07795715332031</v>
      </c>
      <c r="M19">
        <v>137.68296813964844</v>
      </c>
      <c r="N19">
        <v>139.57403564453125</v>
      </c>
      <c r="O19">
        <v>139.02777099609375</v>
      </c>
      <c r="P19">
        <v>139.94557189941406</v>
      </c>
      <c r="Q19">
        <v>140.07038879394531</v>
      </c>
      <c r="R19">
        <v>140.64836120605469</v>
      </c>
      <c r="S19">
        <v>138.05718994140625</v>
      </c>
      <c r="T19">
        <v>140.28895568847656</v>
      </c>
      <c r="U19">
        <v>139.29071044921875</v>
      </c>
      <c r="V19">
        <v>138.97720336914062</v>
      </c>
      <c r="W19">
        <v>139.10865783691406</v>
      </c>
      <c r="X19">
        <v>141.25656127929688</v>
      </c>
      <c r="Y19">
        <v>137.85816955566406</v>
      </c>
      <c r="Z19">
        <v>140.94847106933594</v>
      </c>
      <c r="AA19">
        <v>139.79460144042969</v>
      </c>
      <c r="AB19">
        <v>139.46382141113281</v>
      </c>
      <c r="AC19">
        <v>139.91943359375</v>
      </c>
      <c r="AD19">
        <v>141.23207092285156</v>
      </c>
      <c r="AE19">
        <v>138.43876647949219</v>
      </c>
      <c r="AF19">
        <v>140.34620666503906</v>
      </c>
      <c r="AG19">
        <v>139.42739868164062</v>
      </c>
      <c r="AH19">
        <v>139.75895690917969</v>
      </c>
      <c r="AI19">
        <v>139.84074401855469</v>
      </c>
      <c r="AJ19">
        <v>141.43795776367188</v>
      </c>
      <c r="AK19">
        <v>137.68795776367188</v>
      </c>
      <c r="AL19">
        <v>140.75590515136719</v>
      </c>
      <c r="AM19">
        <v>139.03947448730469</v>
      </c>
      <c r="AN19">
        <v>139.07391357421875</v>
      </c>
      <c r="AO19">
        <v>140.43571472167969</v>
      </c>
      <c r="AP19">
        <v>141.42930603027344</v>
      </c>
      <c r="AQ19">
        <v>138.60736083984375</v>
      </c>
      <c r="AR19">
        <v>140.99221801757812</v>
      </c>
      <c r="AS19">
        <v>139.74972534179688</v>
      </c>
      <c r="AT19">
        <v>139.45584106445312</v>
      </c>
      <c r="AU19">
        <v>139.61705017089844</v>
      </c>
      <c r="AV19">
        <v>142.25791931152344</v>
      </c>
      <c r="AW19">
        <v>138.40948486328125</v>
      </c>
      <c r="AX19">
        <v>141.13536071777344</v>
      </c>
      <c r="AY19">
        <v>140.33847045898438</v>
      </c>
      <c r="AZ19">
        <v>139.69293212890625</v>
      </c>
      <c r="BA19">
        <v>140.46342468261719</v>
      </c>
      <c r="BB19">
        <v>142.51803588867188</v>
      </c>
      <c r="BC19">
        <v>139.7266845703125</v>
      </c>
      <c r="BD19">
        <v>141.57295227050781</v>
      </c>
      <c r="BE19">
        <v>140.7493896484375</v>
      </c>
      <c r="BF19">
        <v>139.28109741210938</v>
      </c>
      <c r="BG19">
        <v>139.96566772460938</v>
      </c>
      <c r="BH19">
        <v>141.99732971191406</v>
      </c>
      <c r="BI19">
        <v>136.59872436523438</v>
      </c>
      <c r="BJ19">
        <v>141.96525573730469</v>
      </c>
      <c r="BK19">
        <v>141.22610473632812</v>
      </c>
      <c r="BL19">
        <v>134.06919860839844</v>
      </c>
      <c r="BM19">
        <v>133.69970703125</v>
      </c>
      <c r="BN19">
        <v>126.33200073242188</v>
      </c>
      <c r="BO19">
        <v>178.50379943847656</v>
      </c>
      <c r="BP19">
        <v>129.53216552734375</v>
      </c>
      <c r="BQ19">
        <v>140.01982116699219</v>
      </c>
      <c r="BR19">
        <v>139.8785400390625</v>
      </c>
      <c r="BS19">
        <v>161.28067016601562</v>
      </c>
      <c r="BT19">
        <v>136.31787109375</v>
      </c>
      <c r="BU19">
        <v>157.35179138183594</v>
      </c>
      <c r="BV19">
        <v>136.02664184570312</v>
      </c>
      <c r="BW19">
        <v>131.46826171875</v>
      </c>
      <c r="BX19">
        <v>134.07792663574219</v>
      </c>
      <c r="BY19">
        <v>133.56076049804688</v>
      </c>
      <c r="BZ19">
        <v>126.65765380859375</v>
      </c>
      <c r="CA19">
        <v>178.89079284667969</v>
      </c>
      <c r="CB19">
        <v>129.90594482421875</v>
      </c>
      <c r="CC19">
        <v>140.33641052246094</v>
      </c>
      <c r="CD19">
        <v>139.92601013183594</v>
      </c>
      <c r="CE19">
        <v>161.32943725585938</v>
      </c>
      <c r="CF19">
        <v>136.01148986816406</v>
      </c>
      <c r="CG19">
        <v>157.79177856445312</v>
      </c>
      <c r="CH19">
        <v>136.04856872558594</v>
      </c>
      <c r="CI19">
        <v>131.44850158691406</v>
      </c>
      <c r="CJ19">
        <v>134.13275146484375</v>
      </c>
      <c r="CK19">
        <v>133.38751220703125</v>
      </c>
      <c r="CL19">
        <v>126.96681976318359</v>
      </c>
      <c r="CM19">
        <v>177.459228515625</v>
      </c>
      <c r="CN19">
        <v>130.05000305175781</v>
      </c>
      <c r="CO19">
        <v>140.18806457519531</v>
      </c>
      <c r="CP19">
        <v>139.87051391601562</v>
      </c>
      <c r="CQ19">
        <v>161.17709350585938</v>
      </c>
      <c r="CR19">
        <v>136.05809020996094</v>
      </c>
      <c r="CS19">
        <v>155.80996704101562</v>
      </c>
      <c r="CT19">
        <v>136.2298583984375</v>
      </c>
      <c r="CU19">
        <v>131.66079711914062</v>
      </c>
      <c r="CV19">
        <v>134.10029602050781</v>
      </c>
      <c r="CW19">
        <v>133.52728271484375</v>
      </c>
      <c r="CX19">
        <v>127.18720245361328</v>
      </c>
      <c r="CY19">
        <v>177.53659057617188</v>
      </c>
      <c r="CZ19">
        <v>130.29287719726562</v>
      </c>
      <c r="DA19">
        <v>140.38092041015625</v>
      </c>
      <c r="DB19">
        <v>139.54035949707031</v>
      </c>
      <c r="DC19">
        <v>160.65797424316406</v>
      </c>
      <c r="DD19">
        <v>135.94456481933594</v>
      </c>
      <c r="DE19">
        <v>155.92631530761719</v>
      </c>
      <c r="DF19">
        <v>136.516357421875</v>
      </c>
      <c r="DG19">
        <v>131.79048156738281</v>
      </c>
      <c r="DH19">
        <v>134.13652038574219</v>
      </c>
      <c r="DI19">
        <v>133.50204467773438</v>
      </c>
      <c r="DJ19">
        <v>127.62195587158203</v>
      </c>
      <c r="DK19">
        <v>176.53471374511719</v>
      </c>
      <c r="DL19">
        <v>130.397216796875</v>
      </c>
      <c r="DM19">
        <v>140.44650268554688</v>
      </c>
      <c r="DN19">
        <v>139.59616088867188</v>
      </c>
      <c r="DO19">
        <v>161.08370971679688</v>
      </c>
      <c r="DP19">
        <v>135.85406494140625</v>
      </c>
      <c r="DQ19">
        <v>156.70086669921875</v>
      </c>
      <c r="DR19">
        <v>136.69615173339844</v>
      </c>
      <c r="DS19">
        <v>131.82470703125</v>
      </c>
      <c r="DT19">
        <v>134.02987670898438</v>
      </c>
      <c r="DU19">
        <v>133.46624755859375</v>
      </c>
      <c r="DV19">
        <v>127.44913482666016</v>
      </c>
      <c r="DW19">
        <v>176.50711059570312</v>
      </c>
      <c r="DX19">
        <v>130.58708190917969</v>
      </c>
      <c r="DY19">
        <v>140.46131896972656</v>
      </c>
      <c r="DZ19">
        <v>139.51641845703125</v>
      </c>
      <c r="EA19">
        <v>160.66972351074219</v>
      </c>
      <c r="EB19">
        <v>136.01707458496094</v>
      </c>
      <c r="EC19">
        <v>154.99063110351562</v>
      </c>
      <c r="ED19">
        <v>136.7459716796875</v>
      </c>
      <c r="EE19">
        <v>131.89505004882812</v>
      </c>
      <c r="EF19">
        <v>134.02969360351562</v>
      </c>
      <c r="EG19">
        <v>133.41950988769531</v>
      </c>
      <c r="EH19">
        <v>127.45349884033203</v>
      </c>
      <c r="EI19">
        <v>176.53079223632812</v>
      </c>
      <c r="EJ19">
        <v>130.46240234375</v>
      </c>
      <c r="EK19">
        <v>140.33242797851562</v>
      </c>
      <c r="EL19">
        <v>139.23109436035156</v>
      </c>
      <c r="EM19">
        <v>160.22250366210938</v>
      </c>
      <c r="EN19">
        <v>135.71902465820312</v>
      </c>
      <c r="EO19">
        <v>155.78106689453125</v>
      </c>
      <c r="EP19">
        <v>136.80804443359375</v>
      </c>
      <c r="EQ19">
        <v>131.84309387207031</v>
      </c>
      <c r="ER19">
        <v>134.09919738769531</v>
      </c>
      <c r="ES19">
        <v>133.54588317871094</v>
      </c>
      <c r="ET19">
        <v>127.63787078857422</v>
      </c>
      <c r="EU19">
        <v>175.51820373535156</v>
      </c>
      <c r="EV19">
        <v>130.66018676757812</v>
      </c>
      <c r="EW19">
        <v>140.25926208496094</v>
      </c>
      <c r="EX19">
        <v>139.2520751953125</v>
      </c>
      <c r="EY19">
        <v>160.361328125</v>
      </c>
      <c r="EZ19">
        <v>135.71034240722656</v>
      </c>
      <c r="FA19">
        <v>155.12225341796875</v>
      </c>
      <c r="FB19">
        <v>136.91763305664062</v>
      </c>
      <c r="FC19">
        <v>132.0260009765625</v>
      </c>
      <c r="FD19">
        <v>134.152587890625</v>
      </c>
      <c r="FE19">
        <v>133.44639587402344</v>
      </c>
      <c r="FF19">
        <v>128.0189208984375</v>
      </c>
      <c r="FG19">
        <v>175.05238342285156</v>
      </c>
      <c r="FH19">
        <v>130.77748107910156</v>
      </c>
      <c r="FI19">
        <v>140.29135131835938</v>
      </c>
      <c r="FJ19">
        <v>139.15773010253906</v>
      </c>
      <c r="FK19">
        <v>160.39186096191406</v>
      </c>
      <c r="FL19">
        <v>135.58978271484375</v>
      </c>
      <c r="FM19">
        <v>154.43975830078125</v>
      </c>
      <c r="FN19">
        <v>137.04158020019531</v>
      </c>
      <c r="FO19">
        <v>132.11442565917969</v>
      </c>
      <c r="FP19">
        <v>134.25468444824219</v>
      </c>
      <c r="FQ19">
        <v>133.30073547363281</v>
      </c>
      <c r="FR19">
        <v>127.61103057861328</v>
      </c>
      <c r="FS19">
        <v>174.47860717773438</v>
      </c>
      <c r="FT19">
        <v>130.91395568847656</v>
      </c>
      <c r="FU19">
        <v>140.14335632324219</v>
      </c>
      <c r="FV19">
        <v>138.85055541992188</v>
      </c>
      <c r="FW19">
        <v>159.30113220214844</v>
      </c>
      <c r="FX19">
        <v>135.43801879882812</v>
      </c>
      <c r="FY19">
        <v>154.03640747070312</v>
      </c>
      <c r="FZ19">
        <v>136.87403869628906</v>
      </c>
      <c r="GA19">
        <v>132.14401245117188</v>
      </c>
      <c r="GB19">
        <v>138.83317565917969</v>
      </c>
      <c r="GC19">
        <v>139.044189453125</v>
      </c>
      <c r="GD19">
        <v>139.93984985351562</v>
      </c>
      <c r="GE19">
        <v>139.36297607421875</v>
      </c>
      <c r="GF19">
        <v>139.80294799804688</v>
      </c>
      <c r="GG19">
        <v>139.87409973144531</v>
      </c>
      <c r="GH19">
        <v>139.85560607910156</v>
      </c>
      <c r="GI19">
        <v>139.76997375488281</v>
      </c>
      <c r="GJ19">
        <v>140.22830200195312</v>
      </c>
      <c r="GK19">
        <v>139.79010009765625</v>
      </c>
      <c r="GL19">
        <v>134.11073303222656</v>
      </c>
      <c r="GM19">
        <v>133.46334838867188</v>
      </c>
      <c r="GN19">
        <v>127.39317321777344</v>
      </c>
      <c r="GO19">
        <v>176.22323608398438</v>
      </c>
      <c r="GP19">
        <v>130.56062316894531</v>
      </c>
      <c r="GQ19">
        <v>140.2772216796875</v>
      </c>
      <c r="GR19">
        <v>139.31938171386719</v>
      </c>
      <c r="GS19">
        <v>160.48677062988281</v>
      </c>
      <c r="GT19">
        <v>135.75628662109375</v>
      </c>
      <c r="GU19">
        <v>155.17384338378906</v>
      </c>
      <c r="GV19">
        <v>136.74993896484375</v>
      </c>
      <c r="GW19">
        <v>131.92100524902344</v>
      </c>
      <c r="GX19">
        <v>139.73991394042969</v>
      </c>
      <c r="GY19">
        <v>139.73991394042969</v>
      </c>
    </row>
    <row r="20" spans="1:207" x14ac:dyDescent="0.2">
      <c r="A20" s="223">
        <v>43252</v>
      </c>
      <c r="B20">
        <v>6</v>
      </c>
      <c r="C20">
        <v>2018</v>
      </c>
      <c r="D20">
        <v>144.89448547363281</v>
      </c>
      <c r="E20">
        <v>143.9200439453125</v>
      </c>
      <c r="F20">
        <v>144.65101623535156</v>
      </c>
      <c r="G20">
        <v>141.72315979003906</v>
      </c>
      <c r="H20">
        <v>144.26370239257812</v>
      </c>
      <c r="I20">
        <v>143.55191040039062</v>
      </c>
      <c r="J20">
        <v>144.16958618164062</v>
      </c>
      <c r="K20">
        <v>144.59033203125</v>
      </c>
      <c r="L20">
        <v>145.17010498046875</v>
      </c>
      <c r="M20">
        <v>141.93647766113281</v>
      </c>
      <c r="N20">
        <v>144.82194519042969</v>
      </c>
      <c r="O20">
        <v>143.269775390625</v>
      </c>
      <c r="P20">
        <v>145.377197265625</v>
      </c>
      <c r="Q20">
        <v>145.26182556152344</v>
      </c>
      <c r="R20">
        <v>145.62782287597656</v>
      </c>
      <c r="S20">
        <v>142.47695922851562</v>
      </c>
      <c r="T20">
        <v>145.51202392578125</v>
      </c>
      <c r="U20">
        <v>143.71604919433594</v>
      </c>
      <c r="V20">
        <v>144.38809204101562</v>
      </c>
      <c r="W20">
        <v>144.26344299316406</v>
      </c>
      <c r="X20">
        <v>146.29025268554688</v>
      </c>
      <c r="Y20">
        <v>142.11141967773438</v>
      </c>
      <c r="Z20">
        <v>146.19593811035156</v>
      </c>
      <c r="AA20">
        <v>144.36225891113281</v>
      </c>
      <c r="AB20">
        <v>144.91798400878906</v>
      </c>
      <c r="AC20">
        <v>145.05332946777344</v>
      </c>
      <c r="AD20">
        <v>146.12059020996094</v>
      </c>
      <c r="AE20">
        <v>142.83216857910156</v>
      </c>
      <c r="AF20">
        <v>145.54066467285156</v>
      </c>
      <c r="AG20">
        <v>144.00244140625</v>
      </c>
      <c r="AH20">
        <v>145.13526916503906</v>
      </c>
      <c r="AI20">
        <v>145.00918579101562</v>
      </c>
      <c r="AJ20">
        <v>146.18092346191406</v>
      </c>
      <c r="AK20">
        <v>141.86480712890625</v>
      </c>
      <c r="AL20">
        <v>145.91534423828125</v>
      </c>
      <c r="AM20">
        <v>143.57376098632812</v>
      </c>
      <c r="AN20">
        <v>144.59646606445312</v>
      </c>
      <c r="AO20">
        <v>145.60078430175781</v>
      </c>
      <c r="AP20">
        <v>146.09968566894531</v>
      </c>
      <c r="AQ20">
        <v>142.99272155761719</v>
      </c>
      <c r="AR20">
        <v>146.12879943847656</v>
      </c>
      <c r="AS20">
        <v>144.16252136230469</v>
      </c>
      <c r="AT20">
        <v>144.97262573242188</v>
      </c>
      <c r="AU20">
        <v>144.72480773925781</v>
      </c>
      <c r="AV20">
        <v>146.87687683105469</v>
      </c>
      <c r="AW20">
        <v>142.55865478515625</v>
      </c>
      <c r="AX20">
        <v>146.23983764648438</v>
      </c>
      <c r="AY20">
        <v>144.94834899902344</v>
      </c>
      <c r="AZ20">
        <v>145.12774658203125</v>
      </c>
      <c r="BA20">
        <v>145.41757202148438</v>
      </c>
      <c r="BB20">
        <v>147.17889404296875</v>
      </c>
      <c r="BC20">
        <v>143.86143493652344</v>
      </c>
      <c r="BD20">
        <v>146.67137145996094</v>
      </c>
      <c r="BE20">
        <v>145.28129577636719</v>
      </c>
      <c r="BF20">
        <v>144.71725463867188</v>
      </c>
      <c r="BG20">
        <v>144.90083312988281</v>
      </c>
      <c r="BH20">
        <v>146.47386169433594</v>
      </c>
      <c r="BI20">
        <v>140.77764892578125</v>
      </c>
      <c r="BJ20">
        <v>146.89582824707031</v>
      </c>
      <c r="BK20">
        <v>145.79975891113281</v>
      </c>
      <c r="BL20">
        <v>140.94537353515625</v>
      </c>
      <c r="BM20">
        <v>134.86936950683594</v>
      </c>
      <c r="BN20">
        <v>128.5596923828125</v>
      </c>
      <c r="BO20">
        <v>182.82772827148438</v>
      </c>
      <c r="BP20">
        <v>134.58108520507812</v>
      </c>
      <c r="BQ20">
        <v>145.96330261230469</v>
      </c>
      <c r="BR20">
        <v>147.65005493164062</v>
      </c>
      <c r="BS20">
        <v>161.99000549316406</v>
      </c>
      <c r="BT20">
        <v>140.39212036132812</v>
      </c>
      <c r="BU20">
        <v>159.23536682128906</v>
      </c>
      <c r="BV20">
        <v>139.5958251953125</v>
      </c>
      <c r="BW20">
        <v>135.75990295410156</v>
      </c>
      <c r="BX20">
        <v>141.017822265625</v>
      </c>
      <c r="BY20">
        <v>134.77969360351562</v>
      </c>
      <c r="BZ20">
        <v>128.90740966796875</v>
      </c>
      <c r="CA20">
        <v>183.10818481445312</v>
      </c>
      <c r="CB20">
        <v>135.05029296875</v>
      </c>
      <c r="CC20">
        <v>146.17648315429688</v>
      </c>
      <c r="CD20">
        <v>147.791015625</v>
      </c>
      <c r="CE20">
        <v>162.03361511230469</v>
      </c>
      <c r="CF20">
        <v>140.28326416015625</v>
      </c>
      <c r="CG20">
        <v>159.53157043457031</v>
      </c>
      <c r="CH20">
        <v>139.6402587890625</v>
      </c>
      <c r="CI20">
        <v>135.72177124023438</v>
      </c>
      <c r="CJ20">
        <v>141.10372924804688</v>
      </c>
      <c r="CK20">
        <v>134.57191467285156</v>
      </c>
      <c r="CL20">
        <v>129.28675842285156</v>
      </c>
      <c r="CM20">
        <v>181.96817016601562</v>
      </c>
      <c r="CN20">
        <v>135.21929931640625</v>
      </c>
      <c r="CO20">
        <v>146.12062072753906</v>
      </c>
      <c r="CP20">
        <v>147.71868896484375</v>
      </c>
      <c r="CQ20">
        <v>161.83552551269531</v>
      </c>
      <c r="CR20">
        <v>140.42008972167969</v>
      </c>
      <c r="CS20">
        <v>157.76091003417969</v>
      </c>
      <c r="CT20">
        <v>139.84967041015625</v>
      </c>
      <c r="CU20">
        <v>135.8876953125</v>
      </c>
      <c r="CV20">
        <v>141.07121276855469</v>
      </c>
      <c r="CW20">
        <v>134.75575256347656</v>
      </c>
      <c r="CX20">
        <v>129.52003479003906</v>
      </c>
      <c r="CY20">
        <v>181.95330810546875</v>
      </c>
      <c r="CZ20">
        <v>135.50816345214844</v>
      </c>
      <c r="DA20">
        <v>146.27200317382812</v>
      </c>
      <c r="DB20">
        <v>147.59651184082031</v>
      </c>
      <c r="DC20">
        <v>161.30621337890625</v>
      </c>
      <c r="DD20">
        <v>140.41708374023438</v>
      </c>
      <c r="DE20">
        <v>157.82839965820312</v>
      </c>
      <c r="DF20">
        <v>140.18165588378906</v>
      </c>
      <c r="DG20">
        <v>136.03619384765625</v>
      </c>
      <c r="DH20">
        <v>141.16081237792969</v>
      </c>
      <c r="DI20">
        <v>134.65858459472656</v>
      </c>
      <c r="DJ20">
        <v>130.01229858398438</v>
      </c>
      <c r="DK20">
        <v>181.03810119628906</v>
      </c>
      <c r="DL20">
        <v>135.63839721679688</v>
      </c>
      <c r="DM20">
        <v>146.27743530273438</v>
      </c>
      <c r="DN20">
        <v>147.60121154785156</v>
      </c>
      <c r="DO20">
        <v>161.70085144042969</v>
      </c>
      <c r="DP20">
        <v>140.29441833496094</v>
      </c>
      <c r="DQ20">
        <v>158.55795288085938</v>
      </c>
      <c r="DR20">
        <v>140.33602905273438</v>
      </c>
      <c r="DS20">
        <v>136.06269836425781</v>
      </c>
      <c r="DT20">
        <v>141.01959228515625</v>
      </c>
      <c r="DU20">
        <v>134.62916564941406</v>
      </c>
      <c r="DV20">
        <v>129.82850646972656</v>
      </c>
      <c r="DW20">
        <v>180.99284362792969</v>
      </c>
      <c r="DX20">
        <v>135.88775634765625</v>
      </c>
      <c r="DY20">
        <v>146.30387878417969</v>
      </c>
      <c r="DZ20">
        <v>147.63084411621094</v>
      </c>
      <c r="EA20">
        <v>161.29757690429688</v>
      </c>
      <c r="EB20">
        <v>140.58262634277344</v>
      </c>
      <c r="EC20">
        <v>157.00108337402344</v>
      </c>
      <c r="ED20">
        <v>140.38885498046875</v>
      </c>
      <c r="EE20">
        <v>136.094482421875</v>
      </c>
      <c r="EF20">
        <v>140.99325561523438</v>
      </c>
      <c r="EG20">
        <v>134.59115600585938</v>
      </c>
      <c r="EH20">
        <v>129.85238647460938</v>
      </c>
      <c r="EI20">
        <v>180.90394592285156</v>
      </c>
      <c r="EJ20">
        <v>135.71981811523438</v>
      </c>
      <c r="EK20">
        <v>146.28367614746094</v>
      </c>
      <c r="EL20">
        <v>147.42105102539062</v>
      </c>
      <c r="EM20">
        <v>160.86993408203125</v>
      </c>
      <c r="EN20">
        <v>140.34172058105469</v>
      </c>
      <c r="EO20">
        <v>157.70315551757812</v>
      </c>
      <c r="EP20">
        <v>140.49417114257812</v>
      </c>
      <c r="EQ20">
        <v>136.06431579589844</v>
      </c>
      <c r="ER20">
        <v>141.06605529785156</v>
      </c>
      <c r="ES20">
        <v>134.70623779296875</v>
      </c>
      <c r="ET20">
        <v>130.07640075683594</v>
      </c>
      <c r="EU20">
        <v>180.15467834472656</v>
      </c>
      <c r="EV20">
        <v>135.97430419921875</v>
      </c>
      <c r="EW20">
        <v>146.38363647460938</v>
      </c>
      <c r="EX20">
        <v>147.476318359375</v>
      </c>
      <c r="EY20">
        <v>160.99620056152344</v>
      </c>
      <c r="EZ20">
        <v>140.40231323242188</v>
      </c>
      <c r="FA20">
        <v>157.04330444335938</v>
      </c>
      <c r="FB20">
        <v>140.61459350585938</v>
      </c>
      <c r="FC20">
        <v>136.23643493652344</v>
      </c>
      <c r="FD20">
        <v>141.082275390625</v>
      </c>
      <c r="FE20">
        <v>134.61380004882812</v>
      </c>
      <c r="FF20">
        <v>130.50364685058594</v>
      </c>
      <c r="FG20">
        <v>179.67984008789062</v>
      </c>
      <c r="FH20">
        <v>136.07388305664062</v>
      </c>
      <c r="FI20">
        <v>146.39984130859375</v>
      </c>
      <c r="FJ20">
        <v>147.44911193847656</v>
      </c>
      <c r="FK20">
        <v>161.00950622558594</v>
      </c>
      <c r="FL20">
        <v>140.35096740722656</v>
      </c>
      <c r="FM20">
        <v>156.46269226074219</v>
      </c>
      <c r="FN20">
        <v>140.69857788085938</v>
      </c>
      <c r="FO20">
        <v>136.25326538085938</v>
      </c>
      <c r="FP20">
        <v>141.09442138671875</v>
      </c>
      <c r="FQ20">
        <v>134.51161193847656</v>
      </c>
      <c r="FR20">
        <v>130.09599304199219</v>
      </c>
      <c r="FS20">
        <v>179.32965087890625</v>
      </c>
      <c r="FT20">
        <v>136.21855163574219</v>
      </c>
      <c r="FU20">
        <v>146.38795471191406</v>
      </c>
      <c r="FV20">
        <v>147.23127746582031</v>
      </c>
      <c r="FW20">
        <v>159.91015625</v>
      </c>
      <c r="FX20">
        <v>140.29780578613281</v>
      </c>
      <c r="FY20">
        <v>156.04475402832031</v>
      </c>
      <c r="FZ20">
        <v>140.68707275390625</v>
      </c>
      <c r="GA20">
        <v>136.25601196289062</v>
      </c>
      <c r="GB20">
        <v>144.0355224609375</v>
      </c>
      <c r="GC20">
        <v>144.24069213867188</v>
      </c>
      <c r="GD20">
        <v>145.10874938964844</v>
      </c>
      <c r="GE20">
        <v>144.52729797363281</v>
      </c>
      <c r="GF20">
        <v>144.99058532714844</v>
      </c>
      <c r="GG20">
        <v>145.01870727539062</v>
      </c>
      <c r="GH20">
        <v>145.05827331542969</v>
      </c>
      <c r="GI20">
        <v>144.97918701171875</v>
      </c>
      <c r="GJ20">
        <v>145.36373901367188</v>
      </c>
      <c r="GK20">
        <v>144.9527587890625</v>
      </c>
      <c r="GL20">
        <v>141.05686950683594</v>
      </c>
      <c r="GM20">
        <v>134.64808654785156</v>
      </c>
      <c r="GN20">
        <v>129.78460693359375</v>
      </c>
      <c r="GO20">
        <v>180.77554321289062</v>
      </c>
      <c r="GP20">
        <v>135.82429504394531</v>
      </c>
      <c r="GQ20">
        <v>146.31785583496094</v>
      </c>
      <c r="GR20">
        <v>147.48443603515625</v>
      </c>
      <c r="GS20">
        <v>161.12570190429688</v>
      </c>
      <c r="GT20">
        <v>140.36767578125</v>
      </c>
      <c r="GU20">
        <v>157.13156127929688</v>
      </c>
      <c r="GV20">
        <v>140.44209289550781</v>
      </c>
      <c r="GW20">
        <v>136.11195373535156</v>
      </c>
      <c r="GX20">
        <v>144.91383361816406</v>
      </c>
      <c r="GY20">
        <v>144.913818359375</v>
      </c>
    </row>
    <row r="21" spans="1:207" x14ac:dyDescent="0.2">
      <c r="A21" s="223">
        <v>43282</v>
      </c>
      <c r="B21">
        <v>7</v>
      </c>
      <c r="C21">
        <v>2018</v>
      </c>
      <c r="D21">
        <v>148.96372985839844</v>
      </c>
      <c r="E21">
        <v>148.59367370605469</v>
      </c>
      <c r="F21">
        <v>149.73870849609375</v>
      </c>
      <c r="G21">
        <v>146.53428649902344</v>
      </c>
      <c r="H21">
        <v>149.6173095703125</v>
      </c>
      <c r="I21">
        <v>147.99923706054688</v>
      </c>
      <c r="J21">
        <v>148.31951904296875</v>
      </c>
      <c r="K21">
        <v>149.29379272460938</v>
      </c>
      <c r="L21">
        <v>150.24055480957031</v>
      </c>
      <c r="M21">
        <v>146.67718505859375</v>
      </c>
      <c r="N21">
        <v>150.0474853515625</v>
      </c>
      <c r="O21">
        <v>147.44711303710938</v>
      </c>
      <c r="P21">
        <v>149.30075073242188</v>
      </c>
      <c r="Q21">
        <v>149.9468994140625</v>
      </c>
      <c r="R21">
        <v>150.70704650878906</v>
      </c>
      <c r="S21">
        <v>147.67222595214844</v>
      </c>
      <c r="T21">
        <v>150.82112121582031</v>
      </c>
      <c r="U21">
        <v>148.17535400390625</v>
      </c>
      <c r="V21">
        <v>148.54576110839844</v>
      </c>
      <c r="W21">
        <v>148.94699096679688</v>
      </c>
      <c r="X21">
        <v>151.45175170898438</v>
      </c>
      <c r="Y21">
        <v>146.86618041992188</v>
      </c>
      <c r="Z21">
        <v>151.53672790527344</v>
      </c>
      <c r="AA21">
        <v>149.01113891601562</v>
      </c>
      <c r="AB21">
        <v>148.95637512207031</v>
      </c>
      <c r="AC21">
        <v>149.71446228027344</v>
      </c>
      <c r="AD21">
        <v>151.23635864257812</v>
      </c>
      <c r="AE21">
        <v>148.10676574707031</v>
      </c>
      <c r="AF21">
        <v>150.79344177246094</v>
      </c>
      <c r="AG21">
        <v>148.60679626464844</v>
      </c>
      <c r="AH21">
        <v>149.16056823730469</v>
      </c>
      <c r="AI21">
        <v>149.74647521972656</v>
      </c>
      <c r="AJ21">
        <v>151.19056701660156</v>
      </c>
      <c r="AK21">
        <v>146.64779663085938</v>
      </c>
      <c r="AL21">
        <v>151.22419738769531</v>
      </c>
      <c r="AM21">
        <v>148.16632080078125</v>
      </c>
      <c r="AN21">
        <v>148.72833251953125</v>
      </c>
      <c r="AO21">
        <v>150.38821411132812</v>
      </c>
      <c r="AP21">
        <v>151.09405517578125</v>
      </c>
      <c r="AQ21">
        <v>148.21401977539062</v>
      </c>
      <c r="AR21">
        <v>151.53926086425781</v>
      </c>
      <c r="AS21">
        <v>148.7288818359375</v>
      </c>
      <c r="AT21">
        <v>149.0198974609375</v>
      </c>
      <c r="AU21">
        <v>149.52285766601562</v>
      </c>
      <c r="AV21">
        <v>151.93069458007812</v>
      </c>
      <c r="AW21">
        <v>147.46786499023438</v>
      </c>
      <c r="AX21">
        <v>151.70767211914062</v>
      </c>
      <c r="AY21">
        <v>149.62165832519531</v>
      </c>
      <c r="AZ21">
        <v>149.20809936523438</v>
      </c>
      <c r="BA21">
        <v>150.14680480957031</v>
      </c>
      <c r="BB21">
        <v>152.32565307617188</v>
      </c>
      <c r="BC21">
        <v>148.81784057617188</v>
      </c>
      <c r="BD21">
        <v>152.12882995605469</v>
      </c>
      <c r="BE21">
        <v>150.02871704101562</v>
      </c>
      <c r="BF21">
        <v>148.83474731445312</v>
      </c>
      <c r="BG21">
        <v>149.80244445800781</v>
      </c>
      <c r="BH21">
        <v>151.55250549316406</v>
      </c>
      <c r="BI21">
        <v>145.92832946777344</v>
      </c>
      <c r="BJ21">
        <v>152.37992858886719</v>
      </c>
      <c r="BK21">
        <v>150.58023071289062</v>
      </c>
      <c r="BL21">
        <v>146.60699462890625</v>
      </c>
      <c r="BM21">
        <v>138.40589904785156</v>
      </c>
      <c r="BN21">
        <v>128.9862060546875</v>
      </c>
      <c r="BO21">
        <v>184.87457275390625</v>
      </c>
      <c r="BP21">
        <v>140.12239074707031</v>
      </c>
      <c r="BQ21">
        <v>150.21185302734375</v>
      </c>
      <c r="BR21">
        <v>155.80845642089844</v>
      </c>
      <c r="BS21">
        <v>163.14576721191406</v>
      </c>
      <c r="BT21">
        <v>147.25509643554688</v>
      </c>
      <c r="BU21">
        <v>162.20639038085938</v>
      </c>
      <c r="BV21">
        <v>143.801513671875</v>
      </c>
      <c r="BW21">
        <v>141.02021789550781</v>
      </c>
      <c r="BX21">
        <v>146.68730163574219</v>
      </c>
      <c r="BY21">
        <v>138.32888793945312</v>
      </c>
      <c r="BZ21">
        <v>129.22607421875</v>
      </c>
      <c r="CA21">
        <v>185.26873779296875</v>
      </c>
      <c r="CB21">
        <v>140.6395263671875</v>
      </c>
      <c r="CC21">
        <v>150.45535278320312</v>
      </c>
      <c r="CD21">
        <v>155.82106018066406</v>
      </c>
      <c r="CE21">
        <v>163.1639404296875</v>
      </c>
      <c r="CF21">
        <v>147.1885986328125</v>
      </c>
      <c r="CG21">
        <v>162.22529602050781</v>
      </c>
      <c r="CH21">
        <v>143.91009521484375</v>
      </c>
      <c r="CI21">
        <v>140.98872375488281</v>
      </c>
      <c r="CJ21">
        <v>146.77583312988281</v>
      </c>
      <c r="CK21">
        <v>138.08485412597656</v>
      </c>
      <c r="CL21">
        <v>129.43496704101562</v>
      </c>
      <c r="CM21">
        <v>183.90171813964844</v>
      </c>
      <c r="CN21">
        <v>140.83445739746094</v>
      </c>
      <c r="CO21">
        <v>150.3023681640625</v>
      </c>
      <c r="CP21">
        <v>155.81927490234375</v>
      </c>
      <c r="CQ21">
        <v>162.90086364746094</v>
      </c>
      <c r="CR21">
        <v>147.43733215332031</v>
      </c>
      <c r="CS21">
        <v>160.71380615234375</v>
      </c>
      <c r="CT21">
        <v>144.13157653808594</v>
      </c>
      <c r="CU21">
        <v>141.19389343261719</v>
      </c>
      <c r="CV21">
        <v>146.72901916503906</v>
      </c>
      <c r="CW21">
        <v>138.25946044921875</v>
      </c>
      <c r="CX21">
        <v>129.57756042480469</v>
      </c>
      <c r="CY21">
        <v>183.92414855957031</v>
      </c>
      <c r="CZ21">
        <v>141.16767883300781</v>
      </c>
      <c r="DA21">
        <v>150.48870849609375</v>
      </c>
      <c r="DB21">
        <v>155.36441040039062</v>
      </c>
      <c r="DC21">
        <v>162.35011291503906</v>
      </c>
      <c r="DD21">
        <v>147.58094787597656</v>
      </c>
      <c r="DE21">
        <v>160.73773193359375</v>
      </c>
      <c r="DF21">
        <v>144.34469604492188</v>
      </c>
      <c r="DG21">
        <v>141.31877136230469</v>
      </c>
      <c r="DH21">
        <v>146.81632995605469</v>
      </c>
      <c r="DI21">
        <v>138.13494873046875</v>
      </c>
      <c r="DJ21">
        <v>129.97921752929688</v>
      </c>
      <c r="DK21">
        <v>183.0382080078125</v>
      </c>
      <c r="DL21">
        <v>141.29864501953125</v>
      </c>
      <c r="DM21">
        <v>150.5419921875</v>
      </c>
      <c r="DN21">
        <v>155.57084655761719</v>
      </c>
      <c r="DO21">
        <v>162.696533203125</v>
      </c>
      <c r="DP21">
        <v>147.45570373535156</v>
      </c>
      <c r="DQ21">
        <v>161.37437438964844</v>
      </c>
      <c r="DR21">
        <v>144.42710876464844</v>
      </c>
      <c r="DS21">
        <v>141.34791564941406</v>
      </c>
      <c r="DT21">
        <v>146.66410827636719</v>
      </c>
      <c r="DU21">
        <v>138.13499450683594</v>
      </c>
      <c r="DV21">
        <v>129.76985168457031</v>
      </c>
      <c r="DW21">
        <v>182.95693969726562</v>
      </c>
      <c r="DX21">
        <v>141.60075378417969</v>
      </c>
      <c r="DY21">
        <v>150.52183532714844</v>
      </c>
      <c r="DZ21">
        <v>155.44754028320312</v>
      </c>
      <c r="EA21">
        <v>162.29095458984375</v>
      </c>
      <c r="EB21">
        <v>147.8226318359375</v>
      </c>
      <c r="EC21">
        <v>160.07752990722656</v>
      </c>
      <c r="ED21">
        <v>144.46250915527344</v>
      </c>
      <c r="EE21">
        <v>141.42594909667969</v>
      </c>
      <c r="EF21">
        <v>146.63259887695312</v>
      </c>
      <c r="EG21">
        <v>138.10293579101562</v>
      </c>
      <c r="EH21">
        <v>129.71145629882812</v>
      </c>
      <c r="EI21">
        <v>182.94886779785156</v>
      </c>
      <c r="EJ21">
        <v>141.42376708984375</v>
      </c>
      <c r="EK21">
        <v>150.4461669921875</v>
      </c>
      <c r="EL21">
        <v>155.13783264160156</v>
      </c>
      <c r="EM21">
        <v>161.8692626953125</v>
      </c>
      <c r="EN21">
        <v>147.49050903320312</v>
      </c>
      <c r="EO21">
        <v>160.60633850097656</v>
      </c>
      <c r="EP21">
        <v>144.55632019042969</v>
      </c>
      <c r="EQ21">
        <v>141.36155700683594</v>
      </c>
      <c r="ER21">
        <v>146.694091796875</v>
      </c>
      <c r="ES21">
        <v>138.189697265625</v>
      </c>
      <c r="ET21">
        <v>129.82734680175781</v>
      </c>
      <c r="EU21">
        <v>181.95950317382812</v>
      </c>
      <c r="EV21">
        <v>141.68832397460938</v>
      </c>
      <c r="EW21">
        <v>150.38526916503906</v>
      </c>
      <c r="EX21">
        <v>155.2047119140625</v>
      </c>
      <c r="EY21">
        <v>161.965087890625</v>
      </c>
      <c r="EZ21">
        <v>147.66703796386719</v>
      </c>
      <c r="FA21">
        <v>160.01722717285156</v>
      </c>
      <c r="FB21">
        <v>144.64938354492188</v>
      </c>
      <c r="FC21">
        <v>141.56520080566406</v>
      </c>
      <c r="FD21">
        <v>146.70236206054688</v>
      </c>
      <c r="FE21">
        <v>138.09579467773438</v>
      </c>
      <c r="FF21">
        <v>130.1231689453125</v>
      </c>
      <c r="FG21">
        <v>181.50032043457031</v>
      </c>
      <c r="FH21">
        <v>141.83609008789062</v>
      </c>
      <c r="FI21">
        <v>150.44024658203125</v>
      </c>
      <c r="FJ21">
        <v>155.16368103027344</v>
      </c>
      <c r="FK21">
        <v>161.93630981445312</v>
      </c>
      <c r="FL21">
        <v>147.61163330078125</v>
      </c>
      <c r="FM21">
        <v>159.48677062988281</v>
      </c>
      <c r="FN21">
        <v>144.64872741699219</v>
      </c>
      <c r="FO21">
        <v>141.66337585449219</v>
      </c>
      <c r="FP21">
        <v>146.71293640136719</v>
      </c>
      <c r="FQ21">
        <v>138.01182556152344</v>
      </c>
      <c r="FR21">
        <v>129.67381286621094</v>
      </c>
      <c r="FS21">
        <v>180.85209655761719</v>
      </c>
      <c r="FT21">
        <v>142.02098083496094</v>
      </c>
      <c r="FU21">
        <v>150.2908935546875</v>
      </c>
      <c r="FV21">
        <v>154.72557067871094</v>
      </c>
      <c r="FW21">
        <v>160.807373046875</v>
      </c>
      <c r="FX21">
        <v>147.48576354980469</v>
      </c>
      <c r="FY21">
        <v>159.19322204589844</v>
      </c>
      <c r="FZ21">
        <v>144.67706298828125</v>
      </c>
      <c r="GA21">
        <v>141.6912841796875</v>
      </c>
      <c r="GB21">
        <v>148.6552734375</v>
      </c>
      <c r="GC21">
        <v>148.84379577636719</v>
      </c>
      <c r="GD21">
        <v>149.64480590820312</v>
      </c>
      <c r="GE21">
        <v>149.10855102539062</v>
      </c>
      <c r="GF21">
        <v>149.52302551269531</v>
      </c>
      <c r="GG21">
        <v>149.52328491210938</v>
      </c>
      <c r="GH21">
        <v>149.62359619140625</v>
      </c>
      <c r="GI21">
        <v>149.48489379882812</v>
      </c>
      <c r="GJ21">
        <v>149.83261108398438</v>
      </c>
      <c r="GK21">
        <v>149.43318176269531</v>
      </c>
      <c r="GL21">
        <v>146.70211791992188</v>
      </c>
      <c r="GM21">
        <v>138.15090942382812</v>
      </c>
      <c r="GN21">
        <v>129.68392944335938</v>
      </c>
      <c r="GO21">
        <v>182.64491271972656</v>
      </c>
      <c r="GP21">
        <v>141.54196166992188</v>
      </c>
      <c r="GQ21">
        <v>150.40272521972656</v>
      </c>
      <c r="GR21">
        <v>155.24406433105469</v>
      </c>
      <c r="GS21">
        <v>162.12051391601562</v>
      </c>
      <c r="GT21">
        <v>147.52890014648438</v>
      </c>
      <c r="GU21">
        <v>160.12942504882812</v>
      </c>
      <c r="GV21">
        <v>144.50126647949219</v>
      </c>
      <c r="GW21">
        <v>141.45869445800781</v>
      </c>
      <c r="GX21">
        <v>149.43916320800781</v>
      </c>
      <c r="GY21">
        <v>149.43916320800781</v>
      </c>
    </row>
    <row r="22" spans="1:207" x14ac:dyDescent="0.2">
      <c r="A22" s="223">
        <v>43313</v>
      </c>
      <c r="B22">
        <v>8</v>
      </c>
      <c r="C22">
        <v>2018</v>
      </c>
      <c r="D22">
        <v>155.05561828613281</v>
      </c>
      <c r="E22">
        <v>154.1031494140625</v>
      </c>
      <c r="F22">
        <v>156.07196044921875</v>
      </c>
      <c r="G22">
        <v>152.60334777832031</v>
      </c>
      <c r="H22">
        <v>154.88383483886719</v>
      </c>
      <c r="I22">
        <v>153.392333984375</v>
      </c>
      <c r="J22">
        <v>154.17085266113281</v>
      </c>
      <c r="K22">
        <v>154.85800170898438</v>
      </c>
      <c r="L22">
        <v>156.54644775390625</v>
      </c>
      <c r="M22">
        <v>152.65725708007812</v>
      </c>
      <c r="N22">
        <v>155.22274780273438</v>
      </c>
      <c r="O22">
        <v>152.72282409667969</v>
      </c>
      <c r="P22">
        <v>155.54891967773438</v>
      </c>
      <c r="Q22">
        <v>155.56396484375</v>
      </c>
      <c r="R22">
        <v>156.98464965820312</v>
      </c>
      <c r="S22">
        <v>153.86576843261719</v>
      </c>
      <c r="T22">
        <v>156.03134155273438</v>
      </c>
      <c r="U22">
        <v>153.594482421875</v>
      </c>
      <c r="V22">
        <v>154.437255859375</v>
      </c>
      <c r="W22">
        <v>154.44876098632812</v>
      </c>
      <c r="X22">
        <v>157.83126831054688</v>
      </c>
      <c r="Y22">
        <v>152.78352355957031</v>
      </c>
      <c r="Z22">
        <v>156.86112976074219</v>
      </c>
      <c r="AA22">
        <v>154.51145935058594</v>
      </c>
      <c r="AB22">
        <v>155.14068603515625</v>
      </c>
      <c r="AC22">
        <v>155.24468994140625</v>
      </c>
      <c r="AD22">
        <v>157.42239379882812</v>
      </c>
      <c r="AE22">
        <v>154.26487731933594</v>
      </c>
      <c r="AF22">
        <v>156.01405334472656</v>
      </c>
      <c r="AG22">
        <v>154.15542602539062</v>
      </c>
      <c r="AH22">
        <v>155.27604675292969</v>
      </c>
      <c r="AI22">
        <v>155.29953002929688</v>
      </c>
      <c r="AJ22">
        <v>157.27438354492188</v>
      </c>
      <c r="AK22">
        <v>152.58360290527344</v>
      </c>
      <c r="AL22">
        <v>156.44384765625</v>
      </c>
      <c r="AM22">
        <v>153.48956298828125</v>
      </c>
      <c r="AN22">
        <v>154.68864440917969</v>
      </c>
      <c r="AO22">
        <v>156.00025939941406</v>
      </c>
      <c r="AP22">
        <v>157.08892822265625</v>
      </c>
      <c r="AQ22">
        <v>154.35728454589844</v>
      </c>
      <c r="AR22">
        <v>156.7078857421875</v>
      </c>
      <c r="AS22">
        <v>154.14752197265625</v>
      </c>
      <c r="AT22">
        <v>155.07110595703125</v>
      </c>
      <c r="AU22">
        <v>155.05326843261719</v>
      </c>
      <c r="AV22">
        <v>157.93873596191406</v>
      </c>
      <c r="AW22">
        <v>153.37644958496094</v>
      </c>
      <c r="AX22">
        <v>156.79273986816406</v>
      </c>
      <c r="AY22">
        <v>155.04728698730469</v>
      </c>
      <c r="AZ22">
        <v>155.27708435058594</v>
      </c>
      <c r="BA22">
        <v>155.61195373535156</v>
      </c>
      <c r="BB22">
        <v>158.4281005859375</v>
      </c>
      <c r="BC22">
        <v>154.90225219726562</v>
      </c>
      <c r="BD22">
        <v>157.25567626953125</v>
      </c>
      <c r="BE22">
        <v>155.42375183105469</v>
      </c>
      <c r="BF22">
        <v>154.76097106933594</v>
      </c>
      <c r="BG22">
        <v>155.33953857421875</v>
      </c>
      <c r="BH22">
        <v>157.36203002929688</v>
      </c>
      <c r="BI22">
        <v>151.64010620117188</v>
      </c>
      <c r="BJ22">
        <v>157.41543579101562</v>
      </c>
      <c r="BK22">
        <v>155.93412780761719</v>
      </c>
      <c r="BL22">
        <v>152.90008544921875</v>
      </c>
      <c r="BM22">
        <v>140.40180969238281</v>
      </c>
      <c r="BN22">
        <v>129.30451965332031</v>
      </c>
      <c r="BO22">
        <v>195.90916442871094</v>
      </c>
      <c r="BP22">
        <v>144.53302001953125</v>
      </c>
      <c r="BQ22">
        <v>155.91867065429688</v>
      </c>
      <c r="BR22">
        <v>162.31451416015625</v>
      </c>
      <c r="BS22">
        <v>181.84989929199219</v>
      </c>
      <c r="BT22">
        <v>152.51576232910156</v>
      </c>
      <c r="BU22">
        <v>165.35403442382812</v>
      </c>
      <c r="BV22">
        <v>147.40013122558594</v>
      </c>
      <c r="BW22">
        <v>147.63058471679688</v>
      </c>
      <c r="BX22">
        <v>152.89552307128906</v>
      </c>
      <c r="BY22">
        <v>140.23487854003906</v>
      </c>
      <c r="BZ22">
        <v>129.55906677246094</v>
      </c>
      <c r="CA22">
        <v>196.00437927246094</v>
      </c>
      <c r="CB22">
        <v>145.03227233886719</v>
      </c>
      <c r="CC22">
        <v>156.14173889160156</v>
      </c>
      <c r="CD22">
        <v>162.36201477050781</v>
      </c>
      <c r="CE22">
        <v>181.95475769042969</v>
      </c>
      <c r="CF22">
        <v>152.12385559082031</v>
      </c>
      <c r="CG22">
        <v>165.23526000976562</v>
      </c>
      <c r="CH22">
        <v>147.44677734375</v>
      </c>
      <c r="CI22">
        <v>147.62632751464844</v>
      </c>
      <c r="CJ22">
        <v>152.90277099609375</v>
      </c>
      <c r="CK22">
        <v>139.98490905761719</v>
      </c>
      <c r="CL22">
        <v>129.78184509277344</v>
      </c>
      <c r="CM22">
        <v>195.04182434082031</v>
      </c>
      <c r="CN22">
        <v>145.24308776855469</v>
      </c>
      <c r="CO22">
        <v>156.27554321289062</v>
      </c>
      <c r="CP22">
        <v>162.33839416503906</v>
      </c>
      <c r="CQ22">
        <v>182.28334045410156</v>
      </c>
      <c r="CR22">
        <v>152.50750732421875</v>
      </c>
      <c r="CS22">
        <v>163.81387329101562</v>
      </c>
      <c r="CT22">
        <v>147.59819030761719</v>
      </c>
      <c r="CU22">
        <v>147.94764709472656</v>
      </c>
      <c r="CV22">
        <v>152.7821044921875</v>
      </c>
      <c r="CW22">
        <v>140.11993408203125</v>
      </c>
      <c r="CX22">
        <v>129.9073486328125</v>
      </c>
      <c r="CY22">
        <v>194.97047424316406</v>
      </c>
      <c r="CZ22">
        <v>145.61097717285156</v>
      </c>
      <c r="DA22">
        <v>156.29257202148438</v>
      </c>
      <c r="DB22">
        <v>161.67886352539062</v>
      </c>
      <c r="DC22">
        <v>181.92594909667969</v>
      </c>
      <c r="DD22">
        <v>152.81781005859375</v>
      </c>
      <c r="DE22">
        <v>163.78680419921875</v>
      </c>
      <c r="DF22">
        <v>147.81803894042969</v>
      </c>
      <c r="DG22">
        <v>148.16561889648438</v>
      </c>
      <c r="DH22">
        <v>152.80905151367188</v>
      </c>
      <c r="DI22">
        <v>140.07470703125</v>
      </c>
      <c r="DJ22">
        <v>130.24107360839844</v>
      </c>
      <c r="DK22">
        <v>193.90164184570312</v>
      </c>
      <c r="DL22">
        <v>145.69012451171875</v>
      </c>
      <c r="DM22">
        <v>156.40190124511719</v>
      </c>
      <c r="DN22">
        <v>162.06169128417969</v>
      </c>
      <c r="DO22">
        <v>182.61289978027344</v>
      </c>
      <c r="DP22">
        <v>152.72666931152344</v>
      </c>
      <c r="DQ22">
        <v>164.43717956542969</v>
      </c>
      <c r="DR22">
        <v>147.90217590332031</v>
      </c>
      <c r="DS22">
        <v>148.14993286132812</v>
      </c>
      <c r="DT22">
        <v>152.62974548339844</v>
      </c>
      <c r="DU22">
        <v>140.0631103515625</v>
      </c>
      <c r="DV22">
        <v>130.1287841796875</v>
      </c>
      <c r="DW22">
        <v>193.82357788085938</v>
      </c>
      <c r="DX22">
        <v>146.068603515625</v>
      </c>
      <c r="DY22">
        <v>156.39291381835938</v>
      </c>
      <c r="DZ22">
        <v>161.86088562011719</v>
      </c>
      <c r="EA22">
        <v>182.22892761230469</v>
      </c>
      <c r="EB22">
        <v>153.10188293457031</v>
      </c>
      <c r="EC22">
        <v>163.18038940429688</v>
      </c>
      <c r="ED22">
        <v>147.93620300292969</v>
      </c>
      <c r="EE22">
        <v>148.35617065429688</v>
      </c>
      <c r="EF22">
        <v>152.57009887695312</v>
      </c>
      <c r="EG22">
        <v>140.00119018554688</v>
      </c>
      <c r="EH22">
        <v>130.1488037109375</v>
      </c>
      <c r="EI22">
        <v>193.55903625488281</v>
      </c>
      <c r="EJ22">
        <v>145.91184997558594</v>
      </c>
      <c r="EK22">
        <v>156.51362609863281</v>
      </c>
      <c r="EL22">
        <v>161.42192077636719</v>
      </c>
      <c r="EM22">
        <v>181.68452453613281</v>
      </c>
      <c r="EN22">
        <v>152.35090637207031</v>
      </c>
      <c r="EO22">
        <v>163.67494201660156</v>
      </c>
      <c r="EP22">
        <v>148.01907348632812</v>
      </c>
      <c r="EQ22">
        <v>148.25523376464844</v>
      </c>
      <c r="ER22">
        <v>152.55224609375</v>
      </c>
      <c r="ES22">
        <v>140.12722778320312</v>
      </c>
      <c r="ET22">
        <v>130.25701904296875</v>
      </c>
      <c r="EU22">
        <v>193.09878540039062</v>
      </c>
      <c r="EV22">
        <v>146.12556457519531</v>
      </c>
      <c r="EW22">
        <v>156.74964904785156</v>
      </c>
      <c r="EX22">
        <v>161.530517578125</v>
      </c>
      <c r="EY22">
        <v>181.939453125</v>
      </c>
      <c r="EZ22">
        <v>152.71096801757812</v>
      </c>
      <c r="FA22">
        <v>163.02079772949219</v>
      </c>
      <c r="FB22">
        <v>148.09829711914062</v>
      </c>
      <c r="FC22">
        <v>148.58786010742188</v>
      </c>
      <c r="FD22">
        <v>152.49778747558594</v>
      </c>
      <c r="FE22">
        <v>140.00129699707031</v>
      </c>
      <c r="FF22">
        <v>130.56712341308594</v>
      </c>
      <c r="FG22">
        <v>192.47323608398438</v>
      </c>
      <c r="FH22">
        <v>146.32553100585938</v>
      </c>
      <c r="FI22">
        <v>156.824462890625</v>
      </c>
      <c r="FJ22">
        <v>161.55282592773438</v>
      </c>
      <c r="FK22">
        <v>182.22308349609375</v>
      </c>
      <c r="FL22">
        <v>152.48786926269531</v>
      </c>
      <c r="FM22">
        <v>162.56391906738281</v>
      </c>
      <c r="FN22">
        <v>148.12890625</v>
      </c>
      <c r="FO22">
        <v>148.80935668945312</v>
      </c>
      <c r="FP22">
        <v>152.44285583496094</v>
      </c>
      <c r="FQ22">
        <v>139.83236694335938</v>
      </c>
      <c r="FR22">
        <v>130.26119995117188</v>
      </c>
      <c r="FS22">
        <v>192.45326232910156</v>
      </c>
      <c r="FT22">
        <v>146.56015014648438</v>
      </c>
      <c r="FU22">
        <v>156.9281005859375</v>
      </c>
      <c r="FV22">
        <v>160.88203430175781</v>
      </c>
      <c r="FW22">
        <v>181.4722900390625</v>
      </c>
      <c r="FX22">
        <v>151.94793701171875</v>
      </c>
      <c r="FY22">
        <v>162.20465087890625</v>
      </c>
      <c r="FZ22">
        <v>148.191162109375</v>
      </c>
      <c r="GA22">
        <v>148.93107604980469</v>
      </c>
      <c r="GB22">
        <v>154.53315734863281</v>
      </c>
      <c r="GC22">
        <v>154.61245727539062</v>
      </c>
      <c r="GD22">
        <v>155.58360290527344</v>
      </c>
      <c r="GE22">
        <v>154.85684204101562</v>
      </c>
      <c r="GF22">
        <v>155.36924743652344</v>
      </c>
      <c r="GG22">
        <v>155.32325744628906</v>
      </c>
      <c r="GH22">
        <v>155.38803100585938</v>
      </c>
      <c r="GI22">
        <v>155.25157165527344</v>
      </c>
      <c r="GJ22">
        <v>155.60581970214844</v>
      </c>
      <c r="GK22">
        <v>155.16592407226562</v>
      </c>
      <c r="GL22">
        <v>152.68449401855469</v>
      </c>
      <c r="GM22">
        <v>140.05006408691406</v>
      </c>
      <c r="GN22">
        <v>130.09046936035156</v>
      </c>
      <c r="GO22">
        <v>193.70396423339844</v>
      </c>
      <c r="GP22">
        <v>146.013916015625</v>
      </c>
      <c r="GQ22">
        <v>156.61416625976562</v>
      </c>
      <c r="GR22">
        <v>161.58787536621094</v>
      </c>
      <c r="GS22">
        <v>181.99313354492188</v>
      </c>
      <c r="GT22">
        <v>152.45530700683594</v>
      </c>
      <c r="GU22">
        <v>163.18353271484375</v>
      </c>
      <c r="GV22">
        <v>147.98829650878906</v>
      </c>
      <c r="GW22">
        <v>148.43862915039062</v>
      </c>
      <c r="GX22">
        <v>155.22792053222656</v>
      </c>
      <c r="GY22">
        <v>155.2279052734375</v>
      </c>
    </row>
    <row r="23" spans="1:207" x14ac:dyDescent="0.2">
      <c r="A23" s="223">
        <v>43344</v>
      </c>
      <c r="B23">
        <v>9</v>
      </c>
      <c r="C23">
        <v>2018</v>
      </c>
      <c r="D23">
        <v>165.45790100097656</v>
      </c>
      <c r="E23">
        <v>163.74786376953125</v>
      </c>
      <c r="F23">
        <v>165.43977355957031</v>
      </c>
      <c r="G23">
        <v>163.6629638671875</v>
      </c>
      <c r="H23">
        <v>165.92088317871094</v>
      </c>
      <c r="I23">
        <v>163.14169311523438</v>
      </c>
      <c r="J23">
        <v>164.74185180664062</v>
      </c>
      <c r="K23">
        <v>164.62432861328125</v>
      </c>
      <c r="L23">
        <v>165.93229675292969</v>
      </c>
      <c r="M23">
        <v>163.58753967285156</v>
      </c>
      <c r="N23">
        <v>165.92652893066406</v>
      </c>
      <c r="O23">
        <v>162.21986389160156</v>
      </c>
      <c r="P23">
        <v>165.70474243164062</v>
      </c>
      <c r="Q23">
        <v>165.28077697753906</v>
      </c>
      <c r="R23">
        <v>166.37702941894531</v>
      </c>
      <c r="S23">
        <v>165.32302856445312</v>
      </c>
      <c r="T23">
        <v>166.71156311035156</v>
      </c>
      <c r="U23">
        <v>163.41656494140625</v>
      </c>
      <c r="V23">
        <v>164.95716857910156</v>
      </c>
      <c r="W23">
        <v>164.24040222167969</v>
      </c>
      <c r="X23">
        <v>167.29362487792969</v>
      </c>
      <c r="Y23">
        <v>163.80276489257812</v>
      </c>
      <c r="Z23">
        <v>167.56512451171875</v>
      </c>
      <c r="AA23">
        <v>164.67198181152344</v>
      </c>
      <c r="AB23">
        <v>165.46052551269531</v>
      </c>
      <c r="AC23">
        <v>164.94525146484375</v>
      </c>
      <c r="AD23">
        <v>166.7930908203125</v>
      </c>
      <c r="AE23">
        <v>165.72276306152344</v>
      </c>
      <c r="AF23">
        <v>166.6220703125</v>
      </c>
      <c r="AG23">
        <v>164.15011596679688</v>
      </c>
      <c r="AH23">
        <v>165.50386047363281</v>
      </c>
      <c r="AI23">
        <v>165.0872802734375</v>
      </c>
      <c r="AJ23">
        <v>166.56990051269531</v>
      </c>
      <c r="AK23">
        <v>163.66226196289062</v>
      </c>
      <c r="AL23">
        <v>167.07075500488281</v>
      </c>
      <c r="AM23">
        <v>163.2642822265625</v>
      </c>
      <c r="AN23">
        <v>165.28518676757812</v>
      </c>
      <c r="AO23">
        <v>165.79084777832031</v>
      </c>
      <c r="AP23">
        <v>166.49249267578125</v>
      </c>
      <c r="AQ23">
        <v>165.81149291992188</v>
      </c>
      <c r="AR23">
        <v>167.42654418945312</v>
      </c>
      <c r="AS23">
        <v>164.08424377441406</v>
      </c>
      <c r="AT23">
        <v>165.4248046875</v>
      </c>
      <c r="AU23">
        <v>165.05155944824219</v>
      </c>
      <c r="AV23">
        <v>167.39213562011719</v>
      </c>
      <c r="AW23">
        <v>164.55607604980469</v>
      </c>
      <c r="AX23">
        <v>167.51649475097656</v>
      </c>
      <c r="AY23">
        <v>165.11085510253906</v>
      </c>
      <c r="AZ23">
        <v>165.39059448242188</v>
      </c>
      <c r="BA23">
        <v>165.35885620117188</v>
      </c>
      <c r="BB23">
        <v>168.15635681152344</v>
      </c>
      <c r="BC23">
        <v>166.07063293457031</v>
      </c>
      <c r="BD23">
        <v>167.85868835449219</v>
      </c>
      <c r="BE23">
        <v>165.65060424804688</v>
      </c>
      <c r="BF23">
        <v>165.08177185058594</v>
      </c>
      <c r="BG23">
        <v>165.35731506347656</v>
      </c>
      <c r="BH23">
        <v>167.10385131835938</v>
      </c>
      <c r="BI23">
        <v>163.41030883789062</v>
      </c>
      <c r="BJ23">
        <v>168.04501342773438</v>
      </c>
      <c r="BK23">
        <v>166.18318176269531</v>
      </c>
      <c r="BL23">
        <v>163.52247619628906</v>
      </c>
      <c r="BM23">
        <v>146.67034912109375</v>
      </c>
      <c r="BN23">
        <v>140.69677734375</v>
      </c>
      <c r="BO23">
        <v>201.39332580566406</v>
      </c>
      <c r="BP23">
        <v>158.43072509765625</v>
      </c>
      <c r="BQ23">
        <v>163.25334167480469</v>
      </c>
      <c r="BR23">
        <v>178.68746948242188</v>
      </c>
      <c r="BS23">
        <v>185.90383911132812</v>
      </c>
      <c r="BT23">
        <v>162.56892395019531</v>
      </c>
      <c r="BU23">
        <v>168.0849609375</v>
      </c>
      <c r="BV23">
        <v>156.16238403320312</v>
      </c>
      <c r="BW23">
        <v>159.43745422363281</v>
      </c>
      <c r="BX23">
        <v>163.54133605957031</v>
      </c>
      <c r="BY23">
        <v>146.47052001953125</v>
      </c>
      <c r="BZ23">
        <v>140.91598510742188</v>
      </c>
      <c r="CA23">
        <v>201.4417724609375</v>
      </c>
      <c r="CB23">
        <v>159.02232360839844</v>
      </c>
      <c r="CC23">
        <v>163.3614501953125</v>
      </c>
      <c r="CD23">
        <v>178.72538757324219</v>
      </c>
      <c r="CE23">
        <v>186.00889587402344</v>
      </c>
      <c r="CF23">
        <v>162.35113525390625</v>
      </c>
      <c r="CG23">
        <v>167.60557556152344</v>
      </c>
      <c r="CH23">
        <v>156.26025390625</v>
      </c>
      <c r="CI23">
        <v>159.39433288574219</v>
      </c>
      <c r="CJ23">
        <v>163.58694458007812</v>
      </c>
      <c r="CK23">
        <v>146.19561767578125</v>
      </c>
      <c r="CL23">
        <v>141.65988159179688</v>
      </c>
      <c r="CM23">
        <v>199.82200622558594</v>
      </c>
      <c r="CN23">
        <v>159.27926635742188</v>
      </c>
      <c r="CO23">
        <v>163.3868408203125</v>
      </c>
      <c r="CP23">
        <v>178.78553771972656</v>
      </c>
      <c r="CQ23">
        <v>186.26765441894531</v>
      </c>
      <c r="CR23">
        <v>162.70524597167969</v>
      </c>
      <c r="CS23">
        <v>166.61578369140625</v>
      </c>
      <c r="CT23">
        <v>156.38996887207031</v>
      </c>
      <c r="CU23">
        <v>159.759033203125</v>
      </c>
      <c r="CV23">
        <v>163.50419616699219</v>
      </c>
      <c r="CW23">
        <v>146.32615661621094</v>
      </c>
      <c r="CX23">
        <v>141.65505981445312</v>
      </c>
      <c r="CY23">
        <v>199.92778015136719</v>
      </c>
      <c r="CZ23">
        <v>159.71807861328125</v>
      </c>
      <c r="DA23">
        <v>163.46534729003906</v>
      </c>
      <c r="DB23">
        <v>178.21015930175781</v>
      </c>
      <c r="DC23">
        <v>185.78042602539062</v>
      </c>
      <c r="DD23">
        <v>162.93013000488281</v>
      </c>
      <c r="DE23">
        <v>166.53205871582031</v>
      </c>
      <c r="DF23">
        <v>156.49923706054688</v>
      </c>
      <c r="DG23">
        <v>159.90875244140625</v>
      </c>
      <c r="DH23">
        <v>163.53396606445312</v>
      </c>
      <c r="DI23">
        <v>146.29217529296875</v>
      </c>
      <c r="DJ23">
        <v>142.1810302734375</v>
      </c>
      <c r="DK23">
        <v>198.54710388183594</v>
      </c>
      <c r="DL23">
        <v>159.84344482421875</v>
      </c>
      <c r="DM23">
        <v>163.48487854003906</v>
      </c>
      <c r="DN23">
        <v>178.65007019042969</v>
      </c>
      <c r="DO23">
        <v>186.56146240234375</v>
      </c>
      <c r="DP23">
        <v>162.90939331054688</v>
      </c>
      <c r="DQ23">
        <v>166.98796081542969</v>
      </c>
      <c r="DR23">
        <v>156.45750427246094</v>
      </c>
      <c r="DS23">
        <v>160.01751708984375</v>
      </c>
      <c r="DT23">
        <v>163.32270812988281</v>
      </c>
      <c r="DU23">
        <v>146.26571655273438</v>
      </c>
      <c r="DV23">
        <v>142.04391479492188</v>
      </c>
      <c r="DW23">
        <v>198.49220275878906</v>
      </c>
      <c r="DX23">
        <v>160.18907165527344</v>
      </c>
      <c r="DY23">
        <v>163.46382141113281</v>
      </c>
      <c r="DZ23">
        <v>178.53317260742188</v>
      </c>
      <c r="EA23">
        <v>186.05276489257812</v>
      </c>
      <c r="EB23">
        <v>163.16845703125</v>
      </c>
      <c r="EC23">
        <v>166.192138671875</v>
      </c>
      <c r="ED23">
        <v>156.46575927734375</v>
      </c>
      <c r="EE23">
        <v>160.10484313964844</v>
      </c>
      <c r="EF23">
        <v>163.26585388183594</v>
      </c>
      <c r="EG23">
        <v>146.17562866210938</v>
      </c>
      <c r="EH23">
        <v>142.27577209472656</v>
      </c>
      <c r="EI23">
        <v>198.42446899414062</v>
      </c>
      <c r="EJ23">
        <v>160.009033203125</v>
      </c>
      <c r="EK23">
        <v>163.56640625</v>
      </c>
      <c r="EL23">
        <v>178.19515991210938</v>
      </c>
      <c r="EM23">
        <v>185.40766906738281</v>
      </c>
      <c r="EN23">
        <v>162.6405029296875</v>
      </c>
      <c r="EO23">
        <v>166.4320068359375</v>
      </c>
      <c r="EP23">
        <v>156.56858825683594</v>
      </c>
      <c r="EQ23">
        <v>160.00785827636719</v>
      </c>
      <c r="ER23">
        <v>163.27973937988281</v>
      </c>
      <c r="ES23">
        <v>146.3394775390625</v>
      </c>
      <c r="ET23">
        <v>142.57994079589844</v>
      </c>
      <c r="EU23">
        <v>197.54595947265625</v>
      </c>
      <c r="EV23">
        <v>160.28886413574219</v>
      </c>
      <c r="EW23">
        <v>163.74812316894531</v>
      </c>
      <c r="EX23">
        <v>178.38334655761719</v>
      </c>
      <c r="EY23">
        <v>185.70530700683594</v>
      </c>
      <c r="EZ23">
        <v>162.90338134765625</v>
      </c>
      <c r="FA23">
        <v>165.91670227050781</v>
      </c>
      <c r="FB23">
        <v>156.61045837402344</v>
      </c>
      <c r="FC23">
        <v>160.27366638183594</v>
      </c>
      <c r="FD23">
        <v>163.20423889160156</v>
      </c>
      <c r="FE23">
        <v>146.17884826660156</v>
      </c>
      <c r="FF23">
        <v>142.83663940429688</v>
      </c>
      <c r="FG23">
        <v>196.90031433105469</v>
      </c>
      <c r="FH23">
        <v>160.52235412597656</v>
      </c>
      <c r="FI23">
        <v>163.80384826660156</v>
      </c>
      <c r="FJ23">
        <v>178.50079345703125</v>
      </c>
      <c r="FK23">
        <v>185.96336364746094</v>
      </c>
      <c r="FL23">
        <v>162.76947021484375</v>
      </c>
      <c r="FM23">
        <v>165.5968017578125</v>
      </c>
      <c r="FN23">
        <v>156.51042175292969</v>
      </c>
      <c r="FO23">
        <v>160.45745849609375</v>
      </c>
      <c r="FP23">
        <v>163.18296813964844</v>
      </c>
      <c r="FQ23">
        <v>145.97816467285156</v>
      </c>
      <c r="FR23">
        <v>143.10464477539062</v>
      </c>
      <c r="FS23">
        <v>196.54960632324219</v>
      </c>
      <c r="FT23">
        <v>160.79269409179688</v>
      </c>
      <c r="FU23">
        <v>163.85520935058594</v>
      </c>
      <c r="FV23">
        <v>177.84463500976562</v>
      </c>
      <c r="FW23">
        <v>184.89189147949219</v>
      </c>
      <c r="FX23">
        <v>162.37608337402344</v>
      </c>
      <c r="FY23">
        <v>165.37557983398438</v>
      </c>
      <c r="FZ23">
        <v>156.79405212402344</v>
      </c>
      <c r="GA23">
        <v>160.48637390136719</v>
      </c>
      <c r="GB23">
        <v>164.66200256347656</v>
      </c>
      <c r="GC23">
        <v>164.75727844238281</v>
      </c>
      <c r="GD23">
        <v>165.62837219238281</v>
      </c>
      <c r="GE23">
        <v>165.07342529296875</v>
      </c>
      <c r="GF23">
        <v>165.44105529785156</v>
      </c>
      <c r="GG23">
        <v>165.35018920898438</v>
      </c>
      <c r="GH23">
        <v>165.62327575683594</v>
      </c>
      <c r="GI23">
        <v>165.46823120117188</v>
      </c>
      <c r="GJ23">
        <v>165.61822509765625</v>
      </c>
      <c r="GK23">
        <v>165.40530395507812</v>
      </c>
      <c r="GL23">
        <v>163.38259887695312</v>
      </c>
      <c r="GM23">
        <v>146.24667358398438</v>
      </c>
      <c r="GN23">
        <v>142.17915344238281</v>
      </c>
      <c r="GO23">
        <v>198.34718322753906</v>
      </c>
      <c r="GP23">
        <v>160.15982055664062</v>
      </c>
      <c r="GQ23">
        <v>163.64825439453125</v>
      </c>
      <c r="GR23">
        <v>178.33958435058594</v>
      </c>
      <c r="GS23">
        <v>185.77896118164062</v>
      </c>
      <c r="GT23">
        <v>162.70219421386719</v>
      </c>
      <c r="GU23">
        <v>166.09974670410156</v>
      </c>
      <c r="GV23">
        <v>156.55784606933594</v>
      </c>
      <c r="GW23">
        <v>160.13943481445312</v>
      </c>
      <c r="GX23">
        <v>165.36940002441406</v>
      </c>
      <c r="GY23">
        <v>165.36940002441406</v>
      </c>
    </row>
    <row r="24" spans="1:207" x14ac:dyDescent="0.2">
      <c r="A24" s="223">
        <v>43374</v>
      </c>
      <c r="B24">
        <v>10</v>
      </c>
      <c r="C24">
        <v>2018</v>
      </c>
      <c r="D24">
        <v>174.24784851074219</v>
      </c>
      <c r="E24">
        <v>173.19743347167969</v>
      </c>
      <c r="F24">
        <v>174.40306091308594</v>
      </c>
      <c r="G24">
        <v>171.71963500976562</v>
      </c>
      <c r="H24">
        <v>175.74404907226562</v>
      </c>
      <c r="I24">
        <v>172.81056213378906</v>
      </c>
      <c r="J24">
        <v>173.34039306640625</v>
      </c>
      <c r="K24">
        <v>174.29296875</v>
      </c>
      <c r="L24">
        <v>174.99908447265625</v>
      </c>
      <c r="M24">
        <v>171.45504760742188</v>
      </c>
      <c r="N24">
        <v>175.75233459472656</v>
      </c>
      <c r="O24">
        <v>171.60166931152344</v>
      </c>
      <c r="P24">
        <v>174.3504638671875</v>
      </c>
      <c r="Q24">
        <v>175.06465148925781</v>
      </c>
      <c r="R24">
        <v>175.41915893554688</v>
      </c>
      <c r="S24">
        <v>173.54074096679688</v>
      </c>
      <c r="T24">
        <v>176.5345458984375</v>
      </c>
      <c r="U24">
        <v>173.04551696777344</v>
      </c>
      <c r="V24">
        <v>173.35832214355469</v>
      </c>
      <c r="W24">
        <v>173.62957763671875</v>
      </c>
      <c r="X24">
        <v>176.49163818359375</v>
      </c>
      <c r="Y24">
        <v>171.61427307128906</v>
      </c>
      <c r="Z24">
        <v>177.68659973144531</v>
      </c>
      <c r="AA24">
        <v>174.49404907226562</v>
      </c>
      <c r="AB24">
        <v>173.94129943847656</v>
      </c>
      <c r="AC24">
        <v>174.60772705078125</v>
      </c>
      <c r="AD24">
        <v>175.85038757324219</v>
      </c>
      <c r="AE24">
        <v>173.92636108398438</v>
      </c>
      <c r="AF24">
        <v>176.49017333984375</v>
      </c>
      <c r="AG24">
        <v>173.75546264648438</v>
      </c>
      <c r="AH24">
        <v>173.90933227539062</v>
      </c>
      <c r="AI24">
        <v>174.72889709472656</v>
      </c>
      <c r="AJ24">
        <v>175.51286315917969</v>
      </c>
      <c r="AK24">
        <v>171.4405517578125</v>
      </c>
      <c r="AL24">
        <v>177.043701171875</v>
      </c>
      <c r="AM24">
        <v>172.54347229003906</v>
      </c>
      <c r="AN24">
        <v>173.72990417480469</v>
      </c>
      <c r="AO24">
        <v>175.61968994140625</v>
      </c>
      <c r="AP24">
        <v>175.42005920410156</v>
      </c>
      <c r="AQ24">
        <v>173.93003845214844</v>
      </c>
      <c r="AR24">
        <v>177.30369567871094</v>
      </c>
      <c r="AS24">
        <v>173.52691650390625</v>
      </c>
      <c r="AT24">
        <v>173.86520385742188</v>
      </c>
      <c r="AU24">
        <v>174.56559753417969</v>
      </c>
      <c r="AV24">
        <v>176.46946716308594</v>
      </c>
      <c r="AW24">
        <v>172.30274963378906</v>
      </c>
      <c r="AX24">
        <v>177.30107116699219</v>
      </c>
      <c r="AY24">
        <v>174.60032653808594</v>
      </c>
      <c r="AZ24">
        <v>173.6798095703125</v>
      </c>
      <c r="BA24">
        <v>174.948486328125</v>
      </c>
      <c r="BB24">
        <v>177.4508056640625</v>
      </c>
      <c r="BC24">
        <v>173.72439575195312</v>
      </c>
      <c r="BD24">
        <v>177.57717895507812</v>
      </c>
      <c r="BE24">
        <v>175.26777648925781</v>
      </c>
      <c r="BF24">
        <v>173.20159912109375</v>
      </c>
      <c r="BG24">
        <v>174.81172180175781</v>
      </c>
      <c r="BH24">
        <v>176.29183959960938</v>
      </c>
      <c r="BI24">
        <v>171.4332275390625</v>
      </c>
      <c r="BJ24">
        <v>177.99661254882812</v>
      </c>
      <c r="BK24">
        <v>175.84733581542969</v>
      </c>
      <c r="BL24">
        <v>173.00801086425781</v>
      </c>
      <c r="BM24">
        <v>149.96913146972656</v>
      </c>
      <c r="BN24">
        <v>147.86404418945312</v>
      </c>
      <c r="BO24">
        <v>217.9354248046875</v>
      </c>
      <c r="BP24">
        <v>165.9287109375</v>
      </c>
      <c r="BQ24">
        <v>171.87898254394531</v>
      </c>
      <c r="BR24">
        <v>192.33378601074219</v>
      </c>
      <c r="BS24">
        <v>187.4368896484375</v>
      </c>
      <c r="BT24">
        <v>167.6510009765625</v>
      </c>
      <c r="BU24">
        <v>171.37519836425781</v>
      </c>
      <c r="BV24">
        <v>161.04299926757812</v>
      </c>
      <c r="BW24">
        <v>169.24551391601562</v>
      </c>
      <c r="BX24">
        <v>173.05377197265625</v>
      </c>
      <c r="BY24">
        <v>149.814208984375</v>
      </c>
      <c r="BZ24">
        <v>148.09577941894531</v>
      </c>
      <c r="CA24">
        <v>218.86247253417969</v>
      </c>
      <c r="CB24">
        <v>166.30148315429688</v>
      </c>
      <c r="CC24">
        <v>172.09878540039062</v>
      </c>
      <c r="CD24">
        <v>192.49931335449219</v>
      </c>
      <c r="CE24">
        <v>187.56455993652344</v>
      </c>
      <c r="CF24">
        <v>167.20826721191406</v>
      </c>
      <c r="CG24">
        <v>170.95785522460938</v>
      </c>
      <c r="CH24">
        <v>161.10206604003906</v>
      </c>
      <c r="CI24">
        <v>169.19578552246094</v>
      </c>
      <c r="CJ24">
        <v>173.12956237792969</v>
      </c>
      <c r="CK24">
        <v>149.54144287109375</v>
      </c>
      <c r="CL24">
        <v>148.87226867675781</v>
      </c>
      <c r="CM24">
        <v>217.28355407714844</v>
      </c>
      <c r="CN24">
        <v>166.475341796875</v>
      </c>
      <c r="CO24">
        <v>172.24896240234375</v>
      </c>
      <c r="CP24">
        <v>192.517578125</v>
      </c>
      <c r="CQ24">
        <v>187.72621154785156</v>
      </c>
      <c r="CR24">
        <v>167.44036865234375</v>
      </c>
      <c r="CS24">
        <v>170.54161071777344</v>
      </c>
      <c r="CT24">
        <v>161.19705200195312</v>
      </c>
      <c r="CU24">
        <v>169.65577697753906</v>
      </c>
      <c r="CV24">
        <v>173.06617736816406</v>
      </c>
      <c r="CW24">
        <v>149.72502136230469</v>
      </c>
      <c r="CX24">
        <v>148.84428405761719</v>
      </c>
      <c r="CY24">
        <v>217.50375366210938</v>
      </c>
      <c r="CZ24">
        <v>166.78759765625</v>
      </c>
      <c r="DA24">
        <v>172.28067016601562</v>
      </c>
      <c r="DB24">
        <v>191.85572814941406</v>
      </c>
      <c r="DC24">
        <v>187.17109680175781</v>
      </c>
      <c r="DD24">
        <v>167.552978515625</v>
      </c>
      <c r="DE24">
        <v>170.41197204589844</v>
      </c>
      <c r="DF24">
        <v>161.26191711425781</v>
      </c>
      <c r="DG24">
        <v>169.85710144042969</v>
      </c>
      <c r="DH24">
        <v>173.11421203613281</v>
      </c>
      <c r="DI24">
        <v>149.63803100585938</v>
      </c>
      <c r="DJ24">
        <v>149.45121765136719</v>
      </c>
      <c r="DK24">
        <v>216.52583312988281</v>
      </c>
      <c r="DL24">
        <v>166.84165954589844</v>
      </c>
      <c r="DM24">
        <v>172.3951416015625</v>
      </c>
      <c r="DN24">
        <v>192.41499328613281</v>
      </c>
      <c r="DO24">
        <v>187.94303894042969</v>
      </c>
      <c r="DP24">
        <v>167.42314147949219</v>
      </c>
      <c r="DQ24">
        <v>170.88594055175781</v>
      </c>
      <c r="DR24">
        <v>161.29751586914062</v>
      </c>
      <c r="DS24">
        <v>170.00721740722656</v>
      </c>
      <c r="DT24">
        <v>172.898193359375</v>
      </c>
      <c r="DU24">
        <v>149.57769775390625</v>
      </c>
      <c r="DV24">
        <v>149.25788879394531</v>
      </c>
      <c r="DW24">
        <v>216.45976257324219</v>
      </c>
      <c r="DX24">
        <v>167.08586120605469</v>
      </c>
      <c r="DY24">
        <v>172.3463134765625</v>
      </c>
      <c r="DZ24">
        <v>192.28695678710938</v>
      </c>
      <c r="EA24">
        <v>187.41923522949219</v>
      </c>
      <c r="EB24">
        <v>167.75689697265625</v>
      </c>
      <c r="EC24">
        <v>170.23001098632812</v>
      </c>
      <c r="ED24">
        <v>161.32197570800781</v>
      </c>
      <c r="EE24">
        <v>170.07929992675781</v>
      </c>
      <c r="EF24">
        <v>172.84883117675781</v>
      </c>
      <c r="EG24">
        <v>149.48008728027344</v>
      </c>
      <c r="EH24">
        <v>149.46937561035156</v>
      </c>
      <c r="EI24">
        <v>216.53823852539062</v>
      </c>
      <c r="EJ24">
        <v>166.96482849121094</v>
      </c>
      <c r="EK24">
        <v>172.53985595703125</v>
      </c>
      <c r="EL24">
        <v>191.79623413085938</v>
      </c>
      <c r="EM24">
        <v>186.77435302734375</v>
      </c>
      <c r="EN24">
        <v>167.12493896484375</v>
      </c>
      <c r="EO24">
        <v>170.2783203125</v>
      </c>
      <c r="EP24">
        <v>161.34773254394531</v>
      </c>
      <c r="EQ24">
        <v>169.97686767578125</v>
      </c>
      <c r="ER24">
        <v>172.89057922363281</v>
      </c>
      <c r="ES24">
        <v>149.66877746582031</v>
      </c>
      <c r="ET24">
        <v>149.77278137207031</v>
      </c>
      <c r="EU24">
        <v>215.15437316894531</v>
      </c>
      <c r="EV24">
        <v>167.14694213867188</v>
      </c>
      <c r="EW24">
        <v>172.82865905761719</v>
      </c>
      <c r="EX24">
        <v>192.04055786132812</v>
      </c>
      <c r="EY24">
        <v>187.06826782226562</v>
      </c>
      <c r="EZ24">
        <v>167.33013916015625</v>
      </c>
      <c r="FA24">
        <v>169.85745239257812</v>
      </c>
      <c r="FB24">
        <v>161.37411499023438</v>
      </c>
      <c r="FC24">
        <v>170.28367614746094</v>
      </c>
      <c r="FD24">
        <v>172.83303833007812</v>
      </c>
      <c r="FE24">
        <v>149.52632141113281</v>
      </c>
      <c r="FF24">
        <v>150.05213928222656</v>
      </c>
      <c r="FG24">
        <v>214.58880615234375</v>
      </c>
      <c r="FH24">
        <v>167.29043579101562</v>
      </c>
      <c r="FI24">
        <v>172.9456787109375</v>
      </c>
      <c r="FJ24">
        <v>192.19082641601562</v>
      </c>
      <c r="FK24">
        <v>187.30708312988281</v>
      </c>
      <c r="FL24">
        <v>167.11383056640625</v>
      </c>
      <c r="FM24">
        <v>169.54638671875</v>
      </c>
      <c r="FN24">
        <v>161.37527465820312</v>
      </c>
      <c r="FO24">
        <v>170.45115661621094</v>
      </c>
      <c r="FP24">
        <v>172.8414306640625</v>
      </c>
      <c r="FQ24">
        <v>149.35037231445312</v>
      </c>
      <c r="FR24">
        <v>150.25283813476562</v>
      </c>
      <c r="FS24">
        <v>213.65119934082031</v>
      </c>
      <c r="FT24">
        <v>167.47975158691406</v>
      </c>
      <c r="FU24">
        <v>173.0562744140625</v>
      </c>
      <c r="FV24">
        <v>191.3187255859375</v>
      </c>
      <c r="FW24">
        <v>186.11030578613281</v>
      </c>
      <c r="FX24">
        <v>166.70327758789062</v>
      </c>
      <c r="FY24">
        <v>169.60258483886719</v>
      </c>
      <c r="FZ24">
        <v>161.45166015625</v>
      </c>
      <c r="GA24">
        <v>170.45808410644531</v>
      </c>
      <c r="GB24">
        <v>173.67080688476562</v>
      </c>
      <c r="GC24">
        <v>173.81040954589844</v>
      </c>
      <c r="GD24">
        <v>174.77801513671875</v>
      </c>
      <c r="GE24">
        <v>174.03872680664062</v>
      </c>
      <c r="GF24">
        <v>174.53993225097656</v>
      </c>
      <c r="GG24">
        <v>174.37269592285156</v>
      </c>
      <c r="GH24">
        <v>174.71543884277344</v>
      </c>
      <c r="GI24">
        <v>174.43721008300781</v>
      </c>
      <c r="GJ24">
        <v>174.54623413085938</v>
      </c>
      <c r="GK24">
        <v>174.12199401855469</v>
      </c>
      <c r="GL24">
        <v>172.96043395996094</v>
      </c>
      <c r="GM24">
        <v>149.59086608886719</v>
      </c>
      <c r="GN24">
        <v>149.37527465820312</v>
      </c>
      <c r="GO24">
        <v>215.90737915039062</v>
      </c>
      <c r="GP24">
        <v>167.06094360351562</v>
      </c>
      <c r="GQ24">
        <v>172.66815185546875</v>
      </c>
      <c r="GR24">
        <v>191.98260498046875</v>
      </c>
      <c r="GS24">
        <v>187.15086364746094</v>
      </c>
      <c r="GT24">
        <v>167.21194458007812</v>
      </c>
      <c r="GU24">
        <v>170.05613708496094</v>
      </c>
      <c r="GV24">
        <v>161.33856201171875</v>
      </c>
      <c r="GW24">
        <v>170.09715270996094</v>
      </c>
      <c r="GX24">
        <v>174.33638000488281</v>
      </c>
      <c r="GY24">
        <v>174.33636474609375</v>
      </c>
    </row>
    <row r="25" spans="1:207" x14ac:dyDescent="0.2">
      <c r="A25" s="223">
        <v>43405</v>
      </c>
      <c r="B25">
        <v>11</v>
      </c>
      <c r="C25">
        <v>2018</v>
      </c>
      <c r="D25">
        <v>179.24754333496094</v>
      </c>
      <c r="E25">
        <v>178.87776184082031</v>
      </c>
      <c r="F25">
        <v>179.83222961425781</v>
      </c>
      <c r="G25">
        <v>176.82040405273438</v>
      </c>
      <c r="H25">
        <v>182.078369140625</v>
      </c>
      <c r="I25">
        <v>180.5411376953125</v>
      </c>
      <c r="J25">
        <v>178.45118713378906</v>
      </c>
      <c r="K25">
        <v>180.07821655273438</v>
      </c>
      <c r="L25">
        <v>180.44522094726562</v>
      </c>
      <c r="M25">
        <v>176.53619384765625</v>
      </c>
      <c r="N25">
        <v>182.22572326660156</v>
      </c>
      <c r="O25">
        <v>179.07948303222656</v>
      </c>
      <c r="P25">
        <v>179.30496215820312</v>
      </c>
      <c r="Q25">
        <v>180.75721740722656</v>
      </c>
      <c r="R25">
        <v>180.95248413085938</v>
      </c>
      <c r="S25">
        <v>178.64651489257812</v>
      </c>
      <c r="T25">
        <v>182.89105224609375</v>
      </c>
      <c r="U25">
        <v>180.54534912109375</v>
      </c>
      <c r="V25">
        <v>178.47135925292969</v>
      </c>
      <c r="W25">
        <v>179.23060607910156</v>
      </c>
      <c r="X25">
        <v>182.08544921875</v>
      </c>
      <c r="Y25">
        <v>176.79490661621094</v>
      </c>
      <c r="Z25">
        <v>184.21882629394531</v>
      </c>
      <c r="AA25">
        <v>181.98973083496094</v>
      </c>
      <c r="AB25">
        <v>178.9825439453125</v>
      </c>
      <c r="AC25">
        <v>180.45426940917969</v>
      </c>
      <c r="AD25">
        <v>181.59878540039062</v>
      </c>
      <c r="AE25">
        <v>179.08233642578125</v>
      </c>
      <c r="AF25">
        <v>183.05393981933594</v>
      </c>
      <c r="AG25">
        <v>181.41047668457031</v>
      </c>
      <c r="AH25">
        <v>178.86430358886719</v>
      </c>
      <c r="AI25">
        <v>180.46565246582031</v>
      </c>
      <c r="AJ25">
        <v>181.28443908691406</v>
      </c>
      <c r="AK25">
        <v>176.4912109375</v>
      </c>
      <c r="AL25">
        <v>183.72866821289062</v>
      </c>
      <c r="AM25">
        <v>180.00897216796875</v>
      </c>
      <c r="AN25">
        <v>178.78846740722656</v>
      </c>
      <c r="AO25">
        <v>181.40827941894531</v>
      </c>
      <c r="AP25">
        <v>181.22207641601562</v>
      </c>
      <c r="AQ25">
        <v>179.23046875</v>
      </c>
      <c r="AR25">
        <v>183.79103088378906</v>
      </c>
      <c r="AS25">
        <v>180.82260131835938</v>
      </c>
      <c r="AT25">
        <v>178.87008666992188</v>
      </c>
      <c r="AU25">
        <v>180.16621398925781</v>
      </c>
      <c r="AV25">
        <v>182.23208618164062</v>
      </c>
      <c r="AW25">
        <v>177.41986083984375</v>
      </c>
      <c r="AX25">
        <v>183.64414978027344</v>
      </c>
      <c r="AY25">
        <v>181.903564453125</v>
      </c>
      <c r="AZ25">
        <v>178.69842529296875</v>
      </c>
      <c r="BA25">
        <v>180.65048217773438</v>
      </c>
      <c r="BB25">
        <v>183.13223266601562</v>
      </c>
      <c r="BC25">
        <v>178.76518249511719</v>
      </c>
      <c r="BD25">
        <v>184.10206604003906</v>
      </c>
      <c r="BE25">
        <v>182.50534057617188</v>
      </c>
      <c r="BF25">
        <v>178.2652587890625</v>
      </c>
      <c r="BG25">
        <v>180.41661071777344</v>
      </c>
      <c r="BH25">
        <v>182.05050659179688</v>
      </c>
      <c r="BI25">
        <v>176.42092895507812</v>
      </c>
      <c r="BJ25">
        <v>184.49053955078125</v>
      </c>
      <c r="BK25">
        <v>183.10734558105469</v>
      </c>
      <c r="BL25">
        <v>178.74021911621094</v>
      </c>
      <c r="BM25">
        <v>156.77012634277344</v>
      </c>
      <c r="BN25">
        <v>151.41960144042969</v>
      </c>
      <c r="BO25">
        <v>222.69161987304688</v>
      </c>
      <c r="BP25">
        <v>171.8470458984375</v>
      </c>
      <c r="BQ25">
        <v>182.80581665039062</v>
      </c>
      <c r="BR25">
        <v>197.48521423339844</v>
      </c>
      <c r="BS25">
        <v>192.68894958496094</v>
      </c>
      <c r="BT25">
        <v>171.93965148925781</v>
      </c>
      <c r="BU25">
        <v>173.65664672851562</v>
      </c>
      <c r="BV25">
        <v>165.09323120117188</v>
      </c>
      <c r="BW25">
        <v>177.17709350585938</v>
      </c>
      <c r="BX25">
        <v>178.82603454589844</v>
      </c>
      <c r="BY25">
        <v>156.71882629394531</v>
      </c>
      <c r="BZ25">
        <v>151.79289245605469</v>
      </c>
      <c r="CA25">
        <v>223.92585754394531</v>
      </c>
      <c r="CB25">
        <v>172.17434692382812</v>
      </c>
      <c r="CC25">
        <v>183.10371398925781</v>
      </c>
      <c r="CD25">
        <v>197.59611511230469</v>
      </c>
      <c r="CE25">
        <v>192.79588317871094</v>
      </c>
      <c r="CF25">
        <v>171.758544921875</v>
      </c>
      <c r="CG25">
        <v>173.0712890625</v>
      </c>
      <c r="CH25">
        <v>165.10795593261719</v>
      </c>
      <c r="CI25">
        <v>177.06770324707031</v>
      </c>
      <c r="CJ25">
        <v>178.92268371582031</v>
      </c>
      <c r="CK25">
        <v>156.43203735351562</v>
      </c>
      <c r="CL25">
        <v>152.50311279296875</v>
      </c>
      <c r="CM25">
        <v>222.05979919433594</v>
      </c>
      <c r="CN25">
        <v>172.38192749023438</v>
      </c>
      <c r="CO25">
        <v>182.5255126953125</v>
      </c>
      <c r="CP25">
        <v>197.62071228027344</v>
      </c>
      <c r="CQ25">
        <v>193.18785095214844</v>
      </c>
      <c r="CR25">
        <v>171.9256591796875</v>
      </c>
      <c r="CS25">
        <v>172.61994934082031</v>
      </c>
      <c r="CT25">
        <v>165.19528198242188</v>
      </c>
      <c r="CU25">
        <v>177.30662536621094</v>
      </c>
      <c r="CV25">
        <v>178.92147827148438</v>
      </c>
      <c r="CW25">
        <v>156.63603210449219</v>
      </c>
      <c r="CX25">
        <v>152.53370666503906</v>
      </c>
      <c r="CY25">
        <v>222.42207336425781</v>
      </c>
      <c r="CZ25">
        <v>172.77926635742188</v>
      </c>
      <c r="DA25">
        <v>183.02967834472656</v>
      </c>
      <c r="DB25">
        <v>196.9600830078125</v>
      </c>
      <c r="DC25">
        <v>192.77304077148438</v>
      </c>
      <c r="DD25">
        <v>171.94235229492188</v>
      </c>
      <c r="DE25">
        <v>172.45100402832031</v>
      </c>
      <c r="DF25">
        <v>165.34315490722656</v>
      </c>
      <c r="DG25">
        <v>177.5072021484375</v>
      </c>
      <c r="DH25">
        <v>178.97158813476562</v>
      </c>
      <c r="DI25">
        <v>156.45610046386719</v>
      </c>
      <c r="DJ25">
        <v>153.11796569824219</v>
      </c>
      <c r="DK25">
        <v>221.3616943359375</v>
      </c>
      <c r="DL25">
        <v>172.74835205078125</v>
      </c>
      <c r="DM25">
        <v>182.89823913574219</v>
      </c>
      <c r="DN25">
        <v>197.47996520996094</v>
      </c>
      <c r="DO25">
        <v>193.53593444824219</v>
      </c>
      <c r="DP25">
        <v>171.83935546875</v>
      </c>
      <c r="DQ25">
        <v>173.07803344726562</v>
      </c>
      <c r="DR25">
        <v>165.43785095214844</v>
      </c>
      <c r="DS25">
        <v>177.61709594726562</v>
      </c>
      <c r="DT25">
        <v>178.83110046386719</v>
      </c>
      <c r="DU25">
        <v>156.4559326171875</v>
      </c>
      <c r="DV25">
        <v>152.93260192871094</v>
      </c>
      <c r="DW25">
        <v>221.37297058105469</v>
      </c>
      <c r="DX25">
        <v>173.04112243652344</v>
      </c>
      <c r="DY25">
        <v>182.85600280761719</v>
      </c>
      <c r="DZ25">
        <v>197.33970642089844</v>
      </c>
      <c r="EA25">
        <v>193.10305786132812</v>
      </c>
      <c r="EB25">
        <v>172.10691833496094</v>
      </c>
      <c r="EC25">
        <v>172.27528381347656</v>
      </c>
      <c r="ED25">
        <v>165.48417663574219</v>
      </c>
      <c r="EE25">
        <v>177.55854797363281</v>
      </c>
      <c r="EF25">
        <v>178.80534362792969</v>
      </c>
      <c r="EG25">
        <v>156.41729736328125</v>
      </c>
      <c r="EH25">
        <v>153.13963317871094</v>
      </c>
      <c r="EI25">
        <v>221.61167907714844</v>
      </c>
      <c r="EJ25">
        <v>172.9437255859375</v>
      </c>
      <c r="EK25">
        <v>182.4925537109375</v>
      </c>
      <c r="EL25">
        <v>196.89349365234375</v>
      </c>
      <c r="EM25">
        <v>192.44528198242188</v>
      </c>
      <c r="EN25">
        <v>171.79011535644531</v>
      </c>
      <c r="EO25">
        <v>172.3497314453125</v>
      </c>
      <c r="EP25">
        <v>165.50914001464844</v>
      </c>
      <c r="EQ25">
        <v>177.52267456054688</v>
      </c>
      <c r="ER25">
        <v>178.856689453125</v>
      </c>
      <c r="ES25">
        <v>156.50030517578125</v>
      </c>
      <c r="ET25">
        <v>153.37699890136719</v>
      </c>
      <c r="EU25">
        <v>219.86018371582031</v>
      </c>
      <c r="EV25">
        <v>173.08221435546875</v>
      </c>
      <c r="EW25">
        <v>181.98643493652344</v>
      </c>
      <c r="EX25">
        <v>197.11030578613281</v>
      </c>
      <c r="EY25">
        <v>192.68821716308594</v>
      </c>
      <c r="EZ25">
        <v>171.87455749511719</v>
      </c>
      <c r="FA25">
        <v>171.78094482421875</v>
      </c>
      <c r="FB25">
        <v>165.54441833496094</v>
      </c>
      <c r="FC25">
        <v>177.7545166015625</v>
      </c>
      <c r="FD25">
        <v>178.81416320800781</v>
      </c>
      <c r="FE25">
        <v>156.43093872070312</v>
      </c>
      <c r="FF25">
        <v>153.68363952636719</v>
      </c>
      <c r="FG25">
        <v>219.32757568359375</v>
      </c>
      <c r="FH25">
        <v>173.27812194824219</v>
      </c>
      <c r="FI25">
        <v>182.0018310546875</v>
      </c>
      <c r="FJ25">
        <v>197.24832153320312</v>
      </c>
      <c r="FK25">
        <v>193.00497436523438</v>
      </c>
      <c r="FL25">
        <v>171.78701782226562</v>
      </c>
      <c r="FM25">
        <v>171.39935302734375</v>
      </c>
      <c r="FN25">
        <v>165.61712646484375</v>
      </c>
      <c r="FO25">
        <v>177.68840026855469</v>
      </c>
      <c r="FP25">
        <v>178.84088134765625</v>
      </c>
      <c r="FQ25">
        <v>156.35490417480469</v>
      </c>
      <c r="FR25">
        <v>153.79116821289062</v>
      </c>
      <c r="FS25">
        <v>218.14764404296875</v>
      </c>
      <c r="FT25">
        <v>173.54487609863281</v>
      </c>
      <c r="FU25">
        <v>181.46351623535156</v>
      </c>
      <c r="FV25">
        <v>196.44410705566406</v>
      </c>
      <c r="FW25">
        <v>192.18743896484375</v>
      </c>
      <c r="FX25">
        <v>171.639404296875</v>
      </c>
      <c r="FY25">
        <v>171.46217346191406</v>
      </c>
      <c r="FZ25">
        <v>165.77627563476562</v>
      </c>
      <c r="GA25">
        <v>177.60057067871094</v>
      </c>
      <c r="GB25">
        <v>179.14006042480469</v>
      </c>
      <c r="GC25">
        <v>179.38119506835938</v>
      </c>
      <c r="GD25">
        <v>180.25442504882812</v>
      </c>
      <c r="GE25">
        <v>179.58851623535156</v>
      </c>
      <c r="GF25">
        <v>180.14497375488281</v>
      </c>
      <c r="GG25">
        <v>179.93742370605469</v>
      </c>
      <c r="GH25">
        <v>180.3228759765625</v>
      </c>
      <c r="GI25">
        <v>179.91471862792969</v>
      </c>
      <c r="GJ25">
        <v>180.04534912109375</v>
      </c>
      <c r="GK25">
        <v>179.59367370605469</v>
      </c>
      <c r="GL25">
        <v>178.85232543945312</v>
      </c>
      <c r="GM25">
        <v>156.49143981933594</v>
      </c>
      <c r="GN25">
        <v>153.00523376464844</v>
      </c>
      <c r="GO25">
        <v>220.694580078125</v>
      </c>
      <c r="GP25">
        <v>173.04092407226562</v>
      </c>
      <c r="GQ25">
        <v>182.23558044433594</v>
      </c>
      <c r="GR25">
        <v>197.07276916503906</v>
      </c>
      <c r="GS25">
        <v>192.80342102050781</v>
      </c>
      <c r="GT25">
        <v>171.82246398925781</v>
      </c>
      <c r="GU25">
        <v>172.03294372558594</v>
      </c>
      <c r="GV25">
        <v>165.52658081054688</v>
      </c>
      <c r="GW25">
        <v>177.54730224609375</v>
      </c>
      <c r="GX25">
        <v>179.85954284667969</v>
      </c>
      <c r="GY25">
        <v>179.85954284667969</v>
      </c>
    </row>
    <row r="26" spans="1:207" x14ac:dyDescent="0.2">
      <c r="A26" s="223">
        <v>43435</v>
      </c>
      <c r="B26">
        <v>12</v>
      </c>
      <c r="C26">
        <v>2018</v>
      </c>
      <c r="D26">
        <v>183.77705383300781</v>
      </c>
      <c r="E26">
        <v>182.73533630371094</v>
      </c>
      <c r="F26">
        <v>183.77278137207031</v>
      </c>
      <c r="G26">
        <v>181.11775207519531</v>
      </c>
      <c r="H26">
        <v>186.05508422851562</v>
      </c>
      <c r="I26">
        <v>185.04208374023438</v>
      </c>
      <c r="J26">
        <v>182.91740417480469</v>
      </c>
      <c r="K26">
        <v>184.08612060546875</v>
      </c>
      <c r="L26">
        <v>184.47761535644531</v>
      </c>
      <c r="M26">
        <v>180.85122680664062</v>
      </c>
      <c r="N26">
        <v>186.38101196289062</v>
      </c>
      <c r="O26">
        <v>183.72732543945312</v>
      </c>
      <c r="P26">
        <v>184.11337280273438</v>
      </c>
      <c r="Q26">
        <v>184.80169677734375</v>
      </c>
      <c r="R26">
        <v>185.07652282714844</v>
      </c>
      <c r="S26">
        <v>183.10029602050781</v>
      </c>
      <c r="T26">
        <v>187.24201965332031</v>
      </c>
      <c r="U26">
        <v>185.197998046875</v>
      </c>
      <c r="V26">
        <v>183.11373901367188</v>
      </c>
      <c r="W26">
        <v>183.25283813476562</v>
      </c>
      <c r="X26">
        <v>186.33424377441406</v>
      </c>
      <c r="Y26">
        <v>181.03475952148438</v>
      </c>
      <c r="Z26">
        <v>188.78514099121094</v>
      </c>
      <c r="AA26">
        <v>186.75596618652344</v>
      </c>
      <c r="AB26">
        <v>183.82524108886719</v>
      </c>
      <c r="AC26">
        <v>184.68211364746094</v>
      </c>
      <c r="AD26">
        <v>185.85690307617188</v>
      </c>
      <c r="AE26">
        <v>183.55392456054688</v>
      </c>
      <c r="AF26">
        <v>187.51097106933594</v>
      </c>
      <c r="AG26">
        <v>186.33689880371094</v>
      </c>
      <c r="AH26">
        <v>183.6851806640625</v>
      </c>
      <c r="AI26">
        <v>184.60430908203125</v>
      </c>
      <c r="AJ26">
        <v>185.52999877929688</v>
      </c>
      <c r="AK26">
        <v>180.91816711425781</v>
      </c>
      <c r="AL26">
        <v>188.40705871582031</v>
      </c>
      <c r="AM26">
        <v>184.80679321289062</v>
      </c>
      <c r="AN26">
        <v>183.7442626953125</v>
      </c>
      <c r="AO26">
        <v>185.59904479980469</v>
      </c>
      <c r="AP26">
        <v>185.47267150878906</v>
      </c>
      <c r="AQ26">
        <v>183.8232421875</v>
      </c>
      <c r="AR26">
        <v>188.67384338378906</v>
      </c>
      <c r="AS26">
        <v>185.58615112304688</v>
      </c>
      <c r="AT26">
        <v>184.00563049316406</v>
      </c>
      <c r="AU26">
        <v>184.28836059570312</v>
      </c>
      <c r="AV26">
        <v>186.54270935058594</v>
      </c>
      <c r="AW26">
        <v>181.86000061035156</v>
      </c>
      <c r="AX26">
        <v>188.58763122558594</v>
      </c>
      <c r="AY26">
        <v>186.99711608886719</v>
      </c>
      <c r="AZ26">
        <v>183.88209533691406</v>
      </c>
      <c r="BA26">
        <v>184.89891052246094</v>
      </c>
      <c r="BB26">
        <v>187.47714233398438</v>
      </c>
      <c r="BC26">
        <v>183.13970947265625</v>
      </c>
      <c r="BD26">
        <v>189.15118408203125</v>
      </c>
      <c r="BE26">
        <v>187.39569091796875</v>
      </c>
      <c r="BF26">
        <v>183.5296630859375</v>
      </c>
      <c r="BG26">
        <v>184.69276428222656</v>
      </c>
      <c r="BH26">
        <v>186.35667419433594</v>
      </c>
      <c r="BI26">
        <v>180.79527282714844</v>
      </c>
      <c r="BJ26">
        <v>189.72273254394531</v>
      </c>
      <c r="BK26">
        <v>188.14834594726562</v>
      </c>
      <c r="BL26">
        <v>181.93180847167969</v>
      </c>
      <c r="BM26">
        <v>158.9671630859375</v>
      </c>
      <c r="BN26">
        <v>153.5015869140625</v>
      </c>
      <c r="BO26">
        <v>228.41207885742188</v>
      </c>
      <c r="BP26">
        <v>174.92988586425781</v>
      </c>
      <c r="BQ26">
        <v>191.73030090332031</v>
      </c>
      <c r="BR26">
        <v>202.64222717285156</v>
      </c>
      <c r="BS26">
        <v>207.44413757324219</v>
      </c>
      <c r="BT26">
        <v>176.59892272949219</v>
      </c>
      <c r="BU26">
        <v>175.73027038574219</v>
      </c>
      <c r="BV26">
        <v>169.36000061035156</v>
      </c>
      <c r="BW26">
        <v>183.34706115722656</v>
      </c>
      <c r="BX26">
        <v>181.95533752441406</v>
      </c>
      <c r="BY26">
        <v>158.91397094726562</v>
      </c>
      <c r="BZ26">
        <v>153.84548950195312</v>
      </c>
      <c r="CA26">
        <v>229.56364440917969</v>
      </c>
      <c r="CB26">
        <v>175.38778686523438</v>
      </c>
      <c r="CC26">
        <v>192.14395141601562</v>
      </c>
      <c r="CD26">
        <v>202.49592590332031</v>
      </c>
      <c r="CE26">
        <v>207.67779541015625</v>
      </c>
      <c r="CF26">
        <v>176.33566284179688</v>
      </c>
      <c r="CG26">
        <v>174.71328735351562</v>
      </c>
      <c r="CH26">
        <v>169.45159912109375</v>
      </c>
      <c r="CI26">
        <v>183.25410461425781</v>
      </c>
      <c r="CJ26">
        <v>182.00279235839844</v>
      </c>
      <c r="CK26">
        <v>158.62574768066406</v>
      </c>
      <c r="CL26">
        <v>154.42106628417969</v>
      </c>
      <c r="CM26">
        <v>228.27528381347656</v>
      </c>
      <c r="CN26">
        <v>175.58992004394531</v>
      </c>
      <c r="CO26">
        <v>191.82951354980469</v>
      </c>
      <c r="CP26">
        <v>202.57672119140625</v>
      </c>
      <c r="CQ26">
        <v>208.05198669433594</v>
      </c>
      <c r="CR26">
        <v>176.46023559570312</v>
      </c>
      <c r="CS26">
        <v>174.81463623046875</v>
      </c>
      <c r="CT26">
        <v>169.5704345703125</v>
      </c>
      <c r="CU26">
        <v>183.36524963378906</v>
      </c>
      <c r="CV26">
        <v>181.97413635253906</v>
      </c>
      <c r="CW26">
        <v>158.80241394042969</v>
      </c>
      <c r="CX26">
        <v>154.55882263183594</v>
      </c>
      <c r="CY26">
        <v>228.577392578125</v>
      </c>
      <c r="CZ26">
        <v>175.94804382324219</v>
      </c>
      <c r="DA26">
        <v>192.21640014648438</v>
      </c>
      <c r="DB26">
        <v>201.95169067382812</v>
      </c>
      <c r="DC26">
        <v>207.59336853027344</v>
      </c>
      <c r="DD26">
        <v>176.43098449707031</v>
      </c>
      <c r="DE26">
        <v>174.56849670410156</v>
      </c>
      <c r="DF26">
        <v>169.68745422363281</v>
      </c>
      <c r="DG26">
        <v>183.67449951171875</v>
      </c>
      <c r="DH26">
        <v>181.99295043945312</v>
      </c>
      <c r="DI26">
        <v>158.63066101074219</v>
      </c>
      <c r="DJ26">
        <v>155.07331848144531</v>
      </c>
      <c r="DK26">
        <v>227.64007568359375</v>
      </c>
      <c r="DL26">
        <v>175.98536682128906</v>
      </c>
      <c r="DM26">
        <v>192.18910217285156</v>
      </c>
      <c r="DN26">
        <v>202.1494140625</v>
      </c>
      <c r="DO26">
        <v>208.46302795410156</v>
      </c>
      <c r="DP26">
        <v>176.33221435546875</v>
      </c>
      <c r="DQ26">
        <v>174.91468811035156</v>
      </c>
      <c r="DR26">
        <v>169.79570007324219</v>
      </c>
      <c r="DS26">
        <v>183.60261535644531</v>
      </c>
      <c r="DT26">
        <v>181.86924743652344</v>
      </c>
      <c r="DU26">
        <v>158.64010620117188</v>
      </c>
      <c r="DV26">
        <v>154.86441040039062</v>
      </c>
      <c r="DW26">
        <v>227.74053955078125</v>
      </c>
      <c r="DX26">
        <v>176.36892700195312</v>
      </c>
      <c r="DY26">
        <v>192.20555114746094</v>
      </c>
      <c r="DZ26">
        <v>202.0230712890625</v>
      </c>
      <c r="EA26">
        <v>207.90382385253906</v>
      </c>
      <c r="EB26">
        <v>176.54539489746094</v>
      </c>
      <c r="EC26">
        <v>174.68980407714844</v>
      </c>
      <c r="ED26">
        <v>169.89939880371094</v>
      </c>
      <c r="EE26">
        <v>183.65396118164062</v>
      </c>
      <c r="EF26">
        <v>181.84577941894531</v>
      </c>
      <c r="EG26">
        <v>158.59588623046875</v>
      </c>
      <c r="EH26">
        <v>154.97622680664062</v>
      </c>
      <c r="EI26">
        <v>227.86631774902344</v>
      </c>
      <c r="EJ26">
        <v>176.2276611328125</v>
      </c>
      <c r="EK26">
        <v>191.99583435058594</v>
      </c>
      <c r="EL26">
        <v>201.75370788574219</v>
      </c>
      <c r="EM26">
        <v>207.2071533203125</v>
      </c>
      <c r="EN26">
        <v>176.22929382324219</v>
      </c>
      <c r="EO26">
        <v>174.32716369628906</v>
      </c>
      <c r="EP26">
        <v>169.92304992675781</v>
      </c>
      <c r="EQ26">
        <v>183.62586975097656</v>
      </c>
      <c r="ER26">
        <v>181.87385559082031</v>
      </c>
      <c r="ES26">
        <v>158.67599487304688</v>
      </c>
      <c r="ET26">
        <v>155.22047424316406</v>
      </c>
      <c r="EU26">
        <v>226.565185546875</v>
      </c>
      <c r="EV26">
        <v>176.39747619628906</v>
      </c>
      <c r="EW26">
        <v>191.85456848144531</v>
      </c>
      <c r="EX26">
        <v>201.847900390625</v>
      </c>
      <c r="EY26">
        <v>207.53300476074219</v>
      </c>
      <c r="EZ26">
        <v>176.27264404296875</v>
      </c>
      <c r="FA26">
        <v>174.03727722167969</v>
      </c>
      <c r="FB26">
        <v>169.96235656738281</v>
      </c>
      <c r="FC26">
        <v>183.95343017578125</v>
      </c>
      <c r="FD26">
        <v>181.841552734375</v>
      </c>
      <c r="FE26">
        <v>158.58311462402344</v>
      </c>
      <c r="FF26">
        <v>155.49934387207031</v>
      </c>
      <c r="FG26">
        <v>226.08757019042969</v>
      </c>
      <c r="FH26">
        <v>176.51930236816406</v>
      </c>
      <c r="FI26">
        <v>191.87992858886719</v>
      </c>
      <c r="FJ26">
        <v>201.81130981445312</v>
      </c>
      <c r="FK26">
        <v>207.81707763671875</v>
      </c>
      <c r="FL26">
        <v>176.15191650390625</v>
      </c>
      <c r="FM26">
        <v>173.74996948242188</v>
      </c>
      <c r="FN26">
        <v>170.02377319335938</v>
      </c>
      <c r="FO26">
        <v>183.83320617675781</v>
      </c>
      <c r="FP26">
        <v>181.86845397949219</v>
      </c>
      <c r="FQ26">
        <v>158.51686096191406</v>
      </c>
      <c r="FR26">
        <v>155.44021606445312</v>
      </c>
      <c r="FS26">
        <v>225.42916870117188</v>
      </c>
      <c r="FT26">
        <v>176.72915649414062</v>
      </c>
      <c r="FU26">
        <v>191.61273193359375</v>
      </c>
      <c r="FV26">
        <v>201.36042785644531</v>
      </c>
      <c r="FW26">
        <v>206.6905517578125</v>
      </c>
      <c r="FX26">
        <v>175.96270751953125</v>
      </c>
      <c r="FY26">
        <v>174.16481018066406</v>
      </c>
      <c r="FZ26">
        <v>170.07228088378906</v>
      </c>
      <c r="GA26">
        <v>183.81875610351562</v>
      </c>
      <c r="GB26">
        <v>183.30598449707031</v>
      </c>
      <c r="GC26">
        <v>183.60929870605469</v>
      </c>
      <c r="GD26">
        <v>184.66709899902344</v>
      </c>
      <c r="GE26">
        <v>183.9676513671875</v>
      </c>
      <c r="GF26">
        <v>184.66288757324219</v>
      </c>
      <c r="GG26">
        <v>184.44386291503906</v>
      </c>
      <c r="GH26">
        <v>184.94151306152344</v>
      </c>
      <c r="GI26">
        <v>184.62576293945312</v>
      </c>
      <c r="GJ26">
        <v>184.82328796386719</v>
      </c>
      <c r="GK26">
        <v>184.52604675292969</v>
      </c>
      <c r="GL26">
        <v>181.91160583496094</v>
      </c>
      <c r="GM26">
        <v>158.66580200195312</v>
      </c>
      <c r="GN26">
        <v>154.88395690917969</v>
      </c>
      <c r="GO26">
        <v>227.19911193847656</v>
      </c>
      <c r="GP26">
        <v>176.27284240722656</v>
      </c>
      <c r="GQ26">
        <v>191.90353393554688</v>
      </c>
      <c r="GR26">
        <v>201.88369750976562</v>
      </c>
      <c r="GS26">
        <v>207.58207702636719</v>
      </c>
      <c r="GT26">
        <v>176.25212097167969</v>
      </c>
      <c r="GU26">
        <v>174.32118225097656</v>
      </c>
      <c r="GV26">
        <v>169.89250183105469</v>
      </c>
      <c r="GW26">
        <v>183.69245910644531</v>
      </c>
      <c r="GX26">
        <v>184.46415710449219</v>
      </c>
      <c r="GY26">
        <v>184.46414184570312</v>
      </c>
    </row>
    <row r="27" spans="1:207" x14ac:dyDescent="0.2">
      <c r="A27" s="223">
        <v>43466</v>
      </c>
      <c r="B27">
        <v>1</v>
      </c>
      <c r="C27">
        <v>2019</v>
      </c>
      <c r="D27">
        <v>189.17779541015625</v>
      </c>
      <c r="E27">
        <v>187.96983337402344</v>
      </c>
      <c r="F27">
        <v>189.70355224609375</v>
      </c>
      <c r="G27">
        <v>187.427734375</v>
      </c>
      <c r="H27">
        <v>191.29811096191406</v>
      </c>
      <c r="I27">
        <v>190.96847534179688</v>
      </c>
      <c r="J27">
        <v>188.34226989746094</v>
      </c>
      <c r="K27">
        <v>189.30677795410156</v>
      </c>
      <c r="L27">
        <v>190.37812805175781</v>
      </c>
      <c r="M27">
        <v>187.22563171386719</v>
      </c>
      <c r="N27">
        <v>191.66818237304688</v>
      </c>
      <c r="O27">
        <v>189.51129150390625</v>
      </c>
      <c r="P27">
        <v>189.35980224609375</v>
      </c>
      <c r="Q27">
        <v>190.146240234375</v>
      </c>
      <c r="R27">
        <v>191.09317016601562</v>
      </c>
      <c r="S27">
        <v>189.2816162109375</v>
      </c>
      <c r="T27">
        <v>192.74183654785156</v>
      </c>
      <c r="U27">
        <v>191.04046630859375</v>
      </c>
      <c r="V27">
        <v>188.51882934570312</v>
      </c>
      <c r="W27">
        <v>188.40609741210938</v>
      </c>
      <c r="X27">
        <v>192.29811096191406</v>
      </c>
      <c r="Y27">
        <v>187.40835571289062</v>
      </c>
      <c r="Z27">
        <v>194.33203125</v>
      </c>
      <c r="AA27">
        <v>192.556640625</v>
      </c>
      <c r="AB27">
        <v>189.20263671875</v>
      </c>
      <c r="AC27">
        <v>189.96359252929688</v>
      </c>
      <c r="AD27">
        <v>191.74838256835938</v>
      </c>
      <c r="AE27">
        <v>189.739990234375</v>
      </c>
      <c r="AF27">
        <v>192.98182678222656</v>
      </c>
      <c r="AG27">
        <v>192.10989379882812</v>
      </c>
      <c r="AH27">
        <v>188.92718505859375</v>
      </c>
      <c r="AI27">
        <v>189.87899780273438</v>
      </c>
      <c r="AJ27">
        <v>191.5084228515625</v>
      </c>
      <c r="AK27">
        <v>187.24296569824219</v>
      </c>
      <c r="AL27">
        <v>193.96260070800781</v>
      </c>
      <c r="AM27">
        <v>190.58340454101562</v>
      </c>
      <c r="AN27">
        <v>189.01713562011719</v>
      </c>
      <c r="AO27">
        <v>190.93885803222656</v>
      </c>
      <c r="AP27">
        <v>191.38957214355469</v>
      </c>
      <c r="AQ27">
        <v>190.12942504882812</v>
      </c>
      <c r="AR27">
        <v>194.40762329101562</v>
      </c>
      <c r="AS27">
        <v>191.382568359375</v>
      </c>
      <c r="AT27">
        <v>189.13534545898438</v>
      </c>
      <c r="AU27">
        <v>189.51890563964844</v>
      </c>
      <c r="AV27">
        <v>192.44752502441406</v>
      </c>
      <c r="AW27">
        <v>188.185546875</v>
      </c>
      <c r="AX27">
        <v>194.40652465820312</v>
      </c>
      <c r="AY27">
        <v>192.75979614257812</v>
      </c>
      <c r="AZ27">
        <v>189.00462341308594</v>
      </c>
      <c r="BA27">
        <v>190.20347595214844</v>
      </c>
      <c r="BB27">
        <v>193.40130615234375</v>
      </c>
      <c r="BC27">
        <v>189.66587829589844</v>
      </c>
      <c r="BD27">
        <v>195.14738464355469</v>
      </c>
      <c r="BE27">
        <v>193.20378112792969</v>
      </c>
      <c r="BF27">
        <v>188.55583190917969</v>
      </c>
      <c r="BG27">
        <v>190.01779174804688</v>
      </c>
      <c r="BH27">
        <v>192.16824340820312</v>
      </c>
      <c r="BI27">
        <v>186.62008666992188</v>
      </c>
      <c r="BJ27">
        <v>195.57804870605469</v>
      </c>
      <c r="BK27">
        <v>194.07940673828125</v>
      </c>
      <c r="BL27">
        <v>187.88351440429688</v>
      </c>
      <c r="BM27">
        <v>164.20835876464844</v>
      </c>
      <c r="BN27">
        <v>153.19479370117188</v>
      </c>
      <c r="BO27">
        <v>236.90022277832031</v>
      </c>
      <c r="BP27">
        <v>179.63328552246094</v>
      </c>
      <c r="BQ27">
        <v>198.01649475097656</v>
      </c>
      <c r="BR27">
        <v>206.85971069335938</v>
      </c>
      <c r="BS27">
        <v>222.72915649414062</v>
      </c>
      <c r="BT27">
        <v>182.90228271484375</v>
      </c>
      <c r="BU27">
        <v>176.70957946777344</v>
      </c>
      <c r="BV27">
        <v>176.03012084960938</v>
      </c>
      <c r="BW27">
        <v>190.17388916015625</v>
      </c>
      <c r="BX27">
        <v>187.93524169921875</v>
      </c>
      <c r="BY27">
        <v>164.26432800292969</v>
      </c>
      <c r="BZ27">
        <v>153.43106079101562</v>
      </c>
      <c r="CA27">
        <v>238.03196716308594</v>
      </c>
      <c r="CB27">
        <v>180.09977722167969</v>
      </c>
      <c r="CC27">
        <v>198.30293273925781</v>
      </c>
      <c r="CD27">
        <v>206.78170776367188</v>
      </c>
      <c r="CE27">
        <v>222.8060302734375</v>
      </c>
      <c r="CF27">
        <v>182.56358337402344</v>
      </c>
      <c r="CG27">
        <v>176.07205200195312</v>
      </c>
      <c r="CH27">
        <v>176.22610473632812</v>
      </c>
      <c r="CI27">
        <v>190.11845397949219</v>
      </c>
      <c r="CJ27">
        <v>188.01725769042969</v>
      </c>
      <c r="CK27">
        <v>164.01658630371094</v>
      </c>
      <c r="CL27">
        <v>153.78752136230469</v>
      </c>
      <c r="CM27">
        <v>235.86807250976562</v>
      </c>
      <c r="CN27">
        <v>180.29788208007812</v>
      </c>
      <c r="CO27">
        <v>197.69624328613281</v>
      </c>
      <c r="CP27">
        <v>206.91032409667969</v>
      </c>
      <c r="CQ27">
        <v>223.291748046875</v>
      </c>
      <c r="CR27">
        <v>182.70989990234375</v>
      </c>
      <c r="CS27">
        <v>175.66818237304688</v>
      </c>
      <c r="CT27">
        <v>176.32684326171875</v>
      </c>
      <c r="CU27">
        <v>190.11405944824219</v>
      </c>
      <c r="CV27">
        <v>187.9798583984375</v>
      </c>
      <c r="CW27">
        <v>164.26579284667969</v>
      </c>
      <c r="CX27">
        <v>153.860107421875</v>
      </c>
      <c r="CY27">
        <v>236.19549560546875</v>
      </c>
      <c r="CZ27">
        <v>180.6417236328125</v>
      </c>
      <c r="DA27">
        <v>198.24273681640625</v>
      </c>
      <c r="DB27">
        <v>206.6629638671875</v>
      </c>
      <c r="DC27">
        <v>222.86056518554688</v>
      </c>
      <c r="DD27">
        <v>182.73143005371094</v>
      </c>
      <c r="DE27">
        <v>175.54200744628906</v>
      </c>
      <c r="DF27">
        <v>176.20889282226562</v>
      </c>
      <c r="DG27">
        <v>190.38978576660156</v>
      </c>
      <c r="DH27">
        <v>188.03143310546875</v>
      </c>
      <c r="DI27">
        <v>164.01432800292969</v>
      </c>
      <c r="DJ27">
        <v>154.14852905273438</v>
      </c>
      <c r="DK27">
        <v>234.94325256347656</v>
      </c>
      <c r="DL27">
        <v>180.68548583984375</v>
      </c>
      <c r="DM27">
        <v>198.02557373046875</v>
      </c>
      <c r="DN27">
        <v>206.71864318847656</v>
      </c>
      <c r="DO27">
        <v>223.77439880371094</v>
      </c>
      <c r="DP27">
        <v>182.58857727050781</v>
      </c>
      <c r="DQ27">
        <v>175.77719116210938</v>
      </c>
      <c r="DR27">
        <v>176.176513671875</v>
      </c>
      <c r="DS27">
        <v>190.24237060546875</v>
      </c>
      <c r="DT27">
        <v>187.8909912109375</v>
      </c>
      <c r="DU27">
        <v>164.04824829101562</v>
      </c>
      <c r="DV27">
        <v>154.09234619140625</v>
      </c>
      <c r="DW27">
        <v>235.00508117675781</v>
      </c>
      <c r="DX27">
        <v>181.08784484863281</v>
      </c>
      <c r="DY27">
        <v>198.04225158691406</v>
      </c>
      <c r="DZ27">
        <v>206.76214599609375</v>
      </c>
      <c r="EA27">
        <v>223.21060180664062</v>
      </c>
      <c r="EB27">
        <v>182.85710144042969</v>
      </c>
      <c r="EC27">
        <v>175.39453125</v>
      </c>
      <c r="ED27">
        <v>176.25349426269531</v>
      </c>
      <c r="EE27">
        <v>190.327880859375</v>
      </c>
      <c r="EF27">
        <v>187.87588500976562</v>
      </c>
      <c r="EG27">
        <v>164.08079528808594</v>
      </c>
      <c r="EH27">
        <v>154.216552734375</v>
      </c>
      <c r="EI27">
        <v>235.29141235351562</v>
      </c>
      <c r="EJ27">
        <v>180.94880676269531</v>
      </c>
      <c r="EK27">
        <v>197.62603759765625</v>
      </c>
      <c r="EL27">
        <v>206.65745544433594</v>
      </c>
      <c r="EM27">
        <v>222.45919799804688</v>
      </c>
      <c r="EN27">
        <v>182.46890258789062</v>
      </c>
      <c r="EO27">
        <v>175.12553405761719</v>
      </c>
      <c r="EP27">
        <v>176.25727844238281</v>
      </c>
      <c r="EQ27">
        <v>190.32600402832031</v>
      </c>
      <c r="ER27">
        <v>187.93937683105469</v>
      </c>
      <c r="ES27">
        <v>164.07481384277344</v>
      </c>
      <c r="ET27">
        <v>154.35682678222656</v>
      </c>
      <c r="EU27">
        <v>233.396728515625</v>
      </c>
      <c r="EV27">
        <v>181.10856628417969</v>
      </c>
      <c r="EW27">
        <v>197.14521789550781</v>
      </c>
      <c r="EX27">
        <v>206.77180480957031</v>
      </c>
      <c r="EY27">
        <v>222.80232238769531</v>
      </c>
      <c r="EZ27">
        <v>182.54653930664062</v>
      </c>
      <c r="FA27">
        <v>175.01618957519531</v>
      </c>
      <c r="FB27">
        <v>176.25180053710938</v>
      </c>
      <c r="FC27">
        <v>190.58851623535156</v>
      </c>
      <c r="FD27">
        <v>187.96000671386719</v>
      </c>
      <c r="FE27">
        <v>164.0860595703125</v>
      </c>
      <c r="FF27">
        <v>154.580078125</v>
      </c>
      <c r="FG27">
        <v>232.87748718261719</v>
      </c>
      <c r="FH27">
        <v>181.23831176757812</v>
      </c>
      <c r="FI27">
        <v>197.09576416015625</v>
      </c>
      <c r="FJ27">
        <v>206.72415161132812</v>
      </c>
      <c r="FK27">
        <v>223.12776184082031</v>
      </c>
      <c r="FL27">
        <v>182.37753295898438</v>
      </c>
      <c r="FM27">
        <v>174.58688354492188</v>
      </c>
      <c r="FN27">
        <v>176.15560913085938</v>
      </c>
      <c r="FO27">
        <v>190.470947265625</v>
      </c>
      <c r="FP27">
        <v>188.03804016113281</v>
      </c>
      <c r="FQ27">
        <v>164.111572265625</v>
      </c>
      <c r="FR27">
        <v>154.59757995605469</v>
      </c>
      <c r="FS27">
        <v>231.66970825195312</v>
      </c>
      <c r="FT27">
        <v>181.44474792480469</v>
      </c>
      <c r="FU27">
        <v>196.5889892578125</v>
      </c>
      <c r="FV27">
        <v>206.5076904296875</v>
      </c>
      <c r="FW27">
        <v>222.12770080566406</v>
      </c>
      <c r="FX27">
        <v>182.11012268066406</v>
      </c>
      <c r="FY27">
        <v>175.03350830078125</v>
      </c>
      <c r="FZ27">
        <v>176.07456970214844</v>
      </c>
      <c r="GA27">
        <v>190.5050048828125</v>
      </c>
      <c r="GB27">
        <v>188.88099670410156</v>
      </c>
      <c r="GC27">
        <v>189.14299011230469</v>
      </c>
      <c r="GD27">
        <v>190.15657043457031</v>
      </c>
      <c r="GE27">
        <v>189.43763732910156</v>
      </c>
      <c r="GF27">
        <v>190.10682678222656</v>
      </c>
      <c r="GG27">
        <v>189.847900390625</v>
      </c>
      <c r="GH27">
        <v>190.38471984863281</v>
      </c>
      <c r="GI27">
        <v>189.94465637207031</v>
      </c>
      <c r="GJ27">
        <v>190.148193359375</v>
      </c>
      <c r="GK27">
        <v>189.77490234375</v>
      </c>
      <c r="GL27">
        <v>187.95596313476562</v>
      </c>
      <c r="GM27">
        <v>164.11264038085938</v>
      </c>
      <c r="GN27">
        <v>154.13311767578125</v>
      </c>
      <c r="GO27">
        <v>234.36985778808594</v>
      </c>
      <c r="GP27">
        <v>180.98554992675781</v>
      </c>
      <c r="GQ27">
        <v>197.37986755371094</v>
      </c>
      <c r="GR27">
        <v>206.69526672363281</v>
      </c>
      <c r="GS27">
        <v>222.87774658203125</v>
      </c>
      <c r="GT27">
        <v>182.48793029785156</v>
      </c>
      <c r="GU27">
        <v>175.19845581054688</v>
      </c>
      <c r="GV27">
        <v>176.18089294433594</v>
      </c>
      <c r="GW27">
        <v>190.38420104980469</v>
      </c>
      <c r="GX27">
        <v>189.85586547851562</v>
      </c>
      <c r="GY27">
        <v>189.85586547851562</v>
      </c>
    </row>
    <row r="28" spans="1:207" x14ac:dyDescent="0.2">
      <c r="A28" s="223">
        <v>43497</v>
      </c>
      <c r="B28">
        <v>2</v>
      </c>
      <c r="C28">
        <v>2019</v>
      </c>
      <c r="D28">
        <v>197.15187072753906</v>
      </c>
      <c r="E28">
        <v>195.45429992675781</v>
      </c>
      <c r="F28">
        <v>198.69491577148438</v>
      </c>
      <c r="G28">
        <v>196.36993408203125</v>
      </c>
      <c r="H28">
        <v>199.37791442871094</v>
      </c>
      <c r="I28">
        <v>197.25131225585938</v>
      </c>
      <c r="J28">
        <v>196.06234741210938</v>
      </c>
      <c r="K28">
        <v>196.57203674316406</v>
      </c>
      <c r="L28">
        <v>199.0252685546875</v>
      </c>
      <c r="M28">
        <v>195.985595703125</v>
      </c>
      <c r="N28">
        <v>199.47506713867188</v>
      </c>
      <c r="O28">
        <v>195.3582763671875</v>
      </c>
      <c r="P28">
        <v>197.09463500976562</v>
      </c>
      <c r="Q28">
        <v>197.27374267578125</v>
      </c>
      <c r="R28">
        <v>199.49407958984375</v>
      </c>
      <c r="S28">
        <v>198.04737854003906</v>
      </c>
      <c r="T28">
        <v>200.41015625</v>
      </c>
      <c r="U28">
        <v>196.984130859375</v>
      </c>
      <c r="V28">
        <v>195.83181762695312</v>
      </c>
      <c r="W28">
        <v>195.21372985839844</v>
      </c>
      <c r="X28">
        <v>200.50868225097656</v>
      </c>
      <c r="Y28">
        <v>196.0653076171875</v>
      </c>
      <c r="Z28">
        <v>201.89930725097656</v>
      </c>
      <c r="AA28">
        <v>198.53752136230469</v>
      </c>
      <c r="AB28">
        <v>196.77699279785156</v>
      </c>
      <c r="AC28">
        <v>196.80638122558594</v>
      </c>
      <c r="AD28">
        <v>199.63873291015625</v>
      </c>
      <c r="AE28">
        <v>198.38882446289062</v>
      </c>
      <c r="AF28">
        <v>200.39984130859375</v>
      </c>
      <c r="AG28">
        <v>198.04783630371094</v>
      </c>
      <c r="AH28">
        <v>196.33364868164062</v>
      </c>
      <c r="AI28">
        <v>196.72492980957031</v>
      </c>
      <c r="AJ28">
        <v>199.26495361328125</v>
      </c>
      <c r="AK28">
        <v>195.786376953125</v>
      </c>
      <c r="AL28">
        <v>201.28494262695312</v>
      </c>
      <c r="AM28">
        <v>196.35719299316406</v>
      </c>
      <c r="AN28">
        <v>196.17472839355469</v>
      </c>
      <c r="AO28">
        <v>197.74151611328125</v>
      </c>
      <c r="AP28">
        <v>198.91023254394531</v>
      </c>
      <c r="AQ28">
        <v>198.68606567382812</v>
      </c>
      <c r="AR28">
        <v>201.38253784179688</v>
      </c>
      <c r="AS28">
        <v>197.22410583496094</v>
      </c>
      <c r="AT28">
        <v>196.33334350585938</v>
      </c>
      <c r="AU28">
        <v>196.05912780761719</v>
      </c>
      <c r="AV28">
        <v>199.66950988769531</v>
      </c>
      <c r="AW28">
        <v>196.57896423339844</v>
      </c>
      <c r="AX28">
        <v>201.34805297851562</v>
      </c>
      <c r="AY28">
        <v>198.46955871582031</v>
      </c>
      <c r="AZ28">
        <v>196.16645812988281</v>
      </c>
      <c r="BA28">
        <v>196.668212890625</v>
      </c>
      <c r="BB28">
        <v>200.54310607910156</v>
      </c>
      <c r="BC28">
        <v>198.34664916992188</v>
      </c>
      <c r="BD28">
        <v>202.07052612304688</v>
      </c>
      <c r="BE28">
        <v>199.01005554199219</v>
      </c>
      <c r="BF28">
        <v>195.39401245117188</v>
      </c>
      <c r="BG28">
        <v>196.20646667480469</v>
      </c>
      <c r="BH28">
        <v>198.92304992675781</v>
      </c>
      <c r="BI28">
        <v>194.73236083984375</v>
      </c>
      <c r="BJ28">
        <v>202.10610961914062</v>
      </c>
      <c r="BK28">
        <v>199.91285705566406</v>
      </c>
      <c r="BL28">
        <v>198.8836669921875</v>
      </c>
      <c r="BM28">
        <v>168.13951110839844</v>
      </c>
      <c r="BN28">
        <v>154.921875</v>
      </c>
      <c r="BO28">
        <v>252.94435119628906</v>
      </c>
      <c r="BP28">
        <v>184.90773010253906</v>
      </c>
      <c r="BQ28">
        <v>203.91426086425781</v>
      </c>
      <c r="BR28">
        <v>211.42581176757812</v>
      </c>
      <c r="BS28">
        <v>225.1241455078125</v>
      </c>
      <c r="BT28">
        <v>187.01567077636719</v>
      </c>
      <c r="BU28">
        <v>179.73579406738281</v>
      </c>
      <c r="BV28">
        <v>182.28471374511719</v>
      </c>
      <c r="BW28">
        <v>196.41171264648438</v>
      </c>
      <c r="BX28">
        <v>198.92715454101562</v>
      </c>
      <c r="BY28">
        <v>168.18899536132812</v>
      </c>
      <c r="BZ28">
        <v>155.0548095703125</v>
      </c>
      <c r="CA28">
        <v>253.65660095214844</v>
      </c>
      <c r="CB28">
        <v>185.33293151855469</v>
      </c>
      <c r="CC28">
        <v>204.29676818847656</v>
      </c>
      <c r="CD28">
        <v>211.08457946777344</v>
      </c>
      <c r="CE28">
        <v>225.13526916503906</v>
      </c>
      <c r="CF28">
        <v>186.66368103027344</v>
      </c>
      <c r="CG28">
        <v>178.70298767089844</v>
      </c>
      <c r="CH28">
        <v>182.41172790527344</v>
      </c>
      <c r="CI28">
        <v>196.2552490234375</v>
      </c>
      <c r="CJ28">
        <v>198.9874267578125</v>
      </c>
      <c r="CK28">
        <v>167.91242980957031</v>
      </c>
      <c r="CL28">
        <v>155.33763122558594</v>
      </c>
      <c r="CM28">
        <v>251.14694213867188</v>
      </c>
      <c r="CN28">
        <v>185.48263549804688</v>
      </c>
      <c r="CO28">
        <v>203.86360168457031</v>
      </c>
      <c r="CP28">
        <v>211.34629821777344</v>
      </c>
      <c r="CQ28">
        <v>225.67198181152344</v>
      </c>
      <c r="CR28">
        <v>186.76837158203125</v>
      </c>
      <c r="CS28">
        <v>178.62974548339844</v>
      </c>
      <c r="CT28">
        <v>182.54960632324219</v>
      </c>
      <c r="CU28">
        <v>196.08023071289062</v>
      </c>
      <c r="CV28">
        <v>198.84365844726562</v>
      </c>
      <c r="CW28">
        <v>168.14041137695312</v>
      </c>
      <c r="CX28">
        <v>155.35264587402344</v>
      </c>
      <c r="CY28">
        <v>251.51716613769531</v>
      </c>
      <c r="CZ28">
        <v>185.75019836425781</v>
      </c>
      <c r="DA28">
        <v>204.33155822753906</v>
      </c>
      <c r="DB28">
        <v>211.06544494628906</v>
      </c>
      <c r="DC28">
        <v>225.26620483398438</v>
      </c>
      <c r="DD28">
        <v>186.69844055175781</v>
      </c>
      <c r="DE28">
        <v>178.43647766113281</v>
      </c>
      <c r="DF28">
        <v>182.54377746582031</v>
      </c>
      <c r="DG28">
        <v>196.24201965332031</v>
      </c>
      <c r="DH28">
        <v>198.93936157226562</v>
      </c>
      <c r="DI28">
        <v>167.88204956054688</v>
      </c>
      <c r="DJ28">
        <v>155.55842590332031</v>
      </c>
      <c r="DK28">
        <v>249.74031066894531</v>
      </c>
      <c r="DL28">
        <v>185.79753112792969</v>
      </c>
      <c r="DM28">
        <v>204.19859313964844</v>
      </c>
      <c r="DN28">
        <v>211.05657958984375</v>
      </c>
      <c r="DO28">
        <v>226.17813110351562</v>
      </c>
      <c r="DP28">
        <v>186.6158447265625</v>
      </c>
      <c r="DQ28">
        <v>178.56121826171875</v>
      </c>
      <c r="DR28">
        <v>182.56719970703125</v>
      </c>
      <c r="DS28">
        <v>196.06443786621094</v>
      </c>
      <c r="DT28">
        <v>198.6595458984375</v>
      </c>
      <c r="DU28">
        <v>167.92227172851562</v>
      </c>
      <c r="DV28">
        <v>155.55210876464844</v>
      </c>
      <c r="DW28">
        <v>249.78285217285156</v>
      </c>
      <c r="DX28">
        <v>186.18730163574219</v>
      </c>
      <c r="DY28">
        <v>204.20744323730469</v>
      </c>
      <c r="DZ28">
        <v>211.07240295410156</v>
      </c>
      <c r="EA28">
        <v>225.62452697753906</v>
      </c>
      <c r="EB28">
        <v>186.73837280273438</v>
      </c>
      <c r="EC28">
        <v>178.5267333984375</v>
      </c>
      <c r="ED28">
        <v>182.59303283691406</v>
      </c>
      <c r="EE28">
        <v>196.10087585449219</v>
      </c>
      <c r="EF28">
        <v>198.57522583007812</v>
      </c>
      <c r="EG28">
        <v>167.93586730957031</v>
      </c>
      <c r="EH28">
        <v>155.67398071289062</v>
      </c>
      <c r="EI28">
        <v>249.98507690429688</v>
      </c>
      <c r="EJ28">
        <v>186.03471374511719</v>
      </c>
      <c r="EK28">
        <v>203.89749145507812</v>
      </c>
      <c r="EL28">
        <v>211.1629638671875</v>
      </c>
      <c r="EM28">
        <v>224.85664367675781</v>
      </c>
      <c r="EN28">
        <v>186.461669921875</v>
      </c>
      <c r="EO28">
        <v>178.08773803710938</v>
      </c>
      <c r="EP28">
        <v>182.60749816894531</v>
      </c>
      <c r="EQ28">
        <v>196.01925659179688</v>
      </c>
      <c r="ER28">
        <v>198.605224609375</v>
      </c>
      <c r="ES28">
        <v>167.93911743164062</v>
      </c>
      <c r="ET28">
        <v>155.78788757324219</v>
      </c>
      <c r="EU28">
        <v>248.17959594726562</v>
      </c>
      <c r="EV28">
        <v>186.19766235351562</v>
      </c>
      <c r="EW28">
        <v>203.57235717773438</v>
      </c>
      <c r="EX28">
        <v>211.23249816894531</v>
      </c>
      <c r="EY28">
        <v>225.19049072265625</v>
      </c>
      <c r="EZ28">
        <v>186.44192504882812</v>
      </c>
      <c r="FA28">
        <v>178.00218200683594</v>
      </c>
      <c r="FB28">
        <v>182.64013671875</v>
      </c>
      <c r="FC28">
        <v>196.34356689453125</v>
      </c>
      <c r="FD28">
        <v>198.5511474609375</v>
      </c>
      <c r="FE28">
        <v>167.91874694824219</v>
      </c>
      <c r="FF28">
        <v>155.96719360351562</v>
      </c>
      <c r="FG28">
        <v>247.44206237792969</v>
      </c>
      <c r="FH28">
        <v>186.227783203125</v>
      </c>
      <c r="FI28">
        <v>203.56613159179688</v>
      </c>
      <c r="FJ28">
        <v>211.14619445800781</v>
      </c>
      <c r="FK28">
        <v>225.52656555175781</v>
      </c>
      <c r="FL28">
        <v>186.27326965332031</v>
      </c>
      <c r="FM28">
        <v>177.71018981933594</v>
      </c>
      <c r="FN28">
        <v>182.60357666015625</v>
      </c>
      <c r="FO28">
        <v>196.11610412597656</v>
      </c>
      <c r="FP28">
        <v>198.47369384765625</v>
      </c>
      <c r="FQ28">
        <v>167.94534301757812</v>
      </c>
      <c r="FR28">
        <v>156.04249572753906</v>
      </c>
      <c r="FS28">
        <v>246.466552734375</v>
      </c>
      <c r="FT28">
        <v>186.35685729980469</v>
      </c>
      <c r="FU28">
        <v>203.17291259765625</v>
      </c>
      <c r="FV28">
        <v>211.12881469726562</v>
      </c>
      <c r="FW28">
        <v>224.615478515625</v>
      </c>
      <c r="FX28">
        <v>185.99848937988281</v>
      </c>
      <c r="FY28">
        <v>178.18618774414062</v>
      </c>
      <c r="FZ28">
        <v>182.45204162597656</v>
      </c>
      <c r="GA28">
        <v>196.01786804199219</v>
      </c>
      <c r="GB28">
        <v>196.96711730957031</v>
      </c>
      <c r="GC28">
        <v>196.89617919921875</v>
      </c>
      <c r="GD28">
        <v>197.7950439453125</v>
      </c>
      <c r="GE28">
        <v>196.71775817871094</v>
      </c>
      <c r="GF28">
        <v>197.42304992675781</v>
      </c>
      <c r="GG28">
        <v>197.02322387695312</v>
      </c>
      <c r="GH28">
        <v>197.39999389648438</v>
      </c>
      <c r="GI28">
        <v>196.8414306640625</v>
      </c>
      <c r="GJ28">
        <v>196.9857177734375</v>
      </c>
      <c r="GK28">
        <v>196.34939575195312</v>
      </c>
      <c r="GL28">
        <v>198.73078918457031</v>
      </c>
      <c r="GM28">
        <v>167.97991943359375</v>
      </c>
      <c r="GN28">
        <v>155.61270141601562</v>
      </c>
      <c r="GO28">
        <v>249.31629943847656</v>
      </c>
      <c r="GP28">
        <v>186.03620910644531</v>
      </c>
      <c r="GQ28">
        <v>203.72140502929688</v>
      </c>
      <c r="GR28">
        <v>211.15650939941406</v>
      </c>
      <c r="GS28">
        <v>225.28521728515625</v>
      </c>
      <c r="GT28">
        <v>186.43869018554688</v>
      </c>
      <c r="GU28">
        <v>178.22691345214844</v>
      </c>
      <c r="GV28">
        <v>182.5421142578125</v>
      </c>
      <c r="GW28">
        <v>196.13311767578125</v>
      </c>
      <c r="GX28">
        <v>196.96836853027344</v>
      </c>
      <c r="GY28">
        <v>196.96835327148438</v>
      </c>
    </row>
    <row r="29" spans="1:207" x14ac:dyDescent="0.2">
      <c r="A29" s="223">
        <v>43525</v>
      </c>
      <c r="B29">
        <v>3</v>
      </c>
      <c r="C29">
        <v>2019</v>
      </c>
      <c r="D29">
        <v>207.17874145507812</v>
      </c>
      <c r="E29">
        <v>204.64179992675781</v>
      </c>
      <c r="F29">
        <v>208.48495483398438</v>
      </c>
      <c r="G29">
        <v>206.66400146484375</v>
      </c>
      <c r="H29">
        <v>208.52850341796875</v>
      </c>
      <c r="I29">
        <v>205.54788208007812</v>
      </c>
      <c r="J29">
        <v>205.82757568359375</v>
      </c>
      <c r="K29">
        <v>205.71397399902344</v>
      </c>
      <c r="L29">
        <v>208.673095703125</v>
      </c>
      <c r="M29">
        <v>206.31221008300781</v>
      </c>
      <c r="N29">
        <v>208.65254211425781</v>
      </c>
      <c r="O29">
        <v>203.77812194824219</v>
      </c>
      <c r="P29">
        <v>207.07220458984375</v>
      </c>
      <c r="Q29">
        <v>206.277099609375</v>
      </c>
      <c r="R29">
        <v>209.04583740234375</v>
      </c>
      <c r="S29">
        <v>208.31263732910156</v>
      </c>
      <c r="T29">
        <v>209.58090209960938</v>
      </c>
      <c r="U29">
        <v>205.23530578613281</v>
      </c>
      <c r="V29">
        <v>205.55734252929688</v>
      </c>
      <c r="W29">
        <v>204.18161010742188</v>
      </c>
      <c r="X29">
        <v>210.27105712890625</v>
      </c>
      <c r="Y29">
        <v>206.14533996582031</v>
      </c>
      <c r="Z29">
        <v>210.91279602050781</v>
      </c>
      <c r="AA29">
        <v>206.8133544921875</v>
      </c>
      <c r="AB29">
        <v>206.4134521484375</v>
      </c>
      <c r="AC29">
        <v>205.63064575195312</v>
      </c>
      <c r="AD29">
        <v>209.48329162597656</v>
      </c>
      <c r="AE29">
        <v>208.61381530761719</v>
      </c>
      <c r="AF29">
        <v>209.55661010742188</v>
      </c>
      <c r="AG29">
        <v>206.400634765625</v>
      </c>
      <c r="AH29">
        <v>206.4599609375</v>
      </c>
      <c r="AI29">
        <v>205.595703125</v>
      </c>
      <c r="AJ29">
        <v>208.98101806640625</v>
      </c>
      <c r="AK29">
        <v>205.72781372070312</v>
      </c>
      <c r="AL29">
        <v>210.14938354492188</v>
      </c>
      <c r="AM29">
        <v>204.61137390136719</v>
      </c>
      <c r="AN29">
        <v>205.71720886230469</v>
      </c>
      <c r="AO29">
        <v>206.59715270996094</v>
      </c>
      <c r="AP29">
        <v>208.56834411621094</v>
      </c>
      <c r="AQ29">
        <v>208.63923645019531</v>
      </c>
      <c r="AR29">
        <v>210.18849182128906</v>
      </c>
      <c r="AS29">
        <v>205.49586486816406</v>
      </c>
      <c r="AT29">
        <v>205.85232543945312</v>
      </c>
      <c r="AU29">
        <v>204.78842163085938</v>
      </c>
      <c r="AV29">
        <v>209.27627563476562</v>
      </c>
      <c r="AW29">
        <v>206.53536987304688</v>
      </c>
      <c r="AX29">
        <v>210.15797424316406</v>
      </c>
      <c r="AY29">
        <v>206.84092712402344</v>
      </c>
      <c r="AZ29">
        <v>205.68914794921875</v>
      </c>
      <c r="BA29">
        <v>205.33551025390625</v>
      </c>
      <c r="BB29">
        <v>209.82685852050781</v>
      </c>
      <c r="BC29">
        <v>208.55326843261719</v>
      </c>
      <c r="BD29">
        <v>210.64369201660156</v>
      </c>
      <c r="BE29">
        <v>207.2001953125</v>
      </c>
      <c r="BF29">
        <v>204.421142578125</v>
      </c>
      <c r="BG29">
        <v>204.50628662109375</v>
      </c>
      <c r="BH29">
        <v>207.83110046386719</v>
      </c>
      <c r="BI29">
        <v>204.04167175292969</v>
      </c>
      <c r="BJ29">
        <v>210.41705322265625</v>
      </c>
      <c r="BK29">
        <v>207.66950988769531</v>
      </c>
      <c r="BL29">
        <v>210.93037414550781</v>
      </c>
      <c r="BM29">
        <v>174.8084716796875</v>
      </c>
      <c r="BN29">
        <v>163.72421264648438</v>
      </c>
      <c r="BO29">
        <v>260.19070434570312</v>
      </c>
      <c r="BP29">
        <v>191.62361145019531</v>
      </c>
      <c r="BQ29">
        <v>211.09730529785156</v>
      </c>
      <c r="BR29">
        <v>220.42564392089844</v>
      </c>
      <c r="BS29">
        <v>235.12527465820312</v>
      </c>
      <c r="BT29">
        <v>191.10459899902344</v>
      </c>
      <c r="BU29">
        <v>213.59269714355469</v>
      </c>
      <c r="BV29">
        <v>190.23542785644531</v>
      </c>
      <c r="BW29">
        <v>202.50833129882812</v>
      </c>
      <c r="BX29">
        <v>210.93844604492188</v>
      </c>
      <c r="BY29">
        <v>174.90469360351562</v>
      </c>
      <c r="BZ29">
        <v>163.97987365722656</v>
      </c>
      <c r="CA29">
        <v>260.50588989257812</v>
      </c>
      <c r="CB29">
        <v>192.15367126464844</v>
      </c>
      <c r="CC29">
        <v>211.34004211425781</v>
      </c>
      <c r="CD29">
        <v>219.98831176757812</v>
      </c>
      <c r="CE29">
        <v>235.13108825683594</v>
      </c>
      <c r="CF29">
        <v>190.48892211914062</v>
      </c>
      <c r="CG29">
        <v>211.77676391601562</v>
      </c>
      <c r="CH29">
        <v>190.42391967773438</v>
      </c>
      <c r="CI29">
        <v>202.3731689453125</v>
      </c>
      <c r="CJ29">
        <v>210.97421264648438</v>
      </c>
      <c r="CK29">
        <v>174.68710327148438</v>
      </c>
      <c r="CL29">
        <v>164.72366333007812</v>
      </c>
      <c r="CM29">
        <v>258.04705810546875</v>
      </c>
      <c r="CN29">
        <v>192.3665771484375</v>
      </c>
      <c r="CO29">
        <v>210.75735473632812</v>
      </c>
      <c r="CP29">
        <v>220.25494384765625</v>
      </c>
      <c r="CQ29">
        <v>235.63340759277344</v>
      </c>
      <c r="CR29">
        <v>190.6180419921875</v>
      </c>
      <c r="CS29">
        <v>210.67521667480469</v>
      </c>
      <c r="CT29">
        <v>190.62393188476562</v>
      </c>
      <c r="CU29">
        <v>202.14491271972656</v>
      </c>
      <c r="CV29">
        <v>210.80546569824219</v>
      </c>
      <c r="CW29">
        <v>174.91688537597656</v>
      </c>
      <c r="CX29">
        <v>164.80647277832031</v>
      </c>
      <c r="CY29">
        <v>258.25341796875</v>
      </c>
      <c r="CZ29">
        <v>192.72976684570312</v>
      </c>
      <c r="DA29">
        <v>211.27621459960938</v>
      </c>
      <c r="DB29">
        <v>219.87237548828125</v>
      </c>
      <c r="DC29">
        <v>235.22164916992188</v>
      </c>
      <c r="DD29">
        <v>190.69151306152344</v>
      </c>
      <c r="DE29">
        <v>210.52841186523438</v>
      </c>
      <c r="DF29">
        <v>190.56083679199219</v>
      </c>
      <c r="DG29">
        <v>202.30278015136719</v>
      </c>
      <c r="DH29">
        <v>210.85917663574219</v>
      </c>
      <c r="DI29">
        <v>174.65837097167969</v>
      </c>
      <c r="DJ29">
        <v>165.19638061523438</v>
      </c>
      <c r="DK29">
        <v>256.49725341796875</v>
      </c>
      <c r="DL29">
        <v>192.82272338867188</v>
      </c>
      <c r="DM29">
        <v>210.98652648925781</v>
      </c>
      <c r="DN29">
        <v>219.87026977539062</v>
      </c>
      <c r="DO29">
        <v>236.13102722167969</v>
      </c>
      <c r="DP29">
        <v>190.56039428710938</v>
      </c>
      <c r="DQ29">
        <v>210.60581970214844</v>
      </c>
      <c r="DR29">
        <v>190.49235534667969</v>
      </c>
      <c r="DS29">
        <v>202.07865905761719</v>
      </c>
      <c r="DT29">
        <v>210.54232788085938</v>
      </c>
      <c r="DU29">
        <v>174.72222900390625</v>
      </c>
      <c r="DV29">
        <v>165.22346496582031</v>
      </c>
      <c r="DW29">
        <v>256.48016357421875</v>
      </c>
      <c r="DX29">
        <v>193.17144775390625</v>
      </c>
      <c r="DY29">
        <v>211.01947021484375</v>
      </c>
      <c r="DZ29">
        <v>219.81355285644531</v>
      </c>
      <c r="EA29">
        <v>235.55253601074219</v>
      </c>
      <c r="EB29">
        <v>190.74705505371094</v>
      </c>
      <c r="EC29">
        <v>210.42466735839844</v>
      </c>
      <c r="ED29">
        <v>190.45002746582031</v>
      </c>
      <c r="EE29">
        <v>202.14706420898438</v>
      </c>
      <c r="EF29">
        <v>210.44320678710938</v>
      </c>
      <c r="EG29">
        <v>174.78831481933594</v>
      </c>
      <c r="EH29">
        <v>165.55642700195312</v>
      </c>
      <c r="EI29">
        <v>256.59213256835938</v>
      </c>
      <c r="EJ29">
        <v>193.00314331054688</v>
      </c>
      <c r="EK29">
        <v>210.55682373046875</v>
      </c>
      <c r="EL29">
        <v>219.92152404785156</v>
      </c>
      <c r="EM29">
        <v>234.79547119140625</v>
      </c>
      <c r="EN29">
        <v>190.17008972167969</v>
      </c>
      <c r="EO29">
        <v>209.85649108886719</v>
      </c>
      <c r="EP29">
        <v>190.50057983398438</v>
      </c>
      <c r="EQ29">
        <v>202.079833984375</v>
      </c>
      <c r="ER29">
        <v>210.43861389160156</v>
      </c>
      <c r="ES29">
        <v>174.72293090820312</v>
      </c>
      <c r="ET29">
        <v>165.90519714355469</v>
      </c>
      <c r="EU29">
        <v>255.0196533203125</v>
      </c>
      <c r="EV29">
        <v>193.22819519042969</v>
      </c>
      <c r="EW29">
        <v>209.99069213867188</v>
      </c>
      <c r="EX29">
        <v>219.94845581054688</v>
      </c>
      <c r="EY29">
        <v>235.14579772949219</v>
      </c>
      <c r="EZ29">
        <v>190.29212951660156</v>
      </c>
      <c r="FA29">
        <v>209.84912109375</v>
      </c>
      <c r="FB29">
        <v>190.54638671875</v>
      </c>
      <c r="FC29">
        <v>202.38230895996094</v>
      </c>
      <c r="FD29">
        <v>210.33071899414062</v>
      </c>
      <c r="FE29">
        <v>174.77665710449219</v>
      </c>
      <c r="FF29">
        <v>166.21598815917969</v>
      </c>
      <c r="FG29">
        <v>254.30218505859375</v>
      </c>
      <c r="FH29">
        <v>193.31314086914062</v>
      </c>
      <c r="FI29">
        <v>209.8975830078125</v>
      </c>
      <c r="FJ29">
        <v>219.84858703613281</v>
      </c>
      <c r="FK29">
        <v>235.45355224609375</v>
      </c>
      <c r="FL29">
        <v>189.98649597167969</v>
      </c>
      <c r="FM29">
        <v>209.05464172363281</v>
      </c>
      <c r="FN29">
        <v>190.38533020019531</v>
      </c>
      <c r="FO29">
        <v>202.17330932617188</v>
      </c>
      <c r="FP29">
        <v>210.24394226074219</v>
      </c>
      <c r="FQ29">
        <v>174.84503173828125</v>
      </c>
      <c r="FR29">
        <v>166.63972473144531</v>
      </c>
      <c r="FS29">
        <v>253.45231628417969</v>
      </c>
      <c r="FT29">
        <v>193.49905395507812</v>
      </c>
      <c r="FU29">
        <v>209.38133239746094</v>
      </c>
      <c r="FV29">
        <v>219.85215759277344</v>
      </c>
      <c r="FW29">
        <v>234.47761535644531</v>
      </c>
      <c r="FX29">
        <v>189.44978332519531</v>
      </c>
      <c r="FY29">
        <v>209.89140319824219</v>
      </c>
      <c r="FZ29">
        <v>190.15664672851562</v>
      </c>
      <c r="GA29">
        <v>202.11656188964844</v>
      </c>
      <c r="GB29">
        <v>206.62908935546875</v>
      </c>
      <c r="GC29">
        <v>206.40623474121094</v>
      </c>
      <c r="GD29">
        <v>207.30735778808594</v>
      </c>
      <c r="GE29">
        <v>206.09846496582031</v>
      </c>
      <c r="GF29">
        <v>206.72543334960938</v>
      </c>
      <c r="GG29">
        <v>206.46914672851562</v>
      </c>
      <c r="GH29">
        <v>206.60279846191406</v>
      </c>
      <c r="GI29">
        <v>205.98849487304688</v>
      </c>
      <c r="GJ29">
        <v>206.07838439941406</v>
      </c>
      <c r="GK29">
        <v>205.04257202148438</v>
      </c>
      <c r="GL29">
        <v>210.6292724609375</v>
      </c>
      <c r="GM29">
        <v>174.78733825683594</v>
      </c>
      <c r="GN29">
        <v>165.42437744140625</v>
      </c>
      <c r="GO29">
        <v>256.16122436523438</v>
      </c>
      <c r="GP29">
        <v>193.05966186523438</v>
      </c>
      <c r="GQ29">
        <v>210.27410888671875</v>
      </c>
      <c r="GR29">
        <v>219.92581176757812</v>
      </c>
      <c r="GS29">
        <v>235.22283935546875</v>
      </c>
      <c r="GT29">
        <v>190.205322265625</v>
      </c>
      <c r="GU29">
        <v>210.08473205566406</v>
      </c>
      <c r="GV29">
        <v>190.39840698242188</v>
      </c>
      <c r="GW29">
        <v>202.19903564453125</v>
      </c>
      <c r="GX29">
        <v>206.17079162597656</v>
      </c>
      <c r="GY29">
        <v>206.1707763671875</v>
      </c>
    </row>
    <row r="30" spans="1:207" x14ac:dyDescent="0.2">
      <c r="A30" s="223">
        <v>43556</v>
      </c>
      <c r="B30">
        <v>4</v>
      </c>
      <c r="C30">
        <v>2019</v>
      </c>
      <c r="D30">
        <v>213.4486083984375</v>
      </c>
      <c r="E30">
        <v>211.80313110351562</v>
      </c>
      <c r="F30">
        <v>215.66903686523438</v>
      </c>
      <c r="G30">
        <v>213.83415222167969</v>
      </c>
      <c r="H30">
        <v>215.25605773925781</v>
      </c>
      <c r="I30">
        <v>212.5155029296875</v>
      </c>
      <c r="J30">
        <v>212.07069396972656</v>
      </c>
      <c r="K30">
        <v>213.12480163574219</v>
      </c>
      <c r="L30">
        <v>216.05158996582031</v>
      </c>
      <c r="M30">
        <v>213.47096252441406</v>
      </c>
      <c r="N30">
        <v>215.48799133300781</v>
      </c>
      <c r="O30">
        <v>210.86891174316406</v>
      </c>
      <c r="P30">
        <v>213.47010803222656</v>
      </c>
      <c r="Q30">
        <v>213.68267822265625</v>
      </c>
      <c r="R30">
        <v>216.53559875488281</v>
      </c>
      <c r="S30">
        <v>215.61585998535156</v>
      </c>
      <c r="T30">
        <v>216.40306091308594</v>
      </c>
      <c r="U30">
        <v>212.46649169921875</v>
      </c>
      <c r="V30">
        <v>211.96745300292969</v>
      </c>
      <c r="W30">
        <v>211.64987182617188</v>
      </c>
      <c r="X30">
        <v>217.95008850097656</v>
      </c>
      <c r="Y30">
        <v>213.39350891113281</v>
      </c>
      <c r="Z30">
        <v>217.91827392578125</v>
      </c>
      <c r="AA30">
        <v>214.11051940917969</v>
      </c>
      <c r="AB30">
        <v>212.91488647460938</v>
      </c>
      <c r="AC30">
        <v>213.19090270996094</v>
      </c>
      <c r="AD30">
        <v>217.17767333984375</v>
      </c>
      <c r="AE30">
        <v>215.92381286621094</v>
      </c>
      <c r="AF30">
        <v>216.59257507324219</v>
      </c>
      <c r="AG30">
        <v>213.63148498535156</v>
      </c>
      <c r="AH30">
        <v>212.91761779785156</v>
      </c>
      <c r="AI30">
        <v>213.14762878417969</v>
      </c>
      <c r="AJ30">
        <v>216.72714233398438</v>
      </c>
      <c r="AK30">
        <v>212.849609375</v>
      </c>
      <c r="AL30">
        <v>217.20709228515625</v>
      </c>
      <c r="AM30">
        <v>211.83140563964844</v>
      </c>
      <c r="AN30">
        <v>212.36306762695312</v>
      </c>
      <c r="AO30">
        <v>214.20150756835938</v>
      </c>
      <c r="AP30">
        <v>216.49375915527344</v>
      </c>
      <c r="AQ30">
        <v>215.90750122070312</v>
      </c>
      <c r="AR30">
        <v>217.3492431640625</v>
      </c>
      <c r="AS30">
        <v>212.61927795410156</v>
      </c>
      <c r="AT30">
        <v>212.54586791992188</v>
      </c>
      <c r="AU30">
        <v>212.46749877929688</v>
      </c>
      <c r="AV30">
        <v>217.34269714355469</v>
      </c>
      <c r="AW30">
        <v>213.69180297851562</v>
      </c>
      <c r="AX30">
        <v>217.25782775878906</v>
      </c>
      <c r="AY30">
        <v>214.12452697753906</v>
      </c>
      <c r="AZ30">
        <v>212.3035888671875</v>
      </c>
      <c r="BA30">
        <v>213.03167724609375</v>
      </c>
      <c r="BB30">
        <v>218.08203125</v>
      </c>
      <c r="BC30">
        <v>215.73858642578125</v>
      </c>
      <c r="BD30">
        <v>217.74832153320312</v>
      </c>
      <c r="BE30">
        <v>214.40086364746094</v>
      </c>
      <c r="BF30">
        <v>211.2733154296875</v>
      </c>
      <c r="BG30">
        <v>212.27273559570312</v>
      </c>
      <c r="BH30">
        <v>216.16722106933594</v>
      </c>
      <c r="BI30">
        <v>211.45443725585938</v>
      </c>
      <c r="BJ30">
        <v>217.60179138183594</v>
      </c>
      <c r="BK30">
        <v>214.95086669921875</v>
      </c>
      <c r="BL30">
        <v>216.65232849121094</v>
      </c>
      <c r="BM30">
        <v>176.55039978027344</v>
      </c>
      <c r="BN30">
        <v>173.37657165527344</v>
      </c>
      <c r="BO30">
        <v>267.30905151367188</v>
      </c>
      <c r="BP30">
        <v>200.71112060546875</v>
      </c>
      <c r="BQ30">
        <v>218.83309936523438</v>
      </c>
      <c r="BR30">
        <v>229.91294860839844</v>
      </c>
      <c r="BS30">
        <v>243.89501953125</v>
      </c>
      <c r="BT30">
        <v>197.28242492675781</v>
      </c>
      <c r="BU30">
        <v>216.90522766113281</v>
      </c>
      <c r="BV30">
        <v>198.32783508300781</v>
      </c>
      <c r="BW30">
        <v>208.53707885742188</v>
      </c>
      <c r="BX30">
        <v>216.54484558105469</v>
      </c>
      <c r="BY30">
        <v>176.66981506347656</v>
      </c>
      <c r="BZ30">
        <v>173.76304626464844</v>
      </c>
      <c r="CA30">
        <v>267.64398193359375</v>
      </c>
      <c r="CB30">
        <v>201.16397094726562</v>
      </c>
      <c r="CC30">
        <v>219.05741882324219</v>
      </c>
      <c r="CD30">
        <v>229.71849060058594</v>
      </c>
      <c r="CE30">
        <v>243.90643310546875</v>
      </c>
      <c r="CF30">
        <v>196.67622375488281</v>
      </c>
      <c r="CG30">
        <v>215.96321105957031</v>
      </c>
      <c r="CH30">
        <v>198.36732482910156</v>
      </c>
      <c r="CI30">
        <v>208.39695739746094</v>
      </c>
      <c r="CJ30">
        <v>216.49050903320312</v>
      </c>
      <c r="CK30">
        <v>176.46015930175781</v>
      </c>
      <c r="CL30">
        <v>174.72784423828125</v>
      </c>
      <c r="CM30">
        <v>265.43331909179688</v>
      </c>
      <c r="CN30">
        <v>201.33290100097656</v>
      </c>
      <c r="CO30">
        <v>218.26504516601562</v>
      </c>
      <c r="CP30">
        <v>229.89192199707031</v>
      </c>
      <c r="CQ30">
        <v>244.20426940917969</v>
      </c>
      <c r="CR30">
        <v>196.78327941894531</v>
      </c>
      <c r="CS30">
        <v>214.12156677246094</v>
      </c>
      <c r="CT30">
        <v>198.48469543457031</v>
      </c>
      <c r="CU30">
        <v>208.20188903808594</v>
      </c>
      <c r="CV30">
        <v>216.33517456054688</v>
      </c>
      <c r="CW30">
        <v>176.74421691894531</v>
      </c>
      <c r="CX30">
        <v>174.93316650390625</v>
      </c>
      <c r="CY30">
        <v>265.40310668945312</v>
      </c>
      <c r="CZ30">
        <v>201.61732482910156</v>
      </c>
      <c r="DA30">
        <v>218.89700317382812</v>
      </c>
      <c r="DB30">
        <v>229.51507568359375</v>
      </c>
      <c r="DC30">
        <v>243.64717102050781</v>
      </c>
      <c r="DD30">
        <v>196.71783447265625</v>
      </c>
      <c r="DE30">
        <v>214.02182006835938</v>
      </c>
      <c r="DF30">
        <v>198.37763977050781</v>
      </c>
      <c r="DG30">
        <v>208.32289123535156</v>
      </c>
      <c r="DH30">
        <v>216.30322265625</v>
      </c>
      <c r="DI30">
        <v>176.4591064453125</v>
      </c>
      <c r="DJ30">
        <v>175.54945373535156</v>
      </c>
      <c r="DK30">
        <v>263.94012451171875</v>
      </c>
      <c r="DL30">
        <v>201.69680786132812</v>
      </c>
      <c r="DM30">
        <v>218.56724548339844</v>
      </c>
      <c r="DN30">
        <v>229.62052917480469</v>
      </c>
      <c r="DO30">
        <v>244.41180419921875</v>
      </c>
      <c r="DP30">
        <v>196.50053405761719</v>
      </c>
      <c r="DQ30">
        <v>214.55937194824219</v>
      </c>
      <c r="DR30">
        <v>198.32525634765625</v>
      </c>
      <c r="DS30">
        <v>208.15666198730469</v>
      </c>
      <c r="DT30">
        <v>216.00349426269531</v>
      </c>
      <c r="DU30">
        <v>176.52043151855469</v>
      </c>
      <c r="DV30">
        <v>175.44940185546875</v>
      </c>
      <c r="DW30">
        <v>263.86920166015625</v>
      </c>
      <c r="DX30">
        <v>202.0323486328125</v>
      </c>
      <c r="DY30">
        <v>218.56033325195312</v>
      </c>
      <c r="DZ30">
        <v>229.59822082519531</v>
      </c>
      <c r="EA30">
        <v>243.87982177734375</v>
      </c>
      <c r="EB30">
        <v>196.82005310058594</v>
      </c>
      <c r="EC30">
        <v>213.29473876953125</v>
      </c>
      <c r="ED30">
        <v>198.17649841308594</v>
      </c>
      <c r="EE30">
        <v>208.16703796386719</v>
      </c>
      <c r="EF30">
        <v>215.89585876464844</v>
      </c>
      <c r="EG30">
        <v>176.61380004882812</v>
      </c>
      <c r="EH30">
        <v>175.77825927734375</v>
      </c>
      <c r="EI30">
        <v>263.88275146484375</v>
      </c>
      <c r="EJ30">
        <v>201.88804626464844</v>
      </c>
      <c r="EK30">
        <v>217.97770690917969</v>
      </c>
      <c r="EL30">
        <v>229.51817321777344</v>
      </c>
      <c r="EM30">
        <v>243.083740234375</v>
      </c>
      <c r="EN30">
        <v>196.27552795410156</v>
      </c>
      <c r="EO30">
        <v>213.11349487304688</v>
      </c>
      <c r="EP30">
        <v>198.15153503417969</v>
      </c>
      <c r="EQ30">
        <v>208.09333801269531</v>
      </c>
      <c r="ER30">
        <v>215.84040832519531</v>
      </c>
      <c r="ES30">
        <v>176.53895568847656</v>
      </c>
      <c r="ET30">
        <v>176.26506042480469</v>
      </c>
      <c r="EU30">
        <v>262.42031860351562</v>
      </c>
      <c r="EV30">
        <v>202.0657958984375</v>
      </c>
      <c r="EW30">
        <v>217.16386413574219</v>
      </c>
      <c r="EX30">
        <v>229.61882019042969</v>
      </c>
      <c r="EY30">
        <v>243.26641845703125</v>
      </c>
      <c r="EZ30">
        <v>196.31149291992188</v>
      </c>
      <c r="FA30">
        <v>212.84228515625</v>
      </c>
      <c r="FB30">
        <v>198.17152404785156</v>
      </c>
      <c r="FC30">
        <v>208.36125183105469</v>
      </c>
      <c r="FD30">
        <v>215.64628601074219</v>
      </c>
      <c r="FE30">
        <v>176.61442565917969</v>
      </c>
      <c r="FF30">
        <v>176.693359375</v>
      </c>
      <c r="FG30">
        <v>261.7843017578125</v>
      </c>
      <c r="FH30">
        <v>202.13871765136719</v>
      </c>
      <c r="FI30">
        <v>217.07757568359375</v>
      </c>
      <c r="FJ30">
        <v>229.57395935058594</v>
      </c>
      <c r="FK30">
        <v>243.51301574707031</v>
      </c>
      <c r="FL30">
        <v>196.0289306640625</v>
      </c>
      <c r="FM30">
        <v>211.73931884765625</v>
      </c>
      <c r="FN30">
        <v>198.08602905273438</v>
      </c>
      <c r="FO30">
        <v>208.10334777832031</v>
      </c>
      <c r="FP30">
        <v>215.50047302246094</v>
      </c>
      <c r="FQ30">
        <v>176.70083618164062</v>
      </c>
      <c r="FR30">
        <v>176.99658203125</v>
      </c>
      <c r="FS30">
        <v>260.90765380859375</v>
      </c>
      <c r="FT30">
        <v>202.28681945800781</v>
      </c>
      <c r="FU30">
        <v>216.35293579101562</v>
      </c>
      <c r="FV30">
        <v>229.34309387207031</v>
      </c>
      <c r="FW30">
        <v>242.4739990234375</v>
      </c>
      <c r="FX30">
        <v>195.63174438476562</v>
      </c>
      <c r="FY30">
        <v>212.42648315429688</v>
      </c>
      <c r="FZ30">
        <v>197.76206970214844</v>
      </c>
      <c r="GA30">
        <v>207.98207092285156</v>
      </c>
      <c r="GB30">
        <v>213.48977661132812</v>
      </c>
      <c r="GC30">
        <v>213.3531494140625</v>
      </c>
      <c r="GD30">
        <v>214.29347229003906</v>
      </c>
      <c r="GE30">
        <v>213.11424255371094</v>
      </c>
      <c r="GF30">
        <v>213.8280029296875</v>
      </c>
      <c r="GG30">
        <v>213.52885437011719</v>
      </c>
      <c r="GH30">
        <v>213.74935913085938</v>
      </c>
      <c r="GI30">
        <v>213.16372680664062</v>
      </c>
      <c r="GJ30">
        <v>213.21315002441406</v>
      </c>
      <c r="GK30">
        <v>212.24830627441406</v>
      </c>
      <c r="GL30">
        <v>216.08964538574219</v>
      </c>
      <c r="GM30">
        <v>176.6004638671875</v>
      </c>
      <c r="GN30">
        <v>175.63331604003906</v>
      </c>
      <c r="GO30">
        <v>263.52352905273438</v>
      </c>
      <c r="GP30">
        <v>201.92031860351562</v>
      </c>
      <c r="GQ30">
        <v>217.57881164550781</v>
      </c>
      <c r="GR30">
        <v>229.56611633300781</v>
      </c>
      <c r="GS30">
        <v>243.50955200195312</v>
      </c>
      <c r="GT30">
        <v>196.29998779296875</v>
      </c>
      <c r="GU30">
        <v>213.11201477050781</v>
      </c>
      <c r="GV30">
        <v>198.11520385742188</v>
      </c>
      <c r="GW30">
        <v>208.17359924316406</v>
      </c>
      <c r="GX30">
        <v>213.26632690429688</v>
      </c>
      <c r="GY30">
        <v>213.26631164550781</v>
      </c>
    </row>
    <row r="31" spans="1:207" x14ac:dyDescent="0.2">
      <c r="A31" s="223">
        <v>43586</v>
      </c>
      <c r="B31">
        <v>5</v>
      </c>
      <c r="C31">
        <v>2019</v>
      </c>
      <c r="D31">
        <v>219.59098815917969</v>
      </c>
      <c r="E31">
        <v>217.62571716308594</v>
      </c>
      <c r="F31">
        <v>223.71905517578125</v>
      </c>
      <c r="G31">
        <v>219.71421813964844</v>
      </c>
      <c r="H31">
        <v>221.30024719238281</v>
      </c>
      <c r="I31">
        <v>219.86482238769531</v>
      </c>
      <c r="J31">
        <v>218.15298461914062</v>
      </c>
      <c r="K31">
        <v>219.2568359375</v>
      </c>
      <c r="L31">
        <v>224.40798950195312</v>
      </c>
      <c r="M31">
        <v>219.30778503417969</v>
      </c>
      <c r="N31">
        <v>221.56246948242188</v>
      </c>
      <c r="O31">
        <v>218.17550659179688</v>
      </c>
      <c r="P31">
        <v>219.7889404296875</v>
      </c>
      <c r="Q31">
        <v>219.81666564941406</v>
      </c>
      <c r="R31">
        <v>225.12159729003906</v>
      </c>
      <c r="S31">
        <v>221.61320495605469</v>
      </c>
      <c r="T31">
        <v>222.49348449707031</v>
      </c>
      <c r="U31">
        <v>219.84828186035156</v>
      </c>
      <c r="V31">
        <v>218.10699462890625</v>
      </c>
      <c r="W31">
        <v>217.79029846191406</v>
      </c>
      <c r="X31">
        <v>226.71188354492188</v>
      </c>
      <c r="Y31">
        <v>219.32847595214844</v>
      </c>
      <c r="Z31">
        <v>224.19856262207031</v>
      </c>
      <c r="AA31">
        <v>221.54280090332031</v>
      </c>
      <c r="AB31">
        <v>219.15592956542969</v>
      </c>
      <c r="AC31">
        <v>219.55595397949219</v>
      </c>
      <c r="AD31">
        <v>225.81430053710938</v>
      </c>
      <c r="AE31">
        <v>221.87394714355469</v>
      </c>
      <c r="AF31">
        <v>222.78367614746094</v>
      </c>
      <c r="AG31">
        <v>221.03706359863281</v>
      </c>
      <c r="AH31">
        <v>219.26695251464844</v>
      </c>
      <c r="AI31">
        <v>219.4486083984375</v>
      </c>
      <c r="AJ31">
        <v>225.51669311523438</v>
      </c>
      <c r="AK31">
        <v>218.77351379394531</v>
      </c>
      <c r="AL31">
        <v>223.56521606445312</v>
      </c>
      <c r="AM31">
        <v>219.09736633300781</v>
      </c>
      <c r="AN31">
        <v>218.71551513671875</v>
      </c>
      <c r="AO31">
        <v>220.62629699707031</v>
      </c>
      <c r="AP31">
        <v>225.31468200683594</v>
      </c>
      <c r="AQ31">
        <v>222.02557373046875</v>
      </c>
      <c r="AR31">
        <v>223.72407531738281</v>
      </c>
      <c r="AS31">
        <v>219.86476135253906</v>
      </c>
      <c r="AT31">
        <v>219.09686279296875</v>
      </c>
      <c r="AU31">
        <v>218.80818176269531</v>
      </c>
      <c r="AV31">
        <v>226.58323669433594</v>
      </c>
      <c r="AW31">
        <v>219.70498657226562</v>
      </c>
      <c r="AX31">
        <v>223.60391235351562</v>
      </c>
      <c r="AY31">
        <v>221.44891357421875</v>
      </c>
      <c r="AZ31">
        <v>218.91757202148438</v>
      </c>
      <c r="BA31">
        <v>219.49906921386719</v>
      </c>
      <c r="BB31">
        <v>227.651123046875</v>
      </c>
      <c r="BC31">
        <v>221.82237243652344</v>
      </c>
      <c r="BD31">
        <v>224.18626403808594</v>
      </c>
      <c r="BE31">
        <v>221.7291259765625</v>
      </c>
      <c r="BF31">
        <v>217.90065002441406</v>
      </c>
      <c r="BG31">
        <v>218.74476623535156</v>
      </c>
      <c r="BH31">
        <v>225.639892578125</v>
      </c>
      <c r="BI31">
        <v>217.34361267089844</v>
      </c>
      <c r="BJ31">
        <v>224.12310791015625</v>
      </c>
      <c r="BK31">
        <v>222.39559936523438</v>
      </c>
      <c r="BL31">
        <v>221.7918701171875</v>
      </c>
      <c r="BM31">
        <v>180.28324890136719</v>
      </c>
      <c r="BN31">
        <v>179.46131896972656</v>
      </c>
      <c r="BO31">
        <v>279.86044311523438</v>
      </c>
      <c r="BP31">
        <v>207.05828857421875</v>
      </c>
      <c r="BQ31">
        <v>229.55245971679688</v>
      </c>
      <c r="BR31">
        <v>238.12677001953125</v>
      </c>
      <c r="BS31">
        <v>249.331787109375</v>
      </c>
      <c r="BT31">
        <v>201.76846313476562</v>
      </c>
      <c r="BU31">
        <v>224.18879699707031</v>
      </c>
      <c r="BV31">
        <v>202.90339660644531</v>
      </c>
      <c r="BW31">
        <v>214.47261047363281</v>
      </c>
      <c r="BX31">
        <v>221.70814514160156</v>
      </c>
      <c r="BY31">
        <v>180.39825439453125</v>
      </c>
      <c r="BZ31">
        <v>179.91151428222656</v>
      </c>
      <c r="CA31">
        <v>280.0201416015625</v>
      </c>
      <c r="CB31">
        <v>207.54241943359375</v>
      </c>
      <c r="CC31">
        <v>229.82406616210938</v>
      </c>
      <c r="CD31">
        <v>238.10877990722656</v>
      </c>
      <c r="CE31">
        <v>249.30558776855469</v>
      </c>
      <c r="CF31">
        <v>201.28572082519531</v>
      </c>
      <c r="CG31">
        <v>221.93594360351562</v>
      </c>
      <c r="CH31">
        <v>202.99687194824219</v>
      </c>
      <c r="CI31">
        <v>214.31755065917969</v>
      </c>
      <c r="CJ31">
        <v>221.67839050292969</v>
      </c>
      <c r="CK31">
        <v>180.28968811035156</v>
      </c>
      <c r="CL31">
        <v>180.79791259765625</v>
      </c>
      <c r="CM31">
        <v>276.8843994140625</v>
      </c>
      <c r="CN31">
        <v>207.74435424804688</v>
      </c>
      <c r="CO31">
        <v>229.15829467773438</v>
      </c>
      <c r="CP31">
        <v>238.18479919433594</v>
      </c>
      <c r="CQ31">
        <v>249.35322570800781</v>
      </c>
      <c r="CR31">
        <v>201.46620178222656</v>
      </c>
      <c r="CS31">
        <v>221.84535217285156</v>
      </c>
      <c r="CT31">
        <v>203.0743408203125</v>
      </c>
      <c r="CU31">
        <v>214.05903625488281</v>
      </c>
      <c r="CV31">
        <v>221.5469970703125</v>
      </c>
      <c r="CW31">
        <v>180.54513549804688</v>
      </c>
      <c r="CX31">
        <v>181.10673522949219</v>
      </c>
      <c r="CY31">
        <v>276.45947265625</v>
      </c>
      <c r="CZ31">
        <v>208.08158874511719</v>
      </c>
      <c r="DA31">
        <v>229.75022888183594</v>
      </c>
      <c r="DB31">
        <v>237.64627075195312</v>
      </c>
      <c r="DC31">
        <v>248.69058227539062</v>
      </c>
      <c r="DD31">
        <v>201.38212585449219</v>
      </c>
      <c r="DE31">
        <v>221.47488403320312</v>
      </c>
      <c r="DF31">
        <v>202.82373046875</v>
      </c>
      <c r="DG31">
        <v>214.22698974609375</v>
      </c>
      <c r="DH31">
        <v>221.50004577636719</v>
      </c>
      <c r="DI31">
        <v>180.33001708984375</v>
      </c>
      <c r="DJ31">
        <v>181.75946044921875</v>
      </c>
      <c r="DK31">
        <v>274.30838012695312</v>
      </c>
      <c r="DL31">
        <v>208.13265991210938</v>
      </c>
      <c r="DM31">
        <v>229.47370910644531</v>
      </c>
      <c r="DN31">
        <v>237.93191528320312</v>
      </c>
      <c r="DO31">
        <v>249.34335327148438</v>
      </c>
      <c r="DP31">
        <v>201.13426208496094</v>
      </c>
      <c r="DQ31">
        <v>221.22447204589844</v>
      </c>
      <c r="DR31">
        <v>202.76077270507812</v>
      </c>
      <c r="DS31">
        <v>214.0379638671875</v>
      </c>
      <c r="DT31">
        <v>221.24378967285156</v>
      </c>
      <c r="DU31">
        <v>180.36842346191406</v>
      </c>
      <c r="DV31">
        <v>181.6051025390625</v>
      </c>
      <c r="DW31">
        <v>274.2899169921875</v>
      </c>
      <c r="DX31">
        <v>208.55061340332031</v>
      </c>
      <c r="DY31">
        <v>229.44610595703125</v>
      </c>
      <c r="DZ31">
        <v>237.83779907226562</v>
      </c>
      <c r="EA31">
        <v>248.76289367675781</v>
      </c>
      <c r="EB31">
        <v>201.54115295410156</v>
      </c>
      <c r="EC31">
        <v>221.72727966308594</v>
      </c>
      <c r="ED31">
        <v>202.66281127929688</v>
      </c>
      <c r="EE31">
        <v>214.00128173828125</v>
      </c>
      <c r="EF31">
        <v>221.16374206542969</v>
      </c>
      <c r="EG31">
        <v>180.47541809082031</v>
      </c>
      <c r="EH31">
        <v>181.85408020019531</v>
      </c>
      <c r="EI31">
        <v>274.18426513671875</v>
      </c>
      <c r="EJ31">
        <v>208.41954040527344</v>
      </c>
      <c r="EK31">
        <v>228.99343872070312</v>
      </c>
      <c r="EL31">
        <v>237.51736450195312</v>
      </c>
      <c r="EM31">
        <v>247.98741149902344</v>
      </c>
      <c r="EN31">
        <v>201.08726501464844</v>
      </c>
      <c r="EO31">
        <v>220.45158386230469</v>
      </c>
      <c r="EP31">
        <v>202.57939147949219</v>
      </c>
      <c r="EQ31">
        <v>213.96873474121094</v>
      </c>
      <c r="ER31">
        <v>221.11724853515625</v>
      </c>
      <c r="ES31">
        <v>180.40043640136719</v>
      </c>
      <c r="ET31">
        <v>182.3411865234375</v>
      </c>
      <c r="EU31">
        <v>272.26559448242188</v>
      </c>
      <c r="EV31">
        <v>208.56159973144531</v>
      </c>
      <c r="EW31">
        <v>228.35966491699219</v>
      </c>
      <c r="EX31">
        <v>237.65931701660156</v>
      </c>
      <c r="EY31">
        <v>248.11831665039062</v>
      </c>
      <c r="EZ31">
        <v>201.09042358398438</v>
      </c>
      <c r="FA31">
        <v>220.76416015625</v>
      </c>
      <c r="FB31">
        <v>202.55372619628906</v>
      </c>
      <c r="FC31">
        <v>214.21951293945312</v>
      </c>
      <c r="FD31">
        <v>220.96392822265625</v>
      </c>
      <c r="FE31">
        <v>180.501953125</v>
      </c>
      <c r="FF31">
        <v>182.83493041992188</v>
      </c>
      <c r="FG31">
        <v>271.45877075195312</v>
      </c>
      <c r="FH31">
        <v>208.69975280761719</v>
      </c>
      <c r="FI31">
        <v>228.32260131835938</v>
      </c>
      <c r="FJ31">
        <v>237.65179443359375</v>
      </c>
      <c r="FK31">
        <v>248.22569274902344</v>
      </c>
      <c r="FL31">
        <v>200.85427856445312</v>
      </c>
      <c r="FM31">
        <v>220.24383544921875</v>
      </c>
      <c r="FN31">
        <v>202.463134765625</v>
      </c>
      <c r="FO31">
        <v>213.85296630859375</v>
      </c>
      <c r="FP31">
        <v>220.90733337402344</v>
      </c>
      <c r="FQ31">
        <v>180.58415222167969</v>
      </c>
      <c r="FR31">
        <v>182.88493347167969</v>
      </c>
      <c r="FS31">
        <v>270.51351928710938</v>
      </c>
      <c r="FT31">
        <v>208.90771484375</v>
      </c>
      <c r="FU31">
        <v>227.70443725585938</v>
      </c>
      <c r="FV31">
        <v>237.11039733886719</v>
      </c>
      <c r="FW31">
        <v>246.94792175292969</v>
      </c>
      <c r="FX31">
        <v>200.54595947265625</v>
      </c>
      <c r="FY31">
        <v>221.48762512207031</v>
      </c>
      <c r="FZ31">
        <v>202.08598327636719</v>
      </c>
      <c r="GA31">
        <v>213.70570373535156</v>
      </c>
      <c r="GB31">
        <v>219.85122680664062</v>
      </c>
      <c r="GC31">
        <v>219.82286071777344</v>
      </c>
      <c r="GD31">
        <v>220.84989929199219</v>
      </c>
      <c r="GE31">
        <v>219.56045532226562</v>
      </c>
      <c r="GF31">
        <v>220.341064453125</v>
      </c>
      <c r="GG31">
        <v>220.09629821777344</v>
      </c>
      <c r="GH31">
        <v>220.35688781738281</v>
      </c>
      <c r="GI31">
        <v>219.78999328613281</v>
      </c>
      <c r="GJ31">
        <v>219.92849731445312</v>
      </c>
      <c r="GK31">
        <v>218.98313903808594</v>
      </c>
      <c r="GL31">
        <v>221.33665466308594</v>
      </c>
      <c r="GM31">
        <v>180.44227600097656</v>
      </c>
      <c r="GN31">
        <v>181.72085571289062</v>
      </c>
      <c r="GO31">
        <v>273.97158813476562</v>
      </c>
      <c r="GP31">
        <v>208.441650390625</v>
      </c>
      <c r="GQ31">
        <v>228.6793212890625</v>
      </c>
      <c r="GR31">
        <v>237.635009765625</v>
      </c>
      <c r="GS31">
        <v>248.40646362304688</v>
      </c>
      <c r="GT31">
        <v>201.0653076171875</v>
      </c>
      <c r="GU31">
        <v>221.166015625</v>
      </c>
      <c r="GV31">
        <v>202.53407287597656</v>
      </c>
      <c r="GW31">
        <v>213.99734497070312</v>
      </c>
      <c r="GX31">
        <v>219.86344909667969</v>
      </c>
      <c r="GY31">
        <v>219.86343383789062</v>
      </c>
    </row>
    <row r="32" spans="1:207" x14ac:dyDescent="0.2">
      <c r="A32" s="223">
        <v>43617</v>
      </c>
      <c r="B32">
        <v>6</v>
      </c>
      <c r="C32">
        <v>2019</v>
      </c>
      <c r="D32">
        <v>225.38778686523438</v>
      </c>
      <c r="E32">
        <v>223.61442565917969</v>
      </c>
      <c r="F32">
        <v>229.80722045898438</v>
      </c>
      <c r="G32">
        <v>226.09422302246094</v>
      </c>
      <c r="H32">
        <v>227.07954406738281</v>
      </c>
      <c r="I32">
        <v>226.12596130371094</v>
      </c>
      <c r="J32">
        <v>223.93804931640625</v>
      </c>
      <c r="K32">
        <v>225.34652709960938</v>
      </c>
      <c r="L32">
        <v>230.50418090820312</v>
      </c>
      <c r="M32">
        <v>225.70376586914062</v>
      </c>
      <c r="N32">
        <v>227.45774841308594</v>
      </c>
      <c r="O32">
        <v>224.31402587890625</v>
      </c>
      <c r="P32">
        <v>225.62138366699219</v>
      </c>
      <c r="Q32">
        <v>225.92433166503906</v>
      </c>
      <c r="R32">
        <v>231.32943725585938</v>
      </c>
      <c r="S32">
        <v>227.92720031738281</v>
      </c>
      <c r="T32">
        <v>228.32939147949219</v>
      </c>
      <c r="U32">
        <v>226.099853515625</v>
      </c>
      <c r="V32">
        <v>223.87590026855469</v>
      </c>
      <c r="W32">
        <v>223.86099243164062</v>
      </c>
      <c r="X32">
        <v>232.85842895507812</v>
      </c>
      <c r="Y32">
        <v>225.794921875</v>
      </c>
      <c r="Z32">
        <v>230.11341857910156</v>
      </c>
      <c r="AA32">
        <v>227.75886535644531</v>
      </c>
      <c r="AB32">
        <v>225.01220703125</v>
      </c>
      <c r="AC32">
        <v>225.73236083984375</v>
      </c>
      <c r="AD32">
        <v>232.02861022949219</v>
      </c>
      <c r="AE32">
        <v>228.21917724609375</v>
      </c>
      <c r="AF32">
        <v>228.72125244140625</v>
      </c>
      <c r="AG32">
        <v>227.4014892578125</v>
      </c>
      <c r="AH32">
        <v>225.0618896484375</v>
      </c>
      <c r="AI32">
        <v>225.61045837402344</v>
      </c>
      <c r="AJ32">
        <v>231.88627624511719</v>
      </c>
      <c r="AK32">
        <v>225.21380615234375</v>
      </c>
      <c r="AL32">
        <v>229.5423583984375</v>
      </c>
      <c r="AM32">
        <v>225.390625</v>
      </c>
      <c r="AN32">
        <v>224.42448425292969</v>
      </c>
      <c r="AO32">
        <v>226.79034423828125</v>
      </c>
      <c r="AP32">
        <v>231.75125122070312</v>
      </c>
      <c r="AQ32">
        <v>228.53707885742188</v>
      </c>
      <c r="AR32">
        <v>229.56985473632812</v>
      </c>
      <c r="AS32">
        <v>226.01638793945312</v>
      </c>
      <c r="AT32">
        <v>224.79495239257812</v>
      </c>
      <c r="AU32">
        <v>224.94834899902344</v>
      </c>
      <c r="AV32">
        <v>232.93511962890625</v>
      </c>
      <c r="AW32">
        <v>226.15788269042969</v>
      </c>
      <c r="AX32">
        <v>229.3724365234375</v>
      </c>
      <c r="AY32">
        <v>227.66554260253906</v>
      </c>
      <c r="AZ32">
        <v>224.63597106933594</v>
      </c>
      <c r="BA32">
        <v>225.69058227539062</v>
      </c>
      <c r="BB32">
        <v>233.93728637695312</v>
      </c>
      <c r="BC32">
        <v>228.32188415527344</v>
      </c>
      <c r="BD32">
        <v>230.08937072753906</v>
      </c>
      <c r="BE32">
        <v>227.87355041503906</v>
      </c>
      <c r="BF32">
        <v>223.54862976074219</v>
      </c>
      <c r="BG32">
        <v>225.04524230957031</v>
      </c>
      <c r="BH32">
        <v>232.03872680664062</v>
      </c>
      <c r="BI32">
        <v>223.55699157714844</v>
      </c>
      <c r="BJ32">
        <v>229.86373901367188</v>
      </c>
      <c r="BK32">
        <v>228.66375732421875</v>
      </c>
      <c r="BL32">
        <v>227.29267883300781</v>
      </c>
      <c r="BM32">
        <v>185.15081787109375</v>
      </c>
      <c r="BN32">
        <v>183.43031311035156</v>
      </c>
      <c r="BO32">
        <v>287.7977294921875</v>
      </c>
      <c r="BP32">
        <v>214.17245483398438</v>
      </c>
      <c r="BQ32">
        <v>238.34831237792969</v>
      </c>
      <c r="BR32">
        <v>241.52008056640625</v>
      </c>
      <c r="BS32">
        <v>266.42025756835938</v>
      </c>
      <c r="BT32">
        <v>209.61930847167969</v>
      </c>
      <c r="BU32">
        <v>227.89241027832031</v>
      </c>
      <c r="BV32">
        <v>208.45726013183594</v>
      </c>
      <c r="BW32">
        <v>219.37091064453125</v>
      </c>
      <c r="BX32">
        <v>227.23210144042969</v>
      </c>
      <c r="BY32">
        <v>185.30378723144531</v>
      </c>
      <c r="BZ32">
        <v>183.82275390625</v>
      </c>
      <c r="CA32">
        <v>287.8408203125</v>
      </c>
      <c r="CB32">
        <v>214.66081237792969</v>
      </c>
      <c r="CC32">
        <v>238.60829162597656</v>
      </c>
      <c r="CD32">
        <v>241.42352294921875</v>
      </c>
      <c r="CE32">
        <v>266.45892333984375</v>
      </c>
      <c r="CF32">
        <v>208.92808532714844</v>
      </c>
      <c r="CG32">
        <v>225.39190673828125</v>
      </c>
      <c r="CH32">
        <v>208.55903625488281</v>
      </c>
      <c r="CI32">
        <v>219.10366821289062</v>
      </c>
      <c r="CJ32">
        <v>227.22895812988281</v>
      </c>
      <c r="CK32">
        <v>185.19447326660156</v>
      </c>
      <c r="CL32">
        <v>184.55857849121094</v>
      </c>
      <c r="CM32">
        <v>284.46954345703125</v>
      </c>
      <c r="CN32">
        <v>214.83992004394531</v>
      </c>
      <c r="CO32">
        <v>237.57240295410156</v>
      </c>
      <c r="CP32">
        <v>241.57527160644531</v>
      </c>
      <c r="CQ32">
        <v>266.7786865234375</v>
      </c>
      <c r="CR32">
        <v>209.07757568359375</v>
      </c>
      <c r="CS32">
        <v>225.83944702148438</v>
      </c>
      <c r="CT32">
        <v>208.56317138671875</v>
      </c>
      <c r="CU32">
        <v>218.71047973632812</v>
      </c>
      <c r="CV32">
        <v>227.13449096679688</v>
      </c>
      <c r="CW32">
        <v>185.450927734375</v>
      </c>
      <c r="CX32">
        <v>184.84548950195312</v>
      </c>
      <c r="CY32">
        <v>284.01904296875</v>
      </c>
      <c r="CZ32">
        <v>215.17347717285156</v>
      </c>
      <c r="DA32">
        <v>238.39462280273438</v>
      </c>
      <c r="DB32">
        <v>241.18832397460938</v>
      </c>
      <c r="DC32">
        <v>266.20233154296875</v>
      </c>
      <c r="DD32">
        <v>208.96257019042969</v>
      </c>
      <c r="DE32">
        <v>225.37191772460938</v>
      </c>
      <c r="DF32">
        <v>208.07646179199219</v>
      </c>
      <c r="DG32">
        <v>218.8455810546875</v>
      </c>
      <c r="DH32">
        <v>227.09092712402344</v>
      </c>
      <c r="DI32">
        <v>185.20547485351562</v>
      </c>
      <c r="DJ32">
        <v>185.47413635253906</v>
      </c>
      <c r="DK32">
        <v>281.70913696289062</v>
      </c>
      <c r="DL32">
        <v>215.23019409179688</v>
      </c>
      <c r="DM32">
        <v>237.94975280761719</v>
      </c>
      <c r="DN32">
        <v>241.38694763183594</v>
      </c>
      <c r="DO32">
        <v>267.00369262695312</v>
      </c>
      <c r="DP32">
        <v>208.7037353515625</v>
      </c>
      <c r="DQ32">
        <v>225.03804016113281</v>
      </c>
      <c r="DR32">
        <v>207.97990417480469</v>
      </c>
      <c r="DS32">
        <v>218.7298583984375</v>
      </c>
      <c r="DT32">
        <v>226.86297607421875</v>
      </c>
      <c r="DU32">
        <v>185.26144409179688</v>
      </c>
      <c r="DV32">
        <v>185.26976013183594</v>
      </c>
      <c r="DW32">
        <v>281.67266845703125</v>
      </c>
      <c r="DX32">
        <v>215.69514465332031</v>
      </c>
      <c r="DY32">
        <v>237.95162963867188</v>
      </c>
      <c r="DZ32">
        <v>241.36495971679688</v>
      </c>
      <c r="EA32">
        <v>266.42581176757812</v>
      </c>
      <c r="EB32">
        <v>209.11146545410156</v>
      </c>
      <c r="EC32">
        <v>225.874755859375</v>
      </c>
      <c r="ED32">
        <v>207.86012268066406</v>
      </c>
      <c r="EE32">
        <v>218.49649047851562</v>
      </c>
      <c r="EF32">
        <v>226.80305480957031</v>
      </c>
      <c r="EG32">
        <v>185.38389587402344</v>
      </c>
      <c r="EH32">
        <v>185.41867065429688</v>
      </c>
      <c r="EI32">
        <v>281.5634765625</v>
      </c>
      <c r="EJ32">
        <v>215.50991821289062</v>
      </c>
      <c r="EK32">
        <v>237.20014953613281</v>
      </c>
      <c r="EL32">
        <v>241.20594787597656</v>
      </c>
      <c r="EM32">
        <v>265.58132934570312</v>
      </c>
      <c r="EN32">
        <v>208.47183227539062</v>
      </c>
      <c r="EO32">
        <v>224.40647888183594</v>
      </c>
      <c r="EP32">
        <v>207.66748046875</v>
      </c>
      <c r="EQ32">
        <v>218.51185607910156</v>
      </c>
      <c r="ER32">
        <v>226.78196716308594</v>
      </c>
      <c r="ES32">
        <v>185.28016662597656</v>
      </c>
      <c r="ET32">
        <v>185.83842468261719</v>
      </c>
      <c r="EU32">
        <v>279.56307983398438</v>
      </c>
      <c r="EV32">
        <v>215.7265625</v>
      </c>
      <c r="EW32">
        <v>236.17051696777344</v>
      </c>
      <c r="EX32">
        <v>241.34663391113281</v>
      </c>
      <c r="EY32">
        <v>265.76678466796875</v>
      </c>
      <c r="EZ32">
        <v>208.49687194824219</v>
      </c>
      <c r="FA32">
        <v>224.7333984375</v>
      </c>
      <c r="FB32">
        <v>207.57559204101562</v>
      </c>
      <c r="FC32">
        <v>218.69679260253906</v>
      </c>
      <c r="FD32">
        <v>226.65655517578125</v>
      </c>
      <c r="FE32">
        <v>185.39027404785156</v>
      </c>
      <c r="FF32">
        <v>186.29261779785156</v>
      </c>
      <c r="FG32">
        <v>278.70718383789062</v>
      </c>
      <c r="FH32">
        <v>215.85716247558594</v>
      </c>
      <c r="FI32">
        <v>236.04588317871094</v>
      </c>
      <c r="FJ32">
        <v>241.33706665039062</v>
      </c>
      <c r="FK32">
        <v>266.00485229492188</v>
      </c>
      <c r="FL32">
        <v>208.18060302734375</v>
      </c>
      <c r="FM32">
        <v>224.42120361328125</v>
      </c>
      <c r="FN32">
        <v>207.47927856445312</v>
      </c>
      <c r="FO32">
        <v>218.13824462890625</v>
      </c>
      <c r="FP32">
        <v>226.65328979492188</v>
      </c>
      <c r="FQ32">
        <v>185.51454162597656</v>
      </c>
      <c r="FR32">
        <v>186.1676025390625</v>
      </c>
      <c r="FS32">
        <v>277.70965576171875</v>
      </c>
      <c r="FT32">
        <v>216.05117797851562</v>
      </c>
      <c r="FU32">
        <v>235.12551879882812</v>
      </c>
      <c r="FV32">
        <v>240.98036193847656</v>
      </c>
      <c r="FW32">
        <v>264.886962890625</v>
      </c>
      <c r="FX32">
        <v>207.74703979492188</v>
      </c>
      <c r="FY32">
        <v>225.67828369140625</v>
      </c>
      <c r="FZ32">
        <v>206.89715576171875</v>
      </c>
      <c r="GA32">
        <v>217.84664916992188</v>
      </c>
      <c r="GB32">
        <v>225.84820556640625</v>
      </c>
      <c r="GC32">
        <v>225.83303833007812</v>
      </c>
      <c r="GD32">
        <v>226.86866760253906</v>
      </c>
      <c r="GE32">
        <v>225.54060363769531</v>
      </c>
      <c r="GF32">
        <v>226.39353942871094</v>
      </c>
      <c r="GG32">
        <v>226.13264465332031</v>
      </c>
      <c r="GH32">
        <v>226.33709716796875</v>
      </c>
      <c r="GI32">
        <v>225.73184204101562</v>
      </c>
      <c r="GJ32">
        <v>225.88783264160156</v>
      </c>
      <c r="GK32">
        <v>224.8966064453125</v>
      </c>
      <c r="GL32">
        <v>226.95413208007812</v>
      </c>
      <c r="GM32">
        <v>185.34124755859375</v>
      </c>
      <c r="GN32">
        <v>185.32411193847656</v>
      </c>
      <c r="GO32">
        <v>281.378662109375</v>
      </c>
      <c r="GP32">
        <v>215.57330322265625</v>
      </c>
      <c r="GQ32">
        <v>236.69615173339844</v>
      </c>
      <c r="GR32">
        <v>241.26913452148438</v>
      </c>
      <c r="GS32">
        <v>266.02352905273438</v>
      </c>
      <c r="GT32">
        <v>208.49900817871094</v>
      </c>
      <c r="GU32">
        <v>225.20060729980469</v>
      </c>
      <c r="GV32">
        <v>207.62602233886719</v>
      </c>
      <c r="GW32">
        <v>218.4544677734375</v>
      </c>
      <c r="GX32">
        <v>225.84109497070312</v>
      </c>
      <c r="GY32">
        <v>225.84107971191406</v>
      </c>
    </row>
    <row r="33" spans="1:207" x14ac:dyDescent="0.2">
      <c r="A33" s="223">
        <v>43647</v>
      </c>
      <c r="B33">
        <v>7</v>
      </c>
      <c r="C33">
        <v>2019</v>
      </c>
      <c r="D33">
        <v>230.154541015625</v>
      </c>
      <c r="E33">
        <v>228.2989501953125</v>
      </c>
      <c r="F33">
        <v>234.02998352050781</v>
      </c>
      <c r="G33">
        <v>230.19331359863281</v>
      </c>
      <c r="H33">
        <v>232.85124206542969</v>
      </c>
      <c r="I33">
        <v>231.69418334960938</v>
      </c>
      <c r="J33">
        <v>228.69654846191406</v>
      </c>
      <c r="K33">
        <v>230.20172119140625</v>
      </c>
      <c r="L33">
        <v>234.83052062988281</v>
      </c>
      <c r="M33">
        <v>229.83866882324219</v>
      </c>
      <c r="N33">
        <v>233.37672424316406</v>
      </c>
      <c r="O33">
        <v>230.02116394042969</v>
      </c>
      <c r="P33">
        <v>230.4039306640625</v>
      </c>
      <c r="Q33">
        <v>230.70504760742188</v>
      </c>
      <c r="R33">
        <v>235.82220458984375</v>
      </c>
      <c r="S33">
        <v>232.00218200683594</v>
      </c>
      <c r="T33">
        <v>234.51011657714844</v>
      </c>
      <c r="U33">
        <v>231.78866577148438</v>
      </c>
      <c r="V33">
        <v>228.42741394042969</v>
      </c>
      <c r="W33">
        <v>228.63058471679688</v>
      </c>
      <c r="X33">
        <v>237.52223205566406</v>
      </c>
      <c r="Y33">
        <v>230.03822326660156</v>
      </c>
      <c r="Z33">
        <v>236.51704406738281</v>
      </c>
      <c r="AA33">
        <v>233.48741149902344</v>
      </c>
      <c r="AB33">
        <v>229.82369995117188</v>
      </c>
      <c r="AC33">
        <v>230.70625305175781</v>
      </c>
      <c r="AD33">
        <v>236.811767578125</v>
      </c>
      <c r="AE33">
        <v>232.34828186035156</v>
      </c>
      <c r="AF33">
        <v>234.92633056640625</v>
      </c>
      <c r="AG33">
        <v>233.12643432617188</v>
      </c>
      <c r="AH33">
        <v>229.82496643066406</v>
      </c>
      <c r="AI33">
        <v>230.59214782714844</v>
      </c>
      <c r="AJ33">
        <v>236.64260864257812</v>
      </c>
      <c r="AK33">
        <v>229.28640747070312</v>
      </c>
      <c r="AL33">
        <v>235.97752380371094</v>
      </c>
      <c r="AM33">
        <v>231.15888977050781</v>
      </c>
      <c r="AN33">
        <v>229.09272766113281</v>
      </c>
      <c r="AO33">
        <v>231.86801147460938</v>
      </c>
      <c r="AP33">
        <v>236.59901428222656</v>
      </c>
      <c r="AQ33">
        <v>232.76094055175781</v>
      </c>
      <c r="AR33">
        <v>236.31307983398438</v>
      </c>
      <c r="AS33">
        <v>231.67007446289062</v>
      </c>
      <c r="AT33">
        <v>229.642822265625</v>
      </c>
      <c r="AU33">
        <v>229.89665222167969</v>
      </c>
      <c r="AV33">
        <v>237.93484497070312</v>
      </c>
      <c r="AW33">
        <v>230.30169677734375</v>
      </c>
      <c r="AX33">
        <v>236.26573181152344</v>
      </c>
      <c r="AY33">
        <v>233.56564331054688</v>
      </c>
      <c r="AZ33">
        <v>229.64036560058594</v>
      </c>
      <c r="BA33">
        <v>230.79573059082031</v>
      </c>
      <c r="BB33">
        <v>239.01004028320312</v>
      </c>
      <c r="BC33">
        <v>232.46783447265625</v>
      </c>
      <c r="BD33">
        <v>237.24409484863281</v>
      </c>
      <c r="BE33">
        <v>233.65679931640625</v>
      </c>
      <c r="BF33">
        <v>228.54525756835938</v>
      </c>
      <c r="BG33">
        <v>230.26495361328125</v>
      </c>
      <c r="BH33">
        <v>237.19892883300781</v>
      </c>
      <c r="BI33">
        <v>227.65077209472656</v>
      </c>
      <c r="BJ33">
        <v>237.02276611328125</v>
      </c>
      <c r="BK33">
        <v>234.60569763183594</v>
      </c>
      <c r="BL33">
        <v>231.99430847167969</v>
      </c>
      <c r="BM33">
        <v>186.63604736328125</v>
      </c>
      <c r="BN33">
        <v>184.46357727050781</v>
      </c>
      <c r="BO33">
        <v>293.66845703125</v>
      </c>
      <c r="BP33">
        <v>219.544189453125</v>
      </c>
      <c r="BQ33">
        <v>248.04756164550781</v>
      </c>
      <c r="BR33">
        <v>244.993408203125</v>
      </c>
      <c r="BS33">
        <v>267.10845947265625</v>
      </c>
      <c r="BT33">
        <v>217.39112854003906</v>
      </c>
      <c r="BU33">
        <v>232.97990417480469</v>
      </c>
      <c r="BV33">
        <v>214.82357788085938</v>
      </c>
      <c r="BW33">
        <v>225.29502868652344</v>
      </c>
      <c r="BX33">
        <v>232.02607727050781</v>
      </c>
      <c r="BY33">
        <v>186.88156127929688</v>
      </c>
      <c r="BZ33">
        <v>184.88565063476562</v>
      </c>
      <c r="CA33">
        <v>293.85916137695312</v>
      </c>
      <c r="CB33">
        <v>220.09664916992188</v>
      </c>
      <c r="CC33">
        <v>248.46672058105469</v>
      </c>
      <c r="CD33">
        <v>245.076904296875</v>
      </c>
      <c r="CE33">
        <v>267.14303588867188</v>
      </c>
      <c r="CF33">
        <v>216.80255126953125</v>
      </c>
      <c r="CG33">
        <v>230.127197265625</v>
      </c>
      <c r="CH33">
        <v>215.092529296875</v>
      </c>
      <c r="CI33">
        <v>225.05654907226562</v>
      </c>
      <c r="CJ33">
        <v>232.10513305664062</v>
      </c>
      <c r="CK33">
        <v>186.66679382324219</v>
      </c>
      <c r="CL33">
        <v>185.43081665039062</v>
      </c>
      <c r="CM33">
        <v>290.60629272460938</v>
      </c>
      <c r="CN33">
        <v>220.27384948730469</v>
      </c>
      <c r="CO33">
        <v>247.2537841796875</v>
      </c>
      <c r="CP33">
        <v>245.13739013671875</v>
      </c>
      <c r="CQ33">
        <v>267.3994140625</v>
      </c>
      <c r="CR33">
        <v>217.06263732910156</v>
      </c>
      <c r="CS33">
        <v>230.63047790527344</v>
      </c>
      <c r="CT33">
        <v>215.09091186523438</v>
      </c>
      <c r="CU33">
        <v>224.59864807128906</v>
      </c>
      <c r="CV33">
        <v>232.09065246582031</v>
      </c>
      <c r="CW33">
        <v>187.11210632324219</v>
      </c>
      <c r="CX33">
        <v>185.68052673339844</v>
      </c>
      <c r="CY33">
        <v>290.29791259765625</v>
      </c>
      <c r="CZ33">
        <v>220.619140625</v>
      </c>
      <c r="DA33">
        <v>248.19692993164062</v>
      </c>
      <c r="DB33">
        <v>244.44024658203125</v>
      </c>
      <c r="DC33">
        <v>266.85833740234375</v>
      </c>
      <c r="DD33">
        <v>216.96763610839844</v>
      </c>
      <c r="DE33">
        <v>230.13356018066406</v>
      </c>
      <c r="DF33">
        <v>214.39199829101562</v>
      </c>
      <c r="DG33">
        <v>224.73902893066406</v>
      </c>
      <c r="DH33">
        <v>232.11032104492188</v>
      </c>
      <c r="DI33">
        <v>186.68391418457031</v>
      </c>
      <c r="DJ33">
        <v>186.11483764648438</v>
      </c>
      <c r="DK33">
        <v>287.9234619140625</v>
      </c>
      <c r="DL33">
        <v>220.70199584960938</v>
      </c>
      <c r="DM33">
        <v>247.88490295410156</v>
      </c>
      <c r="DN33">
        <v>244.814208984375</v>
      </c>
      <c r="DO33">
        <v>267.57037353515625</v>
      </c>
      <c r="DP33">
        <v>216.76327514648438</v>
      </c>
      <c r="DQ33">
        <v>229.71156311035156</v>
      </c>
      <c r="DR33">
        <v>214.12127685546875</v>
      </c>
      <c r="DS33">
        <v>224.5538330078125</v>
      </c>
      <c r="DT33">
        <v>231.92375183105469</v>
      </c>
      <c r="DU33">
        <v>186.75624084472656</v>
      </c>
      <c r="DV33">
        <v>186.07719421386719</v>
      </c>
      <c r="DW33">
        <v>287.91342163085938</v>
      </c>
      <c r="DX33">
        <v>221.20011901855469</v>
      </c>
      <c r="DY33">
        <v>247.80113220214844</v>
      </c>
      <c r="DZ33">
        <v>244.69705200195312</v>
      </c>
      <c r="EA33">
        <v>267.05276489257812</v>
      </c>
      <c r="EB33">
        <v>217.15757751464844</v>
      </c>
      <c r="EC33">
        <v>230.74981689453125</v>
      </c>
      <c r="ED33">
        <v>214.0291748046875</v>
      </c>
      <c r="EE33">
        <v>224.37481689453125</v>
      </c>
      <c r="EF33">
        <v>231.89421081542969</v>
      </c>
      <c r="EG33">
        <v>186.93247985839844</v>
      </c>
      <c r="EH33">
        <v>186.27885437011719</v>
      </c>
      <c r="EI33">
        <v>287.79818725585938</v>
      </c>
      <c r="EJ33">
        <v>220.95820617675781</v>
      </c>
      <c r="EK33">
        <v>246.99560546875</v>
      </c>
      <c r="EL33">
        <v>244.15824890136719</v>
      </c>
      <c r="EM33">
        <v>266.29254150390625</v>
      </c>
      <c r="EN33">
        <v>216.55917358398438</v>
      </c>
      <c r="EO33">
        <v>229.13038635253906</v>
      </c>
      <c r="EP33">
        <v>213.86692810058594</v>
      </c>
      <c r="EQ33">
        <v>224.40519714355469</v>
      </c>
      <c r="ER33">
        <v>231.95074462890625</v>
      </c>
      <c r="ES33">
        <v>186.79966735839844</v>
      </c>
      <c r="ET33">
        <v>186.5660400390625</v>
      </c>
      <c r="EU33">
        <v>285.84063720703125</v>
      </c>
      <c r="EV33">
        <v>221.24946594238281</v>
      </c>
      <c r="EW33">
        <v>245.79806518554688</v>
      </c>
      <c r="EX33">
        <v>244.35072326660156</v>
      </c>
      <c r="EY33">
        <v>266.45135498046875</v>
      </c>
      <c r="EZ33">
        <v>216.58941650390625</v>
      </c>
      <c r="FA33">
        <v>229.51811218261719</v>
      </c>
      <c r="FB33">
        <v>213.73521423339844</v>
      </c>
      <c r="FC33">
        <v>224.57659912109375</v>
      </c>
      <c r="FD33">
        <v>231.89100646972656</v>
      </c>
      <c r="FE33">
        <v>186.9554443359375</v>
      </c>
      <c r="FF33">
        <v>187.02679443359375</v>
      </c>
      <c r="FG33">
        <v>284.90802001953125</v>
      </c>
      <c r="FH33">
        <v>221.299560546875</v>
      </c>
      <c r="FI33">
        <v>245.77967834472656</v>
      </c>
      <c r="FJ33">
        <v>244.27796936035156</v>
      </c>
      <c r="FK33">
        <v>266.66180419921875</v>
      </c>
      <c r="FL33">
        <v>216.30947875976562</v>
      </c>
      <c r="FM33">
        <v>229.1893310546875</v>
      </c>
      <c r="FN33">
        <v>213.42588806152344</v>
      </c>
      <c r="FO33">
        <v>224.04872131347656</v>
      </c>
      <c r="FP33">
        <v>231.94796752929688</v>
      </c>
      <c r="FQ33">
        <v>187.14790344238281</v>
      </c>
      <c r="FR33">
        <v>186.95719909667969</v>
      </c>
      <c r="FS33">
        <v>284.02316284179688</v>
      </c>
      <c r="FT33">
        <v>221.45808410644531</v>
      </c>
      <c r="FU33">
        <v>244.63957214355469</v>
      </c>
      <c r="FV33">
        <v>243.477294921875</v>
      </c>
      <c r="FW33">
        <v>265.63177490234375</v>
      </c>
      <c r="FX33">
        <v>215.86837768554688</v>
      </c>
      <c r="FY33">
        <v>230.57408142089844</v>
      </c>
      <c r="FZ33">
        <v>212.84716796875</v>
      </c>
      <c r="GA33">
        <v>223.81898498535156</v>
      </c>
      <c r="GB33">
        <v>230.50640869140625</v>
      </c>
      <c r="GC33">
        <v>230.62301635742188</v>
      </c>
      <c r="GD33">
        <v>231.70452880859375</v>
      </c>
      <c r="GE33">
        <v>230.36161804199219</v>
      </c>
      <c r="GF33">
        <v>231.36354064941406</v>
      </c>
      <c r="GG33">
        <v>231.11885070800781</v>
      </c>
      <c r="GH33">
        <v>231.34255981445312</v>
      </c>
      <c r="GI33">
        <v>230.79081726074219</v>
      </c>
      <c r="GJ33">
        <v>231.05339050292969</v>
      </c>
      <c r="GK33">
        <v>230.10809326171875</v>
      </c>
      <c r="GL33">
        <v>231.98847961425781</v>
      </c>
      <c r="GM33">
        <v>186.89627075195312</v>
      </c>
      <c r="GN33">
        <v>186.14247131347656</v>
      </c>
      <c r="GO33">
        <v>287.5888671875</v>
      </c>
      <c r="GP33">
        <v>221.02084350585938</v>
      </c>
      <c r="GQ33">
        <v>246.4029541015625</v>
      </c>
      <c r="GR33">
        <v>244.31694030761719</v>
      </c>
      <c r="GS33">
        <v>266.69223022460938</v>
      </c>
      <c r="GT33">
        <v>216.55491638183594</v>
      </c>
      <c r="GU33">
        <v>230.00691223144531</v>
      </c>
      <c r="GV33">
        <v>213.75851440429688</v>
      </c>
      <c r="GW33">
        <v>224.36360168457031</v>
      </c>
      <c r="GX33">
        <v>230.84716796875</v>
      </c>
      <c r="GY33">
        <v>230.84715270996094</v>
      </c>
    </row>
    <row r="34" spans="1:207" x14ac:dyDescent="0.2">
      <c r="A34" s="223">
        <v>43678</v>
      </c>
      <c r="B34">
        <v>8</v>
      </c>
      <c r="C34">
        <v>2019</v>
      </c>
      <c r="D34">
        <v>238.96818542480469</v>
      </c>
      <c r="E34">
        <v>237.09307861328125</v>
      </c>
      <c r="F34">
        <v>244.06126403808594</v>
      </c>
      <c r="G34">
        <v>240.54576110839844</v>
      </c>
      <c r="H34">
        <v>243.4896240234375</v>
      </c>
      <c r="I34">
        <v>240.86990356445312</v>
      </c>
      <c r="J34">
        <v>237.64723205566406</v>
      </c>
      <c r="K34">
        <v>239.07612609863281</v>
      </c>
      <c r="L34">
        <v>244.60467529296875</v>
      </c>
      <c r="M34">
        <v>240.05375671386719</v>
      </c>
      <c r="N34">
        <v>243.87318420410156</v>
      </c>
      <c r="O34">
        <v>239.13996887207031</v>
      </c>
      <c r="P34">
        <v>239.11601257324219</v>
      </c>
      <c r="Q34">
        <v>239.44815063476562</v>
      </c>
      <c r="R34">
        <v>245.51004028320312</v>
      </c>
      <c r="S34">
        <v>242.14688110351562</v>
      </c>
      <c r="T34">
        <v>244.93254089355469</v>
      </c>
      <c r="U34">
        <v>241.09422302246094</v>
      </c>
      <c r="V34">
        <v>237.29347229003906</v>
      </c>
      <c r="W34">
        <v>237.36637878417969</v>
      </c>
      <c r="X34">
        <v>247.11027526855469</v>
      </c>
      <c r="Y34">
        <v>240.21371459960938</v>
      </c>
      <c r="Z34">
        <v>246.91537475585938</v>
      </c>
      <c r="AA34">
        <v>243.1126708984375</v>
      </c>
      <c r="AB34">
        <v>238.65043640136719</v>
      </c>
      <c r="AC34">
        <v>239.54795837402344</v>
      </c>
      <c r="AD34">
        <v>246.33285522460938</v>
      </c>
      <c r="AE34">
        <v>242.47171020507812</v>
      </c>
      <c r="AF34">
        <v>245.24876403808594</v>
      </c>
      <c r="AG34">
        <v>242.83753967285156</v>
      </c>
      <c r="AH34">
        <v>238.53118896484375</v>
      </c>
      <c r="AI34">
        <v>239.43733215332031</v>
      </c>
      <c r="AJ34">
        <v>246.10258483886719</v>
      </c>
      <c r="AK34">
        <v>239.18412780761719</v>
      </c>
      <c r="AL34">
        <v>246.27114868164062</v>
      </c>
      <c r="AM34">
        <v>240.91653442382812</v>
      </c>
      <c r="AN34">
        <v>238.00076293945312</v>
      </c>
      <c r="AO34">
        <v>240.72923278808594</v>
      </c>
      <c r="AP34">
        <v>246.13198852539062</v>
      </c>
      <c r="AQ34">
        <v>242.78634643554688</v>
      </c>
      <c r="AR34">
        <v>246.45086669921875</v>
      </c>
      <c r="AS34">
        <v>241.23863220214844</v>
      </c>
      <c r="AT34">
        <v>238.58102416992188</v>
      </c>
      <c r="AU34">
        <v>238.74432373046875</v>
      </c>
      <c r="AV34">
        <v>247.1900634765625</v>
      </c>
      <c r="AW34">
        <v>240.13624572753906</v>
      </c>
      <c r="AX34">
        <v>246.37672424316406</v>
      </c>
      <c r="AY34">
        <v>243.57598876953125</v>
      </c>
      <c r="AZ34">
        <v>238.59425354003906</v>
      </c>
      <c r="BA34">
        <v>239.63357543945312</v>
      </c>
      <c r="BB34">
        <v>248.32870483398438</v>
      </c>
      <c r="BC34">
        <v>242.19195556640625</v>
      </c>
      <c r="BD34">
        <v>247.40248107910156</v>
      </c>
      <c r="BE34">
        <v>243.62678527832031</v>
      </c>
      <c r="BF34">
        <v>237.63533020019531</v>
      </c>
      <c r="BG34">
        <v>239.14488220214844</v>
      </c>
      <c r="BH34">
        <v>246.46589660644531</v>
      </c>
      <c r="BI34">
        <v>237.29733276367188</v>
      </c>
      <c r="BJ34">
        <v>246.9344482421875</v>
      </c>
      <c r="BK34">
        <v>244.78129577636719</v>
      </c>
      <c r="BL34">
        <v>243.00946044921875</v>
      </c>
      <c r="BM34">
        <v>194.84556579589844</v>
      </c>
      <c r="BN34">
        <v>190.26466369628906</v>
      </c>
      <c r="BO34">
        <v>300.04690551757812</v>
      </c>
      <c r="BP34">
        <v>233.24873352050781</v>
      </c>
      <c r="BQ34">
        <v>260.62973022460938</v>
      </c>
      <c r="BR34">
        <v>254.15817260742188</v>
      </c>
      <c r="BS34">
        <v>270.35528564453125</v>
      </c>
      <c r="BT34">
        <v>225.97782897949219</v>
      </c>
      <c r="BU34">
        <v>238.803955078125</v>
      </c>
      <c r="BV34">
        <v>222.6746826171875</v>
      </c>
      <c r="BW34">
        <v>235.64363098144531</v>
      </c>
      <c r="BX34">
        <v>242.91558837890625</v>
      </c>
      <c r="BY34">
        <v>195.10723876953125</v>
      </c>
      <c r="BZ34">
        <v>190.65879821777344</v>
      </c>
      <c r="CA34">
        <v>300.46511840820312</v>
      </c>
      <c r="CB34">
        <v>233.56880187988281</v>
      </c>
      <c r="CC34">
        <v>261.08050537109375</v>
      </c>
      <c r="CD34">
        <v>254.25282287597656</v>
      </c>
      <c r="CE34">
        <v>270.3167724609375</v>
      </c>
      <c r="CF34">
        <v>225.68301391601562</v>
      </c>
      <c r="CG34">
        <v>236.21260070800781</v>
      </c>
      <c r="CH34">
        <v>223.01785278320312</v>
      </c>
      <c r="CI34">
        <v>235.35975646972656</v>
      </c>
      <c r="CJ34">
        <v>242.90414428710938</v>
      </c>
      <c r="CK34">
        <v>194.83067321777344</v>
      </c>
      <c r="CL34">
        <v>191.19003295898438</v>
      </c>
      <c r="CM34">
        <v>296.99639892578125</v>
      </c>
      <c r="CN34">
        <v>233.73139953613281</v>
      </c>
      <c r="CO34">
        <v>259.8857421875</v>
      </c>
      <c r="CP34">
        <v>254.36845397949219</v>
      </c>
      <c r="CQ34">
        <v>270.56365966796875</v>
      </c>
      <c r="CR34">
        <v>225.88351440429688</v>
      </c>
      <c r="CS34">
        <v>236.04170227050781</v>
      </c>
      <c r="CT34">
        <v>223.02293395996094</v>
      </c>
      <c r="CU34">
        <v>234.72061157226562</v>
      </c>
      <c r="CV34">
        <v>242.80093383789062</v>
      </c>
      <c r="CW34">
        <v>195.3095703125</v>
      </c>
      <c r="CX34">
        <v>191.49017333984375</v>
      </c>
      <c r="CY34">
        <v>296.83236694335938</v>
      </c>
      <c r="CZ34">
        <v>234.09283447265625</v>
      </c>
      <c r="DA34">
        <v>260.83798217773438</v>
      </c>
      <c r="DB34">
        <v>253.85206604003906</v>
      </c>
      <c r="DC34">
        <v>270.00369262695312</v>
      </c>
      <c r="DD34">
        <v>225.671630859375</v>
      </c>
      <c r="DE34">
        <v>235.60736083984375</v>
      </c>
      <c r="DF34">
        <v>222.16111755371094</v>
      </c>
      <c r="DG34">
        <v>234.71937561035156</v>
      </c>
      <c r="DH34">
        <v>242.73562622070312</v>
      </c>
      <c r="DI34">
        <v>194.82783508300781</v>
      </c>
      <c r="DJ34">
        <v>191.88363647460938</v>
      </c>
      <c r="DK34">
        <v>294.32269287109375</v>
      </c>
      <c r="DL34">
        <v>234.0172119140625</v>
      </c>
      <c r="DM34">
        <v>260.54299926757812</v>
      </c>
      <c r="DN34">
        <v>254.17898559570312</v>
      </c>
      <c r="DO34">
        <v>270.68780517578125</v>
      </c>
      <c r="DP34">
        <v>225.44815063476562</v>
      </c>
      <c r="DQ34">
        <v>235.26992797851562</v>
      </c>
      <c r="DR34">
        <v>221.84800720214844</v>
      </c>
      <c r="DS34">
        <v>234.55581665039062</v>
      </c>
      <c r="DT34">
        <v>242.45285034179688</v>
      </c>
      <c r="DU34">
        <v>194.94627380371094</v>
      </c>
      <c r="DV34">
        <v>191.86933898925781</v>
      </c>
      <c r="DW34">
        <v>294.23837280273438</v>
      </c>
      <c r="DX34">
        <v>234.53643798828125</v>
      </c>
      <c r="DY34">
        <v>260.52215576171875</v>
      </c>
      <c r="DZ34">
        <v>254.21336364746094</v>
      </c>
      <c r="EA34">
        <v>270.17306518554688</v>
      </c>
      <c r="EB34">
        <v>225.87681579589844</v>
      </c>
      <c r="EC34">
        <v>235.90560913085938</v>
      </c>
      <c r="ED34">
        <v>221.75175476074219</v>
      </c>
      <c r="EE34">
        <v>234.25877380371094</v>
      </c>
      <c r="EF34">
        <v>242.38084411621094</v>
      </c>
      <c r="EG34">
        <v>195.15449523925781</v>
      </c>
      <c r="EH34">
        <v>192.06610107421875</v>
      </c>
      <c r="EI34">
        <v>294.12918090820312</v>
      </c>
      <c r="EJ34">
        <v>234.3883056640625</v>
      </c>
      <c r="EK34">
        <v>259.72909545898438</v>
      </c>
      <c r="EL34">
        <v>253.82815551757812</v>
      </c>
      <c r="EM34">
        <v>269.38162231445312</v>
      </c>
      <c r="EN34">
        <v>225.57223510742188</v>
      </c>
      <c r="EO34">
        <v>234.54692077636719</v>
      </c>
      <c r="EP34">
        <v>221.545166015625</v>
      </c>
      <c r="EQ34">
        <v>234.303955078125</v>
      </c>
      <c r="ER34">
        <v>242.3599853515625</v>
      </c>
      <c r="ES34">
        <v>194.96638488769531</v>
      </c>
      <c r="ET34">
        <v>192.39112854003906</v>
      </c>
      <c r="EU34">
        <v>291.94970703125</v>
      </c>
      <c r="EV34">
        <v>234.53221130371094</v>
      </c>
      <c r="EW34">
        <v>258.696044921875</v>
      </c>
      <c r="EX34">
        <v>254.09852600097656</v>
      </c>
      <c r="EY34">
        <v>269.50189208984375</v>
      </c>
      <c r="EZ34">
        <v>225.48789978027344</v>
      </c>
      <c r="FA34">
        <v>234.82240295410156</v>
      </c>
      <c r="FB34">
        <v>221.38851928710938</v>
      </c>
      <c r="FC34">
        <v>234.35227966308594</v>
      </c>
      <c r="FD34">
        <v>242.19468688964844</v>
      </c>
      <c r="FE34">
        <v>195.15957641601562</v>
      </c>
      <c r="FF34">
        <v>192.85072326660156</v>
      </c>
      <c r="FG34">
        <v>290.8489990234375</v>
      </c>
      <c r="FH34">
        <v>234.74183654785156</v>
      </c>
      <c r="FI34">
        <v>258.64645385742188</v>
      </c>
      <c r="FJ34">
        <v>254.14018249511719</v>
      </c>
      <c r="FK34">
        <v>269.69839477539062</v>
      </c>
      <c r="FL34">
        <v>225.359375</v>
      </c>
      <c r="FM34">
        <v>234.40577697753906</v>
      </c>
      <c r="FN34">
        <v>221.02308654785156</v>
      </c>
      <c r="FO34">
        <v>233.71318054199219</v>
      </c>
      <c r="FP34">
        <v>242.19346618652344</v>
      </c>
      <c r="FQ34">
        <v>195.36331176757812</v>
      </c>
      <c r="FR34">
        <v>192.78764343261719</v>
      </c>
      <c r="FS34">
        <v>289.73379516601562</v>
      </c>
      <c r="FT34">
        <v>235.00221252441406</v>
      </c>
      <c r="FU34">
        <v>257.6112060546875</v>
      </c>
      <c r="FV34">
        <v>253.45256042480469</v>
      </c>
      <c r="FW34">
        <v>268.7012939453125</v>
      </c>
      <c r="FX34">
        <v>225.25788879394531</v>
      </c>
      <c r="FY34">
        <v>235.53094482421875</v>
      </c>
      <c r="FZ34">
        <v>220.2186279296875</v>
      </c>
      <c r="GA34">
        <v>233.383056640625</v>
      </c>
      <c r="GB34">
        <v>239.87347412109375</v>
      </c>
      <c r="GC34">
        <v>239.92837524414062</v>
      </c>
      <c r="GD34">
        <v>240.81816101074219</v>
      </c>
      <c r="GE34">
        <v>239.50131225585938</v>
      </c>
      <c r="GF34">
        <v>240.45750427246094</v>
      </c>
      <c r="GG34">
        <v>240.14576721191406</v>
      </c>
      <c r="GH34">
        <v>240.44456481933594</v>
      </c>
      <c r="GI34">
        <v>239.87857055664062</v>
      </c>
      <c r="GJ34">
        <v>240.11051940917969</v>
      </c>
      <c r="GK34">
        <v>239.2738037109375</v>
      </c>
      <c r="GL34">
        <v>242.570068359375</v>
      </c>
      <c r="GM34">
        <v>195.09172058105469</v>
      </c>
      <c r="GN34">
        <v>191.9439697265625</v>
      </c>
      <c r="GO34">
        <v>293.76776123046875</v>
      </c>
      <c r="GP34">
        <v>234.46653747558594</v>
      </c>
      <c r="GQ34">
        <v>259.2083740234375</v>
      </c>
      <c r="GR34">
        <v>253.96177673339844</v>
      </c>
      <c r="GS34">
        <v>269.79693603515625</v>
      </c>
      <c r="GT34">
        <v>225.53146362304688</v>
      </c>
      <c r="GU34">
        <v>235.29371643066406</v>
      </c>
      <c r="GV34">
        <v>221.391845703125</v>
      </c>
      <c r="GW34">
        <v>234.20843505859375</v>
      </c>
      <c r="GX34">
        <v>239.9771728515625</v>
      </c>
      <c r="GY34">
        <v>239.97715759277344</v>
      </c>
    </row>
    <row r="35" spans="1:207" x14ac:dyDescent="0.2">
      <c r="A35" s="223">
        <v>43709</v>
      </c>
      <c r="B35">
        <v>9</v>
      </c>
      <c r="C35">
        <v>2019</v>
      </c>
      <c r="D35">
        <v>252.83381652832031</v>
      </c>
      <c r="E35">
        <v>251.24699401855469</v>
      </c>
      <c r="F35">
        <v>258.04559326171875</v>
      </c>
      <c r="G35">
        <v>255.23390197753906</v>
      </c>
      <c r="H35">
        <v>257.60870361328125</v>
      </c>
      <c r="I35">
        <v>253.36068725585938</v>
      </c>
      <c r="J35">
        <v>251.7933349609375</v>
      </c>
      <c r="K35">
        <v>253.48332214355469</v>
      </c>
      <c r="L35">
        <v>258.54547119140625</v>
      </c>
      <c r="M35">
        <v>254.74090576171875</v>
      </c>
      <c r="N35">
        <v>257.96292114257812</v>
      </c>
      <c r="O35">
        <v>251.72344970703125</v>
      </c>
      <c r="P35">
        <v>252.93315124511719</v>
      </c>
      <c r="Q35">
        <v>253.60092163085938</v>
      </c>
      <c r="R35">
        <v>259.40374755859375</v>
      </c>
      <c r="S35">
        <v>256.83370971679688</v>
      </c>
      <c r="T35">
        <v>258.95071411132812</v>
      </c>
      <c r="U35">
        <v>253.79534912109375</v>
      </c>
      <c r="V35">
        <v>251.08731079101562</v>
      </c>
      <c r="W35">
        <v>251.71676635742188</v>
      </c>
      <c r="X35">
        <v>260.97573852539062</v>
      </c>
      <c r="Y35">
        <v>254.94468688964844</v>
      </c>
      <c r="Z35">
        <v>261.1671142578125</v>
      </c>
      <c r="AA35">
        <v>255.97134399414062</v>
      </c>
      <c r="AB35">
        <v>252.640380859375</v>
      </c>
      <c r="AC35">
        <v>254.1026611328125</v>
      </c>
      <c r="AD35">
        <v>260.33123779296875</v>
      </c>
      <c r="AE35">
        <v>257.147216796875</v>
      </c>
      <c r="AF35">
        <v>259.544677734375</v>
      </c>
      <c r="AG35">
        <v>255.77676391601562</v>
      </c>
      <c r="AH35">
        <v>252.22604370117188</v>
      </c>
      <c r="AI35">
        <v>253.89248657226562</v>
      </c>
      <c r="AJ35">
        <v>260.17169189453125</v>
      </c>
      <c r="AK35">
        <v>254.00701904296875</v>
      </c>
      <c r="AL35">
        <v>260.72628784179688</v>
      </c>
      <c r="AM35">
        <v>253.76797485351562</v>
      </c>
      <c r="AN35">
        <v>251.98583984375</v>
      </c>
      <c r="AO35">
        <v>255.15122985839844</v>
      </c>
      <c r="AP35">
        <v>260.34878540039062</v>
      </c>
      <c r="AQ35">
        <v>257.69003295898438</v>
      </c>
      <c r="AR35">
        <v>260.99310302734375</v>
      </c>
      <c r="AS35">
        <v>253.84358215332031</v>
      </c>
      <c r="AT35">
        <v>252.55848693847656</v>
      </c>
      <c r="AU35">
        <v>253.19174194335938</v>
      </c>
      <c r="AV35">
        <v>261.06719970703125</v>
      </c>
      <c r="AW35">
        <v>254.89628601074219</v>
      </c>
      <c r="AX35">
        <v>260.78372192382812</v>
      </c>
      <c r="AY35">
        <v>256.50106811523438</v>
      </c>
      <c r="AZ35">
        <v>252.43690490722656</v>
      </c>
      <c r="BA35">
        <v>254.04605102539062</v>
      </c>
      <c r="BB35">
        <v>262.07537841796875</v>
      </c>
      <c r="BC35">
        <v>256.72665405273438</v>
      </c>
      <c r="BD35">
        <v>262.18154907226562</v>
      </c>
      <c r="BE35">
        <v>256.35696411132812</v>
      </c>
      <c r="BF35">
        <v>251.68568420410156</v>
      </c>
      <c r="BG35">
        <v>253.88095092773438</v>
      </c>
      <c r="BH35">
        <v>260.43020629882812</v>
      </c>
      <c r="BI35">
        <v>252.31886291503906</v>
      </c>
      <c r="BJ35">
        <v>261.5394287109375</v>
      </c>
      <c r="BK35">
        <v>257.63345336914062</v>
      </c>
      <c r="BL35">
        <v>256.89572143554688</v>
      </c>
      <c r="BM35">
        <v>205.73931884765625</v>
      </c>
      <c r="BN35">
        <v>207.52951049804688</v>
      </c>
      <c r="BO35">
        <v>306.3502197265625</v>
      </c>
      <c r="BP35">
        <v>250.18807983398438</v>
      </c>
      <c r="BQ35">
        <v>282.90847778320312</v>
      </c>
      <c r="BR35">
        <v>266.3055419921875</v>
      </c>
      <c r="BS35">
        <v>288.68899536132812</v>
      </c>
      <c r="BT35">
        <v>242.85720825195312</v>
      </c>
      <c r="BU35">
        <v>241.044189453125</v>
      </c>
      <c r="BV35">
        <v>234.70721435546875</v>
      </c>
      <c r="BW35">
        <v>255.24559020996094</v>
      </c>
      <c r="BX35">
        <v>256.78640747070312</v>
      </c>
      <c r="BY35">
        <v>206.11900329589844</v>
      </c>
      <c r="BZ35">
        <v>207.88236999511719</v>
      </c>
      <c r="CA35">
        <v>306.74603271484375</v>
      </c>
      <c r="CB35">
        <v>250.6949462890625</v>
      </c>
      <c r="CC35">
        <v>283.5054931640625</v>
      </c>
      <c r="CD35">
        <v>266.35382080078125</v>
      </c>
      <c r="CE35">
        <v>288.58572387695312</v>
      </c>
      <c r="CF35">
        <v>242.59614562988281</v>
      </c>
      <c r="CG35">
        <v>238.54266357421875</v>
      </c>
      <c r="CH35">
        <v>234.96858215332031</v>
      </c>
      <c r="CI35">
        <v>254.9664306640625</v>
      </c>
      <c r="CJ35">
        <v>256.765869140625</v>
      </c>
      <c r="CK35">
        <v>205.81889343261719</v>
      </c>
      <c r="CL35">
        <v>208.85980224609375</v>
      </c>
      <c r="CM35">
        <v>303.00027465820312</v>
      </c>
      <c r="CN35">
        <v>250.92021179199219</v>
      </c>
      <c r="CO35">
        <v>281.8570556640625</v>
      </c>
      <c r="CP35">
        <v>266.51821899414062</v>
      </c>
      <c r="CQ35">
        <v>288.7955322265625</v>
      </c>
      <c r="CR35">
        <v>242.79804992675781</v>
      </c>
      <c r="CS35">
        <v>238.28923034667969</v>
      </c>
      <c r="CT35">
        <v>234.91958618164062</v>
      </c>
      <c r="CU35">
        <v>254.15362548828125</v>
      </c>
      <c r="CV35">
        <v>256.65478515625</v>
      </c>
      <c r="CW35">
        <v>206.36993408203125</v>
      </c>
      <c r="CX35">
        <v>208.84426879882812</v>
      </c>
      <c r="CY35">
        <v>302.99136352539062</v>
      </c>
      <c r="CZ35">
        <v>251.35350036621094</v>
      </c>
      <c r="DA35">
        <v>283.01199340820312</v>
      </c>
      <c r="DB35">
        <v>265.84451293945312</v>
      </c>
      <c r="DC35">
        <v>288.11065673828125</v>
      </c>
      <c r="DD35">
        <v>242.74862670898438</v>
      </c>
      <c r="DE35">
        <v>237.87913513183594</v>
      </c>
      <c r="DF35">
        <v>233.9501953125</v>
      </c>
      <c r="DG35">
        <v>254.12637329101562</v>
      </c>
      <c r="DH35">
        <v>256.61810302734375</v>
      </c>
      <c r="DI35">
        <v>205.76873779296875</v>
      </c>
      <c r="DJ35">
        <v>209.41961669921875</v>
      </c>
      <c r="DK35">
        <v>300.34817504882812</v>
      </c>
      <c r="DL35">
        <v>251.38217163085938</v>
      </c>
      <c r="DM35">
        <v>282.86257934570312</v>
      </c>
      <c r="DN35">
        <v>266.28677368164062</v>
      </c>
      <c r="DO35">
        <v>288.85464477539062</v>
      </c>
      <c r="DP35">
        <v>242.52647399902344</v>
      </c>
      <c r="DQ35">
        <v>237.49359130859375</v>
      </c>
      <c r="DR35">
        <v>233.55690002441406</v>
      </c>
      <c r="DS35">
        <v>253.90507507324219</v>
      </c>
      <c r="DT35">
        <v>256.30172729492188</v>
      </c>
      <c r="DU35">
        <v>205.96760559082031</v>
      </c>
      <c r="DV35">
        <v>209.45632934570312</v>
      </c>
      <c r="DW35">
        <v>300.19137573242188</v>
      </c>
      <c r="DX35">
        <v>251.86445617675781</v>
      </c>
      <c r="DY35">
        <v>282.671875</v>
      </c>
      <c r="DZ35">
        <v>266.25790405273438</v>
      </c>
      <c r="EA35">
        <v>288.30972290039062</v>
      </c>
      <c r="EB35">
        <v>242.90522766113281</v>
      </c>
      <c r="EC35">
        <v>238.13774108886719</v>
      </c>
      <c r="ED35">
        <v>233.32574462890625</v>
      </c>
      <c r="EE35">
        <v>253.54890441894531</v>
      </c>
      <c r="EF35">
        <v>256.2138671875</v>
      </c>
      <c r="EG35">
        <v>206.275634765625</v>
      </c>
      <c r="EH35">
        <v>209.91929626464844</v>
      </c>
      <c r="EI35">
        <v>300.14202880859375</v>
      </c>
      <c r="EJ35">
        <v>251.67459106445312</v>
      </c>
      <c r="EK35">
        <v>281.59994506835938</v>
      </c>
      <c r="EL35">
        <v>265.80868530273438</v>
      </c>
      <c r="EM35">
        <v>287.42337036132812</v>
      </c>
      <c r="EN35">
        <v>242.65530395507812</v>
      </c>
      <c r="EO35">
        <v>236.81552124023438</v>
      </c>
      <c r="EP35">
        <v>233.08053588867188</v>
      </c>
      <c r="EQ35">
        <v>253.64866638183594</v>
      </c>
      <c r="ER35">
        <v>256.2108154296875</v>
      </c>
      <c r="ES35">
        <v>205.94635009765625</v>
      </c>
      <c r="ET35">
        <v>210.30104064941406</v>
      </c>
      <c r="EU35">
        <v>297.80569458007812</v>
      </c>
      <c r="EV35">
        <v>251.91508483886719</v>
      </c>
      <c r="EW35">
        <v>279.87615966796875</v>
      </c>
      <c r="EX35">
        <v>266.10140991210938</v>
      </c>
      <c r="EY35">
        <v>287.53976440429688</v>
      </c>
      <c r="EZ35">
        <v>242.63545227050781</v>
      </c>
      <c r="FA35">
        <v>237.12301635742188</v>
      </c>
      <c r="FB35">
        <v>232.89483642578125</v>
      </c>
      <c r="FC35">
        <v>253.59805297851562</v>
      </c>
      <c r="FD35">
        <v>256.03659057617188</v>
      </c>
      <c r="FE35">
        <v>206.24996948242188</v>
      </c>
      <c r="FF35">
        <v>210.7578125</v>
      </c>
      <c r="FG35">
        <v>296.608642578125</v>
      </c>
      <c r="FH35">
        <v>252.12464904785156</v>
      </c>
      <c r="FI35">
        <v>279.95907592773438</v>
      </c>
      <c r="FJ35">
        <v>266.12979125976562</v>
      </c>
      <c r="FK35">
        <v>287.77801513671875</v>
      </c>
      <c r="FL35">
        <v>242.48590087890625</v>
      </c>
      <c r="FM35">
        <v>236.73207092285156</v>
      </c>
      <c r="FN35">
        <v>232.48368835449219</v>
      </c>
      <c r="FO35">
        <v>252.81617736816406</v>
      </c>
      <c r="FP35">
        <v>255.97798156738281</v>
      </c>
      <c r="FQ35">
        <v>206.56373596191406</v>
      </c>
      <c r="FR35">
        <v>211.29612731933594</v>
      </c>
      <c r="FS35">
        <v>295.27481079101562</v>
      </c>
      <c r="FT35">
        <v>252.3992919921875</v>
      </c>
      <c r="FU35">
        <v>278.32998657226562</v>
      </c>
      <c r="FV35">
        <v>265.3067626953125</v>
      </c>
      <c r="FW35">
        <v>286.6671142578125</v>
      </c>
      <c r="FX35">
        <v>242.30699157714844</v>
      </c>
      <c r="FY35">
        <v>237.79815673828125</v>
      </c>
      <c r="FZ35">
        <v>231.624267578125</v>
      </c>
      <c r="GA35">
        <v>252.45242309570312</v>
      </c>
      <c r="GB35">
        <v>253.92852783203125</v>
      </c>
      <c r="GC35">
        <v>254.10728454589844</v>
      </c>
      <c r="GD35">
        <v>254.78890991210938</v>
      </c>
      <c r="GE35">
        <v>253.5355224609375</v>
      </c>
      <c r="GF35">
        <v>254.68257141113281</v>
      </c>
      <c r="GG35">
        <v>254.18411254882812</v>
      </c>
      <c r="GH35">
        <v>254.57077026367188</v>
      </c>
      <c r="GI35">
        <v>253.99578857421875</v>
      </c>
      <c r="GJ35">
        <v>254.12442016601562</v>
      </c>
      <c r="GK35">
        <v>253.4383544921875</v>
      </c>
      <c r="GL35">
        <v>256.41952514648438</v>
      </c>
      <c r="GM35">
        <v>206.14414978027344</v>
      </c>
      <c r="GN35">
        <v>209.72001647949219</v>
      </c>
      <c r="GO35">
        <v>299.67626953125</v>
      </c>
      <c r="GP35">
        <v>251.78842163085938</v>
      </c>
      <c r="GQ35">
        <v>280.74432373046875</v>
      </c>
      <c r="GR35">
        <v>265.95928955078125</v>
      </c>
      <c r="GS35">
        <v>287.90383911132812</v>
      </c>
      <c r="GT35">
        <v>242.58442687988281</v>
      </c>
      <c r="GU35">
        <v>237.57061767578125</v>
      </c>
      <c r="GV35">
        <v>232.96966552734375</v>
      </c>
      <c r="GW35">
        <v>253.47590637207031</v>
      </c>
      <c r="GX35">
        <v>254.07374572753906</v>
      </c>
      <c r="GY35">
        <v>254.07373046875</v>
      </c>
    </row>
    <row r="36" spans="1:207" x14ac:dyDescent="0.2">
      <c r="A36" s="223">
        <v>43739</v>
      </c>
      <c r="B36">
        <v>10</v>
      </c>
      <c r="C36">
        <v>2019</v>
      </c>
      <c r="D36">
        <v>260.4793701171875</v>
      </c>
      <c r="E36">
        <v>259.32403564453125</v>
      </c>
      <c r="F36">
        <v>264.75006103515625</v>
      </c>
      <c r="G36">
        <v>262.98275756835938</v>
      </c>
      <c r="H36">
        <v>266.62701416015625</v>
      </c>
      <c r="I36">
        <v>261.41159057617188</v>
      </c>
      <c r="J36">
        <v>259.538330078125</v>
      </c>
      <c r="K36">
        <v>261.90966796875</v>
      </c>
      <c r="L36">
        <v>265.29190063476562</v>
      </c>
      <c r="M36">
        <v>262.54617309570312</v>
      </c>
      <c r="N36">
        <v>267.22210693359375</v>
      </c>
      <c r="O36">
        <v>259.60671997070312</v>
      </c>
      <c r="P36">
        <v>260.64459228515625</v>
      </c>
      <c r="Q36">
        <v>261.97869873046875</v>
      </c>
      <c r="R36">
        <v>266.2879638671875</v>
      </c>
      <c r="S36">
        <v>264.91891479492188</v>
      </c>
      <c r="T36">
        <v>268.24954223632812</v>
      </c>
      <c r="U36">
        <v>261.73837280273438</v>
      </c>
      <c r="V36">
        <v>259.121826171875</v>
      </c>
      <c r="W36">
        <v>260.22598266601562</v>
      </c>
      <c r="X36">
        <v>267.82952880859375</v>
      </c>
      <c r="Y36">
        <v>263.1646728515625</v>
      </c>
      <c r="Z36">
        <v>270.61602783203125</v>
      </c>
      <c r="AA36">
        <v>264.10003662109375</v>
      </c>
      <c r="AB36">
        <v>260.45635986328125</v>
      </c>
      <c r="AC36">
        <v>262.7803955078125</v>
      </c>
      <c r="AD36">
        <v>267.38980102539062</v>
      </c>
      <c r="AE36">
        <v>265.32858276367188</v>
      </c>
      <c r="AF36">
        <v>268.99481201171875</v>
      </c>
      <c r="AG36">
        <v>264.01812744140625</v>
      </c>
      <c r="AH36">
        <v>259.98907470703125</v>
      </c>
      <c r="AI36">
        <v>262.58889770507812</v>
      </c>
      <c r="AJ36">
        <v>267.40682983398438</v>
      </c>
      <c r="AK36">
        <v>262.07247924804688</v>
      </c>
      <c r="AL36">
        <v>270.48419189453125</v>
      </c>
      <c r="AM36">
        <v>262.04171752929688</v>
      </c>
      <c r="AN36">
        <v>259.89398193359375</v>
      </c>
      <c r="AO36">
        <v>263.87680053710938</v>
      </c>
      <c r="AP36">
        <v>268.008056640625</v>
      </c>
      <c r="AQ36">
        <v>266.12081909179688</v>
      </c>
      <c r="AR36">
        <v>270.82537841796875</v>
      </c>
      <c r="AS36">
        <v>262.09848022460938</v>
      </c>
      <c r="AT36">
        <v>260.65625</v>
      </c>
      <c r="AU36">
        <v>262.16912841796875</v>
      </c>
      <c r="AV36">
        <v>268.66934204101562</v>
      </c>
      <c r="AW36">
        <v>263.36590576171875</v>
      </c>
      <c r="AX36">
        <v>270.64675903320312</v>
      </c>
      <c r="AY36">
        <v>264.77734375</v>
      </c>
      <c r="AZ36">
        <v>260.6671142578125</v>
      </c>
      <c r="BA36">
        <v>263.00015258789062</v>
      </c>
      <c r="BB36">
        <v>269.99066162109375</v>
      </c>
      <c r="BC36">
        <v>265.0040283203125</v>
      </c>
      <c r="BD36">
        <v>272.07229614257812</v>
      </c>
      <c r="BE36">
        <v>264.73385620117188</v>
      </c>
      <c r="BF36">
        <v>260.32363891601562</v>
      </c>
      <c r="BG36">
        <v>263.18011474609375</v>
      </c>
      <c r="BH36">
        <v>268.76190185546875</v>
      </c>
      <c r="BI36">
        <v>261.21719360351562</v>
      </c>
      <c r="BJ36">
        <v>271.970703125</v>
      </c>
      <c r="BK36">
        <v>266.1156005859375</v>
      </c>
      <c r="BL36">
        <v>262.82440185546875</v>
      </c>
      <c r="BM36">
        <v>218.18951416015625</v>
      </c>
      <c r="BN36">
        <v>217.67599487304688</v>
      </c>
      <c r="BO36">
        <v>311.48443603515625</v>
      </c>
      <c r="BP36">
        <v>270.20230102539062</v>
      </c>
      <c r="BQ36">
        <v>296.39144897460938</v>
      </c>
      <c r="BR36">
        <v>275.75164794921875</v>
      </c>
      <c r="BS36">
        <v>290.47958374023438</v>
      </c>
      <c r="BT36">
        <v>248.02354431152344</v>
      </c>
      <c r="BU36">
        <v>244.70582580566406</v>
      </c>
      <c r="BV36">
        <v>240.57199096679688</v>
      </c>
      <c r="BW36">
        <v>265.24691772460938</v>
      </c>
      <c r="BX36">
        <v>262.78414916992188</v>
      </c>
      <c r="BY36">
        <v>218.73464965820312</v>
      </c>
      <c r="BZ36">
        <v>217.94508361816406</v>
      </c>
      <c r="CA36">
        <v>312.05331420898438</v>
      </c>
      <c r="CB36">
        <v>270.82662963867188</v>
      </c>
      <c r="CC36">
        <v>296.945068359375</v>
      </c>
      <c r="CD36">
        <v>275.91741943359375</v>
      </c>
      <c r="CE36">
        <v>290.34170532226562</v>
      </c>
      <c r="CF36">
        <v>247.704345703125</v>
      </c>
      <c r="CG36">
        <v>242.53111267089844</v>
      </c>
      <c r="CH36">
        <v>240.92256164550781</v>
      </c>
      <c r="CI36">
        <v>264.96014404296875</v>
      </c>
      <c r="CJ36">
        <v>262.82266235351562</v>
      </c>
      <c r="CK36">
        <v>218.48399353027344</v>
      </c>
      <c r="CL36">
        <v>218.90043640136719</v>
      </c>
      <c r="CM36">
        <v>308.50762939453125</v>
      </c>
      <c r="CN36">
        <v>271.1578369140625</v>
      </c>
      <c r="CO36">
        <v>295.10488891601562</v>
      </c>
      <c r="CP36">
        <v>276.1732177734375</v>
      </c>
      <c r="CQ36">
        <v>290.36392211914062</v>
      </c>
      <c r="CR36">
        <v>247.77769470214844</v>
      </c>
      <c r="CS36">
        <v>242.02470397949219</v>
      </c>
      <c r="CT36">
        <v>240.85450744628906</v>
      </c>
      <c r="CU36">
        <v>264.00994873046875</v>
      </c>
      <c r="CV36">
        <v>262.80722045898438</v>
      </c>
      <c r="CW36">
        <v>219.09165954589844</v>
      </c>
      <c r="CX36">
        <v>218.90914916992188</v>
      </c>
      <c r="CY36">
        <v>308.5185546875</v>
      </c>
      <c r="CZ36">
        <v>271.7237548828125</v>
      </c>
      <c r="DA36">
        <v>296.36697387695312</v>
      </c>
      <c r="DB36">
        <v>275.1795654296875</v>
      </c>
      <c r="DC36">
        <v>289.61856079101562</v>
      </c>
      <c r="DD36">
        <v>247.50367736816406</v>
      </c>
      <c r="DE36">
        <v>241.60684204101562</v>
      </c>
      <c r="DF36">
        <v>239.85389709472656</v>
      </c>
      <c r="DG36">
        <v>263.98764038085938</v>
      </c>
      <c r="DH36">
        <v>262.8095703125</v>
      </c>
      <c r="DI36">
        <v>218.37565612792969</v>
      </c>
      <c r="DJ36">
        <v>219.47636413574219</v>
      </c>
      <c r="DK36">
        <v>306.078857421875</v>
      </c>
      <c r="DL36">
        <v>271.80224609375</v>
      </c>
      <c r="DM36">
        <v>296.19442749023438</v>
      </c>
      <c r="DN36">
        <v>276.07958984375</v>
      </c>
      <c r="DO36">
        <v>290.24862670898438</v>
      </c>
      <c r="DP36">
        <v>247.29925537109375</v>
      </c>
      <c r="DQ36">
        <v>241.42652893066406</v>
      </c>
      <c r="DR36">
        <v>239.43098449707031</v>
      </c>
      <c r="DS36">
        <v>263.71923828125</v>
      </c>
      <c r="DT36">
        <v>262.56045532226562</v>
      </c>
      <c r="DU36">
        <v>218.62281799316406</v>
      </c>
      <c r="DV36">
        <v>219.42169189453125</v>
      </c>
      <c r="DW36">
        <v>305.88323974609375</v>
      </c>
      <c r="DX36">
        <v>272.19210815429688</v>
      </c>
      <c r="DY36">
        <v>295.9154052734375</v>
      </c>
      <c r="DZ36">
        <v>275.92703247070312</v>
      </c>
      <c r="EA36">
        <v>289.71844482421875</v>
      </c>
      <c r="EB36">
        <v>247.53947448730469</v>
      </c>
      <c r="EC36">
        <v>241.63751220703125</v>
      </c>
      <c r="ED36">
        <v>239.30224609375</v>
      </c>
      <c r="EE36">
        <v>263.31240844726562</v>
      </c>
      <c r="EF36">
        <v>262.50564575195312</v>
      </c>
      <c r="EG36">
        <v>219.02442932128906</v>
      </c>
      <c r="EH36">
        <v>219.79779052734375</v>
      </c>
      <c r="EI36">
        <v>305.82391357421875</v>
      </c>
      <c r="EJ36">
        <v>272.04315185546875</v>
      </c>
      <c r="EK36">
        <v>294.79580688476562</v>
      </c>
      <c r="EL36">
        <v>275.17233276367188</v>
      </c>
      <c r="EM36">
        <v>288.8807373046875</v>
      </c>
      <c r="EN36">
        <v>247.45692443847656</v>
      </c>
      <c r="EO36">
        <v>240.50401306152344</v>
      </c>
      <c r="EP36">
        <v>239.08442687988281</v>
      </c>
      <c r="EQ36">
        <v>263.46377563476562</v>
      </c>
      <c r="ER36">
        <v>262.56414794921875</v>
      </c>
      <c r="ES36">
        <v>218.56950378417969</v>
      </c>
      <c r="ET36">
        <v>220.20596313476562</v>
      </c>
      <c r="EU36">
        <v>303.51187133789062</v>
      </c>
      <c r="EV36">
        <v>272.28598022460938</v>
      </c>
      <c r="EW36">
        <v>292.85140991210938</v>
      </c>
      <c r="EX36">
        <v>275.60684204101562</v>
      </c>
      <c r="EY36">
        <v>288.94345092773438</v>
      </c>
      <c r="EZ36">
        <v>247.24127197265625</v>
      </c>
      <c r="FA36">
        <v>240.63204956054688</v>
      </c>
      <c r="FB36">
        <v>238.88255310058594</v>
      </c>
      <c r="FC36">
        <v>263.34951782226562</v>
      </c>
      <c r="FD36">
        <v>262.43484497070312</v>
      </c>
      <c r="FE36">
        <v>218.98231506347656</v>
      </c>
      <c r="FF36">
        <v>220.54264831542969</v>
      </c>
      <c r="FG36">
        <v>302.33169555664062</v>
      </c>
      <c r="FH36">
        <v>272.641357421875</v>
      </c>
      <c r="FI36">
        <v>292.98748779296875</v>
      </c>
      <c r="FJ36">
        <v>275.64987182617188</v>
      </c>
      <c r="FK36">
        <v>289.09835815429688</v>
      </c>
      <c r="FL36">
        <v>247.091064453125</v>
      </c>
      <c r="FM36">
        <v>240.20213317871094</v>
      </c>
      <c r="FN36">
        <v>238.42402648925781</v>
      </c>
      <c r="FO36">
        <v>262.45077514648438</v>
      </c>
      <c r="FP36">
        <v>262.4200439453125</v>
      </c>
      <c r="FQ36">
        <v>219.45341491699219</v>
      </c>
      <c r="FR36">
        <v>221.04991149902344</v>
      </c>
      <c r="FS36">
        <v>300.920166015625</v>
      </c>
      <c r="FT36">
        <v>273.03216552734375</v>
      </c>
      <c r="FU36">
        <v>291.14718627929688</v>
      </c>
      <c r="FV36">
        <v>274.26596069335938</v>
      </c>
      <c r="FW36">
        <v>287.90414428710938</v>
      </c>
      <c r="FX36">
        <v>246.98809814453125</v>
      </c>
      <c r="FY36">
        <v>241.08280944824219</v>
      </c>
      <c r="FZ36">
        <v>237.68022155761719</v>
      </c>
      <c r="GA36">
        <v>262.06588745117188</v>
      </c>
      <c r="GB36">
        <v>261.66952514648438</v>
      </c>
      <c r="GC36">
        <v>262.03857421875</v>
      </c>
      <c r="GD36">
        <v>262.76107788085938</v>
      </c>
      <c r="GE36">
        <v>261.74508666992188</v>
      </c>
      <c r="GF36">
        <v>262.90899658203125</v>
      </c>
      <c r="GG36">
        <v>262.41143798828125</v>
      </c>
      <c r="GH36">
        <v>262.9033203125</v>
      </c>
      <c r="GI36">
        <v>262.5030517578125</v>
      </c>
      <c r="GJ36">
        <v>262.67483520507812</v>
      </c>
      <c r="GK36">
        <v>262.30194091796875</v>
      </c>
      <c r="GL36">
        <v>262.639892578125</v>
      </c>
      <c r="GM36">
        <v>218.84339904785156</v>
      </c>
      <c r="GN36">
        <v>219.65348815917969</v>
      </c>
      <c r="GO36">
        <v>305.28640747070312</v>
      </c>
      <c r="GP36">
        <v>272.2161865234375</v>
      </c>
      <c r="GQ36">
        <v>293.84091186523438</v>
      </c>
      <c r="GR36">
        <v>275.36886596679688</v>
      </c>
      <c r="GS36">
        <v>289.34103393554688</v>
      </c>
      <c r="GT36">
        <v>247.33378601074219</v>
      </c>
      <c r="GU36">
        <v>241.12051391601562</v>
      </c>
      <c r="GV36">
        <v>238.94340515136719</v>
      </c>
      <c r="GW36">
        <v>263.23123168945312</v>
      </c>
      <c r="GX36">
        <v>262.439208984375</v>
      </c>
      <c r="GY36">
        <v>262.439208984375</v>
      </c>
    </row>
    <row r="37" spans="1:207" x14ac:dyDescent="0.2">
      <c r="A37" s="223">
        <v>43770</v>
      </c>
      <c r="B37">
        <v>11</v>
      </c>
      <c r="C37">
        <v>2019</v>
      </c>
      <c r="D37">
        <v>271.87631225585938</v>
      </c>
      <c r="E37">
        <v>271.09707641601562</v>
      </c>
      <c r="F37">
        <v>274.73562622070312</v>
      </c>
      <c r="G37">
        <v>274.418212890625</v>
      </c>
      <c r="H37">
        <v>279.26885986328125</v>
      </c>
      <c r="I37">
        <v>273.63949584960938</v>
      </c>
      <c r="J37">
        <v>270.94110107421875</v>
      </c>
      <c r="K37">
        <v>273.8472900390625</v>
      </c>
      <c r="L37">
        <v>275.46209716796875</v>
      </c>
      <c r="M37">
        <v>273.90673828125</v>
      </c>
      <c r="N37">
        <v>279.708984375</v>
      </c>
      <c r="O37">
        <v>271.73263549804688</v>
      </c>
      <c r="P37">
        <v>271.89328002929688</v>
      </c>
      <c r="Q37">
        <v>273.74224853515625</v>
      </c>
      <c r="R37">
        <v>276.56100463867188</v>
      </c>
      <c r="S37">
        <v>276.46340942382812</v>
      </c>
      <c r="T37">
        <v>280.59408569335938</v>
      </c>
      <c r="U37">
        <v>273.94781494140625</v>
      </c>
      <c r="V37">
        <v>270.01522827148438</v>
      </c>
      <c r="W37">
        <v>272.03131103515625</v>
      </c>
      <c r="X37">
        <v>278.34555053710938</v>
      </c>
      <c r="Y37">
        <v>274.289794921875</v>
      </c>
      <c r="Z37">
        <v>283.01263427734375</v>
      </c>
      <c r="AA37">
        <v>276.27053833007812</v>
      </c>
      <c r="AB37">
        <v>271.494873046875</v>
      </c>
      <c r="AC37">
        <v>274.8267822265625</v>
      </c>
      <c r="AD37">
        <v>278.03921508789062</v>
      </c>
      <c r="AE37">
        <v>276.82452392578125</v>
      </c>
      <c r="AF37">
        <v>281.3861083984375</v>
      </c>
      <c r="AG37">
        <v>276.60690307617188</v>
      </c>
      <c r="AH37">
        <v>271.05337524414062</v>
      </c>
      <c r="AI37">
        <v>274.37429809570312</v>
      </c>
      <c r="AJ37">
        <v>277.96047973632812</v>
      </c>
      <c r="AK37">
        <v>273.58624267578125</v>
      </c>
      <c r="AL37">
        <v>282.88168334960938</v>
      </c>
      <c r="AM37">
        <v>274.13082885742188</v>
      </c>
      <c r="AN37">
        <v>270.74966430664062</v>
      </c>
      <c r="AO37">
        <v>275.76632690429688</v>
      </c>
      <c r="AP37">
        <v>278.34097290039062</v>
      </c>
      <c r="AQ37">
        <v>277.78866577148438</v>
      </c>
      <c r="AR37">
        <v>282.902587890625</v>
      </c>
      <c r="AS37">
        <v>274.12203979492188</v>
      </c>
      <c r="AT37">
        <v>271.45346069335938</v>
      </c>
      <c r="AU37">
        <v>273.74169921875</v>
      </c>
      <c r="AV37">
        <v>279.11965942382812</v>
      </c>
      <c r="AW37">
        <v>274.69223022460938</v>
      </c>
      <c r="AX37">
        <v>282.58468627929688</v>
      </c>
      <c r="AY37">
        <v>276.85552978515625</v>
      </c>
      <c r="AZ37">
        <v>271.35446166992188</v>
      </c>
      <c r="BA37">
        <v>274.617431640625</v>
      </c>
      <c r="BB37">
        <v>280.19024658203125</v>
      </c>
      <c r="BC37">
        <v>276.078369140625</v>
      </c>
      <c r="BD37">
        <v>283.949951171875</v>
      </c>
      <c r="BE37">
        <v>276.5721435546875</v>
      </c>
      <c r="BF37">
        <v>270.40618896484375</v>
      </c>
      <c r="BG37">
        <v>274.492431640625</v>
      </c>
      <c r="BH37">
        <v>278.86834716796875</v>
      </c>
      <c r="BI37">
        <v>272.38369750976562</v>
      </c>
      <c r="BJ37">
        <v>283.65274047851562</v>
      </c>
      <c r="BK37">
        <v>277.74447631835938</v>
      </c>
      <c r="BL37">
        <v>276.071044921875</v>
      </c>
      <c r="BM37">
        <v>230.5113525390625</v>
      </c>
      <c r="BN37">
        <v>227.3975830078125</v>
      </c>
      <c r="BO37">
        <v>315.97784423828125</v>
      </c>
      <c r="BP37">
        <v>272.0152587890625</v>
      </c>
      <c r="BQ37">
        <v>315.50848388671875</v>
      </c>
      <c r="BR37">
        <v>289.16024780273438</v>
      </c>
      <c r="BS37">
        <v>312.04986572265625</v>
      </c>
      <c r="BT37">
        <v>256.80270385742188</v>
      </c>
      <c r="BU37">
        <v>256.134765625</v>
      </c>
      <c r="BV37">
        <v>248.57325744628906</v>
      </c>
      <c r="BW37">
        <v>278.82781982421875</v>
      </c>
      <c r="BX37">
        <v>276.19271850585938</v>
      </c>
      <c r="BY37">
        <v>231.0482177734375</v>
      </c>
      <c r="BZ37">
        <v>227.70803833007812</v>
      </c>
      <c r="CA37">
        <v>316.52932739257812</v>
      </c>
      <c r="CB37">
        <v>272.6148681640625</v>
      </c>
      <c r="CC37">
        <v>316.15963745117188</v>
      </c>
      <c r="CD37">
        <v>289.33322143554688</v>
      </c>
      <c r="CE37">
        <v>312.04714965820312</v>
      </c>
      <c r="CF37">
        <v>256.2374267578125</v>
      </c>
      <c r="CG37">
        <v>251.67831420898438</v>
      </c>
      <c r="CH37">
        <v>248.93354797363281</v>
      </c>
      <c r="CI37">
        <v>278.447265625</v>
      </c>
      <c r="CJ37">
        <v>276.38412475585938</v>
      </c>
      <c r="CK37">
        <v>230.81044006347656</v>
      </c>
      <c r="CL37">
        <v>228.68475341796875</v>
      </c>
      <c r="CM37">
        <v>313.01852416992188</v>
      </c>
      <c r="CN37">
        <v>272.87200927734375</v>
      </c>
      <c r="CO37">
        <v>313.9747314453125</v>
      </c>
      <c r="CP37">
        <v>289.56427001953125</v>
      </c>
      <c r="CQ37">
        <v>311.94265747070312</v>
      </c>
      <c r="CR37">
        <v>256.24697875976562</v>
      </c>
      <c r="CS37">
        <v>254.24909973144531</v>
      </c>
      <c r="CT37">
        <v>248.84828186035156</v>
      </c>
      <c r="CU37">
        <v>277.15667724609375</v>
      </c>
      <c r="CV37">
        <v>276.53237915039062</v>
      </c>
      <c r="CW37">
        <v>231.330322265625</v>
      </c>
      <c r="CX37">
        <v>228.80030822753906</v>
      </c>
      <c r="CY37">
        <v>313.15371704101562</v>
      </c>
      <c r="CZ37">
        <v>273.3243408203125</v>
      </c>
      <c r="DA37">
        <v>315.42276000976562</v>
      </c>
      <c r="DB37">
        <v>287.968505859375</v>
      </c>
      <c r="DC37">
        <v>311.11532592773438</v>
      </c>
      <c r="DD37">
        <v>256.05935668945312</v>
      </c>
      <c r="DE37">
        <v>253.3992919921875</v>
      </c>
      <c r="DF37">
        <v>247.75698852539062</v>
      </c>
      <c r="DG37">
        <v>277.02825927734375</v>
      </c>
      <c r="DH37">
        <v>276.63082885742188</v>
      </c>
      <c r="DI37">
        <v>230.65199279785156</v>
      </c>
      <c r="DJ37">
        <v>229.4166259765625</v>
      </c>
      <c r="DK37">
        <v>310.63735961914062</v>
      </c>
      <c r="DL37">
        <v>273.37530517578125</v>
      </c>
      <c r="DM37">
        <v>315.24337768554688</v>
      </c>
      <c r="DN37">
        <v>289.33489990234375</v>
      </c>
      <c r="DO37">
        <v>311.74826049804688</v>
      </c>
      <c r="DP37">
        <v>255.78239440917969</v>
      </c>
      <c r="DQ37">
        <v>252.03239440917969</v>
      </c>
      <c r="DR37">
        <v>247.32968139648438</v>
      </c>
      <c r="DS37">
        <v>276.7371826171875</v>
      </c>
      <c r="DT37">
        <v>276.43511962890625</v>
      </c>
      <c r="DU37">
        <v>230.92250061035156</v>
      </c>
      <c r="DV37">
        <v>229.27876281738281</v>
      </c>
      <c r="DW37">
        <v>310.5689697265625</v>
      </c>
      <c r="DX37">
        <v>273.92587280273438</v>
      </c>
      <c r="DY37">
        <v>314.93179321289062</v>
      </c>
      <c r="DZ37">
        <v>288.88153076171875</v>
      </c>
      <c r="EA37">
        <v>311.20736694335938</v>
      </c>
      <c r="EB37">
        <v>255.99685668945312</v>
      </c>
      <c r="EC37">
        <v>255.13381958007812</v>
      </c>
      <c r="ED37">
        <v>247.19279479980469</v>
      </c>
      <c r="EE37">
        <v>276.12762451171875</v>
      </c>
      <c r="EF37">
        <v>276.4305419921875</v>
      </c>
      <c r="EG37">
        <v>231.30857849121094</v>
      </c>
      <c r="EH37">
        <v>229.59388732910156</v>
      </c>
      <c r="EI37">
        <v>310.60946655273438</v>
      </c>
      <c r="EJ37">
        <v>273.74481201171875</v>
      </c>
      <c r="EK37">
        <v>313.5323486328125</v>
      </c>
      <c r="EL37">
        <v>287.7633056640625</v>
      </c>
      <c r="EM37">
        <v>310.39459228515625</v>
      </c>
      <c r="EN37">
        <v>255.82858276367188</v>
      </c>
      <c r="EO37">
        <v>252.08636474609375</v>
      </c>
      <c r="EP37">
        <v>246.93095397949219</v>
      </c>
      <c r="EQ37">
        <v>276.34823608398438</v>
      </c>
      <c r="ER37">
        <v>276.62860107421875</v>
      </c>
      <c r="ES37">
        <v>230.84211730957031</v>
      </c>
      <c r="ET37">
        <v>230.05509948730469</v>
      </c>
      <c r="EU37">
        <v>308.33065795898438</v>
      </c>
      <c r="EV37">
        <v>273.95281982421875</v>
      </c>
      <c r="EW37">
        <v>311.1248779296875</v>
      </c>
      <c r="EX37">
        <v>288.23736572265625</v>
      </c>
      <c r="EY37">
        <v>310.46548461914062</v>
      </c>
      <c r="EZ37">
        <v>255.63356018066406</v>
      </c>
      <c r="FA37">
        <v>253.22895812988281</v>
      </c>
      <c r="FB37">
        <v>246.70985412597656</v>
      </c>
      <c r="FC37">
        <v>276.08172607421875</v>
      </c>
      <c r="FD37">
        <v>276.576416015625</v>
      </c>
      <c r="FE37">
        <v>231.2044677734375</v>
      </c>
      <c r="FF37">
        <v>230.38520812988281</v>
      </c>
      <c r="FG37">
        <v>307.22885131835938</v>
      </c>
      <c r="FH37">
        <v>274.17648315429688</v>
      </c>
      <c r="FI37">
        <v>311.26025390625</v>
      </c>
      <c r="FJ37">
        <v>288.32101440429688</v>
      </c>
      <c r="FK37">
        <v>310.61117553710938</v>
      </c>
      <c r="FL37">
        <v>255.340576171875</v>
      </c>
      <c r="FM37">
        <v>253.51785278320312</v>
      </c>
      <c r="FN37">
        <v>246.25302124023438</v>
      </c>
      <c r="FO37">
        <v>274.89776611328125</v>
      </c>
      <c r="FP37">
        <v>276.66934204101562</v>
      </c>
      <c r="FQ37">
        <v>231.69560241699219</v>
      </c>
      <c r="FR37">
        <v>230.77462768554688</v>
      </c>
      <c r="FS37">
        <v>305.99386596679688</v>
      </c>
      <c r="FT37">
        <v>274.4691162109375</v>
      </c>
      <c r="FU37">
        <v>309.04754638671875</v>
      </c>
      <c r="FV37">
        <v>286.3446044921875</v>
      </c>
      <c r="FW37">
        <v>309.2236328125</v>
      </c>
      <c r="FX37">
        <v>255.02020263671875</v>
      </c>
      <c r="FY37">
        <v>255.72027587890625</v>
      </c>
      <c r="FZ37">
        <v>245.36311340332031</v>
      </c>
      <c r="GA37">
        <v>274.35653686523438</v>
      </c>
      <c r="GB37">
        <v>273.06500244140625</v>
      </c>
      <c r="GC37">
        <v>273.5281982421875</v>
      </c>
      <c r="GD37">
        <v>274.18603515625</v>
      </c>
      <c r="GE37">
        <v>273.09622192382812</v>
      </c>
      <c r="GF37">
        <v>274.4630126953125</v>
      </c>
      <c r="GG37">
        <v>273.85659790039062</v>
      </c>
      <c r="GH37">
        <v>274.2535400390625</v>
      </c>
      <c r="GI37">
        <v>273.71841430664062</v>
      </c>
      <c r="GJ37">
        <v>273.80435180664062</v>
      </c>
      <c r="GK37">
        <v>272.923095703125</v>
      </c>
      <c r="GL37">
        <v>276.46591186523438</v>
      </c>
      <c r="GM37">
        <v>231.11480712890625</v>
      </c>
      <c r="GN37">
        <v>229.46864318847656</v>
      </c>
      <c r="GO37">
        <v>310.04800415039062</v>
      </c>
      <c r="GP37">
        <v>273.81515502929688</v>
      </c>
      <c r="GQ37">
        <v>312.3502197265625</v>
      </c>
      <c r="GR37">
        <v>288.08950805664062</v>
      </c>
      <c r="GS37">
        <v>310.84103393554688</v>
      </c>
      <c r="GT37">
        <v>255.67774963378906</v>
      </c>
      <c r="GU37">
        <v>253.91221618652344</v>
      </c>
      <c r="GV37">
        <v>246.77815246582031</v>
      </c>
      <c r="GW37">
        <v>275.99786376953125</v>
      </c>
      <c r="GX37">
        <v>273.65249633789062</v>
      </c>
      <c r="GY37">
        <v>273.6524658203125</v>
      </c>
    </row>
    <row r="38" spans="1:207" x14ac:dyDescent="0.2">
      <c r="A38" s="223">
        <v>43800</v>
      </c>
      <c r="B38">
        <v>12</v>
      </c>
      <c r="C38">
        <v>2019</v>
      </c>
      <c r="D38">
        <v>281.37966918945312</v>
      </c>
      <c r="E38">
        <v>280.3345947265625</v>
      </c>
      <c r="F38">
        <v>284.72146606445312</v>
      </c>
      <c r="G38">
        <v>285.22601318359375</v>
      </c>
      <c r="H38">
        <v>287.83834838867188</v>
      </c>
      <c r="I38">
        <v>284.09994506835938</v>
      </c>
      <c r="J38">
        <v>280.4688720703125</v>
      </c>
      <c r="K38">
        <v>283.5087890625</v>
      </c>
      <c r="L38">
        <v>285.60873413085938</v>
      </c>
      <c r="M38">
        <v>284.57244873046875</v>
      </c>
      <c r="N38">
        <v>288.41793823242188</v>
      </c>
      <c r="O38">
        <v>282.42819213867188</v>
      </c>
      <c r="P38">
        <v>281.7359619140625</v>
      </c>
      <c r="Q38">
        <v>283.376953125</v>
      </c>
      <c r="R38">
        <v>286.79058837890625</v>
      </c>
      <c r="S38">
        <v>287.86187744140625</v>
      </c>
      <c r="T38">
        <v>289.5631103515625</v>
      </c>
      <c r="U38">
        <v>284.84182739257812</v>
      </c>
      <c r="V38">
        <v>279.991455078125</v>
      </c>
      <c r="W38">
        <v>281.6766357421875</v>
      </c>
      <c r="X38">
        <v>288.81246948242188</v>
      </c>
      <c r="Y38">
        <v>285.1109619140625</v>
      </c>
      <c r="Z38">
        <v>292.32980346679688</v>
      </c>
      <c r="AA38">
        <v>287.50759887695312</v>
      </c>
      <c r="AB38">
        <v>281.58065795898438</v>
      </c>
      <c r="AC38">
        <v>284.76339721679688</v>
      </c>
      <c r="AD38">
        <v>288.46893310546875</v>
      </c>
      <c r="AE38">
        <v>288.1734619140625</v>
      </c>
      <c r="AF38">
        <v>290.54193115234375</v>
      </c>
      <c r="AG38">
        <v>288.12423706054688</v>
      </c>
      <c r="AH38">
        <v>281.14572143554688</v>
      </c>
      <c r="AI38">
        <v>284.21942138671875</v>
      </c>
      <c r="AJ38">
        <v>288.36798095703125</v>
      </c>
      <c r="AK38">
        <v>284.5128173828125</v>
      </c>
      <c r="AL38">
        <v>292.41656494140625</v>
      </c>
      <c r="AM38">
        <v>285.15826416015625</v>
      </c>
      <c r="AN38">
        <v>281.07598876953125</v>
      </c>
      <c r="AO38">
        <v>285.71640014648438</v>
      </c>
      <c r="AP38">
        <v>288.9276123046875</v>
      </c>
      <c r="AQ38">
        <v>289.26535034179688</v>
      </c>
      <c r="AR38">
        <v>292.58135986328125</v>
      </c>
      <c r="AS38">
        <v>285.33999633789062</v>
      </c>
      <c r="AT38">
        <v>281.98922729492188</v>
      </c>
      <c r="AU38">
        <v>283.75369262695312</v>
      </c>
      <c r="AV38">
        <v>289.744873046875</v>
      </c>
      <c r="AW38">
        <v>285.78543090820312</v>
      </c>
      <c r="AX38">
        <v>292.2833251953125</v>
      </c>
      <c r="AY38">
        <v>288.49343872070312</v>
      </c>
      <c r="AZ38">
        <v>281.97344970703125</v>
      </c>
      <c r="BA38">
        <v>284.612548828125</v>
      </c>
      <c r="BB38">
        <v>291.0694580078125</v>
      </c>
      <c r="BC38">
        <v>287.13873291015625</v>
      </c>
      <c r="BD38">
        <v>293.69650268554688</v>
      </c>
      <c r="BE38">
        <v>288.06964111328125</v>
      </c>
      <c r="BF38">
        <v>281.25537109375</v>
      </c>
      <c r="BG38">
        <v>284.60479736328125</v>
      </c>
      <c r="BH38">
        <v>289.7357177734375</v>
      </c>
      <c r="BI38">
        <v>283.84170532226562</v>
      </c>
      <c r="BJ38">
        <v>293.76763916015625</v>
      </c>
      <c r="BK38">
        <v>289.21719360351562</v>
      </c>
      <c r="BL38">
        <v>285.07119750976562</v>
      </c>
      <c r="BM38">
        <v>237.70608520507812</v>
      </c>
      <c r="BN38">
        <v>233.32066345214844</v>
      </c>
      <c r="BO38">
        <v>322.51373291015625</v>
      </c>
      <c r="BP38">
        <v>286.6331787109375</v>
      </c>
      <c r="BQ38">
        <v>332.14566040039062</v>
      </c>
      <c r="BR38">
        <v>304.18148803710938</v>
      </c>
      <c r="BS38">
        <v>341.1971435546875</v>
      </c>
      <c r="BT38">
        <v>262.97055053710938</v>
      </c>
      <c r="BU38">
        <v>261.64535522460938</v>
      </c>
      <c r="BV38">
        <v>256.42816162109375</v>
      </c>
      <c r="BW38">
        <v>288.87161254882812</v>
      </c>
      <c r="BX38">
        <v>285.07308959960938</v>
      </c>
      <c r="BY38">
        <v>238.22982788085938</v>
      </c>
      <c r="BZ38">
        <v>233.54066467285156</v>
      </c>
      <c r="CA38">
        <v>322.90948486328125</v>
      </c>
      <c r="CB38">
        <v>287.28390502929688</v>
      </c>
      <c r="CC38">
        <v>333.00704956054688</v>
      </c>
      <c r="CD38">
        <v>304.23773193359375</v>
      </c>
      <c r="CE38">
        <v>341.38180541992188</v>
      </c>
      <c r="CF38">
        <v>262.48123168945312</v>
      </c>
      <c r="CG38">
        <v>255.95480346679688</v>
      </c>
      <c r="CH38">
        <v>256.72210693359375</v>
      </c>
      <c r="CI38">
        <v>288.41537475585938</v>
      </c>
      <c r="CJ38">
        <v>285.168701171875</v>
      </c>
      <c r="CK38">
        <v>237.97084045410156</v>
      </c>
      <c r="CL38">
        <v>234.34577941894531</v>
      </c>
      <c r="CM38">
        <v>319.53268432617188</v>
      </c>
      <c r="CN38">
        <v>287.57687377929688</v>
      </c>
      <c r="CO38">
        <v>331.17889404296875</v>
      </c>
      <c r="CP38">
        <v>304.5185546875</v>
      </c>
      <c r="CQ38">
        <v>341.51815795898438</v>
      </c>
      <c r="CR38">
        <v>262.50030517578125</v>
      </c>
      <c r="CS38">
        <v>260.26837158203125</v>
      </c>
      <c r="CT38">
        <v>256.65133666992188</v>
      </c>
      <c r="CU38">
        <v>287.09051513671875</v>
      </c>
      <c r="CV38">
        <v>285.30142211914062</v>
      </c>
      <c r="CW38">
        <v>238.51100158691406</v>
      </c>
      <c r="CX38">
        <v>234.4801025390625</v>
      </c>
      <c r="CY38">
        <v>319.52798461914062</v>
      </c>
      <c r="CZ38">
        <v>288.06549072265625</v>
      </c>
      <c r="DA38">
        <v>332.52059936523438</v>
      </c>
      <c r="DB38">
        <v>302.58169555664062</v>
      </c>
      <c r="DC38">
        <v>340.6090087890625</v>
      </c>
      <c r="DD38">
        <v>261.97052001953125</v>
      </c>
      <c r="DE38">
        <v>259.20089721679688</v>
      </c>
      <c r="DF38">
        <v>255.75440979003906</v>
      </c>
      <c r="DG38">
        <v>287.00689697265625</v>
      </c>
      <c r="DH38">
        <v>285.3275146484375</v>
      </c>
      <c r="DI38">
        <v>237.82685852050781</v>
      </c>
      <c r="DJ38">
        <v>234.97354125976562</v>
      </c>
      <c r="DK38">
        <v>317.01284790039062</v>
      </c>
      <c r="DL38">
        <v>288.14132690429688</v>
      </c>
      <c r="DM38">
        <v>332.42135620117188</v>
      </c>
      <c r="DN38">
        <v>304.04290771484375</v>
      </c>
      <c r="DO38">
        <v>341.4664306640625</v>
      </c>
      <c r="DP38">
        <v>261.77471923828125</v>
      </c>
      <c r="DQ38">
        <v>257.0963134765625</v>
      </c>
      <c r="DR38">
        <v>255.38748168945312</v>
      </c>
      <c r="DS38">
        <v>286.71060180664062</v>
      </c>
      <c r="DT38">
        <v>285.15487670898438</v>
      </c>
      <c r="DU38">
        <v>238.10244750976562</v>
      </c>
      <c r="DV38">
        <v>234.92658996582031</v>
      </c>
      <c r="DW38">
        <v>316.96298217773438</v>
      </c>
      <c r="DX38">
        <v>288.656494140625</v>
      </c>
      <c r="DY38">
        <v>332.17095947265625</v>
      </c>
      <c r="DZ38">
        <v>303.52450561523438</v>
      </c>
      <c r="EA38">
        <v>340.9193115234375</v>
      </c>
      <c r="EB38">
        <v>261.90756225585938</v>
      </c>
      <c r="EC38">
        <v>261.87844848632812</v>
      </c>
      <c r="ED38">
        <v>255.26338195800781</v>
      </c>
      <c r="EE38">
        <v>286.07351684570312</v>
      </c>
      <c r="EF38">
        <v>285.14483642578125</v>
      </c>
      <c r="EG38">
        <v>238.49372863769531</v>
      </c>
      <c r="EH38">
        <v>235.21168518066406</v>
      </c>
      <c r="EI38">
        <v>316.91693115234375</v>
      </c>
      <c r="EJ38">
        <v>288.49169921875</v>
      </c>
      <c r="EK38">
        <v>330.96881103515625</v>
      </c>
      <c r="EL38">
        <v>302.306396484375</v>
      </c>
      <c r="EM38">
        <v>339.90957641601562</v>
      </c>
      <c r="EN38">
        <v>261.90109252929688</v>
      </c>
      <c r="EO38">
        <v>257.66412353515625</v>
      </c>
      <c r="EP38">
        <v>255.05647277832031</v>
      </c>
      <c r="EQ38">
        <v>286.2806396484375</v>
      </c>
      <c r="ER38">
        <v>285.29351806640625</v>
      </c>
      <c r="ES38">
        <v>238.02764892578125</v>
      </c>
      <c r="ET38">
        <v>235.64942932128906</v>
      </c>
      <c r="EU38">
        <v>314.81622314453125</v>
      </c>
      <c r="EV38">
        <v>288.69415283203125</v>
      </c>
      <c r="EW38">
        <v>329.00466918945312</v>
      </c>
      <c r="EX38">
        <v>302.82876586914062</v>
      </c>
      <c r="EY38">
        <v>339.98141479492188</v>
      </c>
      <c r="EZ38">
        <v>261.47503662109375</v>
      </c>
      <c r="FA38">
        <v>259.515625</v>
      </c>
      <c r="FB38">
        <v>254.87544250488281</v>
      </c>
      <c r="FC38">
        <v>286.10183715820312</v>
      </c>
      <c r="FD38">
        <v>285.19656372070312</v>
      </c>
      <c r="FE38">
        <v>238.38978576660156</v>
      </c>
      <c r="FF38">
        <v>236.01579284667969</v>
      </c>
      <c r="FG38">
        <v>313.73260498046875</v>
      </c>
      <c r="FH38">
        <v>288.947509765625</v>
      </c>
      <c r="FI38">
        <v>329.15957641601562</v>
      </c>
      <c r="FJ38">
        <v>302.92196655273438</v>
      </c>
      <c r="FK38">
        <v>340.33804321289062</v>
      </c>
      <c r="FL38">
        <v>261.26766967773438</v>
      </c>
      <c r="FM38">
        <v>260.13198852539062</v>
      </c>
      <c r="FN38">
        <v>254.48387145996094</v>
      </c>
      <c r="FO38">
        <v>284.86959838867188</v>
      </c>
      <c r="FP38">
        <v>285.24298095703125</v>
      </c>
      <c r="FQ38">
        <v>238.86689758300781</v>
      </c>
      <c r="FR38">
        <v>236.31651306152344</v>
      </c>
      <c r="FS38">
        <v>312.70489501953125</v>
      </c>
      <c r="FT38">
        <v>289.26763916015625</v>
      </c>
      <c r="FU38">
        <v>327.26904296875</v>
      </c>
      <c r="FV38">
        <v>300.74160766601562</v>
      </c>
      <c r="FW38">
        <v>338.95364379882812</v>
      </c>
      <c r="FX38">
        <v>261.12576293945312</v>
      </c>
      <c r="FY38">
        <v>263.258056640625</v>
      </c>
      <c r="FZ38">
        <v>253.77044677734375</v>
      </c>
      <c r="GA38">
        <v>284.28994750976562</v>
      </c>
      <c r="GB38">
        <v>282.72152709960938</v>
      </c>
      <c r="GC38">
        <v>283.29034423828125</v>
      </c>
      <c r="GD38">
        <v>284.099609375</v>
      </c>
      <c r="GE38">
        <v>283.07220458984375</v>
      </c>
      <c r="GF38">
        <v>284.55831909179688</v>
      </c>
      <c r="GG38">
        <v>283.9332275390625</v>
      </c>
      <c r="GH38">
        <v>284.52886962890625</v>
      </c>
      <c r="GI38">
        <v>284.11407470703125</v>
      </c>
      <c r="GJ38">
        <v>284.24557495117188</v>
      </c>
      <c r="GK38">
        <v>283.60357666015625</v>
      </c>
      <c r="GL38">
        <v>285.19924926757812</v>
      </c>
      <c r="GM38">
        <v>238.29415893554688</v>
      </c>
      <c r="GN38">
        <v>235.11500549316406</v>
      </c>
      <c r="GO38">
        <v>316.53182983398438</v>
      </c>
      <c r="GP38">
        <v>288.56674194335938</v>
      </c>
      <c r="GQ38">
        <v>329.9862060546875</v>
      </c>
      <c r="GR38">
        <v>302.70562744140625</v>
      </c>
      <c r="GS38">
        <v>340.43032836914062</v>
      </c>
      <c r="GT38">
        <v>261.70388793945312</v>
      </c>
      <c r="GU38">
        <v>260.27716064453125</v>
      </c>
      <c r="GV38">
        <v>254.93252563476562</v>
      </c>
      <c r="GW38">
        <v>285.96160888671875</v>
      </c>
      <c r="GX38">
        <v>283.88604736328125</v>
      </c>
      <c r="GY38">
        <v>283.88604736328125</v>
      </c>
    </row>
    <row r="39" spans="1:207" x14ac:dyDescent="0.2">
      <c r="A39" s="223">
        <v>43831</v>
      </c>
      <c r="B39">
        <v>1</v>
      </c>
      <c r="C39">
        <v>2020</v>
      </c>
      <c r="D39">
        <v>288.327880859375</v>
      </c>
      <c r="E39">
        <v>288.99029541015625</v>
      </c>
      <c r="F39">
        <v>292.85992431640625</v>
      </c>
      <c r="G39">
        <v>295.42611694335938</v>
      </c>
      <c r="H39">
        <v>296.30441284179688</v>
      </c>
      <c r="I39">
        <v>292.06900024414062</v>
      </c>
      <c r="J39">
        <v>287.5576171875</v>
      </c>
      <c r="K39">
        <v>291.3131103515625</v>
      </c>
      <c r="L39">
        <v>293.43682861328125</v>
      </c>
      <c r="M39">
        <v>294.39154052734375</v>
      </c>
      <c r="N39">
        <v>296.16494750976562</v>
      </c>
      <c r="O39">
        <v>290.01370239257812</v>
      </c>
      <c r="P39">
        <v>287.9071044921875</v>
      </c>
      <c r="Q39">
        <v>291.13275146484375</v>
      </c>
      <c r="R39">
        <v>294.33734130859375</v>
      </c>
      <c r="S39">
        <v>297.10812377929688</v>
      </c>
      <c r="T39">
        <v>297.40939331054688</v>
      </c>
      <c r="U39">
        <v>292.46578979492188</v>
      </c>
      <c r="V39">
        <v>286.24032592773438</v>
      </c>
      <c r="W39">
        <v>289.32479858398438</v>
      </c>
      <c r="X39">
        <v>296.09100341796875</v>
      </c>
      <c r="Y39">
        <v>294.09384155273438</v>
      </c>
      <c r="Z39">
        <v>299.76205444335938</v>
      </c>
      <c r="AA39">
        <v>294.88528442382812</v>
      </c>
      <c r="AB39">
        <v>287.72052001953125</v>
      </c>
      <c r="AC39">
        <v>291.83660888671875</v>
      </c>
      <c r="AD39">
        <v>295.4002685546875</v>
      </c>
      <c r="AE39">
        <v>297.1285400390625</v>
      </c>
      <c r="AF39">
        <v>297.87295532226562</v>
      </c>
      <c r="AG39">
        <v>295.44259643554688</v>
      </c>
      <c r="AH39">
        <v>287.08316040039062</v>
      </c>
      <c r="AI39">
        <v>291.37606811523438</v>
      </c>
      <c r="AJ39">
        <v>295.0137939453125</v>
      </c>
      <c r="AK39">
        <v>293.54595947265625</v>
      </c>
      <c r="AL39">
        <v>299.397216796875</v>
      </c>
      <c r="AM39">
        <v>292.5401611328125</v>
      </c>
      <c r="AN39">
        <v>286.67755126953125</v>
      </c>
      <c r="AO39">
        <v>292.64703369140625</v>
      </c>
      <c r="AP39">
        <v>295.02328491210938</v>
      </c>
      <c r="AQ39">
        <v>297.55160522460938</v>
      </c>
      <c r="AR39">
        <v>299.6717529296875</v>
      </c>
      <c r="AS39">
        <v>292.85989379882812</v>
      </c>
      <c r="AT39">
        <v>287.02676391601562</v>
      </c>
      <c r="AU39">
        <v>290.64404296875</v>
      </c>
      <c r="AV39">
        <v>295.71771240234375</v>
      </c>
      <c r="AW39">
        <v>293.80050659179688</v>
      </c>
      <c r="AX39">
        <v>299.49002075195312</v>
      </c>
      <c r="AY39">
        <v>295.4715576171875</v>
      </c>
      <c r="AZ39">
        <v>286.92919921875</v>
      </c>
      <c r="BA39">
        <v>291.10223388671875</v>
      </c>
      <c r="BB39">
        <v>296.81399536132812</v>
      </c>
      <c r="BC39">
        <v>295.09490966796875</v>
      </c>
      <c r="BD39">
        <v>300.52816772460938</v>
      </c>
      <c r="BE39">
        <v>295.16766357421875</v>
      </c>
      <c r="BF39">
        <v>285.616455078125</v>
      </c>
      <c r="BG39">
        <v>290.87017822265625</v>
      </c>
      <c r="BH39">
        <v>295.05807495117188</v>
      </c>
      <c r="BI39">
        <v>291.46343994140625</v>
      </c>
      <c r="BJ39">
        <v>300.39096069335938</v>
      </c>
      <c r="BK39">
        <v>296.05364990234375</v>
      </c>
      <c r="BL39">
        <v>298.8568115234375</v>
      </c>
      <c r="BM39">
        <v>247.84004211425781</v>
      </c>
      <c r="BN39">
        <v>236.06529235839844</v>
      </c>
      <c r="BO39">
        <v>325.14459228515625</v>
      </c>
      <c r="BP39">
        <v>283.50186157226562</v>
      </c>
      <c r="BQ39">
        <v>325.87551879882812</v>
      </c>
      <c r="BR39">
        <v>309.03237915039062</v>
      </c>
      <c r="BS39">
        <v>341.85638427734375</v>
      </c>
      <c r="BT39">
        <v>275.01181030273438</v>
      </c>
      <c r="BU39">
        <v>263.17642211914062</v>
      </c>
      <c r="BV39">
        <v>267.19400024414062</v>
      </c>
      <c r="BW39">
        <v>297.60614013671875</v>
      </c>
      <c r="BX39">
        <v>298.66995239257812</v>
      </c>
      <c r="BY39">
        <v>248.46415710449219</v>
      </c>
      <c r="BZ39">
        <v>236.34526062011719</v>
      </c>
      <c r="CA39">
        <v>325.79135131835938</v>
      </c>
      <c r="CB39">
        <v>284.03707885742188</v>
      </c>
      <c r="CC39">
        <v>326.62173461914062</v>
      </c>
      <c r="CD39">
        <v>309.18316650390625</v>
      </c>
      <c r="CE39">
        <v>341.98602294921875</v>
      </c>
      <c r="CF39">
        <v>274.873291015625</v>
      </c>
      <c r="CG39">
        <v>257.1229248046875</v>
      </c>
      <c r="CH39">
        <v>267.46371459960938</v>
      </c>
      <c r="CI39">
        <v>297.1435546875</v>
      </c>
      <c r="CJ39">
        <v>298.65615844726562</v>
      </c>
      <c r="CK39">
        <v>248.23585510253906</v>
      </c>
      <c r="CL39">
        <v>237.02000427246094</v>
      </c>
      <c r="CM39">
        <v>321.88165283203125</v>
      </c>
      <c r="CN39">
        <v>284.20651245117188</v>
      </c>
      <c r="CO39">
        <v>324.62255859375</v>
      </c>
      <c r="CP39">
        <v>309.4744873046875</v>
      </c>
      <c r="CQ39">
        <v>342.03555297851562</v>
      </c>
      <c r="CR39">
        <v>275.05352783203125</v>
      </c>
      <c r="CS39">
        <v>262.06259155273438</v>
      </c>
      <c r="CT39">
        <v>267.30389404296875</v>
      </c>
      <c r="CU39">
        <v>295.82534790039062</v>
      </c>
      <c r="CV39">
        <v>298.74362182617188</v>
      </c>
      <c r="CW39">
        <v>248.86346435546875</v>
      </c>
      <c r="CX39">
        <v>237.22721862792969</v>
      </c>
      <c r="CY39">
        <v>322.00067138671875</v>
      </c>
      <c r="CZ39">
        <v>284.48532104492188</v>
      </c>
      <c r="DA39">
        <v>325.98590087890625</v>
      </c>
      <c r="DB39">
        <v>307.3455810546875</v>
      </c>
      <c r="DC39">
        <v>341.1199951171875</v>
      </c>
      <c r="DD39">
        <v>274.7877197265625</v>
      </c>
      <c r="DE39">
        <v>260.930908203125</v>
      </c>
      <c r="DF39">
        <v>266.41156005859375</v>
      </c>
      <c r="DG39">
        <v>295.84564208984375</v>
      </c>
      <c r="DH39">
        <v>298.72879028320312</v>
      </c>
      <c r="DI39">
        <v>248.09947204589844</v>
      </c>
      <c r="DJ39">
        <v>237.64961242675781</v>
      </c>
      <c r="DK39">
        <v>319.43380737304688</v>
      </c>
      <c r="DL39">
        <v>284.53646850585938</v>
      </c>
      <c r="DM39">
        <v>325.8782958984375</v>
      </c>
      <c r="DN39">
        <v>308.94586181640625</v>
      </c>
      <c r="DO39">
        <v>341.90478515625</v>
      </c>
      <c r="DP39">
        <v>274.71408081054688</v>
      </c>
      <c r="DQ39">
        <v>258.61959838867188</v>
      </c>
      <c r="DR39">
        <v>265.90127563476562</v>
      </c>
      <c r="DS39">
        <v>295.51776123046875</v>
      </c>
      <c r="DT39">
        <v>298.4500732421875</v>
      </c>
      <c r="DU39">
        <v>248.41181945800781</v>
      </c>
      <c r="DV39">
        <v>237.64547729492188</v>
      </c>
      <c r="DW39">
        <v>319.32369995117188</v>
      </c>
      <c r="DX39">
        <v>285.12655639648438</v>
      </c>
      <c r="DY39">
        <v>325.66464233398438</v>
      </c>
      <c r="DZ39">
        <v>308.3994140625</v>
      </c>
      <c r="EA39">
        <v>341.40640258789062</v>
      </c>
      <c r="EB39">
        <v>274.83636474609375</v>
      </c>
      <c r="EC39">
        <v>263.92437744140625</v>
      </c>
      <c r="ED39">
        <v>265.74755859375</v>
      </c>
      <c r="EE39">
        <v>294.8994140625</v>
      </c>
      <c r="EF39">
        <v>298.40353393554688</v>
      </c>
      <c r="EG39">
        <v>248.89508056640625</v>
      </c>
      <c r="EH39">
        <v>237.90385437011719</v>
      </c>
      <c r="EI39">
        <v>319.44338989257812</v>
      </c>
      <c r="EJ39">
        <v>284.96139526367188</v>
      </c>
      <c r="EK39">
        <v>324.3385009765625</v>
      </c>
      <c r="EL39">
        <v>306.95379638671875</v>
      </c>
      <c r="EM39">
        <v>340.4569091796875</v>
      </c>
      <c r="EN39">
        <v>274.87081909179688</v>
      </c>
      <c r="EO39">
        <v>259.3251953125</v>
      </c>
      <c r="EP39">
        <v>265.62844848632812</v>
      </c>
      <c r="EQ39">
        <v>295.14410400390625</v>
      </c>
      <c r="ER39">
        <v>298.5572509765625</v>
      </c>
      <c r="ES39">
        <v>248.32911682128906</v>
      </c>
      <c r="ET39">
        <v>238.29620361328125</v>
      </c>
      <c r="EU39">
        <v>316.82052612304688</v>
      </c>
      <c r="EV39">
        <v>285.08645629882812</v>
      </c>
      <c r="EW39">
        <v>322.244384765625</v>
      </c>
      <c r="EX39">
        <v>307.54940795898438</v>
      </c>
      <c r="EY39">
        <v>340.50961303710938</v>
      </c>
      <c r="EZ39">
        <v>274.64382934570312</v>
      </c>
      <c r="FA39">
        <v>261.41461181640625</v>
      </c>
      <c r="FB39">
        <v>265.44552612304688</v>
      </c>
      <c r="FC39">
        <v>295.00662231445312</v>
      </c>
      <c r="FD39">
        <v>298.39373779296875</v>
      </c>
      <c r="FE39">
        <v>248.80506896972656</v>
      </c>
      <c r="FF39">
        <v>238.70693969726562</v>
      </c>
      <c r="FG39">
        <v>315.71771240234375</v>
      </c>
      <c r="FH39">
        <v>285.16036987304688</v>
      </c>
      <c r="FI39">
        <v>322.34365844726562</v>
      </c>
      <c r="FJ39">
        <v>307.5916748046875</v>
      </c>
      <c r="FK39">
        <v>340.84793090820312</v>
      </c>
      <c r="FL39">
        <v>274.57125854492188</v>
      </c>
      <c r="FM39">
        <v>262.09689331054688</v>
      </c>
      <c r="FN39">
        <v>264.92095947265625</v>
      </c>
      <c r="FO39">
        <v>293.77346801757812</v>
      </c>
      <c r="FP39">
        <v>298.34829711914062</v>
      </c>
      <c r="FQ39">
        <v>249.36604309082031</v>
      </c>
      <c r="FR39">
        <v>238.87432861328125</v>
      </c>
      <c r="FS39">
        <v>314.11013793945312</v>
      </c>
      <c r="FT39">
        <v>285.31893920898438</v>
      </c>
      <c r="FU39">
        <v>320.37423706054688</v>
      </c>
      <c r="FV39">
        <v>305.10418701171875</v>
      </c>
      <c r="FW39">
        <v>339.5125732421875</v>
      </c>
      <c r="FX39">
        <v>274.48980712890625</v>
      </c>
      <c r="FY39">
        <v>265.59259033203125</v>
      </c>
      <c r="FZ39">
        <v>264.32369995117188</v>
      </c>
      <c r="GA39">
        <v>293.24459838867188</v>
      </c>
      <c r="GB39">
        <v>290.95913696289062</v>
      </c>
      <c r="GC39">
        <v>291.05532836914062</v>
      </c>
      <c r="GD39">
        <v>291.35848999023438</v>
      </c>
      <c r="GE39">
        <v>290.197265625</v>
      </c>
      <c r="GF39">
        <v>291.37692260742188</v>
      </c>
      <c r="GG39">
        <v>290.62722778320312</v>
      </c>
      <c r="GH39">
        <v>290.93014526367188</v>
      </c>
      <c r="GI39">
        <v>290.18026733398438</v>
      </c>
      <c r="GJ39">
        <v>290.04940795898438</v>
      </c>
      <c r="GK39">
        <v>288.84481811523438</v>
      </c>
      <c r="GL39">
        <v>298.56704711914062</v>
      </c>
      <c r="GM39">
        <v>248.63960266113281</v>
      </c>
      <c r="GN39">
        <v>237.79647827148438</v>
      </c>
      <c r="GO39">
        <v>318.69699096679688</v>
      </c>
      <c r="GP39">
        <v>284.9080810546875</v>
      </c>
      <c r="GQ39">
        <v>323.29473876953125</v>
      </c>
      <c r="GR39">
        <v>307.39682006835938</v>
      </c>
      <c r="GS39">
        <v>340.9595947265625</v>
      </c>
      <c r="GT39">
        <v>274.71258544921875</v>
      </c>
      <c r="GU39">
        <v>262.1925048828125</v>
      </c>
      <c r="GV39">
        <v>265.48983764648438</v>
      </c>
      <c r="GW39">
        <v>294.82485961914062</v>
      </c>
      <c r="GX39">
        <v>290.3289794921875</v>
      </c>
      <c r="GY39">
        <v>290.32901000976562</v>
      </c>
    </row>
    <row r="40" spans="1:207" x14ac:dyDescent="0.2">
      <c r="A40" s="223">
        <v>43862</v>
      </c>
      <c r="B40">
        <v>2</v>
      </c>
      <c r="C40">
        <v>2020</v>
      </c>
      <c r="D40">
        <v>294.0474853515625</v>
      </c>
      <c r="E40">
        <v>295.71871948242188</v>
      </c>
      <c r="F40">
        <v>298.98919677734375</v>
      </c>
      <c r="G40">
        <v>302.18545532226562</v>
      </c>
      <c r="H40">
        <v>304.05783081054688</v>
      </c>
      <c r="I40">
        <v>297.382080078125</v>
      </c>
      <c r="J40">
        <v>293.17938232421875</v>
      </c>
      <c r="K40">
        <v>297.88238525390625</v>
      </c>
      <c r="L40">
        <v>299.20352172851562</v>
      </c>
      <c r="M40">
        <v>301.0670166015625</v>
      </c>
      <c r="N40">
        <v>303.50357055664062</v>
      </c>
      <c r="O40">
        <v>295.22039794921875</v>
      </c>
      <c r="P40">
        <v>293.36654663085938</v>
      </c>
      <c r="Q40">
        <v>297.69000244140625</v>
      </c>
      <c r="R40">
        <v>299.79904174804688</v>
      </c>
      <c r="S40">
        <v>303.57037353515625</v>
      </c>
      <c r="T40">
        <v>304.46151733398438</v>
      </c>
      <c r="U40">
        <v>297.78173828125</v>
      </c>
      <c r="V40">
        <v>291.71902465820312</v>
      </c>
      <c r="W40">
        <v>295.96258544921875</v>
      </c>
      <c r="X40">
        <v>301.37567138671875</v>
      </c>
      <c r="Y40">
        <v>300.47344970703125</v>
      </c>
      <c r="Z40">
        <v>306.64126586914062</v>
      </c>
      <c r="AA40">
        <v>300.17965698242188</v>
      </c>
      <c r="AB40">
        <v>293.26522827148438</v>
      </c>
      <c r="AC40">
        <v>298.286376953125</v>
      </c>
      <c r="AD40">
        <v>300.53890991210938</v>
      </c>
      <c r="AE40">
        <v>303.61468505859375</v>
      </c>
      <c r="AF40">
        <v>304.88983154296875</v>
      </c>
      <c r="AG40">
        <v>300.67520141601562</v>
      </c>
      <c r="AH40">
        <v>292.54302978515625</v>
      </c>
      <c r="AI40">
        <v>297.89431762695312</v>
      </c>
      <c r="AJ40">
        <v>299.91461181640625</v>
      </c>
      <c r="AK40">
        <v>299.85736083984375</v>
      </c>
      <c r="AL40">
        <v>306.09259033203125</v>
      </c>
      <c r="AM40">
        <v>297.76596069335938</v>
      </c>
      <c r="AN40">
        <v>292.0032958984375</v>
      </c>
      <c r="AO40">
        <v>299.0950927734375</v>
      </c>
      <c r="AP40">
        <v>299.77426147460938</v>
      </c>
      <c r="AQ40">
        <v>303.82980346679688</v>
      </c>
      <c r="AR40">
        <v>306.24819946289062</v>
      </c>
      <c r="AS40">
        <v>297.95639038085938</v>
      </c>
      <c r="AT40">
        <v>292.22808837890625</v>
      </c>
      <c r="AU40">
        <v>297.248046875</v>
      </c>
      <c r="AV40">
        <v>300.06448364257812</v>
      </c>
      <c r="AW40">
        <v>299.94784545898438</v>
      </c>
      <c r="AX40">
        <v>305.89584350585938</v>
      </c>
      <c r="AY40">
        <v>300.4951171875</v>
      </c>
      <c r="AZ40">
        <v>292.07595825195312</v>
      </c>
      <c r="BA40">
        <v>297.58340454101562</v>
      </c>
      <c r="BB40">
        <v>300.96768188476562</v>
      </c>
      <c r="BC40">
        <v>301.13751220703125</v>
      </c>
      <c r="BD40">
        <v>307.01071166992188</v>
      </c>
      <c r="BE40">
        <v>300.1500244140625</v>
      </c>
      <c r="BF40">
        <v>290.63565063476562</v>
      </c>
      <c r="BG40">
        <v>297.39434814453125</v>
      </c>
      <c r="BH40">
        <v>299.046142578125</v>
      </c>
      <c r="BI40">
        <v>297.14279174804688</v>
      </c>
      <c r="BJ40">
        <v>306.31588745117188</v>
      </c>
      <c r="BK40">
        <v>300.85873413085938</v>
      </c>
      <c r="BL40">
        <v>307.41098022460938</v>
      </c>
      <c r="BM40">
        <v>251.18971252441406</v>
      </c>
      <c r="BN40">
        <v>241.49685668945312</v>
      </c>
      <c r="BO40">
        <v>325.97525024414062</v>
      </c>
      <c r="BP40">
        <v>289.60693359375</v>
      </c>
      <c r="BQ40">
        <v>327.3853759765625</v>
      </c>
      <c r="BR40">
        <v>313.75735473632812</v>
      </c>
      <c r="BS40">
        <v>349.3271484375</v>
      </c>
      <c r="BT40">
        <v>282.38043212890625</v>
      </c>
      <c r="BU40">
        <v>267.05987548828125</v>
      </c>
      <c r="BV40">
        <v>274.62542724609375</v>
      </c>
      <c r="BW40">
        <v>304.65084838867188</v>
      </c>
      <c r="BX40">
        <v>307.12326049804688</v>
      </c>
      <c r="BY40">
        <v>251.78340148925781</v>
      </c>
      <c r="BZ40">
        <v>241.84480285644531</v>
      </c>
      <c r="CA40">
        <v>326.6220703125</v>
      </c>
      <c r="CB40">
        <v>290.0975341796875</v>
      </c>
      <c r="CC40">
        <v>328.194091796875</v>
      </c>
      <c r="CD40">
        <v>313.98812866210938</v>
      </c>
      <c r="CE40">
        <v>349.41717529296875</v>
      </c>
      <c r="CF40">
        <v>281.63150024414062</v>
      </c>
      <c r="CG40">
        <v>261.538818359375</v>
      </c>
      <c r="CH40">
        <v>274.825927734375</v>
      </c>
      <c r="CI40">
        <v>304.25320434570312</v>
      </c>
      <c r="CJ40">
        <v>307.01669311523438</v>
      </c>
      <c r="CK40">
        <v>251.52360534667969</v>
      </c>
      <c r="CL40">
        <v>242.59629821777344</v>
      </c>
      <c r="CM40">
        <v>323.268798828125</v>
      </c>
      <c r="CN40">
        <v>290.2109375</v>
      </c>
      <c r="CO40">
        <v>326.04864501953125</v>
      </c>
      <c r="CP40">
        <v>314.29684448242188</v>
      </c>
      <c r="CQ40">
        <v>349.69088745117188</v>
      </c>
      <c r="CR40">
        <v>281.70294189453125</v>
      </c>
      <c r="CS40">
        <v>265.40252685546875</v>
      </c>
      <c r="CT40">
        <v>275.02777099609375</v>
      </c>
      <c r="CU40">
        <v>303.04898071289062</v>
      </c>
      <c r="CV40">
        <v>306.99124145507812</v>
      </c>
      <c r="CW40">
        <v>252.08805847167969</v>
      </c>
      <c r="CX40">
        <v>242.92741394042969</v>
      </c>
      <c r="CY40">
        <v>323.63800048828125</v>
      </c>
      <c r="CZ40">
        <v>290.43743896484375</v>
      </c>
      <c r="DA40">
        <v>327.52340698242188</v>
      </c>
      <c r="DB40">
        <v>312.057861328125</v>
      </c>
      <c r="DC40">
        <v>348.78717041015625</v>
      </c>
      <c r="DD40">
        <v>281.45223999023438</v>
      </c>
      <c r="DE40">
        <v>264.398681640625</v>
      </c>
      <c r="DF40">
        <v>274.45980834960938</v>
      </c>
      <c r="DG40">
        <v>303.03048706054688</v>
      </c>
      <c r="DH40">
        <v>306.87509155273438</v>
      </c>
      <c r="DI40">
        <v>251.34828186035156</v>
      </c>
      <c r="DJ40">
        <v>243.40638732910156</v>
      </c>
      <c r="DK40">
        <v>321.3851318359375</v>
      </c>
      <c r="DL40">
        <v>290.51797485351562</v>
      </c>
      <c r="DM40">
        <v>327.42608642578125</v>
      </c>
      <c r="DN40">
        <v>313.93655395507812</v>
      </c>
      <c r="DO40">
        <v>349.84072875976562</v>
      </c>
      <c r="DP40">
        <v>281.26678466796875</v>
      </c>
      <c r="DQ40">
        <v>262.12783813476562</v>
      </c>
      <c r="DR40">
        <v>274.32000732421875</v>
      </c>
      <c r="DS40">
        <v>302.77822875976562</v>
      </c>
      <c r="DT40">
        <v>306.52780151367188</v>
      </c>
      <c r="DU40">
        <v>251.69364929199219</v>
      </c>
      <c r="DV40">
        <v>243.33529663085938</v>
      </c>
      <c r="DW40">
        <v>321.22793579101562</v>
      </c>
      <c r="DX40">
        <v>291.022705078125</v>
      </c>
      <c r="DY40">
        <v>327.18356323242188</v>
      </c>
      <c r="DZ40">
        <v>313.345703125</v>
      </c>
      <c r="EA40">
        <v>349.18295288085938</v>
      </c>
      <c r="EB40">
        <v>281.30941772460938</v>
      </c>
      <c r="EC40">
        <v>266.84310913085938</v>
      </c>
      <c r="ED40">
        <v>274.05987548828125</v>
      </c>
      <c r="EE40">
        <v>302.14981079101562</v>
      </c>
      <c r="EF40">
        <v>306.43923950195312</v>
      </c>
      <c r="EG40">
        <v>252.16374206542969</v>
      </c>
      <c r="EH40">
        <v>243.56745910644531</v>
      </c>
      <c r="EI40">
        <v>321.37435913085938</v>
      </c>
      <c r="EJ40">
        <v>290.7911376953125</v>
      </c>
      <c r="EK40">
        <v>325.79608154296875</v>
      </c>
      <c r="EL40">
        <v>311.8231201171875</v>
      </c>
      <c r="EM40">
        <v>348.1031494140625</v>
      </c>
      <c r="EN40">
        <v>281.09561157226562</v>
      </c>
      <c r="EO40">
        <v>262.56674194335938</v>
      </c>
      <c r="EP40">
        <v>273.86236572265625</v>
      </c>
      <c r="EQ40">
        <v>302.41278076171875</v>
      </c>
      <c r="ER40">
        <v>306.47271728515625</v>
      </c>
      <c r="ES40">
        <v>251.57925415039062</v>
      </c>
      <c r="ET40">
        <v>244.0400390625</v>
      </c>
      <c r="EU40">
        <v>319.11105346679688</v>
      </c>
      <c r="EV40">
        <v>291.03411865234375</v>
      </c>
      <c r="EW40">
        <v>323.59542846679688</v>
      </c>
      <c r="EX40">
        <v>312.51089477539062</v>
      </c>
      <c r="EY40">
        <v>348.33575439453125</v>
      </c>
      <c r="EZ40">
        <v>280.83297729492188</v>
      </c>
      <c r="FA40">
        <v>264.63946533203125</v>
      </c>
      <c r="FB40">
        <v>273.80841064453125</v>
      </c>
      <c r="FC40">
        <v>302.17990112304688</v>
      </c>
      <c r="FD40">
        <v>306.20199584960938</v>
      </c>
      <c r="FE40">
        <v>252.02992248535156</v>
      </c>
      <c r="FF40">
        <v>244.45704650878906</v>
      </c>
      <c r="FG40">
        <v>318.045654296875</v>
      </c>
      <c r="FH40">
        <v>290.98696899414062</v>
      </c>
      <c r="FI40">
        <v>323.72366333007812</v>
      </c>
      <c r="FJ40">
        <v>312.70040893554688</v>
      </c>
      <c r="FK40">
        <v>348.75692749023438</v>
      </c>
      <c r="FL40">
        <v>280.44815063476562</v>
      </c>
      <c r="FM40">
        <v>265.12261962890625</v>
      </c>
      <c r="FN40">
        <v>273.60467529296875</v>
      </c>
      <c r="FO40">
        <v>301.01348876953125</v>
      </c>
      <c r="FP40">
        <v>306.10409545898438</v>
      </c>
      <c r="FQ40">
        <v>252.57565307617188</v>
      </c>
      <c r="FR40">
        <v>244.56764221191406</v>
      </c>
      <c r="FS40">
        <v>316.57974243164062</v>
      </c>
      <c r="FT40">
        <v>291.0545654296875</v>
      </c>
      <c r="FU40">
        <v>321.62094116210938</v>
      </c>
      <c r="FV40">
        <v>309.9609375</v>
      </c>
      <c r="FW40">
        <v>347.25634765625</v>
      </c>
      <c r="FX40">
        <v>279.88919067382812</v>
      </c>
      <c r="FY40">
        <v>268.36880493164062</v>
      </c>
      <c r="FZ40">
        <v>272.7430419921875</v>
      </c>
      <c r="GA40">
        <v>300.50534057617188</v>
      </c>
      <c r="GB40">
        <v>297.31396484375</v>
      </c>
      <c r="GC40">
        <v>297.21044921875</v>
      </c>
      <c r="GD40">
        <v>297.35498046875</v>
      </c>
      <c r="GE40">
        <v>296.19631958007812</v>
      </c>
      <c r="GF40">
        <v>297.37103271484375</v>
      </c>
      <c r="GG40">
        <v>296.51889038085938</v>
      </c>
      <c r="GH40">
        <v>296.69097900390625</v>
      </c>
      <c r="GI40">
        <v>295.915771484375</v>
      </c>
      <c r="GJ40">
        <v>295.68624877929688</v>
      </c>
      <c r="GK40">
        <v>294.26507568359375</v>
      </c>
      <c r="GL40">
        <v>306.68170166015625</v>
      </c>
      <c r="GM40">
        <v>251.89559936523438</v>
      </c>
      <c r="GN40">
        <v>243.46481323242188</v>
      </c>
      <c r="GO40">
        <v>320.63088989257812</v>
      </c>
      <c r="GP40">
        <v>290.78363037109375</v>
      </c>
      <c r="GQ40">
        <v>324.69790649414062</v>
      </c>
      <c r="GR40">
        <v>312.30340576171875</v>
      </c>
      <c r="GS40">
        <v>348.69772338867188</v>
      </c>
      <c r="GT40">
        <v>280.88763427734375</v>
      </c>
      <c r="GU40">
        <v>265.35552978515625</v>
      </c>
      <c r="GV40">
        <v>273.77230834960938</v>
      </c>
      <c r="GW40">
        <v>302.04623413085938</v>
      </c>
      <c r="GX40">
        <v>296.13467407226562</v>
      </c>
      <c r="GY40">
        <v>296.1346435546875</v>
      </c>
    </row>
    <row r="41" spans="1:207" x14ac:dyDescent="0.2">
      <c r="A41" s="223">
        <v>43891</v>
      </c>
      <c r="B41">
        <v>3</v>
      </c>
      <c r="C41">
        <v>2020</v>
      </c>
      <c r="D41">
        <v>304.73464965820312</v>
      </c>
      <c r="E41">
        <v>305.24539184570312</v>
      </c>
      <c r="F41">
        <v>310.7183837890625</v>
      </c>
      <c r="G41">
        <v>312.35104370117188</v>
      </c>
      <c r="H41">
        <v>313.58868408203125</v>
      </c>
      <c r="I41">
        <v>304.90594482421875</v>
      </c>
      <c r="J41">
        <v>303.72418212890625</v>
      </c>
      <c r="K41">
        <v>307.41427612304688</v>
      </c>
      <c r="L41">
        <v>310.58682250976562</v>
      </c>
      <c r="M41">
        <v>311.48745727539062</v>
      </c>
      <c r="N41">
        <v>313.29901123046875</v>
      </c>
      <c r="O41">
        <v>302.7530517578125</v>
      </c>
      <c r="P41">
        <v>304.40988159179688</v>
      </c>
      <c r="Q41">
        <v>306.966796875</v>
      </c>
      <c r="R41">
        <v>310.91146850585938</v>
      </c>
      <c r="S41">
        <v>314.11016845703125</v>
      </c>
      <c r="T41">
        <v>314.111328125</v>
      </c>
      <c r="U41">
        <v>305.27972412109375</v>
      </c>
      <c r="V41">
        <v>302.41839599609375</v>
      </c>
      <c r="W41">
        <v>305.15374755859375</v>
      </c>
      <c r="X41">
        <v>312.4022216796875</v>
      </c>
      <c r="Y41">
        <v>310.79611206054688</v>
      </c>
      <c r="Z41">
        <v>316.17572021484375</v>
      </c>
      <c r="AA41">
        <v>307.770263671875</v>
      </c>
      <c r="AB41">
        <v>303.84490966796875</v>
      </c>
      <c r="AC41">
        <v>307.35971069335938</v>
      </c>
      <c r="AD41">
        <v>311.58139038085938</v>
      </c>
      <c r="AE41">
        <v>314.30703735351562</v>
      </c>
      <c r="AF41">
        <v>314.76705932617188</v>
      </c>
      <c r="AG41">
        <v>308.39767456054688</v>
      </c>
      <c r="AH41">
        <v>304.10122680664062</v>
      </c>
      <c r="AI41">
        <v>306.94509887695312</v>
      </c>
      <c r="AJ41">
        <v>310.93612670898438</v>
      </c>
      <c r="AK41">
        <v>310.2230224609375</v>
      </c>
      <c r="AL41">
        <v>315.5697021484375</v>
      </c>
      <c r="AM41">
        <v>305.4798583984375</v>
      </c>
      <c r="AN41">
        <v>302.60064697265625</v>
      </c>
      <c r="AO41">
        <v>308.03903198242188</v>
      </c>
      <c r="AP41">
        <v>310.71197509765625</v>
      </c>
      <c r="AQ41">
        <v>314.4473876953125</v>
      </c>
      <c r="AR41">
        <v>315.64212036132812</v>
      </c>
      <c r="AS41">
        <v>305.6246337890625</v>
      </c>
      <c r="AT41">
        <v>302.86575317382812</v>
      </c>
      <c r="AU41">
        <v>306.00814819335938</v>
      </c>
      <c r="AV41">
        <v>310.4910888671875</v>
      </c>
      <c r="AW41">
        <v>310.61434936523438</v>
      </c>
      <c r="AX41">
        <v>315.15054321289062</v>
      </c>
      <c r="AY41">
        <v>308.32492065429688</v>
      </c>
      <c r="AZ41">
        <v>303.0045166015625</v>
      </c>
      <c r="BA41">
        <v>306.211181640625</v>
      </c>
      <c r="BB41">
        <v>310.79580688476562</v>
      </c>
      <c r="BC41">
        <v>312.00619506835938</v>
      </c>
      <c r="BD41">
        <v>316.16397094726562</v>
      </c>
      <c r="BE41">
        <v>307.845703125</v>
      </c>
      <c r="BF41">
        <v>300.90298461914062</v>
      </c>
      <c r="BG41">
        <v>305.47933959960938</v>
      </c>
      <c r="BH41">
        <v>308.51242065429688</v>
      </c>
      <c r="BI41">
        <v>307.32470703125</v>
      </c>
      <c r="BJ41">
        <v>315.10147094726562</v>
      </c>
      <c r="BK41">
        <v>308.3792724609375</v>
      </c>
      <c r="BL41">
        <v>319.67288208007812</v>
      </c>
      <c r="BM41">
        <v>258.10858154296875</v>
      </c>
      <c r="BN41">
        <v>251.56507873535156</v>
      </c>
      <c r="BO41">
        <v>330.30224609375</v>
      </c>
      <c r="BP41">
        <v>297.76904296875</v>
      </c>
      <c r="BQ41">
        <v>336.21194458007812</v>
      </c>
      <c r="BR41">
        <v>319.17666625976562</v>
      </c>
      <c r="BS41">
        <v>378.421630859375</v>
      </c>
      <c r="BT41">
        <v>289.458740234375</v>
      </c>
      <c r="BU41">
        <v>315.23370361328125</v>
      </c>
      <c r="BV41">
        <v>281.18072509765625</v>
      </c>
      <c r="BW41">
        <v>310.94137573242188</v>
      </c>
      <c r="BX41">
        <v>319.40963745117188</v>
      </c>
      <c r="BY41">
        <v>258.92593383789062</v>
      </c>
      <c r="BZ41">
        <v>251.83381652832031</v>
      </c>
      <c r="CA41">
        <v>330.700439453125</v>
      </c>
      <c r="CB41">
        <v>298.27032470703125</v>
      </c>
      <c r="CC41">
        <v>336.99105834960938</v>
      </c>
      <c r="CD41">
        <v>318.84954833984375</v>
      </c>
      <c r="CE41">
        <v>378.54995727539062</v>
      </c>
      <c r="CF41">
        <v>288.80621337890625</v>
      </c>
      <c r="CG41">
        <v>306.66281127929688</v>
      </c>
      <c r="CH41">
        <v>281.449951171875</v>
      </c>
      <c r="CI41">
        <v>310.57034301757812</v>
      </c>
      <c r="CJ41">
        <v>319.28216552734375</v>
      </c>
      <c r="CK41">
        <v>258.65231323242188</v>
      </c>
      <c r="CL41">
        <v>252.70175170898438</v>
      </c>
      <c r="CM41">
        <v>327.49554443359375</v>
      </c>
      <c r="CN41">
        <v>298.41876220703125</v>
      </c>
      <c r="CO41">
        <v>334.74386596679688</v>
      </c>
      <c r="CP41">
        <v>319.41949462890625</v>
      </c>
      <c r="CQ41">
        <v>378.76034545898438</v>
      </c>
      <c r="CR41">
        <v>288.65731811523438</v>
      </c>
      <c r="CS41">
        <v>313.3365478515625</v>
      </c>
      <c r="CT41">
        <v>281.56622314453125</v>
      </c>
      <c r="CU41">
        <v>309.27703857421875</v>
      </c>
      <c r="CV41">
        <v>319.12399291992188</v>
      </c>
      <c r="CW41">
        <v>259.31842041015625</v>
      </c>
      <c r="CX41">
        <v>253.1097412109375</v>
      </c>
      <c r="CY41">
        <v>327.85177612304688</v>
      </c>
      <c r="CZ41">
        <v>298.76821899414062</v>
      </c>
      <c r="DA41">
        <v>336.29800415039062</v>
      </c>
      <c r="DB41">
        <v>317.00271606445312</v>
      </c>
      <c r="DC41">
        <v>377.77084350585938</v>
      </c>
      <c r="DD41">
        <v>288.10968017578125</v>
      </c>
      <c r="DE41">
        <v>311.89291381835938</v>
      </c>
      <c r="DF41">
        <v>280.65805053710938</v>
      </c>
      <c r="DG41">
        <v>309.21951293945312</v>
      </c>
      <c r="DH41">
        <v>319.0550537109375</v>
      </c>
      <c r="DI41">
        <v>258.37200927734375</v>
      </c>
      <c r="DJ41">
        <v>253.77684020996094</v>
      </c>
      <c r="DK41">
        <v>325.54669189453125</v>
      </c>
      <c r="DL41">
        <v>298.76080322265625</v>
      </c>
      <c r="DM41">
        <v>336.12582397460938</v>
      </c>
      <c r="DN41">
        <v>318.80169677734375</v>
      </c>
      <c r="DO41">
        <v>378.74795532226562</v>
      </c>
      <c r="DP41">
        <v>288.03396606445312</v>
      </c>
      <c r="DQ41">
        <v>308.02984619140625</v>
      </c>
      <c r="DR41">
        <v>280.30868530273438</v>
      </c>
      <c r="DS41">
        <v>308.925048828125</v>
      </c>
      <c r="DT41">
        <v>318.63058471679688</v>
      </c>
      <c r="DU41">
        <v>258.81472778320312</v>
      </c>
      <c r="DV41">
        <v>253.4598388671875</v>
      </c>
      <c r="DW41">
        <v>325.42974853515625</v>
      </c>
      <c r="DX41">
        <v>299.47332763671875</v>
      </c>
      <c r="DY41">
        <v>335.88125610351562</v>
      </c>
      <c r="DZ41">
        <v>318.05587768554688</v>
      </c>
      <c r="EA41">
        <v>378.10791015625</v>
      </c>
      <c r="EB41">
        <v>287.78607177734375</v>
      </c>
      <c r="EC41">
        <v>316.08346557617188</v>
      </c>
      <c r="ED41">
        <v>279.96697998046875</v>
      </c>
      <c r="EE41">
        <v>308.30935668945312</v>
      </c>
      <c r="EF41">
        <v>318.48721313476562</v>
      </c>
      <c r="EG41">
        <v>259.41525268554688</v>
      </c>
      <c r="EH41">
        <v>253.54086303710938</v>
      </c>
      <c r="EI41">
        <v>325.54074096679688</v>
      </c>
      <c r="EJ41">
        <v>299.20364379882812</v>
      </c>
      <c r="EK41">
        <v>334.44400024414062</v>
      </c>
      <c r="EL41">
        <v>316.84814453125</v>
      </c>
      <c r="EM41">
        <v>376.94781494140625</v>
      </c>
      <c r="EN41">
        <v>287.913818359375</v>
      </c>
      <c r="EO41">
        <v>309.28134155273438</v>
      </c>
      <c r="EP41">
        <v>279.72088623046875</v>
      </c>
      <c r="EQ41">
        <v>308.59869384765625</v>
      </c>
      <c r="ER41">
        <v>318.45849609375</v>
      </c>
      <c r="ES41">
        <v>258.64419555664062</v>
      </c>
      <c r="ET41">
        <v>254.14643859863281</v>
      </c>
      <c r="EU41">
        <v>323.5224609375</v>
      </c>
      <c r="EV41">
        <v>299.47125244140625</v>
      </c>
      <c r="EW41">
        <v>332.16867065429688</v>
      </c>
      <c r="EX41">
        <v>317.40103149414062</v>
      </c>
      <c r="EY41">
        <v>377.03903198242188</v>
      </c>
      <c r="EZ41">
        <v>287.39529418945312</v>
      </c>
      <c r="FA41">
        <v>312.88406372070312</v>
      </c>
      <c r="FB41">
        <v>279.58563232421875</v>
      </c>
      <c r="FC41">
        <v>308.2962646484375</v>
      </c>
      <c r="FD41">
        <v>318.16705322265625</v>
      </c>
      <c r="FE41">
        <v>259.22726440429688</v>
      </c>
      <c r="FF41">
        <v>254.49075317382812</v>
      </c>
      <c r="FG41">
        <v>322.47833251953125</v>
      </c>
      <c r="FH41">
        <v>299.56002807617188</v>
      </c>
      <c r="FI41">
        <v>332.27825927734375</v>
      </c>
      <c r="FJ41">
        <v>317.4384765625</v>
      </c>
      <c r="FK41">
        <v>377.42861938476562</v>
      </c>
      <c r="FL41">
        <v>287.10549926757812</v>
      </c>
      <c r="FM41">
        <v>313.73724365234375</v>
      </c>
      <c r="FN41">
        <v>279.1820068359375</v>
      </c>
      <c r="FO41">
        <v>307.14035034179688</v>
      </c>
      <c r="FP41">
        <v>317.94192504882812</v>
      </c>
      <c r="FQ41">
        <v>259.99002075195312</v>
      </c>
      <c r="FR41">
        <v>254.41844177246094</v>
      </c>
      <c r="FS41">
        <v>321.294921875</v>
      </c>
      <c r="FT41">
        <v>299.74984741210938</v>
      </c>
      <c r="FU41">
        <v>330.10549926757812</v>
      </c>
      <c r="FV41">
        <v>315.03240966796875</v>
      </c>
      <c r="FW41">
        <v>375.9136962890625</v>
      </c>
      <c r="FX41">
        <v>286.78280639648438</v>
      </c>
      <c r="FY41">
        <v>319.082275390625</v>
      </c>
      <c r="FZ41">
        <v>278.2021484375</v>
      </c>
      <c r="GA41">
        <v>306.66806030273438</v>
      </c>
      <c r="GB41">
        <v>307.57373046875</v>
      </c>
      <c r="GC41">
        <v>307.37481689453125</v>
      </c>
      <c r="GD41">
        <v>307.57937622070312</v>
      </c>
      <c r="GE41">
        <v>306.17318725585938</v>
      </c>
      <c r="GF41">
        <v>307.28997802734375</v>
      </c>
      <c r="GG41">
        <v>306.73477172851562</v>
      </c>
      <c r="GH41">
        <v>306.4876708984375</v>
      </c>
      <c r="GI41">
        <v>305.6322021484375</v>
      </c>
      <c r="GJ41">
        <v>305.46133422851562</v>
      </c>
      <c r="GK41">
        <v>303.62026977539062</v>
      </c>
      <c r="GL41">
        <v>318.77743530273438</v>
      </c>
      <c r="GM41">
        <v>259.07638549804688</v>
      </c>
      <c r="GN41">
        <v>253.52656555175781</v>
      </c>
      <c r="GO41">
        <v>324.98016357421875</v>
      </c>
      <c r="GP41">
        <v>299.25119018554688</v>
      </c>
      <c r="GQ41">
        <v>333.3125</v>
      </c>
      <c r="GR41">
        <v>317.24429321289062</v>
      </c>
      <c r="GS41">
        <v>377.54913330078125</v>
      </c>
      <c r="GT41">
        <v>287.66583251953125</v>
      </c>
      <c r="GU41">
        <v>313.79925537109375</v>
      </c>
      <c r="GV41">
        <v>279.61166381835938</v>
      </c>
      <c r="GW41">
        <v>308.21929931640625</v>
      </c>
      <c r="GX41">
        <v>305.98495483398438</v>
      </c>
      <c r="GY41">
        <v>305.98492431640625</v>
      </c>
    </row>
    <row r="42" spans="1:207" x14ac:dyDescent="0.2">
      <c r="A42" s="223">
        <v>43922</v>
      </c>
      <c r="B42">
        <v>4</v>
      </c>
      <c r="C42">
        <v>2020</v>
      </c>
      <c r="D42">
        <v>310.06109619140625</v>
      </c>
      <c r="E42">
        <v>310.64114379882812</v>
      </c>
      <c r="F42">
        <v>319.94833374023438</v>
      </c>
      <c r="G42">
        <v>319.70455932617188</v>
      </c>
      <c r="H42">
        <v>318.70620727539062</v>
      </c>
      <c r="I42">
        <v>306.42434692382812</v>
      </c>
      <c r="J42">
        <v>309.10614013671875</v>
      </c>
      <c r="K42">
        <v>312.45306396484375</v>
      </c>
      <c r="L42">
        <v>319.35012817382812</v>
      </c>
      <c r="M42">
        <v>318.52667236328125</v>
      </c>
      <c r="N42">
        <v>318.14828491210938</v>
      </c>
      <c r="O42">
        <v>304.31201171875</v>
      </c>
      <c r="P42">
        <v>309.11764526367188</v>
      </c>
      <c r="Q42">
        <v>311.58477783203125</v>
      </c>
      <c r="R42">
        <v>319.29351806640625</v>
      </c>
      <c r="S42">
        <v>320.56674194335938</v>
      </c>
      <c r="T42">
        <v>318.5673828125</v>
      </c>
      <c r="U42">
        <v>306.89364624023438</v>
      </c>
      <c r="V42">
        <v>307.0723876953125</v>
      </c>
      <c r="W42">
        <v>309.89505004882812</v>
      </c>
      <c r="X42">
        <v>320.5965576171875</v>
      </c>
      <c r="Y42">
        <v>317.53839111328125</v>
      </c>
      <c r="Z42">
        <v>320.31658935546875</v>
      </c>
      <c r="AA42">
        <v>309.48892211914062</v>
      </c>
      <c r="AB42">
        <v>308.552001953125</v>
      </c>
      <c r="AC42">
        <v>311.82049560546875</v>
      </c>
      <c r="AD42">
        <v>319.57052612304688</v>
      </c>
      <c r="AE42">
        <v>320.55368041992188</v>
      </c>
      <c r="AF42">
        <v>319.12548828125</v>
      </c>
      <c r="AG42">
        <v>310.17330932617188</v>
      </c>
      <c r="AH42">
        <v>308.42465209960938</v>
      </c>
      <c r="AI42">
        <v>311.48007202148438</v>
      </c>
      <c r="AJ42">
        <v>318.59423828125</v>
      </c>
      <c r="AK42">
        <v>316.650146484375</v>
      </c>
      <c r="AL42">
        <v>319.58538818359375</v>
      </c>
      <c r="AM42">
        <v>307.44009399414062</v>
      </c>
      <c r="AN42">
        <v>307.01132202148438</v>
      </c>
      <c r="AO42">
        <v>312.3603515625</v>
      </c>
      <c r="AP42">
        <v>318.09381103515625</v>
      </c>
      <c r="AQ42">
        <v>320.40383911132812</v>
      </c>
      <c r="AR42">
        <v>319.23178100585938</v>
      </c>
      <c r="AS42">
        <v>307.37484741210938</v>
      </c>
      <c r="AT42">
        <v>307.06524658203125</v>
      </c>
      <c r="AU42">
        <v>310.36392211914062</v>
      </c>
      <c r="AV42">
        <v>317.51864624023438</v>
      </c>
      <c r="AW42">
        <v>316.44619750976562</v>
      </c>
      <c r="AX42">
        <v>318.632080078125</v>
      </c>
      <c r="AY42">
        <v>310.36129760742188</v>
      </c>
      <c r="AZ42">
        <v>306.95523071289062</v>
      </c>
      <c r="BA42">
        <v>310.255615234375</v>
      </c>
      <c r="BB42">
        <v>317.57406616210938</v>
      </c>
      <c r="BC42">
        <v>317.59201049804688</v>
      </c>
      <c r="BD42">
        <v>319.59515380859375</v>
      </c>
      <c r="BE42">
        <v>309.89349365234375</v>
      </c>
      <c r="BF42">
        <v>304.6175537109375</v>
      </c>
      <c r="BG42">
        <v>309.57208251953125</v>
      </c>
      <c r="BH42">
        <v>315.08718872070312</v>
      </c>
      <c r="BI42">
        <v>312.90560913085938</v>
      </c>
      <c r="BJ42">
        <v>317.91116333007812</v>
      </c>
      <c r="BK42">
        <v>310.55047607421875</v>
      </c>
      <c r="BL42">
        <v>330.63662719726562</v>
      </c>
      <c r="BM42">
        <v>262.08920288085938</v>
      </c>
      <c r="BN42">
        <v>255.79277038574219</v>
      </c>
      <c r="BO42">
        <v>330.67767333984375</v>
      </c>
      <c r="BP42">
        <v>301.99551391601562</v>
      </c>
      <c r="BQ42">
        <v>340.98904418945312</v>
      </c>
      <c r="BR42">
        <v>322.88314819335938</v>
      </c>
      <c r="BS42">
        <v>362.42495727539062</v>
      </c>
      <c r="BT42">
        <v>296.25869750976562</v>
      </c>
      <c r="BU42">
        <v>310.75091552734375</v>
      </c>
      <c r="BV42">
        <v>285.93701171875</v>
      </c>
      <c r="BW42">
        <v>311.88043212890625</v>
      </c>
      <c r="BX42">
        <v>330.19912719726562</v>
      </c>
      <c r="BY42">
        <v>262.692626953125</v>
      </c>
      <c r="BZ42">
        <v>255.90338134765625</v>
      </c>
      <c r="CA42">
        <v>330.808837890625</v>
      </c>
      <c r="CB42">
        <v>302.3768310546875</v>
      </c>
      <c r="CC42">
        <v>341.45599365234375</v>
      </c>
      <c r="CD42">
        <v>322.70245361328125</v>
      </c>
      <c r="CE42">
        <v>362.45315551757812</v>
      </c>
      <c r="CF42">
        <v>295.519775390625</v>
      </c>
      <c r="CG42">
        <v>303.38882446289062</v>
      </c>
      <c r="CH42">
        <v>286.17276000976562</v>
      </c>
      <c r="CI42">
        <v>311.3179931640625</v>
      </c>
      <c r="CJ42">
        <v>329.93975830078125</v>
      </c>
      <c r="CK42">
        <v>262.39151000976562</v>
      </c>
      <c r="CL42">
        <v>256.68450927734375</v>
      </c>
      <c r="CM42">
        <v>327.5101318359375</v>
      </c>
      <c r="CN42">
        <v>302.40414428710938</v>
      </c>
      <c r="CO42">
        <v>338.9549560546875</v>
      </c>
      <c r="CP42">
        <v>323.10806274414062</v>
      </c>
      <c r="CQ42">
        <v>362.92263793945312</v>
      </c>
      <c r="CR42">
        <v>295.38397216796875</v>
      </c>
      <c r="CS42">
        <v>308.75369262695312</v>
      </c>
      <c r="CT42">
        <v>286.21359252929688</v>
      </c>
      <c r="CU42">
        <v>309.9285888671875</v>
      </c>
      <c r="CV42">
        <v>329.50479125976562</v>
      </c>
      <c r="CW42">
        <v>262.92730712890625</v>
      </c>
      <c r="CX42">
        <v>256.96133422851562</v>
      </c>
      <c r="CY42">
        <v>327.82723999023438</v>
      </c>
      <c r="CZ42">
        <v>302.54010009765625</v>
      </c>
      <c r="DA42">
        <v>340.65054321289062</v>
      </c>
      <c r="DB42">
        <v>320.91592407226562</v>
      </c>
      <c r="DC42">
        <v>362.1551513671875</v>
      </c>
      <c r="DD42">
        <v>294.82473754882812</v>
      </c>
      <c r="DE42">
        <v>307.52731323242188</v>
      </c>
      <c r="DF42">
        <v>285.07205200195312</v>
      </c>
      <c r="DG42">
        <v>309.69406127929688</v>
      </c>
      <c r="DH42">
        <v>329.43362426757812</v>
      </c>
      <c r="DI42">
        <v>262.17343139648438</v>
      </c>
      <c r="DJ42">
        <v>257.62936401367188</v>
      </c>
      <c r="DK42">
        <v>325.4022216796875</v>
      </c>
      <c r="DL42">
        <v>302.5989990234375</v>
      </c>
      <c r="DM42">
        <v>340.09823608398438</v>
      </c>
      <c r="DN42">
        <v>322.61834716796875</v>
      </c>
      <c r="DO42">
        <v>362.9912109375</v>
      </c>
      <c r="DP42">
        <v>294.72125244140625</v>
      </c>
      <c r="DQ42">
        <v>304.48800659179688</v>
      </c>
      <c r="DR42">
        <v>284.65032958984375</v>
      </c>
      <c r="DS42">
        <v>309.62387084960938</v>
      </c>
      <c r="DT42">
        <v>328.703369140625</v>
      </c>
      <c r="DU42">
        <v>262.61935424804688</v>
      </c>
      <c r="DV42">
        <v>257.27078247070312</v>
      </c>
      <c r="DW42">
        <v>325.30282592773438</v>
      </c>
      <c r="DX42">
        <v>303.12979125976562</v>
      </c>
      <c r="DY42">
        <v>339.96234130859375</v>
      </c>
      <c r="DZ42">
        <v>321.97665405273438</v>
      </c>
      <c r="EA42">
        <v>362.61257934570312</v>
      </c>
      <c r="EB42">
        <v>294.54681396484375</v>
      </c>
      <c r="EC42">
        <v>310.8671875</v>
      </c>
      <c r="ED42">
        <v>284.21652221679688</v>
      </c>
      <c r="EE42">
        <v>308.70175170898438</v>
      </c>
      <c r="EF42">
        <v>328.42913818359375</v>
      </c>
      <c r="EG42">
        <v>263.154052734375</v>
      </c>
      <c r="EH42">
        <v>257.28482055664062</v>
      </c>
      <c r="EI42">
        <v>325.40960693359375</v>
      </c>
      <c r="EJ42">
        <v>302.84918212890625</v>
      </c>
      <c r="EK42">
        <v>338.31661987304688</v>
      </c>
      <c r="EL42">
        <v>320.8814697265625</v>
      </c>
      <c r="EM42">
        <v>361.52392578125</v>
      </c>
      <c r="EN42">
        <v>294.53851318359375</v>
      </c>
      <c r="EO42">
        <v>304.89837646484375</v>
      </c>
      <c r="EP42">
        <v>283.86959838867188</v>
      </c>
      <c r="EQ42">
        <v>308.98895263671875</v>
      </c>
      <c r="ER42">
        <v>328.30776977539062</v>
      </c>
      <c r="ES42">
        <v>262.44839477539062</v>
      </c>
      <c r="ET42">
        <v>257.836669921875</v>
      </c>
      <c r="EU42">
        <v>323.47457885742188</v>
      </c>
      <c r="EV42">
        <v>303.14791870117188</v>
      </c>
      <c r="EW42">
        <v>335.85427856445312</v>
      </c>
      <c r="EX42">
        <v>321.43634033203125</v>
      </c>
      <c r="EY42">
        <v>361.4739990234375</v>
      </c>
      <c r="EZ42">
        <v>294.054443359375</v>
      </c>
      <c r="FA42">
        <v>308.0306396484375</v>
      </c>
      <c r="FB42">
        <v>283.66665649414062</v>
      </c>
      <c r="FC42">
        <v>308.58953857421875</v>
      </c>
      <c r="FD42">
        <v>327.88397216796875</v>
      </c>
      <c r="FE42">
        <v>262.94119262695312</v>
      </c>
      <c r="FF42">
        <v>258.11785888671875</v>
      </c>
      <c r="FG42">
        <v>322.44338989257812</v>
      </c>
      <c r="FH42">
        <v>303.05319213867188</v>
      </c>
      <c r="FI42">
        <v>335.75411987304688</v>
      </c>
      <c r="FJ42">
        <v>321.68994140625</v>
      </c>
      <c r="FK42">
        <v>361.98834228515625</v>
      </c>
      <c r="FL42">
        <v>293.73617553710938</v>
      </c>
      <c r="FM42">
        <v>308.18453979492188</v>
      </c>
      <c r="FN42">
        <v>283.228515625</v>
      </c>
      <c r="FO42">
        <v>307.27841186523438</v>
      </c>
      <c r="FP42">
        <v>327.42840576171875</v>
      </c>
      <c r="FQ42">
        <v>263.5166015625</v>
      </c>
      <c r="FR42">
        <v>257.99612426757812</v>
      </c>
      <c r="FS42">
        <v>321.374755859375</v>
      </c>
      <c r="FT42">
        <v>303.05203247070312</v>
      </c>
      <c r="FU42">
        <v>333.51473999023438</v>
      </c>
      <c r="FV42">
        <v>319.4378662109375</v>
      </c>
      <c r="FW42">
        <v>361.24050903320312</v>
      </c>
      <c r="FX42">
        <v>293.37811279296875</v>
      </c>
      <c r="FY42">
        <v>313.3927001953125</v>
      </c>
      <c r="FZ42">
        <v>282.12701416015625</v>
      </c>
      <c r="GA42">
        <v>306.551513671875</v>
      </c>
      <c r="GB42">
        <v>313.70257568359375</v>
      </c>
      <c r="GC42">
        <v>313.12896728515625</v>
      </c>
      <c r="GD42">
        <v>312.73724365234375</v>
      </c>
      <c r="GE42">
        <v>311.14291381835938</v>
      </c>
      <c r="GF42">
        <v>312.14419555664062</v>
      </c>
      <c r="GG42">
        <v>311.3199462890625</v>
      </c>
      <c r="GH42">
        <v>310.90774536132812</v>
      </c>
      <c r="GI42">
        <v>309.8865966796875</v>
      </c>
      <c r="GJ42">
        <v>309.43881225585938</v>
      </c>
      <c r="GK42">
        <v>307.38824462890625</v>
      </c>
      <c r="GL42">
        <v>328.96334838867188</v>
      </c>
      <c r="GM42">
        <v>262.79733276367188</v>
      </c>
      <c r="GN42">
        <v>257.3223876953125</v>
      </c>
      <c r="GO42">
        <v>324.97296142578125</v>
      </c>
      <c r="GP42">
        <v>302.8743896484375</v>
      </c>
      <c r="GQ42">
        <v>337.111572265625</v>
      </c>
      <c r="GR42">
        <v>321.30950927734375</v>
      </c>
      <c r="GS42">
        <v>362.06106567382812</v>
      </c>
      <c r="GT42">
        <v>294.332275390625</v>
      </c>
      <c r="GU42">
        <v>308.84756469726562</v>
      </c>
      <c r="GV42">
        <v>283.797119140625</v>
      </c>
      <c r="GW42">
        <v>308.54058837890625</v>
      </c>
      <c r="GX42">
        <v>310.53860473632812</v>
      </c>
      <c r="GY42">
        <v>310.53860473632812</v>
      </c>
    </row>
    <row r="43" spans="1:207" x14ac:dyDescent="0.2">
      <c r="A43" s="223">
        <v>43952</v>
      </c>
      <c r="B43">
        <v>5</v>
      </c>
      <c r="C43">
        <v>2020</v>
      </c>
      <c r="D43">
        <v>314.53213500976562</v>
      </c>
      <c r="E43">
        <v>315.37210083007812</v>
      </c>
      <c r="F43">
        <v>324.83004760742188</v>
      </c>
      <c r="G43">
        <v>324.2774658203125</v>
      </c>
      <c r="H43">
        <v>322.73031616210938</v>
      </c>
      <c r="I43">
        <v>311.04586791992188</v>
      </c>
      <c r="J43">
        <v>313.79611206054688</v>
      </c>
      <c r="K43">
        <v>317.33938598632812</v>
      </c>
      <c r="L43">
        <v>324.32376098632812</v>
      </c>
      <c r="M43">
        <v>323.26956176757812</v>
      </c>
      <c r="N43">
        <v>322.14923095703125</v>
      </c>
      <c r="O43">
        <v>309.25177001953125</v>
      </c>
      <c r="P43">
        <v>313.71530151367188</v>
      </c>
      <c r="Q43">
        <v>316.32583618164062</v>
      </c>
      <c r="R43">
        <v>324.21084594726562</v>
      </c>
      <c r="S43">
        <v>325.440673828125</v>
      </c>
      <c r="T43">
        <v>322.60635375976562</v>
      </c>
      <c r="U43">
        <v>311.91372680664062</v>
      </c>
      <c r="V43">
        <v>311.50033569335938</v>
      </c>
      <c r="W43">
        <v>314.88232421875</v>
      </c>
      <c r="X43">
        <v>325.38937377929688</v>
      </c>
      <c r="Y43">
        <v>322.54425048828125</v>
      </c>
      <c r="Z43">
        <v>324.4423828125</v>
      </c>
      <c r="AA43">
        <v>314.39852905273438</v>
      </c>
      <c r="AB43">
        <v>313.2066650390625</v>
      </c>
      <c r="AC43">
        <v>316.69586181640625</v>
      </c>
      <c r="AD43">
        <v>324.525634765625</v>
      </c>
      <c r="AE43">
        <v>325.60528564453125</v>
      </c>
      <c r="AF43">
        <v>323.3040771484375</v>
      </c>
      <c r="AG43">
        <v>314.9256591796875</v>
      </c>
      <c r="AH43">
        <v>312.89230346679688</v>
      </c>
      <c r="AI43">
        <v>316.3695068359375</v>
      </c>
      <c r="AJ43">
        <v>323.71817016601562</v>
      </c>
      <c r="AK43">
        <v>321.7650146484375</v>
      </c>
      <c r="AL43">
        <v>323.80203247070312</v>
      </c>
      <c r="AM43">
        <v>312.57952880859375</v>
      </c>
      <c r="AN43">
        <v>311.71002197265625</v>
      </c>
      <c r="AO43">
        <v>317.15374755859375</v>
      </c>
      <c r="AP43">
        <v>323.47100830078125</v>
      </c>
      <c r="AQ43">
        <v>325.69415283203125</v>
      </c>
      <c r="AR43">
        <v>323.73828125</v>
      </c>
      <c r="AS43">
        <v>312.07620239257812</v>
      </c>
      <c r="AT43">
        <v>311.74127197265625</v>
      </c>
      <c r="AU43">
        <v>315.41143798828125</v>
      </c>
      <c r="AV43">
        <v>322.71182250976562</v>
      </c>
      <c r="AW43">
        <v>321.8109130859375</v>
      </c>
      <c r="AX43">
        <v>323.1474609375</v>
      </c>
      <c r="AY43">
        <v>315.32757568359375</v>
      </c>
      <c r="AZ43">
        <v>311.4051513671875</v>
      </c>
      <c r="BA43">
        <v>315.1575927734375</v>
      </c>
      <c r="BB43">
        <v>322.737060546875</v>
      </c>
      <c r="BC43">
        <v>322.75146484375</v>
      </c>
      <c r="BD43">
        <v>324.2587890625</v>
      </c>
      <c r="BE43">
        <v>314.7030029296875</v>
      </c>
      <c r="BF43">
        <v>309.46685791015625</v>
      </c>
      <c r="BG43">
        <v>314.57107543945312</v>
      </c>
      <c r="BH43">
        <v>320.6956787109375</v>
      </c>
      <c r="BI43">
        <v>319.12094116210938</v>
      </c>
      <c r="BJ43">
        <v>322.6336669921875</v>
      </c>
      <c r="BK43">
        <v>315.65582275390625</v>
      </c>
      <c r="BL43">
        <v>332.84420776367188</v>
      </c>
      <c r="BM43">
        <v>262.24508666992188</v>
      </c>
      <c r="BN43">
        <v>273.00677490234375</v>
      </c>
      <c r="BO43">
        <v>331.20584106445312</v>
      </c>
      <c r="BP43">
        <v>310.74691772460938</v>
      </c>
      <c r="BQ43">
        <v>345.1558837890625</v>
      </c>
      <c r="BR43">
        <v>326.60498046875</v>
      </c>
      <c r="BS43">
        <v>363.6708984375</v>
      </c>
      <c r="BT43">
        <v>303.89382934570312</v>
      </c>
      <c r="BU43">
        <v>308.39822387695312</v>
      </c>
      <c r="BV43">
        <v>290.41305541992188</v>
      </c>
      <c r="BW43">
        <v>317.66708374023438</v>
      </c>
      <c r="BX43">
        <v>332.44256591796875</v>
      </c>
      <c r="BY43">
        <v>262.8243408203125</v>
      </c>
      <c r="BZ43">
        <v>273.11697387695312</v>
      </c>
      <c r="CA43">
        <v>331.21600341796875</v>
      </c>
      <c r="CB43">
        <v>311.05560302734375</v>
      </c>
      <c r="CC43">
        <v>345.3187255859375</v>
      </c>
      <c r="CD43">
        <v>326.50128173828125</v>
      </c>
      <c r="CE43">
        <v>363.65496826171875</v>
      </c>
      <c r="CF43">
        <v>303.24237060546875</v>
      </c>
      <c r="CG43">
        <v>302.56915283203125</v>
      </c>
      <c r="CH43">
        <v>290.64019775390625</v>
      </c>
      <c r="CI43">
        <v>317.23098754882812</v>
      </c>
      <c r="CJ43">
        <v>332.17803955078125</v>
      </c>
      <c r="CK43">
        <v>262.72308349609375</v>
      </c>
      <c r="CL43">
        <v>274.78311157226562</v>
      </c>
      <c r="CM43">
        <v>327.88552856445312</v>
      </c>
      <c r="CN43">
        <v>311.06011962890625</v>
      </c>
      <c r="CO43">
        <v>342.57418823242188</v>
      </c>
      <c r="CP43">
        <v>326.96868896484375</v>
      </c>
      <c r="CQ43">
        <v>364.12466430664062</v>
      </c>
      <c r="CR43">
        <v>302.72225952148438</v>
      </c>
      <c r="CS43">
        <v>306.3876953125</v>
      </c>
      <c r="CT43">
        <v>290.65811157226562</v>
      </c>
      <c r="CU43">
        <v>315.91696166992188</v>
      </c>
      <c r="CV43">
        <v>331.79006958007812</v>
      </c>
      <c r="CW43">
        <v>263.04620361328125</v>
      </c>
      <c r="CX43">
        <v>274.63555908203125</v>
      </c>
      <c r="CY43">
        <v>328.20993041992188</v>
      </c>
      <c r="CZ43">
        <v>311.1783447265625</v>
      </c>
      <c r="DA43">
        <v>344.35464477539062</v>
      </c>
      <c r="DB43">
        <v>324.3961181640625</v>
      </c>
      <c r="DC43">
        <v>363.3251953125</v>
      </c>
      <c r="DD43">
        <v>301.86923217773438</v>
      </c>
      <c r="DE43">
        <v>305.32183837890625</v>
      </c>
      <c r="DF43">
        <v>289.47476196289062</v>
      </c>
      <c r="DG43">
        <v>315.50164794921875</v>
      </c>
      <c r="DH43">
        <v>331.73028564453125</v>
      </c>
      <c r="DI43">
        <v>262.474853515625</v>
      </c>
      <c r="DJ43">
        <v>275.78921508789062</v>
      </c>
      <c r="DK43">
        <v>325.694580078125</v>
      </c>
      <c r="DL43">
        <v>311.24423217773438</v>
      </c>
      <c r="DM43">
        <v>343.6202392578125</v>
      </c>
      <c r="DN43">
        <v>326.53402709960938</v>
      </c>
      <c r="DO43">
        <v>364.15481567382812</v>
      </c>
      <c r="DP43">
        <v>301.4788818359375</v>
      </c>
      <c r="DQ43">
        <v>303.18084716796875</v>
      </c>
      <c r="DR43">
        <v>289.04620361328125</v>
      </c>
      <c r="DS43">
        <v>315.44631958007812</v>
      </c>
      <c r="DT43">
        <v>331.05551147460938</v>
      </c>
      <c r="DU43">
        <v>262.85494995117188</v>
      </c>
      <c r="DV43">
        <v>275.43670654296875</v>
      </c>
      <c r="DW43">
        <v>325.58544921875</v>
      </c>
      <c r="DX43">
        <v>311.62353515625</v>
      </c>
      <c r="DY43">
        <v>343.52328491210938</v>
      </c>
      <c r="DZ43">
        <v>325.69720458984375</v>
      </c>
      <c r="EA43">
        <v>363.80697631835938</v>
      </c>
      <c r="EB43">
        <v>301.47750854492188</v>
      </c>
      <c r="EC43">
        <v>307.67242431640625</v>
      </c>
      <c r="ED43">
        <v>288.60568237304688</v>
      </c>
      <c r="EE43">
        <v>314.634033203125</v>
      </c>
      <c r="EF43">
        <v>330.77462768554688</v>
      </c>
      <c r="EG43">
        <v>263.31759643554688</v>
      </c>
      <c r="EH43">
        <v>275.88079833984375</v>
      </c>
      <c r="EI43">
        <v>325.66720581054688</v>
      </c>
      <c r="EJ43">
        <v>311.33560180664062</v>
      </c>
      <c r="EK43">
        <v>341.78396606445312</v>
      </c>
      <c r="EL43">
        <v>324.27145385742188</v>
      </c>
      <c r="EM43">
        <v>362.69241333007812</v>
      </c>
      <c r="EN43">
        <v>301.87820434570312</v>
      </c>
      <c r="EO43">
        <v>302.98635864257812</v>
      </c>
      <c r="EP43">
        <v>288.237548828125</v>
      </c>
      <c r="EQ43">
        <v>314.8656005859375</v>
      </c>
      <c r="ER43">
        <v>330.63104248046875</v>
      </c>
      <c r="ES43">
        <v>262.67205810546875</v>
      </c>
      <c r="ET43">
        <v>276.64984130859375</v>
      </c>
      <c r="EU43">
        <v>323.79421997070312</v>
      </c>
      <c r="EV43">
        <v>311.68508911132812</v>
      </c>
      <c r="EW43">
        <v>339.22540283203125</v>
      </c>
      <c r="EX43">
        <v>324.90777587890625</v>
      </c>
      <c r="EY43">
        <v>362.61270141601562</v>
      </c>
      <c r="EZ43">
        <v>301.10494995117188</v>
      </c>
      <c r="FA43">
        <v>305.2298583984375</v>
      </c>
      <c r="FB43">
        <v>288.0208740234375</v>
      </c>
      <c r="FC43">
        <v>314.35232543945312</v>
      </c>
      <c r="FD43">
        <v>330.15850830078125</v>
      </c>
      <c r="FE43">
        <v>263.10763549804688</v>
      </c>
      <c r="FF43">
        <v>277.07913208007812</v>
      </c>
      <c r="FG43">
        <v>322.72201538085938</v>
      </c>
      <c r="FH43">
        <v>311.51998901367188</v>
      </c>
      <c r="FI43">
        <v>339.02386474609375</v>
      </c>
      <c r="FJ43">
        <v>325.1217041015625</v>
      </c>
      <c r="FK43">
        <v>363.15924072265625</v>
      </c>
      <c r="FL43">
        <v>300.85894775390625</v>
      </c>
      <c r="FM43">
        <v>305.20437622070312</v>
      </c>
      <c r="FN43">
        <v>287.58529663085938</v>
      </c>
      <c r="FO43">
        <v>313.24932861328125</v>
      </c>
      <c r="FP43">
        <v>329.603515625</v>
      </c>
      <c r="FQ43">
        <v>263.682861328125</v>
      </c>
      <c r="FR43">
        <v>277.79299926757812</v>
      </c>
      <c r="FS43">
        <v>321.72689819335938</v>
      </c>
      <c r="FT43">
        <v>311.47412109375</v>
      </c>
      <c r="FU43">
        <v>336.72543334960938</v>
      </c>
      <c r="FV43">
        <v>322.32864379882812</v>
      </c>
      <c r="FW43">
        <v>362.46804809570312</v>
      </c>
      <c r="FX43">
        <v>301.01296997070312</v>
      </c>
      <c r="FY43">
        <v>309.25601196289062</v>
      </c>
      <c r="FZ43">
        <v>286.45114135742188</v>
      </c>
      <c r="GA43">
        <v>312.59774780273438</v>
      </c>
      <c r="GB43">
        <v>318.30398559570312</v>
      </c>
      <c r="GC43">
        <v>317.88473510742188</v>
      </c>
      <c r="GD43">
        <v>317.4132080078125</v>
      </c>
      <c r="GE43">
        <v>315.82064819335938</v>
      </c>
      <c r="GF43">
        <v>316.89395141601562</v>
      </c>
      <c r="GG43">
        <v>316.03622436523438</v>
      </c>
      <c r="GH43">
        <v>315.69534301757812</v>
      </c>
      <c r="GI43">
        <v>314.74505615234375</v>
      </c>
      <c r="GJ43">
        <v>314.12350463867188</v>
      </c>
      <c r="GK43">
        <v>312.3350830078125</v>
      </c>
      <c r="GL43">
        <v>331.238037109375</v>
      </c>
      <c r="GM43">
        <v>262.99249267578125</v>
      </c>
      <c r="GN43">
        <v>275.79208374023438</v>
      </c>
      <c r="GO43">
        <v>325.306396484375</v>
      </c>
      <c r="GP43">
        <v>311.39846801757812</v>
      </c>
      <c r="GQ43">
        <v>340.54641723632812</v>
      </c>
      <c r="GR43">
        <v>324.7503662109375</v>
      </c>
      <c r="GS43">
        <v>363.2467041015625</v>
      </c>
      <c r="GT43">
        <v>301.60833740234375</v>
      </c>
      <c r="GU43">
        <v>306.03057861328125</v>
      </c>
      <c r="GV43">
        <v>288.1697998046875</v>
      </c>
      <c r="GW43">
        <v>314.45645141601562</v>
      </c>
      <c r="GX43">
        <v>315.30975341796875</v>
      </c>
      <c r="GY43">
        <v>315.30972290039062</v>
      </c>
    </row>
    <row r="44" spans="1:207" x14ac:dyDescent="0.2">
      <c r="A44" s="223">
        <v>43983</v>
      </c>
      <c r="B44">
        <v>6</v>
      </c>
      <c r="C44">
        <v>2020</v>
      </c>
      <c r="D44">
        <v>320.50210571289062</v>
      </c>
      <c r="E44">
        <v>322.85562133789062</v>
      </c>
      <c r="F44">
        <v>331.45135498046875</v>
      </c>
      <c r="G44">
        <v>331.27679443359375</v>
      </c>
      <c r="H44">
        <v>330.42758178710938</v>
      </c>
      <c r="I44">
        <v>317.044677734375</v>
      </c>
      <c r="J44">
        <v>320.11563110351562</v>
      </c>
      <c r="K44">
        <v>325.0943603515625</v>
      </c>
      <c r="L44">
        <v>330.94607543945312</v>
      </c>
      <c r="M44">
        <v>330.33013916015625</v>
      </c>
      <c r="N44">
        <v>329.91143798828125</v>
      </c>
      <c r="O44">
        <v>315.6248779296875</v>
      </c>
      <c r="P44">
        <v>319.7596435546875</v>
      </c>
      <c r="Q44">
        <v>324.02862548828125</v>
      </c>
      <c r="R44">
        <v>330.73291015625</v>
      </c>
      <c r="S44">
        <v>332.23773193359375</v>
      </c>
      <c r="T44">
        <v>330.01974487304688</v>
      </c>
      <c r="U44">
        <v>317.970703125</v>
      </c>
      <c r="V44">
        <v>317.8297119140625</v>
      </c>
      <c r="W44">
        <v>323.07150268554688</v>
      </c>
      <c r="X44">
        <v>331.70114135742188</v>
      </c>
      <c r="Y44">
        <v>330.06338500976562</v>
      </c>
      <c r="Z44">
        <v>331.72879028320312</v>
      </c>
      <c r="AA44">
        <v>320.33169555664062</v>
      </c>
      <c r="AB44">
        <v>319.38427734375</v>
      </c>
      <c r="AC44">
        <v>324.82391357421875</v>
      </c>
      <c r="AD44">
        <v>331.11911010742188</v>
      </c>
      <c r="AE44">
        <v>332.55804443359375</v>
      </c>
      <c r="AF44">
        <v>330.5958251953125</v>
      </c>
      <c r="AG44">
        <v>320.8958740234375</v>
      </c>
      <c r="AH44">
        <v>318.90371704101562</v>
      </c>
      <c r="AI44">
        <v>324.47183227539062</v>
      </c>
      <c r="AJ44">
        <v>330.62417602539062</v>
      </c>
      <c r="AK44">
        <v>328.82846069335938</v>
      </c>
      <c r="AL44">
        <v>331.17501831054688</v>
      </c>
      <c r="AM44">
        <v>318.32760620117188</v>
      </c>
      <c r="AN44">
        <v>318.02743530273438</v>
      </c>
      <c r="AO44">
        <v>325.15673828125</v>
      </c>
      <c r="AP44">
        <v>330.63568115234375</v>
      </c>
      <c r="AQ44">
        <v>332.7545166015625</v>
      </c>
      <c r="AR44">
        <v>330.81326293945312</v>
      </c>
      <c r="AS44">
        <v>318.11306762695312</v>
      </c>
      <c r="AT44">
        <v>318.00714111328125</v>
      </c>
      <c r="AU44">
        <v>323.77432250976562</v>
      </c>
      <c r="AV44">
        <v>329.693359375</v>
      </c>
      <c r="AW44">
        <v>329.13165283203125</v>
      </c>
      <c r="AX44">
        <v>330.283203125</v>
      </c>
      <c r="AY44">
        <v>321.03424072265625</v>
      </c>
      <c r="AZ44">
        <v>317.60720825195312</v>
      </c>
      <c r="BA44">
        <v>323.5535888671875</v>
      </c>
      <c r="BB44">
        <v>329.454833984375</v>
      </c>
      <c r="BC44">
        <v>329.99227905273438</v>
      </c>
      <c r="BD44">
        <v>331.24090576171875</v>
      </c>
      <c r="BE44">
        <v>320.57244873046875</v>
      </c>
      <c r="BF44">
        <v>316.1246337890625</v>
      </c>
      <c r="BG44">
        <v>323.39834594726562</v>
      </c>
      <c r="BH44">
        <v>327.90472412109375</v>
      </c>
      <c r="BI44">
        <v>326.572509765625</v>
      </c>
      <c r="BJ44">
        <v>329.73141479492188</v>
      </c>
      <c r="BK44">
        <v>321.39208984375</v>
      </c>
      <c r="BL44">
        <v>336.54568481445312</v>
      </c>
      <c r="BM44">
        <v>272.61154174804688</v>
      </c>
      <c r="BN44">
        <v>291.59878540039062</v>
      </c>
      <c r="BO44">
        <v>334.30868530273438</v>
      </c>
      <c r="BP44">
        <v>324.62472534179688</v>
      </c>
      <c r="BQ44">
        <v>353.39349365234375</v>
      </c>
      <c r="BR44">
        <v>331.5556640625</v>
      </c>
      <c r="BS44">
        <v>365.02877807617188</v>
      </c>
      <c r="BT44">
        <v>315.35928344726562</v>
      </c>
      <c r="BU44">
        <v>310.3299560546875</v>
      </c>
      <c r="BV44">
        <v>296.99136352539062</v>
      </c>
      <c r="BW44">
        <v>319.22784423828125</v>
      </c>
      <c r="BX44">
        <v>336.0540771484375</v>
      </c>
      <c r="BY44">
        <v>273.1171875</v>
      </c>
      <c r="BZ44">
        <v>292.1373291015625</v>
      </c>
      <c r="CA44">
        <v>334.362060546875</v>
      </c>
      <c r="CB44">
        <v>324.19830322265625</v>
      </c>
      <c r="CC44">
        <v>353.68359375</v>
      </c>
      <c r="CD44">
        <v>331.73965454101562</v>
      </c>
      <c r="CE44">
        <v>364.96566772460938</v>
      </c>
      <c r="CF44">
        <v>315.065185546875</v>
      </c>
      <c r="CG44">
        <v>304.34906005859375</v>
      </c>
      <c r="CH44">
        <v>297.19390869140625</v>
      </c>
      <c r="CI44">
        <v>318.53842163085938</v>
      </c>
      <c r="CJ44">
        <v>335.741455078125</v>
      </c>
      <c r="CK44">
        <v>272.71560668945312</v>
      </c>
      <c r="CL44">
        <v>293.77389526367188</v>
      </c>
      <c r="CM44">
        <v>330.90142822265625</v>
      </c>
      <c r="CN44">
        <v>324.10177612304688</v>
      </c>
      <c r="CO44">
        <v>350.40310668945312</v>
      </c>
      <c r="CP44">
        <v>332.22653198242188</v>
      </c>
      <c r="CQ44">
        <v>365.49722290039062</v>
      </c>
      <c r="CR44">
        <v>314.5477294921875</v>
      </c>
      <c r="CS44">
        <v>307.18215942382812</v>
      </c>
      <c r="CT44">
        <v>297.22891235351562</v>
      </c>
      <c r="CU44">
        <v>317.02468872070312</v>
      </c>
      <c r="CV44">
        <v>335.3211669921875</v>
      </c>
      <c r="CW44">
        <v>273.06582641601562</v>
      </c>
      <c r="CX44">
        <v>293.8272705078125</v>
      </c>
      <c r="CY44">
        <v>331.29425048828125</v>
      </c>
      <c r="CZ44">
        <v>324.2135009765625</v>
      </c>
      <c r="DA44">
        <v>352.34915161132812</v>
      </c>
      <c r="DB44">
        <v>330.01702880859375</v>
      </c>
      <c r="DC44">
        <v>364.7633056640625</v>
      </c>
      <c r="DD44">
        <v>313.94671630859375</v>
      </c>
      <c r="DE44">
        <v>306.0234375</v>
      </c>
      <c r="DF44">
        <v>295.99118041992188</v>
      </c>
      <c r="DG44">
        <v>316.62661743164062</v>
      </c>
      <c r="DH44">
        <v>335.18807983398438</v>
      </c>
      <c r="DI44">
        <v>272.37222290039062</v>
      </c>
      <c r="DJ44">
        <v>295.35406494140625</v>
      </c>
      <c r="DK44">
        <v>328.726806640625</v>
      </c>
      <c r="DL44">
        <v>323.98797607421875</v>
      </c>
      <c r="DM44">
        <v>351.93780517578125</v>
      </c>
      <c r="DN44">
        <v>332.19387817382812</v>
      </c>
      <c r="DO44">
        <v>365.6597900390625</v>
      </c>
      <c r="DP44">
        <v>313.94268798828125</v>
      </c>
      <c r="DQ44">
        <v>304.591064453125</v>
      </c>
      <c r="DR44">
        <v>295.57977294921875</v>
      </c>
      <c r="DS44">
        <v>316.6492919921875</v>
      </c>
      <c r="DT44">
        <v>334.48709106445312</v>
      </c>
      <c r="DU44">
        <v>272.81790161132812</v>
      </c>
      <c r="DV44">
        <v>294.60321044921875</v>
      </c>
      <c r="DW44">
        <v>328.67239379882812</v>
      </c>
      <c r="DX44">
        <v>323.818359375</v>
      </c>
      <c r="DY44">
        <v>351.62216186523438</v>
      </c>
      <c r="DZ44">
        <v>331.588134765625</v>
      </c>
      <c r="EA44">
        <v>365.26251220703125</v>
      </c>
      <c r="EB44">
        <v>313.38711547851562</v>
      </c>
      <c r="EC44">
        <v>307.965576171875</v>
      </c>
      <c r="ED44">
        <v>295.07846069335938</v>
      </c>
      <c r="EE44">
        <v>315.57327270507812</v>
      </c>
      <c r="EF44">
        <v>334.20828247070312</v>
      </c>
      <c r="EG44">
        <v>273.21270751953125</v>
      </c>
      <c r="EH44">
        <v>294.80215454101562</v>
      </c>
      <c r="EI44">
        <v>328.84454345703125</v>
      </c>
      <c r="EJ44">
        <v>323.69107055664062</v>
      </c>
      <c r="EK44">
        <v>349.61380004882812</v>
      </c>
      <c r="EL44">
        <v>330.16885375976562</v>
      </c>
      <c r="EM44">
        <v>364.17974853515625</v>
      </c>
      <c r="EN44">
        <v>314.06411743164062</v>
      </c>
      <c r="EO44">
        <v>303.85302734375</v>
      </c>
      <c r="EP44">
        <v>294.662353515625</v>
      </c>
      <c r="EQ44">
        <v>315.81503295898438</v>
      </c>
      <c r="ER44">
        <v>334.0372314453125</v>
      </c>
      <c r="ES44">
        <v>272.59613037109375</v>
      </c>
      <c r="ET44">
        <v>295.47390747070312</v>
      </c>
      <c r="EU44">
        <v>326.85003662109375</v>
      </c>
      <c r="EV44">
        <v>323.9493408203125</v>
      </c>
      <c r="EW44">
        <v>346.31915283203125</v>
      </c>
      <c r="EX44">
        <v>330.95608520507812</v>
      </c>
      <c r="EY44">
        <v>364.20571899414062</v>
      </c>
      <c r="EZ44">
        <v>313.4061279296875</v>
      </c>
      <c r="FA44">
        <v>305.26043701171875</v>
      </c>
      <c r="FB44">
        <v>294.445068359375</v>
      </c>
      <c r="FC44">
        <v>315.38507080078125</v>
      </c>
      <c r="FD44">
        <v>333.54562377929688</v>
      </c>
      <c r="FE44">
        <v>272.91815185546875</v>
      </c>
      <c r="FF44">
        <v>296.01513671875</v>
      </c>
      <c r="FG44">
        <v>325.82369995117188</v>
      </c>
      <c r="FH44">
        <v>323.86114501953125</v>
      </c>
      <c r="FI44">
        <v>346.32083129882812</v>
      </c>
      <c r="FJ44">
        <v>331.26568603515625</v>
      </c>
      <c r="FK44">
        <v>364.75131225585938</v>
      </c>
      <c r="FL44">
        <v>313.30355834960938</v>
      </c>
      <c r="FM44">
        <v>305.05929565429688</v>
      </c>
      <c r="FN44">
        <v>294.03268432617188</v>
      </c>
      <c r="FO44">
        <v>313.98226928710938</v>
      </c>
      <c r="FP44">
        <v>333.046875</v>
      </c>
      <c r="FQ44">
        <v>273.43017578125</v>
      </c>
      <c r="FR44">
        <v>295.96759033203125</v>
      </c>
      <c r="FS44">
        <v>324.77264404296875</v>
      </c>
      <c r="FT44">
        <v>323.87173461914062</v>
      </c>
      <c r="FU44">
        <v>343.358642578125</v>
      </c>
      <c r="FV44">
        <v>328.42446899414062</v>
      </c>
      <c r="FW44">
        <v>364.03378295898438</v>
      </c>
      <c r="FX44">
        <v>313.40536499023438</v>
      </c>
      <c r="FY44">
        <v>308.46176147460938</v>
      </c>
      <c r="FZ44">
        <v>292.68771362304688</v>
      </c>
      <c r="GA44">
        <v>313.08538818359375</v>
      </c>
      <c r="GB44">
        <v>325.08624267578125</v>
      </c>
      <c r="GC44">
        <v>324.878662109375</v>
      </c>
      <c r="GD44">
        <v>324.20083618164062</v>
      </c>
      <c r="GE44">
        <v>322.8846435546875</v>
      </c>
      <c r="GF44">
        <v>323.95205688476562</v>
      </c>
      <c r="GG44">
        <v>322.97833251953125</v>
      </c>
      <c r="GH44">
        <v>322.69573974609375</v>
      </c>
      <c r="GI44">
        <v>321.81808471679688</v>
      </c>
      <c r="GJ44">
        <v>321.15194702148438</v>
      </c>
      <c r="GK44">
        <v>319.55245971679688</v>
      </c>
      <c r="GL44">
        <v>334.727783203125</v>
      </c>
      <c r="GM44">
        <v>272.93923950195312</v>
      </c>
      <c r="GN44">
        <v>294.6798095703125</v>
      </c>
      <c r="GO44">
        <v>328.38760375976562</v>
      </c>
      <c r="GP44">
        <v>323.94906616210938</v>
      </c>
      <c r="GQ44">
        <v>348.01702880859375</v>
      </c>
      <c r="GR44">
        <v>330.59732055664062</v>
      </c>
      <c r="GS44">
        <v>364.73947143554688</v>
      </c>
      <c r="GT44">
        <v>313.80142211914062</v>
      </c>
      <c r="GU44">
        <v>306.2679443359375</v>
      </c>
      <c r="GV44">
        <v>294.59130859375</v>
      </c>
      <c r="GW44">
        <v>315.37051391601562</v>
      </c>
      <c r="GX44">
        <v>322.33782958984375</v>
      </c>
      <c r="GY44">
        <v>322.33779907226562</v>
      </c>
    </row>
    <row r="45" spans="1:207" x14ac:dyDescent="0.2">
      <c r="A45" s="223">
        <v>44013</v>
      </c>
      <c r="B45">
        <v>7</v>
      </c>
      <c r="C45">
        <v>2020</v>
      </c>
      <c r="D45">
        <v>325.4039306640625</v>
      </c>
      <c r="E45">
        <v>329.47210693359375</v>
      </c>
      <c r="F45">
        <v>336.94873046875</v>
      </c>
      <c r="G45">
        <v>338.25689697265625</v>
      </c>
      <c r="H45">
        <v>337.4566650390625</v>
      </c>
      <c r="I45">
        <v>325.33489990234375</v>
      </c>
      <c r="J45">
        <v>325.12832641601562</v>
      </c>
      <c r="K45">
        <v>331.88946533203125</v>
      </c>
      <c r="L45">
        <v>336.5999755859375</v>
      </c>
      <c r="M45">
        <v>337.27899169921875</v>
      </c>
      <c r="N45">
        <v>337.18365478515625</v>
      </c>
      <c r="O45">
        <v>324.28887939453125</v>
      </c>
      <c r="P45">
        <v>324.64263916015625</v>
      </c>
      <c r="Q45">
        <v>330.72537231445312</v>
      </c>
      <c r="R45">
        <v>336.53579711914062</v>
      </c>
      <c r="S45">
        <v>339.34158325195312</v>
      </c>
      <c r="T45">
        <v>337.161865234375</v>
      </c>
      <c r="U45">
        <v>326.68716430664062</v>
      </c>
      <c r="V45">
        <v>323.0137939453125</v>
      </c>
      <c r="W45">
        <v>330.03591918945312</v>
      </c>
      <c r="X45">
        <v>337.534423828125</v>
      </c>
      <c r="Y45">
        <v>337.12771606445312</v>
      </c>
      <c r="Z45">
        <v>339.05679321289062</v>
      </c>
      <c r="AA45">
        <v>328.97705078125</v>
      </c>
      <c r="AB45">
        <v>324.48904418945312</v>
      </c>
      <c r="AC45">
        <v>331.7532958984375</v>
      </c>
      <c r="AD45">
        <v>337.26345825195312</v>
      </c>
      <c r="AE45">
        <v>339.56234741210938</v>
      </c>
      <c r="AF45">
        <v>337.89926147460938</v>
      </c>
      <c r="AG45">
        <v>329.17767333984375</v>
      </c>
      <c r="AH45">
        <v>323.90548706054688</v>
      </c>
      <c r="AI45">
        <v>331.45492553710938</v>
      </c>
      <c r="AJ45">
        <v>336.87661743164062</v>
      </c>
      <c r="AK45">
        <v>336.07174682617188</v>
      </c>
      <c r="AL45">
        <v>338.68997192382812</v>
      </c>
      <c r="AM45">
        <v>327.16909790039062</v>
      </c>
      <c r="AN45">
        <v>323.22210693359375</v>
      </c>
      <c r="AO45">
        <v>332.0804443359375</v>
      </c>
      <c r="AP45">
        <v>337.29592895507812</v>
      </c>
      <c r="AQ45">
        <v>339.88436889648438</v>
      </c>
      <c r="AR45">
        <v>338.3026123046875</v>
      </c>
      <c r="AS45">
        <v>326.56643676757812</v>
      </c>
      <c r="AT45">
        <v>323.20181274414062</v>
      </c>
      <c r="AU45">
        <v>330.89523315429688</v>
      </c>
      <c r="AV45">
        <v>336.32681274414062</v>
      </c>
      <c r="AW45">
        <v>336.35458374023438</v>
      </c>
      <c r="AX45">
        <v>337.7662353515625</v>
      </c>
      <c r="AY45">
        <v>329.61212158203125</v>
      </c>
      <c r="AZ45">
        <v>322.86239624023438</v>
      </c>
      <c r="BA45">
        <v>330.66653442382812</v>
      </c>
      <c r="BB45">
        <v>336.26821899414062</v>
      </c>
      <c r="BC45">
        <v>336.8997802734375</v>
      </c>
      <c r="BD45">
        <v>338.79739379882812</v>
      </c>
      <c r="BE45">
        <v>329.1961669921875</v>
      </c>
      <c r="BF45">
        <v>321.695556640625</v>
      </c>
      <c r="BG45">
        <v>330.90792846679688</v>
      </c>
      <c r="BH45">
        <v>335.28887939453125</v>
      </c>
      <c r="BI45">
        <v>334.5443115234375</v>
      </c>
      <c r="BJ45">
        <v>337.44265747070312</v>
      </c>
      <c r="BK45">
        <v>330.47225952148438</v>
      </c>
      <c r="BL45">
        <v>340.62924194335938</v>
      </c>
      <c r="BM45">
        <v>276.160888671875</v>
      </c>
      <c r="BN45">
        <v>303.1103515625</v>
      </c>
      <c r="BO45">
        <v>337.81350708007812</v>
      </c>
      <c r="BP45">
        <v>336.62246704101562</v>
      </c>
      <c r="BQ45">
        <v>361.55682373046875</v>
      </c>
      <c r="BR45">
        <v>338.05975341796875</v>
      </c>
      <c r="BS45">
        <v>367.30624389648438</v>
      </c>
      <c r="BT45">
        <v>326.38275146484375</v>
      </c>
      <c r="BU45">
        <v>310.74237060546875</v>
      </c>
      <c r="BV45">
        <v>302.80615234375</v>
      </c>
      <c r="BW45">
        <v>326.22903442382812</v>
      </c>
      <c r="BX45">
        <v>340.12826538085938</v>
      </c>
      <c r="BY45">
        <v>276.80169677734375</v>
      </c>
      <c r="BZ45">
        <v>303.52166748046875</v>
      </c>
      <c r="CA45">
        <v>338.0496826171875</v>
      </c>
      <c r="CB45">
        <v>336.20675659179688</v>
      </c>
      <c r="CC45">
        <v>361.93557739257812</v>
      </c>
      <c r="CD45">
        <v>338.11447143554688</v>
      </c>
      <c r="CE45">
        <v>367.06735229492188</v>
      </c>
      <c r="CF45">
        <v>325.75726318359375</v>
      </c>
      <c r="CG45">
        <v>305.00457763671875</v>
      </c>
      <c r="CH45">
        <v>303.03121948242188</v>
      </c>
      <c r="CI45">
        <v>325.71810913085938</v>
      </c>
      <c r="CJ45">
        <v>339.83193969726562</v>
      </c>
      <c r="CK45">
        <v>276.4180908203125</v>
      </c>
      <c r="CL45">
        <v>304.4697265625</v>
      </c>
      <c r="CM45">
        <v>334.40264892578125</v>
      </c>
      <c r="CN45">
        <v>336.29168701171875</v>
      </c>
      <c r="CO45">
        <v>358.2685546875</v>
      </c>
      <c r="CP45">
        <v>338.64474487304688</v>
      </c>
      <c r="CQ45">
        <v>367.88751220703125</v>
      </c>
      <c r="CR45">
        <v>325.38455200195312</v>
      </c>
      <c r="CS45">
        <v>307.14596557617188</v>
      </c>
      <c r="CT45">
        <v>303.01263427734375</v>
      </c>
      <c r="CU45">
        <v>324.31100463867188</v>
      </c>
      <c r="CV45">
        <v>339.52041625976562</v>
      </c>
      <c r="CW45">
        <v>276.82720947265625</v>
      </c>
      <c r="CX45">
        <v>304.84738159179688</v>
      </c>
      <c r="CY45">
        <v>334.81341552734375</v>
      </c>
      <c r="CZ45">
        <v>336.72714233398438</v>
      </c>
      <c r="DA45">
        <v>360.49557495117188</v>
      </c>
      <c r="DB45">
        <v>336.18905639648438</v>
      </c>
      <c r="DC45">
        <v>367.41464233398438</v>
      </c>
      <c r="DD45">
        <v>324.72857666015625</v>
      </c>
      <c r="DE45">
        <v>306.01763916015625</v>
      </c>
      <c r="DF45">
        <v>301.68032836914062</v>
      </c>
      <c r="DG45">
        <v>323.92559814453125</v>
      </c>
      <c r="DH45">
        <v>339.37652587890625</v>
      </c>
      <c r="DI45">
        <v>276.02191162109375</v>
      </c>
      <c r="DJ45">
        <v>306.06076049804688</v>
      </c>
      <c r="DK45">
        <v>332.32040405273438</v>
      </c>
      <c r="DL45">
        <v>336.28802490234375</v>
      </c>
      <c r="DM45">
        <v>359.9539794921875</v>
      </c>
      <c r="DN45">
        <v>338.46823120117188</v>
      </c>
      <c r="DO45">
        <v>368.18923950195312</v>
      </c>
      <c r="DP45">
        <v>324.49176025390625</v>
      </c>
      <c r="DQ45">
        <v>304.97842407226562</v>
      </c>
      <c r="DR45">
        <v>301.23678588867188</v>
      </c>
      <c r="DS45">
        <v>323.875244140625</v>
      </c>
      <c r="DT45">
        <v>338.7509765625</v>
      </c>
      <c r="DU45">
        <v>276.49758911132812</v>
      </c>
      <c r="DV45">
        <v>305.26492309570312</v>
      </c>
      <c r="DW45">
        <v>332.20657348632812</v>
      </c>
      <c r="DX45">
        <v>336.371826171875</v>
      </c>
      <c r="DY45">
        <v>359.60525512695312</v>
      </c>
      <c r="DZ45">
        <v>337.71661376953125</v>
      </c>
      <c r="EA45">
        <v>367.91525268554688</v>
      </c>
      <c r="EB45">
        <v>324.4344482421875</v>
      </c>
      <c r="EC45">
        <v>307.62728881835938</v>
      </c>
      <c r="ED45">
        <v>300.7586669921875</v>
      </c>
      <c r="EE45">
        <v>322.97836303710938</v>
      </c>
      <c r="EF45">
        <v>338.51437377929688</v>
      </c>
      <c r="EG45">
        <v>276.953857421875</v>
      </c>
      <c r="EH45">
        <v>305.07257080078125</v>
      </c>
      <c r="EI45">
        <v>332.43426513671875</v>
      </c>
      <c r="EJ45">
        <v>336.3634033203125</v>
      </c>
      <c r="EK45">
        <v>357.32052612304688</v>
      </c>
      <c r="EL45">
        <v>336.22784423828125</v>
      </c>
      <c r="EM45">
        <v>366.85147094726562</v>
      </c>
      <c r="EN45">
        <v>324.57485961914062</v>
      </c>
      <c r="EO45">
        <v>303.96734619140625</v>
      </c>
      <c r="EP45">
        <v>300.32223510742188</v>
      </c>
      <c r="EQ45">
        <v>323.24130249023438</v>
      </c>
      <c r="ER45">
        <v>338.40240478515625</v>
      </c>
      <c r="ES45">
        <v>276.25845336914062</v>
      </c>
      <c r="ET45">
        <v>305.64498901367188</v>
      </c>
      <c r="EU45">
        <v>330.19107055664062</v>
      </c>
      <c r="EV45">
        <v>336.41806030273438</v>
      </c>
      <c r="EW45">
        <v>353.57614135742188</v>
      </c>
      <c r="EX45">
        <v>336.97640991210938</v>
      </c>
      <c r="EY45">
        <v>366.76715087890625</v>
      </c>
      <c r="EZ45">
        <v>324.0286865234375</v>
      </c>
      <c r="FA45">
        <v>304.95864868164062</v>
      </c>
      <c r="FB45">
        <v>300.08486938476562</v>
      </c>
      <c r="FC45">
        <v>322.73660278320312</v>
      </c>
      <c r="FD45">
        <v>337.94329833984375</v>
      </c>
      <c r="FE45">
        <v>276.64111328125</v>
      </c>
      <c r="FF45">
        <v>306.12384033203125</v>
      </c>
      <c r="FG45">
        <v>329.16241455078125</v>
      </c>
      <c r="FH45">
        <v>336.70602416992188</v>
      </c>
      <c r="FI45">
        <v>353.55905151367188</v>
      </c>
      <c r="FJ45">
        <v>337.21762084960938</v>
      </c>
      <c r="FK45">
        <v>367.31915283203125</v>
      </c>
      <c r="FL45">
        <v>323.79666137695312</v>
      </c>
      <c r="FM45">
        <v>304.61477661132812</v>
      </c>
      <c r="FN45">
        <v>299.64617919921875</v>
      </c>
      <c r="FO45">
        <v>321.52862548828125</v>
      </c>
      <c r="FP45">
        <v>337.51321411132812</v>
      </c>
      <c r="FQ45">
        <v>277.283935546875</v>
      </c>
      <c r="FR45">
        <v>305.30477905273438</v>
      </c>
      <c r="FS45">
        <v>327.77755737304688</v>
      </c>
      <c r="FT45">
        <v>337.07284545898438</v>
      </c>
      <c r="FU45">
        <v>350.21023559570312</v>
      </c>
      <c r="FV45">
        <v>334.2677001953125</v>
      </c>
      <c r="FW45">
        <v>367.22119140625</v>
      </c>
      <c r="FX45">
        <v>323.78424072265625</v>
      </c>
      <c r="FY45">
        <v>307.62283325195312</v>
      </c>
      <c r="FZ45">
        <v>298.13052368164062</v>
      </c>
      <c r="GA45">
        <v>320.82229614257812</v>
      </c>
      <c r="GB45">
        <v>331.14068603515625</v>
      </c>
      <c r="GC45">
        <v>331.05740356445312</v>
      </c>
      <c r="GD45">
        <v>330.25387573242188</v>
      </c>
      <c r="GE45">
        <v>329.166015625</v>
      </c>
      <c r="GF45">
        <v>330.184814453125</v>
      </c>
      <c r="GG45">
        <v>329.259033203125</v>
      </c>
      <c r="GH45">
        <v>329.00985717773438</v>
      </c>
      <c r="GI45">
        <v>328.16156005859375</v>
      </c>
      <c r="GJ45">
        <v>327.47891235351562</v>
      </c>
      <c r="GK45">
        <v>326.11474609375</v>
      </c>
      <c r="GL45">
        <v>338.9818115234375</v>
      </c>
      <c r="GM45">
        <v>276.6585693359375</v>
      </c>
      <c r="GN45">
        <v>305.10543823242188</v>
      </c>
      <c r="GO45">
        <v>331.7882080078125</v>
      </c>
      <c r="GP45">
        <v>336.62918090820312</v>
      </c>
      <c r="GQ45">
        <v>355.5062255859375</v>
      </c>
      <c r="GR45">
        <v>336.67636108398438</v>
      </c>
      <c r="GS45">
        <v>367.36654663085938</v>
      </c>
      <c r="GT45">
        <v>324.4193115234375</v>
      </c>
      <c r="GU45">
        <v>306.00103759765625</v>
      </c>
      <c r="GV45">
        <v>300.21304321289062</v>
      </c>
      <c r="GW45">
        <v>322.80581665039062</v>
      </c>
      <c r="GX45">
        <v>328.64688110351562</v>
      </c>
      <c r="GY45">
        <v>328.6468505859375</v>
      </c>
    </row>
    <row r="46" spans="1:207" x14ac:dyDescent="0.2">
      <c r="A46" s="223">
        <v>44044</v>
      </c>
      <c r="B46">
        <v>8</v>
      </c>
      <c r="C46">
        <v>2020</v>
      </c>
      <c r="D46">
        <v>335.13980102539062</v>
      </c>
      <c r="E46">
        <v>338.44589233398438</v>
      </c>
      <c r="F46">
        <v>345.74468994140625</v>
      </c>
      <c r="G46">
        <v>346.28579711914062</v>
      </c>
      <c r="H46">
        <v>346.88217163085938</v>
      </c>
      <c r="I46">
        <v>334.65081787109375</v>
      </c>
      <c r="J46">
        <v>334.849853515625</v>
      </c>
      <c r="K46">
        <v>340.83963012695312</v>
      </c>
      <c r="L46">
        <v>345.345703125</v>
      </c>
      <c r="M46">
        <v>345.12606811523438</v>
      </c>
      <c r="N46">
        <v>346.42755126953125</v>
      </c>
      <c r="O46">
        <v>333.38815307617188</v>
      </c>
      <c r="P46">
        <v>334.04629516601562</v>
      </c>
      <c r="Q46">
        <v>339.436767578125</v>
      </c>
      <c r="R46">
        <v>345.1864013671875</v>
      </c>
      <c r="S46">
        <v>347.65579223632812</v>
      </c>
      <c r="T46">
        <v>346.26547241210938</v>
      </c>
      <c r="U46">
        <v>336.17684936523438</v>
      </c>
      <c r="V46">
        <v>332.270751953125</v>
      </c>
      <c r="W46">
        <v>338.74542236328125</v>
      </c>
      <c r="X46">
        <v>346.22149658203125</v>
      </c>
      <c r="Y46">
        <v>345.00973510742188</v>
      </c>
      <c r="Z46">
        <v>348.275634765625</v>
      </c>
      <c r="AA46">
        <v>338.60101318359375</v>
      </c>
      <c r="AB46">
        <v>333.82785034179688</v>
      </c>
      <c r="AC46">
        <v>340.37692260742188</v>
      </c>
      <c r="AD46">
        <v>345.88104248046875</v>
      </c>
      <c r="AE46">
        <v>347.96963500976562</v>
      </c>
      <c r="AF46">
        <v>346.9576416015625</v>
      </c>
      <c r="AG46">
        <v>338.59951782226562</v>
      </c>
      <c r="AH46">
        <v>333.09597778320312</v>
      </c>
      <c r="AI46">
        <v>340.17202758789062</v>
      </c>
      <c r="AJ46">
        <v>345.45462036132812</v>
      </c>
      <c r="AK46">
        <v>343.67526245117188</v>
      </c>
      <c r="AL46">
        <v>347.85458374023438</v>
      </c>
      <c r="AM46">
        <v>336.76885986328125</v>
      </c>
      <c r="AN46">
        <v>332.36990356445312</v>
      </c>
      <c r="AO46">
        <v>340.7203369140625</v>
      </c>
      <c r="AP46">
        <v>345.92935180664062</v>
      </c>
      <c r="AQ46">
        <v>348.19189453125</v>
      </c>
      <c r="AR46">
        <v>347.28018188476562</v>
      </c>
      <c r="AS46">
        <v>335.82354736328125</v>
      </c>
      <c r="AT46">
        <v>332.2330322265625</v>
      </c>
      <c r="AU46">
        <v>339.55368041992188</v>
      </c>
      <c r="AV46">
        <v>344.83279418945312</v>
      </c>
      <c r="AW46">
        <v>344.08721923828125</v>
      </c>
      <c r="AX46">
        <v>346.70626831054688</v>
      </c>
      <c r="AY46">
        <v>339.0419921875</v>
      </c>
      <c r="AZ46">
        <v>331.82778930664062</v>
      </c>
      <c r="BA46">
        <v>339.11749267578125</v>
      </c>
      <c r="BB46">
        <v>344.79806518554688</v>
      </c>
      <c r="BC46">
        <v>344.73150634765625</v>
      </c>
      <c r="BD46">
        <v>347.78005981445312</v>
      </c>
      <c r="BE46">
        <v>338.6407470703125</v>
      </c>
      <c r="BF46">
        <v>330.5252685546875</v>
      </c>
      <c r="BG46">
        <v>339.5076904296875</v>
      </c>
      <c r="BH46">
        <v>343.7930908203125</v>
      </c>
      <c r="BI46">
        <v>342.22775268554688</v>
      </c>
      <c r="BJ46">
        <v>346.310546875</v>
      </c>
      <c r="BK46">
        <v>340.11880493164062</v>
      </c>
      <c r="BL46">
        <v>351.82839965820312</v>
      </c>
      <c r="BM46">
        <v>279.68167114257812</v>
      </c>
      <c r="BN46">
        <v>309.2037353515625</v>
      </c>
      <c r="BO46">
        <v>345.46026611328125</v>
      </c>
      <c r="BP46">
        <v>348.04562377929688</v>
      </c>
      <c r="BQ46">
        <v>370.625732421875</v>
      </c>
      <c r="BR46">
        <v>348.05905151367188</v>
      </c>
      <c r="BS46">
        <v>369.1888427734375</v>
      </c>
      <c r="BT46">
        <v>336.39614868164062</v>
      </c>
      <c r="BU46">
        <v>313.50265502929688</v>
      </c>
      <c r="BV46">
        <v>308.46099853515625</v>
      </c>
      <c r="BW46">
        <v>336.04855346679688</v>
      </c>
      <c r="BX46">
        <v>351.4547119140625</v>
      </c>
      <c r="BY46">
        <v>280.41763305664062</v>
      </c>
      <c r="BZ46">
        <v>309.94552612304688</v>
      </c>
      <c r="CA46">
        <v>345.80050659179688</v>
      </c>
      <c r="CB46">
        <v>347.6771240234375</v>
      </c>
      <c r="CC46">
        <v>370.84698486328125</v>
      </c>
      <c r="CD46">
        <v>347.88082885742188</v>
      </c>
      <c r="CE46">
        <v>368.80630493164062</v>
      </c>
      <c r="CF46">
        <v>336.04397583007812</v>
      </c>
      <c r="CG46">
        <v>307.34201049804688</v>
      </c>
      <c r="CH46">
        <v>308.634521484375</v>
      </c>
      <c r="CI46">
        <v>335.77981567382812</v>
      </c>
      <c r="CJ46">
        <v>351.27163696289062</v>
      </c>
      <c r="CK46">
        <v>279.9095458984375</v>
      </c>
      <c r="CL46">
        <v>311.12652587890625</v>
      </c>
      <c r="CM46">
        <v>342.21685791015625</v>
      </c>
      <c r="CN46">
        <v>347.83187866210938</v>
      </c>
      <c r="CO46">
        <v>367.04135131835938</v>
      </c>
      <c r="CP46">
        <v>348.530029296875</v>
      </c>
      <c r="CQ46">
        <v>369.35870361328125</v>
      </c>
      <c r="CR46">
        <v>335.87228393554688</v>
      </c>
      <c r="CS46">
        <v>309.70785522460938</v>
      </c>
      <c r="CT46">
        <v>308.62747192382812</v>
      </c>
      <c r="CU46">
        <v>334.60247802734375</v>
      </c>
      <c r="CV46">
        <v>351.0587158203125</v>
      </c>
      <c r="CW46">
        <v>280.49969482421875</v>
      </c>
      <c r="CX46">
        <v>311.35910034179688</v>
      </c>
      <c r="CY46">
        <v>342.591552734375</v>
      </c>
      <c r="CZ46">
        <v>348.41537475585938</v>
      </c>
      <c r="DA46">
        <v>369.33697509765625</v>
      </c>
      <c r="DB46">
        <v>345.83346557617188</v>
      </c>
      <c r="DC46">
        <v>368.66726684570312</v>
      </c>
      <c r="DD46">
        <v>335.4517822265625</v>
      </c>
      <c r="DE46">
        <v>308.49612426757812</v>
      </c>
      <c r="DF46">
        <v>307.25341796875</v>
      </c>
      <c r="DG46">
        <v>334.44342041015625</v>
      </c>
      <c r="DH46">
        <v>351.0029296875</v>
      </c>
      <c r="DI46">
        <v>279.49905395507812</v>
      </c>
      <c r="DJ46">
        <v>312.77072143554688</v>
      </c>
      <c r="DK46">
        <v>340.079345703125</v>
      </c>
      <c r="DL46">
        <v>347.89657592773438</v>
      </c>
      <c r="DM46">
        <v>368.62060546875</v>
      </c>
      <c r="DN46">
        <v>348.17404174804688</v>
      </c>
      <c r="DO46">
        <v>369.27151489257812</v>
      </c>
      <c r="DP46">
        <v>335.046142578125</v>
      </c>
      <c r="DQ46">
        <v>307.26141357421875</v>
      </c>
      <c r="DR46">
        <v>306.8974609375</v>
      </c>
      <c r="DS46">
        <v>334.05783081054688</v>
      </c>
      <c r="DT46">
        <v>350.41009521484375</v>
      </c>
      <c r="DU46">
        <v>279.99053955078125</v>
      </c>
      <c r="DV46">
        <v>311.95938110351562</v>
      </c>
      <c r="DW46">
        <v>339.92636108398438</v>
      </c>
      <c r="DX46">
        <v>348.10693359375</v>
      </c>
      <c r="DY46">
        <v>368.27633666992188</v>
      </c>
      <c r="DZ46">
        <v>347.32696533203125</v>
      </c>
      <c r="EA46">
        <v>369.05795288085938</v>
      </c>
      <c r="EB46">
        <v>335.449462890625</v>
      </c>
      <c r="EC46">
        <v>310.2691650390625</v>
      </c>
      <c r="ED46">
        <v>306.37744140625</v>
      </c>
      <c r="EE46">
        <v>333.77365112304688</v>
      </c>
      <c r="EF46">
        <v>350.20550537109375</v>
      </c>
      <c r="EG46">
        <v>280.4869384765625</v>
      </c>
      <c r="EH46">
        <v>311.94024658203125</v>
      </c>
      <c r="EI46">
        <v>340.06573486328125</v>
      </c>
      <c r="EJ46">
        <v>348.09194946289062</v>
      </c>
      <c r="EK46">
        <v>365.89544677734375</v>
      </c>
      <c r="EL46">
        <v>345.877685546875</v>
      </c>
      <c r="EM46">
        <v>367.91888427734375</v>
      </c>
      <c r="EN46">
        <v>335.4742431640625</v>
      </c>
      <c r="EO46">
        <v>306.31219482421875</v>
      </c>
      <c r="EP46">
        <v>305.85342407226562</v>
      </c>
      <c r="EQ46">
        <v>333.93658447265625</v>
      </c>
      <c r="ER46">
        <v>350.1949462890625</v>
      </c>
      <c r="ES46">
        <v>279.76812744140625</v>
      </c>
      <c r="ET46">
        <v>312.38937377929688</v>
      </c>
      <c r="EU46">
        <v>337.84115600585938</v>
      </c>
      <c r="EV46">
        <v>348.13232421875</v>
      </c>
      <c r="EW46">
        <v>361.9708251953125</v>
      </c>
      <c r="EX46">
        <v>346.614013671875</v>
      </c>
      <c r="EY46">
        <v>367.63592529296875</v>
      </c>
      <c r="EZ46">
        <v>335.14617919921875</v>
      </c>
      <c r="FA46">
        <v>307.4364013671875</v>
      </c>
      <c r="FB46">
        <v>305.6168212890625</v>
      </c>
      <c r="FC46">
        <v>333.74114990234375</v>
      </c>
      <c r="FD46">
        <v>349.80801391601562</v>
      </c>
      <c r="FE46">
        <v>280.19021606445312</v>
      </c>
      <c r="FF46">
        <v>312.96267700195312</v>
      </c>
      <c r="FG46">
        <v>336.71829223632812</v>
      </c>
      <c r="FH46">
        <v>348.45745849609375</v>
      </c>
      <c r="FI46">
        <v>361.88629150390625</v>
      </c>
      <c r="FJ46">
        <v>346.8150634765625</v>
      </c>
      <c r="FK46">
        <v>368.13177490234375</v>
      </c>
      <c r="FL46">
        <v>335.00820922851562</v>
      </c>
      <c r="FM46">
        <v>307.18508911132812</v>
      </c>
      <c r="FN46">
        <v>305.28274536132812</v>
      </c>
      <c r="FO46">
        <v>333.08758544921875</v>
      </c>
      <c r="FP46">
        <v>349.444580078125</v>
      </c>
      <c r="FQ46">
        <v>280.9012451171875</v>
      </c>
      <c r="FR46">
        <v>312.30209350585938</v>
      </c>
      <c r="FS46">
        <v>335.35519409179688</v>
      </c>
      <c r="FT46">
        <v>348.9251708984375</v>
      </c>
      <c r="FU46">
        <v>358.43624877929688</v>
      </c>
      <c r="FV46">
        <v>343.83883666992188</v>
      </c>
      <c r="FW46">
        <v>367.9835205078125</v>
      </c>
      <c r="FX46">
        <v>335.1722412109375</v>
      </c>
      <c r="FY46">
        <v>310.33352661132812</v>
      </c>
      <c r="FZ46">
        <v>303.44204711914062</v>
      </c>
      <c r="GA46">
        <v>332.88082885742188</v>
      </c>
      <c r="GB46">
        <v>340.22512817382812</v>
      </c>
      <c r="GC46">
        <v>340.14370727539062</v>
      </c>
      <c r="GD46">
        <v>339.24200439453125</v>
      </c>
      <c r="GE46">
        <v>338.11801147460938</v>
      </c>
      <c r="GF46">
        <v>339.13046264648438</v>
      </c>
      <c r="GG46">
        <v>338.19656372070312</v>
      </c>
      <c r="GH46">
        <v>337.91705322265625</v>
      </c>
      <c r="GI46">
        <v>337.02023315429688</v>
      </c>
      <c r="GJ46">
        <v>336.25759887695312</v>
      </c>
      <c r="GK46">
        <v>334.92910766601562</v>
      </c>
      <c r="GL46">
        <v>350.6064453125</v>
      </c>
      <c r="GM46">
        <v>280.213623046875</v>
      </c>
      <c r="GN46">
        <v>311.81573486328125</v>
      </c>
      <c r="GO46">
        <v>339.45416259765625</v>
      </c>
      <c r="GP46">
        <v>348.346435546875</v>
      </c>
      <c r="GQ46">
        <v>364.00601196289062</v>
      </c>
      <c r="GR46">
        <v>346.3343505859375</v>
      </c>
      <c r="GS46">
        <v>368.47198486328125</v>
      </c>
      <c r="GT46">
        <v>335.3670654296875</v>
      </c>
      <c r="GU46">
        <v>308.54434204101562</v>
      </c>
      <c r="GV46">
        <v>305.74209594726562</v>
      </c>
      <c r="GW46">
        <v>333.8231201171875</v>
      </c>
      <c r="GX46">
        <v>337.55081176757812</v>
      </c>
      <c r="GY46">
        <v>337.55078125</v>
      </c>
    </row>
    <row r="47" spans="1:207" x14ac:dyDescent="0.2">
      <c r="A47" s="223">
        <v>44075</v>
      </c>
      <c r="B47">
        <v>9</v>
      </c>
      <c r="C47">
        <v>2020</v>
      </c>
      <c r="D47">
        <v>344.88552856445312</v>
      </c>
      <c r="E47">
        <v>348.23818969726562</v>
      </c>
      <c r="F47">
        <v>354.20733642578125</v>
      </c>
      <c r="G47">
        <v>358.13934326171875</v>
      </c>
      <c r="H47">
        <v>359.64410400390625</v>
      </c>
      <c r="I47">
        <v>342.219970703125</v>
      </c>
      <c r="J47">
        <v>344.79379272460938</v>
      </c>
      <c r="K47">
        <v>350.85519409179688</v>
      </c>
      <c r="L47">
        <v>353.58929443359375</v>
      </c>
      <c r="M47">
        <v>356.80966186523438</v>
      </c>
      <c r="N47">
        <v>359.25146484375</v>
      </c>
      <c r="O47">
        <v>340.91778564453125</v>
      </c>
      <c r="P47">
        <v>343.600830078125</v>
      </c>
      <c r="Q47">
        <v>349.25811767578125</v>
      </c>
      <c r="R47">
        <v>353.21517944335938</v>
      </c>
      <c r="S47">
        <v>359.11007690429688</v>
      </c>
      <c r="T47">
        <v>358.67709350585938</v>
      </c>
      <c r="U47">
        <v>343.70477294921875</v>
      </c>
      <c r="V47">
        <v>341.8138427734375</v>
      </c>
      <c r="W47">
        <v>348.64898681640625</v>
      </c>
      <c r="X47">
        <v>354.14642333984375</v>
      </c>
      <c r="Y47">
        <v>356.68389892578125</v>
      </c>
      <c r="Z47">
        <v>360.721923828125</v>
      </c>
      <c r="AA47">
        <v>346.2034912109375</v>
      </c>
      <c r="AB47">
        <v>343.22793579101562</v>
      </c>
      <c r="AC47">
        <v>350.43515014648438</v>
      </c>
      <c r="AD47">
        <v>353.861328125</v>
      </c>
      <c r="AE47">
        <v>359.28018188476562</v>
      </c>
      <c r="AF47">
        <v>359.17868041992188</v>
      </c>
      <c r="AG47">
        <v>346.59927368164062</v>
      </c>
      <c r="AH47">
        <v>342.30233764648438</v>
      </c>
      <c r="AI47">
        <v>350.09396362304688</v>
      </c>
      <c r="AJ47">
        <v>353.23672485351562</v>
      </c>
      <c r="AK47">
        <v>355.3287353515625</v>
      </c>
      <c r="AL47">
        <v>360.27688598632812</v>
      </c>
      <c r="AM47">
        <v>344.23681640625</v>
      </c>
      <c r="AN47">
        <v>341.81173706054688</v>
      </c>
      <c r="AO47">
        <v>350.6732177734375</v>
      </c>
      <c r="AP47">
        <v>353.58810424804688</v>
      </c>
      <c r="AQ47">
        <v>359.52993774414062</v>
      </c>
      <c r="AR47">
        <v>359.02157592773438</v>
      </c>
      <c r="AS47">
        <v>343.36251831054688</v>
      </c>
      <c r="AT47">
        <v>341.52850341796875</v>
      </c>
      <c r="AU47">
        <v>349.43740844726562</v>
      </c>
      <c r="AV47">
        <v>352.19595336914062</v>
      </c>
      <c r="AW47">
        <v>355.41232299804688</v>
      </c>
      <c r="AX47">
        <v>358.46868896484375</v>
      </c>
      <c r="AY47">
        <v>346.55279541015625</v>
      </c>
      <c r="AZ47">
        <v>340.8165283203125</v>
      </c>
      <c r="BA47">
        <v>348.99481201171875</v>
      </c>
      <c r="BB47">
        <v>351.95211791992188</v>
      </c>
      <c r="BC47">
        <v>355.6339111328125</v>
      </c>
      <c r="BD47">
        <v>359.13046264648438</v>
      </c>
      <c r="BE47">
        <v>346.1624755859375</v>
      </c>
      <c r="BF47">
        <v>339.54348754882812</v>
      </c>
      <c r="BG47">
        <v>349.20809936523438</v>
      </c>
      <c r="BH47">
        <v>351.01544189453125</v>
      </c>
      <c r="BI47">
        <v>353.7607421875</v>
      </c>
      <c r="BJ47">
        <v>357.96865844726562</v>
      </c>
      <c r="BK47">
        <v>347.33245849609375</v>
      </c>
      <c r="BL47">
        <v>362.62789916992188</v>
      </c>
      <c r="BM47">
        <v>291.46145629882812</v>
      </c>
      <c r="BN47">
        <v>325.86260986328125</v>
      </c>
      <c r="BO47">
        <v>350.61614990234375</v>
      </c>
      <c r="BP47">
        <v>357.23699951171875</v>
      </c>
      <c r="BQ47">
        <v>384.14108276367188</v>
      </c>
      <c r="BR47">
        <v>359.8858642578125</v>
      </c>
      <c r="BS47">
        <v>369.95950317382812</v>
      </c>
      <c r="BT47">
        <v>343.08663940429688</v>
      </c>
      <c r="BU47">
        <v>314.39556884765625</v>
      </c>
      <c r="BV47">
        <v>313.64801025390625</v>
      </c>
      <c r="BW47">
        <v>341.39996337890625</v>
      </c>
      <c r="BX47">
        <v>362.1112060546875</v>
      </c>
      <c r="BY47">
        <v>292.3438720703125</v>
      </c>
      <c r="BZ47">
        <v>326.66299438476562</v>
      </c>
      <c r="CA47">
        <v>351.18212890625</v>
      </c>
      <c r="CB47">
        <v>356.60671997070312</v>
      </c>
      <c r="CC47">
        <v>384.36737060546875</v>
      </c>
      <c r="CD47">
        <v>359.95932006835938</v>
      </c>
      <c r="CE47">
        <v>369.56021118164062</v>
      </c>
      <c r="CF47">
        <v>342.67160034179688</v>
      </c>
      <c r="CG47">
        <v>308.3150634765625</v>
      </c>
      <c r="CH47">
        <v>313.57785034179688</v>
      </c>
      <c r="CI47">
        <v>341.31170654296875</v>
      </c>
      <c r="CJ47">
        <v>361.83383178710938</v>
      </c>
      <c r="CK47">
        <v>291.81326293945312</v>
      </c>
      <c r="CL47">
        <v>328.48294067382812</v>
      </c>
      <c r="CM47">
        <v>347.49118041992188</v>
      </c>
      <c r="CN47">
        <v>356.81964111328125</v>
      </c>
      <c r="CO47">
        <v>379.94332885742188</v>
      </c>
      <c r="CP47">
        <v>360.68359375</v>
      </c>
      <c r="CQ47">
        <v>369.9752197265625</v>
      </c>
      <c r="CR47">
        <v>342.18701171875</v>
      </c>
      <c r="CS47">
        <v>310.71334838867188</v>
      </c>
      <c r="CT47">
        <v>313.65460205078125</v>
      </c>
      <c r="CU47">
        <v>340.364990234375</v>
      </c>
      <c r="CV47">
        <v>361.57272338867188</v>
      </c>
      <c r="CW47">
        <v>292.50283813476562</v>
      </c>
      <c r="CX47">
        <v>328.66323852539062</v>
      </c>
      <c r="CY47">
        <v>348.01828002929688</v>
      </c>
      <c r="CZ47">
        <v>357.62869262695312</v>
      </c>
      <c r="DA47">
        <v>382.59048461914062</v>
      </c>
      <c r="DB47">
        <v>358.18179321289062</v>
      </c>
      <c r="DC47">
        <v>369.22174072265625</v>
      </c>
      <c r="DD47">
        <v>341.41653442382812</v>
      </c>
      <c r="DE47">
        <v>309.46157836914062</v>
      </c>
      <c r="DF47">
        <v>312.45703125</v>
      </c>
      <c r="DG47">
        <v>340.28387451171875</v>
      </c>
      <c r="DH47">
        <v>361.4649658203125</v>
      </c>
      <c r="DI47">
        <v>291.34701538085938</v>
      </c>
      <c r="DJ47">
        <v>330.23040771484375</v>
      </c>
      <c r="DK47">
        <v>345.5220947265625</v>
      </c>
      <c r="DL47">
        <v>356.93655395507812</v>
      </c>
      <c r="DM47">
        <v>381.82568359375</v>
      </c>
      <c r="DN47">
        <v>360.64761352539062</v>
      </c>
      <c r="DO47">
        <v>369.97882080078125</v>
      </c>
      <c r="DP47">
        <v>341.19967651367188</v>
      </c>
      <c r="DQ47">
        <v>308.38458251953125</v>
      </c>
      <c r="DR47">
        <v>312.24993896484375</v>
      </c>
      <c r="DS47">
        <v>339.73104858398438</v>
      </c>
      <c r="DT47">
        <v>360.78518676757812</v>
      </c>
      <c r="DU47">
        <v>291.86886596679688</v>
      </c>
      <c r="DV47">
        <v>329.26318359375</v>
      </c>
      <c r="DW47">
        <v>345.29559326171875</v>
      </c>
      <c r="DX47">
        <v>356.8653564453125</v>
      </c>
      <c r="DY47">
        <v>381.4052734375</v>
      </c>
      <c r="DZ47">
        <v>359.96124267578125</v>
      </c>
      <c r="EA47">
        <v>369.5240478515625</v>
      </c>
      <c r="EB47">
        <v>341.08096313476562</v>
      </c>
      <c r="EC47">
        <v>311.18649291992188</v>
      </c>
      <c r="ED47">
        <v>311.48355102539062</v>
      </c>
      <c r="EE47">
        <v>339.85565185546875</v>
      </c>
      <c r="EF47">
        <v>360.54180908203125</v>
      </c>
      <c r="EG47">
        <v>292.42657470703125</v>
      </c>
      <c r="EH47">
        <v>329.43441772460938</v>
      </c>
      <c r="EI47">
        <v>345.47943115234375</v>
      </c>
      <c r="EJ47">
        <v>356.882568359375</v>
      </c>
      <c r="EK47">
        <v>378.70114135742188</v>
      </c>
      <c r="EL47">
        <v>358.39910888671875</v>
      </c>
      <c r="EM47">
        <v>368.40463256835938</v>
      </c>
      <c r="EN47">
        <v>341.47622680664062</v>
      </c>
      <c r="EO47">
        <v>307.28851318359375</v>
      </c>
      <c r="EP47">
        <v>310.90444946289062</v>
      </c>
      <c r="EQ47">
        <v>339.90896606445312</v>
      </c>
      <c r="ER47">
        <v>360.50051879882812</v>
      </c>
      <c r="ES47">
        <v>291.63525390625</v>
      </c>
      <c r="ET47">
        <v>330.092529296875</v>
      </c>
      <c r="EU47">
        <v>343.07229614257812</v>
      </c>
      <c r="EV47">
        <v>356.98678588867188</v>
      </c>
      <c r="EW47">
        <v>374.21917724609375</v>
      </c>
      <c r="EX47">
        <v>359.29559326171875</v>
      </c>
      <c r="EY47">
        <v>368.35552978515625</v>
      </c>
      <c r="EZ47">
        <v>340.8226318359375</v>
      </c>
      <c r="FA47">
        <v>308.27218627929688</v>
      </c>
      <c r="FB47">
        <v>310.75576782226562</v>
      </c>
      <c r="FC47">
        <v>339.90304565429688</v>
      </c>
      <c r="FD47">
        <v>360.02337646484375</v>
      </c>
      <c r="FE47">
        <v>292.11431884765625</v>
      </c>
      <c r="FF47">
        <v>330.3248291015625</v>
      </c>
      <c r="FG47">
        <v>341.86331176757812</v>
      </c>
      <c r="FH47">
        <v>357.3660888671875</v>
      </c>
      <c r="FI47">
        <v>374.15713500976562</v>
      </c>
      <c r="FJ47">
        <v>359.49346923828125</v>
      </c>
      <c r="FK47">
        <v>368.73745727539062</v>
      </c>
      <c r="FL47">
        <v>340.71044921875</v>
      </c>
      <c r="FM47">
        <v>308.01522827148438</v>
      </c>
      <c r="FN47">
        <v>310.60391235351562</v>
      </c>
      <c r="FO47">
        <v>339.66311645507812</v>
      </c>
      <c r="FP47">
        <v>359.56488037109375</v>
      </c>
      <c r="FQ47">
        <v>292.9620361328125</v>
      </c>
      <c r="FR47">
        <v>330.46932983398438</v>
      </c>
      <c r="FS47">
        <v>340.23672485351562</v>
      </c>
      <c r="FT47">
        <v>357.97384643554688</v>
      </c>
      <c r="FU47">
        <v>370.17727661132812</v>
      </c>
      <c r="FV47">
        <v>356.31234741210938</v>
      </c>
      <c r="FW47">
        <v>368.02218627929688</v>
      </c>
      <c r="FX47">
        <v>340.96768188476562</v>
      </c>
      <c r="FY47">
        <v>311.1002197265625</v>
      </c>
      <c r="FZ47">
        <v>308.21197509765625</v>
      </c>
      <c r="GA47">
        <v>339.75836181640625</v>
      </c>
      <c r="GB47">
        <v>350.20950317382812</v>
      </c>
      <c r="GC47">
        <v>350.14608764648438</v>
      </c>
      <c r="GD47">
        <v>348.97174072265625</v>
      </c>
      <c r="GE47">
        <v>347.91134643554688</v>
      </c>
      <c r="GF47">
        <v>348.91323852539062</v>
      </c>
      <c r="GG47">
        <v>347.74563598632812</v>
      </c>
      <c r="GH47">
        <v>347.4945068359375</v>
      </c>
      <c r="GI47">
        <v>346.52285766601562</v>
      </c>
      <c r="GJ47">
        <v>345.51239013671875</v>
      </c>
      <c r="GK47">
        <v>344.04513549804688</v>
      </c>
      <c r="GL47">
        <v>361.02499389648438</v>
      </c>
      <c r="GM47">
        <v>292.1436767578125</v>
      </c>
      <c r="GN47">
        <v>329.26507568359375</v>
      </c>
      <c r="GO47">
        <v>344.68115234375</v>
      </c>
      <c r="GP47">
        <v>357.30813598632812</v>
      </c>
      <c r="GQ47">
        <v>376.5433349609375</v>
      </c>
      <c r="GR47">
        <v>358.81198120117188</v>
      </c>
      <c r="GS47">
        <v>368.99935913085938</v>
      </c>
      <c r="GT47">
        <v>341.3060302734375</v>
      </c>
      <c r="GU47">
        <v>309.4326171875</v>
      </c>
      <c r="GV47">
        <v>310.81912231445312</v>
      </c>
      <c r="GW47">
        <v>340.01910400390625</v>
      </c>
      <c r="GX47">
        <v>347.08343505859375</v>
      </c>
      <c r="GY47">
        <v>347.08343505859375</v>
      </c>
    </row>
    <row r="48" spans="1:207" x14ac:dyDescent="0.2">
      <c r="A48" s="223">
        <v>44105</v>
      </c>
      <c r="B48">
        <v>10</v>
      </c>
      <c r="C48">
        <v>2020</v>
      </c>
      <c r="D48">
        <v>358.2412109375</v>
      </c>
      <c r="E48">
        <v>362.71725463867188</v>
      </c>
      <c r="F48">
        <v>369.62295532226562</v>
      </c>
      <c r="G48">
        <v>371.92654418945312</v>
      </c>
      <c r="H48">
        <v>373.13385009765625</v>
      </c>
      <c r="I48">
        <v>354.47503662109375</v>
      </c>
      <c r="J48">
        <v>358.11892700195312</v>
      </c>
      <c r="K48">
        <v>365.45028686523438</v>
      </c>
      <c r="L48">
        <v>368.66189575195312</v>
      </c>
      <c r="M48">
        <v>370.1881103515625</v>
      </c>
      <c r="N48">
        <v>372.50079345703125</v>
      </c>
      <c r="O48">
        <v>353.01083374023438</v>
      </c>
      <c r="P48">
        <v>356.32699584960938</v>
      </c>
      <c r="Q48">
        <v>363.39401245117188</v>
      </c>
      <c r="R48">
        <v>367.78298950195312</v>
      </c>
      <c r="S48">
        <v>372.55349731445312</v>
      </c>
      <c r="T48">
        <v>371.90328979492188</v>
      </c>
      <c r="U48">
        <v>355.94491577148438</v>
      </c>
      <c r="V48">
        <v>354.44683837890625</v>
      </c>
      <c r="W48">
        <v>362.95846557617188</v>
      </c>
      <c r="X48">
        <v>368.58175659179688</v>
      </c>
      <c r="Y48">
        <v>369.8577880859375</v>
      </c>
      <c r="Z48">
        <v>374.10360717773438</v>
      </c>
      <c r="AA48">
        <v>358.33395385742188</v>
      </c>
      <c r="AB48">
        <v>355.92727661132812</v>
      </c>
      <c r="AC48">
        <v>364.60580444335938</v>
      </c>
      <c r="AD48">
        <v>367.95437622070312</v>
      </c>
      <c r="AE48">
        <v>372.45370483398438</v>
      </c>
      <c r="AF48">
        <v>372.31686401367188</v>
      </c>
      <c r="AG48">
        <v>358.77017211914062</v>
      </c>
      <c r="AH48">
        <v>354.66183471679688</v>
      </c>
      <c r="AI48">
        <v>364.25759887695312</v>
      </c>
      <c r="AJ48">
        <v>367.1959228515625</v>
      </c>
      <c r="AK48">
        <v>368.40704345703125</v>
      </c>
      <c r="AL48">
        <v>373.52908325195312</v>
      </c>
      <c r="AM48">
        <v>356.1861572265625</v>
      </c>
      <c r="AN48">
        <v>354.22323608398438</v>
      </c>
      <c r="AO48">
        <v>364.65005493164062</v>
      </c>
      <c r="AP48">
        <v>367.42068481445312</v>
      </c>
      <c r="AQ48">
        <v>372.52227783203125</v>
      </c>
      <c r="AR48">
        <v>372.17306518554688</v>
      </c>
      <c r="AS48">
        <v>354.99169921875</v>
      </c>
      <c r="AT48">
        <v>353.72824096679688</v>
      </c>
      <c r="AU48">
        <v>363.51766967773438</v>
      </c>
      <c r="AV48">
        <v>365.66421508789062</v>
      </c>
      <c r="AW48">
        <v>368.10137939453125</v>
      </c>
      <c r="AX48">
        <v>371.64501953125</v>
      </c>
      <c r="AY48">
        <v>358.12887573242188</v>
      </c>
      <c r="AZ48">
        <v>352.63485717773438</v>
      </c>
      <c r="BA48">
        <v>362.72955322265625</v>
      </c>
      <c r="BB48">
        <v>365.24603271484375</v>
      </c>
      <c r="BC48">
        <v>367.98114013671875</v>
      </c>
      <c r="BD48">
        <v>372.23843383789062</v>
      </c>
      <c r="BE48">
        <v>357.61172485351562</v>
      </c>
      <c r="BF48">
        <v>351.20623779296875</v>
      </c>
      <c r="BG48">
        <v>362.92459106445312</v>
      </c>
      <c r="BH48">
        <v>364.06396484375</v>
      </c>
      <c r="BI48">
        <v>366.71923828125</v>
      </c>
      <c r="BJ48">
        <v>370.92547607421875</v>
      </c>
      <c r="BK48">
        <v>358.69207763671875</v>
      </c>
      <c r="BL48">
        <v>380.13467407226562</v>
      </c>
      <c r="BM48">
        <v>296.77410888671875</v>
      </c>
      <c r="BN48">
        <v>345.600830078125</v>
      </c>
      <c r="BO48">
        <v>358.72549438476562</v>
      </c>
      <c r="BP48">
        <v>373.44830322265625</v>
      </c>
      <c r="BQ48">
        <v>396.34616088867188</v>
      </c>
      <c r="BR48">
        <v>374.68392944335938</v>
      </c>
      <c r="BS48">
        <v>369.29095458984375</v>
      </c>
      <c r="BT48">
        <v>351.54421997070312</v>
      </c>
      <c r="BU48">
        <v>314.77587890625</v>
      </c>
      <c r="BV48">
        <v>324.31719970703125</v>
      </c>
      <c r="BW48">
        <v>348.99636840820312</v>
      </c>
      <c r="BX48">
        <v>379.5936279296875</v>
      </c>
      <c r="BY48">
        <v>297.72283935546875</v>
      </c>
      <c r="BZ48">
        <v>346.414794921875</v>
      </c>
      <c r="CA48">
        <v>359.31729125976562</v>
      </c>
      <c r="CB48">
        <v>372.60494995117188</v>
      </c>
      <c r="CC48">
        <v>396.84100341796875</v>
      </c>
      <c r="CD48">
        <v>374.79977416992188</v>
      </c>
      <c r="CE48">
        <v>368.97427368164062</v>
      </c>
      <c r="CF48">
        <v>351.197021484375</v>
      </c>
      <c r="CG48">
        <v>308.7987060546875</v>
      </c>
      <c r="CH48">
        <v>324.33187866210938</v>
      </c>
      <c r="CI48">
        <v>348.83575439453125</v>
      </c>
      <c r="CJ48">
        <v>379.27728271484375</v>
      </c>
      <c r="CK48">
        <v>297.28347778320312</v>
      </c>
      <c r="CL48">
        <v>348.58782958984375</v>
      </c>
      <c r="CM48">
        <v>355.52426147460938</v>
      </c>
      <c r="CN48">
        <v>372.82366943359375</v>
      </c>
      <c r="CO48">
        <v>391.920166015625</v>
      </c>
      <c r="CP48">
        <v>375.61166381835938</v>
      </c>
      <c r="CQ48">
        <v>369.41928100585938</v>
      </c>
      <c r="CR48">
        <v>350.73129272460938</v>
      </c>
      <c r="CS48">
        <v>311.09640502929688</v>
      </c>
      <c r="CT48">
        <v>324.5543212890625</v>
      </c>
      <c r="CU48">
        <v>347.69134521484375</v>
      </c>
      <c r="CV48">
        <v>378.89669799804688</v>
      </c>
      <c r="CW48">
        <v>298.12762451171875</v>
      </c>
      <c r="CX48">
        <v>348.841064453125</v>
      </c>
      <c r="CY48">
        <v>356.17050170898438</v>
      </c>
      <c r="CZ48">
        <v>373.70770263671875</v>
      </c>
      <c r="DA48">
        <v>394.92340087890625</v>
      </c>
      <c r="DB48">
        <v>373.048583984375</v>
      </c>
      <c r="DC48">
        <v>368.739501953125</v>
      </c>
      <c r="DD48">
        <v>350.33407592773438</v>
      </c>
      <c r="DE48">
        <v>309.84475708007812</v>
      </c>
      <c r="DF48">
        <v>323.19464111328125</v>
      </c>
      <c r="DG48">
        <v>347.5401611328125</v>
      </c>
      <c r="DH48">
        <v>378.75900268554688</v>
      </c>
      <c r="DI48">
        <v>296.91476440429688</v>
      </c>
      <c r="DJ48">
        <v>350.89865112304688</v>
      </c>
      <c r="DK48">
        <v>353.6319580078125</v>
      </c>
      <c r="DL48">
        <v>372.90029907226562</v>
      </c>
      <c r="DM48">
        <v>394.12057495117188</v>
      </c>
      <c r="DN48">
        <v>375.68814086914062</v>
      </c>
      <c r="DO48">
        <v>369.5833740234375</v>
      </c>
      <c r="DP48">
        <v>350.00314331054688</v>
      </c>
      <c r="DQ48">
        <v>308.85415649414062</v>
      </c>
      <c r="DR48">
        <v>323.02462768554688</v>
      </c>
      <c r="DS48">
        <v>347.0404052734375</v>
      </c>
      <c r="DT48">
        <v>378.0372314453125</v>
      </c>
      <c r="DU48">
        <v>297.25738525390625</v>
      </c>
      <c r="DV48">
        <v>349.71737670898438</v>
      </c>
      <c r="DW48">
        <v>353.38720703125</v>
      </c>
      <c r="DX48">
        <v>372.69961547851562</v>
      </c>
      <c r="DY48">
        <v>393.67779541015625</v>
      </c>
      <c r="DZ48">
        <v>374.96307373046875</v>
      </c>
      <c r="EA48">
        <v>369.02618408203125</v>
      </c>
      <c r="EB48">
        <v>350.03067016601562</v>
      </c>
      <c r="EC48">
        <v>311.49234008789062</v>
      </c>
      <c r="ED48">
        <v>322.17971801757812</v>
      </c>
      <c r="EE48">
        <v>346.97314453125</v>
      </c>
      <c r="EF48">
        <v>377.76858520507812</v>
      </c>
      <c r="EG48">
        <v>297.75643920898438</v>
      </c>
      <c r="EH48">
        <v>349.84793090820312</v>
      </c>
      <c r="EI48">
        <v>353.62799072265625</v>
      </c>
      <c r="EJ48">
        <v>372.7691650390625</v>
      </c>
      <c r="EK48">
        <v>390.57171630859375</v>
      </c>
      <c r="EL48">
        <v>373.28713989257812</v>
      </c>
      <c r="EM48">
        <v>367.96417236328125</v>
      </c>
      <c r="EN48">
        <v>350.37713623046875</v>
      </c>
      <c r="EO48">
        <v>307.67596435546875</v>
      </c>
      <c r="EP48">
        <v>321.49786376953125</v>
      </c>
      <c r="EQ48">
        <v>347.11849975585938</v>
      </c>
      <c r="ER48">
        <v>377.64932250976562</v>
      </c>
      <c r="ES48">
        <v>297.1448974609375</v>
      </c>
      <c r="ET48">
        <v>350.77584838867188</v>
      </c>
      <c r="EU48">
        <v>351.14285278320312</v>
      </c>
      <c r="EV48">
        <v>372.8507080078125</v>
      </c>
      <c r="EW48">
        <v>385.51229858398438</v>
      </c>
      <c r="EX48">
        <v>374.23550415039062</v>
      </c>
      <c r="EY48">
        <v>368.05633544921875</v>
      </c>
      <c r="EZ48">
        <v>349.94866943359375</v>
      </c>
      <c r="FA48">
        <v>308.58135986328125</v>
      </c>
      <c r="FB48">
        <v>321.33975219726562</v>
      </c>
      <c r="FC48">
        <v>346.94674682617188</v>
      </c>
      <c r="FD48">
        <v>377.16433715820312</v>
      </c>
      <c r="FE48">
        <v>297.60910034179688</v>
      </c>
      <c r="FF48">
        <v>351.34988403320312</v>
      </c>
      <c r="FG48">
        <v>349.90597534179688</v>
      </c>
      <c r="FH48">
        <v>373.35794067382812</v>
      </c>
      <c r="FI48">
        <v>385.44775390625</v>
      </c>
      <c r="FJ48">
        <v>374.36471557617188</v>
      </c>
      <c r="FK48">
        <v>368.39382934570312</v>
      </c>
      <c r="FL48">
        <v>349.80282592773438</v>
      </c>
      <c r="FM48">
        <v>308.30264282226562</v>
      </c>
      <c r="FN48">
        <v>321.1907958984375</v>
      </c>
      <c r="FO48">
        <v>346.54837036132812</v>
      </c>
      <c r="FP48">
        <v>376.69659423828125</v>
      </c>
      <c r="FQ48">
        <v>298.47262573242188</v>
      </c>
      <c r="FR48">
        <v>351.13796997070312</v>
      </c>
      <c r="FS48">
        <v>348.17721557617188</v>
      </c>
      <c r="FT48">
        <v>374.06390380859375</v>
      </c>
      <c r="FU48">
        <v>380.95404052734375</v>
      </c>
      <c r="FV48">
        <v>370.98651123046875</v>
      </c>
      <c r="FW48">
        <v>367.49459838867188</v>
      </c>
      <c r="FX48">
        <v>349.98504638671875</v>
      </c>
      <c r="FY48">
        <v>311.31655883789062</v>
      </c>
      <c r="FZ48">
        <v>318.52520751953125</v>
      </c>
      <c r="GA48">
        <v>346.55133056640625</v>
      </c>
      <c r="GB48">
        <v>364.26065063476562</v>
      </c>
      <c r="GC48">
        <v>364.07421875</v>
      </c>
      <c r="GD48">
        <v>362.4530029296875</v>
      </c>
      <c r="GE48">
        <v>361.326904296875</v>
      </c>
      <c r="GF48">
        <v>362.32305908203125</v>
      </c>
      <c r="GG48">
        <v>360.93856811523438</v>
      </c>
      <c r="GH48">
        <v>360.55035400390625</v>
      </c>
      <c r="GI48">
        <v>359.46636962890625</v>
      </c>
      <c r="GJ48">
        <v>358.1064453125</v>
      </c>
      <c r="GK48">
        <v>356.35140991210938</v>
      </c>
      <c r="GL48">
        <v>378.30975341796875</v>
      </c>
      <c r="GM48">
        <v>297.61505126953125</v>
      </c>
      <c r="GN48">
        <v>349.71676635742188</v>
      </c>
      <c r="GO48">
        <v>352.74600219726562</v>
      </c>
      <c r="GP48">
        <v>373.3006591796875</v>
      </c>
      <c r="GQ48">
        <v>388.12203979492188</v>
      </c>
      <c r="GR48">
        <v>373.67633056640625</v>
      </c>
      <c r="GS48">
        <v>368.539306640625</v>
      </c>
      <c r="GT48">
        <v>350.21939086914062</v>
      </c>
      <c r="GU48">
        <v>309.75418090820312</v>
      </c>
      <c r="GV48">
        <v>321.40264892578125</v>
      </c>
      <c r="GW48">
        <v>347.11361694335938</v>
      </c>
      <c r="GX48">
        <v>360.14028930664062</v>
      </c>
      <c r="GY48">
        <v>360.1402587890625</v>
      </c>
    </row>
    <row r="49" spans="1:207" x14ac:dyDescent="0.2">
      <c r="A49" s="223">
        <v>44136</v>
      </c>
      <c r="B49">
        <v>11</v>
      </c>
      <c r="C49">
        <v>2020</v>
      </c>
      <c r="D49">
        <v>367.90646362304688</v>
      </c>
      <c r="E49">
        <v>375.13739013671875</v>
      </c>
      <c r="F49">
        <v>380.41265869140625</v>
      </c>
      <c r="G49">
        <v>385.44903564453125</v>
      </c>
      <c r="H49">
        <v>384.80075073242188</v>
      </c>
      <c r="I49">
        <v>364.9791259765625</v>
      </c>
      <c r="J49">
        <v>368.03182983398438</v>
      </c>
      <c r="K49">
        <v>377.9200439453125</v>
      </c>
      <c r="L49">
        <v>379.58755493164062</v>
      </c>
      <c r="M49">
        <v>383.61026000976562</v>
      </c>
      <c r="N49">
        <v>384.21401977539062</v>
      </c>
      <c r="O49">
        <v>363.48501586914062</v>
      </c>
      <c r="P49">
        <v>366.08352661132812</v>
      </c>
      <c r="Q49">
        <v>375.61761474609375</v>
      </c>
      <c r="R49">
        <v>378.78472900390625</v>
      </c>
      <c r="S49">
        <v>386.10015869140625</v>
      </c>
      <c r="T49">
        <v>383.47653198242188</v>
      </c>
      <c r="U49">
        <v>366.37966918945312</v>
      </c>
      <c r="V49">
        <v>364.50762939453125</v>
      </c>
      <c r="W49">
        <v>375.3255615234375</v>
      </c>
      <c r="X49">
        <v>379.614990234375</v>
      </c>
      <c r="Y49">
        <v>383.37210083007812</v>
      </c>
      <c r="Z49">
        <v>385.81039428710938</v>
      </c>
      <c r="AA49">
        <v>368.73544311523438</v>
      </c>
      <c r="AB49">
        <v>365.92324829101562</v>
      </c>
      <c r="AC49">
        <v>376.9276123046875</v>
      </c>
      <c r="AD49">
        <v>379.20361328125</v>
      </c>
      <c r="AE49">
        <v>386.089599609375</v>
      </c>
      <c r="AF49">
        <v>383.9481201171875</v>
      </c>
      <c r="AG49">
        <v>369.23110961914062</v>
      </c>
      <c r="AH49">
        <v>364.53262329101562</v>
      </c>
      <c r="AI49">
        <v>376.61489868164062</v>
      </c>
      <c r="AJ49">
        <v>378.59457397460938</v>
      </c>
      <c r="AK49">
        <v>381.88330078125</v>
      </c>
      <c r="AL49">
        <v>385.35763549804688</v>
      </c>
      <c r="AM49">
        <v>366.47079467773438</v>
      </c>
      <c r="AN49">
        <v>364.65603637695312</v>
      </c>
      <c r="AO49">
        <v>376.91281127929688</v>
      </c>
      <c r="AP49">
        <v>379.14419555664062</v>
      </c>
      <c r="AQ49">
        <v>386.1800537109375</v>
      </c>
      <c r="AR49">
        <v>383.85775756835938</v>
      </c>
      <c r="AS49">
        <v>365.2813720703125</v>
      </c>
      <c r="AT49">
        <v>364.2115478515625</v>
      </c>
      <c r="AU49">
        <v>375.83291625976562</v>
      </c>
      <c r="AV49">
        <v>377.3768310546875</v>
      </c>
      <c r="AW49">
        <v>381.51998901367188</v>
      </c>
      <c r="AX49">
        <v>383.34060668945312</v>
      </c>
      <c r="AY49">
        <v>368.194580078125</v>
      </c>
      <c r="AZ49">
        <v>363.11996459960938</v>
      </c>
      <c r="BA49">
        <v>374.91680908203125</v>
      </c>
      <c r="BB49">
        <v>377.08441162109375</v>
      </c>
      <c r="BC49">
        <v>381.16867065429688</v>
      </c>
      <c r="BD49">
        <v>384.11904907226562</v>
      </c>
      <c r="BE49">
        <v>367.80389404296875</v>
      </c>
      <c r="BF49">
        <v>362.24575805664062</v>
      </c>
      <c r="BG49">
        <v>375.38232421875</v>
      </c>
      <c r="BH49">
        <v>376.37142944335938</v>
      </c>
      <c r="BI49">
        <v>380.69320678710938</v>
      </c>
      <c r="BJ49">
        <v>382.75424194335938</v>
      </c>
      <c r="BK49">
        <v>368.77285766601562</v>
      </c>
      <c r="BL49">
        <v>390.6856689453125</v>
      </c>
      <c r="BM49">
        <v>306.06381225585938</v>
      </c>
      <c r="BN49">
        <v>359.80075073242188</v>
      </c>
      <c r="BO49">
        <v>367.392578125</v>
      </c>
      <c r="BP49">
        <v>388.96978759765625</v>
      </c>
      <c r="BQ49">
        <v>411.66415405273438</v>
      </c>
      <c r="BR49">
        <v>388.31549072265625</v>
      </c>
      <c r="BS49">
        <v>368.49319458007812</v>
      </c>
      <c r="BT49">
        <v>369.12734985351562</v>
      </c>
      <c r="BU49">
        <v>315.99664306640625</v>
      </c>
      <c r="BV49">
        <v>334.91213989257812</v>
      </c>
      <c r="BW49">
        <v>357.55679321289062</v>
      </c>
      <c r="BX49">
        <v>390.00595092773438</v>
      </c>
      <c r="BY49">
        <v>306.71511840820312</v>
      </c>
      <c r="BZ49">
        <v>360.4678955078125</v>
      </c>
      <c r="CA49">
        <v>368.01507568359375</v>
      </c>
      <c r="CB49">
        <v>387.78030395507812</v>
      </c>
      <c r="CC49">
        <v>411.935302734375</v>
      </c>
      <c r="CD49">
        <v>388.21121215820312</v>
      </c>
      <c r="CE49">
        <v>368.22702026367188</v>
      </c>
      <c r="CF49">
        <v>368.81045532226562</v>
      </c>
      <c r="CG49">
        <v>310.25460815429688</v>
      </c>
      <c r="CH49">
        <v>334.85064697265625</v>
      </c>
      <c r="CI49">
        <v>357.55905151367188</v>
      </c>
      <c r="CJ49">
        <v>389.58639526367188</v>
      </c>
      <c r="CK49">
        <v>306.39788818359375</v>
      </c>
      <c r="CL49">
        <v>362.23800659179688</v>
      </c>
      <c r="CM49">
        <v>364.26400756835938</v>
      </c>
      <c r="CN49">
        <v>387.89385986328125</v>
      </c>
      <c r="CO49">
        <v>406.6734619140625</v>
      </c>
      <c r="CP49">
        <v>389.09027099609375</v>
      </c>
      <c r="CQ49">
        <v>368.11300659179688</v>
      </c>
      <c r="CR49">
        <v>368.17105102539062</v>
      </c>
      <c r="CS49">
        <v>312.62030029296875</v>
      </c>
      <c r="CT49">
        <v>335.07904052734375</v>
      </c>
      <c r="CU49">
        <v>356.65155029296875</v>
      </c>
      <c r="CV49">
        <v>389.3035888671875</v>
      </c>
      <c r="CW49">
        <v>306.8167724609375</v>
      </c>
      <c r="CX49">
        <v>362.34765625</v>
      </c>
      <c r="CY49">
        <v>364.9945068359375</v>
      </c>
      <c r="CZ49">
        <v>388.55459594726562</v>
      </c>
      <c r="DA49">
        <v>409.80801391601562</v>
      </c>
      <c r="DB49">
        <v>386.49441528320312</v>
      </c>
      <c r="DC49">
        <v>367.11895751953125</v>
      </c>
      <c r="DD49">
        <v>367.87628173828125</v>
      </c>
      <c r="DE49">
        <v>311.37911987304688</v>
      </c>
      <c r="DF49">
        <v>333.6868896484375</v>
      </c>
      <c r="DG49">
        <v>356.5020751953125</v>
      </c>
      <c r="DH49">
        <v>389.16201782226562</v>
      </c>
      <c r="DI49">
        <v>306.02655029296875</v>
      </c>
      <c r="DJ49">
        <v>364.23089599609375</v>
      </c>
      <c r="DK49">
        <v>362.61941528320312</v>
      </c>
      <c r="DL49">
        <v>387.626708984375</v>
      </c>
      <c r="DM49">
        <v>408.810791015625</v>
      </c>
      <c r="DN49">
        <v>389.02719116210938</v>
      </c>
      <c r="DO49">
        <v>367.736083984375</v>
      </c>
      <c r="DP49">
        <v>367.8497314453125</v>
      </c>
      <c r="DQ49">
        <v>310.490478515625</v>
      </c>
      <c r="DR49">
        <v>333.53134155273438</v>
      </c>
      <c r="DS49">
        <v>355.92202758789062</v>
      </c>
      <c r="DT49">
        <v>388.42489624023438</v>
      </c>
      <c r="DU49">
        <v>306.39358520507812</v>
      </c>
      <c r="DV49">
        <v>363.0728759765625</v>
      </c>
      <c r="DW49">
        <v>362.31719970703125</v>
      </c>
      <c r="DX49">
        <v>387.34820556640625</v>
      </c>
      <c r="DY49">
        <v>408.2957763671875</v>
      </c>
      <c r="DZ49">
        <v>388.25726318359375</v>
      </c>
      <c r="EA49">
        <v>367.07614135742188</v>
      </c>
      <c r="EB49">
        <v>367.26715087890625</v>
      </c>
      <c r="EC49">
        <v>312.96603393554688</v>
      </c>
      <c r="ED49">
        <v>332.58755493164062</v>
      </c>
      <c r="EE49">
        <v>356.16229248046875</v>
      </c>
      <c r="EF49">
        <v>388.11801147460938</v>
      </c>
      <c r="EG49">
        <v>306.78079223632812</v>
      </c>
      <c r="EH49">
        <v>363.06222534179688</v>
      </c>
      <c r="EI49">
        <v>362.61764526367188</v>
      </c>
      <c r="EJ49">
        <v>387.61517333984375</v>
      </c>
      <c r="EK49">
        <v>404.96853637695312</v>
      </c>
      <c r="EL49">
        <v>386.73138427734375</v>
      </c>
      <c r="EM49">
        <v>365.98416137695312</v>
      </c>
      <c r="EN49">
        <v>367.8358154296875</v>
      </c>
      <c r="EO49">
        <v>309.18304443359375</v>
      </c>
      <c r="EP49">
        <v>331.84945678710938</v>
      </c>
      <c r="EQ49">
        <v>356.20266723632812</v>
      </c>
      <c r="ER49">
        <v>388.02359008789062</v>
      </c>
      <c r="ES49">
        <v>306.1968994140625</v>
      </c>
      <c r="ET49">
        <v>363.75723266601562</v>
      </c>
      <c r="EU49">
        <v>360.110595703125</v>
      </c>
      <c r="EV49">
        <v>387.3746337890625</v>
      </c>
      <c r="EW49">
        <v>399.37564086914062</v>
      </c>
      <c r="EX49">
        <v>387.60250854492188</v>
      </c>
      <c r="EY49">
        <v>365.8963623046875</v>
      </c>
      <c r="EZ49">
        <v>367.40029907226562</v>
      </c>
      <c r="FA49">
        <v>310.07647705078125</v>
      </c>
      <c r="FB49">
        <v>331.676513671875</v>
      </c>
      <c r="FC49">
        <v>356.139892578125</v>
      </c>
      <c r="FD49">
        <v>387.3900146484375</v>
      </c>
      <c r="FE49">
        <v>306.57254028320312</v>
      </c>
      <c r="FF49">
        <v>364.23550415039062</v>
      </c>
      <c r="FG49">
        <v>358.91290283203125</v>
      </c>
      <c r="FH49">
        <v>387.98565673828125</v>
      </c>
      <c r="FI49">
        <v>399.26873779296875</v>
      </c>
      <c r="FJ49">
        <v>387.67257690429688</v>
      </c>
      <c r="FK49">
        <v>365.960205078125</v>
      </c>
      <c r="FL49">
        <v>367.2633056640625</v>
      </c>
      <c r="FM49">
        <v>309.7298583984375</v>
      </c>
      <c r="FN49">
        <v>331.56753540039062</v>
      </c>
      <c r="FO49">
        <v>356.0924072265625</v>
      </c>
      <c r="FP49">
        <v>386.66458129882812</v>
      </c>
      <c r="FQ49">
        <v>307.19281005859375</v>
      </c>
      <c r="FR49">
        <v>363.79376220703125</v>
      </c>
      <c r="FS49">
        <v>357.00930786132812</v>
      </c>
      <c r="FT49">
        <v>388.66683959960938</v>
      </c>
      <c r="FU49">
        <v>394.41476440429688</v>
      </c>
      <c r="FV49">
        <v>384.49722290039062</v>
      </c>
      <c r="FW49">
        <v>364.463623046875</v>
      </c>
      <c r="FX49">
        <v>367.28494262695312</v>
      </c>
      <c r="FY49">
        <v>312.81967163085938</v>
      </c>
      <c r="FZ49">
        <v>328.91983032226562</v>
      </c>
      <c r="GA49">
        <v>356.30862426757812</v>
      </c>
      <c r="GB49">
        <v>375.61996459960938</v>
      </c>
      <c r="GC49">
        <v>375.43881225585938</v>
      </c>
      <c r="GD49">
        <v>373.59017944335938</v>
      </c>
      <c r="GE49">
        <v>372.59811401367188</v>
      </c>
      <c r="GF49">
        <v>373.60968017578125</v>
      </c>
      <c r="GG49">
        <v>372.10317993164062</v>
      </c>
      <c r="GH49">
        <v>371.8753662109375</v>
      </c>
      <c r="GI49">
        <v>370.77536010742188</v>
      </c>
      <c r="GJ49">
        <v>369.33261108398438</v>
      </c>
      <c r="GK49">
        <v>367.79995727539062</v>
      </c>
      <c r="GL49">
        <v>388.63815307617188</v>
      </c>
      <c r="GM49">
        <v>306.586669921875</v>
      </c>
      <c r="GN49">
        <v>362.98263549804688</v>
      </c>
      <c r="GO49">
        <v>361.63204956054688</v>
      </c>
      <c r="GP49">
        <v>388.04043579101562</v>
      </c>
      <c r="GQ49">
        <v>402.28189086914062</v>
      </c>
      <c r="GR49">
        <v>387.0904541015625</v>
      </c>
      <c r="GS49">
        <v>366.55551147460938</v>
      </c>
      <c r="GT49">
        <v>367.67059326171875</v>
      </c>
      <c r="GU49">
        <v>311.24151611328125</v>
      </c>
      <c r="GV49">
        <v>331.81838989257812</v>
      </c>
      <c r="GW49">
        <v>356.36151123046875</v>
      </c>
      <c r="GX49">
        <v>371.43972778320312</v>
      </c>
      <c r="GY49">
        <v>371.439697265625</v>
      </c>
    </row>
    <row r="50" spans="1:207" x14ac:dyDescent="0.2">
      <c r="A50" s="223">
        <v>44166</v>
      </c>
      <c r="B50">
        <v>12</v>
      </c>
      <c r="C50">
        <v>2020</v>
      </c>
      <c r="D50">
        <v>380.47576904296875</v>
      </c>
      <c r="E50">
        <v>391.32540893554688</v>
      </c>
      <c r="F50">
        <v>398.2567138671875</v>
      </c>
      <c r="G50">
        <v>409.05108642578125</v>
      </c>
      <c r="H50">
        <v>402.02801513671875</v>
      </c>
      <c r="I50">
        <v>375.53994750976562</v>
      </c>
      <c r="J50">
        <v>380.76559448242188</v>
      </c>
      <c r="K50">
        <v>394.13018798828125</v>
      </c>
      <c r="L50">
        <v>396.97048950195312</v>
      </c>
      <c r="M50">
        <v>406.25320434570312</v>
      </c>
      <c r="N50">
        <v>401.0758056640625</v>
      </c>
      <c r="O50">
        <v>373.79922485351562</v>
      </c>
      <c r="P50">
        <v>378.8189697265625</v>
      </c>
      <c r="Q50">
        <v>391.31317138671875</v>
      </c>
      <c r="R50">
        <v>395.69747924804688</v>
      </c>
      <c r="S50">
        <v>407.69940185546875</v>
      </c>
      <c r="T50">
        <v>400.28924560546875</v>
      </c>
      <c r="U50">
        <v>376.98605346679688</v>
      </c>
      <c r="V50">
        <v>377.25921630859375</v>
      </c>
      <c r="W50">
        <v>391.21145629882812</v>
      </c>
      <c r="X50">
        <v>396.417724609375</v>
      </c>
      <c r="Y50">
        <v>404.79037475585938</v>
      </c>
      <c r="Z50">
        <v>402.60928344726562</v>
      </c>
      <c r="AA50">
        <v>379.69131469726562</v>
      </c>
      <c r="AB50">
        <v>378.93374633789062</v>
      </c>
      <c r="AC50">
        <v>392.74334716796875</v>
      </c>
      <c r="AD50">
        <v>395.728271484375</v>
      </c>
      <c r="AE50">
        <v>406.78851318359375</v>
      </c>
      <c r="AF50">
        <v>400.4232177734375</v>
      </c>
      <c r="AG50">
        <v>380.35296630859375</v>
      </c>
      <c r="AH50">
        <v>377.22085571289062</v>
      </c>
      <c r="AI50">
        <v>392.44134521484375</v>
      </c>
      <c r="AJ50">
        <v>394.6298828125</v>
      </c>
      <c r="AK50">
        <v>403.30697631835938</v>
      </c>
      <c r="AL50">
        <v>401.9658203125</v>
      </c>
      <c r="AM50">
        <v>377.30130004882812</v>
      </c>
      <c r="AN50">
        <v>378.08203125</v>
      </c>
      <c r="AO50">
        <v>392.674560546875</v>
      </c>
      <c r="AP50">
        <v>394.71109008789062</v>
      </c>
      <c r="AQ50">
        <v>406.07083129882812</v>
      </c>
      <c r="AR50">
        <v>400.08261108398438</v>
      </c>
      <c r="AS50">
        <v>376.23916625976562</v>
      </c>
      <c r="AT50">
        <v>377.831787109375</v>
      </c>
      <c r="AU50">
        <v>391.44149780273438</v>
      </c>
      <c r="AV50">
        <v>392.55169677734375</v>
      </c>
      <c r="AW50">
        <v>400.95974731445312</v>
      </c>
      <c r="AX50">
        <v>399.69110107421875</v>
      </c>
      <c r="AY50">
        <v>379.31381225585938</v>
      </c>
      <c r="AZ50">
        <v>376.55364990234375</v>
      </c>
      <c r="BA50">
        <v>390.30093383789062</v>
      </c>
      <c r="BB50">
        <v>391.89727783203125</v>
      </c>
      <c r="BC50">
        <v>399.80145263671875</v>
      </c>
      <c r="BD50">
        <v>400.15438842773438</v>
      </c>
      <c r="BE50">
        <v>379.07293701171875</v>
      </c>
      <c r="BF50">
        <v>376.11968994140625</v>
      </c>
      <c r="BG50">
        <v>390.90396118164062</v>
      </c>
      <c r="BH50">
        <v>390.8392333984375</v>
      </c>
      <c r="BI50">
        <v>399.34222412109375</v>
      </c>
      <c r="BJ50">
        <v>398.62155151367188</v>
      </c>
      <c r="BK50">
        <v>380.004638671875</v>
      </c>
      <c r="BL50">
        <v>411.56692504882812</v>
      </c>
      <c r="BM50">
        <v>317.34039306640625</v>
      </c>
      <c r="BN50">
        <v>373.37374877929688</v>
      </c>
      <c r="BO50">
        <v>377.05282592773438</v>
      </c>
      <c r="BP50">
        <v>398.07455444335938</v>
      </c>
      <c r="BQ50">
        <v>432.61444091796875</v>
      </c>
      <c r="BR50">
        <v>406.71853637695312</v>
      </c>
      <c r="BS50">
        <v>368.6346435546875</v>
      </c>
      <c r="BT50">
        <v>387.40237426757812</v>
      </c>
      <c r="BU50">
        <v>316.22262573242188</v>
      </c>
      <c r="BV50">
        <v>350.07437133789062</v>
      </c>
      <c r="BW50">
        <v>364.04067993164062</v>
      </c>
      <c r="BX50">
        <v>409.711669921875</v>
      </c>
      <c r="BY50">
        <v>317.658935546875</v>
      </c>
      <c r="BZ50">
        <v>373.54541015625</v>
      </c>
      <c r="CA50">
        <v>377.5650634765625</v>
      </c>
      <c r="CB50">
        <v>397.10263061523438</v>
      </c>
      <c r="CC50">
        <v>433.02923583984375</v>
      </c>
      <c r="CD50">
        <v>406.88766479492188</v>
      </c>
      <c r="CE50">
        <v>368.2532958984375</v>
      </c>
      <c r="CF50">
        <v>387.1783447265625</v>
      </c>
      <c r="CG50">
        <v>310.481689453125</v>
      </c>
      <c r="CH50">
        <v>349.94219970703125</v>
      </c>
      <c r="CI50">
        <v>363.98220825195312</v>
      </c>
      <c r="CJ50">
        <v>408.41915893554688</v>
      </c>
      <c r="CK50">
        <v>317.0562744140625</v>
      </c>
      <c r="CL50">
        <v>375.30001831054688</v>
      </c>
      <c r="CM50">
        <v>374.46279907226562</v>
      </c>
      <c r="CN50">
        <v>397.18157958984375</v>
      </c>
      <c r="CO50">
        <v>427.88937377929688</v>
      </c>
      <c r="CP50">
        <v>407.7364501953125</v>
      </c>
      <c r="CQ50">
        <v>368.0537109375</v>
      </c>
      <c r="CR50">
        <v>386.94070434570312</v>
      </c>
      <c r="CS50">
        <v>312.78512573242188</v>
      </c>
      <c r="CT50">
        <v>350.30856323242188</v>
      </c>
      <c r="CU50">
        <v>362.99514770507812</v>
      </c>
      <c r="CV50">
        <v>407.6693115234375</v>
      </c>
      <c r="CW50">
        <v>317.22824096679688</v>
      </c>
      <c r="CX50">
        <v>375.17410278320312</v>
      </c>
      <c r="CY50">
        <v>375.12442016601562</v>
      </c>
      <c r="CZ50">
        <v>397.7979736328125</v>
      </c>
      <c r="DA50">
        <v>430.9927978515625</v>
      </c>
      <c r="DB50">
        <v>405.455078125</v>
      </c>
      <c r="DC50">
        <v>367.04818725585938</v>
      </c>
      <c r="DD50">
        <v>386.96798706054688</v>
      </c>
      <c r="DE50">
        <v>311.52621459960938</v>
      </c>
      <c r="DF50">
        <v>349.18093872070312</v>
      </c>
      <c r="DG50">
        <v>362.8526611328125</v>
      </c>
      <c r="DH50">
        <v>406.998046875</v>
      </c>
      <c r="DI50">
        <v>316.60897827148438</v>
      </c>
      <c r="DJ50">
        <v>376.98928833007812</v>
      </c>
      <c r="DK50">
        <v>372.93896484375</v>
      </c>
      <c r="DL50">
        <v>396.94796752929688</v>
      </c>
      <c r="DM50">
        <v>430.104248046875</v>
      </c>
      <c r="DN50">
        <v>407.86837768554688</v>
      </c>
      <c r="DO50">
        <v>367.60919189453125</v>
      </c>
      <c r="DP50">
        <v>387.29849243164062</v>
      </c>
      <c r="DQ50">
        <v>310.72238159179688</v>
      </c>
      <c r="DR50">
        <v>348.88916015625</v>
      </c>
      <c r="DS50">
        <v>362.36886596679688</v>
      </c>
      <c r="DT50">
        <v>405.72177124023438</v>
      </c>
      <c r="DU50">
        <v>317.07797241210938</v>
      </c>
      <c r="DV50">
        <v>375.81259155273438</v>
      </c>
      <c r="DW50">
        <v>372.73297119140625</v>
      </c>
      <c r="DX50">
        <v>396.93701171875</v>
      </c>
      <c r="DY50">
        <v>429.448974609375</v>
      </c>
      <c r="DZ50">
        <v>407.3502197265625</v>
      </c>
      <c r="EA50">
        <v>366.97720336914062</v>
      </c>
      <c r="EB50">
        <v>386.53738403320312</v>
      </c>
      <c r="EC50">
        <v>313.072998046875</v>
      </c>
      <c r="ED50">
        <v>347.7386474609375</v>
      </c>
      <c r="EE50">
        <v>362.38885498046875</v>
      </c>
      <c r="EF50">
        <v>405.09979248046875</v>
      </c>
      <c r="EG50">
        <v>317.31466674804688</v>
      </c>
      <c r="EH50">
        <v>375.7384033203125</v>
      </c>
      <c r="EI50">
        <v>372.9302978515625</v>
      </c>
      <c r="EJ50">
        <v>397.0498046875</v>
      </c>
      <c r="EK50">
        <v>426.24960327148438</v>
      </c>
      <c r="EL50">
        <v>405.78134155273438</v>
      </c>
      <c r="EM50">
        <v>365.9356689453125</v>
      </c>
      <c r="EN50">
        <v>386.70758056640625</v>
      </c>
      <c r="EO50">
        <v>309.33807373046875</v>
      </c>
      <c r="EP50">
        <v>347.189208984375</v>
      </c>
      <c r="EQ50">
        <v>362.52740478515625</v>
      </c>
      <c r="ER50">
        <v>404.55801391601562</v>
      </c>
      <c r="ES50">
        <v>316.8018798828125</v>
      </c>
      <c r="ET50">
        <v>376.50204467773438</v>
      </c>
      <c r="EU50">
        <v>370.9210205078125</v>
      </c>
      <c r="EV50">
        <v>396.94815063476562</v>
      </c>
      <c r="EW50">
        <v>420.60418701171875</v>
      </c>
      <c r="EX50">
        <v>406.76943969726562</v>
      </c>
      <c r="EY50">
        <v>365.85137939453125</v>
      </c>
      <c r="EZ50">
        <v>386.62527465820312</v>
      </c>
      <c r="FA50">
        <v>310.14205932617188</v>
      </c>
      <c r="FB50">
        <v>347.09481811523438</v>
      </c>
      <c r="FC50">
        <v>362.32901000976562</v>
      </c>
      <c r="FD50">
        <v>403.14923095703125</v>
      </c>
      <c r="FE50">
        <v>316.92758178710938</v>
      </c>
      <c r="FF50">
        <v>376.77218627929688</v>
      </c>
      <c r="FG50">
        <v>369.82119750976562</v>
      </c>
      <c r="FH50">
        <v>397.36325073242188</v>
      </c>
      <c r="FI50">
        <v>420.64691162109375</v>
      </c>
      <c r="FJ50">
        <v>406.8521728515625</v>
      </c>
      <c r="FK50">
        <v>365.89254760742188</v>
      </c>
      <c r="FL50">
        <v>386.51870727539062</v>
      </c>
      <c r="FM50">
        <v>309.7803955078125</v>
      </c>
      <c r="FN50">
        <v>346.81784057617188</v>
      </c>
      <c r="FO50">
        <v>362.0552978515625</v>
      </c>
      <c r="FP50">
        <v>401.57827758789062</v>
      </c>
      <c r="FQ50">
        <v>317.28750610351562</v>
      </c>
      <c r="FR50">
        <v>376.55718994140625</v>
      </c>
      <c r="FS50">
        <v>368.4609375</v>
      </c>
      <c r="FT50">
        <v>397.92742919921875</v>
      </c>
      <c r="FU50">
        <v>415.71524047851562</v>
      </c>
      <c r="FV50">
        <v>403.66973876953125</v>
      </c>
      <c r="FW50">
        <v>364.42572021484375</v>
      </c>
      <c r="FX50">
        <v>386.16119384765625</v>
      </c>
      <c r="FY50">
        <v>312.81454467773438</v>
      </c>
      <c r="FZ50">
        <v>344.758056640625</v>
      </c>
      <c r="GA50">
        <v>362.140380859375</v>
      </c>
      <c r="GB50">
        <v>391.9173583984375</v>
      </c>
      <c r="GC50">
        <v>391.15261840820312</v>
      </c>
      <c r="GD50">
        <v>388.69631958007812</v>
      </c>
      <c r="GE50">
        <v>387.55252075195312</v>
      </c>
      <c r="GF50">
        <v>388.54275512695312</v>
      </c>
      <c r="GG50">
        <v>386.64788818359375</v>
      </c>
      <c r="GH50">
        <v>386.48721313476562</v>
      </c>
      <c r="GI50">
        <v>385.33505249023438</v>
      </c>
      <c r="GJ50">
        <v>383.5589599609375</v>
      </c>
      <c r="GK50">
        <v>382.04437255859375</v>
      </c>
      <c r="GL50">
        <v>406.2081298828125</v>
      </c>
      <c r="GM50">
        <v>317.12005615234375</v>
      </c>
      <c r="GN50">
        <v>375.80712890625</v>
      </c>
      <c r="GO50">
        <v>372.2037353515625</v>
      </c>
      <c r="GP50">
        <v>397.40322875976562</v>
      </c>
      <c r="GQ50">
        <v>423.53927612304688</v>
      </c>
      <c r="GR50">
        <v>406.11370849609375</v>
      </c>
      <c r="GS50">
        <v>366.50567626953125</v>
      </c>
      <c r="GT50">
        <v>386.6705322265625</v>
      </c>
      <c r="GU50">
        <v>311.33587646484375</v>
      </c>
      <c r="GV50">
        <v>347.24356079101562</v>
      </c>
      <c r="GW50">
        <v>362.5235595703125</v>
      </c>
      <c r="GX50">
        <v>386.17568969726562</v>
      </c>
      <c r="GY50">
        <v>386.1756591796875</v>
      </c>
    </row>
    <row r="51" spans="1:207" x14ac:dyDescent="0.2">
      <c r="A51" s="223">
        <v>44197</v>
      </c>
      <c r="B51">
        <v>1</v>
      </c>
      <c r="C51">
        <v>2021</v>
      </c>
      <c r="D51">
        <v>392.9700927734375</v>
      </c>
      <c r="E51">
        <v>410.03585815429688</v>
      </c>
      <c r="F51">
        <v>420.33148193359375</v>
      </c>
      <c r="G51">
        <v>427.44091796875</v>
      </c>
      <c r="H51">
        <v>420.3009033203125</v>
      </c>
      <c r="I51">
        <v>389.64715576171875</v>
      </c>
      <c r="J51">
        <v>393.55935668945312</v>
      </c>
      <c r="K51">
        <v>412.71160888671875</v>
      </c>
      <c r="L51">
        <v>419.32281494140625</v>
      </c>
      <c r="M51">
        <v>424.23117065429688</v>
      </c>
      <c r="N51">
        <v>419.15652465820312</v>
      </c>
      <c r="O51">
        <v>388.13104248046875</v>
      </c>
      <c r="P51">
        <v>391.06137084960938</v>
      </c>
      <c r="Q51">
        <v>409.71615600585938</v>
      </c>
      <c r="R51">
        <v>418.18783569335938</v>
      </c>
      <c r="S51">
        <v>426.30953979492188</v>
      </c>
      <c r="T51">
        <v>418.565185546875</v>
      </c>
      <c r="U51">
        <v>391.89480590820312</v>
      </c>
      <c r="V51">
        <v>389.99267578125</v>
      </c>
      <c r="W51">
        <v>409.53854370117188</v>
      </c>
      <c r="X51">
        <v>419.25515747070312</v>
      </c>
      <c r="Y51">
        <v>422.3348388671875</v>
      </c>
      <c r="Z51">
        <v>420.80096435546875</v>
      </c>
      <c r="AA51">
        <v>394.94509887695312</v>
      </c>
      <c r="AB51">
        <v>391.82400512695312</v>
      </c>
      <c r="AC51">
        <v>410.85546875</v>
      </c>
      <c r="AD51">
        <v>418.260498046875</v>
      </c>
      <c r="AE51">
        <v>425.34750366210938</v>
      </c>
      <c r="AF51">
        <v>418.19952392578125</v>
      </c>
      <c r="AG51">
        <v>395.87875366210938</v>
      </c>
      <c r="AH51">
        <v>389.70748901367188</v>
      </c>
      <c r="AI51">
        <v>410.52761840820312</v>
      </c>
      <c r="AJ51">
        <v>417.08761596679688</v>
      </c>
      <c r="AK51">
        <v>421.09225463867188</v>
      </c>
      <c r="AL51">
        <v>419.92269897460938</v>
      </c>
      <c r="AM51">
        <v>392.37216186523438</v>
      </c>
      <c r="AN51">
        <v>390.71673583984375</v>
      </c>
      <c r="AO51">
        <v>410.66213989257812</v>
      </c>
      <c r="AP51">
        <v>416.7869873046875</v>
      </c>
      <c r="AQ51">
        <v>424.37057495117188</v>
      </c>
      <c r="AR51">
        <v>417.848388671875</v>
      </c>
      <c r="AS51">
        <v>391.79168701171875</v>
      </c>
      <c r="AT51">
        <v>390.1512451171875</v>
      </c>
      <c r="AU51">
        <v>409.401611328125</v>
      </c>
      <c r="AV51">
        <v>415.04742431640625</v>
      </c>
      <c r="AW51">
        <v>418.23861694335938</v>
      </c>
      <c r="AX51">
        <v>417.73593139648438</v>
      </c>
      <c r="AY51">
        <v>395.16757202148438</v>
      </c>
      <c r="AZ51">
        <v>388.8387451171875</v>
      </c>
      <c r="BA51">
        <v>407.80636596679688</v>
      </c>
      <c r="BB51">
        <v>414.3402099609375</v>
      </c>
      <c r="BC51">
        <v>417.016845703125</v>
      </c>
      <c r="BD51">
        <v>417.77890014648438</v>
      </c>
      <c r="BE51">
        <v>394.97598266601562</v>
      </c>
      <c r="BF51">
        <v>388.2801513671875</v>
      </c>
      <c r="BG51">
        <v>408.28045654296875</v>
      </c>
      <c r="BH51">
        <v>412.74612426757812</v>
      </c>
      <c r="BI51">
        <v>416.2252197265625</v>
      </c>
      <c r="BJ51">
        <v>416.162353515625</v>
      </c>
      <c r="BK51">
        <v>395.84710693359375</v>
      </c>
      <c r="BL51">
        <v>432.40432739257812</v>
      </c>
      <c r="BM51">
        <v>331.927490234375</v>
      </c>
      <c r="BN51">
        <v>380.3475341796875</v>
      </c>
      <c r="BO51">
        <v>383.36181640625</v>
      </c>
      <c r="BP51">
        <v>410.05862426757812</v>
      </c>
      <c r="BQ51">
        <v>448.25942993164062</v>
      </c>
      <c r="BR51">
        <v>427.49270629882812</v>
      </c>
      <c r="BS51">
        <v>423.424072265625</v>
      </c>
      <c r="BT51">
        <v>406.02679443359375</v>
      </c>
      <c r="BU51">
        <v>318.67330932617188</v>
      </c>
      <c r="BV51">
        <v>369.41622924804688</v>
      </c>
      <c r="BW51">
        <v>371.37548828125</v>
      </c>
      <c r="BX51">
        <v>430.210205078125</v>
      </c>
      <c r="BY51">
        <v>331.98056030273438</v>
      </c>
      <c r="BZ51">
        <v>380.54290771484375</v>
      </c>
      <c r="CA51">
        <v>384.39346313476562</v>
      </c>
      <c r="CB51">
        <v>409.126708984375</v>
      </c>
      <c r="CC51">
        <v>448.20529174804688</v>
      </c>
      <c r="CD51">
        <v>427.76654052734375</v>
      </c>
      <c r="CE51">
        <v>423.11758422851562</v>
      </c>
      <c r="CF51">
        <v>405.70510864257812</v>
      </c>
      <c r="CG51">
        <v>312.45425415039062</v>
      </c>
      <c r="CH51">
        <v>369.4935302734375</v>
      </c>
      <c r="CI51">
        <v>371.29727172851562</v>
      </c>
      <c r="CJ51">
        <v>428.629638671875</v>
      </c>
      <c r="CK51">
        <v>331.4906005859375</v>
      </c>
      <c r="CL51">
        <v>381.75982666015625</v>
      </c>
      <c r="CM51">
        <v>379.9505615234375</v>
      </c>
      <c r="CN51">
        <v>409.19903564453125</v>
      </c>
      <c r="CO51">
        <v>442.7926025390625</v>
      </c>
      <c r="CP51">
        <v>428.46923828125</v>
      </c>
      <c r="CQ51">
        <v>423.23822021484375</v>
      </c>
      <c r="CR51">
        <v>405.56948852539062</v>
      </c>
      <c r="CS51">
        <v>314.77783203125</v>
      </c>
      <c r="CT51">
        <v>369.941650390625</v>
      </c>
      <c r="CU51">
        <v>370.37216186523438</v>
      </c>
      <c r="CV51">
        <v>427.71356201171875</v>
      </c>
      <c r="CW51">
        <v>331.41165161132812</v>
      </c>
      <c r="CX51">
        <v>381.58255004882812</v>
      </c>
      <c r="CY51">
        <v>380.33944702148438</v>
      </c>
      <c r="CZ51">
        <v>409.73541259765625</v>
      </c>
      <c r="DA51">
        <v>445.86004638671875</v>
      </c>
      <c r="DB51">
        <v>424.93670654296875</v>
      </c>
      <c r="DC51">
        <v>422.28793334960938</v>
      </c>
      <c r="DD51">
        <v>405.67559814453125</v>
      </c>
      <c r="DE51">
        <v>313.50674438476562</v>
      </c>
      <c r="DF51">
        <v>368.461181640625</v>
      </c>
      <c r="DG51">
        <v>370.12738037109375</v>
      </c>
      <c r="DH51">
        <v>427.0201416015625</v>
      </c>
      <c r="DI51">
        <v>331.12832641601562</v>
      </c>
      <c r="DJ51">
        <v>383.39193725585938</v>
      </c>
      <c r="DK51">
        <v>377.92913818359375</v>
      </c>
      <c r="DL51">
        <v>408.86346435546875</v>
      </c>
      <c r="DM51">
        <v>444.7611083984375</v>
      </c>
      <c r="DN51">
        <v>428.10513305664062</v>
      </c>
      <c r="DO51">
        <v>422.81240844726562</v>
      </c>
      <c r="DP51">
        <v>406.04629516601562</v>
      </c>
      <c r="DQ51">
        <v>312.66595458984375</v>
      </c>
      <c r="DR51">
        <v>367.92388916015625</v>
      </c>
      <c r="DS51">
        <v>369.71588134765625</v>
      </c>
      <c r="DT51">
        <v>425.46127319335938</v>
      </c>
      <c r="DU51">
        <v>331.5013427734375</v>
      </c>
      <c r="DV51">
        <v>381.95578002929688</v>
      </c>
      <c r="DW51">
        <v>377.51773071289062</v>
      </c>
      <c r="DX51">
        <v>408.97735595703125</v>
      </c>
      <c r="DY51">
        <v>444.095947265625</v>
      </c>
      <c r="DZ51">
        <v>427.1492919921875</v>
      </c>
      <c r="EA51">
        <v>422.5142822265625</v>
      </c>
      <c r="EB51">
        <v>405.39413452148438</v>
      </c>
      <c r="EC51">
        <v>315.19448852539062</v>
      </c>
      <c r="ED51">
        <v>366.68267822265625</v>
      </c>
      <c r="EE51">
        <v>369.73248291015625</v>
      </c>
      <c r="EF51">
        <v>424.65188598632812</v>
      </c>
      <c r="EG51">
        <v>331.5865478515625</v>
      </c>
      <c r="EH51">
        <v>381.51019287109375</v>
      </c>
      <c r="EI51">
        <v>377.78713989257812</v>
      </c>
      <c r="EJ51">
        <v>409.15213012695312</v>
      </c>
      <c r="EK51">
        <v>440.68267822265625</v>
      </c>
      <c r="EL51">
        <v>424.7935791015625</v>
      </c>
      <c r="EM51">
        <v>421.3924560546875</v>
      </c>
      <c r="EN51">
        <v>405.19366455078125</v>
      </c>
      <c r="EO51">
        <v>311.2947998046875</v>
      </c>
      <c r="EP51">
        <v>366.11581420898438</v>
      </c>
      <c r="EQ51">
        <v>369.80697631835938</v>
      </c>
      <c r="ER51">
        <v>423.99417114257812</v>
      </c>
      <c r="ES51">
        <v>331.24554443359375</v>
      </c>
      <c r="ET51">
        <v>381.93341064453125</v>
      </c>
      <c r="EU51">
        <v>374.56298828125</v>
      </c>
      <c r="EV51">
        <v>408.87545776367188</v>
      </c>
      <c r="EW51">
        <v>434.55648803710938</v>
      </c>
      <c r="EX51">
        <v>425.943359375</v>
      </c>
      <c r="EY51">
        <v>421.08157348632812</v>
      </c>
      <c r="EZ51">
        <v>405.29864501953125</v>
      </c>
      <c r="FA51">
        <v>312.15798950195312</v>
      </c>
      <c r="FB51">
        <v>365.94314575195312</v>
      </c>
      <c r="FC51">
        <v>369.61843872070312</v>
      </c>
      <c r="FD51">
        <v>422.23565673828125</v>
      </c>
      <c r="FE51">
        <v>331.24591064453125</v>
      </c>
      <c r="FF51">
        <v>382.07382202148438</v>
      </c>
      <c r="FG51">
        <v>373.304931640625</v>
      </c>
      <c r="FH51">
        <v>409.17889404296875</v>
      </c>
      <c r="FI51">
        <v>434.47293090820312</v>
      </c>
      <c r="FJ51">
        <v>426.19241333007812</v>
      </c>
      <c r="FK51">
        <v>421.43655395507812</v>
      </c>
      <c r="FL51">
        <v>405.1737060546875</v>
      </c>
      <c r="FM51">
        <v>311.65328979492188</v>
      </c>
      <c r="FN51">
        <v>365.36978149414062</v>
      </c>
      <c r="FO51">
        <v>369.43203735351562</v>
      </c>
      <c r="FP51">
        <v>420.04806518554688</v>
      </c>
      <c r="FQ51">
        <v>331.35934448242188</v>
      </c>
      <c r="FR51">
        <v>381.1083984375</v>
      </c>
      <c r="FS51">
        <v>370.67962646484375</v>
      </c>
      <c r="FT51">
        <v>409.68609619140625</v>
      </c>
      <c r="FU51">
        <v>429.317626953125</v>
      </c>
      <c r="FV51">
        <v>421.7852783203125</v>
      </c>
      <c r="FW51">
        <v>420.7462158203125</v>
      </c>
      <c r="FX51">
        <v>404.70700073242188</v>
      </c>
      <c r="FY51">
        <v>314.95785522460938</v>
      </c>
      <c r="FZ51">
        <v>363.547607421875</v>
      </c>
      <c r="GA51">
        <v>369.48104858398438</v>
      </c>
      <c r="GB51">
        <v>409.07687377929688</v>
      </c>
      <c r="GC51">
        <v>408.16680908203125</v>
      </c>
      <c r="GD51">
        <v>405.2491455078125</v>
      </c>
      <c r="GE51">
        <v>403.92062377929688</v>
      </c>
      <c r="GF51">
        <v>404.94100952148438</v>
      </c>
      <c r="GG51">
        <v>402.64056396484375</v>
      </c>
      <c r="GH51">
        <v>402.3275146484375</v>
      </c>
      <c r="GI51">
        <v>400.8045654296875</v>
      </c>
      <c r="GJ51">
        <v>398.65411376953125</v>
      </c>
      <c r="GK51">
        <v>396.50991821289062</v>
      </c>
      <c r="GL51">
        <v>425.94375610351562</v>
      </c>
      <c r="GM51">
        <v>331.44387817382812</v>
      </c>
      <c r="GN51">
        <v>381.65380859375</v>
      </c>
      <c r="GO51">
        <v>376.51815795898438</v>
      </c>
      <c r="GP51">
        <v>409.30728149414062</v>
      </c>
      <c r="GQ51">
        <v>437.76968383789062</v>
      </c>
      <c r="GR51">
        <v>425.47430419921875</v>
      </c>
      <c r="GS51">
        <v>421.95294189453125</v>
      </c>
      <c r="GT51">
        <v>405.30343627929688</v>
      </c>
      <c r="GU51">
        <v>313.35806274414062</v>
      </c>
      <c r="GV51">
        <v>366.17984008789062</v>
      </c>
      <c r="GW51">
        <v>369.85406494140625</v>
      </c>
      <c r="GX51">
        <v>401.92373657226562</v>
      </c>
      <c r="GY51">
        <v>401.9237060546875</v>
      </c>
    </row>
    <row r="52" spans="1:207" x14ac:dyDescent="0.2">
      <c r="A52" s="223">
        <v>44228</v>
      </c>
      <c r="B52">
        <v>2</v>
      </c>
      <c r="C52">
        <v>2021</v>
      </c>
      <c r="D52">
        <v>407.00088500976562</v>
      </c>
      <c r="E52">
        <v>423.82656860351562</v>
      </c>
      <c r="F52">
        <v>434.54641723632812</v>
      </c>
      <c r="G52">
        <v>443.37615966796875</v>
      </c>
      <c r="H52">
        <v>437.1103515625</v>
      </c>
      <c r="I52">
        <v>404.53958129882812</v>
      </c>
      <c r="J52">
        <v>407.590576171875</v>
      </c>
      <c r="K52">
        <v>426.65518188476562</v>
      </c>
      <c r="L52">
        <v>433.36917114257812</v>
      </c>
      <c r="M52">
        <v>440.0234375</v>
      </c>
      <c r="N52">
        <v>436.0264892578125</v>
      </c>
      <c r="O52">
        <v>402.91680908203125</v>
      </c>
      <c r="P52">
        <v>404.64739990234375</v>
      </c>
      <c r="Q52">
        <v>423.53732299804688</v>
      </c>
      <c r="R52">
        <v>432.12503051757812</v>
      </c>
      <c r="S52">
        <v>442.70187377929688</v>
      </c>
      <c r="T52">
        <v>435.58132934570312</v>
      </c>
      <c r="U52">
        <v>406.8641357421875</v>
      </c>
      <c r="V52">
        <v>404.16445922851562</v>
      </c>
      <c r="W52">
        <v>423.5294189453125</v>
      </c>
      <c r="X52">
        <v>433.22283935546875</v>
      </c>
      <c r="Y52">
        <v>438.39654541015625</v>
      </c>
      <c r="Z52">
        <v>438.02490234375</v>
      </c>
      <c r="AA52">
        <v>409.95248413085938</v>
      </c>
      <c r="AB52">
        <v>405.84848022460938</v>
      </c>
      <c r="AC52">
        <v>424.93820190429688</v>
      </c>
      <c r="AD52">
        <v>432.0411376953125</v>
      </c>
      <c r="AE52">
        <v>441.73727416992188</v>
      </c>
      <c r="AF52">
        <v>434.89749145507812</v>
      </c>
      <c r="AG52">
        <v>411.21957397460938</v>
      </c>
      <c r="AH52">
        <v>403.43328857421875</v>
      </c>
      <c r="AI52">
        <v>424.57257080078125</v>
      </c>
      <c r="AJ52">
        <v>430.68997192382812</v>
      </c>
      <c r="AK52">
        <v>437.0458984375</v>
      </c>
      <c r="AL52">
        <v>437.06265258789062</v>
      </c>
      <c r="AM52">
        <v>407.69671630859375</v>
      </c>
      <c r="AN52">
        <v>404.83041381835938</v>
      </c>
      <c r="AO52">
        <v>424.76065063476562</v>
      </c>
      <c r="AP52">
        <v>430.373779296875</v>
      </c>
      <c r="AQ52">
        <v>440.88107299804688</v>
      </c>
      <c r="AR52">
        <v>434.8311767578125</v>
      </c>
      <c r="AS52">
        <v>406.89028930664062</v>
      </c>
      <c r="AT52">
        <v>404.15768432617188</v>
      </c>
      <c r="AU52">
        <v>423.67532348632812</v>
      </c>
      <c r="AV52">
        <v>428.59286499023438</v>
      </c>
      <c r="AW52">
        <v>434.23779296875</v>
      </c>
      <c r="AX52">
        <v>434.96310424804688</v>
      </c>
      <c r="AY52">
        <v>410.458251953125</v>
      </c>
      <c r="AZ52">
        <v>402.74273681640625</v>
      </c>
      <c r="BA52">
        <v>422.042724609375</v>
      </c>
      <c r="BB52">
        <v>428.083251953125</v>
      </c>
      <c r="BC52">
        <v>432.83969116210938</v>
      </c>
      <c r="BD52">
        <v>434.57589721679688</v>
      </c>
      <c r="BE52">
        <v>410.12149047851562</v>
      </c>
      <c r="BF52">
        <v>402.45297241210938</v>
      </c>
      <c r="BG52">
        <v>422.52322387695312</v>
      </c>
      <c r="BH52">
        <v>426.36526489257812</v>
      </c>
      <c r="BI52">
        <v>432.87747192382812</v>
      </c>
      <c r="BJ52">
        <v>433.5672607421875</v>
      </c>
      <c r="BK52">
        <v>411.05508422851562</v>
      </c>
      <c r="BL52">
        <v>448.81890869140625</v>
      </c>
      <c r="BM52">
        <v>343.729736328125</v>
      </c>
      <c r="BN52">
        <v>391.68447875976562</v>
      </c>
      <c r="BO52">
        <v>390.867919921875</v>
      </c>
      <c r="BP52">
        <v>428.573974609375</v>
      </c>
      <c r="BQ52">
        <v>465.06536865234375</v>
      </c>
      <c r="BR52">
        <v>448.00027465820312</v>
      </c>
      <c r="BS52">
        <v>431.86212158203125</v>
      </c>
      <c r="BT52">
        <v>415.10284423828125</v>
      </c>
      <c r="BU52">
        <v>319.150634765625</v>
      </c>
      <c r="BV52">
        <v>388.6982421875</v>
      </c>
      <c r="BW52">
        <v>383.1607666015625</v>
      </c>
      <c r="BX52">
        <v>446.57333374023438</v>
      </c>
      <c r="BY52">
        <v>343.87356567382812</v>
      </c>
      <c r="BZ52">
        <v>391.86627197265625</v>
      </c>
      <c r="CA52">
        <v>392.10427856445312</v>
      </c>
      <c r="CB52">
        <v>427.52011108398438</v>
      </c>
      <c r="CC52">
        <v>464.5638427734375</v>
      </c>
      <c r="CD52">
        <v>448.2257080078125</v>
      </c>
      <c r="CE52">
        <v>431.44500732421875</v>
      </c>
      <c r="CF52">
        <v>415.00811767578125</v>
      </c>
      <c r="CG52">
        <v>313.0977783203125</v>
      </c>
      <c r="CH52">
        <v>388.690185546875</v>
      </c>
      <c r="CI52">
        <v>383.04983520507812</v>
      </c>
      <c r="CJ52">
        <v>444.95462036132812</v>
      </c>
      <c r="CK52">
        <v>343.43368530273438</v>
      </c>
      <c r="CL52">
        <v>392.87527465820312</v>
      </c>
      <c r="CM52">
        <v>387.76510620117188</v>
      </c>
      <c r="CN52">
        <v>427.69851684570312</v>
      </c>
      <c r="CO52">
        <v>458.29550170898438</v>
      </c>
      <c r="CP52">
        <v>449.094970703125</v>
      </c>
      <c r="CQ52">
        <v>431.2381591796875</v>
      </c>
      <c r="CR52">
        <v>414.74224853515625</v>
      </c>
      <c r="CS52">
        <v>315.07809448242188</v>
      </c>
      <c r="CT52">
        <v>389.27471923828125</v>
      </c>
      <c r="CU52">
        <v>382.25106811523438</v>
      </c>
      <c r="CV52">
        <v>444.0015869140625</v>
      </c>
      <c r="CW52">
        <v>343.2215576171875</v>
      </c>
      <c r="CX52">
        <v>392.90499877929688</v>
      </c>
      <c r="CY52">
        <v>388.5162353515625</v>
      </c>
      <c r="CZ52">
        <v>428.38839721679688</v>
      </c>
      <c r="DA52">
        <v>461.90167236328125</v>
      </c>
      <c r="DB52">
        <v>445.45626831054688</v>
      </c>
      <c r="DC52">
        <v>430.09341430664062</v>
      </c>
      <c r="DD52">
        <v>414.74066162109375</v>
      </c>
      <c r="DE52">
        <v>313.82156372070312</v>
      </c>
      <c r="DF52">
        <v>388.14456176757812</v>
      </c>
      <c r="DG52">
        <v>382.08309936523438</v>
      </c>
      <c r="DH52">
        <v>443.2369384765625</v>
      </c>
      <c r="DI52">
        <v>342.93301391601562</v>
      </c>
      <c r="DJ52">
        <v>394.598388671875</v>
      </c>
      <c r="DK52">
        <v>385.82589721679688</v>
      </c>
      <c r="DL52">
        <v>427.38327026367188</v>
      </c>
      <c r="DM52">
        <v>460.2889404296875</v>
      </c>
      <c r="DN52">
        <v>448.77206420898438</v>
      </c>
      <c r="DO52">
        <v>430.6622314453125</v>
      </c>
      <c r="DP52">
        <v>414.9425048828125</v>
      </c>
      <c r="DQ52">
        <v>312.98104858398438</v>
      </c>
      <c r="DR52">
        <v>387.6695556640625</v>
      </c>
      <c r="DS52">
        <v>381.79946899414062</v>
      </c>
      <c r="DT52">
        <v>441.7073974609375</v>
      </c>
      <c r="DU52">
        <v>343.39132690429688</v>
      </c>
      <c r="DV52">
        <v>393.064697265625</v>
      </c>
      <c r="DW52">
        <v>385.36111450195312</v>
      </c>
      <c r="DX52">
        <v>427.42962646484375</v>
      </c>
      <c r="DY52">
        <v>459.6292724609375</v>
      </c>
      <c r="DZ52">
        <v>447.784912109375</v>
      </c>
      <c r="EA52">
        <v>430.23312377929688</v>
      </c>
      <c r="EB52">
        <v>414.58544921875</v>
      </c>
      <c r="EC52">
        <v>315.30987548828125</v>
      </c>
      <c r="ED52">
        <v>386.349609375</v>
      </c>
      <c r="EE52">
        <v>381.71481323242188</v>
      </c>
      <c r="EF52">
        <v>440.9136962890625</v>
      </c>
      <c r="EG52">
        <v>343.51565551757812</v>
      </c>
      <c r="EH52">
        <v>392.43359375</v>
      </c>
      <c r="EI52">
        <v>385.5616455078125</v>
      </c>
      <c r="EJ52">
        <v>427.77734375</v>
      </c>
      <c r="EK52">
        <v>455.86517333984375</v>
      </c>
      <c r="EL52">
        <v>445.33868408203125</v>
      </c>
      <c r="EM52">
        <v>429.1536865234375</v>
      </c>
      <c r="EN52">
        <v>414.47933959960938</v>
      </c>
      <c r="EO52">
        <v>311.47189331054688</v>
      </c>
      <c r="EP52">
        <v>385.91168212890625</v>
      </c>
      <c r="EQ52">
        <v>381.85183715820312</v>
      </c>
      <c r="ER52">
        <v>440.20840454101562</v>
      </c>
      <c r="ES52">
        <v>343.03973388671875</v>
      </c>
      <c r="ET52">
        <v>392.86215209960938</v>
      </c>
      <c r="EU52">
        <v>382.428955078125</v>
      </c>
      <c r="EV52">
        <v>427.285888671875</v>
      </c>
      <c r="EW52">
        <v>449.24996948242188</v>
      </c>
      <c r="EX52">
        <v>446.5472412109375</v>
      </c>
      <c r="EY52">
        <v>428.98468017578125</v>
      </c>
      <c r="EZ52">
        <v>414.5592041015625</v>
      </c>
      <c r="FA52">
        <v>312.33334350585938</v>
      </c>
      <c r="FB52">
        <v>385.84466552734375</v>
      </c>
      <c r="FC52">
        <v>381.63339233398438</v>
      </c>
      <c r="FD52">
        <v>438.46539306640625</v>
      </c>
      <c r="FE52">
        <v>343.08560180664062</v>
      </c>
      <c r="FF52">
        <v>392.8726806640625</v>
      </c>
      <c r="FG52">
        <v>380.84970092773438</v>
      </c>
      <c r="FH52">
        <v>427.8773193359375</v>
      </c>
      <c r="FI52">
        <v>449.0032958984375</v>
      </c>
      <c r="FJ52">
        <v>446.66390991210938</v>
      </c>
      <c r="FK52">
        <v>429.25323486328125</v>
      </c>
      <c r="FL52">
        <v>414.58047485351562</v>
      </c>
      <c r="FM52">
        <v>311.789306640625</v>
      </c>
      <c r="FN52">
        <v>385.3067626953125</v>
      </c>
      <c r="FO52">
        <v>381.4476318359375</v>
      </c>
      <c r="FP52">
        <v>436.35797119140625</v>
      </c>
      <c r="FQ52">
        <v>343.31423950195312</v>
      </c>
      <c r="FR52">
        <v>391.64871215820312</v>
      </c>
      <c r="FS52">
        <v>378.38442993164062</v>
      </c>
      <c r="FT52">
        <v>428.60964965820312</v>
      </c>
      <c r="FU52">
        <v>443.37579345703125</v>
      </c>
      <c r="FV52">
        <v>442.07803344726562</v>
      </c>
      <c r="FW52">
        <v>428.04876708984375</v>
      </c>
      <c r="FX52">
        <v>414.56573486328125</v>
      </c>
      <c r="FY52">
        <v>315.003662109375</v>
      </c>
      <c r="FZ52">
        <v>383.71075439453125</v>
      </c>
      <c r="GA52">
        <v>381.48336791992188</v>
      </c>
      <c r="GB52">
        <v>423.56381225585938</v>
      </c>
      <c r="GC52">
        <v>422.60061645507812</v>
      </c>
      <c r="GD52">
        <v>419.48556518554688</v>
      </c>
      <c r="GE52">
        <v>418.42947387695312</v>
      </c>
      <c r="GF52">
        <v>419.32064819335938</v>
      </c>
      <c r="GG52">
        <v>416.87216186523438</v>
      </c>
      <c r="GH52">
        <v>416.73748779296875</v>
      </c>
      <c r="GI52">
        <v>415.21707153320312</v>
      </c>
      <c r="GJ52">
        <v>412.90029907226562</v>
      </c>
      <c r="GK52">
        <v>410.91458129882812</v>
      </c>
      <c r="GL52">
        <v>442.22763061523438</v>
      </c>
      <c r="GM52">
        <v>343.31561279296875</v>
      </c>
      <c r="GN52">
        <v>392.64920043945312</v>
      </c>
      <c r="GO52">
        <v>384.28814697265625</v>
      </c>
      <c r="GP52">
        <v>427.95281982421875</v>
      </c>
      <c r="GQ52">
        <v>452.74197387695312</v>
      </c>
      <c r="GR52">
        <v>445.97808837890625</v>
      </c>
      <c r="GS52">
        <v>429.765869140625</v>
      </c>
      <c r="GT52">
        <v>414.66354370117188</v>
      </c>
      <c r="GU52">
        <v>313.54330444335938</v>
      </c>
      <c r="GV52">
        <v>386.007080078125</v>
      </c>
      <c r="GW52">
        <v>381.834228515625</v>
      </c>
      <c r="GX52">
        <v>416.29107666015625</v>
      </c>
      <c r="GY52">
        <v>416.29104614257812</v>
      </c>
    </row>
    <row r="53" spans="1:207" x14ac:dyDescent="0.2">
      <c r="A53" s="223">
        <v>44256</v>
      </c>
      <c r="B53">
        <v>3</v>
      </c>
      <c r="C53">
        <v>2021</v>
      </c>
      <c r="D53">
        <v>428.81280517578125</v>
      </c>
      <c r="E53">
        <v>444.42410278320312</v>
      </c>
      <c r="F53">
        <v>451.62728881835938</v>
      </c>
      <c r="G53">
        <v>457.48336791992188</v>
      </c>
      <c r="H53">
        <v>455.73419189453125</v>
      </c>
      <c r="I53">
        <v>420.00860595703125</v>
      </c>
      <c r="J53">
        <v>429.42971801757812</v>
      </c>
      <c r="K53">
        <v>447.33029174804688</v>
      </c>
      <c r="L53">
        <v>450.61495971679688</v>
      </c>
      <c r="M53">
        <v>454.49041748046875</v>
      </c>
      <c r="N53">
        <v>454.82928466796875</v>
      </c>
      <c r="O53">
        <v>419.13217163085938</v>
      </c>
      <c r="P53">
        <v>426.94747924804688</v>
      </c>
      <c r="Q53">
        <v>443.81222534179688</v>
      </c>
      <c r="R53">
        <v>449.42776489257812</v>
      </c>
      <c r="S53">
        <v>457.35671997070312</v>
      </c>
      <c r="T53">
        <v>454.43411254882812</v>
      </c>
      <c r="U53">
        <v>422.60079956054688</v>
      </c>
      <c r="V53">
        <v>425.634521484375</v>
      </c>
      <c r="W53">
        <v>444.37762451171875</v>
      </c>
      <c r="X53">
        <v>450.93057250976562</v>
      </c>
      <c r="Y53">
        <v>452.921875</v>
      </c>
      <c r="Z53">
        <v>456.77532958984375</v>
      </c>
      <c r="AA53">
        <v>425.82763671875</v>
      </c>
      <c r="AB53">
        <v>426.90707397460938</v>
      </c>
      <c r="AC53">
        <v>445.21881103515625</v>
      </c>
      <c r="AD53">
        <v>450.3267822265625</v>
      </c>
      <c r="AE53">
        <v>456.65167236328125</v>
      </c>
      <c r="AF53">
        <v>453.91378784179688</v>
      </c>
      <c r="AG53">
        <v>427.114501953125</v>
      </c>
      <c r="AH53">
        <v>426.20614624023438</v>
      </c>
      <c r="AI53">
        <v>445.08853149414062</v>
      </c>
      <c r="AJ53">
        <v>448.9473876953125</v>
      </c>
      <c r="AK53">
        <v>451.20599365234375</v>
      </c>
      <c r="AL53">
        <v>455.87457275390625</v>
      </c>
      <c r="AM53">
        <v>423.801025390625</v>
      </c>
      <c r="AN53">
        <v>426.30233764648438</v>
      </c>
      <c r="AO53">
        <v>445.2685546875</v>
      </c>
      <c r="AP53">
        <v>448.73770141601562</v>
      </c>
      <c r="AQ53">
        <v>455.43740844726562</v>
      </c>
      <c r="AR53">
        <v>453.8018798828125</v>
      </c>
      <c r="AS53">
        <v>423.07504272460938</v>
      </c>
      <c r="AT53">
        <v>425.66903686523438</v>
      </c>
      <c r="AU53">
        <v>444.066162109375</v>
      </c>
      <c r="AV53">
        <v>447.30120849609375</v>
      </c>
      <c r="AW53">
        <v>449.05224609375</v>
      </c>
      <c r="AX53">
        <v>453.96762084960938</v>
      </c>
      <c r="AY53">
        <v>427.07839965820312</v>
      </c>
      <c r="AZ53">
        <v>424.14682006835938</v>
      </c>
      <c r="BA53">
        <v>442.44732666015625</v>
      </c>
      <c r="BB53">
        <v>446.2559814453125</v>
      </c>
      <c r="BC53">
        <v>448.05523681640625</v>
      </c>
      <c r="BD53">
        <v>453.65231323242188</v>
      </c>
      <c r="BE53">
        <v>426.58563232421875</v>
      </c>
      <c r="BF53">
        <v>422.90048217773438</v>
      </c>
      <c r="BG53">
        <v>442.6689453125</v>
      </c>
      <c r="BH53">
        <v>444.51889038085938</v>
      </c>
      <c r="BI53">
        <v>447.09051513671875</v>
      </c>
      <c r="BJ53">
        <v>452.656982421875</v>
      </c>
      <c r="BK53">
        <v>427.03289794921875</v>
      </c>
      <c r="BL53">
        <v>467.87359619140625</v>
      </c>
      <c r="BM53">
        <v>365.76544189453125</v>
      </c>
      <c r="BN53">
        <v>425.7308349609375</v>
      </c>
      <c r="BO53">
        <v>396.55734252929688</v>
      </c>
      <c r="BP53">
        <v>441.95333862304688</v>
      </c>
      <c r="BQ53">
        <v>482.86978149414062</v>
      </c>
      <c r="BR53">
        <v>467.46493530273438</v>
      </c>
      <c r="BS53">
        <v>433.27841186523438</v>
      </c>
      <c r="BT53">
        <v>436.97225952148438</v>
      </c>
      <c r="BU53">
        <v>410.54541015625</v>
      </c>
      <c r="BV53">
        <v>401.70977783203125</v>
      </c>
      <c r="BW53">
        <v>391.83502197265625</v>
      </c>
      <c r="BX53">
        <v>465.95742797851562</v>
      </c>
      <c r="BY53">
        <v>365.79949951171875</v>
      </c>
      <c r="BZ53">
        <v>426.89401245117188</v>
      </c>
      <c r="CA53">
        <v>397.82803344726562</v>
      </c>
      <c r="CB53">
        <v>441.06204223632812</v>
      </c>
      <c r="CC53">
        <v>482.81039428710938</v>
      </c>
      <c r="CD53">
        <v>467.851806640625</v>
      </c>
      <c r="CE53">
        <v>432.53167724609375</v>
      </c>
      <c r="CF53">
        <v>436.39938354492188</v>
      </c>
      <c r="CG53">
        <v>399.14572143554688</v>
      </c>
      <c r="CH53">
        <v>401.84268188476562</v>
      </c>
      <c r="CI53">
        <v>391.73504638671875</v>
      </c>
      <c r="CJ53">
        <v>464.5946044921875</v>
      </c>
      <c r="CK53">
        <v>365.5933837890625</v>
      </c>
      <c r="CL53">
        <v>430.87600708007812</v>
      </c>
      <c r="CM53">
        <v>393.12088012695312</v>
      </c>
      <c r="CN53">
        <v>441.23611450195312</v>
      </c>
      <c r="CO53">
        <v>476.38653564453125</v>
      </c>
      <c r="CP53">
        <v>468.59841918945312</v>
      </c>
      <c r="CQ53">
        <v>431.99337768554688</v>
      </c>
      <c r="CR53">
        <v>436.94110107421875</v>
      </c>
      <c r="CS53">
        <v>404.7520751953125</v>
      </c>
      <c r="CT53">
        <v>402.1634521484375</v>
      </c>
      <c r="CU53">
        <v>390.80926513671875</v>
      </c>
      <c r="CV53">
        <v>463.82916259765625</v>
      </c>
      <c r="CW53">
        <v>365.2159423828125</v>
      </c>
      <c r="CX53">
        <v>430.22244262695312</v>
      </c>
      <c r="CY53">
        <v>394.0400390625</v>
      </c>
      <c r="CZ53">
        <v>441.87701416015625</v>
      </c>
      <c r="DA53">
        <v>480.08883666992188</v>
      </c>
      <c r="DB53">
        <v>464.45254516601562</v>
      </c>
      <c r="DC53">
        <v>430.78842163085938</v>
      </c>
      <c r="DD53">
        <v>437.99636840820312</v>
      </c>
      <c r="DE53">
        <v>402.53277587890625</v>
      </c>
      <c r="DF53">
        <v>400.49578857421875</v>
      </c>
      <c r="DG53">
        <v>390.4962158203125</v>
      </c>
      <c r="DH53">
        <v>463.34780883789062</v>
      </c>
      <c r="DI53">
        <v>365.18624877929688</v>
      </c>
      <c r="DJ53">
        <v>433.25650024414062</v>
      </c>
      <c r="DK53">
        <v>391.06463623046875</v>
      </c>
      <c r="DL53">
        <v>441.03488159179688</v>
      </c>
      <c r="DM53">
        <v>478.85696411132812</v>
      </c>
      <c r="DN53">
        <v>468.12246704101562</v>
      </c>
      <c r="DO53">
        <v>431.00137329101562</v>
      </c>
      <c r="DP53">
        <v>438.31283569335938</v>
      </c>
      <c r="DQ53">
        <v>399.79376220703125</v>
      </c>
      <c r="DR53">
        <v>399.75363159179688</v>
      </c>
      <c r="DS53">
        <v>390.19515991210938</v>
      </c>
      <c r="DT53">
        <v>461.82620239257812</v>
      </c>
      <c r="DU53">
        <v>365.52871704101562</v>
      </c>
      <c r="DV53">
        <v>431.87765502929688</v>
      </c>
      <c r="DW53">
        <v>390.57489013671875</v>
      </c>
      <c r="DX53">
        <v>440.9537353515625</v>
      </c>
      <c r="DY53">
        <v>478.06170654296875</v>
      </c>
      <c r="DZ53">
        <v>466.90042114257812</v>
      </c>
      <c r="EA53">
        <v>430.65878295898438</v>
      </c>
      <c r="EB53">
        <v>438.16534423828125</v>
      </c>
      <c r="EC53">
        <v>406.68341064453125</v>
      </c>
      <c r="ED53">
        <v>398.51220703125</v>
      </c>
      <c r="EE53">
        <v>390.09237670898438</v>
      </c>
      <c r="EF53">
        <v>461.05010986328125</v>
      </c>
      <c r="EG53">
        <v>365.57656860351562</v>
      </c>
      <c r="EH53">
        <v>432.8458251953125</v>
      </c>
      <c r="EI53">
        <v>390.82949829101562</v>
      </c>
      <c r="EJ53">
        <v>441.230712890625</v>
      </c>
      <c r="EK53">
        <v>474.19668579101562</v>
      </c>
      <c r="EL53">
        <v>463.99331665039062</v>
      </c>
      <c r="EM53">
        <v>429.65328979492188</v>
      </c>
      <c r="EN53">
        <v>436.92916870117188</v>
      </c>
      <c r="EO53">
        <v>399.94271850585938</v>
      </c>
      <c r="EP53">
        <v>397.98623657226562</v>
      </c>
      <c r="EQ53">
        <v>390.21377563476562</v>
      </c>
      <c r="ER53">
        <v>460.5679931640625</v>
      </c>
      <c r="ES53">
        <v>365.22225952148438</v>
      </c>
      <c r="ET53">
        <v>433.9534912109375</v>
      </c>
      <c r="EU53">
        <v>387.47879028320312</v>
      </c>
      <c r="EV53">
        <v>440.88156127929688</v>
      </c>
      <c r="EW53">
        <v>467.294921875</v>
      </c>
      <c r="EX53">
        <v>465.23818969726562</v>
      </c>
      <c r="EY53">
        <v>429.26849365234375</v>
      </c>
      <c r="EZ53">
        <v>437.86239624023438</v>
      </c>
      <c r="FA53">
        <v>401.69873046875</v>
      </c>
      <c r="FB53">
        <v>397.764892578125</v>
      </c>
      <c r="FC53">
        <v>389.89892578125</v>
      </c>
      <c r="FD53">
        <v>458.92950439453125</v>
      </c>
      <c r="FE53">
        <v>365.22036743164062</v>
      </c>
      <c r="FF53">
        <v>434.45367431640625</v>
      </c>
      <c r="FG53">
        <v>385.757080078125</v>
      </c>
      <c r="FH53">
        <v>441.3214111328125</v>
      </c>
      <c r="FI53">
        <v>467.25894165039062</v>
      </c>
      <c r="FJ53">
        <v>465.3470458984375</v>
      </c>
      <c r="FK53">
        <v>429.32440185546875</v>
      </c>
      <c r="FL53">
        <v>437.48446655273438</v>
      </c>
      <c r="FM53">
        <v>402.67153930664062</v>
      </c>
      <c r="FN53">
        <v>396.99349975585938</v>
      </c>
      <c r="FO53">
        <v>389.70172119140625</v>
      </c>
      <c r="FP53">
        <v>456.77496337890625</v>
      </c>
      <c r="FQ53">
        <v>365.34799194335938</v>
      </c>
      <c r="FR53">
        <v>436.09188842773438</v>
      </c>
      <c r="FS53">
        <v>383.14080810546875</v>
      </c>
      <c r="FT53">
        <v>441.93667602539062</v>
      </c>
      <c r="FU53">
        <v>461.29141235351562</v>
      </c>
      <c r="FV53">
        <v>460.15866088867188</v>
      </c>
      <c r="FW53">
        <v>428.24832153320312</v>
      </c>
      <c r="FX53">
        <v>436.16461181640625</v>
      </c>
      <c r="FY53">
        <v>406.86972045898438</v>
      </c>
      <c r="FZ53">
        <v>395.16131591796875</v>
      </c>
      <c r="GA53">
        <v>389.70547485351562</v>
      </c>
      <c r="GB53">
        <v>442.71731567382812</v>
      </c>
      <c r="GC53">
        <v>442.1771240234375</v>
      </c>
      <c r="GD53">
        <v>439.41738891601562</v>
      </c>
      <c r="GE53">
        <v>438.404541015625</v>
      </c>
      <c r="GF53">
        <v>439.23995971679688</v>
      </c>
      <c r="GG53">
        <v>437.51419067382812</v>
      </c>
      <c r="GH53">
        <v>436.90505981445312</v>
      </c>
      <c r="GI53">
        <v>435.54458618164062</v>
      </c>
      <c r="GJ53">
        <v>433.28353881835938</v>
      </c>
      <c r="GK53">
        <v>430.71002197265625</v>
      </c>
      <c r="GL53">
        <v>462.21270751953125</v>
      </c>
      <c r="GM53">
        <v>365.40750122070312</v>
      </c>
      <c r="GN53">
        <v>432.3590087890625</v>
      </c>
      <c r="GO53">
        <v>389.45376586914062</v>
      </c>
      <c r="GP53">
        <v>441.4168701171875</v>
      </c>
      <c r="GQ53">
        <v>470.9114990234375</v>
      </c>
      <c r="GR53">
        <v>464.77365112304688</v>
      </c>
      <c r="GS53">
        <v>430.235107421875</v>
      </c>
      <c r="GT53">
        <v>437.20867919921875</v>
      </c>
      <c r="GU53">
        <v>403.59442138671875</v>
      </c>
      <c r="GV53">
        <v>398.00189208984375</v>
      </c>
      <c r="GW53">
        <v>390.19000244140625</v>
      </c>
      <c r="GX53">
        <v>436.33578491210938</v>
      </c>
      <c r="GY53">
        <v>436.33575439453125</v>
      </c>
    </row>
    <row r="54" spans="1:207" x14ac:dyDescent="0.2">
      <c r="A54" s="223">
        <v>44287</v>
      </c>
      <c r="B54">
        <v>4</v>
      </c>
      <c r="C54">
        <v>2021</v>
      </c>
      <c r="D54">
        <v>447.1192626953125</v>
      </c>
      <c r="E54">
        <v>461.76812744140625</v>
      </c>
      <c r="F54">
        <v>469.81112670898438</v>
      </c>
      <c r="G54">
        <v>475.864013671875</v>
      </c>
      <c r="H54">
        <v>475.05050659179688</v>
      </c>
      <c r="I54">
        <v>439.8890380859375</v>
      </c>
      <c r="J54">
        <v>447.65606689453125</v>
      </c>
      <c r="K54">
        <v>465.08065795898438</v>
      </c>
      <c r="L54">
        <v>468.91854858398438</v>
      </c>
      <c r="M54">
        <v>472.82086181640625</v>
      </c>
      <c r="N54">
        <v>473.93939208984375</v>
      </c>
      <c r="O54">
        <v>439.59487915039062</v>
      </c>
      <c r="P54">
        <v>444.84158325195312</v>
      </c>
      <c r="Q54">
        <v>461.23443603515625</v>
      </c>
      <c r="R54">
        <v>467.5794677734375</v>
      </c>
      <c r="S54">
        <v>476.45199584960938</v>
      </c>
      <c r="T54">
        <v>473.57192993164062</v>
      </c>
      <c r="U54">
        <v>442.8775634765625</v>
      </c>
      <c r="V54">
        <v>443.4683837890625</v>
      </c>
      <c r="W54">
        <v>462.05368041992188</v>
      </c>
      <c r="X54">
        <v>469.20901489257812</v>
      </c>
      <c r="Y54">
        <v>471.37722778320312</v>
      </c>
      <c r="Z54">
        <v>475.97848510742188</v>
      </c>
      <c r="AA54">
        <v>446.06686401367188</v>
      </c>
      <c r="AB54">
        <v>444.6505126953125</v>
      </c>
      <c r="AC54">
        <v>462.96661376953125</v>
      </c>
      <c r="AD54">
        <v>468.48211669921875</v>
      </c>
      <c r="AE54">
        <v>475.72744750976562</v>
      </c>
      <c r="AF54">
        <v>472.60992431640625</v>
      </c>
      <c r="AG54">
        <v>447.18197631835938</v>
      </c>
      <c r="AH54">
        <v>443.8345947265625</v>
      </c>
      <c r="AI54">
        <v>462.70123291015625</v>
      </c>
      <c r="AJ54">
        <v>466.98681640625</v>
      </c>
      <c r="AK54">
        <v>469.78900146484375</v>
      </c>
      <c r="AL54">
        <v>474.8486328125</v>
      </c>
      <c r="AM54">
        <v>443.48294067382812</v>
      </c>
      <c r="AN54">
        <v>443.97607421875</v>
      </c>
      <c r="AO54">
        <v>462.90664672851562</v>
      </c>
      <c r="AP54">
        <v>466.63363647460938</v>
      </c>
      <c r="AQ54">
        <v>474.46856689453125</v>
      </c>
      <c r="AR54">
        <v>472.49591064453125</v>
      </c>
      <c r="AS54">
        <v>442.86285400390625</v>
      </c>
      <c r="AT54">
        <v>443.21524047851562</v>
      </c>
      <c r="AU54">
        <v>461.87478637695312</v>
      </c>
      <c r="AV54">
        <v>465.39031982421875</v>
      </c>
      <c r="AW54">
        <v>468.00299072265625</v>
      </c>
      <c r="AX54">
        <v>472.94021606445312</v>
      </c>
      <c r="AY54">
        <v>446.79501342773438</v>
      </c>
      <c r="AZ54">
        <v>441.42431640625</v>
      </c>
      <c r="BA54">
        <v>460.07662963867188</v>
      </c>
      <c r="BB54">
        <v>464.31854248046875</v>
      </c>
      <c r="BC54">
        <v>467.03570556640625</v>
      </c>
      <c r="BD54">
        <v>471.82138061523438</v>
      </c>
      <c r="BE54">
        <v>446.38327026367188</v>
      </c>
      <c r="BF54">
        <v>440.0076904296875</v>
      </c>
      <c r="BG54">
        <v>459.95443725585938</v>
      </c>
      <c r="BH54">
        <v>462.526611328125</v>
      </c>
      <c r="BI54">
        <v>466.71951293945312</v>
      </c>
      <c r="BJ54">
        <v>471.28717041015625</v>
      </c>
      <c r="BK54">
        <v>446.75277709960938</v>
      </c>
      <c r="BL54">
        <v>487.27291870117188</v>
      </c>
      <c r="BM54">
        <v>378.8099365234375</v>
      </c>
      <c r="BN54">
        <v>451.98934936523438</v>
      </c>
      <c r="BO54">
        <v>410.93328857421875</v>
      </c>
      <c r="BP54">
        <v>459.9222412109375</v>
      </c>
      <c r="BQ54">
        <v>500.327880859375</v>
      </c>
      <c r="BR54">
        <v>494.19561767578125</v>
      </c>
      <c r="BS54">
        <v>435.80877685546875</v>
      </c>
      <c r="BT54">
        <v>443.18890380859375</v>
      </c>
      <c r="BU54">
        <v>421.72088623046875</v>
      </c>
      <c r="BV54">
        <v>417.43722534179688</v>
      </c>
      <c r="BW54">
        <v>406.132568359375</v>
      </c>
      <c r="BX54">
        <v>485.5294189453125</v>
      </c>
      <c r="BY54">
        <v>379.0078125</v>
      </c>
      <c r="BZ54">
        <v>453.48812866210938</v>
      </c>
      <c r="CA54">
        <v>411.71270751953125</v>
      </c>
      <c r="CB54">
        <v>459.09375</v>
      </c>
      <c r="CC54">
        <v>500.54006958007812</v>
      </c>
      <c r="CD54">
        <v>494.65170288085938</v>
      </c>
      <c r="CE54">
        <v>434.9525146484375</v>
      </c>
      <c r="CF54">
        <v>443.118896484375</v>
      </c>
      <c r="CG54">
        <v>409.41348266601562</v>
      </c>
      <c r="CH54">
        <v>417.70053100585938</v>
      </c>
      <c r="CI54">
        <v>406.04122924804688</v>
      </c>
      <c r="CJ54">
        <v>484.31549072265625</v>
      </c>
      <c r="CK54">
        <v>378.55178833007812</v>
      </c>
      <c r="CL54">
        <v>457.28744506835938</v>
      </c>
      <c r="CM54">
        <v>406.72076416015625</v>
      </c>
      <c r="CN54">
        <v>459.45858764648438</v>
      </c>
      <c r="CO54">
        <v>493.95510864257812</v>
      </c>
      <c r="CP54">
        <v>495.547607421875</v>
      </c>
      <c r="CQ54">
        <v>434.3980712890625</v>
      </c>
      <c r="CR54">
        <v>443.29498291015625</v>
      </c>
      <c r="CS54">
        <v>415.42889404296875</v>
      </c>
      <c r="CT54">
        <v>418.1141357421875</v>
      </c>
      <c r="CU54">
        <v>404.97390747070312</v>
      </c>
      <c r="CV54">
        <v>483.611572265625</v>
      </c>
      <c r="CW54">
        <v>378.45236206054688</v>
      </c>
      <c r="CX54">
        <v>457.10894775390625</v>
      </c>
      <c r="CY54">
        <v>407.69918823242188</v>
      </c>
      <c r="CZ54">
        <v>460.6572265625</v>
      </c>
      <c r="DA54">
        <v>497.8138427734375</v>
      </c>
      <c r="DB54">
        <v>490.79522705078125</v>
      </c>
      <c r="DC54">
        <v>433.16848754882812</v>
      </c>
      <c r="DD54">
        <v>443.74862670898438</v>
      </c>
      <c r="DE54">
        <v>412.95022583007812</v>
      </c>
      <c r="DF54">
        <v>416.10659790039062</v>
      </c>
      <c r="DG54">
        <v>404.72320556640625</v>
      </c>
      <c r="DH54">
        <v>483.20712280273438</v>
      </c>
      <c r="DI54">
        <v>378.07156372070312</v>
      </c>
      <c r="DJ54">
        <v>460.1531982421875</v>
      </c>
      <c r="DK54">
        <v>404.06842041015625</v>
      </c>
      <c r="DL54">
        <v>459.6427001953125</v>
      </c>
      <c r="DM54">
        <v>496.66244506835938</v>
      </c>
      <c r="DN54">
        <v>495.12255859375</v>
      </c>
      <c r="DO54">
        <v>433.38461303710938</v>
      </c>
      <c r="DP54">
        <v>443.95147705078125</v>
      </c>
      <c r="DQ54">
        <v>409.54672241210938</v>
      </c>
      <c r="DR54">
        <v>415.30764770507812</v>
      </c>
      <c r="DS54">
        <v>404.26446533203125</v>
      </c>
      <c r="DT54">
        <v>481.669921875</v>
      </c>
      <c r="DU54">
        <v>378.43911743164062</v>
      </c>
      <c r="DV54">
        <v>458.7830810546875</v>
      </c>
      <c r="DW54">
        <v>403.82675170898438</v>
      </c>
      <c r="DX54">
        <v>459.69070434570312</v>
      </c>
      <c r="DY54">
        <v>495.91409301757812</v>
      </c>
      <c r="DZ54">
        <v>493.62850952148438</v>
      </c>
      <c r="EA54">
        <v>432.93807983398438</v>
      </c>
      <c r="EB54">
        <v>443.8480224609375</v>
      </c>
      <c r="EC54">
        <v>417.330810546875</v>
      </c>
      <c r="ED54">
        <v>413.9595947265625</v>
      </c>
      <c r="EE54">
        <v>404.28094482421875</v>
      </c>
      <c r="EF54">
        <v>480.91629028320312</v>
      </c>
      <c r="EG54">
        <v>378.517578125</v>
      </c>
      <c r="EH54">
        <v>459.64181518554688</v>
      </c>
      <c r="EI54">
        <v>404.1170654296875</v>
      </c>
      <c r="EJ54">
        <v>459.79327392578125</v>
      </c>
      <c r="EK54">
        <v>491.88339233398438</v>
      </c>
      <c r="EL54">
        <v>490.23812866210938</v>
      </c>
      <c r="EM54">
        <v>431.85760498046875</v>
      </c>
      <c r="EN54">
        <v>443.3646240234375</v>
      </c>
      <c r="EO54">
        <v>409.68585205078125</v>
      </c>
      <c r="EP54">
        <v>413.31375122070312</v>
      </c>
      <c r="EQ54">
        <v>404.42071533203125</v>
      </c>
      <c r="ER54">
        <v>480.51168823242188</v>
      </c>
      <c r="ES54">
        <v>378.15457153320312</v>
      </c>
      <c r="ET54">
        <v>460.82510375976562</v>
      </c>
      <c r="EU54">
        <v>400.92315673828125</v>
      </c>
      <c r="EV54">
        <v>459.78976440429688</v>
      </c>
      <c r="EW54">
        <v>484.89794921875</v>
      </c>
      <c r="EX54">
        <v>491.6334228515625</v>
      </c>
      <c r="EY54">
        <v>431.46670532226562</v>
      </c>
      <c r="EZ54">
        <v>443.8065185546875</v>
      </c>
      <c r="FA54">
        <v>411.92425537109375</v>
      </c>
      <c r="FB54">
        <v>413.07147216796875</v>
      </c>
      <c r="FC54">
        <v>404.163818359375</v>
      </c>
      <c r="FD54">
        <v>478.9256591796875</v>
      </c>
      <c r="FE54">
        <v>378.14892578125</v>
      </c>
      <c r="FF54">
        <v>461.64797973632812</v>
      </c>
      <c r="FG54">
        <v>399.17657470703125</v>
      </c>
      <c r="FH54">
        <v>460.50021362304688</v>
      </c>
      <c r="FI54">
        <v>484.86172485351562</v>
      </c>
      <c r="FJ54">
        <v>491.66961669921875</v>
      </c>
      <c r="FK54">
        <v>431.43325805664062</v>
      </c>
      <c r="FL54">
        <v>443.75445556640625</v>
      </c>
      <c r="FM54">
        <v>413.21871948242188</v>
      </c>
      <c r="FN54">
        <v>412.20330810546875</v>
      </c>
      <c r="FO54">
        <v>404.02932739257812</v>
      </c>
      <c r="FP54">
        <v>476.88385009765625</v>
      </c>
      <c r="FQ54">
        <v>378.41058349609375</v>
      </c>
      <c r="FR54">
        <v>462.65005493164062</v>
      </c>
      <c r="FS54">
        <v>397.18756103515625</v>
      </c>
      <c r="FT54">
        <v>461.47735595703125</v>
      </c>
      <c r="FU54">
        <v>478.76483154296875</v>
      </c>
      <c r="FV54">
        <v>485.65380859375</v>
      </c>
      <c r="FW54">
        <v>430.22549438476562</v>
      </c>
      <c r="FX54">
        <v>443.36557006835938</v>
      </c>
      <c r="FY54">
        <v>417.73345947265625</v>
      </c>
      <c r="FZ54">
        <v>409.61300659179688</v>
      </c>
      <c r="GA54">
        <v>404.16018676757812</v>
      </c>
      <c r="GB54">
        <v>460.86212158203125</v>
      </c>
      <c r="GC54">
        <v>460.4420166015625</v>
      </c>
      <c r="GD54">
        <v>457.47418212890625</v>
      </c>
      <c r="GE54">
        <v>456.49679565429688</v>
      </c>
      <c r="GF54">
        <v>457.228271484375</v>
      </c>
      <c r="GG54">
        <v>455.41409301757812</v>
      </c>
      <c r="GH54">
        <v>454.837646484375</v>
      </c>
      <c r="GI54">
        <v>453.47378540039062</v>
      </c>
      <c r="GJ54">
        <v>450.95391845703125</v>
      </c>
      <c r="GK54">
        <v>448.19879150390625</v>
      </c>
      <c r="GL54">
        <v>482.03695678710938</v>
      </c>
      <c r="GM54">
        <v>378.4168701171875</v>
      </c>
      <c r="GN54">
        <v>459.12307739257812</v>
      </c>
      <c r="GO54">
        <v>403.04110717773438</v>
      </c>
      <c r="GP54">
        <v>460.33804321289062</v>
      </c>
      <c r="GQ54">
        <v>488.53738403320312</v>
      </c>
      <c r="GR54">
        <v>491.090576171875</v>
      </c>
      <c r="GS54">
        <v>432.47689819335938</v>
      </c>
      <c r="GT54">
        <v>443.56060791015625</v>
      </c>
      <c r="GU54">
        <v>414.047119140625</v>
      </c>
      <c r="GV54">
        <v>413.21755981445312</v>
      </c>
      <c r="GW54">
        <v>404.4720458984375</v>
      </c>
      <c r="GX54">
        <v>454.20748901367188</v>
      </c>
      <c r="GY54">
        <v>454.20745849609375</v>
      </c>
    </row>
    <row r="55" spans="1:207" x14ac:dyDescent="0.2">
      <c r="A55" s="223">
        <v>44317</v>
      </c>
      <c r="B55">
        <v>5</v>
      </c>
      <c r="C55">
        <v>2021</v>
      </c>
      <c r="D55">
        <v>460.77047729492188</v>
      </c>
      <c r="E55">
        <v>476.04702758789062</v>
      </c>
      <c r="F55">
        <v>484.94854736328125</v>
      </c>
      <c r="G55">
        <v>490.6346435546875</v>
      </c>
      <c r="H55">
        <v>491.11917114257812</v>
      </c>
      <c r="I55">
        <v>454.07595825195312</v>
      </c>
      <c r="J55">
        <v>461.38223266601562</v>
      </c>
      <c r="K55">
        <v>479.86648559570312</v>
      </c>
      <c r="L55">
        <v>484.22332763671875</v>
      </c>
      <c r="M55">
        <v>487.44473266601562</v>
      </c>
      <c r="N55">
        <v>490.193603515625</v>
      </c>
      <c r="O55">
        <v>454.71133422851562</v>
      </c>
      <c r="P55">
        <v>458.58929443359375</v>
      </c>
      <c r="Q55">
        <v>475.75692749023438</v>
      </c>
      <c r="R55">
        <v>482.9522705078125</v>
      </c>
      <c r="S55">
        <v>491.57427978515625</v>
      </c>
      <c r="T55">
        <v>490.3887939453125</v>
      </c>
      <c r="U55">
        <v>457.84750366210938</v>
      </c>
      <c r="V55">
        <v>457.63546752929688</v>
      </c>
      <c r="W55">
        <v>476.8172607421875</v>
      </c>
      <c r="X55">
        <v>484.94570922851562</v>
      </c>
      <c r="Y55">
        <v>485.8184814453125</v>
      </c>
      <c r="Z55">
        <v>493.32693481445312</v>
      </c>
      <c r="AA55">
        <v>461.29415893554688</v>
      </c>
      <c r="AB55">
        <v>458.84738159179688</v>
      </c>
      <c r="AC55">
        <v>477.9449462890625</v>
      </c>
      <c r="AD55">
        <v>484.20556640625</v>
      </c>
      <c r="AE55">
        <v>490.6380615234375</v>
      </c>
      <c r="AF55">
        <v>489.552001953125</v>
      </c>
      <c r="AG55">
        <v>462.54489135742188</v>
      </c>
      <c r="AH55">
        <v>457.9903564453125</v>
      </c>
      <c r="AI55">
        <v>477.59814453125</v>
      </c>
      <c r="AJ55">
        <v>482.51235961914062</v>
      </c>
      <c r="AK55">
        <v>484.89208984375</v>
      </c>
      <c r="AL55">
        <v>492.331787109375</v>
      </c>
      <c r="AM55">
        <v>458.35589599609375</v>
      </c>
      <c r="AN55">
        <v>458.9661865234375</v>
      </c>
      <c r="AO55">
        <v>478.01437377929688</v>
      </c>
      <c r="AP55">
        <v>482.05313110351562</v>
      </c>
      <c r="AQ55">
        <v>489.56881713867188</v>
      </c>
      <c r="AR55">
        <v>490.50167846679688</v>
      </c>
      <c r="AS55">
        <v>458.00152587890625</v>
      </c>
      <c r="AT55">
        <v>458.3172607421875</v>
      </c>
      <c r="AU55">
        <v>476.90679931640625</v>
      </c>
      <c r="AV55">
        <v>481.1263427734375</v>
      </c>
      <c r="AW55">
        <v>482.88031005859375</v>
      </c>
      <c r="AX55">
        <v>491.28396606445312</v>
      </c>
      <c r="AY55">
        <v>462.48394775390625</v>
      </c>
      <c r="AZ55">
        <v>456.4447021484375</v>
      </c>
      <c r="BA55">
        <v>475.08828735351562</v>
      </c>
      <c r="BB55">
        <v>480.09658813476562</v>
      </c>
      <c r="BC55">
        <v>481.43194580078125</v>
      </c>
      <c r="BD55">
        <v>489.953369140625</v>
      </c>
      <c r="BE55">
        <v>461.85696411132812</v>
      </c>
      <c r="BF55">
        <v>455.37380981445312</v>
      </c>
      <c r="BG55">
        <v>474.994873046875</v>
      </c>
      <c r="BH55">
        <v>478.22906494140625</v>
      </c>
      <c r="BI55">
        <v>482.54949951171875</v>
      </c>
      <c r="BJ55">
        <v>490.14785766601562</v>
      </c>
      <c r="BK55">
        <v>462.028564453125</v>
      </c>
      <c r="BL55">
        <v>502.32852172851562</v>
      </c>
      <c r="BM55">
        <v>385.27639770507812</v>
      </c>
      <c r="BN55">
        <v>464.91326904296875</v>
      </c>
      <c r="BO55">
        <v>419.07196044921875</v>
      </c>
      <c r="BP55">
        <v>470.2225341796875</v>
      </c>
      <c r="BQ55">
        <v>523.62359619140625</v>
      </c>
      <c r="BR55">
        <v>522.80511474609375</v>
      </c>
      <c r="BS55">
        <v>440.03524780273438</v>
      </c>
      <c r="BT55">
        <v>456.28598022460938</v>
      </c>
      <c r="BU55">
        <v>430.21585083007812</v>
      </c>
      <c r="BV55">
        <v>432.82400512695312</v>
      </c>
      <c r="BW55">
        <v>418.02682495117188</v>
      </c>
      <c r="BX55">
        <v>500.60708618164062</v>
      </c>
      <c r="BY55">
        <v>385.14511108398438</v>
      </c>
      <c r="BZ55">
        <v>465.9603271484375</v>
      </c>
      <c r="CA55">
        <v>419.47134399414062</v>
      </c>
      <c r="CB55">
        <v>469.80340576171875</v>
      </c>
      <c r="CC55">
        <v>523.79119873046875</v>
      </c>
      <c r="CD55">
        <v>523.5087890625</v>
      </c>
      <c r="CE55">
        <v>438.97537231445312</v>
      </c>
      <c r="CF55">
        <v>456.57638549804688</v>
      </c>
      <c r="CG55">
        <v>418.18325805664062</v>
      </c>
      <c r="CH55">
        <v>433.38909912109375</v>
      </c>
      <c r="CI55">
        <v>417.77365112304688</v>
      </c>
      <c r="CJ55">
        <v>499.39346313476562</v>
      </c>
      <c r="CK55">
        <v>384.97103881835938</v>
      </c>
      <c r="CL55">
        <v>468.51226806640625</v>
      </c>
      <c r="CM55">
        <v>414.65032958984375</v>
      </c>
      <c r="CN55">
        <v>470.19552612304688</v>
      </c>
      <c r="CO55">
        <v>517.44036865234375</v>
      </c>
      <c r="CP55">
        <v>524.507568359375</v>
      </c>
      <c r="CQ55">
        <v>438.49075317382812</v>
      </c>
      <c r="CR55">
        <v>456.66415405273438</v>
      </c>
      <c r="CS55">
        <v>425.428955078125</v>
      </c>
      <c r="CT55">
        <v>433.9136962890625</v>
      </c>
      <c r="CU55">
        <v>416.80551147460938</v>
      </c>
      <c r="CV55">
        <v>498.65878295898438</v>
      </c>
      <c r="CW55">
        <v>384.41049194335938</v>
      </c>
      <c r="CX55">
        <v>468.7833251953125</v>
      </c>
      <c r="CY55">
        <v>415.43643188476562</v>
      </c>
      <c r="CZ55">
        <v>471.32846069335938</v>
      </c>
      <c r="DA55">
        <v>521.1842041015625</v>
      </c>
      <c r="DB55">
        <v>520.2159423828125</v>
      </c>
      <c r="DC55">
        <v>437.3446044921875</v>
      </c>
      <c r="DD55">
        <v>457.10952758789062</v>
      </c>
      <c r="DE55">
        <v>422.94488525390625</v>
      </c>
      <c r="DF55">
        <v>431.85916137695312</v>
      </c>
      <c r="DG55">
        <v>416.24658203125</v>
      </c>
      <c r="DH55">
        <v>498.2647705078125</v>
      </c>
      <c r="DI55">
        <v>384.56939697265625</v>
      </c>
      <c r="DJ55">
        <v>471.13973999023438</v>
      </c>
      <c r="DK55">
        <v>411.88162231445312</v>
      </c>
      <c r="DL55">
        <v>470.5458984375</v>
      </c>
      <c r="DM55">
        <v>519.90081787109375</v>
      </c>
      <c r="DN55">
        <v>524.2818603515625</v>
      </c>
      <c r="DO55">
        <v>437.46463012695312</v>
      </c>
      <c r="DP55">
        <v>457.4420166015625</v>
      </c>
      <c r="DQ55">
        <v>419.5185546875</v>
      </c>
      <c r="DR55">
        <v>430.85769653320312</v>
      </c>
      <c r="DS55">
        <v>416.1021728515625</v>
      </c>
      <c r="DT55">
        <v>496.67404174804688</v>
      </c>
      <c r="DU55">
        <v>384.82562255859375</v>
      </c>
      <c r="DV55">
        <v>469.9254150390625</v>
      </c>
      <c r="DW55">
        <v>411.66961669921875</v>
      </c>
      <c r="DX55">
        <v>470.76779174804688</v>
      </c>
      <c r="DY55">
        <v>519.2159423828125</v>
      </c>
      <c r="DZ55">
        <v>523.1219482421875</v>
      </c>
      <c r="EA55">
        <v>437.19918823242188</v>
      </c>
      <c r="EB55">
        <v>457.08847045898438</v>
      </c>
      <c r="EC55">
        <v>427.7025146484375</v>
      </c>
      <c r="ED55">
        <v>429.64898681640625</v>
      </c>
      <c r="EE55">
        <v>415.8800048828125</v>
      </c>
      <c r="EF55">
        <v>495.88641357421875</v>
      </c>
      <c r="EG55">
        <v>384.71728515625</v>
      </c>
      <c r="EH55">
        <v>470.21420288085938</v>
      </c>
      <c r="EI55">
        <v>411.9013671875</v>
      </c>
      <c r="EJ55">
        <v>470.77279663085938</v>
      </c>
      <c r="EK55">
        <v>515.2281494140625</v>
      </c>
      <c r="EL55">
        <v>519.6815185546875</v>
      </c>
      <c r="EM55">
        <v>436.1920166015625</v>
      </c>
      <c r="EN55">
        <v>457.0413818359375</v>
      </c>
      <c r="EO55">
        <v>419.73684692382812</v>
      </c>
      <c r="EP55">
        <v>429.16061401367188</v>
      </c>
      <c r="EQ55">
        <v>415.88485717773438</v>
      </c>
      <c r="ER55">
        <v>495.44998168945312</v>
      </c>
      <c r="ES55">
        <v>384.54483032226562</v>
      </c>
      <c r="ET55">
        <v>471.26467895507812</v>
      </c>
      <c r="EU55">
        <v>408.99310302734375</v>
      </c>
      <c r="EV55">
        <v>470.86331176757812</v>
      </c>
      <c r="EW55">
        <v>508.34716796875</v>
      </c>
      <c r="EX55">
        <v>521.18975830078125</v>
      </c>
      <c r="EY55">
        <v>435.74801635742188</v>
      </c>
      <c r="EZ55">
        <v>457.3841552734375</v>
      </c>
      <c r="FA55">
        <v>422.26611328125</v>
      </c>
      <c r="FB55">
        <v>428.89236450195312</v>
      </c>
      <c r="FC55">
        <v>415.587158203125</v>
      </c>
      <c r="FD55">
        <v>493.79669189453125</v>
      </c>
      <c r="FE55">
        <v>384.34423828125</v>
      </c>
      <c r="FF55">
        <v>472.07659912109375</v>
      </c>
      <c r="FG55">
        <v>407.367431640625</v>
      </c>
      <c r="FH55">
        <v>471.45986938476562</v>
      </c>
      <c r="FI55">
        <v>508.2275390625</v>
      </c>
      <c r="FJ55">
        <v>520.98358154296875</v>
      </c>
      <c r="FK55">
        <v>435.8065185546875</v>
      </c>
      <c r="FL55">
        <v>457.49237060546875</v>
      </c>
      <c r="FM55">
        <v>423.55368041992188</v>
      </c>
      <c r="FN55">
        <v>427.72561645507812</v>
      </c>
      <c r="FO55">
        <v>415.45608520507812</v>
      </c>
      <c r="FP55">
        <v>491.67050170898438</v>
      </c>
      <c r="FQ55">
        <v>384.34210205078125</v>
      </c>
      <c r="FR55">
        <v>471.93585205078125</v>
      </c>
      <c r="FS55">
        <v>405.63653564453125</v>
      </c>
      <c r="FT55">
        <v>472.32943725585938</v>
      </c>
      <c r="FU55">
        <v>502.31063842773438</v>
      </c>
      <c r="FV55">
        <v>515.0479736328125</v>
      </c>
      <c r="FW55">
        <v>435.05889892578125</v>
      </c>
      <c r="FX55">
        <v>457.3426513671875</v>
      </c>
      <c r="FY55">
        <v>428.68975830078125</v>
      </c>
      <c r="FZ55">
        <v>425.94647216796875</v>
      </c>
      <c r="GA55">
        <v>415.29733276367188</v>
      </c>
      <c r="GB55">
        <v>475.28646850585938</v>
      </c>
      <c r="GC55">
        <v>475.07708740234375</v>
      </c>
      <c r="GD55">
        <v>472.06671142578125</v>
      </c>
      <c r="GE55">
        <v>471.33450317382812</v>
      </c>
      <c r="GF55">
        <v>472.12570190429688</v>
      </c>
      <c r="GG55">
        <v>470.2432861328125</v>
      </c>
      <c r="GH55">
        <v>470.11224365234375</v>
      </c>
      <c r="GI55">
        <v>468.80722045898438</v>
      </c>
      <c r="GJ55">
        <v>466.1441650390625</v>
      </c>
      <c r="GK55">
        <v>463.60958862304688</v>
      </c>
      <c r="GL55">
        <v>497.01834106445312</v>
      </c>
      <c r="GM55">
        <v>384.63720703125</v>
      </c>
      <c r="GN55">
        <v>469.9854736328125</v>
      </c>
      <c r="GO55">
        <v>411.07412719726562</v>
      </c>
      <c r="GP55">
        <v>471.2203369140625</v>
      </c>
      <c r="GQ55">
        <v>511.9378662109375</v>
      </c>
      <c r="GR55">
        <v>520.409912109375</v>
      </c>
      <c r="GS55">
        <v>436.7972412109375</v>
      </c>
      <c r="GT55">
        <v>457.16656494140625</v>
      </c>
      <c r="GU55">
        <v>424.31393432617188</v>
      </c>
      <c r="GV55">
        <v>429.05416870117188</v>
      </c>
      <c r="GW55">
        <v>415.9580078125</v>
      </c>
      <c r="GX55">
        <v>469.25271606445312</v>
      </c>
      <c r="GY55">
        <v>469.25265502929688</v>
      </c>
    </row>
    <row r="56" spans="1:207" x14ac:dyDescent="0.2">
      <c r="A56" s="223">
        <v>44348</v>
      </c>
      <c r="B56">
        <v>6</v>
      </c>
      <c r="C56">
        <v>2021</v>
      </c>
      <c r="D56">
        <v>475.68026733398438</v>
      </c>
      <c r="E56">
        <v>491.24139404296875</v>
      </c>
      <c r="F56">
        <v>501.00390625</v>
      </c>
      <c r="G56">
        <v>504.38595581054688</v>
      </c>
      <c r="H56">
        <v>509.17068481445312</v>
      </c>
      <c r="I56">
        <v>469.15728759765625</v>
      </c>
      <c r="J56">
        <v>476.38055419921875</v>
      </c>
      <c r="K56">
        <v>495.27230834960938</v>
      </c>
      <c r="L56">
        <v>500.29840087890625</v>
      </c>
      <c r="M56">
        <v>501.22152709960938</v>
      </c>
      <c r="N56">
        <v>508.23162841796875</v>
      </c>
      <c r="O56">
        <v>470.00164794921875</v>
      </c>
      <c r="P56">
        <v>473.1524658203125</v>
      </c>
      <c r="Q56">
        <v>491.11129760742188</v>
      </c>
      <c r="R56">
        <v>499.05270385742188</v>
      </c>
      <c r="S56">
        <v>505.35739135742188</v>
      </c>
      <c r="T56">
        <v>508.21823120117188</v>
      </c>
      <c r="U56">
        <v>473.3780517578125</v>
      </c>
      <c r="V56">
        <v>472.42230224609375</v>
      </c>
      <c r="W56">
        <v>492.26702880859375</v>
      </c>
      <c r="X56">
        <v>501.13568115234375</v>
      </c>
      <c r="Y56">
        <v>499.842041015625</v>
      </c>
      <c r="Z56">
        <v>510.92453002929688</v>
      </c>
      <c r="AA56">
        <v>477.00924682617188</v>
      </c>
      <c r="AB56">
        <v>473.40170288085938</v>
      </c>
      <c r="AC56">
        <v>493.56768798828125</v>
      </c>
      <c r="AD56">
        <v>500.25625610351562</v>
      </c>
      <c r="AE56">
        <v>504.57952880859375</v>
      </c>
      <c r="AF56">
        <v>507.05233764648438</v>
      </c>
      <c r="AG56">
        <v>478.49554443359375</v>
      </c>
      <c r="AH56">
        <v>472.25186157226562</v>
      </c>
      <c r="AI56">
        <v>493.06704711914062</v>
      </c>
      <c r="AJ56">
        <v>498.583740234375</v>
      </c>
      <c r="AK56">
        <v>498.82257080078125</v>
      </c>
      <c r="AL56">
        <v>509.88052368164062</v>
      </c>
      <c r="AM56">
        <v>473.87564086914062</v>
      </c>
      <c r="AN56">
        <v>473.22073364257812</v>
      </c>
      <c r="AO56">
        <v>493.50704956054688</v>
      </c>
      <c r="AP56">
        <v>497.92922973632812</v>
      </c>
      <c r="AQ56">
        <v>503.76931762695312</v>
      </c>
      <c r="AR56">
        <v>507.39694213867188</v>
      </c>
      <c r="AS56">
        <v>473.92263793945312</v>
      </c>
      <c r="AT56">
        <v>472.24758911132812</v>
      </c>
      <c r="AU56">
        <v>492.41891479492188</v>
      </c>
      <c r="AV56">
        <v>497.09912109375</v>
      </c>
      <c r="AW56">
        <v>496.95684814453125</v>
      </c>
      <c r="AX56">
        <v>508.23947143554688</v>
      </c>
      <c r="AY56">
        <v>478.37863159179688</v>
      </c>
      <c r="AZ56">
        <v>470.08639526367188</v>
      </c>
      <c r="BA56">
        <v>490.62985229492188</v>
      </c>
      <c r="BB56">
        <v>496.01708984375</v>
      </c>
      <c r="BC56">
        <v>495.43548583984375</v>
      </c>
      <c r="BD56">
        <v>506.74636840820312</v>
      </c>
      <c r="BE56">
        <v>477.8360595703125</v>
      </c>
      <c r="BF56">
        <v>468.78121948242188</v>
      </c>
      <c r="BG56">
        <v>490.47640991210938</v>
      </c>
      <c r="BH56">
        <v>493.88803100585938</v>
      </c>
      <c r="BI56">
        <v>496.01458740234375</v>
      </c>
      <c r="BJ56">
        <v>506.6444091796875</v>
      </c>
      <c r="BK56">
        <v>477.78512573242188</v>
      </c>
      <c r="BL56">
        <v>518.32037353515625</v>
      </c>
      <c r="BM56">
        <v>406.65777587890625</v>
      </c>
      <c r="BN56">
        <v>479.52960205078125</v>
      </c>
      <c r="BO56">
        <v>430.00241088867188</v>
      </c>
      <c r="BP56">
        <v>485.572265625</v>
      </c>
      <c r="BQ56">
        <v>542.27459716796875</v>
      </c>
      <c r="BR56">
        <v>539.211669921875</v>
      </c>
      <c r="BS56">
        <v>470.41165161132812</v>
      </c>
      <c r="BT56">
        <v>467.04696655273438</v>
      </c>
      <c r="BU56">
        <v>434.59335327148438</v>
      </c>
      <c r="BV56">
        <v>446.08969116210938</v>
      </c>
      <c r="BW56">
        <v>426.33267211914062</v>
      </c>
      <c r="BX56">
        <v>516.71588134765625</v>
      </c>
      <c r="BY56">
        <v>406.68832397460938</v>
      </c>
      <c r="BZ56">
        <v>481.03271484375</v>
      </c>
      <c r="CA56">
        <v>430.55258178710938</v>
      </c>
      <c r="CB56">
        <v>485.070556640625</v>
      </c>
      <c r="CC56">
        <v>542.3663330078125</v>
      </c>
      <c r="CD56">
        <v>540.2054443359375</v>
      </c>
      <c r="CE56">
        <v>469.6044921875</v>
      </c>
      <c r="CF56">
        <v>467.06118774414062</v>
      </c>
      <c r="CG56">
        <v>422.81942749023438</v>
      </c>
      <c r="CH56">
        <v>446.74557495117188</v>
      </c>
      <c r="CI56">
        <v>425.9420166015625</v>
      </c>
      <c r="CJ56">
        <v>515.5872802734375</v>
      </c>
      <c r="CK56">
        <v>406.042236328125</v>
      </c>
      <c r="CL56">
        <v>484.13967895507812</v>
      </c>
      <c r="CM56">
        <v>425.35781860351562</v>
      </c>
      <c r="CN56">
        <v>485.48367309570312</v>
      </c>
      <c r="CO56">
        <v>534.78887939453125</v>
      </c>
      <c r="CP56">
        <v>541.04815673828125</v>
      </c>
      <c r="CQ56">
        <v>469.17010498046875</v>
      </c>
      <c r="CR56">
        <v>467.07492065429688</v>
      </c>
      <c r="CS56">
        <v>430.15090942382812</v>
      </c>
      <c r="CT56">
        <v>447.4107666015625</v>
      </c>
      <c r="CU56">
        <v>424.91180419921875</v>
      </c>
      <c r="CV56">
        <v>514.82440185546875</v>
      </c>
      <c r="CW56">
        <v>405.74374389648438</v>
      </c>
      <c r="CX56">
        <v>484.5213623046875</v>
      </c>
      <c r="CY56">
        <v>425.96035766601562</v>
      </c>
      <c r="CZ56">
        <v>486.65673828125</v>
      </c>
      <c r="DA56">
        <v>539.1455078125</v>
      </c>
      <c r="DB56">
        <v>536.921630859375</v>
      </c>
      <c r="DC56">
        <v>468.1036376953125</v>
      </c>
      <c r="DD56">
        <v>467.70925903320312</v>
      </c>
      <c r="DE56">
        <v>427.64663696289062</v>
      </c>
      <c r="DF56">
        <v>445.28021240234375</v>
      </c>
      <c r="DG56">
        <v>424.4893798828125</v>
      </c>
      <c r="DH56">
        <v>514.43719482421875</v>
      </c>
      <c r="DI56">
        <v>405.42547607421875</v>
      </c>
      <c r="DJ56">
        <v>487.18768310546875</v>
      </c>
      <c r="DK56">
        <v>422.3104248046875</v>
      </c>
      <c r="DL56">
        <v>485.79327392578125</v>
      </c>
      <c r="DM56">
        <v>537.7210693359375</v>
      </c>
      <c r="DN56">
        <v>540.97607421875</v>
      </c>
      <c r="DO56">
        <v>468.20703125</v>
      </c>
      <c r="DP56">
        <v>467.90618896484375</v>
      </c>
      <c r="DQ56">
        <v>424.33135986328125</v>
      </c>
      <c r="DR56">
        <v>444.323486328125</v>
      </c>
      <c r="DS56">
        <v>424.32302856445312</v>
      </c>
      <c r="DT56">
        <v>512.7850341796875</v>
      </c>
      <c r="DU56">
        <v>405.75936889648438</v>
      </c>
      <c r="DV56">
        <v>485.88031005859375</v>
      </c>
      <c r="DW56">
        <v>421.94302368164062</v>
      </c>
      <c r="DX56">
        <v>486.00674438476562</v>
      </c>
      <c r="DY56">
        <v>536.77850341796875</v>
      </c>
      <c r="DZ56">
        <v>540.05780029296875</v>
      </c>
      <c r="EA56">
        <v>468.06393432617188</v>
      </c>
      <c r="EB56">
        <v>467.62777709960938</v>
      </c>
      <c r="EC56">
        <v>432.34921264648438</v>
      </c>
      <c r="ED56">
        <v>443.07516479492188</v>
      </c>
      <c r="EE56">
        <v>424.03060913085938</v>
      </c>
      <c r="EF56">
        <v>511.98529052734375</v>
      </c>
      <c r="EG56">
        <v>405.61322021484375</v>
      </c>
      <c r="EH56">
        <v>486.3929443359375</v>
      </c>
      <c r="EI56">
        <v>422.05767822265625</v>
      </c>
      <c r="EJ56">
        <v>486.0723876953125</v>
      </c>
      <c r="EK56">
        <v>532.0621337890625</v>
      </c>
      <c r="EL56">
        <v>536.62457275390625</v>
      </c>
      <c r="EM56">
        <v>467.16879272460938</v>
      </c>
      <c r="EN56">
        <v>467.3953857421875</v>
      </c>
      <c r="EO56">
        <v>424.494384765625</v>
      </c>
      <c r="EP56">
        <v>442.540771484375</v>
      </c>
      <c r="EQ56">
        <v>424.03109741210938</v>
      </c>
      <c r="ER56">
        <v>511.5257568359375</v>
      </c>
      <c r="ES56">
        <v>405.45474243164062</v>
      </c>
      <c r="ET56">
        <v>487.57638549804688</v>
      </c>
      <c r="EU56">
        <v>418.84072875976562</v>
      </c>
      <c r="EV56">
        <v>486.06890869140625</v>
      </c>
      <c r="EW56">
        <v>523.6400146484375</v>
      </c>
      <c r="EX56">
        <v>538.3033447265625</v>
      </c>
      <c r="EY56">
        <v>466.71966552734375</v>
      </c>
      <c r="EZ56">
        <v>467.85092163085938</v>
      </c>
      <c r="FA56">
        <v>426.90777587890625</v>
      </c>
      <c r="FB56">
        <v>442.30191040039062</v>
      </c>
      <c r="FC56">
        <v>423.9033203125</v>
      </c>
      <c r="FD56">
        <v>509.84072875976562</v>
      </c>
      <c r="FE56">
        <v>405.1202392578125</v>
      </c>
      <c r="FF56">
        <v>488.49002075195312</v>
      </c>
      <c r="FG56">
        <v>417.03988647460938</v>
      </c>
      <c r="FH56">
        <v>486.703369140625</v>
      </c>
      <c r="FI56">
        <v>523.59075927734375</v>
      </c>
      <c r="FJ56">
        <v>538.4404296875</v>
      </c>
      <c r="FK56">
        <v>466.86346435546875</v>
      </c>
      <c r="FL56">
        <v>467.79388427734375</v>
      </c>
      <c r="FM56">
        <v>428.28054809570312</v>
      </c>
      <c r="FN56">
        <v>441.13192749023438</v>
      </c>
      <c r="FO56">
        <v>423.60684204101562</v>
      </c>
      <c r="FP56">
        <v>507.77532958984375</v>
      </c>
      <c r="FQ56">
        <v>405.27450561523438</v>
      </c>
      <c r="FR56">
        <v>488.64645385742188</v>
      </c>
      <c r="FS56">
        <v>414.92800903320312</v>
      </c>
      <c r="FT56">
        <v>487.62701416015625</v>
      </c>
      <c r="FU56">
        <v>516.399169921875</v>
      </c>
      <c r="FV56">
        <v>532.42169189453125</v>
      </c>
      <c r="FW56">
        <v>466.27609252929688</v>
      </c>
      <c r="FX56">
        <v>467.40792846679688</v>
      </c>
      <c r="FY56">
        <v>433.25006103515625</v>
      </c>
      <c r="FZ56">
        <v>438.92056274414062</v>
      </c>
      <c r="GA56">
        <v>423.35894775390625</v>
      </c>
      <c r="GB56">
        <v>490.53216552734375</v>
      </c>
      <c r="GC56">
        <v>490.4898681640625</v>
      </c>
      <c r="GD56">
        <v>487.31484985351562</v>
      </c>
      <c r="GE56">
        <v>486.6934814453125</v>
      </c>
      <c r="GF56">
        <v>487.44415283203125</v>
      </c>
      <c r="GG56">
        <v>485.36251831054688</v>
      </c>
      <c r="GH56">
        <v>485.18173217773438</v>
      </c>
      <c r="GI56">
        <v>483.69293212890625</v>
      </c>
      <c r="GJ56">
        <v>480.84292602539062</v>
      </c>
      <c r="GK56">
        <v>477.970458984375</v>
      </c>
      <c r="GL56">
        <v>513.12445068359375</v>
      </c>
      <c r="GM56">
        <v>405.66116333007812</v>
      </c>
      <c r="GN56">
        <v>485.99728393554688</v>
      </c>
      <c r="GO56">
        <v>421.17086791992188</v>
      </c>
      <c r="GP56">
        <v>486.49234008789062</v>
      </c>
      <c r="GQ56">
        <v>528.04620361328125</v>
      </c>
      <c r="GR56">
        <v>537.4464111328125</v>
      </c>
      <c r="GS56">
        <v>467.6922607421875</v>
      </c>
      <c r="GT56">
        <v>467.53396606445312</v>
      </c>
      <c r="GU56">
        <v>428.98046875</v>
      </c>
      <c r="GV56">
        <v>442.3604736328125</v>
      </c>
      <c r="GW56">
        <v>424.12530517578125</v>
      </c>
      <c r="GX56">
        <v>484.21316528320312</v>
      </c>
      <c r="GY56">
        <v>484.21310424804688</v>
      </c>
    </row>
    <row r="57" spans="1:207" x14ac:dyDescent="0.2">
      <c r="A57" s="223">
        <v>44378</v>
      </c>
      <c r="B57">
        <v>7</v>
      </c>
      <c r="C57">
        <v>2021</v>
      </c>
      <c r="D57">
        <v>490.3311767578125</v>
      </c>
      <c r="E57">
        <v>505.13259887695312</v>
      </c>
      <c r="F57">
        <v>514.6533203125</v>
      </c>
      <c r="G57">
        <v>519.38238525390625</v>
      </c>
      <c r="H57">
        <v>525.1630859375</v>
      </c>
      <c r="I57">
        <v>485.42816162109375</v>
      </c>
      <c r="J57">
        <v>490.94683837890625</v>
      </c>
      <c r="K57">
        <v>509.34246826171875</v>
      </c>
      <c r="L57">
        <v>513.92657470703125</v>
      </c>
      <c r="M57">
        <v>516.0616455078125</v>
      </c>
      <c r="N57">
        <v>524.38787841796875</v>
      </c>
      <c r="O57">
        <v>486.17974853515625</v>
      </c>
      <c r="P57">
        <v>487.549072265625</v>
      </c>
      <c r="Q57">
        <v>504.91415405273438</v>
      </c>
      <c r="R57">
        <v>512.85882568359375</v>
      </c>
      <c r="S57">
        <v>520.37933349609375</v>
      </c>
      <c r="T57">
        <v>524.2744140625</v>
      </c>
      <c r="U57">
        <v>489.49169921875</v>
      </c>
      <c r="V57">
        <v>486.80746459960938</v>
      </c>
      <c r="W57">
        <v>506.0552978515625</v>
      </c>
      <c r="X57">
        <v>515.03668212890625</v>
      </c>
      <c r="Y57">
        <v>514.77142333984375</v>
      </c>
      <c r="Z57">
        <v>527.13836669921875</v>
      </c>
      <c r="AA57">
        <v>492.966064453125</v>
      </c>
      <c r="AB57">
        <v>487.9739990234375</v>
      </c>
      <c r="AC57">
        <v>507.73373413085938</v>
      </c>
      <c r="AD57">
        <v>514.249267578125</v>
      </c>
      <c r="AE57">
        <v>519.5418701171875</v>
      </c>
      <c r="AF57">
        <v>523.02362060546875</v>
      </c>
      <c r="AG57">
        <v>494.646240234375</v>
      </c>
      <c r="AH57">
        <v>486.8074951171875</v>
      </c>
      <c r="AI57">
        <v>507.12188720703125</v>
      </c>
      <c r="AJ57">
        <v>512.48773193359375</v>
      </c>
      <c r="AK57">
        <v>513.6796875</v>
      </c>
      <c r="AL57">
        <v>526.1456298828125</v>
      </c>
      <c r="AM57">
        <v>490.12075805664062</v>
      </c>
      <c r="AN57">
        <v>487.51443481445312</v>
      </c>
      <c r="AO57">
        <v>507.70980834960938</v>
      </c>
      <c r="AP57">
        <v>511.69525146484375</v>
      </c>
      <c r="AQ57">
        <v>518.8062744140625</v>
      </c>
      <c r="AR57">
        <v>523.3792724609375</v>
      </c>
      <c r="AS57">
        <v>489.82305908203125</v>
      </c>
      <c r="AT57">
        <v>486.68356323242188</v>
      </c>
      <c r="AU57">
        <v>506.35971069335938</v>
      </c>
      <c r="AV57">
        <v>510.98202514648438</v>
      </c>
      <c r="AW57">
        <v>511.624267578125</v>
      </c>
      <c r="AX57">
        <v>524.38336181640625</v>
      </c>
      <c r="AY57">
        <v>494.370361328125</v>
      </c>
      <c r="AZ57">
        <v>484.81814575195312</v>
      </c>
      <c r="BA57">
        <v>504.78399658203125</v>
      </c>
      <c r="BB57">
        <v>509.791259765625</v>
      </c>
      <c r="BC57">
        <v>509.862060546875</v>
      </c>
      <c r="BD57">
        <v>523.000732421875</v>
      </c>
      <c r="BE57">
        <v>493.60995483398438</v>
      </c>
      <c r="BF57">
        <v>483.42034912109375</v>
      </c>
      <c r="BG57">
        <v>504.45562744140625</v>
      </c>
      <c r="BH57">
        <v>507.68270874023438</v>
      </c>
      <c r="BI57">
        <v>511.219482421875</v>
      </c>
      <c r="BJ57">
        <v>522.6292724609375</v>
      </c>
      <c r="BK57">
        <v>493.59326171875</v>
      </c>
      <c r="BL57">
        <v>535.23004150390625</v>
      </c>
      <c r="BM57">
        <v>418.5679931640625</v>
      </c>
      <c r="BN57">
        <v>487.24160766601562</v>
      </c>
      <c r="BO57">
        <v>441.18499755859375</v>
      </c>
      <c r="BP57">
        <v>498.80050659179688</v>
      </c>
      <c r="BQ57">
        <v>564.02252197265625</v>
      </c>
      <c r="BR57">
        <v>552.3824462890625</v>
      </c>
      <c r="BS57">
        <v>473.34490966796875</v>
      </c>
      <c r="BT57">
        <v>480.92803955078125</v>
      </c>
      <c r="BU57">
        <v>445.82644653320312</v>
      </c>
      <c r="BV57">
        <v>466.91580200195312</v>
      </c>
      <c r="BW57">
        <v>439.21804809570312</v>
      </c>
      <c r="BX57">
        <v>533.74456787109375</v>
      </c>
      <c r="BY57">
        <v>418.92745971679688</v>
      </c>
      <c r="BZ57">
        <v>488.6280517578125</v>
      </c>
      <c r="CA57">
        <v>441.75137329101562</v>
      </c>
      <c r="CB57">
        <v>498.31246948242188</v>
      </c>
      <c r="CC57">
        <v>564.494384765625</v>
      </c>
      <c r="CD57">
        <v>553.47637939453125</v>
      </c>
      <c r="CE57">
        <v>472.27713012695312</v>
      </c>
      <c r="CF57">
        <v>481.39788818359375</v>
      </c>
      <c r="CG57">
        <v>432.23959350585938</v>
      </c>
      <c r="CH57">
        <v>467.67984008789062</v>
      </c>
      <c r="CI57">
        <v>438.93179321289062</v>
      </c>
      <c r="CJ57">
        <v>532.72149658203125</v>
      </c>
      <c r="CK57">
        <v>418.32080078125</v>
      </c>
      <c r="CL57">
        <v>491.08676147460938</v>
      </c>
      <c r="CM57">
        <v>437.06967163085938</v>
      </c>
      <c r="CN57">
        <v>498.76266479492188</v>
      </c>
      <c r="CO57">
        <v>555.72381591796875</v>
      </c>
      <c r="CP57">
        <v>554.3402099609375</v>
      </c>
      <c r="CQ57">
        <v>471.42465209960938</v>
      </c>
      <c r="CR57">
        <v>481.3046875</v>
      </c>
      <c r="CS57">
        <v>442.21920776367188</v>
      </c>
      <c r="CT57">
        <v>468.4107666015625</v>
      </c>
      <c r="CU57">
        <v>438.14608764648438</v>
      </c>
      <c r="CV57">
        <v>532.098876953125</v>
      </c>
      <c r="CW57">
        <v>418.31582641601562</v>
      </c>
      <c r="CX57">
        <v>491.5230712890625</v>
      </c>
      <c r="CY57">
        <v>437.7509765625</v>
      </c>
      <c r="CZ57">
        <v>500.03240966796875</v>
      </c>
      <c r="DA57">
        <v>560.86474609375</v>
      </c>
      <c r="DB57">
        <v>549.48809814453125</v>
      </c>
      <c r="DC57">
        <v>470.02938842773438</v>
      </c>
      <c r="DD57">
        <v>481.64398193359375</v>
      </c>
      <c r="DE57">
        <v>439.47793579101562</v>
      </c>
      <c r="DF57">
        <v>466.46725463867188</v>
      </c>
      <c r="DG57">
        <v>437.82815551757812</v>
      </c>
      <c r="DH57">
        <v>531.753662109375</v>
      </c>
      <c r="DI57">
        <v>417.67593383789062</v>
      </c>
      <c r="DJ57">
        <v>493.607177734375</v>
      </c>
      <c r="DK57">
        <v>434.20098876953125</v>
      </c>
      <c r="DL57">
        <v>499.12567138671875</v>
      </c>
      <c r="DM57">
        <v>559.36773681640625</v>
      </c>
      <c r="DN57">
        <v>554.19281005859375</v>
      </c>
      <c r="DO57">
        <v>469.94622802734375</v>
      </c>
      <c r="DP57">
        <v>481.85830688476562</v>
      </c>
      <c r="DQ57">
        <v>435.00143432617188</v>
      </c>
      <c r="DR57">
        <v>465.40438842773438</v>
      </c>
      <c r="DS57">
        <v>437.55853271484375</v>
      </c>
      <c r="DT57">
        <v>530.194580078125</v>
      </c>
      <c r="DU57">
        <v>417.99081420898438</v>
      </c>
      <c r="DV57">
        <v>492.53756713867188</v>
      </c>
      <c r="DW57">
        <v>433.96343994140625</v>
      </c>
      <c r="DX57">
        <v>499.33804321289062</v>
      </c>
      <c r="DY57">
        <v>558.23016357421875</v>
      </c>
      <c r="DZ57">
        <v>552.95489501953125</v>
      </c>
      <c r="EA57">
        <v>469.83169555664062</v>
      </c>
      <c r="EB57">
        <v>481.54733276367188</v>
      </c>
      <c r="EC57">
        <v>445.68218994140625</v>
      </c>
      <c r="ED57">
        <v>464.24240112304688</v>
      </c>
      <c r="EE57">
        <v>437.58001708984375</v>
      </c>
      <c r="EF57">
        <v>529.4493408203125</v>
      </c>
      <c r="EG57">
        <v>417.98233032226562</v>
      </c>
      <c r="EH57">
        <v>492.93682861328125</v>
      </c>
      <c r="EI57">
        <v>434.0623779296875</v>
      </c>
      <c r="EJ57">
        <v>499.380126953125</v>
      </c>
      <c r="EK57">
        <v>552.74383544921875</v>
      </c>
      <c r="EL57">
        <v>548.9842529296875</v>
      </c>
      <c r="EM57">
        <v>468.8468017578125</v>
      </c>
      <c r="EN57">
        <v>481.84463500976562</v>
      </c>
      <c r="EO57">
        <v>436.1552734375</v>
      </c>
      <c r="EP57">
        <v>463.89224243164062</v>
      </c>
      <c r="EQ57">
        <v>437.47006225585938</v>
      </c>
      <c r="ER57">
        <v>529.0753173828125</v>
      </c>
      <c r="ES57">
        <v>417.69390869140625</v>
      </c>
      <c r="ET57">
        <v>493.84698486328125</v>
      </c>
      <c r="EU57">
        <v>431.1949462890625</v>
      </c>
      <c r="EV57">
        <v>499.4144287109375</v>
      </c>
      <c r="EW57">
        <v>542.94952392578125</v>
      </c>
      <c r="EX57">
        <v>550.7879638671875</v>
      </c>
      <c r="EY57">
        <v>468.20648193359375</v>
      </c>
      <c r="EZ57">
        <v>482.0318603515625</v>
      </c>
      <c r="FA57">
        <v>439.70693969726562</v>
      </c>
      <c r="FB57">
        <v>463.67605590820312</v>
      </c>
      <c r="FC57">
        <v>437.57028198242188</v>
      </c>
      <c r="FD57">
        <v>527.45550537109375</v>
      </c>
      <c r="FE57">
        <v>417.64486694335938</v>
      </c>
      <c r="FF57">
        <v>494.5240478515625</v>
      </c>
      <c r="FG57">
        <v>429.473388671875</v>
      </c>
      <c r="FH57">
        <v>499.98391723632812</v>
      </c>
      <c r="FI57">
        <v>542.996826171875</v>
      </c>
      <c r="FJ57">
        <v>550.9427490234375</v>
      </c>
      <c r="FK57">
        <v>468.25930786132812</v>
      </c>
      <c r="FL57">
        <v>482.22381591796875</v>
      </c>
      <c r="FM57">
        <v>441.53433227539062</v>
      </c>
      <c r="FN57">
        <v>462.3489990234375</v>
      </c>
      <c r="FO57">
        <v>437.59451293945312</v>
      </c>
      <c r="FP57">
        <v>525.50274658203125</v>
      </c>
      <c r="FQ57">
        <v>418.02896118164062</v>
      </c>
      <c r="FR57">
        <v>494.62252807617188</v>
      </c>
      <c r="FS57">
        <v>427.81988525390625</v>
      </c>
      <c r="FT57">
        <v>500.93209838867188</v>
      </c>
      <c r="FU57">
        <v>534.55487060546875</v>
      </c>
      <c r="FV57">
        <v>544.05084228515625</v>
      </c>
      <c r="FW57">
        <v>467.4658203125</v>
      </c>
      <c r="FX57">
        <v>482.3887939453125</v>
      </c>
      <c r="FY57">
        <v>447.94061279296875</v>
      </c>
      <c r="FZ57">
        <v>460.95394897460938</v>
      </c>
      <c r="GA57">
        <v>437.55752563476562</v>
      </c>
      <c r="GB57">
        <v>504.99859619140625</v>
      </c>
      <c r="GC57">
        <v>504.97946166992188</v>
      </c>
      <c r="GD57">
        <v>501.69064331054688</v>
      </c>
      <c r="GE57">
        <v>501.10177612304688</v>
      </c>
      <c r="GF57">
        <v>501.9869384765625</v>
      </c>
      <c r="GG57">
        <v>499.91098022460938</v>
      </c>
      <c r="GH57">
        <v>499.65097045898438</v>
      </c>
      <c r="GI57">
        <v>498.14065551757812</v>
      </c>
      <c r="GJ57">
        <v>495.45571899414062</v>
      </c>
      <c r="GK57">
        <v>492.55462646484375</v>
      </c>
      <c r="GL57">
        <v>530.48736572265625</v>
      </c>
      <c r="GM57">
        <v>418.056640625</v>
      </c>
      <c r="GN57">
        <v>492.57879638671875</v>
      </c>
      <c r="GO57">
        <v>433.29940795898438</v>
      </c>
      <c r="GP57">
        <v>499.80038452148438</v>
      </c>
      <c r="GQ57">
        <v>548.05487060546875</v>
      </c>
      <c r="GR57">
        <v>549.95367431640625</v>
      </c>
      <c r="GS57">
        <v>469.44573974609375</v>
      </c>
      <c r="GT57">
        <v>481.89981079101562</v>
      </c>
      <c r="GU57">
        <v>441.78912353515625</v>
      </c>
      <c r="GV57">
        <v>463.75042724609375</v>
      </c>
      <c r="GW57">
        <v>437.76498413085938</v>
      </c>
      <c r="GX57">
        <v>498.72381591796875</v>
      </c>
      <c r="GY57">
        <v>498.7237548828125</v>
      </c>
    </row>
    <row r="58" spans="1:207" x14ac:dyDescent="0.2">
      <c r="A58" s="223">
        <v>44409</v>
      </c>
      <c r="B58">
        <v>8</v>
      </c>
      <c r="C58">
        <v>2021</v>
      </c>
      <c r="D58">
        <v>501.66519165039062</v>
      </c>
      <c r="E58">
        <v>515.2781982421875</v>
      </c>
      <c r="F58">
        <v>525.85186767578125</v>
      </c>
      <c r="G58">
        <v>532.89422607421875</v>
      </c>
      <c r="H58">
        <v>533.39593505859375</v>
      </c>
      <c r="I58">
        <v>501.67205810546875</v>
      </c>
      <c r="J58">
        <v>502.462890625</v>
      </c>
      <c r="K58">
        <v>519.86212158203125</v>
      </c>
      <c r="L58">
        <v>525.21759033203125</v>
      </c>
      <c r="M58">
        <v>529.60595703125</v>
      </c>
      <c r="N58">
        <v>532.9442138671875</v>
      </c>
      <c r="O58">
        <v>502.39797973632812</v>
      </c>
      <c r="P58">
        <v>499.46160888671875</v>
      </c>
      <c r="Q58">
        <v>515.34039306640625</v>
      </c>
      <c r="R58">
        <v>524.3690185546875</v>
      </c>
      <c r="S58">
        <v>534.11639404296875</v>
      </c>
      <c r="T58">
        <v>533.01513671875</v>
      </c>
      <c r="U58">
        <v>505.923828125</v>
      </c>
      <c r="V58">
        <v>498.52447509765625</v>
      </c>
      <c r="W58">
        <v>517.19610595703125</v>
      </c>
      <c r="X58">
        <v>526.63226318359375</v>
      </c>
      <c r="Y58">
        <v>528.642333984375</v>
      </c>
      <c r="Z58">
        <v>536.25140380859375</v>
      </c>
      <c r="AA58">
        <v>509.73098754882812</v>
      </c>
      <c r="AB58">
        <v>499.8486328125</v>
      </c>
      <c r="AC58">
        <v>519.02685546875</v>
      </c>
      <c r="AD58">
        <v>526.35467529296875</v>
      </c>
      <c r="AE58">
        <v>533.29351806640625</v>
      </c>
      <c r="AF58">
        <v>532.21697998046875</v>
      </c>
      <c r="AG58">
        <v>511.3935546875</v>
      </c>
      <c r="AH58">
        <v>498.93545532226562</v>
      </c>
      <c r="AI58">
        <v>518.4312744140625</v>
      </c>
      <c r="AJ58">
        <v>524.72076416015625</v>
      </c>
      <c r="AK58">
        <v>527.59710693359375</v>
      </c>
      <c r="AL58">
        <v>535.743408203125</v>
      </c>
      <c r="AM58">
        <v>506.71551513671875</v>
      </c>
      <c r="AN58">
        <v>499.96533203125</v>
      </c>
      <c r="AO58">
        <v>519.15081787109375</v>
      </c>
      <c r="AP58">
        <v>524.337646484375</v>
      </c>
      <c r="AQ58">
        <v>532.81671142578125</v>
      </c>
      <c r="AR58">
        <v>533.376708984375</v>
      </c>
      <c r="AS58">
        <v>506.29959106445312</v>
      </c>
      <c r="AT58">
        <v>499.57315063476562</v>
      </c>
      <c r="AU58">
        <v>518.15301513671875</v>
      </c>
      <c r="AV58">
        <v>523.5791015625</v>
      </c>
      <c r="AW58">
        <v>525.80792236328125</v>
      </c>
      <c r="AX58">
        <v>534.43914794921875</v>
      </c>
      <c r="AY58">
        <v>511.35903930664062</v>
      </c>
      <c r="AZ58">
        <v>497.84506225585938</v>
      </c>
      <c r="BA58">
        <v>516.95452880859375</v>
      </c>
      <c r="BB58">
        <v>522.28607177734375</v>
      </c>
      <c r="BC58">
        <v>523.7325439453125</v>
      </c>
      <c r="BD58">
        <v>533.33819580078125</v>
      </c>
      <c r="BE58">
        <v>510.49667358398438</v>
      </c>
      <c r="BF58">
        <v>496.93020629882812</v>
      </c>
      <c r="BG58">
        <v>517.13360595703125</v>
      </c>
      <c r="BH58">
        <v>520.75604248046875</v>
      </c>
      <c r="BI58">
        <v>526.1165771484375</v>
      </c>
      <c r="BJ58">
        <v>533.24847412109375</v>
      </c>
      <c r="BK58">
        <v>510.69534301757812</v>
      </c>
      <c r="BL58">
        <v>543.37762451171875</v>
      </c>
      <c r="BM58">
        <v>427.71878051757812</v>
      </c>
      <c r="BN58">
        <v>504.03775024414062</v>
      </c>
      <c r="BO58">
        <v>446.14181518554688</v>
      </c>
      <c r="BP58">
        <v>515.598388671875</v>
      </c>
      <c r="BQ58">
        <v>586.60687255859375</v>
      </c>
      <c r="BR58">
        <v>566.0640869140625</v>
      </c>
      <c r="BS58">
        <v>471.10653686523438</v>
      </c>
      <c r="BT58">
        <v>498.67874145507812</v>
      </c>
      <c r="BU58">
        <v>465.8050537109375</v>
      </c>
      <c r="BV58">
        <v>480.82794189453125</v>
      </c>
      <c r="BW58">
        <v>453.71124267578125</v>
      </c>
      <c r="BX58">
        <v>541.7598876953125</v>
      </c>
      <c r="BY58">
        <v>427.81338500976562</v>
      </c>
      <c r="BZ58">
        <v>505.05419921875</v>
      </c>
      <c r="CA58">
        <v>445.76806640625</v>
      </c>
      <c r="CB58">
        <v>515.0322265625</v>
      </c>
      <c r="CC58">
        <v>587.30377197265625</v>
      </c>
      <c r="CD58">
        <v>567.02001953125</v>
      </c>
      <c r="CE58">
        <v>470.27896118164062</v>
      </c>
      <c r="CF58">
        <v>499.20269775390625</v>
      </c>
      <c r="CG58">
        <v>449.98818969726562</v>
      </c>
      <c r="CH58">
        <v>481.52658081054688</v>
      </c>
      <c r="CI58">
        <v>453.3560791015625</v>
      </c>
      <c r="CJ58">
        <v>540.6328125</v>
      </c>
      <c r="CK58">
        <v>426.77496337890625</v>
      </c>
      <c r="CL58">
        <v>507.59979248046875</v>
      </c>
      <c r="CM58">
        <v>441.47714233398438</v>
      </c>
      <c r="CN58">
        <v>515.40008544921875</v>
      </c>
      <c r="CO58">
        <v>578.69964599609375</v>
      </c>
      <c r="CP58">
        <v>568.0224609375</v>
      </c>
      <c r="CQ58">
        <v>469.14166259765625</v>
      </c>
      <c r="CR58">
        <v>499.17803955078125</v>
      </c>
      <c r="CS58">
        <v>461.162841796875</v>
      </c>
      <c r="CT58">
        <v>482.22222900390625</v>
      </c>
      <c r="CU58">
        <v>452.57257080078125</v>
      </c>
      <c r="CV58">
        <v>540.05419921875</v>
      </c>
      <c r="CW58">
        <v>426.87124633789062</v>
      </c>
      <c r="CX58">
        <v>507.74603271484375</v>
      </c>
      <c r="CY58">
        <v>442.22393798828125</v>
      </c>
      <c r="CZ58">
        <v>516.5440673828125</v>
      </c>
      <c r="DA58">
        <v>583.84576416015625</v>
      </c>
      <c r="DB58">
        <v>563.04693603515625</v>
      </c>
      <c r="DC58">
        <v>467.70504760742188</v>
      </c>
      <c r="DD58">
        <v>499.31134033203125</v>
      </c>
      <c r="DE58">
        <v>457.97494506835938</v>
      </c>
      <c r="DF58">
        <v>479.9730224609375</v>
      </c>
      <c r="DG58">
        <v>452.27169799804688</v>
      </c>
      <c r="DH58">
        <v>539.498779296875</v>
      </c>
      <c r="DI58">
        <v>426.157958984375</v>
      </c>
      <c r="DJ58">
        <v>509.73245239257812</v>
      </c>
      <c r="DK58">
        <v>437.96087646484375</v>
      </c>
      <c r="DL58">
        <v>515.6199951171875</v>
      </c>
      <c r="DM58">
        <v>582.40167236328125</v>
      </c>
      <c r="DN58">
        <v>567.7420654296875</v>
      </c>
      <c r="DO58">
        <v>467.40158081054688</v>
      </c>
      <c r="DP58">
        <v>499.63290405273438</v>
      </c>
      <c r="DQ58">
        <v>453.41595458984375</v>
      </c>
      <c r="DR58">
        <v>479.15252685546875</v>
      </c>
      <c r="DS58">
        <v>452.01199340820312</v>
      </c>
      <c r="DT58">
        <v>538.1656494140625</v>
      </c>
      <c r="DU58">
        <v>426.43521118164062</v>
      </c>
      <c r="DV58">
        <v>508.82949829101562</v>
      </c>
      <c r="DW58">
        <v>438.29940795898438</v>
      </c>
      <c r="DX58">
        <v>515.852783203125</v>
      </c>
      <c r="DY58">
        <v>581.27716064453125</v>
      </c>
      <c r="DZ58">
        <v>566.59527587890625</v>
      </c>
      <c r="EA58">
        <v>467.25537109375</v>
      </c>
      <c r="EB58">
        <v>499.2960205078125</v>
      </c>
      <c r="EC58">
        <v>465.12918090820312</v>
      </c>
      <c r="ED58">
        <v>477.96463012695312</v>
      </c>
      <c r="EE58">
        <v>452.01382446289062</v>
      </c>
      <c r="EF58">
        <v>537.50830078125</v>
      </c>
      <c r="EG58">
        <v>426.238525390625</v>
      </c>
      <c r="EH58">
        <v>509.36279296875</v>
      </c>
      <c r="EI58">
        <v>438.43228149414062</v>
      </c>
      <c r="EJ58">
        <v>515.87615966796875</v>
      </c>
      <c r="EK58">
        <v>575.87579345703125</v>
      </c>
      <c r="EL58">
        <v>562.689697265625</v>
      </c>
      <c r="EM58">
        <v>466.3470458984375</v>
      </c>
      <c r="EN58">
        <v>499.54458618164062</v>
      </c>
      <c r="EO58">
        <v>454.8470458984375</v>
      </c>
      <c r="EP58">
        <v>477.29644775390625</v>
      </c>
      <c r="EQ58">
        <v>451.85867309570312</v>
      </c>
      <c r="ER58">
        <v>537.03533935546875</v>
      </c>
      <c r="ES58">
        <v>426.18121337890625</v>
      </c>
      <c r="ET58">
        <v>510.31973266601562</v>
      </c>
      <c r="EU58">
        <v>436.42886352539062</v>
      </c>
      <c r="EV58">
        <v>515.89300537109375</v>
      </c>
      <c r="EW58">
        <v>566.2764892578125</v>
      </c>
      <c r="EX58">
        <v>564.59564208984375</v>
      </c>
      <c r="EY58">
        <v>465.55776977539062</v>
      </c>
      <c r="EZ58">
        <v>499.66360473632812</v>
      </c>
      <c r="FA58">
        <v>458.10946655273438</v>
      </c>
      <c r="FB58">
        <v>477.03445434570312</v>
      </c>
      <c r="FC58">
        <v>452.060546875</v>
      </c>
      <c r="FD58">
        <v>535.46441650390625</v>
      </c>
      <c r="FE58">
        <v>425.92544555664062</v>
      </c>
      <c r="FF58">
        <v>510.92538452148438</v>
      </c>
      <c r="FG58">
        <v>434.91864013671875</v>
      </c>
      <c r="FH58">
        <v>516.28973388671875</v>
      </c>
      <c r="FI58">
        <v>566.36260986328125</v>
      </c>
      <c r="FJ58">
        <v>564.7877197265625</v>
      </c>
      <c r="FK58">
        <v>465.37939453125</v>
      </c>
      <c r="FL58">
        <v>499.93338012695312</v>
      </c>
      <c r="FM58">
        <v>460.32821655273438</v>
      </c>
      <c r="FN58">
        <v>476.0008544921875</v>
      </c>
      <c r="FO58">
        <v>452.04104614257812</v>
      </c>
      <c r="FP58">
        <v>533.7352294921875</v>
      </c>
      <c r="FQ58">
        <v>426.02114868164062</v>
      </c>
      <c r="FR58">
        <v>511.48873901367188</v>
      </c>
      <c r="FS58">
        <v>434.93402099609375</v>
      </c>
      <c r="FT58">
        <v>517.11285400390625</v>
      </c>
      <c r="FU58">
        <v>558.03070068359375</v>
      </c>
      <c r="FV58">
        <v>557.86102294921875</v>
      </c>
      <c r="FW58">
        <v>464.3250732421875</v>
      </c>
      <c r="FX58">
        <v>500.19674682617188</v>
      </c>
      <c r="FY58">
        <v>466.88919067382812</v>
      </c>
      <c r="FZ58">
        <v>473.429443359375</v>
      </c>
      <c r="GA58">
        <v>451.941162109375</v>
      </c>
      <c r="GB58">
        <v>516.22314453125</v>
      </c>
      <c r="GC58">
        <v>516.3265380859375</v>
      </c>
      <c r="GD58">
        <v>513.1385498046875</v>
      </c>
      <c r="GE58">
        <v>512.78546142578125</v>
      </c>
      <c r="GF58">
        <v>513.70526123046875</v>
      </c>
      <c r="GG58">
        <v>511.91009521484375</v>
      </c>
      <c r="GH58">
        <v>511.93490600585938</v>
      </c>
      <c r="GI58">
        <v>510.76776123046875</v>
      </c>
      <c r="GJ58">
        <v>508.32879638671875</v>
      </c>
      <c r="GK58">
        <v>506.03732299804688</v>
      </c>
      <c r="GL58">
        <v>538.49114990234375</v>
      </c>
      <c r="GM58">
        <v>426.4794921875</v>
      </c>
      <c r="GN58">
        <v>509.05133056640625</v>
      </c>
      <c r="GO58">
        <v>438.3985595703125</v>
      </c>
      <c r="GP58">
        <v>516.21588134765625</v>
      </c>
      <c r="GQ58">
        <v>571.26885986328125</v>
      </c>
      <c r="GR58">
        <v>563.676025390625</v>
      </c>
      <c r="GS58">
        <v>466.84423828125</v>
      </c>
      <c r="GT58">
        <v>499.64508056640625</v>
      </c>
      <c r="GU58">
        <v>460.58612060546875</v>
      </c>
      <c r="GV58">
        <v>477.08999633789062</v>
      </c>
      <c r="GW58">
        <v>452.19549560546875</v>
      </c>
      <c r="GX58">
        <v>511.04452514648438</v>
      </c>
      <c r="GY58">
        <v>511.04449462890625</v>
      </c>
    </row>
    <row r="59" spans="1:207" x14ac:dyDescent="0.2">
      <c r="A59" s="223">
        <v>44440</v>
      </c>
      <c r="B59">
        <v>9</v>
      </c>
      <c r="C59">
        <v>2021</v>
      </c>
      <c r="D59">
        <v>520.42303466796875</v>
      </c>
      <c r="E59">
        <v>532.6839599609375</v>
      </c>
      <c r="F59">
        <v>542.4942626953125</v>
      </c>
      <c r="G59">
        <v>547.711181640625</v>
      </c>
      <c r="H59">
        <v>548.94171142578125</v>
      </c>
      <c r="I59">
        <v>520.63616943359375</v>
      </c>
      <c r="J59">
        <v>521.5653076171875</v>
      </c>
      <c r="K59">
        <v>537.43731689453125</v>
      </c>
      <c r="L59">
        <v>541.8409423828125</v>
      </c>
      <c r="M59">
        <v>544.533203125</v>
      </c>
      <c r="N59">
        <v>548.735107421875</v>
      </c>
      <c r="O59">
        <v>521.65509033203125</v>
      </c>
      <c r="P59">
        <v>518.3240966796875</v>
      </c>
      <c r="Q59">
        <v>532.71600341796875</v>
      </c>
      <c r="R59">
        <v>540.93621826171875</v>
      </c>
      <c r="S59">
        <v>548.79132080078125</v>
      </c>
      <c r="T59">
        <v>548.37841796875</v>
      </c>
      <c r="U59">
        <v>525.1536865234375</v>
      </c>
      <c r="V59">
        <v>517.646728515625</v>
      </c>
      <c r="W59">
        <v>535.0670166015625</v>
      </c>
      <c r="X59">
        <v>542.90667724609375</v>
      </c>
      <c r="Y59">
        <v>543.63037109375</v>
      </c>
      <c r="Z59">
        <v>551.46051025390625</v>
      </c>
      <c r="AA59">
        <v>528.78790283203125</v>
      </c>
      <c r="AB59">
        <v>518.8232421875</v>
      </c>
      <c r="AC59">
        <v>536.9271240234375</v>
      </c>
      <c r="AD59">
        <v>542.89508056640625</v>
      </c>
      <c r="AE59">
        <v>547.9544677734375</v>
      </c>
      <c r="AF59">
        <v>547.49066162109375</v>
      </c>
      <c r="AG59">
        <v>530.46856689453125</v>
      </c>
      <c r="AH59">
        <v>517.83734130859375</v>
      </c>
      <c r="AI59">
        <v>536.204833984375</v>
      </c>
      <c r="AJ59">
        <v>541.48175048828125</v>
      </c>
      <c r="AK59">
        <v>542.77105712890625</v>
      </c>
      <c r="AL59">
        <v>551.15069580078125</v>
      </c>
      <c r="AM59">
        <v>526.0477294921875</v>
      </c>
      <c r="AN59">
        <v>519.21246337890625</v>
      </c>
      <c r="AO59">
        <v>536.84722900390625</v>
      </c>
      <c r="AP59">
        <v>541.19622802734375</v>
      </c>
      <c r="AQ59">
        <v>547.69097900390625</v>
      </c>
      <c r="AR59">
        <v>548.08123779296875</v>
      </c>
      <c r="AS59">
        <v>525.49871826171875</v>
      </c>
      <c r="AT59">
        <v>518.867431640625</v>
      </c>
      <c r="AU59">
        <v>536.0118408203125</v>
      </c>
      <c r="AV59">
        <v>540.26934814453125</v>
      </c>
      <c r="AW59">
        <v>540.92584228515625</v>
      </c>
      <c r="AX59">
        <v>549.1285400390625</v>
      </c>
      <c r="AY59">
        <v>530.4945068359375</v>
      </c>
      <c r="AZ59">
        <v>516.9173583984375</v>
      </c>
      <c r="BA59">
        <v>534.9552001953125</v>
      </c>
      <c r="BB59">
        <v>538.72601318359375</v>
      </c>
      <c r="BC59">
        <v>538.63311767578125</v>
      </c>
      <c r="BD59">
        <v>547.8572998046875</v>
      </c>
      <c r="BE59">
        <v>529.68212890625</v>
      </c>
      <c r="BF59">
        <v>516.23480224609375</v>
      </c>
      <c r="BG59">
        <v>535.29473876953125</v>
      </c>
      <c r="BH59">
        <v>537.70977783203125</v>
      </c>
      <c r="BI59">
        <v>541.2291259765625</v>
      </c>
      <c r="BJ59">
        <v>547.8841552734375</v>
      </c>
      <c r="BK59">
        <v>530.0194091796875</v>
      </c>
      <c r="BL59">
        <v>558.61236572265625</v>
      </c>
      <c r="BM59">
        <v>452.29718017578125</v>
      </c>
      <c r="BN59">
        <v>533.020751953125</v>
      </c>
      <c r="BO59">
        <v>455.20098876953125</v>
      </c>
      <c r="BP59">
        <v>532.53680419921875</v>
      </c>
      <c r="BQ59">
        <v>610.771728515625</v>
      </c>
      <c r="BR59">
        <v>581.80010986328125</v>
      </c>
      <c r="BS59">
        <v>483.37890625</v>
      </c>
      <c r="BT59">
        <v>517.33380126953125</v>
      </c>
      <c r="BU59">
        <v>480.49609375</v>
      </c>
      <c r="BV59">
        <v>499.73776245117188</v>
      </c>
      <c r="BW59">
        <v>464.3118896484375</v>
      </c>
      <c r="BX59">
        <v>557.1480712890625</v>
      </c>
      <c r="BY59">
        <v>452.67352294921875</v>
      </c>
      <c r="BZ59">
        <v>534.4122314453125</v>
      </c>
      <c r="CA59">
        <v>454.89288330078125</v>
      </c>
      <c r="CB59">
        <v>532.2109375</v>
      </c>
      <c r="CC59">
        <v>611.75616455078125</v>
      </c>
      <c r="CD59">
        <v>582.90887451171875</v>
      </c>
      <c r="CE59">
        <v>482.3197021484375</v>
      </c>
      <c r="CF59">
        <v>517.8585205078125</v>
      </c>
      <c r="CG59">
        <v>463.4549560546875</v>
      </c>
      <c r="CH59">
        <v>500.3328857421875</v>
      </c>
      <c r="CI59">
        <v>463.94052124023438</v>
      </c>
      <c r="CJ59">
        <v>556.14483642578125</v>
      </c>
      <c r="CK59">
        <v>451.623046875</v>
      </c>
      <c r="CL59">
        <v>537.65325927734375</v>
      </c>
      <c r="CM59">
        <v>450.13009643554688</v>
      </c>
      <c r="CN59">
        <v>532.7672119140625</v>
      </c>
      <c r="CO59">
        <v>603.270751953125</v>
      </c>
      <c r="CP59">
        <v>583.89605712890625</v>
      </c>
      <c r="CQ59">
        <v>481.510009765625</v>
      </c>
      <c r="CR59">
        <v>517.9854736328125</v>
      </c>
      <c r="CS59">
        <v>476.15093994140625</v>
      </c>
      <c r="CT59">
        <v>501.07012939453125</v>
      </c>
      <c r="CU59">
        <v>462.62826538085938</v>
      </c>
      <c r="CV59">
        <v>555.63525390625</v>
      </c>
      <c r="CW59">
        <v>451.95123291015625</v>
      </c>
      <c r="CX59">
        <v>537.535888671875</v>
      </c>
      <c r="CY59">
        <v>451.05462646484375</v>
      </c>
      <c r="CZ59">
        <v>534.17437744140625</v>
      </c>
      <c r="DA59">
        <v>608.361572265625</v>
      </c>
      <c r="DB59">
        <v>579.4757080078125</v>
      </c>
      <c r="DC59">
        <v>480.361083984375</v>
      </c>
      <c r="DD59">
        <v>518.36383056640625</v>
      </c>
      <c r="DE59">
        <v>472.6676025390625</v>
      </c>
      <c r="DF59">
        <v>499.17184448242188</v>
      </c>
      <c r="DG59">
        <v>462.26324462890625</v>
      </c>
      <c r="DH59">
        <v>555.14178466796875</v>
      </c>
      <c r="DI59">
        <v>450.94760131835938</v>
      </c>
      <c r="DJ59">
        <v>539.96844482421875</v>
      </c>
      <c r="DK59">
        <v>446.56668090820312</v>
      </c>
      <c r="DL59">
        <v>533.25274658203125</v>
      </c>
      <c r="DM59">
        <v>607.22442626953125</v>
      </c>
      <c r="DN59">
        <v>583.99627685546875</v>
      </c>
      <c r="DO59">
        <v>480.01132202148438</v>
      </c>
      <c r="DP59">
        <v>518.43408203125</v>
      </c>
      <c r="DQ59">
        <v>467.63577270507812</v>
      </c>
      <c r="DR59">
        <v>498.56625366210938</v>
      </c>
      <c r="DS59">
        <v>461.68475341796875</v>
      </c>
      <c r="DT59">
        <v>553.91455078125</v>
      </c>
      <c r="DU59">
        <v>451.26995849609375</v>
      </c>
      <c r="DV59">
        <v>538.96746826171875</v>
      </c>
      <c r="DW59">
        <v>446.934326171875</v>
      </c>
      <c r="DX59">
        <v>533.6824951171875</v>
      </c>
      <c r="DY59">
        <v>605.9681396484375</v>
      </c>
      <c r="DZ59">
        <v>583.14886474609375</v>
      </c>
      <c r="EA59">
        <v>480.1376953125</v>
      </c>
      <c r="EB59">
        <v>518.70513916015625</v>
      </c>
      <c r="EC59">
        <v>480.63082885742188</v>
      </c>
      <c r="ED59">
        <v>497.47714233398438</v>
      </c>
      <c r="EE59">
        <v>461.733642578125</v>
      </c>
      <c r="EF59">
        <v>553.32373046875</v>
      </c>
      <c r="EG59">
        <v>451.21649169921875</v>
      </c>
      <c r="EH59">
        <v>539.8343505859375</v>
      </c>
      <c r="EI59">
        <v>447.23101806640625</v>
      </c>
      <c r="EJ59">
        <v>533.7611083984375</v>
      </c>
      <c r="EK59">
        <v>600.68896484375</v>
      </c>
      <c r="EL59">
        <v>579.54913330078125</v>
      </c>
      <c r="EM59">
        <v>479.37921142578125</v>
      </c>
      <c r="EN59">
        <v>518.479248046875</v>
      </c>
      <c r="EO59">
        <v>469.3917236328125</v>
      </c>
      <c r="EP59">
        <v>496.84628295898438</v>
      </c>
      <c r="EQ59">
        <v>461.59524536132812</v>
      </c>
      <c r="ER59">
        <v>552.92547607421875</v>
      </c>
      <c r="ES59">
        <v>451.00418090820312</v>
      </c>
      <c r="ET59">
        <v>540.80621337890625</v>
      </c>
      <c r="EU59">
        <v>444.8785400390625</v>
      </c>
      <c r="EV59">
        <v>533.7117919921875</v>
      </c>
      <c r="EW59">
        <v>591.0977783203125</v>
      </c>
      <c r="EX59">
        <v>581.53570556640625</v>
      </c>
      <c r="EY59">
        <v>478.60968017578125</v>
      </c>
      <c r="EZ59">
        <v>518.92730712890625</v>
      </c>
      <c r="FA59">
        <v>473.0062255859375</v>
      </c>
      <c r="FB59">
        <v>496.639892578125</v>
      </c>
      <c r="FC59">
        <v>461.76763916015625</v>
      </c>
      <c r="FD59">
        <v>551.5135498046875</v>
      </c>
      <c r="FE59">
        <v>450.93673706054688</v>
      </c>
      <c r="FF59">
        <v>541.49169921875</v>
      </c>
      <c r="FG59">
        <v>443.34619140625</v>
      </c>
      <c r="FH59">
        <v>534.515869140625</v>
      </c>
      <c r="FI59">
        <v>591.3837890625</v>
      </c>
      <c r="FJ59">
        <v>581.9444580078125</v>
      </c>
      <c r="FK59">
        <v>478.635986328125</v>
      </c>
      <c r="FL59">
        <v>519.1943359375</v>
      </c>
      <c r="FM59">
        <v>475.61767578125</v>
      </c>
      <c r="FN59">
        <v>495.83468627929688</v>
      </c>
      <c r="FO59">
        <v>461.49520874023438</v>
      </c>
      <c r="FP59">
        <v>549.97552490234375</v>
      </c>
      <c r="FQ59">
        <v>451.26828002929688</v>
      </c>
      <c r="FR59">
        <v>542.603515625</v>
      </c>
      <c r="FS59">
        <v>443.09661865234375</v>
      </c>
      <c r="FT59">
        <v>535.63739013671875</v>
      </c>
      <c r="FU59">
        <v>582.97882080078125</v>
      </c>
      <c r="FV59">
        <v>575.35662841796875</v>
      </c>
      <c r="FW59">
        <v>478.4244384765625</v>
      </c>
      <c r="FX59">
        <v>519.52337646484375</v>
      </c>
      <c r="FY59">
        <v>482.73675537109375</v>
      </c>
      <c r="FZ59">
        <v>493.63125610351562</v>
      </c>
      <c r="GA59">
        <v>461.37884521484375</v>
      </c>
      <c r="GB59">
        <v>533.46673583984375</v>
      </c>
      <c r="GC59">
        <v>533.91705322265625</v>
      </c>
      <c r="GD59">
        <v>530.66290283203125</v>
      </c>
      <c r="GE59">
        <v>530.64178466796875</v>
      </c>
      <c r="GF59">
        <v>531.5869140625</v>
      </c>
      <c r="GG59">
        <v>529.89404296875</v>
      </c>
      <c r="GH59">
        <v>530.03228759765625</v>
      </c>
      <c r="GI59">
        <v>529.0306396484375</v>
      </c>
      <c r="GJ59">
        <v>526.67083740234375</v>
      </c>
      <c r="GK59">
        <v>524.740234375</v>
      </c>
      <c r="GL59">
        <v>554.225341796875</v>
      </c>
      <c r="GM59">
        <v>451.429443359375</v>
      </c>
      <c r="GN59">
        <v>539.31695556640625</v>
      </c>
      <c r="GO59">
        <v>446.97869873046875</v>
      </c>
      <c r="GP59">
        <v>534.172119140625</v>
      </c>
      <c r="GQ59">
        <v>596.073486328125</v>
      </c>
      <c r="GR59">
        <v>580.46466064453125</v>
      </c>
      <c r="GS59">
        <v>479.8299560546875</v>
      </c>
      <c r="GT59">
        <v>518.75714111328125</v>
      </c>
      <c r="GU59">
        <v>475.67733764648438</v>
      </c>
      <c r="GV59">
        <v>496.7177734375</v>
      </c>
      <c r="GW59">
        <v>461.93777465820312</v>
      </c>
      <c r="GX59">
        <v>529.13427734375</v>
      </c>
      <c r="GY59">
        <v>529.13427734375</v>
      </c>
    </row>
    <row r="60" spans="1:207" x14ac:dyDescent="0.2">
      <c r="A60" s="223">
        <v>44470</v>
      </c>
      <c r="B60">
        <v>10</v>
      </c>
      <c r="C60">
        <v>2021</v>
      </c>
      <c r="D60">
        <v>539.73046875</v>
      </c>
      <c r="E60">
        <v>550.83697509765625</v>
      </c>
      <c r="F60">
        <v>560.29736328125</v>
      </c>
      <c r="G60">
        <v>566.75347900390625</v>
      </c>
      <c r="H60">
        <v>565.2847900390625</v>
      </c>
      <c r="I60">
        <v>535.31512451171875</v>
      </c>
      <c r="J60">
        <v>541.10601806640625</v>
      </c>
      <c r="K60">
        <v>555.75726318359375</v>
      </c>
      <c r="L60">
        <v>559.38775634765625</v>
      </c>
      <c r="M60">
        <v>563.45281982421875</v>
      </c>
      <c r="N60">
        <v>565.3492431640625</v>
      </c>
      <c r="O60">
        <v>536.6065673828125</v>
      </c>
      <c r="P60">
        <v>537.63043212890625</v>
      </c>
      <c r="Q60">
        <v>550.65704345703125</v>
      </c>
      <c r="R60">
        <v>558.2420654296875</v>
      </c>
      <c r="S60">
        <v>567.9915771484375</v>
      </c>
      <c r="T60">
        <v>565.13653564453125</v>
      </c>
      <c r="U60">
        <v>539.9893798828125</v>
      </c>
      <c r="V60">
        <v>536.4219970703125</v>
      </c>
      <c r="W60">
        <v>553.36810302734375</v>
      </c>
      <c r="X60">
        <v>560.01239013671875</v>
      </c>
      <c r="Y60">
        <v>562.50531005859375</v>
      </c>
      <c r="Z60">
        <v>568.5477294921875</v>
      </c>
      <c r="AA60">
        <v>543.76019287109375</v>
      </c>
      <c r="AB60">
        <v>538.30029296875</v>
      </c>
      <c r="AC60">
        <v>555.36260986328125</v>
      </c>
      <c r="AD60">
        <v>560.02667236328125</v>
      </c>
      <c r="AE60">
        <v>566.9122314453125</v>
      </c>
      <c r="AF60">
        <v>564.36517333984375</v>
      </c>
      <c r="AG60">
        <v>545.62652587890625</v>
      </c>
      <c r="AH60">
        <v>536.8897705078125</v>
      </c>
      <c r="AI60">
        <v>554.48272705078125</v>
      </c>
      <c r="AJ60">
        <v>558.45233154296875</v>
      </c>
      <c r="AK60">
        <v>562.2138671875</v>
      </c>
      <c r="AL60">
        <v>568.33221435546875</v>
      </c>
      <c r="AM60">
        <v>541.0140380859375</v>
      </c>
      <c r="AN60">
        <v>538.81201171875</v>
      </c>
      <c r="AO60">
        <v>555.1007080078125</v>
      </c>
      <c r="AP60">
        <v>558.0821533203125</v>
      </c>
      <c r="AQ60">
        <v>566.73193359375</v>
      </c>
      <c r="AR60">
        <v>565.34051513671875</v>
      </c>
      <c r="AS60">
        <v>540.35565185546875</v>
      </c>
      <c r="AT60">
        <v>538.7020263671875</v>
      </c>
      <c r="AU60">
        <v>554.22283935546875</v>
      </c>
      <c r="AV60">
        <v>556.7518310546875</v>
      </c>
      <c r="AW60">
        <v>560.01312255859375</v>
      </c>
      <c r="AX60">
        <v>566.472412109375</v>
      </c>
      <c r="AY60">
        <v>545.65399169921875</v>
      </c>
      <c r="AZ60">
        <v>536.4468994140625</v>
      </c>
      <c r="BA60">
        <v>553.28839111328125</v>
      </c>
      <c r="BB60">
        <v>554.935302734375</v>
      </c>
      <c r="BC60">
        <v>557.0927734375</v>
      </c>
      <c r="BD60">
        <v>565.4246826171875</v>
      </c>
      <c r="BE60">
        <v>544.6727294921875</v>
      </c>
      <c r="BF60">
        <v>536.0081787109375</v>
      </c>
      <c r="BG60">
        <v>553.50146484375</v>
      </c>
      <c r="BH60">
        <v>554.10943603515625</v>
      </c>
      <c r="BI60">
        <v>561.78521728515625</v>
      </c>
      <c r="BJ60">
        <v>565.6002197265625</v>
      </c>
      <c r="BK60">
        <v>545.05859375</v>
      </c>
      <c r="BL60">
        <v>577.4390869140625</v>
      </c>
      <c r="BM60">
        <v>463.32962036132812</v>
      </c>
      <c r="BN60">
        <v>559.6268310546875</v>
      </c>
      <c r="BO60">
        <v>466.04974365234375</v>
      </c>
      <c r="BP60">
        <v>546.9805908203125</v>
      </c>
      <c r="BQ60">
        <v>637.58984375</v>
      </c>
      <c r="BR60">
        <v>600.08001708984375</v>
      </c>
      <c r="BS60">
        <v>488.82421875</v>
      </c>
      <c r="BT60">
        <v>537.5670166015625</v>
      </c>
      <c r="BU60">
        <v>486.1593017578125</v>
      </c>
      <c r="BV60">
        <v>520.078857421875</v>
      </c>
      <c r="BW60">
        <v>479.12261962890625</v>
      </c>
      <c r="BX60">
        <v>575.97491455078125</v>
      </c>
      <c r="BY60">
        <v>463.00894165039062</v>
      </c>
      <c r="BZ60">
        <v>560.56304931640625</v>
      </c>
      <c r="CA60">
        <v>465.83633422851562</v>
      </c>
      <c r="CB60">
        <v>546.67340087890625</v>
      </c>
      <c r="CC60">
        <v>638.82708740234375</v>
      </c>
      <c r="CD60">
        <v>600.82659912109375</v>
      </c>
      <c r="CE60">
        <v>487.72991943359375</v>
      </c>
      <c r="CF60">
        <v>538.41619873046875</v>
      </c>
      <c r="CG60">
        <v>469.94039916992188</v>
      </c>
      <c r="CH60">
        <v>520.40362548828125</v>
      </c>
      <c r="CI60">
        <v>478.95571899414062</v>
      </c>
      <c r="CJ60">
        <v>574.965087890625</v>
      </c>
      <c r="CK60">
        <v>462.114501953125</v>
      </c>
      <c r="CL60">
        <v>564.25860595703125</v>
      </c>
      <c r="CM60">
        <v>461.33425903320312</v>
      </c>
      <c r="CN60">
        <v>547.29705810546875</v>
      </c>
      <c r="CO60">
        <v>631.0552978515625</v>
      </c>
      <c r="CP60">
        <v>602.0836181640625</v>
      </c>
      <c r="CQ60">
        <v>486.9720458984375</v>
      </c>
      <c r="CR60">
        <v>538.4344482421875</v>
      </c>
      <c r="CS60">
        <v>482.4769287109375</v>
      </c>
      <c r="CT60">
        <v>521.244873046875</v>
      </c>
      <c r="CU60">
        <v>477.90029907226562</v>
      </c>
      <c r="CV60">
        <v>574.380859375</v>
      </c>
      <c r="CW60">
        <v>461.7447509765625</v>
      </c>
      <c r="CX60">
        <v>564.00604248046875</v>
      </c>
      <c r="CY60">
        <v>462.5399169921875</v>
      </c>
      <c r="CZ60">
        <v>548.85211181640625</v>
      </c>
      <c r="DA60">
        <v>635.80743408203125</v>
      </c>
      <c r="DB60">
        <v>597.36297607421875</v>
      </c>
      <c r="DC60">
        <v>485.76785278320312</v>
      </c>
      <c r="DD60">
        <v>538.3773193359375</v>
      </c>
      <c r="DE60">
        <v>479.03268432617188</v>
      </c>
      <c r="DF60">
        <v>519.581787109375</v>
      </c>
      <c r="DG60">
        <v>477.65719604492188</v>
      </c>
      <c r="DH60">
        <v>573.973388671875</v>
      </c>
      <c r="DI60">
        <v>461.55401611328125</v>
      </c>
      <c r="DJ60">
        <v>566.52679443359375</v>
      </c>
      <c r="DK60">
        <v>457.81280517578125</v>
      </c>
      <c r="DL60">
        <v>547.82537841796875</v>
      </c>
      <c r="DM60">
        <v>634.9857177734375</v>
      </c>
      <c r="DN60">
        <v>602.01959228515625</v>
      </c>
      <c r="DO60">
        <v>485.56326293945312</v>
      </c>
      <c r="DP60">
        <v>538.869140625</v>
      </c>
      <c r="DQ60">
        <v>474.59927368164062</v>
      </c>
      <c r="DR60">
        <v>519.17376708984375</v>
      </c>
      <c r="DS60">
        <v>476.96652221679688</v>
      </c>
      <c r="DT60">
        <v>572.7078857421875</v>
      </c>
      <c r="DU60">
        <v>461.68539428710938</v>
      </c>
      <c r="DV60">
        <v>565.63330078125</v>
      </c>
      <c r="DW60">
        <v>458.182373046875</v>
      </c>
      <c r="DX60">
        <v>548.44354248046875</v>
      </c>
      <c r="DY60">
        <v>633.68487548828125</v>
      </c>
      <c r="DZ60">
        <v>601.03900146484375</v>
      </c>
      <c r="EA60">
        <v>485.52862548828125</v>
      </c>
      <c r="EB60">
        <v>538.4881591796875</v>
      </c>
      <c r="EC60">
        <v>486.68878173828125</v>
      </c>
      <c r="ED60">
        <v>517.84283447265625</v>
      </c>
      <c r="EE60">
        <v>477.32870483398438</v>
      </c>
      <c r="EF60">
        <v>572.0985107421875</v>
      </c>
      <c r="EG60">
        <v>461.20037841796875</v>
      </c>
      <c r="EH60">
        <v>566.685546875</v>
      </c>
      <c r="EI60">
        <v>458.38406372070312</v>
      </c>
      <c r="EJ60">
        <v>548.5333251953125</v>
      </c>
      <c r="EK60">
        <v>628.93218994140625</v>
      </c>
      <c r="EL60">
        <v>597.510498046875</v>
      </c>
      <c r="EM60">
        <v>484.6495361328125</v>
      </c>
      <c r="EN60">
        <v>538.81121826171875</v>
      </c>
      <c r="EO60">
        <v>475.9908447265625</v>
      </c>
      <c r="EP60">
        <v>517.14715576171875</v>
      </c>
      <c r="EQ60">
        <v>477.16165161132812</v>
      </c>
      <c r="ER60">
        <v>571.73040771484375</v>
      </c>
      <c r="ES60">
        <v>461.4459228515625</v>
      </c>
      <c r="ET60">
        <v>568.044921875</v>
      </c>
      <c r="EU60">
        <v>456.27716064453125</v>
      </c>
      <c r="EV60">
        <v>548.43414306640625</v>
      </c>
      <c r="EW60">
        <v>620.0941162109375</v>
      </c>
      <c r="EX60">
        <v>599.49639892578125</v>
      </c>
      <c r="EY60">
        <v>483.965087890625</v>
      </c>
      <c r="EZ60">
        <v>538.89520263671875</v>
      </c>
      <c r="FA60">
        <v>479.1416015625</v>
      </c>
      <c r="FB60">
        <v>517.0289306640625</v>
      </c>
      <c r="FC60">
        <v>477.4171142578125</v>
      </c>
      <c r="FD60">
        <v>570.39727783203125</v>
      </c>
      <c r="FE60">
        <v>460.88922119140625</v>
      </c>
      <c r="FF60">
        <v>568.759521484375</v>
      </c>
      <c r="FG60">
        <v>454.494873046875</v>
      </c>
      <c r="FH60">
        <v>549.3790283203125</v>
      </c>
      <c r="FI60">
        <v>620.56134033203125</v>
      </c>
      <c r="FJ60">
        <v>599.77484130859375</v>
      </c>
      <c r="FK60">
        <v>483.97076416015625</v>
      </c>
      <c r="FL60">
        <v>539.3876953125</v>
      </c>
      <c r="FM60">
        <v>481.63162231445312</v>
      </c>
      <c r="FN60">
        <v>516.46142578125</v>
      </c>
      <c r="FO60">
        <v>477.4564208984375</v>
      </c>
      <c r="FP60">
        <v>568.79949951171875</v>
      </c>
      <c r="FQ60">
        <v>460.63015747070312</v>
      </c>
      <c r="FR60">
        <v>570.45965576171875</v>
      </c>
      <c r="FS60">
        <v>454.60311889648438</v>
      </c>
      <c r="FT60">
        <v>550.64813232421875</v>
      </c>
      <c r="FU60">
        <v>612.69232177734375</v>
      </c>
      <c r="FV60">
        <v>593.14105224609375</v>
      </c>
      <c r="FW60">
        <v>483.49383544921875</v>
      </c>
      <c r="FX60">
        <v>539.98150634765625</v>
      </c>
      <c r="FY60">
        <v>488.4295654296875</v>
      </c>
      <c r="FZ60">
        <v>513.87896728515625</v>
      </c>
      <c r="GA60">
        <v>477.61392211914062</v>
      </c>
      <c r="GB60">
        <v>551.78729248046875</v>
      </c>
      <c r="GC60">
        <v>552.2984619140625</v>
      </c>
      <c r="GD60">
        <v>548.906982421875</v>
      </c>
      <c r="GE60">
        <v>548.79425048828125</v>
      </c>
      <c r="GF60">
        <v>550.11669921875</v>
      </c>
      <c r="GG60">
        <v>548.15374755859375</v>
      </c>
      <c r="GH60">
        <v>548.4974365234375</v>
      </c>
      <c r="GI60">
        <v>547.67431640625</v>
      </c>
      <c r="GJ60">
        <v>545.2352294921875</v>
      </c>
      <c r="GK60">
        <v>543.50689697265625</v>
      </c>
      <c r="GL60">
        <v>573.03948974609375</v>
      </c>
      <c r="GM60">
        <v>461.55465698242188</v>
      </c>
      <c r="GN60">
        <v>566.26251220703125</v>
      </c>
      <c r="GO60">
        <v>458.24069213867188</v>
      </c>
      <c r="GP60">
        <v>548.9521484375</v>
      </c>
      <c r="GQ60">
        <v>624.6666259765625</v>
      </c>
      <c r="GR60">
        <v>598.3861083984375</v>
      </c>
      <c r="GS60">
        <v>485.17184448242188</v>
      </c>
      <c r="GT60">
        <v>539.00689697265625</v>
      </c>
      <c r="GU60">
        <v>481.81805419921875</v>
      </c>
      <c r="GV60">
        <v>517.09197998046875</v>
      </c>
      <c r="GW60">
        <v>477.60504150390625</v>
      </c>
      <c r="GX60">
        <v>547.6201171875</v>
      </c>
      <c r="GY60">
        <v>547.6201171875</v>
      </c>
    </row>
    <row r="61" spans="1:207" x14ac:dyDescent="0.2">
      <c r="A61" s="223">
        <v>44501</v>
      </c>
      <c r="B61">
        <v>11</v>
      </c>
      <c r="C61">
        <v>2021</v>
      </c>
      <c r="D61">
        <v>551.16143798828125</v>
      </c>
      <c r="E61">
        <v>566.21710205078125</v>
      </c>
      <c r="F61">
        <v>575.07110595703125</v>
      </c>
      <c r="G61">
        <v>583.38665771484375</v>
      </c>
      <c r="H61">
        <v>579.966552734375</v>
      </c>
      <c r="I61">
        <v>546.19451904296875</v>
      </c>
      <c r="J61">
        <v>552.37335205078125</v>
      </c>
      <c r="K61">
        <v>571.36822509765625</v>
      </c>
      <c r="L61">
        <v>574.22308349609375</v>
      </c>
      <c r="M61">
        <v>579.9954833984375</v>
      </c>
      <c r="N61">
        <v>580.068359375</v>
      </c>
      <c r="O61">
        <v>547.90863037109375</v>
      </c>
      <c r="P61">
        <v>548.95501708984375</v>
      </c>
      <c r="Q61">
        <v>566.08917236328125</v>
      </c>
      <c r="R61">
        <v>572.995849609375</v>
      </c>
      <c r="S61">
        <v>585.2313232421875</v>
      </c>
      <c r="T61">
        <v>579.99310302734375</v>
      </c>
      <c r="U61">
        <v>551.2886962890625</v>
      </c>
      <c r="V61">
        <v>547.98382568359375</v>
      </c>
      <c r="W61">
        <v>569.1292724609375</v>
      </c>
      <c r="X61">
        <v>574.75732421875</v>
      </c>
      <c r="Y61">
        <v>579.37994384765625</v>
      </c>
      <c r="Z61">
        <v>583.612060546875</v>
      </c>
      <c r="AA61">
        <v>555.41650390625</v>
      </c>
      <c r="AB61">
        <v>550.2022705078125</v>
      </c>
      <c r="AC61">
        <v>571.14569091796875</v>
      </c>
      <c r="AD61">
        <v>574.72479248046875</v>
      </c>
      <c r="AE61">
        <v>584.1260986328125</v>
      </c>
      <c r="AF61">
        <v>579.15948486328125</v>
      </c>
      <c r="AG61">
        <v>557.3768310546875</v>
      </c>
      <c r="AH61">
        <v>548.60943603515625</v>
      </c>
      <c r="AI61">
        <v>570.1793212890625</v>
      </c>
      <c r="AJ61">
        <v>573.2655029296875</v>
      </c>
      <c r="AK61">
        <v>579.140869140625</v>
      </c>
      <c r="AL61">
        <v>583.3563232421875</v>
      </c>
      <c r="AM61">
        <v>552.48876953125</v>
      </c>
      <c r="AN61">
        <v>550.8050537109375</v>
      </c>
      <c r="AO61">
        <v>570.72216796875</v>
      </c>
      <c r="AP61">
        <v>572.899169921875</v>
      </c>
      <c r="AQ61">
        <v>583.98773193359375</v>
      </c>
      <c r="AR61">
        <v>580.51556396484375</v>
      </c>
      <c r="AS61">
        <v>551.84918212890625</v>
      </c>
      <c r="AT61">
        <v>550.95135498046875</v>
      </c>
      <c r="AU61">
        <v>570.02239990234375</v>
      </c>
      <c r="AV61">
        <v>571.55010986328125</v>
      </c>
      <c r="AW61">
        <v>577.00128173828125</v>
      </c>
      <c r="AX61">
        <v>581.85125732421875</v>
      </c>
      <c r="AY61">
        <v>557.70404052734375</v>
      </c>
      <c r="AZ61">
        <v>548.646240234375</v>
      </c>
      <c r="BA61">
        <v>569.1845703125</v>
      </c>
      <c r="BB61">
        <v>569.6138916015625</v>
      </c>
      <c r="BC61">
        <v>574.0802001953125</v>
      </c>
      <c r="BD61">
        <v>580.76025390625</v>
      </c>
      <c r="BE61">
        <v>556.619140625</v>
      </c>
      <c r="BF61">
        <v>548.70318603515625</v>
      </c>
      <c r="BG61">
        <v>569.28363037109375</v>
      </c>
      <c r="BH61">
        <v>568.8603515625</v>
      </c>
      <c r="BI61">
        <v>580.05029296875</v>
      </c>
      <c r="BJ61">
        <v>580.91387939453125</v>
      </c>
      <c r="BK61">
        <v>557.19073486328125</v>
      </c>
      <c r="BL61">
        <v>590.56842041015625</v>
      </c>
      <c r="BM61">
        <v>469.1956787109375</v>
      </c>
      <c r="BN61">
        <v>582.62261962890625</v>
      </c>
      <c r="BO61">
        <v>476.76336669921875</v>
      </c>
      <c r="BP61">
        <v>561.5770263671875</v>
      </c>
      <c r="BQ61">
        <v>654.049072265625</v>
      </c>
      <c r="BR61">
        <v>614.8553466796875</v>
      </c>
      <c r="BS61">
        <v>493.09646606445312</v>
      </c>
      <c r="BT61">
        <v>546.61993408203125</v>
      </c>
      <c r="BU61">
        <v>489.46127319335938</v>
      </c>
      <c r="BV61">
        <v>545.12921142578125</v>
      </c>
      <c r="BW61">
        <v>489.32025146484375</v>
      </c>
      <c r="BX61">
        <v>588.84661865234375</v>
      </c>
      <c r="BY61">
        <v>468.66998291015625</v>
      </c>
      <c r="BZ61">
        <v>583.61566162109375</v>
      </c>
      <c r="CA61">
        <v>476.50143432617188</v>
      </c>
      <c r="CB61">
        <v>561.2640380859375</v>
      </c>
      <c r="CC61">
        <v>655.08905029296875</v>
      </c>
      <c r="CD61">
        <v>615.1773681640625</v>
      </c>
      <c r="CE61">
        <v>492.234375</v>
      </c>
      <c r="CF61">
        <v>546.9010009765625</v>
      </c>
      <c r="CG61">
        <v>473.7747802734375</v>
      </c>
      <c r="CH61">
        <v>545.14373779296875</v>
      </c>
      <c r="CI61">
        <v>489.16403198242188</v>
      </c>
      <c r="CJ61">
        <v>587.64111328125</v>
      </c>
      <c r="CK61">
        <v>467.34344482421875</v>
      </c>
      <c r="CL61">
        <v>587.45794677734375</v>
      </c>
      <c r="CM61">
        <v>471.586181640625</v>
      </c>
      <c r="CN61">
        <v>561.95440673828125</v>
      </c>
      <c r="CO61">
        <v>646.65472412109375</v>
      </c>
      <c r="CP61">
        <v>616.67236328125</v>
      </c>
      <c r="CQ61">
        <v>491.27651977539062</v>
      </c>
      <c r="CR61">
        <v>546.84979248046875</v>
      </c>
      <c r="CS61">
        <v>486.01516723632812</v>
      </c>
      <c r="CT61">
        <v>546.39251708984375</v>
      </c>
      <c r="CU61">
        <v>487.88912963867188</v>
      </c>
      <c r="CV61">
        <v>586.9522705078125</v>
      </c>
      <c r="CW61">
        <v>466.9024658203125</v>
      </c>
      <c r="CX61">
        <v>587.71942138671875</v>
      </c>
      <c r="CY61">
        <v>472.69351196289062</v>
      </c>
      <c r="CZ61">
        <v>563.6737060546875</v>
      </c>
      <c r="DA61">
        <v>651.83978271484375</v>
      </c>
      <c r="DB61">
        <v>611.0694580078125</v>
      </c>
      <c r="DC61">
        <v>489.79269409179688</v>
      </c>
      <c r="DD61">
        <v>546.78125</v>
      </c>
      <c r="DE61">
        <v>482.58297729492188</v>
      </c>
      <c r="DF61">
        <v>545.49267578125</v>
      </c>
      <c r="DG61">
        <v>487.49411010742188</v>
      </c>
      <c r="DH61">
        <v>586.4398193359375</v>
      </c>
      <c r="DI61">
        <v>466.633056640625</v>
      </c>
      <c r="DJ61">
        <v>590.87603759765625</v>
      </c>
      <c r="DK61">
        <v>467.97549438476562</v>
      </c>
      <c r="DL61">
        <v>562.546875</v>
      </c>
      <c r="DM61">
        <v>650.59979248046875</v>
      </c>
      <c r="DN61">
        <v>616.08837890625</v>
      </c>
      <c r="DO61">
        <v>489.80484008789062</v>
      </c>
      <c r="DP61">
        <v>547.27923583984375</v>
      </c>
      <c r="DQ61">
        <v>478.58706665039062</v>
      </c>
      <c r="DR61">
        <v>545.2288818359375</v>
      </c>
      <c r="DS61">
        <v>486.783447265625</v>
      </c>
      <c r="DT61">
        <v>584.98968505859375</v>
      </c>
      <c r="DU61">
        <v>466.78369140625</v>
      </c>
      <c r="DV61">
        <v>589.47027587890625</v>
      </c>
      <c r="DW61">
        <v>468.21417236328125</v>
      </c>
      <c r="DX61">
        <v>563.27178955078125</v>
      </c>
      <c r="DY61">
        <v>649.37628173828125</v>
      </c>
      <c r="DZ61">
        <v>614.7530517578125</v>
      </c>
      <c r="EA61">
        <v>489.50665283203125</v>
      </c>
      <c r="EB61">
        <v>546.6878662109375</v>
      </c>
      <c r="EC61">
        <v>489.98458862304688</v>
      </c>
      <c r="ED61">
        <v>543.4801025390625</v>
      </c>
      <c r="EE61">
        <v>487.05938720703125</v>
      </c>
      <c r="EF61">
        <v>584.275634765625</v>
      </c>
      <c r="EG61">
        <v>466.07598876953125</v>
      </c>
      <c r="EH61">
        <v>590.10882568359375</v>
      </c>
      <c r="EI61">
        <v>468.44113159179688</v>
      </c>
      <c r="EJ61">
        <v>563.3599853515625</v>
      </c>
      <c r="EK61">
        <v>644.18792724609375</v>
      </c>
      <c r="EL61">
        <v>610.9730224609375</v>
      </c>
      <c r="EM61">
        <v>488.47604370117188</v>
      </c>
      <c r="EN61">
        <v>546.77435302734375</v>
      </c>
      <c r="EO61">
        <v>479.80105590820312</v>
      </c>
      <c r="EP61">
        <v>542.9971923828125</v>
      </c>
      <c r="EQ61">
        <v>486.94000244140625</v>
      </c>
      <c r="ER61">
        <v>583.79986572265625</v>
      </c>
      <c r="ES61">
        <v>466.49932861328125</v>
      </c>
      <c r="ET61">
        <v>591.89385986328125</v>
      </c>
      <c r="EU61">
        <v>466.045654296875</v>
      </c>
      <c r="EV61">
        <v>563.25787353515625</v>
      </c>
      <c r="EW61">
        <v>634.83868408203125</v>
      </c>
      <c r="EX61">
        <v>612.96923828125</v>
      </c>
      <c r="EY61">
        <v>487.91171264648438</v>
      </c>
      <c r="EZ61">
        <v>546.81658935546875</v>
      </c>
      <c r="FA61">
        <v>482.48455810546875</v>
      </c>
      <c r="FB61">
        <v>543.1031494140625</v>
      </c>
      <c r="FC61">
        <v>487.00238037109375</v>
      </c>
      <c r="FD61">
        <v>582.21038818359375</v>
      </c>
      <c r="FE61">
        <v>465.67022705078125</v>
      </c>
      <c r="FF61">
        <v>593.06036376953125</v>
      </c>
      <c r="FG61">
        <v>464.24212646484375</v>
      </c>
      <c r="FH61">
        <v>564.31768798828125</v>
      </c>
      <c r="FI61">
        <v>635.11102294921875</v>
      </c>
      <c r="FJ61">
        <v>613.07061767578125</v>
      </c>
      <c r="FK61">
        <v>487.86602783203125</v>
      </c>
      <c r="FL61">
        <v>547.02777099609375</v>
      </c>
      <c r="FM61">
        <v>485.0106201171875</v>
      </c>
      <c r="FN61">
        <v>542.64410400390625</v>
      </c>
      <c r="FO61">
        <v>486.95046997070312</v>
      </c>
      <c r="FP61">
        <v>580.3255615234375</v>
      </c>
      <c r="FQ61">
        <v>465.22341918945312</v>
      </c>
      <c r="FR61">
        <v>593.5313720703125</v>
      </c>
      <c r="FS61">
        <v>463.900390625</v>
      </c>
      <c r="FT61">
        <v>565.72528076171875</v>
      </c>
      <c r="FU61">
        <v>626.83026123046875</v>
      </c>
      <c r="FV61">
        <v>605.9490966796875</v>
      </c>
      <c r="FW61">
        <v>486.57464599609375</v>
      </c>
      <c r="FX61">
        <v>547.1158447265625</v>
      </c>
      <c r="FY61">
        <v>491.27944946289062</v>
      </c>
      <c r="FZ61">
        <v>540.79974365234375</v>
      </c>
      <c r="GA61">
        <v>487.0626220703125</v>
      </c>
      <c r="GB61">
        <v>565.85223388671875</v>
      </c>
      <c r="GC61">
        <v>566.236083984375</v>
      </c>
      <c r="GD61">
        <v>562.6766357421875</v>
      </c>
      <c r="GE61">
        <v>562.64654541015625</v>
      </c>
      <c r="GF61">
        <v>564.17999267578125</v>
      </c>
      <c r="GG61">
        <v>561.93389892578125</v>
      </c>
      <c r="GH61">
        <v>562.2713623046875</v>
      </c>
      <c r="GI61">
        <v>561.58917236328125</v>
      </c>
      <c r="GJ61">
        <v>559.0369873046875</v>
      </c>
      <c r="GK61">
        <v>557.22235107421875</v>
      </c>
      <c r="GL61">
        <v>585.35931396484375</v>
      </c>
      <c r="GM61">
        <v>466.60162353515625</v>
      </c>
      <c r="GN61">
        <v>589.862548828125</v>
      </c>
      <c r="GO61">
        <v>468.18206787109375</v>
      </c>
      <c r="GP61">
        <v>563.82403564453125</v>
      </c>
      <c r="GQ61">
        <v>639.68597412109375</v>
      </c>
      <c r="GR61">
        <v>611.93963623046875</v>
      </c>
      <c r="GS61">
        <v>489.08364868164062</v>
      </c>
      <c r="GT61">
        <v>546.92889404296875</v>
      </c>
      <c r="GU61">
        <v>485.19354248046875</v>
      </c>
      <c r="GV61">
        <v>543.1651611328125</v>
      </c>
      <c r="GW61">
        <v>487.30416870117188</v>
      </c>
      <c r="GX61">
        <v>561.46112060546875</v>
      </c>
      <c r="GY61">
        <v>561.4610595703125</v>
      </c>
    </row>
    <row r="62" spans="1:207" x14ac:dyDescent="0.2">
      <c r="A62" s="223">
        <v>44531</v>
      </c>
      <c r="B62">
        <v>12</v>
      </c>
      <c r="C62">
        <v>2021</v>
      </c>
      <c r="D62">
        <v>573.46417236328125</v>
      </c>
      <c r="E62">
        <v>587.8359375</v>
      </c>
      <c r="F62">
        <v>599.20440673828125</v>
      </c>
      <c r="G62">
        <v>610.62896728515625</v>
      </c>
      <c r="H62">
        <v>604.0164794921875</v>
      </c>
      <c r="I62">
        <v>563.1234130859375</v>
      </c>
      <c r="J62">
        <v>574.89825439453125</v>
      </c>
      <c r="K62">
        <v>592.1019287109375</v>
      </c>
      <c r="L62">
        <v>598.203125</v>
      </c>
      <c r="M62">
        <v>606.6688232421875</v>
      </c>
      <c r="N62">
        <v>603.43695068359375</v>
      </c>
      <c r="O62">
        <v>564.8634033203125</v>
      </c>
      <c r="P62">
        <v>570.7054443359375</v>
      </c>
      <c r="Q62">
        <v>586.61761474609375</v>
      </c>
      <c r="R62">
        <v>596.79937744140625</v>
      </c>
      <c r="S62">
        <v>611.36956787109375</v>
      </c>
      <c r="T62">
        <v>603.17388916015625</v>
      </c>
      <c r="U62">
        <v>568.3092041015625</v>
      </c>
      <c r="V62">
        <v>570.86846923828125</v>
      </c>
      <c r="W62">
        <v>589.86260986328125</v>
      </c>
      <c r="X62">
        <v>598.16864013671875</v>
      </c>
      <c r="Y62">
        <v>605.31011962890625</v>
      </c>
      <c r="Z62">
        <v>606.2236328125</v>
      </c>
      <c r="AA62">
        <v>572.35736083984375</v>
      </c>
      <c r="AB62">
        <v>572.39459228515625</v>
      </c>
      <c r="AC62">
        <v>591.04742431640625</v>
      </c>
      <c r="AD62">
        <v>597.61541748046875</v>
      </c>
      <c r="AE62">
        <v>609.62322998046875</v>
      </c>
      <c r="AF62">
        <v>601.6051025390625</v>
      </c>
      <c r="AG62">
        <v>574.11175537109375</v>
      </c>
      <c r="AH62">
        <v>570.62158203125</v>
      </c>
      <c r="AI62">
        <v>590.21795654296875</v>
      </c>
      <c r="AJ62">
        <v>596.10516357421875</v>
      </c>
      <c r="AK62">
        <v>605.217041015625</v>
      </c>
      <c r="AL62">
        <v>605.60260009765625</v>
      </c>
      <c r="AM62">
        <v>569.430908203125</v>
      </c>
      <c r="AN62">
        <v>573.5184326171875</v>
      </c>
      <c r="AO62">
        <v>590.339111328125</v>
      </c>
      <c r="AP62">
        <v>595.088134765625</v>
      </c>
      <c r="AQ62">
        <v>608.55767822265625</v>
      </c>
      <c r="AR62">
        <v>602.615966796875</v>
      </c>
      <c r="AS62">
        <v>569.2120361328125</v>
      </c>
      <c r="AT62">
        <v>572.95013427734375</v>
      </c>
      <c r="AU62">
        <v>590.1298828125</v>
      </c>
      <c r="AV62">
        <v>594.02374267578125</v>
      </c>
      <c r="AW62">
        <v>601.6104736328125</v>
      </c>
      <c r="AX62">
        <v>604.24700927734375</v>
      </c>
      <c r="AY62">
        <v>574.49163818359375</v>
      </c>
      <c r="AZ62">
        <v>570.13946533203125</v>
      </c>
      <c r="BA62">
        <v>588.56573486328125</v>
      </c>
      <c r="BB62">
        <v>591.92413330078125</v>
      </c>
      <c r="BC62">
        <v>598.32208251953125</v>
      </c>
      <c r="BD62">
        <v>602.4132080078125</v>
      </c>
      <c r="BE62">
        <v>573.828369140625</v>
      </c>
      <c r="BF62">
        <v>570.58172607421875</v>
      </c>
      <c r="BG62">
        <v>588.6160888671875</v>
      </c>
      <c r="BH62">
        <v>590.8201904296875</v>
      </c>
      <c r="BI62">
        <v>605.46905517578125</v>
      </c>
      <c r="BJ62">
        <v>602.51690673828125</v>
      </c>
      <c r="BK62">
        <v>574.3057861328125</v>
      </c>
      <c r="BL62">
        <v>617.36956787109375</v>
      </c>
      <c r="BM62">
        <v>494.83908081054688</v>
      </c>
      <c r="BN62">
        <v>610.57440185546875</v>
      </c>
      <c r="BO62">
        <v>486.24313354492188</v>
      </c>
      <c r="BP62">
        <v>579.74468994140625</v>
      </c>
      <c r="BQ62">
        <v>657.938720703125</v>
      </c>
      <c r="BR62">
        <v>642.51702880859375</v>
      </c>
      <c r="BS62">
        <v>502.60601806640625</v>
      </c>
      <c r="BT62">
        <v>566.92889404296875</v>
      </c>
      <c r="BU62">
        <v>494.53634643554688</v>
      </c>
      <c r="BV62">
        <v>579.67559814453125</v>
      </c>
      <c r="BW62">
        <v>505.1920166015625</v>
      </c>
      <c r="BX62">
        <v>615.01849365234375</v>
      </c>
      <c r="BY62">
        <v>494.02365112304688</v>
      </c>
      <c r="BZ62">
        <v>611.39971923828125</v>
      </c>
      <c r="CA62">
        <v>485.90908813476562</v>
      </c>
      <c r="CB62">
        <v>579.684326171875</v>
      </c>
      <c r="CC62">
        <v>658.75225830078125</v>
      </c>
      <c r="CD62">
        <v>642.78729248046875</v>
      </c>
      <c r="CE62">
        <v>501.75057983398438</v>
      </c>
      <c r="CF62">
        <v>567.80621337890625</v>
      </c>
      <c r="CG62">
        <v>478.13870239257812</v>
      </c>
      <c r="CH62">
        <v>579.6090087890625</v>
      </c>
      <c r="CI62">
        <v>504.89602661132812</v>
      </c>
      <c r="CJ62">
        <v>613.3773193359375</v>
      </c>
      <c r="CK62">
        <v>492.53790283203125</v>
      </c>
      <c r="CL62">
        <v>615.50201416015625</v>
      </c>
      <c r="CM62">
        <v>481.235595703125</v>
      </c>
      <c r="CN62">
        <v>580.535888671875</v>
      </c>
      <c r="CO62">
        <v>650.1473388671875</v>
      </c>
      <c r="CP62">
        <v>644.36187744140625</v>
      </c>
      <c r="CQ62">
        <v>500.60647583007812</v>
      </c>
      <c r="CR62">
        <v>567.9561767578125</v>
      </c>
      <c r="CS62">
        <v>491.61846923828125</v>
      </c>
      <c r="CT62">
        <v>580.33135986328125</v>
      </c>
      <c r="CU62">
        <v>503.6138916015625</v>
      </c>
      <c r="CV62">
        <v>612.44866943359375</v>
      </c>
      <c r="CW62">
        <v>492.0611572265625</v>
      </c>
      <c r="CX62">
        <v>615.29534912109375</v>
      </c>
      <c r="CY62">
        <v>482.28970336914062</v>
      </c>
      <c r="CZ62">
        <v>582.56109619140625</v>
      </c>
      <c r="DA62">
        <v>655.4248046875</v>
      </c>
      <c r="DB62">
        <v>640.27105712890625</v>
      </c>
      <c r="DC62">
        <v>499.0340576171875</v>
      </c>
      <c r="DD62">
        <v>567.89044189453125</v>
      </c>
      <c r="DE62">
        <v>488.02279663085938</v>
      </c>
      <c r="DF62">
        <v>578.52716064453125</v>
      </c>
      <c r="DG62">
        <v>502.96258544921875</v>
      </c>
      <c r="DH62">
        <v>611.76611328125</v>
      </c>
      <c r="DI62">
        <v>491.9246826171875</v>
      </c>
      <c r="DJ62">
        <v>618.3951416015625</v>
      </c>
      <c r="DK62">
        <v>477.64276123046875</v>
      </c>
      <c r="DL62">
        <v>581.4384765625</v>
      </c>
      <c r="DM62">
        <v>653.90863037109375</v>
      </c>
      <c r="DN62">
        <v>644.2003173828125</v>
      </c>
      <c r="DO62">
        <v>498.965087890625</v>
      </c>
      <c r="DP62">
        <v>568.5953369140625</v>
      </c>
      <c r="DQ62">
        <v>483.539794921875</v>
      </c>
      <c r="DR62">
        <v>577.52496337890625</v>
      </c>
      <c r="DS62">
        <v>502.59170532226562</v>
      </c>
      <c r="DT62">
        <v>609.916748046875</v>
      </c>
      <c r="DU62">
        <v>491.92587280273438</v>
      </c>
      <c r="DV62">
        <v>617.00726318359375</v>
      </c>
      <c r="DW62">
        <v>477.93902587890625</v>
      </c>
      <c r="DX62">
        <v>582.28411865234375</v>
      </c>
      <c r="DY62">
        <v>652.72113037109375</v>
      </c>
      <c r="DZ62">
        <v>643.5872802734375</v>
      </c>
      <c r="EA62">
        <v>498.62847900390625</v>
      </c>
      <c r="EB62">
        <v>567.8995361328125</v>
      </c>
      <c r="EC62">
        <v>496.02450561523438</v>
      </c>
      <c r="ED62">
        <v>575.4521484375</v>
      </c>
      <c r="EE62">
        <v>502.48583984375</v>
      </c>
      <c r="EF62">
        <v>609.00537109375</v>
      </c>
      <c r="EG62">
        <v>490.98538208007812</v>
      </c>
      <c r="EH62">
        <v>617.84368896484375</v>
      </c>
      <c r="EI62">
        <v>478.1336669921875</v>
      </c>
      <c r="EJ62">
        <v>582.2908935546875</v>
      </c>
      <c r="EK62">
        <v>647.39447021484375</v>
      </c>
      <c r="EL62">
        <v>640.78106689453125</v>
      </c>
      <c r="EM62">
        <v>497.60137939453125</v>
      </c>
      <c r="EN62">
        <v>568.354248046875</v>
      </c>
      <c r="EO62">
        <v>485.02850341796875</v>
      </c>
      <c r="EP62">
        <v>574.8624267578125</v>
      </c>
      <c r="EQ62">
        <v>502.39791870117188</v>
      </c>
      <c r="ER62">
        <v>608.39813232421875</v>
      </c>
      <c r="ES62">
        <v>491.7335205078125</v>
      </c>
      <c r="ET62">
        <v>619.49749755859375</v>
      </c>
      <c r="EU62">
        <v>475.93338012695312</v>
      </c>
      <c r="EV62">
        <v>582.3338623046875</v>
      </c>
      <c r="EW62">
        <v>637.8367919921875</v>
      </c>
      <c r="EX62">
        <v>642.67877197265625</v>
      </c>
      <c r="EY62">
        <v>496.98614501953125</v>
      </c>
      <c r="EZ62">
        <v>568.3665771484375</v>
      </c>
      <c r="FA62">
        <v>488.203857421875</v>
      </c>
      <c r="FB62">
        <v>574.64324951171875</v>
      </c>
      <c r="FC62">
        <v>502.20986938476562</v>
      </c>
      <c r="FD62">
        <v>606.41021728515625</v>
      </c>
      <c r="FE62">
        <v>490.65634155273438</v>
      </c>
      <c r="FF62">
        <v>620.2542724609375</v>
      </c>
      <c r="FG62">
        <v>474.19610595703125</v>
      </c>
      <c r="FH62">
        <v>583.4862060546875</v>
      </c>
      <c r="FI62">
        <v>637.98602294921875</v>
      </c>
      <c r="FJ62">
        <v>642.75067138671875</v>
      </c>
      <c r="FK62">
        <v>496.83779907226562</v>
      </c>
      <c r="FL62">
        <v>568.84869384765625</v>
      </c>
      <c r="FM62">
        <v>490.96932983398438</v>
      </c>
      <c r="FN62">
        <v>573.604248046875</v>
      </c>
      <c r="FO62">
        <v>502.0208740234375</v>
      </c>
      <c r="FP62">
        <v>603.9820556640625</v>
      </c>
      <c r="FQ62">
        <v>489.91293334960938</v>
      </c>
      <c r="FR62">
        <v>621.57977294921875</v>
      </c>
      <c r="FS62">
        <v>474.08798217773438</v>
      </c>
      <c r="FT62">
        <v>585.06829833984375</v>
      </c>
      <c r="FU62">
        <v>629.60821533203125</v>
      </c>
      <c r="FV62">
        <v>637.1282958984375</v>
      </c>
      <c r="FW62">
        <v>495.35101318359375</v>
      </c>
      <c r="FX62">
        <v>569.23974609375</v>
      </c>
      <c r="FY62">
        <v>497.87164306640625</v>
      </c>
      <c r="FZ62">
        <v>572.4344482421875</v>
      </c>
      <c r="GA62">
        <v>501.85195922851562</v>
      </c>
      <c r="GB62">
        <v>588.8946533203125</v>
      </c>
      <c r="GC62">
        <v>588.6776123046875</v>
      </c>
      <c r="GD62">
        <v>584.580810546875</v>
      </c>
      <c r="GE62">
        <v>584.78228759765625</v>
      </c>
      <c r="GF62">
        <v>585.58123779296875</v>
      </c>
      <c r="GG62">
        <v>583.1768798828125</v>
      </c>
      <c r="GH62">
        <v>583.58270263671875</v>
      </c>
      <c r="GI62">
        <v>582.72491455078125</v>
      </c>
      <c r="GJ62">
        <v>579.57427978515625</v>
      </c>
      <c r="GK62">
        <v>578.02886962890625</v>
      </c>
      <c r="GL62">
        <v>610.45025634765625</v>
      </c>
      <c r="GM62">
        <v>491.69778442382812</v>
      </c>
      <c r="GN62">
        <v>617.5546875</v>
      </c>
      <c r="GO62">
        <v>477.98757934570312</v>
      </c>
      <c r="GP62">
        <v>582.84381103515625</v>
      </c>
      <c r="GQ62">
        <v>642.807861328125</v>
      </c>
      <c r="GR62">
        <v>641.4180908203125</v>
      </c>
      <c r="GS62">
        <v>498.20263671875</v>
      </c>
      <c r="GT62">
        <v>568.4461669921875</v>
      </c>
      <c r="GU62">
        <v>490.982666015625</v>
      </c>
      <c r="GV62">
        <v>575.228271484375</v>
      </c>
      <c r="GW62">
        <v>502.60379028320312</v>
      </c>
      <c r="GX62">
        <v>582.83331298828125</v>
      </c>
      <c r="GY62">
        <v>582.833251953125</v>
      </c>
    </row>
    <row r="63" spans="1:207" x14ac:dyDescent="0.2">
      <c r="A63" s="223">
        <v>44562</v>
      </c>
      <c r="B63">
        <v>1</v>
      </c>
      <c r="C63">
        <v>2022</v>
      </c>
      <c r="D63">
        <v>596.66717529296875</v>
      </c>
      <c r="E63">
        <v>611.266357421875</v>
      </c>
      <c r="F63">
        <v>624.49822998046875</v>
      </c>
      <c r="G63">
        <v>632.02252197265625</v>
      </c>
      <c r="H63">
        <v>628.2794189453125</v>
      </c>
      <c r="I63">
        <v>583.688720703125</v>
      </c>
      <c r="J63">
        <v>598.2806396484375</v>
      </c>
      <c r="K63">
        <v>615.36590576171875</v>
      </c>
      <c r="L63">
        <v>623.0709228515625</v>
      </c>
      <c r="M63">
        <v>627.79180908203125</v>
      </c>
      <c r="N63">
        <v>627.61505126953125</v>
      </c>
      <c r="O63">
        <v>585.59478759765625</v>
      </c>
      <c r="P63">
        <v>593.224609375</v>
      </c>
      <c r="Q63">
        <v>609.36859130859375</v>
      </c>
      <c r="R63">
        <v>621.30401611328125</v>
      </c>
      <c r="S63">
        <v>632.75927734375</v>
      </c>
      <c r="T63">
        <v>627.72943115234375</v>
      </c>
      <c r="U63">
        <v>589.012939453125</v>
      </c>
      <c r="V63">
        <v>593.20550537109375</v>
      </c>
      <c r="W63">
        <v>612.6236572265625</v>
      </c>
      <c r="X63">
        <v>622.50042724609375</v>
      </c>
      <c r="Y63">
        <v>626.29296875</v>
      </c>
      <c r="Z63">
        <v>630.7799072265625</v>
      </c>
      <c r="AA63">
        <v>592.92388916015625</v>
      </c>
      <c r="AB63">
        <v>595.65802001953125</v>
      </c>
      <c r="AC63">
        <v>613.76953125</v>
      </c>
      <c r="AD63">
        <v>621.45367431640625</v>
      </c>
      <c r="AE63">
        <v>630.84716796875</v>
      </c>
      <c r="AF63">
        <v>625.73797607421875</v>
      </c>
      <c r="AG63">
        <v>594.90625</v>
      </c>
      <c r="AH63">
        <v>593.1737060546875</v>
      </c>
      <c r="AI63">
        <v>612.851318359375</v>
      </c>
      <c r="AJ63">
        <v>619.79998779296875</v>
      </c>
      <c r="AK63">
        <v>626.2376708984375</v>
      </c>
      <c r="AL63">
        <v>629.87725830078125</v>
      </c>
      <c r="AM63">
        <v>589.98284912109375</v>
      </c>
      <c r="AN63">
        <v>596.1248779296875</v>
      </c>
      <c r="AO63">
        <v>612.8544921875</v>
      </c>
      <c r="AP63">
        <v>618.4833984375</v>
      </c>
      <c r="AQ63">
        <v>629.6829833984375</v>
      </c>
      <c r="AR63">
        <v>627.33990478515625</v>
      </c>
      <c r="AS63">
        <v>589.966552734375</v>
      </c>
      <c r="AT63">
        <v>595.5126953125</v>
      </c>
      <c r="AU63">
        <v>612.498291015625</v>
      </c>
      <c r="AV63">
        <v>616.94476318359375</v>
      </c>
      <c r="AW63">
        <v>622.141357421875</v>
      </c>
      <c r="AX63">
        <v>629.4678955078125</v>
      </c>
      <c r="AY63">
        <v>595.35784912109375</v>
      </c>
      <c r="AZ63">
        <v>592.65643310546875</v>
      </c>
      <c r="BA63">
        <v>610.64520263671875</v>
      </c>
      <c r="BB63">
        <v>614.57281494140625</v>
      </c>
      <c r="BC63">
        <v>618.80731201171875</v>
      </c>
      <c r="BD63">
        <v>627.8575439453125</v>
      </c>
      <c r="BE63">
        <v>594.456298828125</v>
      </c>
      <c r="BF63">
        <v>592.89385986328125</v>
      </c>
      <c r="BG63">
        <v>610.33837890625</v>
      </c>
      <c r="BH63">
        <v>612.9425048828125</v>
      </c>
      <c r="BI63">
        <v>626.30816650390625</v>
      </c>
      <c r="BJ63">
        <v>627.07525634765625</v>
      </c>
      <c r="BK63">
        <v>595.06158447265625</v>
      </c>
      <c r="BL63">
        <v>646.9058837890625</v>
      </c>
      <c r="BM63">
        <v>503.99154663085938</v>
      </c>
      <c r="BN63">
        <v>626.26019287109375</v>
      </c>
      <c r="BO63">
        <v>495.7764892578125</v>
      </c>
      <c r="BP63">
        <v>598.97052001953125</v>
      </c>
      <c r="BQ63">
        <v>683.61474609375</v>
      </c>
      <c r="BR63">
        <v>660.63238525390625</v>
      </c>
      <c r="BS63">
        <v>539.4801025390625</v>
      </c>
      <c r="BT63">
        <v>589.21826171875</v>
      </c>
      <c r="BU63">
        <v>498.5897216796875</v>
      </c>
      <c r="BV63">
        <v>612.30889892578125</v>
      </c>
      <c r="BW63">
        <v>526.1376953125</v>
      </c>
      <c r="BX63">
        <v>644.77197265625</v>
      </c>
      <c r="BY63">
        <v>502.90408325195312</v>
      </c>
      <c r="BZ63">
        <v>627.14215087890625</v>
      </c>
      <c r="CA63">
        <v>495.6004638671875</v>
      </c>
      <c r="CB63">
        <v>598.84478759765625</v>
      </c>
      <c r="CC63">
        <v>684.4798583984375</v>
      </c>
      <c r="CD63">
        <v>661.1536865234375</v>
      </c>
      <c r="CE63">
        <v>538.28338623046875</v>
      </c>
      <c r="CF63">
        <v>590.9053955078125</v>
      </c>
      <c r="CG63">
        <v>481.953857421875</v>
      </c>
      <c r="CH63">
        <v>612.7373046875</v>
      </c>
      <c r="CI63">
        <v>526.08978271484375</v>
      </c>
      <c r="CJ63">
        <v>643.2684326171875</v>
      </c>
      <c r="CK63">
        <v>501.45382690429688</v>
      </c>
      <c r="CL63">
        <v>630.9664306640625</v>
      </c>
      <c r="CM63">
        <v>490.12454223632812</v>
      </c>
      <c r="CN63">
        <v>599.78271484375</v>
      </c>
      <c r="CO63">
        <v>676.3966064453125</v>
      </c>
      <c r="CP63">
        <v>662.79876708984375</v>
      </c>
      <c r="CQ63">
        <v>537.52557373046875</v>
      </c>
      <c r="CR63">
        <v>591.202880859375</v>
      </c>
      <c r="CS63">
        <v>495.48016357421875</v>
      </c>
      <c r="CT63">
        <v>613.653564453125</v>
      </c>
      <c r="CU63">
        <v>525.1002197265625</v>
      </c>
      <c r="CV63">
        <v>642.25531005859375</v>
      </c>
      <c r="CW63">
        <v>500.91134643554688</v>
      </c>
      <c r="CX63">
        <v>630.693603515625</v>
      </c>
      <c r="CY63">
        <v>491.60308837890625</v>
      </c>
      <c r="CZ63">
        <v>601.88134765625</v>
      </c>
      <c r="DA63">
        <v>681.44561767578125</v>
      </c>
      <c r="DB63">
        <v>658.1024169921875</v>
      </c>
      <c r="DC63">
        <v>536.08758544921875</v>
      </c>
      <c r="DD63">
        <v>591.101806640625</v>
      </c>
      <c r="DE63">
        <v>491.81698608398438</v>
      </c>
      <c r="DF63">
        <v>611.6690673828125</v>
      </c>
      <c r="DG63">
        <v>524.34002685546875</v>
      </c>
      <c r="DH63">
        <v>641.85394287109375</v>
      </c>
      <c r="DI63">
        <v>501.02667236328125</v>
      </c>
      <c r="DJ63">
        <v>633.7183837890625</v>
      </c>
      <c r="DK63">
        <v>486.30258178710938</v>
      </c>
      <c r="DL63">
        <v>600.721923828125</v>
      </c>
      <c r="DM63">
        <v>679.98089599609375</v>
      </c>
      <c r="DN63">
        <v>662.74957275390625</v>
      </c>
      <c r="DO63">
        <v>536.0325927734375</v>
      </c>
      <c r="DP63">
        <v>592.100830078125</v>
      </c>
      <c r="DQ63">
        <v>487.44839477539062</v>
      </c>
      <c r="DR63">
        <v>610.14825439453125</v>
      </c>
      <c r="DS63">
        <v>523.94171142578125</v>
      </c>
      <c r="DT63">
        <v>639.85565185546875</v>
      </c>
      <c r="DU63">
        <v>500.91961669921875</v>
      </c>
      <c r="DV63">
        <v>632.34515380859375</v>
      </c>
      <c r="DW63">
        <v>486.79153442382812</v>
      </c>
      <c r="DX63">
        <v>601.40234375</v>
      </c>
      <c r="DY63">
        <v>678.79620361328125</v>
      </c>
      <c r="DZ63">
        <v>661.97052001953125</v>
      </c>
      <c r="EA63">
        <v>535.8211669921875</v>
      </c>
      <c r="EB63">
        <v>591.04443359375</v>
      </c>
      <c r="EC63">
        <v>499.85720825195312</v>
      </c>
      <c r="ED63">
        <v>608.11029052734375</v>
      </c>
      <c r="EE63">
        <v>524.14849853515625</v>
      </c>
      <c r="EF63">
        <v>638.877197265625</v>
      </c>
      <c r="EG63">
        <v>499.86941528320312</v>
      </c>
      <c r="EH63">
        <v>633.10479736328125</v>
      </c>
      <c r="EI63">
        <v>487.285888671875</v>
      </c>
      <c r="EJ63">
        <v>601.5775146484375</v>
      </c>
      <c r="EK63">
        <v>673.84173583984375</v>
      </c>
      <c r="EL63">
        <v>658.6004638671875</v>
      </c>
      <c r="EM63">
        <v>534.647705078125</v>
      </c>
      <c r="EN63">
        <v>592.30633544921875</v>
      </c>
      <c r="EO63">
        <v>488.80984497070312</v>
      </c>
      <c r="EP63">
        <v>607.8486328125</v>
      </c>
      <c r="EQ63">
        <v>523.962646484375</v>
      </c>
      <c r="ER63">
        <v>638.374267578125</v>
      </c>
      <c r="ES63">
        <v>500.81304931640625</v>
      </c>
      <c r="ET63">
        <v>634.54974365234375</v>
      </c>
      <c r="EU63">
        <v>484.52777099609375</v>
      </c>
      <c r="EV63">
        <v>601.43182373046875</v>
      </c>
      <c r="EW63">
        <v>664.83740234375</v>
      </c>
      <c r="EX63">
        <v>660.76446533203125</v>
      </c>
      <c r="EY63">
        <v>533.9287109375</v>
      </c>
      <c r="EZ63">
        <v>592.1212158203125</v>
      </c>
      <c r="FA63">
        <v>491.86541748046875</v>
      </c>
      <c r="FB63">
        <v>607.64190673828125</v>
      </c>
      <c r="FC63">
        <v>523.74249267578125</v>
      </c>
      <c r="FD63">
        <v>636.46923828125</v>
      </c>
      <c r="FE63">
        <v>499.6265869140625</v>
      </c>
      <c r="FF63">
        <v>635.31842041015625</v>
      </c>
      <c r="FG63">
        <v>482.7049560546875</v>
      </c>
      <c r="FH63">
        <v>602.8026123046875</v>
      </c>
      <c r="FI63">
        <v>665.0416259765625</v>
      </c>
      <c r="FJ63">
        <v>660.93438720703125</v>
      </c>
      <c r="FK63">
        <v>533.93695068359375</v>
      </c>
      <c r="FL63">
        <v>592.9434814453125</v>
      </c>
      <c r="FM63">
        <v>494.59304809570312</v>
      </c>
      <c r="FN63">
        <v>605.8985595703125</v>
      </c>
      <c r="FO63">
        <v>523.98681640625</v>
      </c>
      <c r="FP63">
        <v>633.84930419921875</v>
      </c>
      <c r="FQ63">
        <v>498.61160278320312</v>
      </c>
      <c r="FR63">
        <v>636.395751953125</v>
      </c>
      <c r="FS63">
        <v>482.45449829101562</v>
      </c>
      <c r="FT63">
        <v>604.52899169921875</v>
      </c>
      <c r="FU63">
        <v>657.09906005859375</v>
      </c>
      <c r="FV63">
        <v>654.31884765625</v>
      </c>
      <c r="FW63">
        <v>533.1131591796875</v>
      </c>
      <c r="FX63">
        <v>593.7308349609375</v>
      </c>
      <c r="FY63">
        <v>501.53237915039062</v>
      </c>
      <c r="FZ63">
        <v>605.34033203125</v>
      </c>
      <c r="GA63">
        <v>524.055419921875</v>
      </c>
      <c r="GB63">
        <v>612.23675537109375</v>
      </c>
      <c r="GC63">
        <v>611.97418212890625</v>
      </c>
      <c r="GD63">
        <v>607.4437255859375</v>
      </c>
      <c r="GE63">
        <v>607.45526123046875</v>
      </c>
      <c r="GF63">
        <v>608.58172607421875</v>
      </c>
      <c r="GG63">
        <v>605.79425048828125</v>
      </c>
      <c r="GH63">
        <v>606.18255615234375</v>
      </c>
      <c r="GI63">
        <v>605.22772216796875</v>
      </c>
      <c r="GJ63">
        <v>601.89227294921875</v>
      </c>
      <c r="GK63">
        <v>600.1060791015625</v>
      </c>
      <c r="GL63">
        <v>640.3369140625</v>
      </c>
      <c r="GM63">
        <v>500.62600708007812</v>
      </c>
      <c r="GN63">
        <v>632.79949951171875</v>
      </c>
      <c r="GO63">
        <v>486.81185913085938</v>
      </c>
      <c r="GP63">
        <v>602.1341552734375</v>
      </c>
      <c r="GQ63">
        <v>669.521728515625</v>
      </c>
      <c r="GR63">
        <v>659.37835693359375</v>
      </c>
      <c r="GS63">
        <v>535.319580078125</v>
      </c>
      <c r="GT63">
        <v>592.1842041015625</v>
      </c>
      <c r="GU63">
        <v>494.7215576171875</v>
      </c>
      <c r="GV63">
        <v>608.0482177734375</v>
      </c>
      <c r="GW63">
        <v>524.29119873046875</v>
      </c>
      <c r="GX63">
        <v>605.43438720703125</v>
      </c>
      <c r="GY63">
        <v>605.434326171875</v>
      </c>
    </row>
    <row r="64" spans="1:207" x14ac:dyDescent="0.2">
      <c r="A64" s="223">
        <v>44593</v>
      </c>
      <c r="B64">
        <v>2</v>
      </c>
      <c r="C64">
        <v>2022</v>
      </c>
      <c r="D64">
        <v>628.823974609375</v>
      </c>
      <c r="E64">
        <v>641.41400146484375</v>
      </c>
      <c r="F64">
        <v>656.09820556640625</v>
      </c>
      <c r="G64">
        <v>664.30804443359375</v>
      </c>
      <c r="H64">
        <v>664.06842041015625</v>
      </c>
      <c r="I64">
        <v>612.17791748046875</v>
      </c>
      <c r="J64">
        <v>629.91357421875</v>
      </c>
      <c r="K64">
        <v>645.44146728515625</v>
      </c>
      <c r="L64">
        <v>654.2259521484375</v>
      </c>
      <c r="M64">
        <v>659.40960693359375</v>
      </c>
      <c r="N64">
        <v>662.50042724609375</v>
      </c>
      <c r="O64">
        <v>614.241455078125</v>
      </c>
      <c r="P64">
        <v>622.9742431640625</v>
      </c>
      <c r="Q64">
        <v>638.406005859375</v>
      </c>
      <c r="R64">
        <v>652.09954833984375</v>
      </c>
      <c r="S64">
        <v>664.7642822265625</v>
      </c>
      <c r="T64">
        <v>662.47265625</v>
      </c>
      <c r="U64">
        <v>617.55963134765625</v>
      </c>
      <c r="V64">
        <v>622.389892578125</v>
      </c>
      <c r="W64">
        <v>641.4261474609375</v>
      </c>
      <c r="X64">
        <v>653.49505615234375</v>
      </c>
      <c r="Y64">
        <v>657.32611083984375</v>
      </c>
      <c r="Z64">
        <v>665.4439697265625</v>
      </c>
      <c r="AA64">
        <v>621.3643798828125</v>
      </c>
      <c r="AB64">
        <v>625.2650146484375</v>
      </c>
      <c r="AC64">
        <v>642.32684326171875</v>
      </c>
      <c r="AD64">
        <v>652.0242919921875</v>
      </c>
      <c r="AE64">
        <v>662.6458740234375</v>
      </c>
      <c r="AF64">
        <v>659.81011962890625</v>
      </c>
      <c r="AG64">
        <v>623.62689208984375</v>
      </c>
      <c r="AH64">
        <v>621.95367431640625</v>
      </c>
      <c r="AI64">
        <v>641.45989990234375</v>
      </c>
      <c r="AJ64">
        <v>649.76959228515625</v>
      </c>
      <c r="AK64">
        <v>656.84613037109375</v>
      </c>
      <c r="AL64">
        <v>663.8209228515625</v>
      </c>
      <c r="AM64">
        <v>618.57745361328125</v>
      </c>
      <c r="AN64">
        <v>624.06329345703125</v>
      </c>
      <c r="AO64">
        <v>641.2310791015625</v>
      </c>
      <c r="AP64">
        <v>648.0030517578125</v>
      </c>
      <c r="AQ64">
        <v>660.76983642578125</v>
      </c>
      <c r="AR64">
        <v>660.77410888671875</v>
      </c>
      <c r="AS64">
        <v>618.4417724609375</v>
      </c>
      <c r="AT64">
        <v>622.7650146484375</v>
      </c>
      <c r="AU64">
        <v>640.572998046875</v>
      </c>
      <c r="AV64">
        <v>646.365966796875</v>
      </c>
      <c r="AW64">
        <v>652.09637451171875</v>
      </c>
      <c r="AX64">
        <v>663.05792236328125</v>
      </c>
      <c r="AY64">
        <v>624.0299072265625</v>
      </c>
      <c r="AZ64">
        <v>619.23907470703125</v>
      </c>
      <c r="BA64">
        <v>637.81585693359375</v>
      </c>
      <c r="BB64">
        <v>643.77685546875</v>
      </c>
      <c r="BC64">
        <v>648.51824951171875</v>
      </c>
      <c r="BD64">
        <v>660.6708984375</v>
      </c>
      <c r="BE64">
        <v>622.7159423828125</v>
      </c>
      <c r="BF64">
        <v>617.756591796875</v>
      </c>
      <c r="BG64">
        <v>636.975830078125</v>
      </c>
      <c r="BH64">
        <v>641.48876953125</v>
      </c>
      <c r="BI64">
        <v>656.005859375</v>
      </c>
      <c r="BJ64">
        <v>659.26678466796875</v>
      </c>
      <c r="BK64">
        <v>623.14935302734375</v>
      </c>
      <c r="BL64">
        <v>692.8427734375</v>
      </c>
      <c r="BM64">
        <v>517.83831787109375</v>
      </c>
      <c r="BN64">
        <v>647.79962158203125</v>
      </c>
      <c r="BO64">
        <v>508.95126342773438</v>
      </c>
      <c r="BP64">
        <v>625.691162109375</v>
      </c>
      <c r="BQ64">
        <v>709.93707275390625</v>
      </c>
      <c r="BR64">
        <v>694.9058837890625</v>
      </c>
      <c r="BS64">
        <v>547.8577880859375</v>
      </c>
      <c r="BT64">
        <v>605.47637939453125</v>
      </c>
      <c r="BU64">
        <v>512.9429931640625</v>
      </c>
      <c r="BV64">
        <v>640.09808349609375</v>
      </c>
      <c r="BW64">
        <v>548.91009521484375</v>
      </c>
      <c r="BX64">
        <v>691.16058349609375</v>
      </c>
      <c r="BY64">
        <v>516.775146484375</v>
      </c>
      <c r="BZ64">
        <v>649.05926513671875</v>
      </c>
      <c r="CA64">
        <v>509.09478759765625</v>
      </c>
      <c r="CB64">
        <v>625.5859375</v>
      </c>
      <c r="CC64">
        <v>710.53692626953125</v>
      </c>
      <c r="CD64">
        <v>695.41748046875</v>
      </c>
      <c r="CE64">
        <v>546.49713134765625</v>
      </c>
      <c r="CF64">
        <v>606.109375</v>
      </c>
      <c r="CG64">
        <v>496.51992797851562</v>
      </c>
      <c r="CH64">
        <v>641.28997802734375</v>
      </c>
      <c r="CI64">
        <v>548.88507080078125</v>
      </c>
      <c r="CJ64">
        <v>690.12725830078125</v>
      </c>
      <c r="CK64">
        <v>514.83026123046875</v>
      </c>
      <c r="CL64">
        <v>652.7322998046875</v>
      </c>
      <c r="CM64">
        <v>503.69659423828125</v>
      </c>
      <c r="CN64">
        <v>626.47296142578125</v>
      </c>
      <c r="CO64">
        <v>701.45648193359375</v>
      </c>
      <c r="CP64">
        <v>697.16796875</v>
      </c>
      <c r="CQ64">
        <v>545.69390869140625</v>
      </c>
      <c r="CR64">
        <v>606.1195068359375</v>
      </c>
      <c r="CS64">
        <v>508.234375</v>
      </c>
      <c r="CT64">
        <v>641.65234375</v>
      </c>
      <c r="CU64">
        <v>547.903076171875</v>
      </c>
      <c r="CV64">
        <v>689.30072021484375</v>
      </c>
      <c r="CW64">
        <v>514.362060546875</v>
      </c>
      <c r="CX64">
        <v>652.822998046875</v>
      </c>
      <c r="CY64">
        <v>505.4820556640625</v>
      </c>
      <c r="CZ64">
        <v>628.54437255859375</v>
      </c>
      <c r="DA64">
        <v>707.110595703125</v>
      </c>
      <c r="DB64">
        <v>691.3055419921875</v>
      </c>
      <c r="DC64">
        <v>544.22479248046875</v>
      </c>
      <c r="DD64">
        <v>605.59136962890625</v>
      </c>
      <c r="DE64">
        <v>504.5438232421875</v>
      </c>
      <c r="DF64">
        <v>638.56158447265625</v>
      </c>
      <c r="DG64">
        <v>547.12359619140625</v>
      </c>
      <c r="DH64">
        <v>689.26025390625</v>
      </c>
      <c r="DI64">
        <v>514.14483642578125</v>
      </c>
      <c r="DJ64">
        <v>655.7933349609375</v>
      </c>
      <c r="DK64">
        <v>500.44232177734375</v>
      </c>
      <c r="DL64">
        <v>627.4771728515625</v>
      </c>
      <c r="DM64">
        <v>705.126708984375</v>
      </c>
      <c r="DN64">
        <v>696.75689697265625</v>
      </c>
      <c r="DO64">
        <v>544.03802490234375</v>
      </c>
      <c r="DP64">
        <v>606.28411865234375</v>
      </c>
      <c r="DQ64">
        <v>500.5318603515625</v>
      </c>
      <c r="DR64">
        <v>636.13690185546875</v>
      </c>
      <c r="DS64">
        <v>546.77947998046875</v>
      </c>
      <c r="DT64">
        <v>687.08056640625</v>
      </c>
      <c r="DU64">
        <v>514.13140869140625</v>
      </c>
      <c r="DV64">
        <v>654.4910888671875</v>
      </c>
      <c r="DW64">
        <v>500.84893798828125</v>
      </c>
      <c r="DX64">
        <v>627.997314453125</v>
      </c>
      <c r="DY64">
        <v>703.96197509765625</v>
      </c>
      <c r="DZ64">
        <v>695.52069091796875</v>
      </c>
      <c r="EA64">
        <v>543.7760009765625</v>
      </c>
      <c r="EB64">
        <v>605.30517578125</v>
      </c>
      <c r="EC64">
        <v>511.680908203125</v>
      </c>
      <c r="ED64">
        <v>634.67218017578125</v>
      </c>
      <c r="EE64">
        <v>546.92864990234375</v>
      </c>
      <c r="EF64">
        <v>686.160888671875</v>
      </c>
      <c r="EG64">
        <v>512.96173095703125</v>
      </c>
      <c r="EH64">
        <v>655.23291015625</v>
      </c>
      <c r="EI64">
        <v>501.49514770507812</v>
      </c>
      <c r="EJ64">
        <v>628.041748046875</v>
      </c>
      <c r="EK64">
        <v>698.36590576171875</v>
      </c>
      <c r="EL64">
        <v>691.37689208984375</v>
      </c>
      <c r="EM64">
        <v>542.49139404296875</v>
      </c>
      <c r="EN64">
        <v>606.16729736328125</v>
      </c>
      <c r="EO64">
        <v>501.01373291015625</v>
      </c>
      <c r="EP64">
        <v>634.55706787109375</v>
      </c>
      <c r="EQ64">
        <v>546.80230712890625</v>
      </c>
      <c r="ER64">
        <v>686.06903076171875</v>
      </c>
      <c r="ES64">
        <v>513.94976806640625</v>
      </c>
      <c r="ET64">
        <v>656.66705322265625</v>
      </c>
      <c r="EU64">
        <v>498.5823974609375</v>
      </c>
      <c r="EV64">
        <v>628.1439208984375</v>
      </c>
      <c r="EW64">
        <v>688.4271240234375</v>
      </c>
      <c r="EX64">
        <v>693.697998046875</v>
      </c>
      <c r="EY64">
        <v>541.612060546875</v>
      </c>
      <c r="EZ64">
        <v>605.68450927734375</v>
      </c>
      <c r="FA64">
        <v>503.66159057617188</v>
      </c>
      <c r="FB64">
        <v>633.968505859375</v>
      </c>
      <c r="FC64">
        <v>546.46728515625</v>
      </c>
      <c r="FD64">
        <v>684.4281005859375</v>
      </c>
      <c r="FE64">
        <v>512.56201171875</v>
      </c>
      <c r="FF64">
        <v>657.6727294921875</v>
      </c>
      <c r="FG64">
        <v>496.77432250976562</v>
      </c>
      <c r="FH64">
        <v>629.32708740234375</v>
      </c>
      <c r="FI64">
        <v>688.42730712890625</v>
      </c>
      <c r="FJ64">
        <v>693.75067138671875</v>
      </c>
      <c r="FK64">
        <v>541.4771728515625</v>
      </c>
      <c r="FL64">
        <v>606.05584716796875</v>
      </c>
      <c r="FM64">
        <v>506.04568481445312</v>
      </c>
      <c r="FN64">
        <v>631.267333984375</v>
      </c>
      <c r="FO64">
        <v>546.7193603515625</v>
      </c>
      <c r="FP64">
        <v>682.1385498046875</v>
      </c>
      <c r="FQ64">
        <v>511.58621215820312</v>
      </c>
      <c r="FR64">
        <v>658.36181640625</v>
      </c>
      <c r="FS64">
        <v>496.15084838867188</v>
      </c>
      <c r="FT64">
        <v>630.92706298828125</v>
      </c>
      <c r="FU64">
        <v>679.73919677734375</v>
      </c>
      <c r="FV64">
        <v>685.9285888671875</v>
      </c>
      <c r="FW64">
        <v>540.668701171875</v>
      </c>
      <c r="FX64">
        <v>606.39300537109375</v>
      </c>
      <c r="FY64">
        <v>512.50543212890625</v>
      </c>
      <c r="FZ64">
        <v>631.76568603515625</v>
      </c>
      <c r="GA64">
        <v>546.80126953125</v>
      </c>
      <c r="GB64">
        <v>643.872314453125</v>
      </c>
      <c r="GC64">
        <v>643.18133544921875</v>
      </c>
      <c r="GD64">
        <v>637.628173828125</v>
      </c>
      <c r="GE64">
        <v>637.22491455078125</v>
      </c>
      <c r="GF64">
        <v>638.2900390625</v>
      </c>
      <c r="GG64">
        <v>635.010498046875</v>
      </c>
      <c r="GH64">
        <v>634.89288330078125</v>
      </c>
      <c r="GI64">
        <v>633.4195556640625</v>
      </c>
      <c r="GJ64">
        <v>629.20263671875</v>
      </c>
      <c r="GK64">
        <v>626.16473388671875</v>
      </c>
      <c r="GL64">
        <v>687.5972900390625</v>
      </c>
      <c r="GM64">
        <v>513.85821533203125</v>
      </c>
      <c r="GN64">
        <v>654.843994140625</v>
      </c>
      <c r="GO64">
        <v>500.69039916992188</v>
      </c>
      <c r="GP64">
        <v>628.70172119140625</v>
      </c>
      <c r="GQ64">
        <v>693.61346435546875</v>
      </c>
      <c r="GR64">
        <v>692.3623046875</v>
      </c>
      <c r="GS64">
        <v>543.18780517578125</v>
      </c>
      <c r="GT64">
        <v>605.996826171875</v>
      </c>
      <c r="GU64">
        <v>506.69863891601562</v>
      </c>
      <c r="GV64">
        <v>634.55377197265625</v>
      </c>
      <c r="GW64">
        <v>547.06304931640625</v>
      </c>
      <c r="GX64">
        <v>634.05645751953125</v>
      </c>
      <c r="GY64">
        <v>634.05645751953125</v>
      </c>
    </row>
    <row r="65" spans="1:207" x14ac:dyDescent="0.2">
      <c r="A65" s="223">
        <v>44621</v>
      </c>
      <c r="B65">
        <v>3</v>
      </c>
      <c r="C65">
        <v>2022</v>
      </c>
      <c r="D65">
        <v>671.64501953125</v>
      </c>
      <c r="E65">
        <v>685.817138671875</v>
      </c>
      <c r="F65">
        <v>702.439697265625</v>
      </c>
      <c r="G65">
        <v>713.31634521484375</v>
      </c>
      <c r="H65">
        <v>711.75</v>
      </c>
      <c r="I65">
        <v>658.9425048828125</v>
      </c>
      <c r="J65">
        <v>671.97235107421875</v>
      </c>
      <c r="K65">
        <v>689.69970703125</v>
      </c>
      <c r="L65">
        <v>699.70391845703125</v>
      </c>
      <c r="M65">
        <v>708.06915283203125</v>
      </c>
      <c r="N65">
        <v>709.41241455078125</v>
      </c>
      <c r="O65">
        <v>661.40423583984375</v>
      </c>
      <c r="P65">
        <v>666.21331787109375</v>
      </c>
      <c r="Q65">
        <v>681.77313232421875</v>
      </c>
      <c r="R65">
        <v>696.54180908203125</v>
      </c>
      <c r="S65">
        <v>713.9140625</v>
      </c>
      <c r="T65">
        <v>708.552001953125</v>
      </c>
      <c r="U65">
        <v>663.71728515625</v>
      </c>
      <c r="V65">
        <v>663.9488525390625</v>
      </c>
      <c r="W65">
        <v>684.706787109375</v>
      </c>
      <c r="X65">
        <v>698.0238037109375</v>
      </c>
      <c r="Y65">
        <v>704.96826171875</v>
      </c>
      <c r="Z65">
        <v>711.07855224609375</v>
      </c>
      <c r="AA65">
        <v>667.4500732421875</v>
      </c>
      <c r="AB65">
        <v>666.99395751953125</v>
      </c>
      <c r="AC65">
        <v>684.9354248046875</v>
      </c>
      <c r="AD65">
        <v>696.1341552734375</v>
      </c>
      <c r="AE65">
        <v>711.2445068359375</v>
      </c>
      <c r="AF65">
        <v>705.427490234375</v>
      </c>
      <c r="AG65">
        <v>669.38104248046875</v>
      </c>
      <c r="AH65">
        <v>665.4576416015625</v>
      </c>
      <c r="AI65">
        <v>684.13800048828125</v>
      </c>
      <c r="AJ65">
        <v>693.23553466796875</v>
      </c>
      <c r="AK65">
        <v>704.45245361328125</v>
      </c>
      <c r="AL65">
        <v>708.54736328125</v>
      </c>
      <c r="AM65">
        <v>663.9324951171875</v>
      </c>
      <c r="AN65">
        <v>665.77252197265625</v>
      </c>
      <c r="AO65">
        <v>683.7169189453125</v>
      </c>
      <c r="AP65">
        <v>690.75579833984375</v>
      </c>
      <c r="AQ65">
        <v>708.4608154296875</v>
      </c>
      <c r="AR65">
        <v>704.27813720703125</v>
      </c>
      <c r="AS65">
        <v>663.94195556640625</v>
      </c>
      <c r="AT65">
        <v>664.81951904296875</v>
      </c>
      <c r="AU65">
        <v>682.37994384765625</v>
      </c>
      <c r="AV65">
        <v>688.413818359375</v>
      </c>
      <c r="AW65">
        <v>699.53619384765625</v>
      </c>
      <c r="AX65">
        <v>706.29351806640625</v>
      </c>
      <c r="AY65">
        <v>669.5970458984375</v>
      </c>
      <c r="AZ65">
        <v>661.04949951171875</v>
      </c>
      <c r="BA65">
        <v>679.195068359375</v>
      </c>
      <c r="BB65">
        <v>684.62890625</v>
      </c>
      <c r="BC65">
        <v>696.86163330078125</v>
      </c>
      <c r="BD65">
        <v>702.50787353515625</v>
      </c>
      <c r="BE65">
        <v>667.81744384765625</v>
      </c>
      <c r="BF65">
        <v>658.24835205078125</v>
      </c>
      <c r="BG65">
        <v>676.53179931640625</v>
      </c>
      <c r="BH65">
        <v>681.03338623046875</v>
      </c>
      <c r="BI65">
        <v>701.74249267578125</v>
      </c>
      <c r="BJ65">
        <v>700.5982666015625</v>
      </c>
      <c r="BK65">
        <v>666.567626953125</v>
      </c>
      <c r="BL65">
        <v>745.57220458984375</v>
      </c>
      <c r="BM65">
        <v>546.57086181640625</v>
      </c>
      <c r="BN65">
        <v>709.9134521484375</v>
      </c>
      <c r="BO65">
        <v>550.8609619140625</v>
      </c>
      <c r="BP65">
        <v>652.7335205078125</v>
      </c>
      <c r="BQ65">
        <v>744.67724609375</v>
      </c>
      <c r="BR65">
        <v>735.95928955078125</v>
      </c>
      <c r="BS65">
        <v>567.8209228515625</v>
      </c>
      <c r="BT65">
        <v>626.53662109375</v>
      </c>
      <c r="BU65">
        <v>628.67626953125</v>
      </c>
      <c r="BV65">
        <v>673.99346923828125</v>
      </c>
      <c r="BW65">
        <v>578.72418212890625</v>
      </c>
      <c r="BX65">
        <v>743.343505859375</v>
      </c>
      <c r="BY65">
        <v>545.828857421875</v>
      </c>
      <c r="BZ65">
        <v>712.2293701171875</v>
      </c>
      <c r="CA65">
        <v>549.11199951171875</v>
      </c>
      <c r="CB65">
        <v>653.000732421875</v>
      </c>
      <c r="CC65">
        <v>744.78912353515625</v>
      </c>
      <c r="CD65">
        <v>735.43231201171875</v>
      </c>
      <c r="CE65">
        <v>566.3875732421875</v>
      </c>
      <c r="CF65">
        <v>626.5885009765625</v>
      </c>
      <c r="CG65">
        <v>610.60467529296875</v>
      </c>
      <c r="CH65">
        <v>675.31024169921875</v>
      </c>
      <c r="CI65">
        <v>578.8974609375</v>
      </c>
      <c r="CJ65">
        <v>741.7529296875</v>
      </c>
      <c r="CK65">
        <v>544.23284912109375</v>
      </c>
      <c r="CL65">
        <v>718.99462890625</v>
      </c>
      <c r="CM65">
        <v>542.40814208984375</v>
      </c>
      <c r="CN65">
        <v>653.9425048828125</v>
      </c>
      <c r="CO65">
        <v>736.01959228515625</v>
      </c>
      <c r="CP65">
        <v>737.67889404296875</v>
      </c>
      <c r="CQ65">
        <v>565.0345458984375</v>
      </c>
      <c r="CR65">
        <v>626.81805419921875</v>
      </c>
      <c r="CS65">
        <v>622.5794677734375</v>
      </c>
      <c r="CT65">
        <v>675.74114990234375</v>
      </c>
      <c r="CU65">
        <v>577.8939208984375</v>
      </c>
      <c r="CV65">
        <v>740.6219482421875</v>
      </c>
      <c r="CW65">
        <v>543.8419189453125</v>
      </c>
      <c r="CX65">
        <v>719.085693359375</v>
      </c>
      <c r="CY65">
        <v>544.85443115234375</v>
      </c>
      <c r="CZ65">
        <v>655.99884033203125</v>
      </c>
      <c r="DA65">
        <v>741.36883544921875</v>
      </c>
      <c r="DB65">
        <v>729.968994140625</v>
      </c>
      <c r="DC65">
        <v>562.95745849609375</v>
      </c>
      <c r="DD65">
        <v>626.6060791015625</v>
      </c>
      <c r="DE65">
        <v>619.50537109375</v>
      </c>
      <c r="DF65">
        <v>672.88726806640625</v>
      </c>
      <c r="DG65">
        <v>577.5618896484375</v>
      </c>
      <c r="DH65">
        <v>740.08074951171875</v>
      </c>
      <c r="DI65">
        <v>543.5797119140625</v>
      </c>
      <c r="DJ65">
        <v>723.354248046875</v>
      </c>
      <c r="DK65">
        <v>538.037109375</v>
      </c>
      <c r="DL65">
        <v>655.14776611328125</v>
      </c>
      <c r="DM65">
        <v>739.1610107421875</v>
      </c>
      <c r="DN65">
        <v>736.2265625</v>
      </c>
      <c r="DO65">
        <v>563.13525390625</v>
      </c>
      <c r="DP65">
        <v>627.1090087890625</v>
      </c>
      <c r="DQ65">
        <v>612.19024658203125</v>
      </c>
      <c r="DR65">
        <v>670.49298095703125</v>
      </c>
      <c r="DS65">
        <v>576.75946044921875</v>
      </c>
      <c r="DT65">
        <v>737.7376708984375</v>
      </c>
      <c r="DU65">
        <v>543.74896240234375</v>
      </c>
      <c r="DV65">
        <v>722.19287109375</v>
      </c>
      <c r="DW65">
        <v>538.491455078125</v>
      </c>
      <c r="DX65">
        <v>655.70672607421875</v>
      </c>
      <c r="DY65">
        <v>738.11566162109375</v>
      </c>
      <c r="DZ65">
        <v>734.02099609375</v>
      </c>
      <c r="EA65">
        <v>562.3524169921875</v>
      </c>
      <c r="EB65">
        <v>626.50469970703125</v>
      </c>
      <c r="EC65">
        <v>627.987060546875</v>
      </c>
      <c r="ED65">
        <v>669.2303466796875</v>
      </c>
      <c r="EE65">
        <v>577.35498046875</v>
      </c>
      <c r="EF65">
        <v>736.59222412109375</v>
      </c>
      <c r="EG65">
        <v>542.95806884765625</v>
      </c>
      <c r="EH65">
        <v>724.44500732421875</v>
      </c>
      <c r="EI65">
        <v>539.2677001953125</v>
      </c>
      <c r="EJ65">
        <v>655.67779541015625</v>
      </c>
      <c r="EK65">
        <v>732.671142578125</v>
      </c>
      <c r="EL65">
        <v>729.42852783203125</v>
      </c>
      <c r="EM65">
        <v>560.807861328125</v>
      </c>
      <c r="EN65">
        <v>626.58544921875</v>
      </c>
      <c r="EO65">
        <v>616.16424560546875</v>
      </c>
      <c r="EP65">
        <v>669.259765625</v>
      </c>
      <c r="EQ65">
        <v>577.29296875</v>
      </c>
      <c r="ER65">
        <v>735.89794921875</v>
      </c>
      <c r="ES65">
        <v>543.5035400390625</v>
      </c>
      <c r="ET65">
        <v>727.0206298828125</v>
      </c>
      <c r="EU65">
        <v>536.73834228515625</v>
      </c>
      <c r="EV65">
        <v>655.87725830078125</v>
      </c>
      <c r="EW65">
        <v>723.01690673828125</v>
      </c>
      <c r="EX65">
        <v>731.58807373046875</v>
      </c>
      <c r="EY65">
        <v>560.230712890625</v>
      </c>
      <c r="EZ65">
        <v>626.4453125</v>
      </c>
      <c r="FA65">
        <v>621.3897705078125</v>
      </c>
      <c r="FB65">
        <v>668.7069091796875</v>
      </c>
      <c r="FC65">
        <v>577.21978759765625</v>
      </c>
      <c r="FD65">
        <v>733.5089111328125</v>
      </c>
      <c r="FE65">
        <v>542.489990234375</v>
      </c>
      <c r="FF65">
        <v>728.66815185546875</v>
      </c>
      <c r="FG65">
        <v>534.4530029296875</v>
      </c>
      <c r="FH65">
        <v>656.9102783203125</v>
      </c>
      <c r="FI65">
        <v>722.8350830078125</v>
      </c>
      <c r="FJ65">
        <v>731.15924072265625</v>
      </c>
      <c r="FK65">
        <v>559.94964599609375</v>
      </c>
      <c r="FL65">
        <v>626.50384521484375</v>
      </c>
      <c r="FM65">
        <v>624.71673583984375</v>
      </c>
      <c r="FN65">
        <v>665.9827880859375</v>
      </c>
      <c r="FO65">
        <v>577.56256103515625</v>
      </c>
      <c r="FP65">
        <v>730.5657958984375</v>
      </c>
      <c r="FQ65">
        <v>541.8531494140625</v>
      </c>
      <c r="FR65">
        <v>731.97216796875</v>
      </c>
      <c r="FS65">
        <v>534.60595703125</v>
      </c>
      <c r="FT65">
        <v>658.41412353515625</v>
      </c>
      <c r="FU65">
        <v>714.55584716796875</v>
      </c>
      <c r="FV65">
        <v>722.478515625</v>
      </c>
      <c r="FW65">
        <v>557.59130859375</v>
      </c>
      <c r="FX65">
        <v>626.2493896484375</v>
      </c>
      <c r="FY65">
        <v>631.67047119140625</v>
      </c>
      <c r="FZ65">
        <v>667.0963134765625</v>
      </c>
      <c r="GA65">
        <v>578.0455322265625</v>
      </c>
      <c r="GB65">
        <v>689.08099365234375</v>
      </c>
      <c r="GC65">
        <v>687.6837158203125</v>
      </c>
      <c r="GD65">
        <v>681.83612060546875</v>
      </c>
      <c r="GE65">
        <v>680.5638427734375</v>
      </c>
      <c r="GF65">
        <v>681.2998046875</v>
      </c>
      <c r="GG65">
        <v>678.55426025390625</v>
      </c>
      <c r="GH65">
        <v>677.5159912109375</v>
      </c>
      <c r="GI65">
        <v>675.84503173828125</v>
      </c>
      <c r="GJ65">
        <v>671.1578369140625</v>
      </c>
      <c r="GK65">
        <v>666.703369140625</v>
      </c>
      <c r="GL65">
        <v>738.203369140625</v>
      </c>
      <c r="GM65">
        <v>543.51513671875</v>
      </c>
      <c r="GN65">
        <v>723.43450927734375</v>
      </c>
      <c r="GO65">
        <v>539.15069580078125</v>
      </c>
      <c r="GP65">
        <v>656.2545166015625</v>
      </c>
      <c r="GQ65">
        <v>728.08111572265625</v>
      </c>
      <c r="GR65">
        <v>730.542236328125</v>
      </c>
      <c r="GS65">
        <v>561.75030517578125</v>
      </c>
      <c r="GT65">
        <v>626.52783203125</v>
      </c>
      <c r="GU65">
        <v>623.5087890625</v>
      </c>
      <c r="GV65">
        <v>669.255615234375</v>
      </c>
      <c r="GW65">
        <v>577.6641845703125</v>
      </c>
      <c r="GX65">
        <v>676.74639892578125</v>
      </c>
      <c r="GY65">
        <v>676.746337890625</v>
      </c>
    </row>
    <row r="66" spans="1:207" x14ac:dyDescent="0.2">
      <c r="A66" s="223">
        <v>44652</v>
      </c>
      <c r="B66">
        <v>4</v>
      </c>
      <c r="C66">
        <v>2022</v>
      </c>
      <c r="D66">
        <v>713.52911376953125</v>
      </c>
      <c r="E66">
        <v>725.723388671875</v>
      </c>
      <c r="F66">
        <v>747.59759521484375</v>
      </c>
      <c r="G66">
        <v>757.0557861328125</v>
      </c>
      <c r="H66">
        <v>753.12628173828125</v>
      </c>
      <c r="I66">
        <v>699.05523681640625</v>
      </c>
      <c r="J66">
        <v>713.97998046875</v>
      </c>
      <c r="K66">
        <v>729.99041748046875</v>
      </c>
      <c r="L66">
        <v>744.54718017578125</v>
      </c>
      <c r="M66">
        <v>751.1236572265625</v>
      </c>
      <c r="N66">
        <v>751.21246337890625</v>
      </c>
      <c r="O66">
        <v>702.45635986328125</v>
      </c>
      <c r="P66">
        <v>707.63262939453125</v>
      </c>
      <c r="Q66">
        <v>721.263671875</v>
      </c>
      <c r="R66">
        <v>740.54656982421875</v>
      </c>
      <c r="S66">
        <v>756.33502197265625</v>
      </c>
      <c r="T66">
        <v>749.67779541015625</v>
      </c>
      <c r="U66">
        <v>703.9906005859375</v>
      </c>
      <c r="V66">
        <v>704.68597412109375</v>
      </c>
      <c r="W66">
        <v>724.9666748046875</v>
      </c>
      <c r="X66">
        <v>741.665283203125</v>
      </c>
      <c r="Y66">
        <v>747.4539794921875</v>
      </c>
      <c r="Z66">
        <v>752.49078369140625</v>
      </c>
      <c r="AA66">
        <v>706.93914794921875</v>
      </c>
      <c r="AB66">
        <v>708.55511474609375</v>
      </c>
      <c r="AC66">
        <v>725.355224609375</v>
      </c>
      <c r="AD66">
        <v>739.5865478515625</v>
      </c>
      <c r="AE66">
        <v>752.68304443359375</v>
      </c>
      <c r="AF66">
        <v>746.5125732421875</v>
      </c>
      <c r="AG66">
        <v>709.0977783203125</v>
      </c>
      <c r="AH66">
        <v>706.50067138671875</v>
      </c>
      <c r="AI66">
        <v>724.30755615234375</v>
      </c>
      <c r="AJ66">
        <v>736.71136474609375</v>
      </c>
      <c r="AK66">
        <v>747.08551025390625</v>
      </c>
      <c r="AL66">
        <v>749.87060546875</v>
      </c>
      <c r="AM66">
        <v>703.10430908203125</v>
      </c>
      <c r="AN66">
        <v>707.26519775390625</v>
      </c>
      <c r="AO66">
        <v>723.740478515625</v>
      </c>
      <c r="AP66">
        <v>734.1402587890625</v>
      </c>
      <c r="AQ66">
        <v>749.67962646484375</v>
      </c>
      <c r="AR66">
        <v>744.849853515625</v>
      </c>
      <c r="AS66">
        <v>702.99249267578125</v>
      </c>
      <c r="AT66">
        <v>706.219970703125</v>
      </c>
      <c r="AU66">
        <v>722.5205078125</v>
      </c>
      <c r="AV66">
        <v>731.0247802734375</v>
      </c>
      <c r="AW66">
        <v>740.694580078125</v>
      </c>
      <c r="AX66">
        <v>747.0133056640625</v>
      </c>
      <c r="AY66">
        <v>708.35357666015625</v>
      </c>
      <c r="AZ66">
        <v>701.52252197265625</v>
      </c>
      <c r="BA66">
        <v>719.5111083984375</v>
      </c>
      <c r="BB66">
        <v>726.44012451171875</v>
      </c>
      <c r="BC66">
        <v>737.1395263671875</v>
      </c>
      <c r="BD66">
        <v>742.60955810546875</v>
      </c>
      <c r="BE66">
        <v>705.8880615234375</v>
      </c>
      <c r="BF66">
        <v>698.769287109375</v>
      </c>
      <c r="BG66">
        <v>716.51202392578125</v>
      </c>
      <c r="BH66">
        <v>723.040771484375</v>
      </c>
      <c r="BI66">
        <v>743.7890625</v>
      </c>
      <c r="BJ66">
        <v>740.46990966796875</v>
      </c>
      <c r="BK66">
        <v>704.2396240234375</v>
      </c>
      <c r="BL66">
        <v>790.0855712890625</v>
      </c>
      <c r="BM66">
        <v>564.67987060546875</v>
      </c>
      <c r="BN66">
        <v>779.35546875</v>
      </c>
      <c r="BO66">
        <v>576.770263671875</v>
      </c>
      <c r="BP66">
        <v>688.84454345703125</v>
      </c>
      <c r="BQ66">
        <v>791.732177734375</v>
      </c>
      <c r="BR66">
        <v>773.86260986328125</v>
      </c>
      <c r="BS66">
        <v>588.03533935546875</v>
      </c>
      <c r="BT66">
        <v>658.39898681640625</v>
      </c>
      <c r="BU66">
        <v>652.12945556640625</v>
      </c>
      <c r="BV66">
        <v>722.93902587890625</v>
      </c>
      <c r="BW66">
        <v>609.79217529296875</v>
      </c>
      <c r="BX66">
        <v>787.4725341796875</v>
      </c>
      <c r="BY66">
        <v>563.9427490234375</v>
      </c>
      <c r="BZ66">
        <v>781.95037841796875</v>
      </c>
      <c r="CA66">
        <v>574.51513671875</v>
      </c>
      <c r="CB66">
        <v>689.1846923828125</v>
      </c>
      <c r="CC66">
        <v>792.575927734375</v>
      </c>
      <c r="CD66">
        <v>773.52386474609375</v>
      </c>
      <c r="CE66">
        <v>586.44573974609375</v>
      </c>
      <c r="CF66">
        <v>658.93414306640625</v>
      </c>
      <c r="CG66">
        <v>633.79473876953125</v>
      </c>
      <c r="CH66">
        <v>724.09454345703125</v>
      </c>
      <c r="CI66">
        <v>609.8690185546875</v>
      </c>
      <c r="CJ66">
        <v>785.59930419921875</v>
      </c>
      <c r="CK66">
        <v>562.37567138671875</v>
      </c>
      <c r="CL66">
        <v>789.80645751953125</v>
      </c>
      <c r="CM66">
        <v>567.2845458984375</v>
      </c>
      <c r="CN66">
        <v>690.140380859375</v>
      </c>
      <c r="CO66">
        <v>782.9912109375</v>
      </c>
      <c r="CP66">
        <v>775.80169677734375</v>
      </c>
      <c r="CQ66">
        <v>585.32513427734375</v>
      </c>
      <c r="CR66">
        <v>659.18115234375</v>
      </c>
      <c r="CS66">
        <v>645.9998779296875</v>
      </c>
      <c r="CT66">
        <v>724.602294921875</v>
      </c>
      <c r="CU66">
        <v>608.58514404296875</v>
      </c>
      <c r="CV66">
        <v>784.25927734375</v>
      </c>
      <c r="CW66">
        <v>562.12762451171875</v>
      </c>
      <c r="CX66">
        <v>789.04327392578125</v>
      </c>
      <c r="CY66">
        <v>569.9151611328125</v>
      </c>
      <c r="CZ66">
        <v>692.1263427734375</v>
      </c>
      <c r="DA66">
        <v>789.051513671875</v>
      </c>
      <c r="DB66">
        <v>768.6666259765625</v>
      </c>
      <c r="DC66">
        <v>583.373046875</v>
      </c>
      <c r="DD66">
        <v>658.56719970703125</v>
      </c>
      <c r="DE66">
        <v>642.67047119140625</v>
      </c>
      <c r="DF66">
        <v>721.77911376953125</v>
      </c>
      <c r="DG66">
        <v>607.978759765625</v>
      </c>
      <c r="DH66">
        <v>783.40087890625</v>
      </c>
      <c r="DI66">
        <v>561.811767578125</v>
      </c>
      <c r="DJ66">
        <v>793.86041259765625</v>
      </c>
      <c r="DK66">
        <v>562.34521484375</v>
      </c>
      <c r="DL66">
        <v>691.426025390625</v>
      </c>
      <c r="DM66">
        <v>787.0072021484375</v>
      </c>
      <c r="DN66">
        <v>774.57098388671875</v>
      </c>
      <c r="DO66">
        <v>583.5059814453125</v>
      </c>
      <c r="DP66">
        <v>659.42596435546875</v>
      </c>
      <c r="DQ66">
        <v>635.95880126953125</v>
      </c>
      <c r="DR66">
        <v>719.56640625</v>
      </c>
      <c r="DS66">
        <v>607.230712890625</v>
      </c>
      <c r="DT66">
        <v>781.036376953125</v>
      </c>
      <c r="DU66">
        <v>561.7117919921875</v>
      </c>
      <c r="DV66">
        <v>792.76641845703125</v>
      </c>
      <c r="DW66">
        <v>562.9674072265625</v>
      </c>
      <c r="DX66">
        <v>691.66436767578125</v>
      </c>
      <c r="DY66">
        <v>785.66680908203125</v>
      </c>
      <c r="DZ66">
        <v>772.69866943359375</v>
      </c>
      <c r="EA66">
        <v>582.8875732421875</v>
      </c>
      <c r="EB66">
        <v>658.51226806640625</v>
      </c>
      <c r="EC66">
        <v>651.12548828125</v>
      </c>
      <c r="ED66">
        <v>718.12420654296875</v>
      </c>
      <c r="EE66">
        <v>607.626953125</v>
      </c>
      <c r="EF66">
        <v>779.8779296875</v>
      </c>
      <c r="EG66">
        <v>560.7379150390625</v>
      </c>
      <c r="EH66">
        <v>795.72314453125</v>
      </c>
      <c r="EI66">
        <v>563.8238525390625</v>
      </c>
      <c r="EJ66">
        <v>691.67681884765625</v>
      </c>
      <c r="EK66">
        <v>779.7979736328125</v>
      </c>
      <c r="EL66">
        <v>768.2388916015625</v>
      </c>
      <c r="EM66">
        <v>581.327392578125</v>
      </c>
      <c r="EN66">
        <v>658.90545654296875</v>
      </c>
      <c r="EO66">
        <v>639.3560791015625</v>
      </c>
      <c r="EP66">
        <v>718.03021240234375</v>
      </c>
      <c r="EQ66">
        <v>607.53924560546875</v>
      </c>
      <c r="ER66">
        <v>778.9549560546875</v>
      </c>
      <c r="ES66">
        <v>561.6268310546875</v>
      </c>
      <c r="ET66">
        <v>798.1968994140625</v>
      </c>
      <c r="EU66">
        <v>561.30950927734375</v>
      </c>
      <c r="EV66">
        <v>691.89385986328125</v>
      </c>
      <c r="EW66">
        <v>769.20355224609375</v>
      </c>
      <c r="EX66">
        <v>770.44464111328125</v>
      </c>
      <c r="EY66">
        <v>580.6634521484375</v>
      </c>
      <c r="EZ66">
        <v>658.56280517578125</v>
      </c>
      <c r="FA66">
        <v>643.964599609375</v>
      </c>
      <c r="FB66">
        <v>717.5484619140625</v>
      </c>
      <c r="FC66">
        <v>607.3031005859375</v>
      </c>
      <c r="FD66">
        <v>776.47003173828125</v>
      </c>
      <c r="FE66">
        <v>560.4713134765625</v>
      </c>
      <c r="FF66">
        <v>799.86370849609375</v>
      </c>
      <c r="FG66">
        <v>558.90972900390625</v>
      </c>
      <c r="FH66">
        <v>692.7940673828125</v>
      </c>
      <c r="FI66">
        <v>769.32403564453125</v>
      </c>
      <c r="FJ66">
        <v>769.89544677734375</v>
      </c>
      <c r="FK66">
        <v>580.50872802734375</v>
      </c>
      <c r="FL66">
        <v>658.953369140625</v>
      </c>
      <c r="FM66">
        <v>647.293212890625</v>
      </c>
      <c r="FN66">
        <v>715.0260009765625</v>
      </c>
      <c r="FO66">
        <v>607.45037841796875</v>
      </c>
      <c r="FP66">
        <v>773.615966796875</v>
      </c>
      <c r="FQ66">
        <v>559.7821044921875</v>
      </c>
      <c r="FR66">
        <v>804.56634521484375</v>
      </c>
      <c r="FS66">
        <v>559.4698486328125</v>
      </c>
      <c r="FT66">
        <v>694.1910400390625</v>
      </c>
      <c r="FU66">
        <v>760.00482177734375</v>
      </c>
      <c r="FV66">
        <v>761.52899169921875</v>
      </c>
      <c r="FW66">
        <v>578.6988525390625</v>
      </c>
      <c r="FX66">
        <v>659.162353515625</v>
      </c>
      <c r="FY66">
        <v>654.06036376953125</v>
      </c>
      <c r="FZ66">
        <v>715.16815185546875</v>
      </c>
      <c r="GA66">
        <v>607.71484375</v>
      </c>
      <c r="GB66">
        <v>731.097900390625</v>
      </c>
      <c r="GC66">
        <v>729.64385986328125</v>
      </c>
      <c r="GD66">
        <v>723.00390625</v>
      </c>
      <c r="GE66">
        <v>721.53106689453125</v>
      </c>
      <c r="GF66">
        <v>722.4976806640625</v>
      </c>
      <c r="GG66">
        <v>719.449462890625</v>
      </c>
      <c r="GH66">
        <v>718.42254638671875</v>
      </c>
      <c r="GI66">
        <v>716.6495361328125</v>
      </c>
      <c r="GJ66">
        <v>711.447998046875</v>
      </c>
      <c r="GK66">
        <v>706.87567138671875</v>
      </c>
      <c r="GL66">
        <v>781.6767578125</v>
      </c>
      <c r="GM66">
        <v>561.56451416015625</v>
      </c>
      <c r="GN66">
        <v>794.38201904296875</v>
      </c>
      <c r="GO66">
        <v>563.91229248046875</v>
      </c>
      <c r="GP66">
        <v>692.22821044921875</v>
      </c>
      <c r="GQ66">
        <v>774.72833251953125</v>
      </c>
      <c r="GR66">
        <v>769.229248046875</v>
      </c>
      <c r="GS66">
        <v>582.2705078125</v>
      </c>
      <c r="GT66">
        <v>658.9056396484375</v>
      </c>
      <c r="GU66">
        <v>646.38714599609375</v>
      </c>
      <c r="GV66">
        <v>717.96820068359375</v>
      </c>
      <c r="GW66">
        <v>607.84820556640625</v>
      </c>
      <c r="GX66">
        <v>717.59942626953125</v>
      </c>
      <c r="GY66">
        <v>717.599365234375</v>
      </c>
    </row>
    <row r="67" spans="1:207" x14ac:dyDescent="0.2">
      <c r="A67" s="223">
        <v>44682</v>
      </c>
      <c r="B67">
        <v>5</v>
      </c>
      <c r="C67">
        <v>2022</v>
      </c>
      <c r="D67">
        <v>746.35321044921875</v>
      </c>
      <c r="E67">
        <v>762.364990234375</v>
      </c>
      <c r="F67">
        <v>788.3514404296875</v>
      </c>
      <c r="G67">
        <v>796.604248046875</v>
      </c>
      <c r="H67">
        <v>791.08575439453125</v>
      </c>
      <c r="I67">
        <v>732.047119140625</v>
      </c>
      <c r="J67">
        <v>747.204345703125</v>
      </c>
      <c r="K67">
        <v>767.55792236328125</v>
      </c>
      <c r="L67">
        <v>785.5589599609375</v>
      </c>
      <c r="M67">
        <v>790.5025634765625</v>
      </c>
      <c r="N67">
        <v>789.81134033203125</v>
      </c>
      <c r="O67">
        <v>736.4395751953125</v>
      </c>
      <c r="P67">
        <v>740.35955810546875</v>
      </c>
      <c r="Q67">
        <v>758.41632080078125</v>
      </c>
      <c r="R67">
        <v>781.9288330078125</v>
      </c>
      <c r="S67">
        <v>796.241455078125</v>
      </c>
      <c r="T67">
        <v>788.25750732421875</v>
      </c>
      <c r="U67">
        <v>737.9530029296875</v>
      </c>
      <c r="V67">
        <v>737.864990234375</v>
      </c>
      <c r="W67">
        <v>763.026611328125</v>
      </c>
      <c r="X67">
        <v>783.11346435546875</v>
      </c>
      <c r="Y67">
        <v>787.11376953125</v>
      </c>
      <c r="Z67">
        <v>791.35430908203125</v>
      </c>
      <c r="AA67">
        <v>741.140869140625</v>
      </c>
      <c r="AB67">
        <v>741.73956298828125</v>
      </c>
      <c r="AC67">
        <v>763.68096923828125</v>
      </c>
      <c r="AD67">
        <v>780.99371337890625</v>
      </c>
      <c r="AE67">
        <v>792.62060546875</v>
      </c>
      <c r="AF67">
        <v>784.933349609375</v>
      </c>
      <c r="AG67">
        <v>743.68096923828125</v>
      </c>
      <c r="AH67">
        <v>739.41790771484375</v>
      </c>
      <c r="AI67">
        <v>762.4857177734375</v>
      </c>
      <c r="AJ67">
        <v>778.1444091796875</v>
      </c>
      <c r="AK67">
        <v>786.56683349609375</v>
      </c>
      <c r="AL67">
        <v>789.06256103515625</v>
      </c>
      <c r="AM67">
        <v>737.11907958984375</v>
      </c>
      <c r="AN67">
        <v>741.003173828125</v>
      </c>
      <c r="AO67">
        <v>762.133056640625</v>
      </c>
      <c r="AP67">
        <v>775.51593017578125</v>
      </c>
      <c r="AQ67">
        <v>789.5594482421875</v>
      </c>
      <c r="AR67">
        <v>783.77825927734375</v>
      </c>
      <c r="AS67">
        <v>736.78399658203125</v>
      </c>
      <c r="AT67">
        <v>740.069091796875</v>
      </c>
      <c r="AU67">
        <v>761.272216796875</v>
      </c>
      <c r="AV67">
        <v>772.8865966796875</v>
      </c>
      <c r="AW67">
        <v>780.14324951171875</v>
      </c>
      <c r="AX67">
        <v>786.44287109375</v>
      </c>
      <c r="AY67">
        <v>742.81011962890625</v>
      </c>
      <c r="AZ67">
        <v>735.124755859375</v>
      </c>
      <c r="BA67">
        <v>758.42791748046875</v>
      </c>
      <c r="BB67">
        <v>768.681640625</v>
      </c>
      <c r="BC67">
        <v>776.59014892578125</v>
      </c>
      <c r="BD67">
        <v>781.42193603515625</v>
      </c>
      <c r="BE67">
        <v>739.98663330078125</v>
      </c>
      <c r="BF67">
        <v>732.87969970703125</v>
      </c>
      <c r="BG67">
        <v>755.66302490234375</v>
      </c>
      <c r="BH67">
        <v>765.576416015625</v>
      </c>
      <c r="BI67">
        <v>783.90887451171875</v>
      </c>
      <c r="BJ67">
        <v>780.1285400390625</v>
      </c>
      <c r="BK67">
        <v>738.15277099609375</v>
      </c>
      <c r="BL67">
        <v>825.7750244140625</v>
      </c>
      <c r="BM67">
        <v>597.8758544921875</v>
      </c>
      <c r="BN67">
        <v>824.53192138671875</v>
      </c>
      <c r="BO67">
        <v>600.8751220703125</v>
      </c>
      <c r="BP67">
        <v>725.5452880859375</v>
      </c>
      <c r="BQ67">
        <v>840.67535400390625</v>
      </c>
      <c r="BR67">
        <v>820.7574462890625</v>
      </c>
      <c r="BS67">
        <v>606.2960205078125</v>
      </c>
      <c r="BT67">
        <v>693.669189453125</v>
      </c>
      <c r="BU67">
        <v>671.62762451171875</v>
      </c>
      <c r="BV67">
        <v>765.6884765625</v>
      </c>
      <c r="BW67">
        <v>638.2198486328125</v>
      </c>
      <c r="BX67">
        <v>822.7423095703125</v>
      </c>
      <c r="BY67">
        <v>596.98114013671875</v>
      </c>
      <c r="BZ67">
        <v>827.9130859375</v>
      </c>
      <c r="CA67">
        <v>598.09228515625</v>
      </c>
      <c r="CB67">
        <v>726.0091552734375</v>
      </c>
      <c r="CC67">
        <v>841.9464111328125</v>
      </c>
      <c r="CD67">
        <v>821.05841064453125</v>
      </c>
      <c r="CE67">
        <v>604.7955322265625</v>
      </c>
      <c r="CF67">
        <v>693.9515380859375</v>
      </c>
      <c r="CG67">
        <v>653.47674560546875</v>
      </c>
      <c r="CH67">
        <v>766.7208251953125</v>
      </c>
      <c r="CI67">
        <v>638.26007080078125</v>
      </c>
      <c r="CJ67">
        <v>820.5657958984375</v>
      </c>
      <c r="CK67">
        <v>594.64501953125</v>
      </c>
      <c r="CL67">
        <v>835.97576904296875</v>
      </c>
      <c r="CM67">
        <v>589.0098876953125</v>
      </c>
      <c r="CN67">
        <v>726.9359130859375</v>
      </c>
      <c r="CO67">
        <v>831.62615966796875</v>
      </c>
      <c r="CP67">
        <v>823.39666748046875</v>
      </c>
      <c r="CQ67">
        <v>603.49371337890625</v>
      </c>
      <c r="CR67">
        <v>694.10357666015625</v>
      </c>
      <c r="CS67">
        <v>666.9677734375</v>
      </c>
      <c r="CT67">
        <v>767.2218017578125</v>
      </c>
      <c r="CU67">
        <v>636.58148193359375</v>
      </c>
      <c r="CV67">
        <v>819.04168701171875</v>
      </c>
      <c r="CW67">
        <v>594.00531005859375</v>
      </c>
      <c r="CX67">
        <v>836.0609130859375</v>
      </c>
      <c r="CY67">
        <v>590.91009521484375</v>
      </c>
      <c r="CZ67">
        <v>728.886962890625</v>
      </c>
      <c r="DA67">
        <v>838.2939453125</v>
      </c>
      <c r="DB67">
        <v>815.44879150390625</v>
      </c>
      <c r="DC67">
        <v>601.48724365234375</v>
      </c>
      <c r="DD67">
        <v>692.6434326171875</v>
      </c>
      <c r="DE67">
        <v>663.45269775390625</v>
      </c>
      <c r="DF67">
        <v>763.53765869140625</v>
      </c>
      <c r="DG67">
        <v>635.87890625</v>
      </c>
      <c r="DH67">
        <v>817.97271728515625</v>
      </c>
      <c r="DI67">
        <v>593.44647216796875</v>
      </c>
      <c r="DJ67">
        <v>841.299560546875</v>
      </c>
      <c r="DK67">
        <v>582.42706298828125</v>
      </c>
      <c r="DL67">
        <v>728.32330322265625</v>
      </c>
      <c r="DM67">
        <v>836.145751953125</v>
      </c>
      <c r="DN67">
        <v>822.70172119140625</v>
      </c>
      <c r="DO67">
        <v>601.38385009765625</v>
      </c>
      <c r="DP67">
        <v>693.6688232421875</v>
      </c>
      <c r="DQ67">
        <v>656.2705078125</v>
      </c>
      <c r="DR67">
        <v>760.9609375</v>
      </c>
      <c r="DS67">
        <v>635.0247802734375</v>
      </c>
      <c r="DT67">
        <v>815.507568359375</v>
      </c>
      <c r="DU67">
        <v>593.4805908203125</v>
      </c>
      <c r="DV67">
        <v>839.658935546875</v>
      </c>
      <c r="DW67">
        <v>582.7823486328125</v>
      </c>
      <c r="DX67">
        <v>728.5712890625</v>
      </c>
      <c r="DY67">
        <v>834.72979736328125</v>
      </c>
      <c r="DZ67">
        <v>820.52154541015625</v>
      </c>
      <c r="EA67">
        <v>600.9259033203125</v>
      </c>
      <c r="EB67">
        <v>692.5496826171875</v>
      </c>
      <c r="EC67">
        <v>672.26702880859375</v>
      </c>
      <c r="ED67">
        <v>758.82330322265625</v>
      </c>
      <c r="EE67">
        <v>635.30426025390625</v>
      </c>
      <c r="EF67">
        <v>814.29119873046875</v>
      </c>
      <c r="EG67">
        <v>592.06182861328125</v>
      </c>
      <c r="EH67">
        <v>842.30999755859375</v>
      </c>
      <c r="EI67">
        <v>583.40570068359375</v>
      </c>
      <c r="EJ67">
        <v>728.46978759765625</v>
      </c>
      <c r="EK67">
        <v>828.35260009765625</v>
      </c>
      <c r="EL67">
        <v>815.04217529296875</v>
      </c>
      <c r="EM67">
        <v>599.4232177734375</v>
      </c>
      <c r="EN67">
        <v>692.932373046875</v>
      </c>
      <c r="EO67">
        <v>659.98876953125</v>
      </c>
      <c r="EP67">
        <v>758.40447998046875</v>
      </c>
      <c r="EQ67">
        <v>635.31158447265625</v>
      </c>
      <c r="ER67">
        <v>813.21685791015625</v>
      </c>
      <c r="ES67">
        <v>593.1646728515625</v>
      </c>
      <c r="ET67">
        <v>845.0181884765625</v>
      </c>
      <c r="EU67">
        <v>579.9881591796875</v>
      </c>
      <c r="EV67">
        <v>728.8875732421875</v>
      </c>
      <c r="EW67">
        <v>816.99114990234375</v>
      </c>
      <c r="EX67">
        <v>817.68719482421875</v>
      </c>
      <c r="EY67">
        <v>598.53912353515625</v>
      </c>
      <c r="EZ67">
        <v>692.11480712890625</v>
      </c>
      <c r="FA67">
        <v>664.9393310546875</v>
      </c>
      <c r="FB67">
        <v>757.78271484375</v>
      </c>
      <c r="FC67">
        <v>634.89227294921875</v>
      </c>
      <c r="FD67">
        <v>810.5980224609375</v>
      </c>
      <c r="FE67">
        <v>591.383056640625</v>
      </c>
      <c r="FF67">
        <v>846.80462646484375</v>
      </c>
      <c r="FG67">
        <v>577.2174072265625</v>
      </c>
      <c r="FH67">
        <v>729.831787109375</v>
      </c>
      <c r="FI67">
        <v>817.15240478515625</v>
      </c>
      <c r="FJ67">
        <v>817.3084716796875</v>
      </c>
      <c r="FK67">
        <v>598.34130859375</v>
      </c>
      <c r="FL67">
        <v>692.54620361328125</v>
      </c>
      <c r="FM67">
        <v>668.9490966796875</v>
      </c>
      <c r="FN67">
        <v>754.9627685546875</v>
      </c>
      <c r="FO67">
        <v>634.830810546875</v>
      </c>
      <c r="FP67">
        <v>807.619873046875</v>
      </c>
      <c r="FQ67">
        <v>590.6490478515625</v>
      </c>
      <c r="FR67">
        <v>850.6044921875</v>
      </c>
      <c r="FS67">
        <v>576.98284912109375</v>
      </c>
      <c r="FT67">
        <v>731.1893310546875</v>
      </c>
      <c r="FU67">
        <v>807.076904296875</v>
      </c>
      <c r="FV67">
        <v>807.2022705078125</v>
      </c>
      <c r="FW67">
        <v>596.69482421875</v>
      </c>
      <c r="FX67">
        <v>692.9378662109375</v>
      </c>
      <c r="FY67">
        <v>675.6552734375</v>
      </c>
      <c r="FZ67">
        <v>754.03704833984375</v>
      </c>
      <c r="GA67">
        <v>635.04522705078125</v>
      </c>
      <c r="GB67">
        <v>767.64544677734375</v>
      </c>
      <c r="GC67">
        <v>766.44696044921875</v>
      </c>
      <c r="GD67">
        <v>759.28564453125</v>
      </c>
      <c r="GE67">
        <v>757.9989013671875</v>
      </c>
      <c r="GF67">
        <v>759.0767822265625</v>
      </c>
      <c r="GG67">
        <v>755.64776611328125</v>
      </c>
      <c r="GH67">
        <v>754.83380126953125</v>
      </c>
      <c r="GI67">
        <v>753.11456298828125</v>
      </c>
      <c r="GJ67">
        <v>747.629638671875</v>
      </c>
      <c r="GK67">
        <v>742.89093017578125</v>
      </c>
      <c r="GL67">
        <v>816.293212890625</v>
      </c>
      <c r="GM67">
        <v>593.218505859375</v>
      </c>
      <c r="GN67">
        <v>840.9239501953125</v>
      </c>
      <c r="GO67">
        <v>583.66143798828125</v>
      </c>
      <c r="GP67">
        <v>729.14971923828125</v>
      </c>
      <c r="GQ67">
        <v>822.8951416015625</v>
      </c>
      <c r="GR67">
        <v>816.22314453125</v>
      </c>
      <c r="GS67">
        <v>600.295654296875</v>
      </c>
      <c r="GT67">
        <v>692.9532470703125</v>
      </c>
      <c r="GU67">
        <v>667.46160888671875</v>
      </c>
      <c r="GV67">
        <v>758.39990234375</v>
      </c>
      <c r="GW67">
        <v>635.52264404296875</v>
      </c>
      <c r="GX67">
        <v>753.9342041015625</v>
      </c>
      <c r="GY67">
        <v>753.93414306640625</v>
      </c>
    </row>
    <row r="68" spans="1:207" x14ac:dyDescent="0.2">
      <c r="A68" s="223">
        <v>44713</v>
      </c>
      <c r="B68">
        <v>6</v>
      </c>
      <c r="C68">
        <v>2022</v>
      </c>
      <c r="D68">
        <v>786.24505615234375</v>
      </c>
      <c r="E68">
        <v>800.38519287109375</v>
      </c>
      <c r="F68">
        <v>828.365234375</v>
      </c>
      <c r="G68">
        <v>834.8223876953125</v>
      </c>
      <c r="H68">
        <v>831.29620361328125</v>
      </c>
      <c r="I68">
        <v>769.37841796875</v>
      </c>
      <c r="J68">
        <v>787.142333984375</v>
      </c>
      <c r="K68">
        <v>806.4542236328125</v>
      </c>
      <c r="L68">
        <v>825.92047119140625</v>
      </c>
      <c r="M68">
        <v>828.39813232421875</v>
      </c>
      <c r="N68">
        <v>830.6693115234375</v>
      </c>
      <c r="O68">
        <v>774.51318359375</v>
      </c>
      <c r="P68">
        <v>780.196044921875</v>
      </c>
      <c r="Q68">
        <v>796.89154052734375</v>
      </c>
      <c r="R68">
        <v>822.77349853515625</v>
      </c>
      <c r="S68">
        <v>835.5928955078125</v>
      </c>
      <c r="T68">
        <v>829.4962158203125</v>
      </c>
      <c r="U68">
        <v>775.38214111328125</v>
      </c>
      <c r="V68">
        <v>777.188720703125</v>
      </c>
      <c r="W68">
        <v>802.01666259765625</v>
      </c>
      <c r="X68">
        <v>824.1676025390625</v>
      </c>
      <c r="Y68">
        <v>825.59619140625</v>
      </c>
      <c r="Z68">
        <v>833.13580322265625</v>
      </c>
      <c r="AA68">
        <v>778.43450927734375</v>
      </c>
      <c r="AB68">
        <v>781.845703125</v>
      </c>
      <c r="AC68">
        <v>803.3685302734375</v>
      </c>
      <c r="AD68">
        <v>822.01544189453125</v>
      </c>
      <c r="AE68">
        <v>831.833740234375</v>
      </c>
      <c r="AF68">
        <v>825.98779296875</v>
      </c>
      <c r="AG68">
        <v>781.47821044921875</v>
      </c>
      <c r="AH68">
        <v>778.80096435546875</v>
      </c>
      <c r="AI68">
        <v>801.86761474609375</v>
      </c>
      <c r="AJ68">
        <v>819.639892578125</v>
      </c>
      <c r="AK68">
        <v>825.29168701171875</v>
      </c>
      <c r="AL68">
        <v>831.1533203125</v>
      </c>
      <c r="AM68">
        <v>774.79974365234375</v>
      </c>
      <c r="AN68">
        <v>780.76513671875</v>
      </c>
      <c r="AO68">
        <v>801.72344970703125</v>
      </c>
      <c r="AP68">
        <v>816.92559814453125</v>
      </c>
      <c r="AQ68">
        <v>829.1907958984375</v>
      </c>
      <c r="AR68">
        <v>825.75238037109375</v>
      </c>
      <c r="AS68">
        <v>774.47412109375</v>
      </c>
      <c r="AT68">
        <v>780.65240478515625</v>
      </c>
      <c r="AU68">
        <v>800.8916015625</v>
      </c>
      <c r="AV68">
        <v>815.06842041015625</v>
      </c>
      <c r="AW68">
        <v>819.1533203125</v>
      </c>
      <c r="AX68">
        <v>828.96502685546875</v>
      </c>
      <c r="AY68">
        <v>780.6456298828125</v>
      </c>
      <c r="AZ68">
        <v>775.75213623046875</v>
      </c>
      <c r="BA68">
        <v>798.4619140625</v>
      </c>
      <c r="BB68">
        <v>810.951416015625</v>
      </c>
      <c r="BC68">
        <v>815.05743408203125</v>
      </c>
      <c r="BD68">
        <v>823.9464111328125</v>
      </c>
      <c r="BE68">
        <v>777.68731689453125</v>
      </c>
      <c r="BF68">
        <v>774.06231689453125</v>
      </c>
      <c r="BG68">
        <v>795.79644775390625</v>
      </c>
      <c r="BH68">
        <v>807.87469482421875</v>
      </c>
      <c r="BI68">
        <v>824.72418212890625</v>
      </c>
      <c r="BJ68">
        <v>823.329833984375</v>
      </c>
      <c r="BK68">
        <v>775.9742431640625</v>
      </c>
      <c r="BL68">
        <v>863.0391845703125</v>
      </c>
      <c r="BM68">
        <v>637.19207763671875</v>
      </c>
      <c r="BN68">
        <v>871.845947265625</v>
      </c>
      <c r="BO68">
        <v>640.68255615234375</v>
      </c>
      <c r="BP68">
        <v>768.13714599609375</v>
      </c>
      <c r="BQ68">
        <v>902.54583740234375</v>
      </c>
      <c r="BR68">
        <v>862.45550537109375</v>
      </c>
      <c r="BS68">
        <v>610.063232421875</v>
      </c>
      <c r="BT68">
        <v>721.2147216796875</v>
      </c>
      <c r="BU68">
        <v>684.49542236328125</v>
      </c>
      <c r="BV68">
        <v>813.66705322265625</v>
      </c>
      <c r="BW68">
        <v>670.30706787109375</v>
      </c>
      <c r="BX68">
        <v>860.08575439453125</v>
      </c>
      <c r="BY68">
        <v>636.38458251953125</v>
      </c>
      <c r="BZ68">
        <v>875.54638671875</v>
      </c>
      <c r="CA68">
        <v>638.031494140625</v>
      </c>
      <c r="CB68">
        <v>768.92694091796875</v>
      </c>
      <c r="CC68">
        <v>903.6187744140625</v>
      </c>
      <c r="CD68">
        <v>862.41943359375</v>
      </c>
      <c r="CE68">
        <v>608.0987548828125</v>
      </c>
      <c r="CF68">
        <v>722.64215087890625</v>
      </c>
      <c r="CG68">
        <v>666.42401123046875</v>
      </c>
      <c r="CH68">
        <v>815.24652099609375</v>
      </c>
      <c r="CI68">
        <v>670.4986572265625</v>
      </c>
      <c r="CJ68">
        <v>858.0150146484375</v>
      </c>
      <c r="CK68">
        <v>634.02288818359375</v>
      </c>
      <c r="CL68">
        <v>883.92303466796875</v>
      </c>
      <c r="CM68">
        <v>629.09130859375</v>
      </c>
      <c r="CN68">
        <v>770.099853515625</v>
      </c>
      <c r="CO68">
        <v>893.35235595703125</v>
      </c>
      <c r="CP68">
        <v>865.2012939453125</v>
      </c>
      <c r="CQ68">
        <v>606.35028076171875</v>
      </c>
      <c r="CR68">
        <v>722.896728515625</v>
      </c>
      <c r="CS68">
        <v>681.04150390625</v>
      </c>
      <c r="CT68">
        <v>815.652099609375</v>
      </c>
      <c r="CU68">
        <v>668.5712890625</v>
      </c>
      <c r="CV68">
        <v>856.51678466796875</v>
      </c>
      <c r="CW68">
        <v>634.09124755859375</v>
      </c>
      <c r="CX68">
        <v>884.32232666015625</v>
      </c>
      <c r="CY68">
        <v>630.55096435546875</v>
      </c>
      <c r="CZ68">
        <v>772.3984375</v>
      </c>
      <c r="DA68">
        <v>899.92449951171875</v>
      </c>
      <c r="DB68">
        <v>854.83941650390625</v>
      </c>
      <c r="DC68">
        <v>604.1217041015625</v>
      </c>
      <c r="DD68">
        <v>721.81268310546875</v>
      </c>
      <c r="DE68">
        <v>677.38360595703125</v>
      </c>
      <c r="DF68">
        <v>811.31201171875</v>
      </c>
      <c r="DG68">
        <v>667.8768310546875</v>
      </c>
      <c r="DH68">
        <v>855.47967529296875</v>
      </c>
      <c r="DI68">
        <v>633.28057861328125</v>
      </c>
      <c r="DJ68">
        <v>889.73760986328125</v>
      </c>
      <c r="DK68">
        <v>621.78125</v>
      </c>
      <c r="DL68">
        <v>771.9415283203125</v>
      </c>
      <c r="DM68">
        <v>897.62115478515625</v>
      </c>
      <c r="DN68">
        <v>864.01654052734375</v>
      </c>
      <c r="DO68">
        <v>603.74371337890625</v>
      </c>
      <c r="DP68">
        <v>722.96441650390625</v>
      </c>
      <c r="DQ68">
        <v>670.44134521484375</v>
      </c>
      <c r="DR68">
        <v>808.33099365234375</v>
      </c>
      <c r="DS68">
        <v>666.66265869140625</v>
      </c>
      <c r="DT68">
        <v>852.969970703125</v>
      </c>
      <c r="DU68">
        <v>633.25567626953125</v>
      </c>
      <c r="DV68">
        <v>888.24237060546875</v>
      </c>
      <c r="DW68">
        <v>622.1951904296875</v>
      </c>
      <c r="DX68">
        <v>772.015380859375</v>
      </c>
      <c r="DY68">
        <v>896.12628173828125</v>
      </c>
      <c r="DZ68">
        <v>860.6883544921875</v>
      </c>
      <c r="EA68">
        <v>603.29547119140625</v>
      </c>
      <c r="EB68">
        <v>721.82861328125</v>
      </c>
      <c r="EC68">
        <v>686.50714111328125</v>
      </c>
      <c r="ED68">
        <v>806.5147705078125</v>
      </c>
      <c r="EE68">
        <v>667.266357421875</v>
      </c>
      <c r="EF68">
        <v>851.782470703125</v>
      </c>
      <c r="EG68">
        <v>632.1199951171875</v>
      </c>
      <c r="EH68">
        <v>891.09600830078125</v>
      </c>
      <c r="EI68">
        <v>622.44915771484375</v>
      </c>
      <c r="EJ68">
        <v>771.93280029296875</v>
      </c>
      <c r="EK68">
        <v>889.72320556640625</v>
      </c>
      <c r="EL68">
        <v>853.885986328125</v>
      </c>
      <c r="EM68">
        <v>601.79083251953125</v>
      </c>
      <c r="EN68">
        <v>722.965576171875</v>
      </c>
      <c r="EO68">
        <v>674.00689697265625</v>
      </c>
      <c r="EP68">
        <v>806.09881591796875</v>
      </c>
      <c r="EQ68">
        <v>667.2569580078125</v>
      </c>
      <c r="ER68">
        <v>850.78778076171875</v>
      </c>
      <c r="ES68">
        <v>633.1690673828125</v>
      </c>
      <c r="ET68">
        <v>894.06683349609375</v>
      </c>
      <c r="EU68">
        <v>619.17108154296875</v>
      </c>
      <c r="EV68">
        <v>772.4456787109375</v>
      </c>
      <c r="EW68">
        <v>878.0498046875</v>
      </c>
      <c r="EX68">
        <v>856.77801513671875</v>
      </c>
      <c r="EY68">
        <v>600.7493896484375</v>
      </c>
      <c r="EZ68">
        <v>722.28369140625</v>
      </c>
      <c r="FA68">
        <v>678.8734130859375</v>
      </c>
      <c r="FB68">
        <v>805.24658203125</v>
      </c>
      <c r="FC68">
        <v>666.87237548828125</v>
      </c>
      <c r="FD68">
        <v>848.24322509765625</v>
      </c>
      <c r="FE68">
        <v>631.73553466796875</v>
      </c>
      <c r="FF68">
        <v>896.3160400390625</v>
      </c>
      <c r="FG68">
        <v>616.188720703125</v>
      </c>
      <c r="FH68">
        <v>773.546630859375</v>
      </c>
      <c r="FI68">
        <v>878.1927490234375</v>
      </c>
      <c r="FJ68">
        <v>856.17889404296875</v>
      </c>
      <c r="FK68">
        <v>600.35284423828125</v>
      </c>
      <c r="FL68">
        <v>723.180419921875</v>
      </c>
      <c r="FM68">
        <v>682.96636962890625</v>
      </c>
      <c r="FN68">
        <v>801.9451904296875</v>
      </c>
      <c r="FO68">
        <v>666.94451904296875</v>
      </c>
      <c r="FP68">
        <v>845.441162109375</v>
      </c>
      <c r="FQ68">
        <v>630.9603271484375</v>
      </c>
      <c r="FR68">
        <v>900.0567626953125</v>
      </c>
      <c r="FS68">
        <v>616.4327392578125</v>
      </c>
      <c r="FT68">
        <v>775.1163330078125</v>
      </c>
      <c r="FU68">
        <v>868.00262451171875</v>
      </c>
      <c r="FV68">
        <v>843.73529052734375</v>
      </c>
      <c r="FW68">
        <v>598.585693359375</v>
      </c>
      <c r="FX68">
        <v>724.238037109375</v>
      </c>
      <c r="FY68">
        <v>689.9771728515625</v>
      </c>
      <c r="FZ68">
        <v>801.95281982421875</v>
      </c>
      <c r="GA68">
        <v>667.41131591796875</v>
      </c>
      <c r="GB68">
        <v>806.71630859375</v>
      </c>
      <c r="GC68">
        <v>805.918701171875</v>
      </c>
      <c r="GD68">
        <v>798.81781005859375</v>
      </c>
      <c r="GE68">
        <v>797.4305419921875</v>
      </c>
      <c r="GF68">
        <v>799.06109619140625</v>
      </c>
      <c r="GG68">
        <v>795.259765625</v>
      </c>
      <c r="GH68">
        <v>794.66351318359375</v>
      </c>
      <c r="GI68">
        <v>793.3336181640625</v>
      </c>
      <c r="GJ68">
        <v>787.9510498046875</v>
      </c>
      <c r="GK68">
        <v>783.605712890625</v>
      </c>
      <c r="GL68">
        <v>853.8072509765625</v>
      </c>
      <c r="GM68">
        <v>633.1632080078125</v>
      </c>
      <c r="GN68">
        <v>889.5966796875</v>
      </c>
      <c r="GO68">
        <v>623.07391357421875</v>
      </c>
      <c r="GP68">
        <v>772.71856689453125</v>
      </c>
      <c r="GQ68">
        <v>884.1387939453125</v>
      </c>
      <c r="GR68">
        <v>855.384765625</v>
      </c>
      <c r="GS68">
        <v>602.7166748046875</v>
      </c>
      <c r="GT68">
        <v>722.913818359375</v>
      </c>
      <c r="GU68">
        <v>681.49468994140625</v>
      </c>
      <c r="GV68">
        <v>806.06689453125</v>
      </c>
      <c r="GW68">
        <v>667.59619140625</v>
      </c>
      <c r="GX68">
        <v>793.91253662109375</v>
      </c>
      <c r="GY68">
        <v>793.9124755859375</v>
      </c>
    </row>
    <row r="69" spans="1:207" x14ac:dyDescent="0.2">
      <c r="A69" s="223">
        <v>44743</v>
      </c>
      <c r="B69">
        <v>7</v>
      </c>
      <c r="C69">
        <v>2022</v>
      </c>
      <c r="D69">
        <v>840.28472900390625</v>
      </c>
      <c r="E69">
        <v>859.19281005859375</v>
      </c>
      <c r="F69">
        <v>882.6729736328125</v>
      </c>
      <c r="G69">
        <v>895.691650390625</v>
      </c>
      <c r="H69">
        <v>890.57415771484375</v>
      </c>
      <c r="I69">
        <v>830.345458984375</v>
      </c>
      <c r="J69">
        <v>842.12982177734375</v>
      </c>
      <c r="K69">
        <v>865.65484619140625</v>
      </c>
      <c r="L69">
        <v>880.19757080078125</v>
      </c>
      <c r="M69">
        <v>889.1607666015625</v>
      </c>
      <c r="N69">
        <v>890.1705322265625</v>
      </c>
      <c r="O69">
        <v>837.35772705078125</v>
      </c>
      <c r="P69">
        <v>834.6766357421875</v>
      </c>
      <c r="Q69">
        <v>855.50006103515625</v>
      </c>
      <c r="R69">
        <v>876.8426513671875</v>
      </c>
      <c r="S69">
        <v>895.863525390625</v>
      </c>
      <c r="T69">
        <v>889.0872802734375</v>
      </c>
      <c r="U69">
        <v>837.74005126953125</v>
      </c>
      <c r="V69">
        <v>832.4193115234375</v>
      </c>
      <c r="W69">
        <v>862.5396728515625</v>
      </c>
      <c r="X69">
        <v>877.80218505859375</v>
      </c>
      <c r="Y69">
        <v>886.720947265625</v>
      </c>
      <c r="Z69">
        <v>893.25714111328125</v>
      </c>
      <c r="AA69">
        <v>840.5079345703125</v>
      </c>
      <c r="AB69">
        <v>837.83563232421875</v>
      </c>
      <c r="AC69">
        <v>863.148193359375</v>
      </c>
      <c r="AD69">
        <v>876.07879638671875</v>
      </c>
      <c r="AE69">
        <v>892.05096435546875</v>
      </c>
      <c r="AF69">
        <v>886.043701171875</v>
      </c>
      <c r="AG69">
        <v>842.66363525390625</v>
      </c>
      <c r="AH69">
        <v>834.8038330078125</v>
      </c>
      <c r="AI69">
        <v>862.062255859375</v>
      </c>
      <c r="AJ69">
        <v>874.11773681640625</v>
      </c>
      <c r="AK69">
        <v>886.137451171875</v>
      </c>
      <c r="AL69">
        <v>891.656494140625</v>
      </c>
      <c r="AM69">
        <v>837.02093505859375</v>
      </c>
      <c r="AN69">
        <v>837.21478271484375</v>
      </c>
      <c r="AO69">
        <v>861.462646484375</v>
      </c>
      <c r="AP69">
        <v>872.4075927734375</v>
      </c>
      <c r="AQ69">
        <v>889.591064453125</v>
      </c>
      <c r="AR69">
        <v>887.34002685546875</v>
      </c>
      <c r="AS69">
        <v>836.43536376953125</v>
      </c>
      <c r="AT69">
        <v>837.7525634765625</v>
      </c>
      <c r="AU69">
        <v>862.24639892578125</v>
      </c>
      <c r="AV69">
        <v>869.79486083984375</v>
      </c>
      <c r="AW69">
        <v>879.670166015625</v>
      </c>
      <c r="AX69">
        <v>890.8892822265625</v>
      </c>
      <c r="AY69">
        <v>842.73419189453125</v>
      </c>
      <c r="AZ69">
        <v>833.67730712890625</v>
      </c>
      <c r="BA69">
        <v>859.36822509765625</v>
      </c>
      <c r="BB69">
        <v>865.793212890625</v>
      </c>
      <c r="BC69">
        <v>874.6278076171875</v>
      </c>
      <c r="BD69">
        <v>886.7003173828125</v>
      </c>
      <c r="BE69">
        <v>839.67999267578125</v>
      </c>
      <c r="BF69">
        <v>833.89422607421875</v>
      </c>
      <c r="BG69">
        <v>859.0587158203125</v>
      </c>
      <c r="BH69">
        <v>864.18817138671875</v>
      </c>
      <c r="BI69">
        <v>887.46722412109375</v>
      </c>
      <c r="BJ69">
        <v>885.7298583984375</v>
      </c>
      <c r="BK69">
        <v>838.79058837890625</v>
      </c>
      <c r="BL69">
        <v>914.9298095703125</v>
      </c>
      <c r="BM69">
        <v>678.0206298828125</v>
      </c>
      <c r="BN69">
        <v>949.65380859375</v>
      </c>
      <c r="BO69">
        <v>670.67266845703125</v>
      </c>
      <c r="BP69">
        <v>847.74920654296875</v>
      </c>
      <c r="BQ69">
        <v>963.531494140625</v>
      </c>
      <c r="BR69">
        <v>910.491455078125</v>
      </c>
      <c r="BS69">
        <v>645.23748779296875</v>
      </c>
      <c r="BT69">
        <v>813.70587158203125</v>
      </c>
      <c r="BU69">
        <v>727.26837158203125</v>
      </c>
      <c r="BV69">
        <v>888.61151123046875</v>
      </c>
      <c r="BW69">
        <v>725.08612060546875</v>
      </c>
      <c r="BX69">
        <v>911.65972900390625</v>
      </c>
      <c r="BY69">
        <v>677.07049560546875</v>
      </c>
      <c r="BZ69">
        <v>953.61553955078125</v>
      </c>
      <c r="CA69">
        <v>667.5670166015625</v>
      </c>
      <c r="CB69">
        <v>848.06817626953125</v>
      </c>
      <c r="CC69">
        <v>965.0726318359375</v>
      </c>
      <c r="CD69">
        <v>911.52630615234375</v>
      </c>
      <c r="CE69">
        <v>643.0404052734375</v>
      </c>
      <c r="CF69">
        <v>815.96319580078125</v>
      </c>
      <c r="CG69">
        <v>706.15740966796875</v>
      </c>
      <c r="CH69">
        <v>890.2745361328125</v>
      </c>
      <c r="CI69">
        <v>725.0888671875</v>
      </c>
      <c r="CJ69">
        <v>909.39007568359375</v>
      </c>
      <c r="CK69">
        <v>674.7269287109375</v>
      </c>
      <c r="CL69">
        <v>961.0919189453125</v>
      </c>
      <c r="CM69">
        <v>657.95697021484375</v>
      </c>
      <c r="CN69">
        <v>849.36004638671875</v>
      </c>
      <c r="CO69">
        <v>954.27655029296875</v>
      </c>
      <c r="CP69">
        <v>914.37158203125</v>
      </c>
      <c r="CQ69">
        <v>640.6265869140625</v>
      </c>
      <c r="CR69">
        <v>816.79180908203125</v>
      </c>
      <c r="CS69">
        <v>726.27606201171875</v>
      </c>
      <c r="CT69">
        <v>891.45001220703125</v>
      </c>
      <c r="CU69">
        <v>722.726806640625</v>
      </c>
      <c r="CV69">
        <v>908.044189453125</v>
      </c>
      <c r="CW69">
        <v>675.09405517578125</v>
      </c>
      <c r="CX69">
        <v>961.7027587890625</v>
      </c>
      <c r="CY69">
        <v>659.73614501953125</v>
      </c>
      <c r="CZ69">
        <v>852.22991943359375</v>
      </c>
      <c r="DA69">
        <v>961.27264404296875</v>
      </c>
      <c r="DB69">
        <v>902.687744140625</v>
      </c>
      <c r="DC69">
        <v>638.07208251953125</v>
      </c>
      <c r="DD69">
        <v>816.64886474609375</v>
      </c>
      <c r="DE69">
        <v>722.0411376953125</v>
      </c>
      <c r="DF69">
        <v>889.231689453125</v>
      </c>
      <c r="DG69">
        <v>721.81787109375</v>
      </c>
      <c r="DH69">
        <v>906.76788330078125</v>
      </c>
      <c r="DI69">
        <v>674.29498291015625</v>
      </c>
      <c r="DJ69">
        <v>966.62353515625</v>
      </c>
      <c r="DK69">
        <v>649.94024658203125</v>
      </c>
      <c r="DL69">
        <v>851.2730712890625</v>
      </c>
      <c r="DM69">
        <v>959.1966552734375</v>
      </c>
      <c r="DN69">
        <v>913.60260009765625</v>
      </c>
      <c r="DO69">
        <v>637.4271240234375</v>
      </c>
      <c r="DP69">
        <v>818.55645751953125</v>
      </c>
      <c r="DQ69">
        <v>713.41217041015625</v>
      </c>
      <c r="DR69">
        <v>886.54595947265625</v>
      </c>
      <c r="DS69">
        <v>720.4854736328125</v>
      </c>
      <c r="DT69">
        <v>904.37255859375</v>
      </c>
      <c r="DU69">
        <v>673.86279296875</v>
      </c>
      <c r="DV69">
        <v>965.48382568359375</v>
      </c>
      <c r="DW69">
        <v>650.53570556640625</v>
      </c>
      <c r="DX69">
        <v>851.44378662109375</v>
      </c>
      <c r="DY69">
        <v>957.34271240234375</v>
      </c>
      <c r="DZ69">
        <v>910.034423828125</v>
      </c>
      <c r="EA69">
        <v>636.7398681640625</v>
      </c>
      <c r="EB69">
        <v>816.73883056640625</v>
      </c>
      <c r="EC69">
        <v>733.8192138671875</v>
      </c>
      <c r="ED69">
        <v>885.0440673828125</v>
      </c>
      <c r="EE69">
        <v>721.093505859375</v>
      </c>
      <c r="EF69">
        <v>903.22381591796875</v>
      </c>
      <c r="EG69">
        <v>672.48834228515625</v>
      </c>
      <c r="EH69">
        <v>968.22198486328125</v>
      </c>
      <c r="EI69">
        <v>650.85565185546875</v>
      </c>
      <c r="EJ69">
        <v>851.32098388671875</v>
      </c>
      <c r="EK69">
        <v>950.76483154296875</v>
      </c>
      <c r="EL69">
        <v>901.48260498046875</v>
      </c>
      <c r="EM69">
        <v>635.18719482421875</v>
      </c>
      <c r="EN69">
        <v>817.9521484375</v>
      </c>
      <c r="EO69">
        <v>717.83758544921875</v>
      </c>
      <c r="EP69">
        <v>885.620361328125</v>
      </c>
      <c r="EQ69">
        <v>721.007080078125</v>
      </c>
      <c r="ER69">
        <v>902.18768310546875</v>
      </c>
      <c r="ES69">
        <v>674.068115234375</v>
      </c>
      <c r="ET69">
        <v>970.7738037109375</v>
      </c>
      <c r="EU69">
        <v>647.5380859375</v>
      </c>
      <c r="EV69">
        <v>851.97784423828125</v>
      </c>
      <c r="EW69">
        <v>938.3251953125</v>
      </c>
      <c r="EX69">
        <v>905.1444091796875</v>
      </c>
      <c r="EY69">
        <v>634.00848388671875</v>
      </c>
      <c r="EZ69">
        <v>817.9100341796875</v>
      </c>
      <c r="FA69">
        <v>724.84130859375</v>
      </c>
      <c r="FB69">
        <v>885.2965087890625</v>
      </c>
      <c r="FC69">
        <v>720.685546875</v>
      </c>
      <c r="FD69">
        <v>899.4931640625</v>
      </c>
      <c r="FE69">
        <v>672.47784423828125</v>
      </c>
      <c r="FF69">
        <v>973.287841796875</v>
      </c>
      <c r="FG69">
        <v>644.2877197265625</v>
      </c>
      <c r="FH69">
        <v>853.54498291015625</v>
      </c>
      <c r="FI69">
        <v>938.81683349609375</v>
      </c>
      <c r="FJ69">
        <v>904.65081787109375</v>
      </c>
      <c r="FK69">
        <v>633.174560546875</v>
      </c>
      <c r="FL69">
        <v>819.0740966796875</v>
      </c>
      <c r="FM69">
        <v>729.290771484375</v>
      </c>
      <c r="FN69">
        <v>882.0052490234375</v>
      </c>
      <c r="FO69">
        <v>720.830810546875</v>
      </c>
      <c r="FP69">
        <v>896.69317626953125</v>
      </c>
      <c r="FQ69">
        <v>671.45281982421875</v>
      </c>
      <c r="FR69">
        <v>976.3104248046875</v>
      </c>
      <c r="FS69">
        <v>645.013671875</v>
      </c>
      <c r="FT69">
        <v>855.61260986328125</v>
      </c>
      <c r="FU69">
        <v>927.79803466796875</v>
      </c>
      <c r="FV69">
        <v>889.458251953125</v>
      </c>
      <c r="FW69">
        <v>630.63433837890625</v>
      </c>
      <c r="FX69">
        <v>819.731689453125</v>
      </c>
      <c r="FY69">
        <v>739.8592529296875</v>
      </c>
      <c r="FZ69">
        <v>884.9512939453125</v>
      </c>
      <c r="GA69">
        <v>721.27777099609375</v>
      </c>
      <c r="GB69">
        <v>863.74725341796875</v>
      </c>
      <c r="GC69">
        <v>863.3470458984375</v>
      </c>
      <c r="GD69">
        <v>855.65301513671875</v>
      </c>
      <c r="GE69">
        <v>855.32525634765625</v>
      </c>
      <c r="GF69">
        <v>856.97332763671875</v>
      </c>
      <c r="GG69">
        <v>853.47021484375</v>
      </c>
      <c r="GH69">
        <v>852.98638916015625</v>
      </c>
      <c r="GI69">
        <v>852.504638671875</v>
      </c>
      <c r="GJ69">
        <v>847.3040771484375</v>
      </c>
      <c r="GK69">
        <v>844.641357421875</v>
      </c>
      <c r="GL69">
        <v>905.23529052734375</v>
      </c>
      <c r="GM69">
        <v>673.87896728515625</v>
      </c>
      <c r="GN69">
        <v>966.64453125</v>
      </c>
      <c r="GO69">
        <v>651.6878662109375</v>
      </c>
      <c r="GP69">
        <v>852.52978515625</v>
      </c>
      <c r="GQ69">
        <v>944.802734375</v>
      </c>
      <c r="GR69">
        <v>903.3365478515625</v>
      </c>
      <c r="GS69">
        <v>636.1519775390625</v>
      </c>
      <c r="GT69">
        <v>817.9622802734375</v>
      </c>
      <c r="GU69">
        <v>727.63287353515625</v>
      </c>
      <c r="GV69">
        <v>885.71234130859375</v>
      </c>
      <c r="GW69">
        <v>721.54486083984375</v>
      </c>
      <c r="GX69">
        <v>852.653564453125</v>
      </c>
      <c r="GY69">
        <v>852.65350341796875</v>
      </c>
    </row>
    <row r="70" spans="1:207" x14ac:dyDescent="0.2">
      <c r="A70" s="223">
        <v>44774</v>
      </c>
      <c r="B70">
        <v>8</v>
      </c>
      <c r="C70">
        <v>2022</v>
      </c>
      <c r="D70">
        <v>899.3717041015625</v>
      </c>
      <c r="E70">
        <v>920.25518798828125</v>
      </c>
      <c r="F70">
        <v>949.975341796875</v>
      </c>
      <c r="G70">
        <v>963.987548828125</v>
      </c>
      <c r="H70">
        <v>950.63006591796875</v>
      </c>
      <c r="I70">
        <v>883.90240478515625</v>
      </c>
      <c r="J70">
        <v>901.4072265625</v>
      </c>
      <c r="K70">
        <v>926.48297119140625</v>
      </c>
      <c r="L70">
        <v>947.243408203125</v>
      </c>
      <c r="M70">
        <v>956.54168701171875</v>
      </c>
      <c r="N70">
        <v>949.5791015625</v>
      </c>
      <c r="O70">
        <v>891.70672607421875</v>
      </c>
      <c r="P70">
        <v>892.90521240234375</v>
      </c>
      <c r="Q70">
        <v>915.2049560546875</v>
      </c>
      <c r="R70">
        <v>943.0029296875</v>
      </c>
      <c r="S70">
        <v>963.931640625</v>
      </c>
      <c r="T70">
        <v>947.14263916015625</v>
      </c>
      <c r="U70">
        <v>891.92193603515625</v>
      </c>
      <c r="V70">
        <v>891.06158447265625</v>
      </c>
      <c r="W70">
        <v>923.034423828125</v>
      </c>
      <c r="X70">
        <v>943.16278076171875</v>
      </c>
      <c r="Y70">
        <v>953.70062255859375</v>
      </c>
      <c r="Z70">
        <v>950.46746826171875</v>
      </c>
      <c r="AA70">
        <v>894.6527099609375</v>
      </c>
      <c r="AB70">
        <v>896.28485107421875</v>
      </c>
      <c r="AC70">
        <v>922.9747314453125</v>
      </c>
      <c r="AD70">
        <v>941.1292724609375</v>
      </c>
      <c r="AE70">
        <v>959.05291748046875</v>
      </c>
      <c r="AF70">
        <v>943.66510009765625</v>
      </c>
      <c r="AG70">
        <v>896.8408203125</v>
      </c>
      <c r="AH70">
        <v>892.71185302734375</v>
      </c>
      <c r="AI70">
        <v>921.7998046875</v>
      </c>
      <c r="AJ70">
        <v>939.5509033203125</v>
      </c>
      <c r="AK70">
        <v>953.55126953125</v>
      </c>
      <c r="AL70">
        <v>948.36883544921875</v>
      </c>
      <c r="AM70">
        <v>891.36566162109375</v>
      </c>
      <c r="AN70">
        <v>895.90216064453125</v>
      </c>
      <c r="AO70">
        <v>920.4732666015625</v>
      </c>
      <c r="AP70">
        <v>938.067138671875</v>
      </c>
      <c r="AQ70">
        <v>956.21185302734375</v>
      </c>
      <c r="AR70">
        <v>943.00421142578125</v>
      </c>
      <c r="AS70">
        <v>890.16229248046875</v>
      </c>
      <c r="AT70">
        <v>896.114013671875</v>
      </c>
      <c r="AU70">
        <v>922.0362548828125</v>
      </c>
      <c r="AV70">
        <v>934.6568603515625</v>
      </c>
      <c r="AW70">
        <v>946.20037841796875</v>
      </c>
      <c r="AX70">
        <v>946.3397216796875</v>
      </c>
      <c r="AY70">
        <v>896.76055908203125</v>
      </c>
      <c r="AZ70">
        <v>891.1217041015625</v>
      </c>
      <c r="BA70">
        <v>918.17718505859375</v>
      </c>
      <c r="BB70">
        <v>930.3304443359375</v>
      </c>
      <c r="BC70">
        <v>940.1806640625</v>
      </c>
      <c r="BD70">
        <v>941.4686279296875</v>
      </c>
      <c r="BE70">
        <v>893.20599365234375</v>
      </c>
      <c r="BF70">
        <v>891.76654052734375</v>
      </c>
      <c r="BG70">
        <v>917.64599609375</v>
      </c>
      <c r="BH70">
        <v>929.34771728515625</v>
      </c>
      <c r="BI70">
        <v>956.4307861328125</v>
      </c>
      <c r="BJ70">
        <v>939.1395263671875</v>
      </c>
      <c r="BK70">
        <v>892.29083251953125</v>
      </c>
      <c r="BL70">
        <v>980.57427978515625</v>
      </c>
      <c r="BM70">
        <v>724.86956787109375</v>
      </c>
      <c r="BN70">
        <v>1045.65234375</v>
      </c>
      <c r="BO70">
        <v>710.90277099609375</v>
      </c>
      <c r="BP70">
        <v>919.20074462890625</v>
      </c>
      <c r="BQ70">
        <v>1016.912353515625</v>
      </c>
      <c r="BR70">
        <v>971.32647705078125</v>
      </c>
      <c r="BS70">
        <v>671.24188232421875</v>
      </c>
      <c r="BT70">
        <v>856.31927490234375</v>
      </c>
      <c r="BU70">
        <v>761.23870849609375</v>
      </c>
      <c r="BV70">
        <v>948.7840576171875</v>
      </c>
      <c r="BW70">
        <v>788.2501220703125</v>
      </c>
      <c r="BX70">
        <v>976.8568115234375</v>
      </c>
      <c r="BY70">
        <v>724.23974609375</v>
      </c>
      <c r="BZ70">
        <v>1048.9803466796875</v>
      </c>
      <c r="CA70">
        <v>706.82403564453125</v>
      </c>
      <c r="CB70">
        <v>919.45135498046875</v>
      </c>
      <c r="CC70">
        <v>1018.3194580078125</v>
      </c>
      <c r="CD70">
        <v>971.23577880859375</v>
      </c>
      <c r="CE70">
        <v>669.2550048828125</v>
      </c>
      <c r="CF70">
        <v>858.4185791015625</v>
      </c>
      <c r="CG70">
        <v>741.94769287109375</v>
      </c>
      <c r="CH70">
        <v>950.45703125</v>
      </c>
      <c r="CI70">
        <v>787.80462646484375</v>
      </c>
      <c r="CJ70">
        <v>974.2664794921875</v>
      </c>
      <c r="CK70">
        <v>721.73675537109375</v>
      </c>
      <c r="CL70">
        <v>1056.79931640625</v>
      </c>
      <c r="CM70">
        <v>695.61151123046875</v>
      </c>
      <c r="CN70">
        <v>920.845458984375</v>
      </c>
      <c r="CO70">
        <v>1007.888427734375</v>
      </c>
      <c r="CP70">
        <v>974.441650390625</v>
      </c>
      <c r="CQ70">
        <v>666.65997314453125</v>
      </c>
      <c r="CR70">
        <v>859.05096435546875</v>
      </c>
      <c r="CS70">
        <v>760.72357177734375</v>
      </c>
      <c r="CT70">
        <v>951.5291748046875</v>
      </c>
      <c r="CU70">
        <v>785.25323486328125</v>
      </c>
      <c r="CV70">
        <v>972.7930908203125</v>
      </c>
      <c r="CW70">
        <v>722.54888916015625</v>
      </c>
      <c r="CX70">
        <v>1056.70947265625</v>
      </c>
      <c r="CY70">
        <v>696.96624755859375</v>
      </c>
      <c r="CZ70">
        <v>923.949462890625</v>
      </c>
      <c r="DA70">
        <v>1014.5964965820312</v>
      </c>
      <c r="DB70">
        <v>962.38427734375</v>
      </c>
      <c r="DC70">
        <v>664.11407470703125</v>
      </c>
      <c r="DD70">
        <v>857.79815673828125</v>
      </c>
      <c r="DE70">
        <v>756.56842041015625</v>
      </c>
      <c r="DF70">
        <v>948.591552734375</v>
      </c>
      <c r="DG70">
        <v>784.03509521484375</v>
      </c>
      <c r="DH70">
        <v>971.38470458984375</v>
      </c>
      <c r="DI70">
        <v>721.277587890625</v>
      </c>
      <c r="DJ70">
        <v>1062.4464111328125</v>
      </c>
      <c r="DK70">
        <v>686.02154541015625</v>
      </c>
      <c r="DL70">
        <v>923.0009765625</v>
      </c>
      <c r="DM70">
        <v>1012.7368774414062</v>
      </c>
      <c r="DN70">
        <v>973.48681640625</v>
      </c>
      <c r="DO70">
        <v>663.2149658203125</v>
      </c>
      <c r="DP70">
        <v>859.4595947265625</v>
      </c>
      <c r="DQ70">
        <v>749.336669921875</v>
      </c>
      <c r="DR70">
        <v>945.6927490234375</v>
      </c>
      <c r="DS70">
        <v>783.01177978515625</v>
      </c>
      <c r="DT70">
        <v>968.66326904296875</v>
      </c>
      <c r="DU70">
        <v>720.81439208984375</v>
      </c>
      <c r="DV70">
        <v>1060.71337890625</v>
      </c>
      <c r="DW70">
        <v>686.1220703125</v>
      </c>
      <c r="DX70">
        <v>922.785888671875</v>
      </c>
      <c r="DY70">
        <v>1010.9436645507812</v>
      </c>
      <c r="DZ70">
        <v>969.529541015625</v>
      </c>
      <c r="EA70">
        <v>662.73663330078125</v>
      </c>
      <c r="EB70">
        <v>857.89202880859375</v>
      </c>
      <c r="EC70">
        <v>767.293701171875</v>
      </c>
      <c r="ED70">
        <v>943.90472412109375</v>
      </c>
      <c r="EE70">
        <v>783.20556640625</v>
      </c>
      <c r="EF70">
        <v>967.33880615234375</v>
      </c>
      <c r="EG70">
        <v>719.53997802734375</v>
      </c>
      <c r="EH70">
        <v>1063.1793212890625</v>
      </c>
      <c r="EI70">
        <v>686.01611328125</v>
      </c>
      <c r="EJ70">
        <v>922.66778564453125</v>
      </c>
      <c r="EK70">
        <v>1004.7197875976562</v>
      </c>
      <c r="EL70">
        <v>961.92388916015625</v>
      </c>
      <c r="EM70">
        <v>661.3372802734375</v>
      </c>
      <c r="EN70">
        <v>859.46319580078125</v>
      </c>
      <c r="EO70">
        <v>752.86761474609375</v>
      </c>
      <c r="EP70">
        <v>944.203857421875</v>
      </c>
      <c r="EQ70">
        <v>782.94903564453125</v>
      </c>
      <c r="ER70">
        <v>966.18719482421875</v>
      </c>
      <c r="ES70">
        <v>721.07537841796875</v>
      </c>
      <c r="ET70">
        <v>1065.8009033203125</v>
      </c>
      <c r="EU70">
        <v>682.331298828125</v>
      </c>
      <c r="EV70">
        <v>923.50189208984375</v>
      </c>
      <c r="EW70">
        <v>992.9490966796875</v>
      </c>
      <c r="EX70">
        <v>965.36553955078125</v>
      </c>
      <c r="EY70">
        <v>659.96551513671875</v>
      </c>
      <c r="EZ70">
        <v>858.64276123046875</v>
      </c>
      <c r="FA70">
        <v>758.53009033203125</v>
      </c>
      <c r="FB70">
        <v>943.73480224609375</v>
      </c>
      <c r="FC70">
        <v>782.7589111328125</v>
      </c>
      <c r="FD70">
        <v>963.0712890625</v>
      </c>
      <c r="FE70">
        <v>719.66162109375</v>
      </c>
      <c r="FF70">
        <v>1068.3319091796875</v>
      </c>
      <c r="FG70">
        <v>678.33392333984375</v>
      </c>
      <c r="FH70">
        <v>925.2501220703125</v>
      </c>
      <c r="FI70">
        <v>993.471923828125</v>
      </c>
      <c r="FJ70">
        <v>965.2625732421875</v>
      </c>
      <c r="FK70">
        <v>659.10369873046875</v>
      </c>
      <c r="FL70">
        <v>859.8712158203125</v>
      </c>
      <c r="FM70">
        <v>762.80743408203125</v>
      </c>
      <c r="FN70">
        <v>940.28118896484375</v>
      </c>
      <c r="FO70">
        <v>782.69769287109375</v>
      </c>
      <c r="FP70">
        <v>959.750732421875</v>
      </c>
      <c r="FQ70">
        <v>718.85858154296875</v>
      </c>
      <c r="FR70">
        <v>1070.9727783203125</v>
      </c>
      <c r="FS70">
        <v>678.5726318359375</v>
      </c>
      <c r="FT70">
        <v>927.47674560546875</v>
      </c>
      <c r="FU70">
        <v>982.9498291015625</v>
      </c>
      <c r="FV70">
        <v>950.78240966796875</v>
      </c>
      <c r="FW70">
        <v>656.77734375</v>
      </c>
      <c r="FX70">
        <v>861.124267578125</v>
      </c>
      <c r="FY70">
        <v>771.984130859375</v>
      </c>
      <c r="FZ70">
        <v>942.35107421875</v>
      </c>
      <c r="GA70">
        <v>782.664794921875</v>
      </c>
      <c r="GB70">
        <v>925.93255615234375</v>
      </c>
      <c r="GC70">
        <v>924.892822265625</v>
      </c>
      <c r="GD70">
        <v>915.94830322265625</v>
      </c>
      <c r="GE70">
        <v>915.4068603515625</v>
      </c>
      <c r="GF70">
        <v>916.72259521484375</v>
      </c>
      <c r="GG70">
        <v>912.69073486328125</v>
      </c>
      <c r="GH70">
        <v>912.03656005859375</v>
      </c>
      <c r="GI70">
        <v>911.459228515625</v>
      </c>
      <c r="GJ70">
        <v>905.2900390625</v>
      </c>
      <c r="GK70">
        <v>902.534423828125</v>
      </c>
      <c r="GL70">
        <v>969.58697509765625</v>
      </c>
      <c r="GM70">
        <v>721.0234375</v>
      </c>
      <c r="GN70">
        <v>1061.8367919921875</v>
      </c>
      <c r="GO70">
        <v>687.35308837890625</v>
      </c>
      <c r="GP70">
        <v>924.15386962890625</v>
      </c>
      <c r="GQ70">
        <v>999.07598876953125</v>
      </c>
      <c r="GR70">
        <v>963.729736328125</v>
      </c>
      <c r="GS70">
        <v>662.17694091796875</v>
      </c>
      <c r="GT70">
        <v>859.3046875</v>
      </c>
      <c r="GU70">
        <v>761.4110107421875</v>
      </c>
      <c r="GV70">
        <v>944.27313232421875</v>
      </c>
      <c r="GW70">
        <v>783.58575439453125</v>
      </c>
      <c r="GX70">
        <v>911.92144775390625</v>
      </c>
      <c r="GY70">
        <v>911.92138671875</v>
      </c>
    </row>
    <row r="71" spans="1:207" x14ac:dyDescent="0.2">
      <c r="A71" s="223">
        <v>44805</v>
      </c>
      <c r="B71">
        <v>9</v>
      </c>
      <c r="C71">
        <v>2022</v>
      </c>
      <c r="D71">
        <v>958.06646728515625</v>
      </c>
      <c r="E71">
        <v>980.582275390625</v>
      </c>
      <c r="F71">
        <v>1007.1699829101562</v>
      </c>
      <c r="G71">
        <v>1031.115234375</v>
      </c>
      <c r="H71">
        <v>1011.4683227539062</v>
      </c>
      <c r="I71">
        <v>939.1573486328125</v>
      </c>
      <c r="J71">
        <v>960.80206298828125</v>
      </c>
      <c r="K71">
        <v>986.0113525390625</v>
      </c>
      <c r="L71">
        <v>1004.7748413085938</v>
      </c>
      <c r="M71">
        <v>1022.745361328125</v>
      </c>
      <c r="N71">
        <v>1009.7313842773438</v>
      </c>
      <c r="O71">
        <v>947.522705078125</v>
      </c>
      <c r="P71">
        <v>949.77288818359375</v>
      </c>
      <c r="Q71">
        <v>973.45111083984375</v>
      </c>
      <c r="R71">
        <v>999.8740234375</v>
      </c>
      <c r="S71">
        <v>1028.30224609375</v>
      </c>
      <c r="T71">
        <v>1005.243408203125</v>
      </c>
      <c r="U71">
        <v>947.24237060546875</v>
      </c>
      <c r="V71">
        <v>947.9571533203125</v>
      </c>
      <c r="W71">
        <v>982.53839111328125</v>
      </c>
      <c r="X71">
        <v>999.5101318359375</v>
      </c>
      <c r="Y71">
        <v>1018.9476318359375</v>
      </c>
      <c r="Z71">
        <v>1007.5655517578125</v>
      </c>
      <c r="AA71">
        <v>949.25</v>
      </c>
      <c r="AB71">
        <v>952.34698486328125</v>
      </c>
      <c r="AC71">
        <v>981.12579345703125</v>
      </c>
      <c r="AD71">
        <v>997.77496337890625</v>
      </c>
      <c r="AE71">
        <v>1021.77001953125</v>
      </c>
      <c r="AF71">
        <v>1001.26025390625</v>
      </c>
      <c r="AG71">
        <v>951.71337890625</v>
      </c>
      <c r="AH71">
        <v>948.0211181640625</v>
      </c>
      <c r="AI71">
        <v>979.7996826171875</v>
      </c>
      <c r="AJ71">
        <v>996.63446044921875</v>
      </c>
      <c r="AK71">
        <v>1019.6156005859375</v>
      </c>
      <c r="AL71">
        <v>1005.4290161132812</v>
      </c>
      <c r="AM71">
        <v>946.63751220703125</v>
      </c>
      <c r="AN71">
        <v>951.28143310546875</v>
      </c>
      <c r="AO71">
        <v>977.399169921875</v>
      </c>
      <c r="AP71">
        <v>994.955078125</v>
      </c>
      <c r="AQ71">
        <v>1018.8338623046875</v>
      </c>
      <c r="AR71">
        <v>997.91168212890625</v>
      </c>
      <c r="AS71">
        <v>945.18255615234375</v>
      </c>
      <c r="AT71">
        <v>950.16326904296875</v>
      </c>
      <c r="AU71">
        <v>979.91192626953125</v>
      </c>
      <c r="AV71">
        <v>991.48388671875</v>
      </c>
      <c r="AW71">
        <v>1010.2294921875</v>
      </c>
      <c r="AX71">
        <v>1000.8546142578125</v>
      </c>
      <c r="AY71">
        <v>950.7977294921875</v>
      </c>
      <c r="AZ71">
        <v>943.6248779296875</v>
      </c>
      <c r="BA71">
        <v>974.6614990234375</v>
      </c>
      <c r="BB71">
        <v>986.234619140625</v>
      </c>
      <c r="BC71">
        <v>1002.8773803710938</v>
      </c>
      <c r="BD71">
        <v>994.97723388671875</v>
      </c>
      <c r="BE71">
        <v>947.24395751953125</v>
      </c>
      <c r="BF71">
        <v>943.4427490234375</v>
      </c>
      <c r="BG71">
        <v>974.03436279296875</v>
      </c>
      <c r="BH71">
        <v>986.1956787109375</v>
      </c>
      <c r="BI71">
        <v>1020.2272338867188</v>
      </c>
      <c r="BJ71">
        <v>991.9595947265625</v>
      </c>
      <c r="BK71">
        <v>945.85296630859375</v>
      </c>
      <c r="BL71">
        <v>1044.65673828125</v>
      </c>
      <c r="BM71">
        <v>793.04638671875</v>
      </c>
      <c r="BN71">
        <v>1156.4427490234375</v>
      </c>
      <c r="BO71">
        <v>738.36260986328125</v>
      </c>
      <c r="BP71">
        <v>973.73876953125</v>
      </c>
      <c r="BQ71">
        <v>1063.74169921875</v>
      </c>
      <c r="BR71">
        <v>1026.245849609375</v>
      </c>
      <c r="BS71">
        <v>688.46966552734375</v>
      </c>
      <c r="BT71">
        <v>900.5494384765625</v>
      </c>
      <c r="BU71">
        <v>788.5445556640625</v>
      </c>
      <c r="BV71">
        <v>996.586181640625</v>
      </c>
      <c r="BW71">
        <v>841.828125</v>
      </c>
      <c r="BX71">
        <v>1040.952880859375</v>
      </c>
      <c r="BY71">
        <v>793.05242919921875</v>
      </c>
      <c r="BZ71">
        <v>1159.521484375</v>
      </c>
      <c r="CA71">
        <v>732.269775390625</v>
      </c>
      <c r="CB71">
        <v>974.5294189453125</v>
      </c>
      <c r="CC71">
        <v>1064.371337890625</v>
      </c>
      <c r="CD71">
        <v>1026.5262451171875</v>
      </c>
      <c r="CE71">
        <v>686.53875732421875</v>
      </c>
      <c r="CF71">
        <v>902.81982421875</v>
      </c>
      <c r="CG71">
        <v>768.52130126953125</v>
      </c>
      <c r="CH71">
        <v>998.36956787109375</v>
      </c>
      <c r="CI71">
        <v>841.29486083984375</v>
      </c>
      <c r="CJ71">
        <v>1038.5286865234375</v>
      </c>
      <c r="CK71">
        <v>789.378662109375</v>
      </c>
      <c r="CL71">
        <v>1168.74609375</v>
      </c>
      <c r="CM71">
        <v>718.38134765625</v>
      </c>
      <c r="CN71">
        <v>976.21136474609375</v>
      </c>
      <c r="CO71">
        <v>1052.6846923828125</v>
      </c>
      <c r="CP71">
        <v>1029.2921142578125</v>
      </c>
      <c r="CQ71">
        <v>683.5672607421875</v>
      </c>
      <c r="CR71">
        <v>903.94903564453125</v>
      </c>
      <c r="CS71">
        <v>788.1280517578125</v>
      </c>
      <c r="CT71">
        <v>998.6600341796875</v>
      </c>
      <c r="CU71">
        <v>838.544189453125</v>
      </c>
      <c r="CV71">
        <v>1037.4921875</v>
      </c>
      <c r="CW71">
        <v>790.96148681640625</v>
      </c>
      <c r="CX71">
        <v>1167.7064208984375</v>
      </c>
      <c r="CY71">
        <v>720.25</v>
      </c>
      <c r="CZ71">
        <v>979.75506591796875</v>
      </c>
      <c r="DA71">
        <v>1060.088623046875</v>
      </c>
      <c r="DB71">
        <v>1017.3657836914062</v>
      </c>
      <c r="DC71">
        <v>680.94537353515625</v>
      </c>
      <c r="DD71">
        <v>903.33203125</v>
      </c>
      <c r="DE71">
        <v>783.6522216796875</v>
      </c>
      <c r="DF71">
        <v>994.26763916015625</v>
      </c>
      <c r="DG71">
        <v>837.13726806640625</v>
      </c>
      <c r="DH71">
        <v>1036.2664794921875</v>
      </c>
      <c r="DI71">
        <v>788.28802490234375</v>
      </c>
      <c r="DJ71">
        <v>1174.5426025390625</v>
      </c>
      <c r="DK71">
        <v>707.70947265625</v>
      </c>
      <c r="DL71">
        <v>978.87139892578125</v>
      </c>
      <c r="DM71">
        <v>1057.0841064453125</v>
      </c>
      <c r="DN71">
        <v>1028.5341796875</v>
      </c>
      <c r="DO71">
        <v>679.70550537109375</v>
      </c>
      <c r="DP71">
        <v>904.76220703125</v>
      </c>
      <c r="DQ71">
        <v>776.8394775390625</v>
      </c>
      <c r="DR71">
        <v>991.21484375</v>
      </c>
      <c r="DS71">
        <v>836.09442138671875</v>
      </c>
      <c r="DT71">
        <v>1033.51904296875</v>
      </c>
      <c r="DU71">
        <v>788.077392578125</v>
      </c>
      <c r="DV71">
        <v>1172.18603515625</v>
      </c>
      <c r="DW71">
        <v>707.08026123046875</v>
      </c>
      <c r="DX71">
        <v>978.880615234375</v>
      </c>
      <c r="DY71">
        <v>1055.434814453125</v>
      </c>
      <c r="DZ71">
        <v>1024.657470703125</v>
      </c>
      <c r="EA71">
        <v>679.292236328125</v>
      </c>
      <c r="EB71">
        <v>903.85443115234375</v>
      </c>
      <c r="EC71">
        <v>794.7930908203125</v>
      </c>
      <c r="ED71">
        <v>989.702880859375</v>
      </c>
      <c r="EE71">
        <v>836.31024169921875</v>
      </c>
      <c r="EF71">
        <v>1032.26513671875</v>
      </c>
      <c r="EG71">
        <v>786.82550048828125</v>
      </c>
      <c r="EH71">
        <v>1174.928466796875</v>
      </c>
      <c r="EI71">
        <v>707.09423828125</v>
      </c>
      <c r="EJ71">
        <v>978.68426513671875</v>
      </c>
      <c r="EK71">
        <v>1048.2166748046875</v>
      </c>
      <c r="EL71">
        <v>1017.0968627929688</v>
      </c>
      <c r="EM71">
        <v>677.99517822265625</v>
      </c>
      <c r="EN71">
        <v>905.00634765625</v>
      </c>
      <c r="EO71">
        <v>780.35162353515625</v>
      </c>
      <c r="EP71">
        <v>989.37603759765625</v>
      </c>
      <c r="EQ71">
        <v>836.00164794921875</v>
      </c>
      <c r="ER71">
        <v>1031.5399169921875</v>
      </c>
      <c r="ES71">
        <v>788.20208740234375</v>
      </c>
      <c r="ET71">
        <v>1177.76953125</v>
      </c>
      <c r="EU71">
        <v>702.84161376953125</v>
      </c>
      <c r="EV71">
        <v>979.63262939453125</v>
      </c>
      <c r="EW71">
        <v>1034.9969482421875</v>
      </c>
      <c r="EX71">
        <v>1020.5913696289062</v>
      </c>
      <c r="EY71">
        <v>676.3909912109375</v>
      </c>
      <c r="EZ71">
        <v>904.68212890625</v>
      </c>
      <c r="FA71">
        <v>785.3475341796875</v>
      </c>
      <c r="FB71">
        <v>988.49169921875</v>
      </c>
      <c r="FC71">
        <v>835.80108642578125</v>
      </c>
      <c r="FD71">
        <v>1028.4752197265625</v>
      </c>
      <c r="FE71">
        <v>786.73297119140625</v>
      </c>
      <c r="FF71">
        <v>1180.0360107421875</v>
      </c>
      <c r="FG71">
        <v>698.0311279296875</v>
      </c>
      <c r="FH71">
        <v>981.42431640625</v>
      </c>
      <c r="FI71">
        <v>1034.987548828125</v>
      </c>
      <c r="FJ71">
        <v>1021.1055297851562</v>
      </c>
      <c r="FK71">
        <v>675.29693603515625</v>
      </c>
      <c r="FL71">
        <v>905.8709716796875</v>
      </c>
      <c r="FM71">
        <v>790.02410888671875</v>
      </c>
      <c r="FN71">
        <v>985.08447265625</v>
      </c>
      <c r="FO71">
        <v>835.91339111328125</v>
      </c>
      <c r="FP71">
        <v>1025.1953125</v>
      </c>
      <c r="FQ71">
        <v>786.476806640625</v>
      </c>
      <c r="FR71">
        <v>1183.7047119140625</v>
      </c>
      <c r="FS71">
        <v>697.103759765625</v>
      </c>
      <c r="FT71">
        <v>983.875244140625</v>
      </c>
      <c r="FU71">
        <v>1023.5589599609375</v>
      </c>
      <c r="FV71">
        <v>1006.600830078125</v>
      </c>
      <c r="FW71">
        <v>672.888671875</v>
      </c>
      <c r="FX71">
        <v>906.913330078125</v>
      </c>
      <c r="FY71">
        <v>798.761474609375</v>
      </c>
      <c r="FZ71">
        <v>985.236328125</v>
      </c>
      <c r="GA71">
        <v>835.91290283203125</v>
      </c>
      <c r="GB71">
        <v>986.07403564453125</v>
      </c>
      <c r="GC71">
        <v>984.6326904296875</v>
      </c>
      <c r="GD71">
        <v>973.84173583984375</v>
      </c>
      <c r="GE71">
        <v>973.54095458984375</v>
      </c>
      <c r="GF71">
        <v>974.01385498046875</v>
      </c>
      <c r="GG71">
        <v>969.60321044921875</v>
      </c>
      <c r="GH71">
        <v>968.24102783203125</v>
      </c>
      <c r="GI71">
        <v>967.28900146484375</v>
      </c>
      <c r="GJ71">
        <v>959.665283203125</v>
      </c>
      <c r="GK71">
        <v>956.00311279296875</v>
      </c>
      <c r="GL71">
        <v>1034.4244384765625</v>
      </c>
      <c r="GM71">
        <v>788.6064453125</v>
      </c>
      <c r="GN71">
        <v>1173.5667724609375</v>
      </c>
      <c r="GO71">
        <v>708.6522216796875</v>
      </c>
      <c r="GP71">
        <v>980.14984130859375</v>
      </c>
      <c r="GQ71">
        <v>1041.92822265625</v>
      </c>
      <c r="GR71">
        <v>1019.0918579101562</v>
      </c>
      <c r="GS71">
        <v>678.73858642578125</v>
      </c>
      <c r="GT71">
        <v>904.87530517578125</v>
      </c>
      <c r="GU71">
        <v>788.54522705078125</v>
      </c>
      <c r="GV71">
        <v>989.22503662109375</v>
      </c>
      <c r="GW71">
        <v>836.778564453125</v>
      </c>
      <c r="GX71">
        <v>968.216064453125</v>
      </c>
      <c r="GY71">
        <v>968.21600341796875</v>
      </c>
    </row>
    <row r="72" spans="1:207" x14ac:dyDescent="0.2">
      <c r="A72" s="223">
        <v>44835</v>
      </c>
      <c r="B72">
        <v>10</v>
      </c>
      <c r="C72">
        <v>2022</v>
      </c>
      <c r="D72">
        <v>1021.5792236328125</v>
      </c>
      <c r="E72">
        <v>1040.1324462890625</v>
      </c>
      <c r="F72">
        <v>1069.6439208984375</v>
      </c>
      <c r="G72">
        <v>1095.509765625</v>
      </c>
      <c r="H72">
        <v>1072.142822265625</v>
      </c>
      <c r="I72">
        <v>1003.1083374023438</v>
      </c>
      <c r="J72">
        <v>1023.8007202148438</v>
      </c>
      <c r="K72">
        <v>1046.2098388671875</v>
      </c>
      <c r="L72">
        <v>1067.5718994140625</v>
      </c>
      <c r="M72">
        <v>1086.4951171875</v>
      </c>
      <c r="N72">
        <v>1070.4354248046875</v>
      </c>
      <c r="O72">
        <v>1011.3333740234375</v>
      </c>
      <c r="P72">
        <v>1013.177490234375</v>
      </c>
      <c r="Q72">
        <v>1033.0684814453125</v>
      </c>
      <c r="R72">
        <v>1062.6177978515625</v>
      </c>
      <c r="S72">
        <v>1092.7454833984375</v>
      </c>
      <c r="T72">
        <v>1065.3311767578125</v>
      </c>
      <c r="U72">
        <v>1011.05615234375</v>
      </c>
      <c r="V72">
        <v>1009.3698120117188</v>
      </c>
      <c r="W72">
        <v>1042.773193359375</v>
      </c>
      <c r="X72">
        <v>1062.114501953125</v>
      </c>
      <c r="Y72">
        <v>1082.3338623046875</v>
      </c>
      <c r="Z72">
        <v>1068.3382568359375</v>
      </c>
      <c r="AA72">
        <v>1012.8314208984375</v>
      </c>
      <c r="AB72">
        <v>1015.6181030273438</v>
      </c>
      <c r="AC72">
        <v>1041.849609375</v>
      </c>
      <c r="AD72">
        <v>1060.284912109375</v>
      </c>
      <c r="AE72">
        <v>1085.0850830078125</v>
      </c>
      <c r="AF72">
        <v>1061.3052978515625</v>
      </c>
      <c r="AG72">
        <v>1015.5158081054688</v>
      </c>
      <c r="AH72">
        <v>1011.309326171875</v>
      </c>
      <c r="AI72">
        <v>1040.076904296875</v>
      </c>
      <c r="AJ72">
        <v>1059.556884765625</v>
      </c>
      <c r="AK72">
        <v>1084.39990234375</v>
      </c>
      <c r="AL72">
        <v>1066.093017578125</v>
      </c>
      <c r="AM72">
        <v>1010.15771484375</v>
      </c>
      <c r="AN72">
        <v>1013.2013549804688</v>
      </c>
      <c r="AO72">
        <v>1037.604736328125</v>
      </c>
      <c r="AP72">
        <v>1057.8094482421875</v>
      </c>
      <c r="AQ72">
        <v>1082.4705810546875</v>
      </c>
      <c r="AR72">
        <v>1057.448486328125</v>
      </c>
      <c r="AS72">
        <v>1008.117431640625</v>
      </c>
      <c r="AT72">
        <v>1012.64990234375</v>
      </c>
      <c r="AU72">
        <v>1040.0496826171875</v>
      </c>
      <c r="AV72">
        <v>1054.2686767578125</v>
      </c>
      <c r="AW72">
        <v>1073.826904296875</v>
      </c>
      <c r="AX72">
        <v>1060.3009033203125</v>
      </c>
      <c r="AY72">
        <v>1013.9559936523438</v>
      </c>
      <c r="AZ72">
        <v>1005.9967041015625</v>
      </c>
      <c r="BA72">
        <v>1035.177734375</v>
      </c>
      <c r="BB72">
        <v>1048.5999755859375</v>
      </c>
      <c r="BC72">
        <v>1065.694580078125</v>
      </c>
      <c r="BD72">
        <v>1053.835693359375</v>
      </c>
      <c r="BE72">
        <v>1009.5211791992188</v>
      </c>
      <c r="BF72">
        <v>1004.6092529296875</v>
      </c>
      <c r="BG72">
        <v>1034.2174072265625</v>
      </c>
      <c r="BH72">
        <v>1048.8565673828125</v>
      </c>
      <c r="BI72">
        <v>1085.642333984375</v>
      </c>
      <c r="BJ72">
        <v>1050.7535400390625</v>
      </c>
      <c r="BK72">
        <v>1008.3540649414062</v>
      </c>
      <c r="BL72">
        <v>1107.284423828125</v>
      </c>
      <c r="BM72">
        <v>836.3173828125</v>
      </c>
      <c r="BN72">
        <v>1237.385986328125</v>
      </c>
      <c r="BO72">
        <v>793.2989501953125</v>
      </c>
      <c r="BP72">
        <v>1022.8223266601562</v>
      </c>
      <c r="BQ72">
        <v>1136.582275390625</v>
      </c>
      <c r="BR72">
        <v>1076.6680908203125</v>
      </c>
      <c r="BS72">
        <v>770.1961669921875</v>
      </c>
      <c r="BT72">
        <v>951.90264892578125</v>
      </c>
      <c r="BU72">
        <v>845.763916015625</v>
      </c>
      <c r="BV72">
        <v>1069.2008056640625</v>
      </c>
      <c r="BW72">
        <v>893.89227294921875</v>
      </c>
      <c r="BX72">
        <v>1103.744140625</v>
      </c>
      <c r="BY72">
        <v>835.91314697265625</v>
      </c>
      <c r="BZ72">
        <v>1239.7813720703125</v>
      </c>
      <c r="CA72">
        <v>786.3160400390625</v>
      </c>
      <c r="CB72">
        <v>1023.91650390625</v>
      </c>
      <c r="CC72">
        <v>1138.6907958984375</v>
      </c>
      <c r="CD72">
        <v>1076.2327880859375</v>
      </c>
      <c r="CE72">
        <v>767.754150390625</v>
      </c>
      <c r="CF72">
        <v>954.030517578125</v>
      </c>
      <c r="CG72">
        <v>816.97119140625</v>
      </c>
      <c r="CH72">
        <v>1070.6641845703125</v>
      </c>
      <c r="CI72">
        <v>893.8111572265625</v>
      </c>
      <c r="CJ72">
        <v>1101.544921875</v>
      </c>
      <c r="CK72">
        <v>832.1390380859375</v>
      </c>
      <c r="CL72">
        <v>1249.18408203125</v>
      </c>
      <c r="CM72">
        <v>771.79315185546875</v>
      </c>
      <c r="CN72">
        <v>1025.240234375</v>
      </c>
      <c r="CO72">
        <v>1126.8507080078125</v>
      </c>
      <c r="CP72">
        <v>1079.393310546875</v>
      </c>
      <c r="CQ72">
        <v>765.30255126953125</v>
      </c>
      <c r="CR72">
        <v>955.5589599609375</v>
      </c>
      <c r="CS72">
        <v>848.1978759765625</v>
      </c>
      <c r="CT72">
        <v>1070.93115234375</v>
      </c>
      <c r="CU72">
        <v>890.1334228515625</v>
      </c>
      <c r="CV72">
        <v>1100.75537109375</v>
      </c>
      <c r="CW72">
        <v>834.0640869140625</v>
      </c>
      <c r="CX72">
        <v>1247.80126953125</v>
      </c>
      <c r="CY72">
        <v>773.50323486328125</v>
      </c>
      <c r="CZ72">
        <v>1028.05419921875</v>
      </c>
      <c r="DA72">
        <v>1134.64599609375</v>
      </c>
      <c r="DB72">
        <v>1064.7396240234375</v>
      </c>
      <c r="DC72">
        <v>762.692626953125</v>
      </c>
      <c r="DD72">
        <v>954.53314208984375</v>
      </c>
      <c r="DE72">
        <v>842.177001953125</v>
      </c>
      <c r="DF72">
        <v>1067.2705078125</v>
      </c>
      <c r="DG72">
        <v>889.48681640625</v>
      </c>
      <c r="DH72">
        <v>1099.4248046875</v>
      </c>
      <c r="DI72">
        <v>831.55413818359375</v>
      </c>
      <c r="DJ72">
        <v>1254.9642333984375</v>
      </c>
      <c r="DK72">
        <v>759.97625732421875</v>
      </c>
      <c r="DL72">
        <v>1027.445556640625</v>
      </c>
      <c r="DM72">
        <v>1132.4512939453125</v>
      </c>
      <c r="DN72">
        <v>1077.2890625</v>
      </c>
      <c r="DO72">
        <v>761.58636474609375</v>
      </c>
      <c r="DP72">
        <v>955.897705078125</v>
      </c>
      <c r="DQ72">
        <v>830.80938720703125</v>
      </c>
      <c r="DR72">
        <v>1064.568115234375</v>
      </c>
      <c r="DS72">
        <v>886.91851806640625</v>
      </c>
      <c r="DT72">
        <v>1096.956787109375</v>
      </c>
      <c r="DU72">
        <v>831.01611328125</v>
      </c>
      <c r="DV72">
        <v>1252.2615966796875</v>
      </c>
      <c r="DW72">
        <v>759.38531494140625</v>
      </c>
      <c r="DX72">
        <v>1028.1009521484375</v>
      </c>
      <c r="DY72">
        <v>1130.5020751953125</v>
      </c>
      <c r="DZ72">
        <v>1072.2027587890625</v>
      </c>
      <c r="EA72">
        <v>761.32861328125</v>
      </c>
      <c r="EB72">
        <v>955.56689453125</v>
      </c>
      <c r="EC72">
        <v>859.9774169921875</v>
      </c>
      <c r="ED72">
        <v>1063.199951171875</v>
      </c>
      <c r="EE72">
        <v>888.13421630859375</v>
      </c>
      <c r="EF72">
        <v>1095.9256591796875</v>
      </c>
      <c r="EG72">
        <v>829.58624267578125</v>
      </c>
      <c r="EH72">
        <v>1254.770263671875</v>
      </c>
      <c r="EI72">
        <v>759.18829345703125</v>
      </c>
      <c r="EJ72">
        <v>1027.67626953125</v>
      </c>
      <c r="EK72">
        <v>1123.148193359375</v>
      </c>
      <c r="EL72">
        <v>1063.333984375</v>
      </c>
      <c r="EM72">
        <v>759.6947021484375</v>
      </c>
      <c r="EN72">
        <v>956.0902099609375</v>
      </c>
      <c r="EO72">
        <v>838.63104248046875</v>
      </c>
      <c r="EP72">
        <v>1062.9703369140625</v>
      </c>
      <c r="EQ72">
        <v>887.92169189453125</v>
      </c>
      <c r="ER72">
        <v>1095.352294921875</v>
      </c>
      <c r="ES72">
        <v>831.4290771484375</v>
      </c>
      <c r="ET72">
        <v>1257.8115234375</v>
      </c>
      <c r="EU72">
        <v>755.14849853515625</v>
      </c>
      <c r="EV72">
        <v>1028.621337890625</v>
      </c>
      <c r="EW72">
        <v>1109.5269775390625</v>
      </c>
      <c r="EX72">
        <v>1066.8680419921875</v>
      </c>
      <c r="EY72">
        <v>757.94952392578125</v>
      </c>
      <c r="EZ72">
        <v>955.770751953125</v>
      </c>
      <c r="FA72">
        <v>847.30303955078125</v>
      </c>
      <c r="FB72">
        <v>1062.1522216796875</v>
      </c>
      <c r="FC72">
        <v>888.20281982421875</v>
      </c>
      <c r="FD72">
        <v>1092.600830078125</v>
      </c>
      <c r="FE72">
        <v>829.93096923828125</v>
      </c>
      <c r="FF72">
        <v>1259.901611328125</v>
      </c>
      <c r="FG72">
        <v>750.02154541015625</v>
      </c>
      <c r="FH72">
        <v>1029.736083984375</v>
      </c>
      <c r="FI72">
        <v>1110.0545654296875</v>
      </c>
      <c r="FJ72">
        <v>1066.8394775390625</v>
      </c>
      <c r="FK72">
        <v>757.180419921875</v>
      </c>
      <c r="FL72">
        <v>956.99945068359375</v>
      </c>
      <c r="FM72">
        <v>854.9501953125</v>
      </c>
      <c r="FN72">
        <v>1059.1756591796875</v>
      </c>
      <c r="FO72">
        <v>887.87042236328125</v>
      </c>
      <c r="FP72">
        <v>1090.0660400390625</v>
      </c>
      <c r="FQ72">
        <v>829.12701416015625</v>
      </c>
      <c r="FR72">
        <v>1263.500732421875</v>
      </c>
      <c r="FS72">
        <v>749.68243408203125</v>
      </c>
      <c r="FT72">
        <v>1031.5433349609375</v>
      </c>
      <c r="FU72">
        <v>1097.9400634765625</v>
      </c>
      <c r="FV72">
        <v>1050.3135986328125</v>
      </c>
      <c r="FW72">
        <v>755.56378173828125</v>
      </c>
      <c r="FX72">
        <v>958.1329345703125</v>
      </c>
      <c r="FY72">
        <v>868.20220947265625</v>
      </c>
      <c r="FZ72">
        <v>1060.62744140625</v>
      </c>
      <c r="GA72">
        <v>888.5355224609375</v>
      </c>
      <c r="GB72">
        <v>1048.2110595703125</v>
      </c>
      <c r="GC72">
        <v>1046.6729736328125</v>
      </c>
      <c r="GD72">
        <v>1035.8109130859375</v>
      </c>
      <c r="GE72">
        <v>1034.8646240234375</v>
      </c>
      <c r="GF72">
        <v>1036.04248046875</v>
      </c>
      <c r="GG72">
        <v>1031.6806640625</v>
      </c>
      <c r="GH72">
        <v>1029.623779296875</v>
      </c>
      <c r="GI72">
        <v>1028.8707275390625</v>
      </c>
      <c r="GJ72">
        <v>1021.240966796875</v>
      </c>
      <c r="GK72">
        <v>1017.021484375</v>
      </c>
      <c r="GL72">
        <v>1097.951904296875</v>
      </c>
      <c r="GM72">
        <v>831.5887451171875</v>
      </c>
      <c r="GN72">
        <v>1253.6715087890625</v>
      </c>
      <c r="GO72">
        <v>761.349365234375</v>
      </c>
      <c r="GP72">
        <v>1028.657958984375</v>
      </c>
      <c r="GQ72">
        <v>1116.5919189453125</v>
      </c>
      <c r="GR72">
        <v>1065.6983642578125</v>
      </c>
      <c r="GS72">
        <v>760.62579345703125</v>
      </c>
      <c r="GT72">
        <v>956.1197509765625</v>
      </c>
      <c r="GU72">
        <v>851.1259765625</v>
      </c>
      <c r="GV72">
        <v>1063.1060791015625</v>
      </c>
      <c r="GW72">
        <v>888.867431640625</v>
      </c>
      <c r="GX72">
        <v>1029.8272705078125</v>
      </c>
      <c r="GY72">
        <v>1029.8271484375</v>
      </c>
    </row>
    <row r="73" spans="1:207" x14ac:dyDescent="0.2">
      <c r="A73" s="223">
        <v>44866</v>
      </c>
      <c r="B73">
        <v>11</v>
      </c>
      <c r="C73">
        <v>2022</v>
      </c>
      <c r="D73">
        <v>1069.2215576171875</v>
      </c>
      <c r="E73">
        <v>1090.0408935546875</v>
      </c>
      <c r="F73">
        <v>1117.2049560546875</v>
      </c>
      <c r="G73">
        <v>1144.0164794921875</v>
      </c>
      <c r="H73">
        <v>1122.5465087890625</v>
      </c>
      <c r="I73">
        <v>1051.7733154296875</v>
      </c>
      <c r="J73">
        <v>1070.9688720703125</v>
      </c>
      <c r="K73">
        <v>1096.568603515625</v>
      </c>
      <c r="L73">
        <v>1115.558349609375</v>
      </c>
      <c r="M73">
        <v>1135.1534423828125</v>
      </c>
      <c r="N73">
        <v>1121.10888671875</v>
      </c>
      <c r="O73">
        <v>1060.575439453125</v>
      </c>
      <c r="P73">
        <v>1061.6710205078125</v>
      </c>
      <c r="Q73">
        <v>1083.9378662109375</v>
      </c>
      <c r="R73">
        <v>1110.8443603515625</v>
      </c>
      <c r="S73">
        <v>1142.0660400390625</v>
      </c>
      <c r="T73">
        <v>1116.630859375</v>
      </c>
      <c r="U73">
        <v>1060.1663818359375</v>
      </c>
      <c r="V73">
        <v>1058.759033203125</v>
      </c>
      <c r="W73">
        <v>1093.822509765625</v>
      </c>
      <c r="X73">
        <v>1110.4442138671875</v>
      </c>
      <c r="Y73">
        <v>1131.8619384765625</v>
      </c>
      <c r="Z73">
        <v>1120.343994140625</v>
      </c>
      <c r="AA73">
        <v>1062.213134765625</v>
      </c>
      <c r="AB73">
        <v>1064.4456787109375</v>
      </c>
      <c r="AC73">
        <v>1093.2999267578125</v>
      </c>
      <c r="AD73">
        <v>1108.722412109375</v>
      </c>
      <c r="AE73">
        <v>1134.8048095703125</v>
      </c>
      <c r="AF73">
        <v>1113.3223876953125</v>
      </c>
      <c r="AG73">
        <v>1064.9591064453125</v>
      </c>
      <c r="AH73">
        <v>1060.3060302734375</v>
      </c>
      <c r="AI73">
        <v>1091.3326416015625</v>
      </c>
      <c r="AJ73">
        <v>1108.28369140625</v>
      </c>
      <c r="AK73">
        <v>1133.9794921875</v>
      </c>
      <c r="AL73">
        <v>1118.7667236328125</v>
      </c>
      <c r="AM73">
        <v>1059.1593017578125</v>
      </c>
      <c r="AN73">
        <v>1063.065673828125</v>
      </c>
      <c r="AO73">
        <v>1089.08642578125</v>
      </c>
      <c r="AP73">
        <v>1106.4970703125</v>
      </c>
      <c r="AQ73">
        <v>1132.839111328125</v>
      </c>
      <c r="AR73">
        <v>1111.2606201171875</v>
      </c>
      <c r="AS73">
        <v>1058.141357421875</v>
      </c>
      <c r="AT73">
        <v>1062.5919189453125</v>
      </c>
      <c r="AU73">
        <v>1091.929931640625</v>
      </c>
      <c r="AV73">
        <v>1103.336669921875</v>
      </c>
      <c r="AW73">
        <v>1123.9951171875</v>
      </c>
      <c r="AX73">
        <v>1114.1563720703125</v>
      </c>
      <c r="AY73">
        <v>1063.7486572265625</v>
      </c>
      <c r="AZ73">
        <v>1055.88818359375</v>
      </c>
      <c r="BA73">
        <v>1087.50634765625</v>
      </c>
      <c r="BB73">
        <v>1097.7376708984375</v>
      </c>
      <c r="BC73">
        <v>1116.1962890625</v>
      </c>
      <c r="BD73">
        <v>1108.2991943359375</v>
      </c>
      <c r="BE73">
        <v>1059.80908203125</v>
      </c>
      <c r="BF73">
        <v>1055.87353515625</v>
      </c>
      <c r="BG73">
        <v>1086.5235595703125</v>
      </c>
      <c r="BH73">
        <v>1098.279052734375</v>
      </c>
      <c r="BI73">
        <v>1136.5826416015625</v>
      </c>
      <c r="BJ73">
        <v>1106.146240234375</v>
      </c>
      <c r="BK73">
        <v>1058.855224609375</v>
      </c>
      <c r="BL73">
        <v>1147.2772216796875</v>
      </c>
      <c r="BM73">
        <v>890.71307373046875</v>
      </c>
      <c r="BN73">
        <v>1293.1676025390625</v>
      </c>
      <c r="BO73">
        <v>856.980712890625</v>
      </c>
      <c r="BP73">
        <v>1076.419921875</v>
      </c>
      <c r="BQ73">
        <v>1186.98681640625</v>
      </c>
      <c r="BR73">
        <v>1138.98876953125</v>
      </c>
      <c r="BS73">
        <v>817.21893310546875</v>
      </c>
      <c r="BT73">
        <v>993.30645751953125</v>
      </c>
      <c r="BU73">
        <v>874.5889892578125</v>
      </c>
      <c r="BV73">
        <v>1126.62109375</v>
      </c>
      <c r="BW73">
        <v>946.01898193359375</v>
      </c>
      <c r="BX73">
        <v>1143.4012451171875</v>
      </c>
      <c r="BY73">
        <v>889.14837646484375</v>
      </c>
      <c r="BZ73">
        <v>1296.1654052734375</v>
      </c>
      <c r="CA73">
        <v>848.73980712890625</v>
      </c>
      <c r="CB73">
        <v>1078.113525390625</v>
      </c>
      <c r="CC73">
        <v>1188.847900390625</v>
      </c>
      <c r="CD73">
        <v>1138.716064453125</v>
      </c>
      <c r="CE73">
        <v>815.32562255859375</v>
      </c>
      <c r="CF73">
        <v>994.9783935546875</v>
      </c>
      <c r="CG73">
        <v>846.14141845703125</v>
      </c>
      <c r="CH73">
        <v>1127.8302001953125</v>
      </c>
      <c r="CI73">
        <v>946.0631103515625</v>
      </c>
      <c r="CJ73">
        <v>1140.861572265625</v>
      </c>
      <c r="CK73">
        <v>885.59088134765625</v>
      </c>
      <c r="CL73">
        <v>1305.7703857421875</v>
      </c>
      <c r="CM73">
        <v>836.04071044921875</v>
      </c>
      <c r="CN73">
        <v>1079.8115234375</v>
      </c>
      <c r="CO73">
        <v>1174.6544189453125</v>
      </c>
      <c r="CP73">
        <v>1142.0496826171875</v>
      </c>
      <c r="CQ73">
        <v>813.2587890625</v>
      </c>
      <c r="CR73">
        <v>995.93121337890625</v>
      </c>
      <c r="CS73">
        <v>879.8980712890625</v>
      </c>
      <c r="CT73">
        <v>1128.307861328125</v>
      </c>
      <c r="CU73">
        <v>942.43524169921875</v>
      </c>
      <c r="CV73">
        <v>1139.9180908203125</v>
      </c>
      <c r="CW73">
        <v>886.82391357421875</v>
      </c>
      <c r="CX73">
        <v>1304.6925048828125</v>
      </c>
      <c r="CY73">
        <v>837.09002685546875</v>
      </c>
      <c r="CZ73">
        <v>1083.4365234375</v>
      </c>
      <c r="DA73">
        <v>1183.746337890625</v>
      </c>
      <c r="DB73">
        <v>1128.864501953125</v>
      </c>
      <c r="DC73">
        <v>810.8687744140625</v>
      </c>
      <c r="DD73">
        <v>994.72406005859375</v>
      </c>
      <c r="DE73">
        <v>873.41168212890625</v>
      </c>
      <c r="DF73">
        <v>1125.3109130859375</v>
      </c>
      <c r="DG73">
        <v>941.7139892578125</v>
      </c>
      <c r="DH73">
        <v>1138.4090576171875</v>
      </c>
      <c r="DI73">
        <v>885.53436279296875</v>
      </c>
      <c r="DJ73">
        <v>1312.2947998046875</v>
      </c>
      <c r="DK73">
        <v>824.14910888671875</v>
      </c>
      <c r="DL73">
        <v>1082.8577880859375</v>
      </c>
      <c r="DM73">
        <v>1180.7755126953125</v>
      </c>
      <c r="DN73">
        <v>1140.4212646484375</v>
      </c>
      <c r="DO73">
        <v>810.34320068359375</v>
      </c>
      <c r="DP73">
        <v>996.117919921875</v>
      </c>
      <c r="DQ73">
        <v>862.71759033203125</v>
      </c>
      <c r="DR73">
        <v>1123.1024169921875</v>
      </c>
      <c r="DS73">
        <v>939.42279052734375</v>
      </c>
      <c r="DT73">
        <v>1135.8658447265625</v>
      </c>
      <c r="DU73">
        <v>884.64276123046875</v>
      </c>
      <c r="DV73">
        <v>1309.4088134765625</v>
      </c>
      <c r="DW73">
        <v>823.6622314453125</v>
      </c>
      <c r="DX73">
        <v>1083.7518310546875</v>
      </c>
      <c r="DY73">
        <v>1178.6158447265625</v>
      </c>
      <c r="DZ73">
        <v>1136.21240234375</v>
      </c>
      <c r="EA73">
        <v>809.59375</v>
      </c>
      <c r="EB73">
        <v>994.8243408203125</v>
      </c>
      <c r="EC73">
        <v>891.892822265625</v>
      </c>
      <c r="ED73">
        <v>1121.744873046875</v>
      </c>
      <c r="EE73">
        <v>940.29486083984375</v>
      </c>
      <c r="EF73">
        <v>1134.698974609375</v>
      </c>
      <c r="EG73">
        <v>882.67303466796875</v>
      </c>
      <c r="EH73">
        <v>1311.90869140625</v>
      </c>
      <c r="EI73">
        <v>822.9552001953125</v>
      </c>
      <c r="EJ73">
        <v>1083.0074462890625</v>
      </c>
      <c r="EK73">
        <v>1169.62158203125</v>
      </c>
      <c r="EL73">
        <v>1128.053466796875</v>
      </c>
      <c r="EM73">
        <v>807.937744140625</v>
      </c>
      <c r="EN73">
        <v>996.30859375</v>
      </c>
      <c r="EO73">
        <v>870.5335693359375</v>
      </c>
      <c r="EP73">
        <v>1121.5252685546875</v>
      </c>
      <c r="EQ73">
        <v>940.3809814453125</v>
      </c>
      <c r="ER73">
        <v>1133.8585205078125</v>
      </c>
      <c r="ES73">
        <v>885.2752685546875</v>
      </c>
      <c r="ET73">
        <v>1315.0008544921875</v>
      </c>
      <c r="EU73">
        <v>820.77606201171875</v>
      </c>
      <c r="EV73">
        <v>1084.53857421875</v>
      </c>
      <c r="EW73">
        <v>1153.111572265625</v>
      </c>
      <c r="EX73">
        <v>1131.6837158203125</v>
      </c>
      <c r="EY73">
        <v>806.741943359375</v>
      </c>
      <c r="EZ73">
        <v>995.3621826171875</v>
      </c>
      <c r="FA73">
        <v>878.40618896484375</v>
      </c>
      <c r="FB73">
        <v>1120.8900146484375</v>
      </c>
      <c r="FC73">
        <v>940.07879638671875</v>
      </c>
      <c r="FD73">
        <v>1130.7484130859375</v>
      </c>
      <c r="FE73">
        <v>883.1217041015625</v>
      </c>
      <c r="FF73">
        <v>1317.542236328125</v>
      </c>
      <c r="FG73">
        <v>815.97845458984375</v>
      </c>
      <c r="FH73">
        <v>1085.8792724609375</v>
      </c>
      <c r="FI73">
        <v>1153.4276123046875</v>
      </c>
      <c r="FJ73">
        <v>1131.5323486328125</v>
      </c>
      <c r="FK73">
        <v>805.9427490234375</v>
      </c>
      <c r="FL73">
        <v>996.27154541015625</v>
      </c>
      <c r="FM73">
        <v>886.98193359375</v>
      </c>
      <c r="FN73">
        <v>1118.412109375</v>
      </c>
      <c r="FO73">
        <v>939.62164306640625</v>
      </c>
      <c r="FP73">
        <v>1127.7109375</v>
      </c>
      <c r="FQ73">
        <v>881.2735595703125</v>
      </c>
      <c r="FR73">
        <v>1320.52490234375</v>
      </c>
      <c r="FS73">
        <v>817.3507080078125</v>
      </c>
      <c r="FT73">
        <v>1088.1138916015625</v>
      </c>
      <c r="FU73">
        <v>1139.0601806640625</v>
      </c>
      <c r="FV73">
        <v>1116.1363525390625</v>
      </c>
      <c r="FW73">
        <v>803.4942626953125</v>
      </c>
      <c r="FX73">
        <v>997.00079345703125</v>
      </c>
      <c r="FY73">
        <v>899.63092041015625</v>
      </c>
      <c r="FZ73">
        <v>1119.697021484375</v>
      </c>
      <c r="GA73">
        <v>940.26171875</v>
      </c>
      <c r="GB73">
        <v>1096.846435546875</v>
      </c>
      <c r="GC73">
        <v>1095.4517822265625</v>
      </c>
      <c r="GD73">
        <v>1085.314697265625</v>
      </c>
      <c r="GE73">
        <v>1084.9134521484375</v>
      </c>
      <c r="GF73">
        <v>1086.119384765625</v>
      </c>
      <c r="GG73">
        <v>1081.7281494140625</v>
      </c>
      <c r="GH73">
        <v>1080.234375</v>
      </c>
      <c r="GI73">
        <v>1079.67431640625</v>
      </c>
      <c r="GJ73">
        <v>1072.1842041015625</v>
      </c>
      <c r="GK73">
        <v>1068.59228515625</v>
      </c>
      <c r="GL73">
        <v>1136.8077392578125</v>
      </c>
      <c r="GM73">
        <v>884.82061767578125</v>
      </c>
      <c r="GN73">
        <v>1310.6705322265625</v>
      </c>
      <c r="GO73">
        <v>826.3896484375</v>
      </c>
      <c r="GP73">
        <v>1084.380615234375</v>
      </c>
      <c r="GQ73">
        <v>1161.707275390625</v>
      </c>
      <c r="GR73">
        <v>1130.09765625</v>
      </c>
      <c r="GS73">
        <v>808.8707275390625</v>
      </c>
      <c r="GT73">
        <v>995.84356689453125</v>
      </c>
      <c r="GU73">
        <v>882.6163330078125</v>
      </c>
      <c r="GV73">
        <v>1121.716552734375</v>
      </c>
      <c r="GW73">
        <v>940.91326904296875</v>
      </c>
      <c r="GX73">
        <v>1080.225341796875</v>
      </c>
      <c r="GY73">
        <v>1080.2252197265625</v>
      </c>
    </row>
    <row r="74" spans="1:207" x14ac:dyDescent="0.2">
      <c r="A74" s="223">
        <v>44896</v>
      </c>
      <c r="B74">
        <v>12</v>
      </c>
      <c r="C74">
        <v>2022</v>
      </c>
      <c r="D74">
        <v>1125.382080078125</v>
      </c>
      <c r="E74">
        <v>1143.5955810546875</v>
      </c>
      <c r="F74">
        <v>1166.2352294921875</v>
      </c>
      <c r="G74">
        <v>1196.281005859375</v>
      </c>
      <c r="H74">
        <v>1173.3304443359375</v>
      </c>
      <c r="I74">
        <v>1097.7061767578125</v>
      </c>
      <c r="J74">
        <v>1127.0147705078125</v>
      </c>
      <c r="K74">
        <v>1150.559326171875</v>
      </c>
      <c r="L74">
        <v>1165.53662109375</v>
      </c>
      <c r="M74">
        <v>1187.8048095703125</v>
      </c>
      <c r="N74">
        <v>1173.1268310546875</v>
      </c>
      <c r="O74">
        <v>1107.588134765625</v>
      </c>
      <c r="P74">
        <v>1117.1116943359375</v>
      </c>
      <c r="Q74">
        <v>1137.894287109375</v>
      </c>
      <c r="R74">
        <v>1161.94775390625</v>
      </c>
      <c r="S74">
        <v>1197.1248779296875</v>
      </c>
      <c r="T74">
        <v>1171.050048828125</v>
      </c>
      <c r="U74">
        <v>1106.8902587890625</v>
      </c>
      <c r="V74">
        <v>1115.2469482421875</v>
      </c>
      <c r="W74">
        <v>1148.655029296875</v>
      </c>
      <c r="X74">
        <v>1161.9083251953125</v>
      </c>
      <c r="Y74">
        <v>1186.3958740234375</v>
      </c>
      <c r="Z74">
        <v>1175.58203125</v>
      </c>
      <c r="AA74">
        <v>1109.36572265625</v>
      </c>
      <c r="AB74">
        <v>1120.7830810546875</v>
      </c>
      <c r="AC74">
        <v>1148.5975341796875</v>
      </c>
      <c r="AD74">
        <v>1160.7662353515625</v>
      </c>
      <c r="AE74">
        <v>1190.747802734375</v>
      </c>
      <c r="AF74">
        <v>1167.1456298828125</v>
      </c>
      <c r="AG74">
        <v>1112.6146240234375</v>
      </c>
      <c r="AH74">
        <v>1116.53125</v>
      </c>
      <c r="AI74">
        <v>1146.431640625</v>
      </c>
      <c r="AJ74">
        <v>1160.7410888671875</v>
      </c>
      <c r="AK74">
        <v>1188.4111328125</v>
      </c>
      <c r="AL74">
        <v>1175.0130615234375</v>
      </c>
      <c r="AM74">
        <v>1107.600830078125</v>
      </c>
      <c r="AN74">
        <v>1119.5213623046875</v>
      </c>
      <c r="AO74">
        <v>1144.4991455078125</v>
      </c>
      <c r="AP74">
        <v>1159.5350341796875</v>
      </c>
      <c r="AQ74">
        <v>1189.321533203125</v>
      </c>
      <c r="AR74">
        <v>1169.5084228515625</v>
      </c>
      <c r="AS74">
        <v>1106.820556640625</v>
      </c>
      <c r="AT74">
        <v>1119.3580322265625</v>
      </c>
      <c r="AU74">
        <v>1147.8892822265625</v>
      </c>
      <c r="AV74">
        <v>1157.5577392578125</v>
      </c>
      <c r="AW74">
        <v>1180.0179443359375</v>
      </c>
      <c r="AX74">
        <v>1174.1890869140625</v>
      </c>
      <c r="AY74">
        <v>1113.5772705078125</v>
      </c>
      <c r="AZ74">
        <v>1112.8212890625</v>
      </c>
      <c r="BA74">
        <v>1143.996826171875</v>
      </c>
      <c r="BB74">
        <v>1152.959228515625</v>
      </c>
      <c r="BC74">
        <v>1172.5845947265625</v>
      </c>
      <c r="BD74">
        <v>1167.97802734375</v>
      </c>
      <c r="BE74">
        <v>1109.5538330078125</v>
      </c>
      <c r="BF74">
        <v>1113.2608642578125</v>
      </c>
      <c r="BG74">
        <v>1143.394775390625</v>
      </c>
      <c r="BH74">
        <v>1154.6761474609375</v>
      </c>
      <c r="BI74">
        <v>1196.4134521484375</v>
      </c>
      <c r="BJ74">
        <v>1169.0836181640625</v>
      </c>
      <c r="BK74">
        <v>1109.599853515625</v>
      </c>
      <c r="BL74">
        <v>1196.025146484375</v>
      </c>
      <c r="BM74">
        <v>955.284912109375</v>
      </c>
      <c r="BN74">
        <v>1346.093017578125</v>
      </c>
      <c r="BO74">
        <v>892.46630859375</v>
      </c>
      <c r="BP74">
        <v>1141.6409912109375</v>
      </c>
      <c r="BQ74">
        <v>1253.631591796875</v>
      </c>
      <c r="BR74">
        <v>1207.451416015625</v>
      </c>
      <c r="BS74">
        <v>847.54376220703125</v>
      </c>
      <c r="BT74">
        <v>1043.16650390625</v>
      </c>
      <c r="BU74">
        <v>908.939697265625</v>
      </c>
      <c r="BV74">
        <v>1206.411865234375</v>
      </c>
      <c r="BW74">
        <v>999.624755859375</v>
      </c>
      <c r="BX74">
        <v>1192.964599609375</v>
      </c>
      <c r="BY74">
        <v>953.0078125</v>
      </c>
      <c r="BZ74">
        <v>1348.9957275390625</v>
      </c>
      <c r="CA74">
        <v>883.82269287109375</v>
      </c>
      <c r="CB74">
        <v>1142.714111328125</v>
      </c>
      <c r="CC74">
        <v>1256.4046630859375</v>
      </c>
      <c r="CD74">
        <v>1206.9666748046875</v>
      </c>
      <c r="CE74">
        <v>845.6669921875</v>
      </c>
      <c r="CF74">
        <v>1043.3570556640625</v>
      </c>
      <c r="CG74">
        <v>875.70257568359375</v>
      </c>
      <c r="CH74">
        <v>1208.0357666015625</v>
      </c>
      <c r="CI74">
        <v>1000.034912109375</v>
      </c>
      <c r="CJ74">
        <v>1191.183837890625</v>
      </c>
      <c r="CK74">
        <v>949.75341796875</v>
      </c>
      <c r="CL74">
        <v>1358.725341796875</v>
      </c>
      <c r="CM74">
        <v>870.75848388671875</v>
      </c>
      <c r="CN74">
        <v>1144.502685546875</v>
      </c>
      <c r="CO74">
        <v>1241.187744140625</v>
      </c>
      <c r="CP74">
        <v>1210.8121337890625</v>
      </c>
      <c r="CQ74">
        <v>842.58978271484375</v>
      </c>
      <c r="CR74">
        <v>1043.7332763671875</v>
      </c>
      <c r="CS74">
        <v>917.0391845703125</v>
      </c>
      <c r="CT74">
        <v>1208.7508544921875</v>
      </c>
      <c r="CU74">
        <v>996.62738037109375</v>
      </c>
      <c r="CV74">
        <v>1190.7213134765625</v>
      </c>
      <c r="CW74">
        <v>949.9371337890625</v>
      </c>
      <c r="CX74">
        <v>1357.3480224609375</v>
      </c>
      <c r="CY74">
        <v>871.8486328125</v>
      </c>
      <c r="CZ74">
        <v>1148.1737060546875</v>
      </c>
      <c r="DA74">
        <v>1250.96875</v>
      </c>
      <c r="DB74">
        <v>1195.724365234375</v>
      </c>
      <c r="DC74">
        <v>839.77099609375</v>
      </c>
      <c r="DD74">
        <v>1041.72314453125</v>
      </c>
      <c r="DE74">
        <v>909.61322021484375</v>
      </c>
      <c r="DF74">
        <v>1205.93359375</v>
      </c>
      <c r="DG74">
        <v>995.65582275390625</v>
      </c>
      <c r="DH74">
        <v>1190.1429443359375</v>
      </c>
      <c r="DI74">
        <v>949.63201904296875</v>
      </c>
      <c r="DJ74">
        <v>1364.944091796875</v>
      </c>
      <c r="DK74">
        <v>858.66204833984375</v>
      </c>
      <c r="DL74">
        <v>1147.46044921875</v>
      </c>
      <c r="DM74">
        <v>1248.4783935546875</v>
      </c>
      <c r="DN74">
        <v>1208.541748046875</v>
      </c>
      <c r="DO74">
        <v>838.520751953125</v>
      </c>
      <c r="DP74">
        <v>1042.7237548828125</v>
      </c>
      <c r="DQ74">
        <v>895.91644287109375</v>
      </c>
      <c r="DR74">
        <v>1203.195068359375</v>
      </c>
      <c r="DS74">
        <v>993.33721923828125</v>
      </c>
      <c r="DT74">
        <v>1187.703125</v>
      </c>
      <c r="DU74">
        <v>948.461669921875</v>
      </c>
      <c r="DV74">
        <v>1362.1107177734375</v>
      </c>
      <c r="DW74">
        <v>858.14501953125</v>
      </c>
      <c r="DX74">
        <v>1147.268798828125</v>
      </c>
      <c r="DY74">
        <v>1246.0145263671875</v>
      </c>
      <c r="DZ74">
        <v>1203.4752197265625</v>
      </c>
      <c r="EA74">
        <v>837.6126708984375</v>
      </c>
      <c r="EB74">
        <v>1041.467041015625</v>
      </c>
      <c r="EC74">
        <v>932.138671875</v>
      </c>
      <c r="ED74">
        <v>1201.857666015625</v>
      </c>
      <c r="EE74">
        <v>994.48980712890625</v>
      </c>
      <c r="EF74">
        <v>1186.725341796875</v>
      </c>
      <c r="EG74">
        <v>945.86273193359375</v>
      </c>
      <c r="EH74">
        <v>1364.7430419921875</v>
      </c>
      <c r="EI74">
        <v>857.4891357421875</v>
      </c>
      <c r="EJ74">
        <v>1147.00537109375</v>
      </c>
      <c r="EK74">
        <v>1236.3607177734375</v>
      </c>
      <c r="EL74">
        <v>1193.9073486328125</v>
      </c>
      <c r="EM74">
        <v>835.88134765625</v>
      </c>
      <c r="EN74">
        <v>1042.413330078125</v>
      </c>
      <c r="EO74">
        <v>906.3226318359375</v>
      </c>
      <c r="EP74">
        <v>1202.14892578125</v>
      </c>
      <c r="EQ74">
        <v>994.52813720703125</v>
      </c>
      <c r="ER74">
        <v>1186.7919921875</v>
      </c>
      <c r="ES74">
        <v>949.10137939453125</v>
      </c>
      <c r="ET74">
        <v>1367.744873046875</v>
      </c>
      <c r="EU74">
        <v>855.28619384765625</v>
      </c>
      <c r="EV74">
        <v>1148.1326904296875</v>
      </c>
      <c r="EW74">
        <v>1218.5740966796875</v>
      </c>
      <c r="EX74">
        <v>1197.6947021484375</v>
      </c>
      <c r="EY74">
        <v>834.0732421875</v>
      </c>
      <c r="EZ74">
        <v>1040.9627685546875</v>
      </c>
      <c r="FA74">
        <v>916.79608154296875</v>
      </c>
      <c r="FB74">
        <v>1201.607177734375</v>
      </c>
      <c r="FC74">
        <v>993.951416015625</v>
      </c>
      <c r="FD74">
        <v>1184.5374755859375</v>
      </c>
      <c r="FE74">
        <v>946.13006591796875</v>
      </c>
      <c r="FF74">
        <v>1370.1563720703125</v>
      </c>
      <c r="FG74">
        <v>850.45880126953125</v>
      </c>
      <c r="FH74">
        <v>1149.765625</v>
      </c>
      <c r="FI74">
        <v>1219.2445068359375</v>
      </c>
      <c r="FJ74">
        <v>1196.6817626953125</v>
      </c>
      <c r="FK74">
        <v>832.53564453125</v>
      </c>
      <c r="FL74">
        <v>1041.3033447265625</v>
      </c>
      <c r="FM74">
        <v>927.2982177734375</v>
      </c>
      <c r="FN74">
        <v>1198.400634765625</v>
      </c>
      <c r="FO74">
        <v>993.88677978515625</v>
      </c>
      <c r="FP74">
        <v>1181.8253173828125</v>
      </c>
      <c r="FQ74">
        <v>943.773681640625</v>
      </c>
      <c r="FR74">
        <v>1373.5570068359375</v>
      </c>
      <c r="FS74">
        <v>851.7923583984375</v>
      </c>
      <c r="FT74">
        <v>1152.1806640625</v>
      </c>
      <c r="FU74">
        <v>1203.57958984375</v>
      </c>
      <c r="FV74">
        <v>1179.3126220703125</v>
      </c>
      <c r="FW74">
        <v>829.2867431640625</v>
      </c>
      <c r="FX74">
        <v>1041.59423828125</v>
      </c>
      <c r="FY74">
        <v>942.9425048828125</v>
      </c>
      <c r="FZ74">
        <v>1200.809326171875</v>
      </c>
      <c r="GA74">
        <v>994.76214599609375</v>
      </c>
      <c r="GB74">
        <v>1149.80078125</v>
      </c>
      <c r="GC74">
        <v>1148.9141845703125</v>
      </c>
      <c r="GD74">
        <v>1139.2930908203125</v>
      </c>
      <c r="GE74">
        <v>1139.7235107421875</v>
      </c>
      <c r="GF74">
        <v>1141.21826171875</v>
      </c>
      <c r="GG74">
        <v>1136.73291015625</v>
      </c>
      <c r="GH74">
        <v>1135.7012939453125</v>
      </c>
      <c r="GI74">
        <v>1135.771728515625</v>
      </c>
      <c r="GJ74">
        <v>1128.4984130859375</v>
      </c>
      <c r="GK74">
        <v>1125.468505859375</v>
      </c>
      <c r="GL74">
        <v>1188.530029296875</v>
      </c>
      <c r="GM74">
        <v>948.27398681640625</v>
      </c>
      <c r="GN74">
        <v>1363.4691162109375</v>
      </c>
      <c r="GO74">
        <v>861.00665283203125</v>
      </c>
      <c r="GP74">
        <v>1148.4971923828125</v>
      </c>
      <c r="GQ74">
        <v>1227.7864990234375</v>
      </c>
      <c r="GR74">
        <v>1196.081787109375</v>
      </c>
      <c r="GS74">
        <v>836.72784423828125</v>
      </c>
      <c r="GT74">
        <v>1041.963623046875</v>
      </c>
      <c r="GU74">
        <v>921.3477783203125</v>
      </c>
      <c r="GV74">
        <v>1202.219482421875</v>
      </c>
      <c r="GW74">
        <v>995.0638427734375</v>
      </c>
      <c r="GX74">
        <v>1135.631103515625</v>
      </c>
      <c r="GY74">
        <v>1135.631103515625</v>
      </c>
    </row>
    <row r="75" spans="1:207" x14ac:dyDescent="0.2">
      <c r="A75" s="223">
        <v>44927</v>
      </c>
      <c r="B75">
        <v>1</v>
      </c>
      <c r="C75">
        <v>2023</v>
      </c>
      <c r="D75">
        <v>1193.06005859375</v>
      </c>
      <c r="E75">
        <v>1214.894287109375</v>
      </c>
      <c r="F75">
        <v>1243.4178466796875</v>
      </c>
      <c r="G75">
        <v>1265.4390869140625</v>
      </c>
      <c r="H75">
        <v>1249.48583984375</v>
      </c>
      <c r="I75">
        <v>1163.614990234375</v>
      </c>
      <c r="J75">
        <v>1195.5123291015625</v>
      </c>
      <c r="K75">
        <v>1220.935791015625</v>
      </c>
      <c r="L75">
        <v>1241.671875</v>
      </c>
      <c r="M75">
        <v>1255.862060546875</v>
      </c>
      <c r="N75">
        <v>1247.755126953125</v>
      </c>
      <c r="O75">
        <v>1172.4825439453125</v>
      </c>
      <c r="P75">
        <v>1183.6051025390625</v>
      </c>
      <c r="Q75">
        <v>1208.0284423828125</v>
      </c>
      <c r="R75">
        <v>1237.95947265625</v>
      </c>
      <c r="S75">
        <v>1264.848388671875</v>
      </c>
      <c r="T75">
        <v>1246.4940185546875</v>
      </c>
      <c r="U75">
        <v>1172.422607421875</v>
      </c>
      <c r="V75">
        <v>1182.200439453125</v>
      </c>
      <c r="W75">
        <v>1218.379150390625</v>
      </c>
      <c r="X75">
        <v>1237.1724853515625</v>
      </c>
      <c r="Y75">
        <v>1253.3505859375</v>
      </c>
      <c r="Z75">
        <v>1250.7911376953125</v>
      </c>
      <c r="AA75">
        <v>1174.9078369140625</v>
      </c>
      <c r="AB75">
        <v>1187.99658203125</v>
      </c>
      <c r="AC75">
        <v>1217.9212646484375</v>
      </c>
      <c r="AD75">
        <v>1234.45654296875</v>
      </c>
      <c r="AE75">
        <v>1258.2664794921875</v>
      </c>
      <c r="AF75">
        <v>1241.1156005859375</v>
      </c>
      <c r="AG75">
        <v>1178.2667236328125</v>
      </c>
      <c r="AH75">
        <v>1182.056884765625</v>
      </c>
      <c r="AI75">
        <v>1215.94921875</v>
      </c>
      <c r="AJ75">
        <v>1233.9163818359375</v>
      </c>
      <c r="AK75">
        <v>1255.03173828125</v>
      </c>
      <c r="AL75">
        <v>1249.2275390625</v>
      </c>
      <c r="AM75">
        <v>1173.8092041015625</v>
      </c>
      <c r="AN75">
        <v>1185.9561767578125</v>
      </c>
      <c r="AO75">
        <v>1213.81103515625</v>
      </c>
      <c r="AP75">
        <v>1231.2108154296875</v>
      </c>
      <c r="AQ75">
        <v>1256.02392578125</v>
      </c>
      <c r="AR75">
        <v>1244.1123046875</v>
      </c>
      <c r="AS75">
        <v>1173.6141357421875</v>
      </c>
      <c r="AT75">
        <v>1185.0399169921875</v>
      </c>
      <c r="AU75">
        <v>1217.132568359375</v>
      </c>
      <c r="AV75">
        <v>1229.208251953125</v>
      </c>
      <c r="AW75">
        <v>1245.1099853515625</v>
      </c>
      <c r="AX75">
        <v>1249.4140625</v>
      </c>
      <c r="AY75">
        <v>1179.879638671875</v>
      </c>
      <c r="AZ75">
        <v>1178.546630859375</v>
      </c>
      <c r="BA75">
        <v>1212.5562744140625</v>
      </c>
      <c r="BB75">
        <v>1224.707763671875</v>
      </c>
      <c r="BC75">
        <v>1236.916015625</v>
      </c>
      <c r="BD75">
        <v>1243.244873046875</v>
      </c>
      <c r="BE75">
        <v>1176.4708251953125</v>
      </c>
      <c r="BF75">
        <v>1179.0167236328125</v>
      </c>
      <c r="BG75">
        <v>1212.18701171875</v>
      </c>
      <c r="BH75">
        <v>1224.833740234375</v>
      </c>
      <c r="BI75">
        <v>1260.9765625</v>
      </c>
      <c r="BJ75">
        <v>1243.5350341796875</v>
      </c>
      <c r="BK75">
        <v>1177.4466552734375</v>
      </c>
      <c r="BL75">
        <v>1278.74560546875</v>
      </c>
      <c r="BM75">
        <v>1023.9724731445312</v>
      </c>
      <c r="BN75">
        <v>1380.4659423828125</v>
      </c>
      <c r="BO75">
        <v>959.41705322265625</v>
      </c>
      <c r="BP75">
        <v>1205.98095703125</v>
      </c>
      <c r="BQ75">
        <v>1312.706787109375</v>
      </c>
      <c r="BR75">
        <v>1276.7547607421875</v>
      </c>
      <c r="BS75">
        <v>915.1943359375</v>
      </c>
      <c r="BT75">
        <v>1130.923828125</v>
      </c>
      <c r="BU75">
        <v>916.724609375</v>
      </c>
      <c r="BV75">
        <v>1284.758544921875</v>
      </c>
      <c r="BW75">
        <v>1067.8477783203125</v>
      </c>
      <c r="BX75">
        <v>1275.2655029296875</v>
      </c>
      <c r="BY75">
        <v>1022.015380859375</v>
      </c>
      <c r="BZ75">
        <v>1383.30419921875</v>
      </c>
      <c r="CA75">
        <v>952.5404052734375</v>
      </c>
      <c r="CB75">
        <v>1206.4630126953125</v>
      </c>
      <c r="CC75">
        <v>1315.64013671875</v>
      </c>
      <c r="CD75">
        <v>1276.51708984375</v>
      </c>
      <c r="CE75">
        <v>913.54473876953125</v>
      </c>
      <c r="CF75">
        <v>1133.745849609375</v>
      </c>
      <c r="CG75">
        <v>884.02752685546875</v>
      </c>
      <c r="CH75">
        <v>1287.6405029296875</v>
      </c>
      <c r="CI75">
        <v>1068.134033203125</v>
      </c>
      <c r="CJ75">
        <v>1273.1177978515625</v>
      </c>
      <c r="CK75">
        <v>1018.3194580078125</v>
      </c>
      <c r="CL75">
        <v>1391.8052978515625</v>
      </c>
      <c r="CM75">
        <v>940.06903076171875</v>
      </c>
      <c r="CN75">
        <v>1207.875732421875</v>
      </c>
      <c r="CO75">
        <v>1301.0047607421875</v>
      </c>
      <c r="CP75">
        <v>1280.7423095703125</v>
      </c>
      <c r="CQ75">
        <v>910.0057373046875</v>
      </c>
      <c r="CR75">
        <v>1134.3505859375</v>
      </c>
      <c r="CS75">
        <v>925.671875</v>
      </c>
      <c r="CT75">
        <v>1287.5977783203125</v>
      </c>
      <c r="CU75">
        <v>1064.2781982421875</v>
      </c>
      <c r="CV75">
        <v>1272.013916015625</v>
      </c>
      <c r="CW75">
        <v>1019.0752563476562</v>
      </c>
      <c r="CX75">
        <v>1391.28564453125</v>
      </c>
      <c r="CY75">
        <v>941.6124267578125</v>
      </c>
      <c r="CZ75">
        <v>1210.9840087890625</v>
      </c>
      <c r="DA75">
        <v>1310.4049072265625</v>
      </c>
      <c r="DB75">
        <v>1265.955810546875</v>
      </c>
      <c r="DC75">
        <v>906.9681396484375</v>
      </c>
      <c r="DD75">
        <v>1132.43017578125</v>
      </c>
      <c r="DE75">
        <v>918.1546630859375</v>
      </c>
      <c r="DF75">
        <v>1281.935546875</v>
      </c>
      <c r="DG75">
        <v>1063.541748046875</v>
      </c>
      <c r="DH75">
        <v>1271.4061279296875</v>
      </c>
      <c r="DI75">
        <v>1018.132568359375</v>
      </c>
      <c r="DJ75">
        <v>1398.320556640625</v>
      </c>
      <c r="DK75">
        <v>928.46417236328125</v>
      </c>
      <c r="DL75">
        <v>1210.0888671875</v>
      </c>
      <c r="DM75">
        <v>1308.343994140625</v>
      </c>
      <c r="DN75">
        <v>1279.0982666015625</v>
      </c>
      <c r="DO75">
        <v>905.133056640625</v>
      </c>
      <c r="DP75">
        <v>1134.2330322265625</v>
      </c>
      <c r="DQ75">
        <v>904.77459716796875</v>
      </c>
      <c r="DR75">
        <v>1278.2259521484375</v>
      </c>
      <c r="DS75">
        <v>1060.977783203125</v>
      </c>
      <c r="DT75">
        <v>1268.2623291015625</v>
      </c>
      <c r="DU75">
        <v>1017.2257080078125</v>
      </c>
      <c r="DV75">
        <v>1395.514892578125</v>
      </c>
      <c r="DW75">
        <v>928.1640625</v>
      </c>
      <c r="DX75">
        <v>1209.8551025390625</v>
      </c>
      <c r="DY75">
        <v>1305.7816162109375</v>
      </c>
      <c r="DZ75">
        <v>1274.354736328125</v>
      </c>
      <c r="EA75">
        <v>904.64727783203125</v>
      </c>
      <c r="EB75">
        <v>1132.3504638671875</v>
      </c>
      <c r="EC75">
        <v>940.67218017578125</v>
      </c>
      <c r="ED75">
        <v>1277.5853271484375</v>
      </c>
      <c r="EE75">
        <v>1062.141845703125</v>
      </c>
      <c r="EF75">
        <v>1266.93505859375</v>
      </c>
      <c r="EG75">
        <v>1014.949951171875</v>
      </c>
      <c r="EH75">
        <v>1397.4866943359375</v>
      </c>
      <c r="EI75">
        <v>927.5023193359375</v>
      </c>
      <c r="EJ75">
        <v>1209.630126953125</v>
      </c>
      <c r="EK75">
        <v>1296.5921630859375</v>
      </c>
      <c r="EL75">
        <v>1264.7283935546875</v>
      </c>
      <c r="EM75">
        <v>902.98333740234375</v>
      </c>
      <c r="EN75">
        <v>1135.1065673828125</v>
      </c>
      <c r="EO75">
        <v>915.363037109375</v>
      </c>
      <c r="EP75">
        <v>1277.2437744140625</v>
      </c>
      <c r="EQ75">
        <v>1062.3841552734375</v>
      </c>
      <c r="ER75">
        <v>1266.70166015625</v>
      </c>
      <c r="ES75">
        <v>1017.773681640625</v>
      </c>
      <c r="ET75">
        <v>1400.4423828125</v>
      </c>
      <c r="EU75">
        <v>924.90069580078125</v>
      </c>
      <c r="EV75">
        <v>1210.5440673828125</v>
      </c>
      <c r="EW75">
        <v>1279.352783203125</v>
      </c>
      <c r="EX75">
        <v>1268.8853759765625</v>
      </c>
      <c r="EY75">
        <v>900.56097412109375</v>
      </c>
      <c r="EZ75">
        <v>1133.566650390625</v>
      </c>
      <c r="FA75">
        <v>925.27203369140625</v>
      </c>
      <c r="FB75">
        <v>1275.9351806640625</v>
      </c>
      <c r="FC75">
        <v>1061.8330078125</v>
      </c>
      <c r="FD75">
        <v>1263.994384765625</v>
      </c>
      <c r="FE75">
        <v>1015.2611083984375</v>
      </c>
      <c r="FF75">
        <v>1403.015380859375</v>
      </c>
      <c r="FG75">
        <v>919.81549072265625</v>
      </c>
      <c r="FH75">
        <v>1211.6053466796875</v>
      </c>
      <c r="FI75">
        <v>1280.2432861328125</v>
      </c>
      <c r="FJ75">
        <v>1267.863037109375</v>
      </c>
      <c r="FK75">
        <v>898.95745849609375</v>
      </c>
      <c r="FL75">
        <v>1135.1507568359375</v>
      </c>
      <c r="FM75">
        <v>936.31805419921875</v>
      </c>
      <c r="FN75">
        <v>1271.728271484375</v>
      </c>
      <c r="FO75">
        <v>1061.73876953125</v>
      </c>
      <c r="FP75">
        <v>1260.5416259765625</v>
      </c>
      <c r="FQ75">
        <v>1013.100830078125</v>
      </c>
      <c r="FR75">
        <v>1404.8267822265625</v>
      </c>
      <c r="FS75">
        <v>921.237548828125</v>
      </c>
      <c r="FT75">
        <v>1213.5615234375</v>
      </c>
      <c r="FU75">
        <v>1264.9683837890625</v>
      </c>
      <c r="FV75">
        <v>1250.1356201171875</v>
      </c>
      <c r="FW75">
        <v>896.119873046875</v>
      </c>
      <c r="FX75">
        <v>1137.12744140625</v>
      </c>
      <c r="FY75">
        <v>950.9996337890625</v>
      </c>
      <c r="FZ75">
        <v>1272.9002685546875</v>
      </c>
      <c r="GA75">
        <v>1062.8314208984375</v>
      </c>
      <c r="GB75">
        <v>1220.8359375</v>
      </c>
      <c r="GC75">
        <v>1219.4287109375</v>
      </c>
      <c r="GD75">
        <v>1208.9346923828125</v>
      </c>
      <c r="GE75">
        <v>1208.9666748046875</v>
      </c>
      <c r="GF75">
        <v>1210.2525634765625</v>
      </c>
      <c r="GG75">
        <v>1204.959228515625</v>
      </c>
      <c r="GH75">
        <v>1204.0537109375</v>
      </c>
      <c r="GI75">
        <v>1203.5628662109375</v>
      </c>
      <c r="GJ75">
        <v>1195.90771484375</v>
      </c>
      <c r="GK75">
        <v>1192.678466796875</v>
      </c>
      <c r="GL75">
        <v>1269.265625</v>
      </c>
      <c r="GM75">
        <v>1017.21826171875</v>
      </c>
      <c r="GN75">
        <v>1396.455078125</v>
      </c>
      <c r="GO75">
        <v>930.43450927734375</v>
      </c>
      <c r="GP75">
        <v>1210.8243408203125</v>
      </c>
      <c r="GQ75">
        <v>1288.2725830078125</v>
      </c>
      <c r="GR75">
        <v>1266.7689208984375</v>
      </c>
      <c r="GS75">
        <v>903.68359375</v>
      </c>
      <c r="GT75">
        <v>1134.55859375</v>
      </c>
      <c r="GU75">
        <v>929.92169189453125</v>
      </c>
      <c r="GV75">
        <v>1276.84130859375</v>
      </c>
      <c r="GW75">
        <v>1062.9520263671875</v>
      </c>
      <c r="GX75">
        <v>1204.081298828125</v>
      </c>
      <c r="GY75">
        <v>1204.0811767578125</v>
      </c>
    </row>
    <row r="76" spans="1:207" x14ac:dyDescent="0.2">
      <c r="A76" s="223">
        <v>44958</v>
      </c>
      <c r="B76">
        <v>2</v>
      </c>
      <c r="C76">
        <v>2023</v>
      </c>
      <c r="D76">
        <v>1281.3975830078125</v>
      </c>
      <c r="E76">
        <v>1297.4017333984375</v>
      </c>
      <c r="F76">
        <v>1341.4422607421875</v>
      </c>
      <c r="G76">
        <v>1367.0948486328125</v>
      </c>
      <c r="H76">
        <v>1340.5137939453125</v>
      </c>
      <c r="I76">
        <v>1234.440673828125</v>
      </c>
      <c r="J76">
        <v>1283.216064453125</v>
      </c>
      <c r="K76">
        <v>1301.6231689453125</v>
      </c>
      <c r="L76">
        <v>1336.8541259765625</v>
      </c>
      <c r="M76">
        <v>1355.9481201171875</v>
      </c>
      <c r="N76">
        <v>1335.73291015625</v>
      </c>
      <c r="O76">
        <v>1241.9190673828125</v>
      </c>
      <c r="P76">
        <v>1267.5433349609375</v>
      </c>
      <c r="Q76">
        <v>1286.732666015625</v>
      </c>
      <c r="R76">
        <v>1331.1973876953125</v>
      </c>
      <c r="S76">
        <v>1364.8372802734375</v>
      </c>
      <c r="T76">
        <v>1333.998046875</v>
      </c>
      <c r="U76">
        <v>1241.8359375</v>
      </c>
      <c r="V76">
        <v>1264.593994140625</v>
      </c>
      <c r="W76">
        <v>1296.3504638671875</v>
      </c>
      <c r="X76">
        <v>1329.2073974609375</v>
      </c>
      <c r="Y76">
        <v>1351.3843994140625</v>
      </c>
      <c r="Z76">
        <v>1336.603515625</v>
      </c>
      <c r="AA76">
        <v>1243.0950927734375</v>
      </c>
      <c r="AB76">
        <v>1272.1640625</v>
      </c>
      <c r="AC76">
        <v>1295.2001953125</v>
      </c>
      <c r="AD76">
        <v>1324.6365966796875</v>
      </c>
      <c r="AE76">
        <v>1357.55126953125</v>
      </c>
      <c r="AF76">
        <v>1325.7552490234375</v>
      </c>
      <c r="AG76">
        <v>1247.6715087890625</v>
      </c>
      <c r="AH76">
        <v>1264.2957763671875</v>
      </c>
      <c r="AI76">
        <v>1293.072509765625</v>
      </c>
      <c r="AJ76">
        <v>1321.9541015625</v>
      </c>
      <c r="AK76">
        <v>1351.87646484375</v>
      </c>
      <c r="AL76">
        <v>1332.75830078125</v>
      </c>
      <c r="AM76">
        <v>1242.707275390625</v>
      </c>
      <c r="AN76">
        <v>1266.3135986328125</v>
      </c>
      <c r="AO76">
        <v>1290.075927734375</v>
      </c>
      <c r="AP76">
        <v>1317.2750244140625</v>
      </c>
      <c r="AQ76">
        <v>1352.5953369140625</v>
      </c>
      <c r="AR76">
        <v>1325.803955078125</v>
      </c>
      <c r="AS76">
        <v>1241.597900390625</v>
      </c>
      <c r="AT76">
        <v>1264.2301025390625</v>
      </c>
      <c r="AU76">
        <v>1292.4368896484375</v>
      </c>
      <c r="AV76">
        <v>1312.7701416015625</v>
      </c>
      <c r="AW76">
        <v>1339.457275390625</v>
      </c>
      <c r="AX76">
        <v>1331.8045654296875</v>
      </c>
      <c r="AY76">
        <v>1246.6011962890625</v>
      </c>
      <c r="AZ76">
        <v>1256.765380859375</v>
      </c>
      <c r="BA76">
        <v>1286.2587890625</v>
      </c>
      <c r="BB76">
        <v>1307.0225830078125</v>
      </c>
      <c r="BC76">
        <v>1331.4871826171875</v>
      </c>
      <c r="BD76">
        <v>1323.9869384765625</v>
      </c>
      <c r="BE76">
        <v>1242.345458984375</v>
      </c>
      <c r="BF76">
        <v>1253.975830078125</v>
      </c>
      <c r="BG76">
        <v>1284.3681640625</v>
      </c>
      <c r="BH76">
        <v>1305.28173828125</v>
      </c>
      <c r="BI76">
        <v>1354.4637451171875</v>
      </c>
      <c r="BJ76">
        <v>1320.4873046875</v>
      </c>
      <c r="BK76">
        <v>1242.1986083984375</v>
      </c>
      <c r="BL76">
        <v>1405.1729736328125</v>
      </c>
      <c r="BM76">
        <v>1078.0703125</v>
      </c>
      <c r="BN76">
        <v>1432.9150390625</v>
      </c>
      <c r="BO76">
        <v>1004.3154907226562</v>
      </c>
      <c r="BP76">
        <v>1271.5836181640625</v>
      </c>
      <c r="BQ76">
        <v>1381.292236328125</v>
      </c>
      <c r="BR76">
        <v>1343.1441650390625</v>
      </c>
      <c r="BS76">
        <v>986.271728515625</v>
      </c>
      <c r="BT76">
        <v>1207.1387939453125</v>
      </c>
      <c r="BU76">
        <v>950.80517578125</v>
      </c>
      <c r="BV76">
        <v>1383.6080322265625</v>
      </c>
      <c r="BW76">
        <v>1135.9859619140625</v>
      </c>
      <c r="BX76">
        <v>1401.2030029296875</v>
      </c>
      <c r="BY76">
        <v>1076.099853515625</v>
      </c>
      <c r="BZ76">
        <v>1435.730224609375</v>
      </c>
      <c r="CA76">
        <v>997.24774169921875</v>
      </c>
      <c r="CB76">
        <v>1269.9490966796875</v>
      </c>
      <c r="CC76">
        <v>1385.03515625</v>
      </c>
      <c r="CD76">
        <v>1341.2059326171875</v>
      </c>
      <c r="CE76">
        <v>983.6943359375</v>
      </c>
      <c r="CF76">
        <v>1207.525634765625</v>
      </c>
      <c r="CG76">
        <v>915.83978271484375</v>
      </c>
      <c r="CH76">
        <v>1386.9522705078125</v>
      </c>
      <c r="CI76">
        <v>1136.3072509765625</v>
      </c>
      <c r="CJ76">
        <v>1398.8162841796875</v>
      </c>
      <c r="CK76">
        <v>1071.4229736328125</v>
      </c>
      <c r="CL76">
        <v>1444.9228515625</v>
      </c>
      <c r="CM76">
        <v>984.6051025390625</v>
      </c>
      <c r="CN76">
        <v>1271.0313720703125</v>
      </c>
      <c r="CO76">
        <v>1369.9986572265625</v>
      </c>
      <c r="CP76">
        <v>1346.1378173828125</v>
      </c>
      <c r="CQ76">
        <v>980.49822998046875</v>
      </c>
      <c r="CR76">
        <v>1207.479248046875</v>
      </c>
      <c r="CS76">
        <v>957.734375</v>
      </c>
      <c r="CT76">
        <v>1386.6754150390625</v>
      </c>
      <c r="CU76">
        <v>1132.751220703125</v>
      </c>
      <c r="CV76">
        <v>1396.9892578125</v>
      </c>
      <c r="CW76">
        <v>1072.8106689453125</v>
      </c>
      <c r="CX76">
        <v>1443.672119140625</v>
      </c>
      <c r="CY76">
        <v>986.232177734375</v>
      </c>
      <c r="CZ76">
        <v>1273.795166015625</v>
      </c>
      <c r="DA76">
        <v>1379.7266845703125</v>
      </c>
      <c r="DB76">
        <v>1328.2386474609375</v>
      </c>
      <c r="DC76">
        <v>976.8096923828125</v>
      </c>
      <c r="DD76">
        <v>1202.84033203125</v>
      </c>
      <c r="DE76">
        <v>949.84564208984375</v>
      </c>
      <c r="DF76">
        <v>1379.982177734375</v>
      </c>
      <c r="DG76">
        <v>1131.92822265625</v>
      </c>
      <c r="DH76">
        <v>1396.195068359375</v>
      </c>
      <c r="DI76">
        <v>1071.118896484375</v>
      </c>
      <c r="DJ76">
        <v>1450.2576904296875</v>
      </c>
      <c r="DK76">
        <v>973.50384521484375</v>
      </c>
      <c r="DL76">
        <v>1271.9254150390625</v>
      </c>
      <c r="DM76">
        <v>1378.107666015625</v>
      </c>
      <c r="DN76">
        <v>1342.8416748046875</v>
      </c>
      <c r="DO76">
        <v>976.2265625</v>
      </c>
      <c r="DP76">
        <v>1205.3974609375</v>
      </c>
      <c r="DQ76">
        <v>933.1031494140625</v>
      </c>
      <c r="DR76">
        <v>1374.67822265625</v>
      </c>
      <c r="DS76">
        <v>1129.4442138671875</v>
      </c>
      <c r="DT76">
        <v>1392.062255859375</v>
      </c>
      <c r="DU76">
        <v>1070.125</v>
      </c>
      <c r="DV76">
        <v>1448.52392578125</v>
      </c>
      <c r="DW76">
        <v>972.78594970703125</v>
      </c>
      <c r="DX76">
        <v>1270.5211181640625</v>
      </c>
      <c r="DY76">
        <v>1375.3291015625</v>
      </c>
      <c r="DZ76">
        <v>1336.49853515625</v>
      </c>
      <c r="EA76">
        <v>974.68878173828125</v>
      </c>
      <c r="EB76">
        <v>1201.8612060546875</v>
      </c>
      <c r="EC76">
        <v>972.56781005859375</v>
      </c>
      <c r="ED76">
        <v>1373.5045166015625</v>
      </c>
      <c r="EE76">
        <v>1130.9163818359375</v>
      </c>
      <c r="EF76">
        <v>1390.4339599609375</v>
      </c>
      <c r="EG76">
        <v>1067.585205078125</v>
      </c>
      <c r="EH76">
        <v>1451.64453125</v>
      </c>
      <c r="EI76">
        <v>972.15191650390625</v>
      </c>
      <c r="EJ76">
        <v>1271.0726318359375</v>
      </c>
      <c r="EK76">
        <v>1365.8017578125</v>
      </c>
      <c r="EL76">
        <v>1326.2576904296875</v>
      </c>
      <c r="EM76">
        <v>972.067626953125</v>
      </c>
      <c r="EN76">
        <v>1204.0111083984375</v>
      </c>
      <c r="EO76">
        <v>943.53656005859375</v>
      </c>
      <c r="EP76">
        <v>1373.6275634765625</v>
      </c>
      <c r="EQ76">
        <v>1131.047607421875</v>
      </c>
      <c r="ER76">
        <v>1389.989990234375</v>
      </c>
      <c r="ES76">
        <v>1070.8240966796875</v>
      </c>
      <c r="ET76">
        <v>1454.550537109375</v>
      </c>
      <c r="EU76">
        <v>969.45147705078125</v>
      </c>
      <c r="EV76">
        <v>1270.9718017578125</v>
      </c>
      <c r="EW76">
        <v>1347.8319091796875</v>
      </c>
      <c r="EX76">
        <v>1330.201171875</v>
      </c>
      <c r="EY76">
        <v>970.4376220703125</v>
      </c>
      <c r="EZ76">
        <v>1200.8255615234375</v>
      </c>
      <c r="FA76">
        <v>956.78997802734375</v>
      </c>
      <c r="FB76">
        <v>1372.09228515625</v>
      </c>
      <c r="FC76">
        <v>1130.62744140625</v>
      </c>
      <c r="FD76">
        <v>1386.8935546875</v>
      </c>
      <c r="FE76">
        <v>1067.8843994140625</v>
      </c>
      <c r="FF76">
        <v>1457.2572021484375</v>
      </c>
      <c r="FG76">
        <v>964.30291748046875</v>
      </c>
      <c r="FH76">
        <v>1272.0118408203125</v>
      </c>
      <c r="FI76">
        <v>1349.015869140625</v>
      </c>
      <c r="FJ76">
        <v>1328.7623291015625</v>
      </c>
      <c r="FK76">
        <v>969.011474609375</v>
      </c>
      <c r="FL76">
        <v>1201.751220703125</v>
      </c>
      <c r="FM76">
        <v>968.029541015625</v>
      </c>
      <c r="FN76">
        <v>1366.1932373046875</v>
      </c>
      <c r="FO76">
        <v>1131.3116455078125</v>
      </c>
      <c r="FP76">
        <v>1383.29736328125</v>
      </c>
      <c r="FQ76">
        <v>1065.6514892578125</v>
      </c>
      <c r="FR76">
        <v>1461.3480224609375</v>
      </c>
      <c r="FS76">
        <v>964.9136962890625</v>
      </c>
      <c r="FT76">
        <v>1273.9859619140625</v>
      </c>
      <c r="FU76">
        <v>1332.994873046875</v>
      </c>
      <c r="FV76">
        <v>1309.6043701171875</v>
      </c>
      <c r="FW76">
        <v>964.4366455078125</v>
      </c>
      <c r="FX76">
        <v>1202.796630859375</v>
      </c>
      <c r="FY76">
        <v>985.36895751953125</v>
      </c>
      <c r="FZ76">
        <v>1368.6337890625</v>
      </c>
      <c r="GA76">
        <v>1132.7569580078125</v>
      </c>
      <c r="GB76">
        <v>1310.5526123046875</v>
      </c>
      <c r="GC76">
        <v>1306.60498046875</v>
      </c>
      <c r="GD76">
        <v>1293.40283203125</v>
      </c>
      <c r="GE76">
        <v>1291.470947265625</v>
      </c>
      <c r="GF76">
        <v>1292.6568603515625</v>
      </c>
      <c r="GG76">
        <v>1285.6793212890625</v>
      </c>
      <c r="GH76">
        <v>1283.2962646484375</v>
      </c>
      <c r="GI76">
        <v>1281.4638671875</v>
      </c>
      <c r="GJ76">
        <v>1272.2259521484375</v>
      </c>
      <c r="GK76">
        <v>1266.45849609375</v>
      </c>
      <c r="GL76">
        <v>1393.569580078125</v>
      </c>
      <c r="GM76">
        <v>1070.2818603515625</v>
      </c>
      <c r="GN76">
        <v>1450.217529296875</v>
      </c>
      <c r="GO76">
        <v>974.90423583984375</v>
      </c>
      <c r="GP76">
        <v>1272.133544921875</v>
      </c>
      <c r="GQ76">
        <v>1357.0921630859375</v>
      </c>
      <c r="GR76">
        <v>1328.6080322265625</v>
      </c>
      <c r="GS76">
        <v>973.50970458984375</v>
      </c>
      <c r="GT76">
        <v>1203.444091796875</v>
      </c>
      <c r="GU76">
        <v>961.676025390625</v>
      </c>
      <c r="GV76">
        <v>1373.16357421875</v>
      </c>
      <c r="GW76">
        <v>1131.9576416015625</v>
      </c>
      <c r="GX76">
        <v>1283.92041015625</v>
      </c>
      <c r="GY76">
        <v>1283.9202880859375</v>
      </c>
    </row>
    <row r="77" spans="1:207" x14ac:dyDescent="0.2">
      <c r="A77" s="223">
        <v>44986</v>
      </c>
      <c r="B77">
        <v>3</v>
      </c>
      <c r="C77">
        <v>2023</v>
      </c>
      <c r="D77">
        <v>1388.2364501953125</v>
      </c>
      <c r="E77">
        <v>1403.9052734375</v>
      </c>
      <c r="F77">
        <v>1439.7607421875</v>
      </c>
      <c r="G77">
        <v>1452.91064453125</v>
      </c>
      <c r="H77">
        <v>1448.375244140625</v>
      </c>
      <c r="I77">
        <v>1319.865478515625</v>
      </c>
      <c r="J77">
        <v>1388.4775390625</v>
      </c>
      <c r="K77">
        <v>1406.54345703125</v>
      </c>
      <c r="L77">
        <v>1433.5216064453125</v>
      </c>
      <c r="M77">
        <v>1441.7205810546875</v>
      </c>
      <c r="N77">
        <v>1443.5916748046875</v>
      </c>
      <c r="O77">
        <v>1329.1123046875</v>
      </c>
      <c r="P77">
        <v>1372.1859130859375</v>
      </c>
      <c r="Q77">
        <v>1389.5496826171875</v>
      </c>
      <c r="R77">
        <v>1427.1014404296875</v>
      </c>
      <c r="S77">
        <v>1449.15771484375</v>
      </c>
      <c r="T77">
        <v>1440.6619873046875</v>
      </c>
      <c r="U77">
        <v>1327.0001220703125</v>
      </c>
      <c r="V77">
        <v>1366.603515625</v>
      </c>
      <c r="W77">
        <v>1399.079345703125</v>
      </c>
      <c r="X77">
        <v>1425.2403564453125</v>
      </c>
      <c r="Y77">
        <v>1436.328857421875</v>
      </c>
      <c r="Z77">
        <v>1441.103271484375</v>
      </c>
      <c r="AA77">
        <v>1328.20703125</v>
      </c>
      <c r="AB77">
        <v>1374.0860595703125</v>
      </c>
      <c r="AC77">
        <v>1396.4915771484375</v>
      </c>
      <c r="AD77">
        <v>1421.3436279296875</v>
      </c>
      <c r="AE77">
        <v>1441.7032470703125</v>
      </c>
      <c r="AF77">
        <v>1431.5435791015625</v>
      </c>
      <c r="AG77">
        <v>1332.7982177734375</v>
      </c>
      <c r="AH77">
        <v>1369.2108154296875</v>
      </c>
      <c r="AI77">
        <v>1394.4136962890625</v>
      </c>
      <c r="AJ77">
        <v>1418.327392578125</v>
      </c>
      <c r="AK77">
        <v>1435.276123046875</v>
      </c>
      <c r="AL77">
        <v>1435.8292236328125</v>
      </c>
      <c r="AM77">
        <v>1328.7373046875</v>
      </c>
      <c r="AN77">
        <v>1366.2315673828125</v>
      </c>
      <c r="AO77">
        <v>1390.760009765625</v>
      </c>
      <c r="AP77">
        <v>1413.047607421875</v>
      </c>
      <c r="AQ77">
        <v>1434.9891357421875</v>
      </c>
      <c r="AR77">
        <v>1427.81298828125</v>
      </c>
      <c r="AS77">
        <v>1326.6444091796875</v>
      </c>
      <c r="AT77">
        <v>1363.84912109375</v>
      </c>
      <c r="AU77">
        <v>1391.6019287109375</v>
      </c>
      <c r="AV77">
        <v>1407.9892578125</v>
      </c>
      <c r="AW77">
        <v>1422.28759765625</v>
      </c>
      <c r="AX77">
        <v>1434.1072998046875</v>
      </c>
      <c r="AY77">
        <v>1332.853759765625</v>
      </c>
      <c r="AZ77">
        <v>1355.9832763671875</v>
      </c>
      <c r="BA77">
        <v>1385.229248046875</v>
      </c>
      <c r="BB77">
        <v>1399.406982421875</v>
      </c>
      <c r="BC77">
        <v>1414.67919921875</v>
      </c>
      <c r="BD77">
        <v>1425.341064453125</v>
      </c>
      <c r="BE77">
        <v>1327.2490234375</v>
      </c>
      <c r="BF77">
        <v>1348.5980224609375</v>
      </c>
      <c r="BG77">
        <v>1378.58837890625</v>
      </c>
      <c r="BH77">
        <v>1395.676513671875</v>
      </c>
      <c r="BI77">
        <v>1435.377685546875</v>
      </c>
      <c r="BJ77">
        <v>1418.4893798828125</v>
      </c>
      <c r="BK77">
        <v>1324.280029296875</v>
      </c>
      <c r="BL77">
        <v>1530.2012939453125</v>
      </c>
      <c r="BM77">
        <v>1167.6932373046875</v>
      </c>
      <c r="BN77">
        <v>1554.143798828125</v>
      </c>
      <c r="BO77">
        <v>1067.5386962890625</v>
      </c>
      <c r="BP77">
        <v>1345.8988037109375</v>
      </c>
      <c r="BQ77">
        <v>1460.011474609375</v>
      </c>
      <c r="BR77">
        <v>1413.4615478515625</v>
      </c>
      <c r="BS77">
        <v>1005.7328491210938</v>
      </c>
      <c r="BT77">
        <v>1263.7989501953125</v>
      </c>
      <c r="BU77">
        <v>1227.388427734375</v>
      </c>
      <c r="BV77">
        <v>1493.5733642578125</v>
      </c>
      <c r="BW77">
        <v>1206.7784423828125</v>
      </c>
      <c r="BX77">
        <v>1527.906005859375</v>
      </c>
      <c r="BY77">
        <v>1165.64794921875</v>
      </c>
      <c r="BZ77">
        <v>1559.739013671875</v>
      </c>
      <c r="CA77">
        <v>1060.8336181640625</v>
      </c>
      <c r="CB77">
        <v>1344.164794921875</v>
      </c>
      <c r="CC77">
        <v>1464.3922119140625</v>
      </c>
      <c r="CD77">
        <v>1411.265380859375</v>
      </c>
      <c r="CE77">
        <v>1003.3291625976562</v>
      </c>
      <c r="CF77">
        <v>1262.5889892578125</v>
      </c>
      <c r="CG77">
        <v>1186.8792724609375</v>
      </c>
      <c r="CH77">
        <v>1497.4029541015625</v>
      </c>
      <c r="CI77">
        <v>1206.9871826171875</v>
      </c>
      <c r="CJ77">
        <v>1526.7723388671875</v>
      </c>
      <c r="CK77">
        <v>1160.523193359375</v>
      </c>
      <c r="CL77">
        <v>1574.1602783203125</v>
      </c>
      <c r="CM77">
        <v>1048.2166748046875</v>
      </c>
      <c r="CN77">
        <v>1345.208984375</v>
      </c>
      <c r="CO77">
        <v>1448.1295166015625</v>
      </c>
      <c r="CP77">
        <v>1416.3353271484375</v>
      </c>
      <c r="CQ77">
        <v>999.80169677734375</v>
      </c>
      <c r="CR77">
        <v>1262.5592041015625</v>
      </c>
      <c r="CS77">
        <v>1224.9735107421875</v>
      </c>
      <c r="CT77">
        <v>1497.9171142578125</v>
      </c>
      <c r="CU77">
        <v>1204.02880859375</v>
      </c>
      <c r="CV77">
        <v>1525.55615234375</v>
      </c>
      <c r="CW77">
        <v>1161.45263671875</v>
      </c>
      <c r="CX77">
        <v>1574.3421630859375</v>
      </c>
      <c r="CY77">
        <v>1049.6024169921875</v>
      </c>
      <c r="CZ77">
        <v>1347.661865234375</v>
      </c>
      <c r="DA77">
        <v>1458.687255859375</v>
      </c>
      <c r="DB77">
        <v>1398.01904296875</v>
      </c>
      <c r="DC77">
        <v>995.85491943359375</v>
      </c>
      <c r="DD77">
        <v>1257.9739990234375</v>
      </c>
      <c r="DE77">
        <v>1217.5831298828125</v>
      </c>
      <c r="DF77">
        <v>1489.8912353515625</v>
      </c>
      <c r="DG77">
        <v>1202.8885498046875</v>
      </c>
      <c r="DH77">
        <v>1526.077880859375</v>
      </c>
      <c r="DI77">
        <v>1159.69140625</v>
      </c>
      <c r="DJ77">
        <v>1583.989990234375</v>
      </c>
      <c r="DK77">
        <v>1037.7623291015625</v>
      </c>
      <c r="DL77">
        <v>1346.0517578125</v>
      </c>
      <c r="DM77">
        <v>1457.239013671875</v>
      </c>
      <c r="DN77">
        <v>1412.9691162109375</v>
      </c>
      <c r="DO77">
        <v>995.08135986328125</v>
      </c>
      <c r="DP77">
        <v>1259.67529296875</v>
      </c>
      <c r="DQ77">
        <v>1202.765380859375</v>
      </c>
      <c r="DR77">
        <v>1484.0384521484375</v>
      </c>
      <c r="DS77">
        <v>1200.921142578125</v>
      </c>
      <c r="DT77">
        <v>1521.7183837890625</v>
      </c>
      <c r="DU77">
        <v>1159.0462646484375</v>
      </c>
      <c r="DV77">
        <v>1581.4832763671875</v>
      </c>
      <c r="DW77">
        <v>1036.3448486328125</v>
      </c>
      <c r="DX77">
        <v>1343.9049072265625</v>
      </c>
      <c r="DY77">
        <v>1454.282958984375</v>
      </c>
      <c r="DZ77">
        <v>1406.37548828125</v>
      </c>
      <c r="EA77">
        <v>993.50518798828125</v>
      </c>
      <c r="EB77">
        <v>1256.665771484375</v>
      </c>
      <c r="EC77">
        <v>1241.20947265625</v>
      </c>
      <c r="ED77">
        <v>1481.816650390625</v>
      </c>
      <c r="EE77">
        <v>1202.25341796875</v>
      </c>
      <c r="EF77">
        <v>1520.060791015625</v>
      </c>
      <c r="EG77">
        <v>1156.4024658203125</v>
      </c>
      <c r="EH77">
        <v>1586.3505859375</v>
      </c>
      <c r="EI77">
        <v>1035.490234375</v>
      </c>
      <c r="EJ77">
        <v>1344.711669921875</v>
      </c>
      <c r="EK77">
        <v>1443.9910888671875</v>
      </c>
      <c r="EL77">
        <v>1396.1256103515625</v>
      </c>
      <c r="EM77">
        <v>990.75665283203125</v>
      </c>
      <c r="EN77">
        <v>1258.42431640625</v>
      </c>
      <c r="EO77">
        <v>1214.1837158203125</v>
      </c>
      <c r="EP77">
        <v>1481.5740966796875</v>
      </c>
      <c r="EQ77">
        <v>1202.104736328125</v>
      </c>
      <c r="ER77">
        <v>1520.488037109375</v>
      </c>
      <c r="ES77">
        <v>1159.4107666015625</v>
      </c>
      <c r="ET77">
        <v>1591.6265869140625</v>
      </c>
      <c r="EU77">
        <v>1032.5042724609375</v>
      </c>
      <c r="EV77">
        <v>1344.408203125</v>
      </c>
      <c r="EW77">
        <v>1424.79931640625</v>
      </c>
      <c r="EX77">
        <v>1400.0660400390625</v>
      </c>
      <c r="EY77">
        <v>988.85247802734375</v>
      </c>
      <c r="EZ77">
        <v>1254.938720703125</v>
      </c>
      <c r="FA77">
        <v>1225.00244140625</v>
      </c>
      <c r="FB77">
        <v>1479.98828125</v>
      </c>
      <c r="FC77">
        <v>1201.7928466796875</v>
      </c>
      <c r="FD77">
        <v>1517.7236328125</v>
      </c>
      <c r="FE77">
        <v>1156.2530517578125</v>
      </c>
      <c r="FF77">
        <v>1595.9560546875</v>
      </c>
      <c r="FG77">
        <v>1027.152587890625</v>
      </c>
      <c r="FH77">
        <v>1345.4339599609375</v>
      </c>
      <c r="FI77">
        <v>1426.1549072265625</v>
      </c>
      <c r="FJ77">
        <v>1398.68212890625</v>
      </c>
      <c r="FK77">
        <v>987.2554931640625</v>
      </c>
      <c r="FL77">
        <v>1254.906005859375</v>
      </c>
      <c r="FM77">
        <v>1234.059326171875</v>
      </c>
      <c r="FN77">
        <v>1473.312744140625</v>
      </c>
      <c r="FO77">
        <v>1202.760986328125</v>
      </c>
      <c r="FP77">
        <v>1513.8433837890625</v>
      </c>
      <c r="FQ77">
        <v>1154.0682373046875</v>
      </c>
      <c r="FR77">
        <v>1602.08154296875</v>
      </c>
      <c r="FS77">
        <v>1026.41943359375</v>
      </c>
      <c r="FT77">
        <v>1347.2335205078125</v>
      </c>
      <c r="FU77">
        <v>1408.895263671875</v>
      </c>
      <c r="FV77">
        <v>1379.308349609375</v>
      </c>
      <c r="FW77">
        <v>982.33367919921875</v>
      </c>
      <c r="FX77">
        <v>1254.7227783203125</v>
      </c>
      <c r="FY77">
        <v>1251.1531982421875</v>
      </c>
      <c r="FZ77">
        <v>1473.847412109375</v>
      </c>
      <c r="GA77">
        <v>1203.9237060546875</v>
      </c>
      <c r="GB77">
        <v>1412.2672119140625</v>
      </c>
      <c r="GC77">
        <v>1407.9520263671875</v>
      </c>
      <c r="GD77">
        <v>1394.265869140625</v>
      </c>
      <c r="GE77">
        <v>1391.447021484375</v>
      </c>
      <c r="GF77">
        <v>1392.8057861328125</v>
      </c>
      <c r="GG77">
        <v>1386.6380615234375</v>
      </c>
      <c r="GH77">
        <v>1381.71533203125</v>
      </c>
      <c r="GI77">
        <v>1379.522216796875</v>
      </c>
      <c r="GJ77">
        <v>1369.91064453125</v>
      </c>
      <c r="GK77">
        <v>1359.7445068359375</v>
      </c>
      <c r="GL77">
        <v>1522.628662109375</v>
      </c>
      <c r="GM77">
        <v>1159.0430908203125</v>
      </c>
      <c r="GN77">
        <v>1583.9715576171875</v>
      </c>
      <c r="GO77">
        <v>1037.931396484375</v>
      </c>
      <c r="GP77">
        <v>1345.722900390625</v>
      </c>
      <c r="GQ77">
        <v>1434.657958984375</v>
      </c>
      <c r="GR77">
        <v>1398.509521484375</v>
      </c>
      <c r="GS77">
        <v>992.193603515625</v>
      </c>
      <c r="GT77">
        <v>1257.342041015625</v>
      </c>
      <c r="GU77">
        <v>1229.599853515625</v>
      </c>
      <c r="GV77">
        <v>1480.95068359375</v>
      </c>
      <c r="GW77">
        <v>1203.144775390625</v>
      </c>
      <c r="GX77">
        <v>1382.3251953125</v>
      </c>
      <c r="GY77">
        <v>1382.3250732421875</v>
      </c>
    </row>
    <row r="78" spans="1:207" x14ac:dyDescent="0.2">
      <c r="A78" s="223">
        <v>45017</v>
      </c>
      <c r="B78">
        <v>4</v>
      </c>
      <c r="C78">
        <v>2023</v>
      </c>
      <c r="D78">
        <v>1514.181396484375</v>
      </c>
      <c r="E78">
        <v>1529.90234375</v>
      </c>
      <c r="F78">
        <v>1553.3275146484375</v>
      </c>
      <c r="G78">
        <v>1577.68994140625</v>
      </c>
      <c r="H78">
        <v>1556.5750732421875</v>
      </c>
      <c r="I78">
        <v>1430.342041015625</v>
      </c>
      <c r="J78">
        <v>1513.720703125</v>
      </c>
      <c r="K78">
        <v>1530.323974609375</v>
      </c>
      <c r="L78">
        <v>1545.7457275390625</v>
      </c>
      <c r="M78">
        <v>1564.3564453125</v>
      </c>
      <c r="N78">
        <v>1550.3572998046875</v>
      </c>
      <c r="O78">
        <v>1439.9066162109375</v>
      </c>
      <c r="P78">
        <v>1494.0648193359375</v>
      </c>
      <c r="Q78">
        <v>1509.46826171875</v>
      </c>
      <c r="R78">
        <v>1537.472412109375</v>
      </c>
      <c r="S78">
        <v>1569.8658447265625</v>
      </c>
      <c r="T78">
        <v>1545.781982421875</v>
      </c>
      <c r="U78">
        <v>1437.3857421875</v>
      </c>
      <c r="V78">
        <v>1485.610595703125</v>
      </c>
      <c r="W78">
        <v>1520.4029541015625</v>
      </c>
      <c r="X78">
        <v>1534.319091796875</v>
      </c>
      <c r="Y78">
        <v>1557.3250732421875</v>
      </c>
      <c r="Z78">
        <v>1545.3966064453125</v>
      </c>
      <c r="AA78">
        <v>1436.847900390625</v>
      </c>
      <c r="AB78">
        <v>1495.797607421875</v>
      </c>
      <c r="AC78">
        <v>1515.4034423828125</v>
      </c>
      <c r="AD78">
        <v>1528.5782470703125</v>
      </c>
      <c r="AE78">
        <v>1559.99609375</v>
      </c>
      <c r="AF78">
        <v>1534.9605712890625</v>
      </c>
      <c r="AG78">
        <v>1441.06494140625</v>
      </c>
      <c r="AH78">
        <v>1489.1092529296875</v>
      </c>
      <c r="AI78">
        <v>1513.639892578125</v>
      </c>
      <c r="AJ78">
        <v>1526.0733642578125</v>
      </c>
      <c r="AK78">
        <v>1555.4942626953125</v>
      </c>
      <c r="AL78">
        <v>1538.6500244140625</v>
      </c>
      <c r="AM78">
        <v>1436.7213134765625</v>
      </c>
      <c r="AN78">
        <v>1484.7498779296875</v>
      </c>
      <c r="AO78">
        <v>1507.862548828125</v>
      </c>
      <c r="AP78">
        <v>1519.9185791015625</v>
      </c>
      <c r="AQ78">
        <v>1550.974365234375</v>
      </c>
      <c r="AR78">
        <v>1529.141845703125</v>
      </c>
      <c r="AS78">
        <v>1433.740234375</v>
      </c>
      <c r="AT78">
        <v>1481.2918701171875</v>
      </c>
      <c r="AU78">
        <v>1509.3765869140625</v>
      </c>
      <c r="AV78">
        <v>1513.6861572265625</v>
      </c>
      <c r="AW78">
        <v>1537.5023193359375</v>
      </c>
      <c r="AX78">
        <v>1536.159423828125</v>
      </c>
      <c r="AY78">
        <v>1438.313720703125</v>
      </c>
      <c r="AZ78">
        <v>1470.903564453125</v>
      </c>
      <c r="BA78">
        <v>1500.553955078125</v>
      </c>
      <c r="BB78">
        <v>1503.599853515625</v>
      </c>
      <c r="BC78">
        <v>1528.1376953125</v>
      </c>
      <c r="BD78">
        <v>1525.9295654296875</v>
      </c>
      <c r="BE78">
        <v>1431.7398681640625</v>
      </c>
      <c r="BF78">
        <v>1461.2684326171875</v>
      </c>
      <c r="BG78">
        <v>1492.3782958984375</v>
      </c>
      <c r="BH78">
        <v>1498.91015625</v>
      </c>
      <c r="BI78">
        <v>1554.5595703125</v>
      </c>
      <c r="BJ78">
        <v>1515.69287109375</v>
      </c>
      <c r="BK78">
        <v>1428.0208740234375</v>
      </c>
      <c r="BL78">
        <v>1680.866455078125</v>
      </c>
      <c r="BM78">
        <v>1213.7515869140625</v>
      </c>
      <c r="BN78">
        <v>1716.1219482421875</v>
      </c>
      <c r="BO78">
        <v>1123.9942626953125</v>
      </c>
      <c r="BP78">
        <v>1461.2203369140625</v>
      </c>
      <c r="BQ78">
        <v>1555.94384765625</v>
      </c>
      <c r="BR78">
        <v>1500.5096435546875</v>
      </c>
      <c r="BS78">
        <v>1068.3387451171875</v>
      </c>
      <c r="BT78">
        <v>1355.273193359375</v>
      </c>
      <c r="BU78">
        <v>1287.1094970703125</v>
      </c>
      <c r="BV78">
        <v>1648.18017578125</v>
      </c>
      <c r="BW78">
        <v>1284.5928955078125</v>
      </c>
      <c r="BX78">
        <v>1679.03515625</v>
      </c>
      <c r="BY78">
        <v>1210.7008056640625</v>
      </c>
      <c r="BZ78">
        <v>1722.699951171875</v>
      </c>
      <c r="CA78">
        <v>1116.109130859375</v>
      </c>
      <c r="CB78">
        <v>1459.4493408203125</v>
      </c>
      <c r="CC78">
        <v>1560.12451171875</v>
      </c>
      <c r="CD78">
        <v>1498.5123291015625</v>
      </c>
      <c r="CE78">
        <v>1065.6522216796875</v>
      </c>
      <c r="CF78">
        <v>1354.7371826171875</v>
      </c>
      <c r="CG78">
        <v>1242.2647705078125</v>
      </c>
      <c r="CH78">
        <v>1650.9228515625</v>
      </c>
      <c r="CI78">
        <v>1284.7469482421875</v>
      </c>
      <c r="CJ78">
        <v>1678.394287109375</v>
      </c>
      <c r="CK78">
        <v>1204.5201416015625</v>
      </c>
      <c r="CL78">
        <v>1741.1400146484375</v>
      </c>
      <c r="CM78">
        <v>1105.126220703125</v>
      </c>
      <c r="CN78">
        <v>1460.791259765625</v>
      </c>
      <c r="CO78">
        <v>1543.22705078125</v>
      </c>
      <c r="CP78">
        <v>1503.7869873046875</v>
      </c>
      <c r="CQ78">
        <v>1062.2384033203125</v>
      </c>
      <c r="CR78">
        <v>1355.5025634765625</v>
      </c>
      <c r="CS78">
        <v>1286.4312744140625</v>
      </c>
      <c r="CT78">
        <v>1649.822021484375</v>
      </c>
      <c r="CU78">
        <v>1282.3575439453125</v>
      </c>
      <c r="CV78">
        <v>1678.1131591796875</v>
      </c>
      <c r="CW78">
        <v>1205.5718994140625</v>
      </c>
      <c r="CX78">
        <v>1739.6243896484375</v>
      </c>
      <c r="CY78">
        <v>1106.706787109375</v>
      </c>
      <c r="CZ78">
        <v>1463.8466796875</v>
      </c>
      <c r="DA78">
        <v>1554.0914306640625</v>
      </c>
      <c r="DB78">
        <v>1486.977294921875</v>
      </c>
      <c r="DC78">
        <v>1058.1181640625</v>
      </c>
      <c r="DD78">
        <v>1353.234130859375</v>
      </c>
      <c r="DE78">
        <v>1277.9302978515625</v>
      </c>
      <c r="DF78">
        <v>1638.3616943359375</v>
      </c>
      <c r="DG78">
        <v>1281.908447265625</v>
      </c>
      <c r="DH78">
        <v>1679.760986328125</v>
      </c>
      <c r="DI78">
        <v>1203.893310546875</v>
      </c>
      <c r="DJ78">
        <v>1751.099609375</v>
      </c>
      <c r="DK78">
        <v>1093.9981689453125</v>
      </c>
      <c r="DL78">
        <v>1461.978515625</v>
      </c>
      <c r="DM78">
        <v>1552.66650390625</v>
      </c>
      <c r="DN78">
        <v>1501.017822265625</v>
      </c>
      <c r="DO78">
        <v>1057.312744140625</v>
      </c>
      <c r="DP78">
        <v>1354.9068603515625</v>
      </c>
      <c r="DQ78">
        <v>1260.6722412109375</v>
      </c>
      <c r="DR78">
        <v>1631.15478515625</v>
      </c>
      <c r="DS78">
        <v>1279.7728271484375</v>
      </c>
      <c r="DT78">
        <v>1675.4112548828125</v>
      </c>
      <c r="DU78">
        <v>1202.68310546875</v>
      </c>
      <c r="DV78">
        <v>1749.016357421875</v>
      </c>
      <c r="DW78">
        <v>1093.5242919921875</v>
      </c>
      <c r="DX78">
        <v>1459.8427734375</v>
      </c>
      <c r="DY78">
        <v>1549.193603515625</v>
      </c>
      <c r="DZ78">
        <v>1495.5301513671875</v>
      </c>
      <c r="EA78">
        <v>1055.6964111328125</v>
      </c>
      <c r="EB78">
        <v>1352.66357421875</v>
      </c>
      <c r="EC78">
        <v>1304.9447021484375</v>
      </c>
      <c r="ED78">
        <v>1627.067138671875</v>
      </c>
      <c r="EE78">
        <v>1281.6220703125</v>
      </c>
      <c r="EF78">
        <v>1673.77734375</v>
      </c>
      <c r="EG78">
        <v>1199.069580078125</v>
      </c>
      <c r="EH78">
        <v>1756.2723388671875</v>
      </c>
      <c r="EI78">
        <v>1092.5045166015625</v>
      </c>
      <c r="EJ78">
        <v>1460.7584228515625</v>
      </c>
      <c r="EK78">
        <v>1538.87060546875</v>
      </c>
      <c r="EL78">
        <v>1486.1739501953125</v>
      </c>
      <c r="EM78">
        <v>1052.572021484375</v>
      </c>
      <c r="EN78">
        <v>1353.2813720703125</v>
      </c>
      <c r="EO78">
        <v>1274.814208984375</v>
      </c>
      <c r="EP78">
        <v>1625.4552001953125</v>
      </c>
      <c r="EQ78">
        <v>1281.36572265625</v>
      </c>
      <c r="ER78">
        <v>1675.3419189453125</v>
      </c>
      <c r="ES78">
        <v>1203.3291015625</v>
      </c>
      <c r="ET78">
        <v>1762.1744384765625</v>
      </c>
      <c r="EU78">
        <v>1091.4788818359375</v>
      </c>
      <c r="EV78">
        <v>1460.40771484375</v>
      </c>
      <c r="EW78">
        <v>1518.7059326171875</v>
      </c>
      <c r="EX78">
        <v>1490.4305419921875</v>
      </c>
      <c r="EY78">
        <v>1050.390869140625</v>
      </c>
      <c r="EZ78">
        <v>1351.630615234375</v>
      </c>
      <c r="FA78">
        <v>1286.796875</v>
      </c>
      <c r="FB78">
        <v>1623.0347900390625</v>
      </c>
      <c r="FC78">
        <v>1281.857177734375</v>
      </c>
      <c r="FD78">
        <v>1672.909423828125</v>
      </c>
      <c r="FE78">
        <v>1199.3804931640625</v>
      </c>
      <c r="FF78">
        <v>1767.1759033203125</v>
      </c>
      <c r="FG78">
        <v>1086.3623046875</v>
      </c>
      <c r="FH78">
        <v>1461.998291015625</v>
      </c>
      <c r="FI78">
        <v>1520.421630859375</v>
      </c>
      <c r="FJ78">
        <v>1489.3382568359375</v>
      </c>
      <c r="FK78">
        <v>1048.7921142578125</v>
      </c>
      <c r="FL78">
        <v>1351.6375732421875</v>
      </c>
      <c r="FM78">
        <v>1298.740478515625</v>
      </c>
      <c r="FN78">
        <v>1615.7147216796875</v>
      </c>
      <c r="FO78">
        <v>1283.3712158203125</v>
      </c>
      <c r="FP78">
        <v>1668.2310791015625</v>
      </c>
      <c r="FQ78">
        <v>1196.020263671875</v>
      </c>
      <c r="FR78">
        <v>1777.656005859375</v>
      </c>
      <c r="FS78">
        <v>1088.884033203125</v>
      </c>
      <c r="FT78">
        <v>1464.348388671875</v>
      </c>
      <c r="FU78">
        <v>1502.2510986328125</v>
      </c>
      <c r="FV78">
        <v>1471.0526123046875</v>
      </c>
      <c r="FW78">
        <v>1044.00244140625</v>
      </c>
      <c r="FX78">
        <v>1350.7884521484375</v>
      </c>
      <c r="FY78">
        <v>1316.155517578125</v>
      </c>
      <c r="FZ78">
        <v>1611.8214111328125</v>
      </c>
      <c r="GA78">
        <v>1284.98486328125</v>
      </c>
      <c r="GB78">
        <v>1534.2374267578125</v>
      </c>
      <c r="GC78">
        <v>1528.46875</v>
      </c>
      <c r="GD78">
        <v>1512.18310546875</v>
      </c>
      <c r="GE78">
        <v>1508.687744140625</v>
      </c>
      <c r="GF78">
        <v>1510.265869140625</v>
      </c>
      <c r="GG78">
        <v>1503.490478515625</v>
      </c>
      <c r="GH78">
        <v>1496.9329833984375</v>
      </c>
      <c r="GI78">
        <v>1494.76708984375</v>
      </c>
      <c r="GJ78">
        <v>1483.23974609375</v>
      </c>
      <c r="GK78">
        <v>1471.171142578125</v>
      </c>
      <c r="GL78">
        <v>1675.88916015625</v>
      </c>
      <c r="GM78">
        <v>1202.639892578125</v>
      </c>
      <c r="GN78">
        <v>1752.8990478515625</v>
      </c>
      <c r="GO78">
        <v>1096.3079833984375</v>
      </c>
      <c r="GP78">
        <v>1462.023681640625</v>
      </c>
      <c r="GQ78">
        <v>1529.1082763671875</v>
      </c>
      <c r="GR78">
        <v>1488.31494140625</v>
      </c>
      <c r="GS78">
        <v>1054.155517578125</v>
      </c>
      <c r="GT78">
        <v>1352.6739501953125</v>
      </c>
      <c r="GU78">
        <v>1292.05419921875</v>
      </c>
      <c r="GV78">
        <v>1624.9967041015625</v>
      </c>
      <c r="GW78">
        <v>1282.852294921875</v>
      </c>
      <c r="GX78">
        <v>1498.019775390625</v>
      </c>
      <c r="GY78">
        <v>1498.0196533203125</v>
      </c>
    </row>
    <row r="79" spans="1:207" x14ac:dyDescent="0.2">
      <c r="A79" s="223">
        <v>45047</v>
      </c>
      <c r="B79">
        <v>5</v>
      </c>
      <c r="C79">
        <v>2023</v>
      </c>
      <c r="D79">
        <v>1626.7872314453125</v>
      </c>
      <c r="E79">
        <v>1640.584716796875</v>
      </c>
      <c r="F79">
        <v>1676.5833740234375</v>
      </c>
      <c r="G79">
        <v>1690.00439453125</v>
      </c>
      <c r="H79">
        <v>1670.4227294921875</v>
      </c>
      <c r="I79">
        <v>1533.73486328125</v>
      </c>
      <c r="J79">
        <v>1626.66796875</v>
      </c>
      <c r="K79">
        <v>1643.029296875</v>
      </c>
      <c r="L79">
        <v>1668.0679931640625</v>
      </c>
      <c r="M79">
        <v>1676.60302734375</v>
      </c>
      <c r="N79">
        <v>1665.9053955078125</v>
      </c>
      <c r="O79">
        <v>1543.8616943359375</v>
      </c>
      <c r="P79">
        <v>1607.6973876953125</v>
      </c>
      <c r="Q79">
        <v>1623.05029296875</v>
      </c>
      <c r="R79">
        <v>1659.5347900390625</v>
      </c>
      <c r="S79">
        <v>1681.5665283203125</v>
      </c>
      <c r="T79">
        <v>1660.78857421875</v>
      </c>
      <c r="U79">
        <v>1541.5711669921875</v>
      </c>
      <c r="V79">
        <v>1599.8812255859375</v>
      </c>
      <c r="W79">
        <v>1635.1214599609375</v>
      </c>
      <c r="X79">
        <v>1655.6943359375</v>
      </c>
      <c r="Y79">
        <v>1671.6397705078125</v>
      </c>
      <c r="Z79">
        <v>1660.8525390625</v>
      </c>
      <c r="AA79">
        <v>1540.8348388671875</v>
      </c>
      <c r="AB79">
        <v>1610.7738037109375</v>
      </c>
      <c r="AC79">
        <v>1631.91455078125</v>
      </c>
      <c r="AD79">
        <v>1649.264404296875</v>
      </c>
      <c r="AE79">
        <v>1671.115478515625</v>
      </c>
      <c r="AF79">
        <v>1649.6251220703125</v>
      </c>
      <c r="AG79">
        <v>1546.3726806640625</v>
      </c>
      <c r="AH79">
        <v>1603.3466796875</v>
      </c>
      <c r="AI79">
        <v>1629.8466796875</v>
      </c>
      <c r="AJ79">
        <v>1647.4105224609375</v>
      </c>
      <c r="AK79">
        <v>1669.1373291015625</v>
      </c>
      <c r="AL79">
        <v>1654.4066162109375</v>
      </c>
      <c r="AM79">
        <v>1543.295654296875</v>
      </c>
      <c r="AN79">
        <v>1601.133544921875</v>
      </c>
      <c r="AO79">
        <v>1625.0308837890625</v>
      </c>
      <c r="AP79">
        <v>1640.934326171875</v>
      </c>
      <c r="AQ79">
        <v>1664.175048828125</v>
      </c>
      <c r="AR79">
        <v>1642.802490234375</v>
      </c>
      <c r="AS79">
        <v>1538.35791015625</v>
      </c>
      <c r="AT79">
        <v>1598.4197998046875</v>
      </c>
      <c r="AU79">
        <v>1627.422119140625</v>
      </c>
      <c r="AV79">
        <v>1634.09375</v>
      </c>
      <c r="AW79">
        <v>1651.56982421875</v>
      </c>
      <c r="AX79">
        <v>1650.1097412109375</v>
      </c>
      <c r="AY79">
        <v>1544.6368408203125</v>
      </c>
      <c r="AZ79">
        <v>1587.736083984375</v>
      </c>
      <c r="BA79">
        <v>1620.927734375</v>
      </c>
      <c r="BB79">
        <v>1623.481201171875</v>
      </c>
      <c r="BC79">
        <v>1641.8427734375</v>
      </c>
      <c r="BD79">
        <v>1640.953857421875</v>
      </c>
      <c r="BE79">
        <v>1537.283935546875</v>
      </c>
      <c r="BF79">
        <v>1580.885498046875</v>
      </c>
      <c r="BG79">
        <v>1613.5465087890625</v>
      </c>
      <c r="BH79">
        <v>1618.425048828125</v>
      </c>
      <c r="BI79">
        <v>1669.2529296875</v>
      </c>
      <c r="BJ79">
        <v>1629.4505615234375</v>
      </c>
      <c r="BK79">
        <v>1535.351318359375</v>
      </c>
      <c r="BL79">
        <v>1783.4385986328125</v>
      </c>
      <c r="BM79">
        <v>1317.7724609375</v>
      </c>
      <c r="BN79">
        <v>1846.54443359375</v>
      </c>
      <c r="BO79">
        <v>1256.5196533203125</v>
      </c>
      <c r="BP79">
        <v>1590.1402587890625</v>
      </c>
      <c r="BQ79">
        <v>1702.8831787109375</v>
      </c>
      <c r="BR79">
        <v>1612.581298828125</v>
      </c>
      <c r="BS79">
        <v>1139.9957275390625</v>
      </c>
      <c r="BT79">
        <v>1458.4677734375</v>
      </c>
      <c r="BU79">
        <v>1347.3797607421875</v>
      </c>
      <c r="BV79">
        <v>1798.8939208984375</v>
      </c>
      <c r="BW79">
        <v>1377.9796142578125</v>
      </c>
      <c r="BX79">
        <v>1780.871826171875</v>
      </c>
      <c r="BY79">
        <v>1313.3668212890625</v>
      </c>
      <c r="BZ79">
        <v>1852.6585693359375</v>
      </c>
      <c r="CA79">
        <v>1247.7734375</v>
      </c>
      <c r="CB79">
        <v>1588.235107421875</v>
      </c>
      <c r="CC79">
        <v>1706.1883544921875</v>
      </c>
      <c r="CD79">
        <v>1612.598876953125</v>
      </c>
      <c r="CE79">
        <v>1137.1988525390625</v>
      </c>
      <c r="CF79">
        <v>1462.52978515625</v>
      </c>
      <c r="CG79">
        <v>1302.609130859375</v>
      </c>
      <c r="CH79">
        <v>1801.14453125</v>
      </c>
      <c r="CI79">
        <v>1378.024169921875</v>
      </c>
      <c r="CJ79">
        <v>1779.47119140625</v>
      </c>
      <c r="CK79">
        <v>1306.973388671875</v>
      </c>
      <c r="CL79">
        <v>1872.9542236328125</v>
      </c>
      <c r="CM79">
        <v>1236.140869140625</v>
      </c>
      <c r="CN79">
        <v>1589.29541015625</v>
      </c>
      <c r="CO79">
        <v>1684.9886474609375</v>
      </c>
      <c r="CP79">
        <v>1617.7298583984375</v>
      </c>
      <c r="CQ79">
        <v>1133.439208984375</v>
      </c>
      <c r="CR79">
        <v>1463.9466552734375</v>
      </c>
      <c r="CS79">
        <v>1350.3941650390625</v>
      </c>
      <c r="CT79">
        <v>1801.186279296875</v>
      </c>
      <c r="CU79">
        <v>1374.3983154296875</v>
      </c>
      <c r="CV79">
        <v>1777.880859375</v>
      </c>
      <c r="CW79">
        <v>1307.1468505859375</v>
      </c>
      <c r="CX79">
        <v>1871.1739501953125</v>
      </c>
      <c r="CY79">
        <v>1237.989990234375</v>
      </c>
      <c r="CZ79">
        <v>1591.745849609375</v>
      </c>
      <c r="DA79">
        <v>1698.5921630859375</v>
      </c>
      <c r="DB79">
        <v>1602.872802734375</v>
      </c>
      <c r="DC79">
        <v>1129.0533447265625</v>
      </c>
      <c r="DD79">
        <v>1463.03369140625</v>
      </c>
      <c r="DE79">
        <v>1341.5059814453125</v>
      </c>
      <c r="DF79">
        <v>1790.07421875</v>
      </c>
      <c r="DG79">
        <v>1372.9857177734375</v>
      </c>
      <c r="DH79">
        <v>1778.448974609375</v>
      </c>
      <c r="DI79">
        <v>1306.6165771484375</v>
      </c>
      <c r="DJ79">
        <v>1883.949951171875</v>
      </c>
      <c r="DK79">
        <v>1224.958251953125</v>
      </c>
      <c r="DL79">
        <v>1590.0732421875</v>
      </c>
      <c r="DM79">
        <v>1694.8060302734375</v>
      </c>
      <c r="DN79">
        <v>1618.4808349609375</v>
      </c>
      <c r="DO79">
        <v>1128.3919677734375</v>
      </c>
      <c r="DP79">
        <v>1464.4281005859375</v>
      </c>
      <c r="DQ79">
        <v>1324.415283203125</v>
      </c>
      <c r="DR79">
        <v>1784.4500732421875</v>
      </c>
      <c r="DS79">
        <v>1370.759033203125</v>
      </c>
      <c r="DT79">
        <v>1773.716552734375</v>
      </c>
      <c r="DU79">
        <v>1304.9920654296875</v>
      </c>
      <c r="DV79">
        <v>1881.5201416015625</v>
      </c>
      <c r="DW79">
        <v>1222.9327392578125</v>
      </c>
      <c r="DX79">
        <v>1587.8973388671875</v>
      </c>
      <c r="DY79">
        <v>1691.398681640625</v>
      </c>
      <c r="DZ79">
        <v>1613.8048095703125</v>
      </c>
      <c r="EA79">
        <v>1126.650634765625</v>
      </c>
      <c r="EB79">
        <v>1463.9901123046875</v>
      </c>
      <c r="EC79">
        <v>1369.66845703125</v>
      </c>
      <c r="ED79">
        <v>1779.6824951171875</v>
      </c>
      <c r="EE79">
        <v>1372.285400390625</v>
      </c>
      <c r="EF79">
        <v>1771.8343505859375</v>
      </c>
      <c r="EG79">
        <v>1300.4793701171875</v>
      </c>
      <c r="EH79">
        <v>1889.1944580078125</v>
      </c>
      <c r="EI79">
        <v>1221.0811767578125</v>
      </c>
      <c r="EJ79">
        <v>1588.856689453125</v>
      </c>
      <c r="EK79">
        <v>1678.1612548828125</v>
      </c>
      <c r="EL79">
        <v>1604.509033203125</v>
      </c>
      <c r="EM79">
        <v>1123.5694580078125</v>
      </c>
      <c r="EN79">
        <v>1466.4493408203125</v>
      </c>
      <c r="EO79">
        <v>1338.617919921875</v>
      </c>
      <c r="EP79">
        <v>1777.1158447265625</v>
      </c>
      <c r="EQ79">
        <v>1372.1474609375</v>
      </c>
      <c r="ER79">
        <v>1772.09228515625</v>
      </c>
      <c r="ES79">
        <v>1305.801025390625</v>
      </c>
      <c r="ET79">
        <v>1896.2056884765625</v>
      </c>
      <c r="EU79">
        <v>1220.3690185546875</v>
      </c>
      <c r="EV79">
        <v>1588.3720703125</v>
      </c>
      <c r="EW79">
        <v>1653.6900634765625</v>
      </c>
      <c r="EX79">
        <v>1609.7110595703125</v>
      </c>
      <c r="EY79">
        <v>1121.6156005859375</v>
      </c>
      <c r="EZ79">
        <v>1465.788330078125</v>
      </c>
      <c r="FA79">
        <v>1350.763427734375</v>
      </c>
      <c r="FB79">
        <v>1774.9647216796875</v>
      </c>
      <c r="FC79">
        <v>1371.802734375</v>
      </c>
      <c r="FD79">
        <v>1769.0694580078125</v>
      </c>
      <c r="FE79">
        <v>1300.8095703125</v>
      </c>
      <c r="FF79">
        <v>1901.770751953125</v>
      </c>
      <c r="FG79">
        <v>1213.708740234375</v>
      </c>
      <c r="FH79">
        <v>1589.8414306640625</v>
      </c>
      <c r="FI79">
        <v>1654.5208740234375</v>
      </c>
      <c r="FJ79">
        <v>1610.158447265625</v>
      </c>
      <c r="FK79">
        <v>1120.0252685546875</v>
      </c>
      <c r="FL79">
        <v>1467.8126220703125</v>
      </c>
      <c r="FM79">
        <v>1363.2362060546875</v>
      </c>
      <c r="FN79">
        <v>1769.214111328125</v>
      </c>
      <c r="FO79">
        <v>1373.291015625</v>
      </c>
      <c r="FP79">
        <v>1764.57958984375</v>
      </c>
      <c r="FQ79">
        <v>1296.228515625</v>
      </c>
      <c r="FR79">
        <v>1913.0150146484375</v>
      </c>
      <c r="FS79">
        <v>1214.8809814453125</v>
      </c>
      <c r="FT79">
        <v>1591.834228515625</v>
      </c>
      <c r="FU79">
        <v>1632.9473876953125</v>
      </c>
      <c r="FV79">
        <v>1590.9757080078125</v>
      </c>
      <c r="FW79">
        <v>1114.6392822265625</v>
      </c>
      <c r="FX79">
        <v>1470.415283203125</v>
      </c>
      <c r="FY79">
        <v>1381.582275390625</v>
      </c>
      <c r="FZ79">
        <v>1762.6820068359375</v>
      </c>
      <c r="GA79">
        <v>1374.79638671875</v>
      </c>
      <c r="GB79">
        <v>1647.771240234375</v>
      </c>
      <c r="GC79">
        <v>1642.5205078125</v>
      </c>
      <c r="GD79">
        <v>1626.5244140625</v>
      </c>
      <c r="GE79">
        <v>1623.3857421875</v>
      </c>
      <c r="GF79">
        <v>1625.7998046875</v>
      </c>
      <c r="GG79">
        <v>1618.6368408203125</v>
      </c>
      <c r="GH79">
        <v>1612.846435546875</v>
      </c>
      <c r="GI79">
        <v>1611.3934326171875</v>
      </c>
      <c r="GJ79">
        <v>1600.5616455078125</v>
      </c>
      <c r="GK79">
        <v>1589.9052734375</v>
      </c>
      <c r="GL79">
        <v>1774.6746826171875</v>
      </c>
      <c r="GM79">
        <v>1304.505615234375</v>
      </c>
      <c r="GN79">
        <v>1885.9169921875</v>
      </c>
      <c r="GO79">
        <v>1225.348388671875</v>
      </c>
      <c r="GP79">
        <v>1589.9765625</v>
      </c>
      <c r="GQ79">
        <v>1666.3961181640625</v>
      </c>
      <c r="GR79">
        <v>1606.4923095703125</v>
      </c>
      <c r="GS79">
        <v>1125.23974609375</v>
      </c>
      <c r="GT79">
        <v>1466.078857421875</v>
      </c>
      <c r="GU79">
        <v>1356.22265625</v>
      </c>
      <c r="GV79">
        <v>1776.9044189453125</v>
      </c>
      <c r="GW79">
        <v>1373.55419921875</v>
      </c>
      <c r="GX79">
        <v>1614.155029296875</v>
      </c>
      <c r="GY79">
        <v>1614.1549072265625</v>
      </c>
    </row>
    <row r="80" spans="1:207" x14ac:dyDescent="0.2">
      <c r="A80" s="223">
        <v>45078</v>
      </c>
      <c r="B80">
        <v>6</v>
      </c>
      <c r="C80">
        <v>2023</v>
      </c>
      <c r="D80">
        <v>1710.6842041015625</v>
      </c>
      <c r="E80">
        <v>1729.5537109375</v>
      </c>
      <c r="F80">
        <v>1784.127197265625</v>
      </c>
      <c r="G80">
        <v>1800.945068359375</v>
      </c>
      <c r="H80">
        <v>1753.3248291015625</v>
      </c>
      <c r="I80">
        <v>1638.5478515625</v>
      </c>
      <c r="J80">
        <v>1710.593994140625</v>
      </c>
      <c r="K80">
        <v>1735.0035400390625</v>
      </c>
      <c r="L80">
        <v>1776.3612060546875</v>
      </c>
      <c r="M80">
        <v>1787.35107421875</v>
      </c>
      <c r="N80">
        <v>1750.8492431640625</v>
      </c>
      <c r="O80">
        <v>1648.582275390625</v>
      </c>
      <c r="P80">
        <v>1694.279541015625</v>
      </c>
      <c r="Q80">
        <v>1715.086669921875</v>
      </c>
      <c r="R80">
        <v>1768.6473388671875</v>
      </c>
      <c r="S80">
        <v>1792.3594970703125</v>
      </c>
      <c r="T80">
        <v>1746.0684814453125</v>
      </c>
      <c r="U80">
        <v>1646.803955078125</v>
      </c>
      <c r="V80">
        <v>1687.9031982421875</v>
      </c>
      <c r="W80">
        <v>1728.7041015625</v>
      </c>
      <c r="X80">
        <v>1765.5084228515625</v>
      </c>
      <c r="Y80">
        <v>1783.354248046875</v>
      </c>
      <c r="Z80">
        <v>1748.5206298828125</v>
      </c>
      <c r="AA80">
        <v>1646.436279296875</v>
      </c>
      <c r="AB80">
        <v>1699.5361328125</v>
      </c>
      <c r="AC80">
        <v>1727.4229736328125</v>
      </c>
      <c r="AD80">
        <v>1759.158935546875</v>
      </c>
      <c r="AE80">
        <v>1782.279541015625</v>
      </c>
      <c r="AF80">
        <v>1737.339599609375</v>
      </c>
      <c r="AG80">
        <v>1651.5811767578125</v>
      </c>
      <c r="AH80">
        <v>1692.7996826171875</v>
      </c>
      <c r="AI80">
        <v>1725.2022705078125</v>
      </c>
      <c r="AJ80">
        <v>1758.5697021484375</v>
      </c>
      <c r="AK80">
        <v>1778.4061279296875</v>
      </c>
      <c r="AL80">
        <v>1743.8990478515625</v>
      </c>
      <c r="AM80">
        <v>1648.4154052734375</v>
      </c>
      <c r="AN80">
        <v>1692.4466552734375</v>
      </c>
      <c r="AO80">
        <v>1721.461669921875</v>
      </c>
      <c r="AP80">
        <v>1753.379638671875</v>
      </c>
      <c r="AQ80">
        <v>1776.2569580078125</v>
      </c>
      <c r="AR80">
        <v>1733.069091796875</v>
      </c>
      <c r="AS80">
        <v>1643.0247802734375</v>
      </c>
      <c r="AT80">
        <v>1691.8189697265625</v>
      </c>
      <c r="AU80">
        <v>1724.64306640625</v>
      </c>
      <c r="AV80">
        <v>1746.473876953125</v>
      </c>
      <c r="AW80">
        <v>1762.365234375</v>
      </c>
      <c r="AX80">
        <v>1740.1583251953125</v>
      </c>
      <c r="AY80">
        <v>1650.9346923828125</v>
      </c>
      <c r="AZ80">
        <v>1682.322265625</v>
      </c>
      <c r="BA80">
        <v>1719.8736572265625</v>
      </c>
      <c r="BB80">
        <v>1736.755126953125</v>
      </c>
      <c r="BC80">
        <v>1755.078857421875</v>
      </c>
      <c r="BD80">
        <v>1733.3775634765625</v>
      </c>
      <c r="BE80">
        <v>1643.4815673828125</v>
      </c>
      <c r="BF80">
        <v>1678.8131103515625</v>
      </c>
      <c r="BG80">
        <v>1714.14404296875</v>
      </c>
      <c r="BH80">
        <v>1731.8729248046875</v>
      </c>
      <c r="BI80">
        <v>1774.972900390625</v>
      </c>
      <c r="BJ80">
        <v>1721.691650390625</v>
      </c>
      <c r="BK80">
        <v>1643.9769287109375</v>
      </c>
      <c r="BL80">
        <v>1864.142333984375</v>
      </c>
      <c r="BM80">
        <v>1377.6781005859375</v>
      </c>
      <c r="BN80">
        <v>1927.7691650390625</v>
      </c>
      <c r="BO80">
        <v>1378.229248046875</v>
      </c>
      <c r="BP80">
        <v>1714.965087890625</v>
      </c>
      <c r="BQ80">
        <v>1851.3436279296875</v>
      </c>
      <c r="BR80">
        <v>1714.394287109375</v>
      </c>
      <c r="BS80">
        <v>1255.9439697265625</v>
      </c>
      <c r="BT80">
        <v>1553.6324462890625</v>
      </c>
      <c r="BU80">
        <v>1439.1422119140625</v>
      </c>
      <c r="BV80">
        <v>1902.7628173828125</v>
      </c>
      <c r="BW80">
        <v>1469.92529296875</v>
      </c>
      <c r="BX80">
        <v>1859.4669189453125</v>
      </c>
      <c r="BY80">
        <v>1372.98486328125</v>
      </c>
      <c r="BZ80">
        <v>1934.8128662109375</v>
      </c>
      <c r="CA80">
        <v>1364.1273193359375</v>
      </c>
      <c r="CB80">
        <v>1713.0728759765625</v>
      </c>
      <c r="CC80">
        <v>1854.532470703125</v>
      </c>
      <c r="CD80">
        <v>1715.4014892578125</v>
      </c>
      <c r="CE80">
        <v>1253.1043701171875</v>
      </c>
      <c r="CF80">
        <v>1557.41796875</v>
      </c>
      <c r="CG80">
        <v>1392.8001708984375</v>
      </c>
      <c r="CH80">
        <v>1904.5386962890625</v>
      </c>
      <c r="CI80">
        <v>1469.811279296875</v>
      </c>
      <c r="CJ80">
        <v>1856.4185791015625</v>
      </c>
      <c r="CK80">
        <v>1365.7366943359375</v>
      </c>
      <c r="CL80">
        <v>1954.5736083984375</v>
      </c>
      <c r="CM80">
        <v>1342.7554931640625</v>
      </c>
      <c r="CN80">
        <v>1714.728271484375</v>
      </c>
      <c r="CO80">
        <v>1831.4058837890625</v>
      </c>
      <c r="CP80">
        <v>1720.736572265625</v>
      </c>
      <c r="CQ80">
        <v>1250.426025390625</v>
      </c>
      <c r="CR80">
        <v>1559.083984375</v>
      </c>
      <c r="CS80">
        <v>1441.9910888671875</v>
      </c>
      <c r="CT80">
        <v>1906.2459716796875</v>
      </c>
      <c r="CU80">
        <v>1464.9765625</v>
      </c>
      <c r="CV80">
        <v>1854.03955078125</v>
      </c>
      <c r="CW80">
        <v>1365.9976806640625</v>
      </c>
      <c r="CX80">
        <v>1952.80615234375</v>
      </c>
      <c r="CY80">
        <v>1343.716064453125</v>
      </c>
      <c r="CZ80">
        <v>1718.40185546875</v>
      </c>
      <c r="DA80">
        <v>1846.29248046875</v>
      </c>
      <c r="DB80">
        <v>1705.7874755859375</v>
      </c>
      <c r="DC80">
        <v>1245.119384765625</v>
      </c>
      <c r="DD80">
        <v>1558.7872314453125</v>
      </c>
      <c r="DE80">
        <v>1431.9508056640625</v>
      </c>
      <c r="DF80">
        <v>1898.9652099609375</v>
      </c>
      <c r="DG80">
        <v>1462.8533935546875</v>
      </c>
      <c r="DH80">
        <v>1853.1312255859375</v>
      </c>
      <c r="DI80">
        <v>1365.1326904296875</v>
      </c>
      <c r="DJ80">
        <v>1965.9075927734375</v>
      </c>
      <c r="DK80">
        <v>1321.8387451171875</v>
      </c>
      <c r="DL80">
        <v>1716.437255859375</v>
      </c>
      <c r="DM80">
        <v>1841.2518310546875</v>
      </c>
      <c r="DN80">
        <v>1722.8702392578125</v>
      </c>
      <c r="DO80">
        <v>1246.1865234375</v>
      </c>
      <c r="DP80">
        <v>1559.6390380859375</v>
      </c>
      <c r="DQ80">
        <v>1413.922607421875</v>
      </c>
      <c r="DR80">
        <v>1895.827880859375</v>
      </c>
      <c r="DS80">
        <v>1460.1048583984375</v>
      </c>
      <c r="DT80">
        <v>1848.29541015625</v>
      </c>
      <c r="DU80">
        <v>1363.3546142578125</v>
      </c>
      <c r="DV80">
        <v>1963.4910888671875</v>
      </c>
      <c r="DW80">
        <v>1320.9569091796875</v>
      </c>
      <c r="DX80">
        <v>1713.8726806640625</v>
      </c>
      <c r="DY80">
        <v>1837.7220458984375</v>
      </c>
      <c r="DZ80">
        <v>1718.301513671875</v>
      </c>
      <c r="EA80">
        <v>1243.6318359375</v>
      </c>
      <c r="EB80">
        <v>1559.9857177734375</v>
      </c>
      <c r="EC80">
        <v>1460.0294189453125</v>
      </c>
      <c r="ED80">
        <v>1891.693359375</v>
      </c>
      <c r="EE80">
        <v>1461.7884521484375</v>
      </c>
      <c r="EF80">
        <v>1846.195068359375</v>
      </c>
      <c r="EG80">
        <v>1358.330078125</v>
      </c>
      <c r="EH80">
        <v>1971.1024169921875</v>
      </c>
      <c r="EI80">
        <v>1319.3231201171875</v>
      </c>
      <c r="EJ80">
        <v>1714.9322509765625</v>
      </c>
      <c r="EK80">
        <v>1822.8487548828125</v>
      </c>
      <c r="EL80">
        <v>1708.2396240234375</v>
      </c>
      <c r="EM80">
        <v>1238.9842529296875</v>
      </c>
      <c r="EN80">
        <v>1562.0137939453125</v>
      </c>
      <c r="EO80">
        <v>1426.239990234375</v>
      </c>
      <c r="EP80">
        <v>1889.650390625</v>
      </c>
      <c r="EQ80">
        <v>1461.4246826171875</v>
      </c>
      <c r="ER80">
        <v>1845.3167724609375</v>
      </c>
      <c r="ES80">
        <v>1364.1375732421875</v>
      </c>
      <c r="ET80">
        <v>1977.49951171875</v>
      </c>
      <c r="EU80">
        <v>1315.815185546875</v>
      </c>
      <c r="EV80">
        <v>1714.7037353515625</v>
      </c>
      <c r="EW80">
        <v>1795.5135498046875</v>
      </c>
      <c r="EX80">
        <v>1714.1566162109375</v>
      </c>
      <c r="EY80">
        <v>1237.504150390625</v>
      </c>
      <c r="EZ80">
        <v>1561.7330322265625</v>
      </c>
      <c r="FA80">
        <v>1439.198486328125</v>
      </c>
      <c r="FB80">
        <v>1888.5994873046875</v>
      </c>
      <c r="FC80">
        <v>1461.0008544921875</v>
      </c>
      <c r="FD80">
        <v>1841.34912109375</v>
      </c>
      <c r="FE80">
        <v>1358.8109130859375</v>
      </c>
      <c r="FF80">
        <v>1983.8570556640625</v>
      </c>
      <c r="FG80">
        <v>1307.6414794921875</v>
      </c>
      <c r="FH80">
        <v>1717.2889404296875</v>
      </c>
      <c r="FI80">
        <v>1795.96875</v>
      </c>
      <c r="FJ80">
        <v>1715.0653076171875</v>
      </c>
      <c r="FK80">
        <v>1236.8165283203125</v>
      </c>
      <c r="FL80">
        <v>1563.4725341796875</v>
      </c>
      <c r="FM80">
        <v>1452.369873046875</v>
      </c>
      <c r="FN80">
        <v>1885.009033203125</v>
      </c>
      <c r="FO80">
        <v>1462.4481201171875</v>
      </c>
      <c r="FP80">
        <v>1836.3460693359375</v>
      </c>
      <c r="FQ80">
        <v>1353.81982421875</v>
      </c>
      <c r="FR80">
        <v>1993.75048828125</v>
      </c>
      <c r="FS80">
        <v>1310.221435546875</v>
      </c>
      <c r="FT80">
        <v>1720.316162109375</v>
      </c>
      <c r="FU80">
        <v>1772.3328857421875</v>
      </c>
      <c r="FV80">
        <v>1694.2235107421875</v>
      </c>
      <c r="FW80">
        <v>1230.0908203125</v>
      </c>
      <c r="FX80">
        <v>1565.6976318359375</v>
      </c>
      <c r="FY80">
        <v>1471.758544921875</v>
      </c>
      <c r="FZ80">
        <v>1878.8143310546875</v>
      </c>
      <c r="GA80">
        <v>1463.8768310546875</v>
      </c>
      <c r="GB80">
        <v>1741.4808349609375</v>
      </c>
      <c r="GC80">
        <v>1736.250244140625</v>
      </c>
      <c r="GD80">
        <v>1720.1407470703125</v>
      </c>
      <c r="GE80">
        <v>1717.5909423828125</v>
      </c>
      <c r="GF80">
        <v>1720.4222412109375</v>
      </c>
      <c r="GG80">
        <v>1713.567626953125</v>
      </c>
      <c r="GH80">
        <v>1708.939208984375</v>
      </c>
      <c r="GI80">
        <v>1708.1546630859375</v>
      </c>
      <c r="GJ80">
        <v>1698.486328125</v>
      </c>
      <c r="GK80">
        <v>1689.8564453125</v>
      </c>
      <c r="GL80">
        <v>1849.7945556640625</v>
      </c>
      <c r="GM80">
        <v>1362.9189453125</v>
      </c>
      <c r="GN80">
        <v>1967.52783203125</v>
      </c>
      <c r="GO80">
        <v>1325.6136474609375</v>
      </c>
      <c r="GP80">
        <v>1716.8304443359375</v>
      </c>
      <c r="GQ80">
        <v>1809.7476806640625</v>
      </c>
      <c r="GR80">
        <v>1710.2816162109375</v>
      </c>
      <c r="GS80">
        <v>1241.529541015625</v>
      </c>
      <c r="GT80">
        <v>1561.5770263671875</v>
      </c>
      <c r="GU80">
        <v>1445.830322265625</v>
      </c>
      <c r="GV80">
        <v>1889.4757080078125</v>
      </c>
      <c r="GW80">
        <v>1463.170654296875</v>
      </c>
      <c r="GX80">
        <v>1710.43115234375</v>
      </c>
      <c r="GY80">
        <v>1710.4310302734375</v>
      </c>
    </row>
    <row r="81" spans="1:207" x14ac:dyDescent="0.2">
      <c r="A81" s="223">
        <v>45108</v>
      </c>
      <c r="B81">
        <v>7</v>
      </c>
      <c r="C81">
        <v>2023</v>
      </c>
      <c r="D81">
        <v>1812.0128173828125</v>
      </c>
      <c r="E81">
        <v>1836.1278076171875</v>
      </c>
      <c r="F81">
        <v>1888.0404052734375</v>
      </c>
      <c r="G81">
        <v>1910.4315185546875</v>
      </c>
      <c r="H81">
        <v>1860.784423828125</v>
      </c>
      <c r="I81">
        <v>1762.5025634765625</v>
      </c>
      <c r="J81">
        <v>1814.4033203125</v>
      </c>
      <c r="K81">
        <v>1842.3145751953125</v>
      </c>
      <c r="L81">
        <v>1880.7919921875</v>
      </c>
      <c r="M81">
        <v>1897.8526611328125</v>
      </c>
      <c r="N81">
        <v>1859.3111572265625</v>
      </c>
      <c r="O81">
        <v>1772.802490234375</v>
      </c>
      <c r="P81">
        <v>1796.16845703125</v>
      </c>
      <c r="Q81">
        <v>1822.232177734375</v>
      </c>
      <c r="R81">
        <v>1875.1019287109375</v>
      </c>
      <c r="S81">
        <v>1903.1502685546875</v>
      </c>
      <c r="T81">
        <v>1855.6805419921875</v>
      </c>
      <c r="U81">
        <v>1772.611572265625</v>
      </c>
      <c r="V81">
        <v>1790.5113525390625</v>
      </c>
      <c r="W81">
        <v>1838.1719970703125</v>
      </c>
      <c r="X81">
        <v>1873.0594482421875</v>
      </c>
      <c r="Y81">
        <v>1896.146728515625</v>
      </c>
      <c r="Z81">
        <v>1859.032470703125</v>
      </c>
      <c r="AA81">
        <v>1774.0767822265625</v>
      </c>
      <c r="AB81">
        <v>1803.302490234375</v>
      </c>
      <c r="AC81">
        <v>1838.2039794921875</v>
      </c>
      <c r="AD81">
        <v>1868.38232421875</v>
      </c>
      <c r="AE81">
        <v>1894.8995361328125</v>
      </c>
      <c r="AF81">
        <v>1847.2493896484375</v>
      </c>
      <c r="AG81">
        <v>1780.7415771484375</v>
      </c>
      <c r="AH81">
        <v>1795.912841796875</v>
      </c>
      <c r="AI81">
        <v>1835.476318359375</v>
      </c>
      <c r="AJ81">
        <v>1867.78955078125</v>
      </c>
      <c r="AK81">
        <v>1889.82861328125</v>
      </c>
      <c r="AL81">
        <v>1855.6307373046875</v>
      </c>
      <c r="AM81">
        <v>1777.127685546875</v>
      </c>
      <c r="AN81">
        <v>1796.0228271484375</v>
      </c>
      <c r="AO81">
        <v>1832.4237060546875</v>
      </c>
      <c r="AP81">
        <v>1862.7647705078125</v>
      </c>
      <c r="AQ81">
        <v>1890.4886474609375</v>
      </c>
      <c r="AR81">
        <v>1844.7921142578125</v>
      </c>
      <c r="AS81">
        <v>1771.26708984375</v>
      </c>
      <c r="AT81">
        <v>1795.921142578125</v>
      </c>
      <c r="AU81">
        <v>1836.0291748046875</v>
      </c>
      <c r="AV81">
        <v>1856.7662353515625</v>
      </c>
      <c r="AW81">
        <v>1875.5245361328125</v>
      </c>
      <c r="AX81">
        <v>1852.5616455078125</v>
      </c>
      <c r="AY81">
        <v>1781.6728515625</v>
      </c>
      <c r="AZ81">
        <v>1788.0865478515625</v>
      </c>
      <c r="BA81">
        <v>1833.394287109375</v>
      </c>
      <c r="BB81">
        <v>1846.5634765625</v>
      </c>
      <c r="BC81">
        <v>1868.9442138671875</v>
      </c>
      <c r="BD81">
        <v>1848.00048828125</v>
      </c>
      <c r="BE81">
        <v>1773.929443359375</v>
      </c>
      <c r="BF81">
        <v>1785.4326171875</v>
      </c>
      <c r="BG81">
        <v>1829.2227783203125</v>
      </c>
      <c r="BH81">
        <v>1842.693603515625</v>
      </c>
      <c r="BI81">
        <v>1887.320556640625</v>
      </c>
      <c r="BJ81">
        <v>1835.067626953125</v>
      </c>
      <c r="BK81">
        <v>1775.585205078125</v>
      </c>
      <c r="BL81">
        <v>1968.7645263671875</v>
      </c>
      <c r="BM81">
        <v>1502.9111328125</v>
      </c>
      <c r="BN81">
        <v>1990.4114990234375</v>
      </c>
      <c r="BO81">
        <v>1437.822265625</v>
      </c>
      <c r="BP81">
        <v>1823.177734375</v>
      </c>
      <c r="BQ81">
        <v>2022.298828125</v>
      </c>
      <c r="BR81">
        <v>1809.856689453125</v>
      </c>
      <c r="BS81">
        <v>1405.048583984375</v>
      </c>
      <c r="BT81">
        <v>1720.316650390625</v>
      </c>
      <c r="BU81">
        <v>1533.091796875</v>
      </c>
      <c r="BV81">
        <v>2044.620361328125</v>
      </c>
      <c r="BW81">
        <v>1561.6397705078125</v>
      </c>
      <c r="BX81">
        <v>1964.56689453125</v>
      </c>
      <c r="BY81">
        <v>1496.7261962890625</v>
      </c>
      <c r="BZ81">
        <v>1997.8934326171875</v>
      </c>
      <c r="CA81">
        <v>1422.076171875</v>
      </c>
      <c r="CB81">
        <v>1819.6287841796875</v>
      </c>
      <c r="CC81">
        <v>2026.099365234375</v>
      </c>
      <c r="CD81">
        <v>1812.2978515625</v>
      </c>
      <c r="CE81">
        <v>1402.5430908203125</v>
      </c>
      <c r="CF81">
        <v>1727.4501953125</v>
      </c>
      <c r="CG81">
        <v>1478.837158203125</v>
      </c>
      <c r="CH81">
        <v>2045.64013671875</v>
      </c>
      <c r="CI81">
        <v>1562.0908203125</v>
      </c>
      <c r="CJ81">
        <v>1961.9188232421875</v>
      </c>
      <c r="CK81">
        <v>1489.2642822265625</v>
      </c>
      <c r="CL81">
        <v>2016.2877197265625</v>
      </c>
      <c r="CM81">
        <v>1397.568359375</v>
      </c>
      <c r="CN81">
        <v>1821.173095703125</v>
      </c>
      <c r="CO81">
        <v>1998.3658447265625</v>
      </c>
      <c r="CP81">
        <v>1816.9583740234375</v>
      </c>
      <c r="CQ81">
        <v>1400.7374267578125</v>
      </c>
      <c r="CR81">
        <v>1729.61669921875</v>
      </c>
      <c r="CS81">
        <v>1535.32080078125</v>
      </c>
      <c r="CT81">
        <v>2047.6546630859375</v>
      </c>
      <c r="CU81">
        <v>1556.8773193359375</v>
      </c>
      <c r="CV81">
        <v>1960.0120849609375</v>
      </c>
      <c r="CW81">
        <v>1489.161376953125</v>
      </c>
      <c r="CX81">
        <v>2014.7913818359375</v>
      </c>
      <c r="CY81">
        <v>1399.7904052734375</v>
      </c>
      <c r="CZ81">
        <v>1825.2158203125</v>
      </c>
      <c r="DA81">
        <v>2016.021728515625</v>
      </c>
      <c r="DB81">
        <v>1799.0821533203125</v>
      </c>
      <c r="DC81">
        <v>1395.36279296875</v>
      </c>
      <c r="DD81">
        <v>1730.177734375</v>
      </c>
      <c r="DE81">
        <v>1523.669677734375</v>
      </c>
      <c r="DF81">
        <v>2039.689697265625</v>
      </c>
      <c r="DG81">
        <v>1556.0260009765625</v>
      </c>
      <c r="DH81">
        <v>1959.0478515625</v>
      </c>
      <c r="DI81">
        <v>1489.51904296875</v>
      </c>
      <c r="DJ81">
        <v>2026.4136962890625</v>
      </c>
      <c r="DK81">
        <v>1374.7076416015625</v>
      </c>
      <c r="DL81">
        <v>1821.6146240234375</v>
      </c>
      <c r="DM81">
        <v>2010.212158203125</v>
      </c>
      <c r="DN81">
        <v>1818.0914306640625</v>
      </c>
      <c r="DO81">
        <v>1397.287841796875</v>
      </c>
      <c r="DP81">
        <v>1732.2178955078125</v>
      </c>
      <c r="DQ81">
        <v>1502.751708984375</v>
      </c>
      <c r="DR81">
        <v>2037.5447998046875</v>
      </c>
      <c r="DS81">
        <v>1551.6861572265625</v>
      </c>
      <c r="DT81">
        <v>1954.736083984375</v>
      </c>
      <c r="DU81">
        <v>1487.8656005859375</v>
      </c>
      <c r="DV81">
        <v>2025.2618408203125</v>
      </c>
      <c r="DW81">
        <v>1373.949462890625</v>
      </c>
      <c r="DX81">
        <v>1820.273681640625</v>
      </c>
      <c r="DY81">
        <v>2006.1915283203125</v>
      </c>
      <c r="DZ81">
        <v>1813.3558349609375</v>
      </c>
      <c r="EA81">
        <v>1394.6143798828125</v>
      </c>
      <c r="EB81">
        <v>1731.8223876953125</v>
      </c>
      <c r="EC81">
        <v>1555.9444580078125</v>
      </c>
      <c r="ED81">
        <v>2032.4530029296875</v>
      </c>
      <c r="EE81">
        <v>1554.7474365234375</v>
      </c>
      <c r="EF81">
        <v>1952.92529296875</v>
      </c>
      <c r="EG81">
        <v>1482.7550048828125</v>
      </c>
      <c r="EH81">
        <v>2033.2303466796875</v>
      </c>
      <c r="EI81">
        <v>1372.73828125</v>
      </c>
      <c r="EJ81">
        <v>1821.7890625</v>
      </c>
      <c r="EK81">
        <v>1988.1802978515625</v>
      </c>
      <c r="EL81">
        <v>1800.73095703125</v>
      </c>
      <c r="EM81">
        <v>1389.499755859375</v>
      </c>
      <c r="EN81">
        <v>1735.4451904296875</v>
      </c>
      <c r="EO81">
        <v>1516.0921630859375</v>
      </c>
      <c r="EP81">
        <v>2029.233154296875</v>
      </c>
      <c r="EQ81">
        <v>1554.49755859375</v>
      </c>
      <c r="ER81">
        <v>1952.2071533203125</v>
      </c>
      <c r="ES81">
        <v>1488.7496337890625</v>
      </c>
      <c r="ET81">
        <v>2038.920166015625</v>
      </c>
      <c r="EU81">
        <v>1368.45458984375</v>
      </c>
      <c r="EV81">
        <v>1820.434814453125</v>
      </c>
      <c r="EW81">
        <v>1955.51708984375</v>
      </c>
      <c r="EX81">
        <v>1807.8531494140625</v>
      </c>
      <c r="EY81">
        <v>1388.3477783203125</v>
      </c>
      <c r="EZ81">
        <v>1735.7684326171875</v>
      </c>
      <c r="FA81">
        <v>1531.5975341796875</v>
      </c>
      <c r="FB81">
        <v>2028.21484375</v>
      </c>
      <c r="FC81">
        <v>1554.937255859375</v>
      </c>
      <c r="FD81">
        <v>1948.5576171875</v>
      </c>
      <c r="FE81">
        <v>1483.2886962890625</v>
      </c>
      <c r="FF81">
        <v>2045.5147705078125</v>
      </c>
      <c r="FG81">
        <v>1359.2821044921875</v>
      </c>
      <c r="FH81">
        <v>1823.7100830078125</v>
      </c>
      <c r="FI81">
        <v>1955.9232177734375</v>
      </c>
      <c r="FJ81">
        <v>1809.847412109375</v>
      </c>
      <c r="FK81">
        <v>1388.3248291015625</v>
      </c>
      <c r="FL81">
        <v>1739.0576171875</v>
      </c>
      <c r="FM81">
        <v>1545.9591064453125</v>
      </c>
      <c r="FN81">
        <v>2025.828369140625</v>
      </c>
      <c r="FO81">
        <v>1556.399169921875</v>
      </c>
      <c r="FP81">
        <v>1944.3526611328125</v>
      </c>
      <c r="FQ81">
        <v>1476.87548828125</v>
      </c>
      <c r="FR81">
        <v>2055.564208984375</v>
      </c>
      <c r="FS81">
        <v>1362.08154296875</v>
      </c>
      <c r="FT81">
        <v>1827.498779296875</v>
      </c>
      <c r="FU81">
        <v>1927.76025390625</v>
      </c>
      <c r="FV81">
        <v>1784.9697265625</v>
      </c>
      <c r="FW81">
        <v>1381.598876953125</v>
      </c>
      <c r="FX81">
        <v>1743.02392578125</v>
      </c>
      <c r="FY81">
        <v>1569.7802734375</v>
      </c>
      <c r="FZ81">
        <v>2015.1307373046875</v>
      </c>
      <c r="GA81">
        <v>1558.9130859375</v>
      </c>
      <c r="GB81">
        <v>1847.1087646484375</v>
      </c>
      <c r="GC81">
        <v>1843.11474609375</v>
      </c>
      <c r="GD81">
        <v>1826.4188232421875</v>
      </c>
      <c r="GE81">
        <v>1825.371826171875</v>
      </c>
      <c r="GF81">
        <v>1828.9647216796875</v>
      </c>
      <c r="GG81">
        <v>1822.0888671875</v>
      </c>
      <c r="GH81">
        <v>1817.946533203125</v>
      </c>
      <c r="GI81">
        <v>1817.5421142578125</v>
      </c>
      <c r="GJ81">
        <v>1809.33984375</v>
      </c>
      <c r="GK81">
        <v>1801.357421875</v>
      </c>
      <c r="GL81">
        <v>1956.1124267578125</v>
      </c>
      <c r="GM81">
        <v>1486.9388427734375</v>
      </c>
      <c r="GN81">
        <v>2029.3465576171875</v>
      </c>
      <c r="GO81">
        <v>1379.236083984375</v>
      </c>
      <c r="GP81">
        <v>1823.4310302734375</v>
      </c>
      <c r="GQ81">
        <v>1972.5054931640625</v>
      </c>
      <c r="GR81">
        <v>1803.96875</v>
      </c>
      <c r="GS81">
        <v>1392.2933349609375</v>
      </c>
      <c r="GT81">
        <v>1735.211181640625</v>
      </c>
      <c r="GU81">
        <v>1539.3426513671875</v>
      </c>
      <c r="GV81">
        <v>2029.0816650390625</v>
      </c>
      <c r="GW81">
        <v>1556.6068115234375</v>
      </c>
      <c r="GX81">
        <v>1819.479248046875</v>
      </c>
      <c r="GY81">
        <v>1819.4791259765625</v>
      </c>
    </row>
    <row r="82" spans="1:207" x14ac:dyDescent="0.2">
      <c r="A82" s="223">
        <v>45139</v>
      </c>
      <c r="B82">
        <v>8</v>
      </c>
      <c r="C82">
        <v>2023</v>
      </c>
      <c r="D82">
        <v>2040.619384765625</v>
      </c>
      <c r="E82">
        <v>2067.25439453125</v>
      </c>
      <c r="F82">
        <v>2158.85595703125</v>
      </c>
      <c r="G82">
        <v>2189.59619140625</v>
      </c>
      <c r="H82">
        <v>2098.44580078125</v>
      </c>
      <c r="I82">
        <v>1973.939208984375</v>
      </c>
      <c r="J82">
        <v>2042.0400390625</v>
      </c>
      <c r="K82">
        <v>2073.4677734375</v>
      </c>
      <c r="L82">
        <v>2144.96435546875</v>
      </c>
      <c r="M82">
        <v>2170.73046875</v>
      </c>
      <c r="N82">
        <v>2093.47705078125</v>
      </c>
      <c r="O82">
        <v>1983.67822265625</v>
      </c>
      <c r="P82">
        <v>2018.9088134765625</v>
      </c>
      <c r="Q82">
        <v>2045.4765625</v>
      </c>
      <c r="R82">
        <v>2134.93701171875</v>
      </c>
      <c r="S82">
        <v>2170.8349609375</v>
      </c>
      <c r="T82">
        <v>2088.328857421875</v>
      </c>
      <c r="U82">
        <v>1986.3184814453125</v>
      </c>
      <c r="V82">
        <v>2009.261474609375</v>
      </c>
      <c r="W82">
        <v>2063.2001953125</v>
      </c>
      <c r="X82">
        <v>2131.2109375</v>
      </c>
      <c r="Y82">
        <v>2165.3017578125</v>
      </c>
      <c r="Z82">
        <v>2090.390869140625</v>
      </c>
      <c r="AA82">
        <v>1988.8966064453125</v>
      </c>
      <c r="AB82">
        <v>2027.70654296875</v>
      </c>
      <c r="AC82">
        <v>2063.007080078125</v>
      </c>
      <c r="AD82">
        <v>2122.9404296875</v>
      </c>
      <c r="AE82">
        <v>2158.576904296875</v>
      </c>
      <c r="AF82">
        <v>2076.6220703125</v>
      </c>
      <c r="AG82">
        <v>1996.91943359375</v>
      </c>
      <c r="AH82">
        <v>2016.7850341796875</v>
      </c>
      <c r="AI82">
        <v>2060.0693359375</v>
      </c>
      <c r="AJ82">
        <v>2119.361083984375</v>
      </c>
      <c r="AK82">
        <v>2154.014892578125</v>
      </c>
      <c r="AL82">
        <v>2084.391845703125</v>
      </c>
      <c r="AM82">
        <v>1995.3485107421875</v>
      </c>
      <c r="AN82">
        <v>2015.3948974609375</v>
      </c>
      <c r="AO82">
        <v>2055.186767578125</v>
      </c>
      <c r="AP82">
        <v>2111.827880859375</v>
      </c>
      <c r="AQ82">
        <v>2151.185791015625</v>
      </c>
      <c r="AR82">
        <v>2070.25537109375</v>
      </c>
      <c r="AS82">
        <v>1983.452880859375</v>
      </c>
      <c r="AT82">
        <v>2017.3414306640625</v>
      </c>
      <c r="AU82">
        <v>2057.8798828125</v>
      </c>
      <c r="AV82">
        <v>2100.75537109375</v>
      </c>
      <c r="AW82">
        <v>2130.193359375</v>
      </c>
      <c r="AX82">
        <v>2079.50244140625</v>
      </c>
      <c r="AY82">
        <v>1999.0179443359375</v>
      </c>
      <c r="AZ82">
        <v>2009.0054931640625</v>
      </c>
      <c r="BA82">
        <v>2052.4423828125</v>
      </c>
      <c r="BB82">
        <v>2087.6279296875</v>
      </c>
      <c r="BC82">
        <v>2117.823974609375</v>
      </c>
      <c r="BD82">
        <v>2074.027587890625</v>
      </c>
      <c r="BE82">
        <v>1988.482666015625</v>
      </c>
      <c r="BF82">
        <v>2003.982177734375</v>
      </c>
      <c r="BG82">
        <v>2046.4056396484375</v>
      </c>
      <c r="BH82">
        <v>2079.513916015625</v>
      </c>
      <c r="BI82">
        <v>2138.629150390625</v>
      </c>
      <c r="BJ82">
        <v>2053.354248046875</v>
      </c>
      <c r="BK82">
        <v>1992.3021240234375</v>
      </c>
      <c r="BL82">
        <v>2287.184814453125</v>
      </c>
      <c r="BM82">
        <v>1638.014892578125</v>
      </c>
      <c r="BN82">
        <v>2180.451904296875</v>
      </c>
      <c r="BO82">
        <v>1558.3583984375</v>
      </c>
      <c r="BP82">
        <v>2086.70068359375</v>
      </c>
      <c r="BQ82">
        <v>2332.1396484375</v>
      </c>
      <c r="BR82">
        <v>2002.958984375</v>
      </c>
      <c r="BS82">
        <v>1470.6192626953125</v>
      </c>
      <c r="BT82">
        <v>1920.091796875</v>
      </c>
      <c r="BU82">
        <v>1669.939208984375</v>
      </c>
      <c r="BV82">
        <v>2305.84228515625</v>
      </c>
      <c r="BW82">
        <v>1712.521484375</v>
      </c>
      <c r="BX82">
        <v>2279.3720703125</v>
      </c>
      <c r="BY82">
        <v>1627.9786376953125</v>
      </c>
      <c r="BZ82">
        <v>2186.611328125</v>
      </c>
      <c r="CA82">
        <v>1539.94482421875</v>
      </c>
      <c r="CB82">
        <v>2078.1552734375</v>
      </c>
      <c r="CC82">
        <v>2331.452392578125</v>
      </c>
      <c r="CD82">
        <v>2006.519775390625</v>
      </c>
      <c r="CE82">
        <v>1466.343994140625</v>
      </c>
      <c r="CF82">
        <v>1928.518798828125</v>
      </c>
      <c r="CG82">
        <v>1606.2501220703125</v>
      </c>
      <c r="CH82">
        <v>2308.71728515625</v>
      </c>
      <c r="CI82">
        <v>1712.284423828125</v>
      </c>
      <c r="CJ82">
        <v>2274.016845703125</v>
      </c>
      <c r="CK82">
        <v>1618.1474609375</v>
      </c>
      <c r="CL82">
        <v>2203.908447265625</v>
      </c>
      <c r="CM82">
        <v>1520.0135498046875</v>
      </c>
      <c r="CN82">
        <v>2079.07666015625</v>
      </c>
      <c r="CO82">
        <v>2301.211669921875</v>
      </c>
      <c r="CP82">
        <v>2011.3140869140625</v>
      </c>
      <c r="CQ82">
        <v>1463.9483642578125</v>
      </c>
      <c r="CR82">
        <v>1930.46435546875</v>
      </c>
      <c r="CS82">
        <v>1672.00341796875</v>
      </c>
      <c r="CT82">
        <v>2310.4912109375</v>
      </c>
      <c r="CU82">
        <v>1703.7535400390625</v>
      </c>
      <c r="CV82">
        <v>2269.44970703125</v>
      </c>
      <c r="CW82">
        <v>1614.9654541015625</v>
      </c>
      <c r="CX82">
        <v>2202.8916015625</v>
      </c>
      <c r="CY82">
        <v>1522.27587890625</v>
      </c>
      <c r="CZ82">
        <v>2082.984130859375</v>
      </c>
      <c r="DA82">
        <v>2319.669677734375</v>
      </c>
      <c r="DB82">
        <v>1989.1903076171875</v>
      </c>
      <c r="DC82">
        <v>1458.13134765625</v>
      </c>
      <c r="DD82">
        <v>1931.8861083984375</v>
      </c>
      <c r="DE82">
        <v>1659.317626953125</v>
      </c>
      <c r="DF82">
        <v>2297.74365234375</v>
      </c>
      <c r="DG82">
        <v>1702.1510009765625</v>
      </c>
      <c r="DH82">
        <v>2266.974365234375</v>
      </c>
      <c r="DI82">
        <v>1617.6968994140625</v>
      </c>
      <c r="DJ82">
        <v>2214.325927734375</v>
      </c>
      <c r="DK82">
        <v>1496.7850341796875</v>
      </c>
      <c r="DL82">
        <v>2076.716064453125</v>
      </c>
      <c r="DM82">
        <v>2311.51513671875</v>
      </c>
      <c r="DN82">
        <v>2012.0006103515625</v>
      </c>
      <c r="DO82">
        <v>1459.4766845703125</v>
      </c>
      <c r="DP82">
        <v>1931.5113525390625</v>
      </c>
      <c r="DQ82">
        <v>1635.1683349609375</v>
      </c>
      <c r="DR82">
        <v>2292.7998046875</v>
      </c>
      <c r="DS82">
        <v>1696.4794921875</v>
      </c>
      <c r="DT82">
        <v>2260.16650390625</v>
      </c>
      <c r="DU82">
        <v>1615.5555419921875</v>
      </c>
      <c r="DV82">
        <v>2213.094482421875</v>
      </c>
      <c r="DW82">
        <v>1496.8701171875</v>
      </c>
      <c r="DX82">
        <v>2074.217529296875</v>
      </c>
      <c r="DY82">
        <v>2306.82958984375</v>
      </c>
      <c r="DZ82">
        <v>2006.181640625</v>
      </c>
      <c r="EA82">
        <v>1457.1597900390625</v>
      </c>
      <c r="EB82">
        <v>1934.65087890625</v>
      </c>
      <c r="EC82">
        <v>1697.56396484375</v>
      </c>
      <c r="ED82">
        <v>2286.8671875</v>
      </c>
      <c r="EE82">
        <v>1699.4359130859375</v>
      </c>
      <c r="EF82">
        <v>2257.130859375</v>
      </c>
      <c r="EG82">
        <v>1607.4195556640625</v>
      </c>
      <c r="EH82">
        <v>2220.1728515625</v>
      </c>
      <c r="EI82">
        <v>1494.60546875</v>
      </c>
      <c r="EJ82">
        <v>2077.34423828125</v>
      </c>
      <c r="EK82">
        <v>2288.945556640625</v>
      </c>
      <c r="EL82">
        <v>1990.220458984375</v>
      </c>
      <c r="EM82">
        <v>1451.90625</v>
      </c>
      <c r="EN82">
        <v>1938.8294677734375</v>
      </c>
      <c r="EO82">
        <v>1651.215087890625</v>
      </c>
      <c r="EP82">
        <v>2282.99755859375</v>
      </c>
      <c r="EQ82">
        <v>1699.3458251953125</v>
      </c>
      <c r="ER82">
        <v>2254.717529296875</v>
      </c>
      <c r="ES82">
        <v>1616.0787353515625</v>
      </c>
      <c r="ET82">
        <v>2226.34130859375</v>
      </c>
      <c r="EU82">
        <v>1495.24609375</v>
      </c>
      <c r="EV82">
        <v>2073.868896484375</v>
      </c>
      <c r="EW82">
        <v>2254.76708984375</v>
      </c>
      <c r="EX82">
        <v>1998.769775390625</v>
      </c>
      <c r="EY82">
        <v>1450.318115234375</v>
      </c>
      <c r="EZ82">
        <v>1939.579833984375</v>
      </c>
      <c r="FA82">
        <v>1670.2275390625</v>
      </c>
      <c r="FB82">
        <v>2280.814697265625</v>
      </c>
      <c r="FC82">
        <v>1699.530029296875</v>
      </c>
      <c r="FD82">
        <v>2248.943115234375</v>
      </c>
      <c r="FE82">
        <v>1607.341796875</v>
      </c>
      <c r="FF82">
        <v>2233.396240234375</v>
      </c>
      <c r="FG82">
        <v>1486.1046142578125</v>
      </c>
      <c r="FH82">
        <v>2079.50390625</v>
      </c>
      <c r="FI82">
        <v>2254.79443359375</v>
      </c>
      <c r="FJ82">
        <v>2001.4581298828125</v>
      </c>
      <c r="FK82">
        <v>1450.2491455078125</v>
      </c>
      <c r="FL82">
        <v>1943.2225341796875</v>
      </c>
      <c r="FM82">
        <v>1684.800048828125</v>
      </c>
      <c r="FN82">
        <v>2275.425537109375</v>
      </c>
      <c r="FO82">
        <v>1700.295654296875</v>
      </c>
      <c r="FP82">
        <v>2242.31298828125</v>
      </c>
      <c r="FQ82">
        <v>1597.4774169921875</v>
      </c>
      <c r="FR82">
        <v>2241.538818359375</v>
      </c>
      <c r="FS82">
        <v>1494.7847900390625</v>
      </c>
      <c r="FT82">
        <v>2084.60888671875</v>
      </c>
      <c r="FU82">
        <v>2225.478759765625</v>
      </c>
      <c r="FV82">
        <v>1970.8572998046875</v>
      </c>
      <c r="FW82">
        <v>1444.3349609375</v>
      </c>
      <c r="FX82">
        <v>1949.360595703125</v>
      </c>
      <c r="FY82">
        <v>1715.3839111328125</v>
      </c>
      <c r="FZ82">
        <v>2265.259033203125</v>
      </c>
      <c r="GA82">
        <v>1702.8006591796875</v>
      </c>
      <c r="GB82">
        <v>2090.565673828125</v>
      </c>
      <c r="GC82">
        <v>2081.69970703125</v>
      </c>
      <c r="GD82">
        <v>2057.970703125</v>
      </c>
      <c r="GE82">
        <v>2053.982666015625</v>
      </c>
      <c r="GF82">
        <v>2058.117431640625</v>
      </c>
      <c r="GG82">
        <v>2048.693115234375</v>
      </c>
      <c r="GH82">
        <v>2041.9805908203125</v>
      </c>
      <c r="GI82">
        <v>2041.242919921875</v>
      </c>
      <c r="GJ82">
        <v>2030.6610107421875</v>
      </c>
      <c r="GK82">
        <v>2020.312255859375</v>
      </c>
      <c r="GL82">
        <v>2262.9287109375</v>
      </c>
      <c r="GM82">
        <v>1613.263916015625</v>
      </c>
      <c r="GN82">
        <v>2216.9619140625</v>
      </c>
      <c r="GO82">
        <v>1504.2818603515625</v>
      </c>
      <c r="GP82">
        <v>2079.751953125</v>
      </c>
      <c r="GQ82">
        <v>2272.835205078125</v>
      </c>
      <c r="GR82">
        <v>1994.56298828125</v>
      </c>
      <c r="GS82">
        <v>1454.97607421875</v>
      </c>
      <c r="GT82">
        <v>1938.477294921875</v>
      </c>
      <c r="GU82">
        <v>1678.25537109375</v>
      </c>
      <c r="GV82">
        <v>2282.7724609375</v>
      </c>
      <c r="GW82">
        <v>1701.83740234375</v>
      </c>
      <c r="GX82">
        <v>2045.8084716796875</v>
      </c>
      <c r="GY82">
        <v>2045.808349609375</v>
      </c>
    </row>
    <row r="83" spans="1:207" x14ac:dyDescent="0.2">
      <c r="A83" s="223">
        <v>45170</v>
      </c>
      <c r="B83">
        <v>9</v>
      </c>
      <c r="C83">
        <v>2023</v>
      </c>
      <c r="D83">
        <v>2296.865966796875</v>
      </c>
      <c r="E83">
        <v>2348.003173828125</v>
      </c>
      <c r="F83">
        <v>2448.560302734375</v>
      </c>
      <c r="G83">
        <v>2480.46484375</v>
      </c>
      <c r="H83">
        <v>2397.500732421875</v>
      </c>
      <c r="I83">
        <v>2265.63623046875</v>
      </c>
      <c r="J83">
        <v>2300.021484375</v>
      </c>
      <c r="K83">
        <v>2350.802978515625</v>
      </c>
      <c r="L83">
        <v>2431.339111328125</v>
      </c>
      <c r="M83">
        <v>2455.697021484375</v>
      </c>
      <c r="N83">
        <v>2387.72412109375</v>
      </c>
      <c r="O83">
        <v>2270.584228515625</v>
      </c>
      <c r="P83">
        <v>2268.891357421875</v>
      </c>
      <c r="Q83">
        <v>2315.94970703125</v>
      </c>
      <c r="R83">
        <v>2417.68017578125</v>
      </c>
      <c r="S83">
        <v>2453.679931640625</v>
      </c>
      <c r="T83">
        <v>2376.724609375</v>
      </c>
      <c r="U83">
        <v>2273.731201171875</v>
      </c>
      <c r="V83">
        <v>2258.041259765625</v>
      </c>
      <c r="W83">
        <v>2336.81298828125</v>
      </c>
      <c r="X83">
        <v>2411.5791015625</v>
      </c>
      <c r="Y83">
        <v>2445.23388671875</v>
      </c>
      <c r="Z83">
        <v>2377.08544921875</v>
      </c>
      <c r="AA83">
        <v>2270.098388671875</v>
      </c>
      <c r="AB83">
        <v>2279.0703125</v>
      </c>
      <c r="AC83">
        <v>2332.1728515625</v>
      </c>
      <c r="AD83">
        <v>2401.304931640625</v>
      </c>
      <c r="AE83">
        <v>2437.86669921875</v>
      </c>
      <c r="AF83">
        <v>2362.249267578125</v>
      </c>
      <c r="AG83">
        <v>2279.73974609375</v>
      </c>
      <c r="AH83">
        <v>2265.6376953125</v>
      </c>
      <c r="AI83">
        <v>2329.87841796875</v>
      </c>
      <c r="AJ83">
        <v>2396.133056640625</v>
      </c>
      <c r="AK83">
        <v>2431.842529296875</v>
      </c>
      <c r="AL83">
        <v>2369.181396484375</v>
      </c>
      <c r="AM83">
        <v>2281.258056640625</v>
      </c>
      <c r="AN83">
        <v>2262.906982421875</v>
      </c>
      <c r="AO83">
        <v>2321.177978515625</v>
      </c>
      <c r="AP83">
        <v>2386.6611328125</v>
      </c>
      <c r="AQ83">
        <v>2424.98291015625</v>
      </c>
      <c r="AR83">
        <v>2347.49072265625</v>
      </c>
      <c r="AS83">
        <v>2263.36474609375</v>
      </c>
      <c r="AT83">
        <v>2262.100830078125</v>
      </c>
      <c r="AU83">
        <v>2325.81884765625</v>
      </c>
      <c r="AV83">
        <v>2371.466064453125</v>
      </c>
      <c r="AW83">
        <v>2399.030029296875</v>
      </c>
      <c r="AX83">
        <v>2356.14501953125</v>
      </c>
      <c r="AY83">
        <v>2273.4765625</v>
      </c>
      <c r="AZ83">
        <v>2250.9091796875</v>
      </c>
      <c r="BA83">
        <v>2315.075439453125</v>
      </c>
      <c r="BB83">
        <v>2355.6064453125</v>
      </c>
      <c r="BC83">
        <v>2382.961181640625</v>
      </c>
      <c r="BD83">
        <v>2348.55712890625</v>
      </c>
      <c r="BE83">
        <v>2261.125244140625</v>
      </c>
      <c r="BF83">
        <v>2244.452880859375</v>
      </c>
      <c r="BG83">
        <v>2308.858642578125</v>
      </c>
      <c r="BH83">
        <v>2347.084228515625</v>
      </c>
      <c r="BI83">
        <v>2409.52099609375</v>
      </c>
      <c r="BJ83">
        <v>2320.81640625</v>
      </c>
      <c r="BK83">
        <v>2264.6904296875</v>
      </c>
      <c r="BL83">
        <v>2618.736328125</v>
      </c>
      <c r="BM83">
        <v>1827.93115234375</v>
      </c>
      <c r="BN83">
        <v>2509.747802734375</v>
      </c>
      <c r="BO83">
        <v>1697.35546875</v>
      </c>
      <c r="BP83">
        <v>2355.2333984375</v>
      </c>
      <c r="BQ83">
        <v>2561.60400390625</v>
      </c>
      <c r="BR83">
        <v>2227.732177734375</v>
      </c>
      <c r="BS83">
        <v>1612.1710205078125</v>
      </c>
      <c r="BT83">
        <v>2209.9501953125</v>
      </c>
      <c r="BU83">
        <v>1811.10400390625</v>
      </c>
      <c r="BV83">
        <v>2603.651611328125</v>
      </c>
      <c r="BW83">
        <v>1911.055419921875</v>
      </c>
      <c r="BX83">
        <v>2608.94140625</v>
      </c>
      <c r="BY83">
        <v>1816.652587890625</v>
      </c>
      <c r="BZ83">
        <v>2519.31591796875</v>
      </c>
      <c r="CA83">
        <v>1678.53173828125</v>
      </c>
      <c r="CB83">
        <v>2345.11865234375</v>
      </c>
      <c r="CC83">
        <v>2565.139404296875</v>
      </c>
      <c r="CD83">
        <v>2230.483642578125</v>
      </c>
      <c r="CE83">
        <v>1608.265625</v>
      </c>
      <c r="CF83">
        <v>2219.602294921875</v>
      </c>
      <c r="CG83">
        <v>1732.21923828125</v>
      </c>
      <c r="CH83">
        <v>2606.314453125</v>
      </c>
      <c r="CI83">
        <v>1911.7999267578125</v>
      </c>
      <c r="CJ83">
        <v>2601.87939453125</v>
      </c>
      <c r="CK83">
        <v>1806.5115966796875</v>
      </c>
      <c r="CL83">
        <v>2544.314453125</v>
      </c>
      <c r="CM83">
        <v>1652.1097412109375</v>
      </c>
      <c r="CN83">
        <v>2345.340576171875</v>
      </c>
      <c r="CO83">
        <v>2526.88671875</v>
      </c>
      <c r="CP83">
        <v>2236.007568359375</v>
      </c>
      <c r="CQ83">
        <v>1605.1102294921875</v>
      </c>
      <c r="CR83">
        <v>2222.986328125</v>
      </c>
      <c r="CS83">
        <v>1816.6754150390625</v>
      </c>
      <c r="CT83">
        <v>2607.84521484375</v>
      </c>
      <c r="CU83">
        <v>1902.246337890625</v>
      </c>
      <c r="CV83">
        <v>2597.684814453125</v>
      </c>
      <c r="CW83">
        <v>1800.8189697265625</v>
      </c>
      <c r="CX83">
        <v>2540.293701171875</v>
      </c>
      <c r="CY83">
        <v>1655.1744384765625</v>
      </c>
      <c r="CZ83">
        <v>2348.597412109375</v>
      </c>
      <c r="DA83">
        <v>2551.5185546875</v>
      </c>
      <c r="DB83">
        <v>2207.135009765625</v>
      </c>
      <c r="DC83">
        <v>1598.087646484375</v>
      </c>
      <c r="DD83">
        <v>2224.88134765625</v>
      </c>
      <c r="DE83">
        <v>1800.88818359375</v>
      </c>
      <c r="DF83">
        <v>2597.505615234375</v>
      </c>
      <c r="DG83">
        <v>1900.4090576171875</v>
      </c>
      <c r="DH83">
        <v>2593.61767578125</v>
      </c>
      <c r="DI83">
        <v>1804.966064453125</v>
      </c>
      <c r="DJ83">
        <v>2555.23486328125</v>
      </c>
      <c r="DK83">
        <v>1624.5404052734375</v>
      </c>
      <c r="DL83">
        <v>2341.328369140625</v>
      </c>
      <c r="DM83">
        <v>2540.798828125</v>
      </c>
      <c r="DN83">
        <v>2234.8310546875</v>
      </c>
      <c r="DO83">
        <v>1599.963134765625</v>
      </c>
      <c r="DP83">
        <v>2224.290771484375</v>
      </c>
      <c r="DQ83">
        <v>1769.6226806640625</v>
      </c>
      <c r="DR83">
        <v>2593.53857421875</v>
      </c>
      <c r="DS83">
        <v>1892.989990234375</v>
      </c>
      <c r="DT83">
        <v>2586.893798828125</v>
      </c>
      <c r="DU83">
        <v>1802.9130859375</v>
      </c>
      <c r="DV83">
        <v>2554.295654296875</v>
      </c>
      <c r="DW83">
        <v>1625.6611328125</v>
      </c>
      <c r="DX83">
        <v>2339.02587890625</v>
      </c>
      <c r="DY83">
        <v>2536.379150390625</v>
      </c>
      <c r="DZ83">
        <v>2225.697998046875</v>
      </c>
      <c r="EA83">
        <v>1596.8060302734375</v>
      </c>
      <c r="EB83">
        <v>2229.250732421875</v>
      </c>
      <c r="EC83">
        <v>1849.3997802734375</v>
      </c>
      <c r="ED83">
        <v>2589.092529296875</v>
      </c>
      <c r="EE83">
        <v>1897.978271484375</v>
      </c>
      <c r="EF83">
        <v>2583.447265625</v>
      </c>
      <c r="EG83">
        <v>1793.4962158203125</v>
      </c>
      <c r="EH83">
        <v>2565.90673828125</v>
      </c>
      <c r="EI83">
        <v>1624.458251953125</v>
      </c>
      <c r="EJ83">
        <v>2342.08984375</v>
      </c>
      <c r="EK83">
        <v>2510.843505859375</v>
      </c>
      <c r="EL83">
        <v>2205.914306640625</v>
      </c>
      <c r="EM83">
        <v>1590.6981201171875</v>
      </c>
      <c r="EN83">
        <v>2232.515625</v>
      </c>
      <c r="EO83">
        <v>1790.435302734375</v>
      </c>
      <c r="EP83">
        <v>2586.007568359375</v>
      </c>
      <c r="EQ83">
        <v>1897.7930908203125</v>
      </c>
      <c r="ER83">
        <v>2579.84130859375</v>
      </c>
      <c r="ES83">
        <v>1802.8388671875</v>
      </c>
      <c r="ET83">
        <v>2572.526611328125</v>
      </c>
      <c r="EU83">
        <v>1621.4534912109375</v>
      </c>
      <c r="EV83">
        <v>2338.2421875</v>
      </c>
      <c r="EW83">
        <v>2466.2001953125</v>
      </c>
      <c r="EX83">
        <v>2214.85693359375</v>
      </c>
      <c r="EY83">
        <v>1589.1146240234375</v>
      </c>
      <c r="EZ83">
        <v>2234.096923828125</v>
      </c>
      <c r="FA83">
        <v>1815.574462890625</v>
      </c>
      <c r="FB83">
        <v>2584.1962890625</v>
      </c>
      <c r="FC83">
        <v>1897.9447021484375</v>
      </c>
      <c r="FD83">
        <v>2571.64599609375</v>
      </c>
      <c r="FE83">
        <v>1792.4608154296875</v>
      </c>
      <c r="FF83">
        <v>2580.127685546875</v>
      </c>
      <c r="FG83">
        <v>1611.4818115234375</v>
      </c>
      <c r="FH83">
        <v>2342.092529296875</v>
      </c>
      <c r="FI83">
        <v>2465.13330078125</v>
      </c>
      <c r="FJ83">
        <v>2216.86767578125</v>
      </c>
      <c r="FK83">
        <v>1588.8218994140625</v>
      </c>
      <c r="FL83">
        <v>2238.301025390625</v>
      </c>
      <c r="FM83">
        <v>1834.255859375</v>
      </c>
      <c r="FN83">
        <v>2579.783447265625</v>
      </c>
      <c r="FO83">
        <v>1900.464111328125</v>
      </c>
      <c r="FP83">
        <v>2563.0048828125</v>
      </c>
      <c r="FQ83">
        <v>1781.83740234375</v>
      </c>
      <c r="FR83">
        <v>2596.696533203125</v>
      </c>
      <c r="FS83">
        <v>1619.4976806640625</v>
      </c>
      <c r="FT83">
        <v>2346.33984375</v>
      </c>
      <c r="FU83">
        <v>2427.36376953125</v>
      </c>
      <c r="FV83">
        <v>2180.025390625</v>
      </c>
      <c r="FW83">
        <v>1580.3638916015625</v>
      </c>
      <c r="FX83">
        <v>2245.091796875</v>
      </c>
      <c r="FY83">
        <v>1873.5693359375</v>
      </c>
      <c r="FZ83">
        <v>2572.238525390625</v>
      </c>
      <c r="GA83">
        <v>1904.827392578125</v>
      </c>
      <c r="GB83">
        <v>2368.51611328125</v>
      </c>
      <c r="GC83">
        <v>2356.653076171875</v>
      </c>
      <c r="GD83">
        <v>2325.491455078125</v>
      </c>
      <c r="GE83">
        <v>2320.4208984375</v>
      </c>
      <c r="GF83">
        <v>2323.36474609375</v>
      </c>
      <c r="GG83">
        <v>2312.867431640625</v>
      </c>
      <c r="GH83">
        <v>2302.6826171875</v>
      </c>
      <c r="GI83">
        <v>2299.781494140625</v>
      </c>
      <c r="GJ83">
        <v>2284.765869140625</v>
      </c>
      <c r="GK83">
        <v>2271.701416015625</v>
      </c>
      <c r="GL83">
        <v>2589.225830078125</v>
      </c>
      <c r="GM83">
        <v>1799.7969970703125</v>
      </c>
      <c r="GN83">
        <v>2560.36279296875</v>
      </c>
      <c r="GO83">
        <v>1633.2890625</v>
      </c>
      <c r="GP83">
        <v>2343.7333984375</v>
      </c>
      <c r="GQ83">
        <v>2489.507568359375</v>
      </c>
      <c r="GR83">
        <v>2211.271240234375</v>
      </c>
      <c r="GS83">
        <v>1594.194580078125</v>
      </c>
      <c r="GT83">
        <v>2232.479248046875</v>
      </c>
      <c r="GU83">
        <v>1825.32958984375</v>
      </c>
      <c r="GV83">
        <v>2585.80419921875</v>
      </c>
      <c r="GW83">
        <v>1901.234375</v>
      </c>
      <c r="GX83">
        <v>2307.207275390625</v>
      </c>
      <c r="GY83">
        <v>2307.20703125</v>
      </c>
    </row>
    <row r="84" spans="1:207" x14ac:dyDescent="0.2">
      <c r="A84" s="223">
        <v>45200</v>
      </c>
      <c r="B84">
        <v>10</v>
      </c>
      <c r="C84">
        <v>2023</v>
      </c>
      <c r="D84">
        <v>2499.48681640625</v>
      </c>
      <c r="E84">
        <v>2542.0224609375</v>
      </c>
      <c r="F84">
        <v>2634.854248046875</v>
      </c>
      <c r="G84">
        <v>2658.013671875</v>
      </c>
      <c r="H84">
        <v>2577.38818359375</v>
      </c>
      <c r="I84">
        <v>2449.1865234375</v>
      </c>
      <c r="J84">
        <v>2503.3818359375</v>
      </c>
      <c r="K84">
        <v>2544.441162109375</v>
      </c>
      <c r="L84">
        <v>2616.796630859375</v>
      </c>
      <c r="M84">
        <v>2633.941650390625</v>
      </c>
      <c r="N84">
        <v>2564.979248046875</v>
      </c>
      <c r="O84">
        <v>2456.45751953125</v>
      </c>
      <c r="P84">
        <v>2467.7314453125</v>
      </c>
      <c r="Q84">
        <v>2508.666259765625</v>
      </c>
      <c r="R84">
        <v>2602.2041015625</v>
      </c>
      <c r="S84">
        <v>2633.051025390625</v>
      </c>
      <c r="T84">
        <v>2552.342041015625</v>
      </c>
      <c r="U84">
        <v>2459.50439453125</v>
      </c>
      <c r="V84">
        <v>2456.146728515625</v>
      </c>
      <c r="W84">
        <v>2532.979248046875</v>
      </c>
      <c r="X84">
        <v>2593.79345703125</v>
      </c>
      <c r="Y84">
        <v>2625.39306640625</v>
      </c>
      <c r="Z84">
        <v>2550.037841796875</v>
      </c>
      <c r="AA84">
        <v>2455.1328125</v>
      </c>
      <c r="AB84">
        <v>2478.60693359375</v>
      </c>
      <c r="AC84">
        <v>2525.425048828125</v>
      </c>
      <c r="AD84">
        <v>2582.773681640625</v>
      </c>
      <c r="AE84">
        <v>2618.323974609375</v>
      </c>
      <c r="AF84">
        <v>2535.5537109375</v>
      </c>
      <c r="AG84">
        <v>2463.52734375</v>
      </c>
      <c r="AH84">
        <v>2462.888916015625</v>
      </c>
      <c r="AI84">
        <v>2523.51611328125</v>
      </c>
      <c r="AJ84">
        <v>2578.586181640625</v>
      </c>
      <c r="AK84">
        <v>2613.310791015625</v>
      </c>
      <c r="AL84">
        <v>2541.71875</v>
      </c>
      <c r="AM84">
        <v>2466.27783203125</v>
      </c>
      <c r="AN84">
        <v>2457.21923828125</v>
      </c>
      <c r="AO84">
        <v>2512.876708984375</v>
      </c>
      <c r="AP84">
        <v>2570.349365234375</v>
      </c>
      <c r="AQ84">
        <v>2605.384033203125</v>
      </c>
      <c r="AR84">
        <v>2519.681884765625</v>
      </c>
      <c r="AS84">
        <v>2448.893798828125</v>
      </c>
      <c r="AT84">
        <v>2454.87744140625</v>
      </c>
      <c r="AU84">
        <v>2522.023193359375</v>
      </c>
      <c r="AV84">
        <v>2553.5751953125</v>
      </c>
      <c r="AW84">
        <v>2580.82861328125</v>
      </c>
      <c r="AX84">
        <v>2529.158203125</v>
      </c>
      <c r="AY84">
        <v>2457.14404296875</v>
      </c>
      <c r="AZ84">
        <v>2442.626708984375</v>
      </c>
      <c r="BA84">
        <v>2508.87109375</v>
      </c>
      <c r="BB84">
        <v>2538.3583984375</v>
      </c>
      <c r="BC84">
        <v>2563.70849609375</v>
      </c>
      <c r="BD84">
        <v>2521.795166015625</v>
      </c>
      <c r="BE84">
        <v>2445.669677734375</v>
      </c>
      <c r="BF84">
        <v>2435.7333984375</v>
      </c>
      <c r="BG84">
        <v>2504.3408203125</v>
      </c>
      <c r="BH84">
        <v>2531.86083984375</v>
      </c>
      <c r="BI84">
        <v>2600.917724609375</v>
      </c>
      <c r="BJ84">
        <v>2490.82373046875</v>
      </c>
      <c r="BK84">
        <v>2449.8505859375</v>
      </c>
      <c r="BL84">
        <v>2809.198486328125</v>
      </c>
      <c r="BM84">
        <v>2004.6748046875</v>
      </c>
      <c r="BN84">
        <v>2780.62109375</v>
      </c>
      <c r="BO84">
        <v>1820.021484375</v>
      </c>
      <c r="BP84">
        <v>2601.718994140625</v>
      </c>
      <c r="BQ84">
        <v>2685.283203125</v>
      </c>
      <c r="BR84">
        <v>2383.5341796875</v>
      </c>
      <c r="BS84">
        <v>1813.0478515625</v>
      </c>
      <c r="BT84">
        <v>2421.105224609375</v>
      </c>
      <c r="BU84">
        <v>1928.38427734375</v>
      </c>
      <c r="BV84">
        <v>2834.950439453125</v>
      </c>
      <c r="BW84">
        <v>2060.919189453125</v>
      </c>
      <c r="BX84">
        <v>2801.9248046875</v>
      </c>
      <c r="BY84">
        <v>1993.5421142578125</v>
      </c>
      <c r="BZ84">
        <v>2792.01904296875</v>
      </c>
      <c r="CA84">
        <v>1799.9456787109375</v>
      </c>
      <c r="CB84">
        <v>2591.449951171875</v>
      </c>
      <c r="CC84">
        <v>2692.229248046875</v>
      </c>
      <c r="CD84">
        <v>2389.085693359375</v>
      </c>
      <c r="CE84">
        <v>1808.362548828125</v>
      </c>
      <c r="CF84">
        <v>2430.486083984375</v>
      </c>
      <c r="CG84">
        <v>1840.36962890625</v>
      </c>
      <c r="CH84">
        <v>2837.228759765625</v>
      </c>
      <c r="CI84">
        <v>2060.646484375</v>
      </c>
      <c r="CJ84">
        <v>2796.914794921875</v>
      </c>
      <c r="CK84">
        <v>1983.0206298828125</v>
      </c>
      <c r="CL84">
        <v>2821.11572265625</v>
      </c>
      <c r="CM84">
        <v>1776.672607421875</v>
      </c>
      <c r="CN84">
        <v>2593.1513671875</v>
      </c>
      <c r="CO84">
        <v>2652.912109375</v>
      </c>
      <c r="CP84">
        <v>2394.151611328125</v>
      </c>
      <c r="CQ84">
        <v>1806.1937255859375</v>
      </c>
      <c r="CR84">
        <v>2431.2724609375</v>
      </c>
      <c r="CS84">
        <v>1934.6446533203125</v>
      </c>
      <c r="CT84">
        <v>2838.224609375</v>
      </c>
      <c r="CU84">
        <v>2050.189697265625</v>
      </c>
      <c r="CV84">
        <v>2793.369384765625</v>
      </c>
      <c r="CW84">
        <v>1978.712646484375</v>
      </c>
      <c r="CX84">
        <v>2819.228515625</v>
      </c>
      <c r="CY84">
        <v>1780.083984375</v>
      </c>
      <c r="CZ84">
        <v>2598.968994140625</v>
      </c>
      <c r="DA84">
        <v>2678.47509765625</v>
      </c>
      <c r="DB84">
        <v>2361.015869140625</v>
      </c>
      <c r="DC84">
        <v>1798.6181640625</v>
      </c>
      <c r="DD84">
        <v>2430.238525390625</v>
      </c>
      <c r="DE84">
        <v>1916.72021484375</v>
      </c>
      <c r="DF84">
        <v>2826.326171875</v>
      </c>
      <c r="DG84">
        <v>2046.1492919921875</v>
      </c>
      <c r="DH84">
        <v>2790.68701171875</v>
      </c>
      <c r="DI84">
        <v>1982.1092529296875</v>
      </c>
      <c r="DJ84">
        <v>2837.782470703125</v>
      </c>
      <c r="DK84">
        <v>1750.175537109375</v>
      </c>
      <c r="DL84">
        <v>2590.624755859375</v>
      </c>
      <c r="DM84">
        <v>2670.494384765625</v>
      </c>
      <c r="DN84">
        <v>2395.185302734375</v>
      </c>
      <c r="DO84">
        <v>1801.7080078125</v>
      </c>
      <c r="DP84">
        <v>2430.276123046875</v>
      </c>
      <c r="DQ84">
        <v>1883.072509765625</v>
      </c>
      <c r="DR84">
        <v>2821.729248046875</v>
      </c>
      <c r="DS84">
        <v>2040.3282470703125</v>
      </c>
      <c r="DT84">
        <v>2784.3876953125</v>
      </c>
      <c r="DU84">
        <v>1979.3837890625</v>
      </c>
      <c r="DV84">
        <v>2835.44287109375</v>
      </c>
      <c r="DW84">
        <v>1751.5029296875</v>
      </c>
      <c r="DX84">
        <v>2587.868408203125</v>
      </c>
      <c r="DY84">
        <v>2665.4296875</v>
      </c>
      <c r="DZ84">
        <v>2384.79296875</v>
      </c>
      <c r="EA84">
        <v>1798.0013427734375</v>
      </c>
      <c r="EB84">
        <v>2432.303466796875</v>
      </c>
      <c r="EC84">
        <v>1971.2218017578125</v>
      </c>
      <c r="ED84">
        <v>2816.410888671875</v>
      </c>
      <c r="EE84">
        <v>2042.9755859375</v>
      </c>
      <c r="EF84">
        <v>2781.480712890625</v>
      </c>
      <c r="EG84">
        <v>1969.7900390625</v>
      </c>
      <c r="EH84">
        <v>2847.519287109375</v>
      </c>
      <c r="EI84">
        <v>1749.8963623046875</v>
      </c>
      <c r="EJ84">
        <v>2591.90966796875</v>
      </c>
      <c r="EK84">
        <v>2639.380859375</v>
      </c>
      <c r="EL84">
        <v>2361.18359375</v>
      </c>
      <c r="EM84">
        <v>1790.6820068359375</v>
      </c>
      <c r="EN84">
        <v>2438.755126953125</v>
      </c>
      <c r="EO84">
        <v>1907.775146484375</v>
      </c>
      <c r="EP84">
        <v>2812.685546875</v>
      </c>
      <c r="EQ84">
        <v>2042.415283203125</v>
      </c>
      <c r="ER84">
        <v>2779.0771484375</v>
      </c>
      <c r="ES84">
        <v>1979.9991455078125</v>
      </c>
      <c r="ET84">
        <v>2856.992431640625</v>
      </c>
      <c r="EU84">
        <v>1749.7569580078125</v>
      </c>
      <c r="EV84">
        <v>2587.183349609375</v>
      </c>
      <c r="EW84">
        <v>2593.8671875</v>
      </c>
      <c r="EX84">
        <v>2372.42529296875</v>
      </c>
      <c r="EY84">
        <v>1789.447021484375</v>
      </c>
      <c r="EZ84">
        <v>2437.5830078125</v>
      </c>
      <c r="FA84">
        <v>1933.0714111328125</v>
      </c>
      <c r="FB84">
        <v>2810.423828125</v>
      </c>
      <c r="FC84">
        <v>2041.3502197265625</v>
      </c>
      <c r="FD84">
        <v>2772.6416015625</v>
      </c>
      <c r="FE84">
        <v>1969.42626953125</v>
      </c>
      <c r="FF84">
        <v>2867.188720703125</v>
      </c>
      <c r="FG84">
        <v>1740.0048828125</v>
      </c>
      <c r="FH84">
        <v>2593.57861328125</v>
      </c>
      <c r="FI84">
        <v>2594.18603515625</v>
      </c>
      <c r="FJ84">
        <v>2377.44091796875</v>
      </c>
      <c r="FK84">
        <v>1789.8343505859375</v>
      </c>
      <c r="FL84">
        <v>2442.062255859375</v>
      </c>
      <c r="FM84">
        <v>1955.9501953125</v>
      </c>
      <c r="FN84">
        <v>2805.672607421875</v>
      </c>
      <c r="FO84">
        <v>2042.0364990234375</v>
      </c>
      <c r="FP84">
        <v>2765.9384765625</v>
      </c>
      <c r="FQ84">
        <v>1958.698974609375</v>
      </c>
      <c r="FR84">
        <v>2882.45166015625</v>
      </c>
      <c r="FS84">
        <v>1750.67529296875</v>
      </c>
      <c r="FT84">
        <v>2600.296142578125</v>
      </c>
      <c r="FU84">
        <v>2554.62255859375</v>
      </c>
      <c r="FV84">
        <v>2332.80322265625</v>
      </c>
      <c r="FW84">
        <v>1780.9390869140625</v>
      </c>
      <c r="FX84">
        <v>2450.383544921875</v>
      </c>
      <c r="FY84">
        <v>1995.4964599609375</v>
      </c>
      <c r="FZ84">
        <v>2797.451904296875</v>
      </c>
      <c r="GA84">
        <v>2043.8592529296875</v>
      </c>
      <c r="GB84">
        <v>2560.16943359375</v>
      </c>
      <c r="GC84">
        <v>2549.04638671875</v>
      </c>
      <c r="GD84">
        <v>2516.780029296875</v>
      </c>
      <c r="GE84">
        <v>2512.54296875</v>
      </c>
      <c r="GF84">
        <v>2515.618896484375</v>
      </c>
      <c r="GG84">
        <v>2504.7021484375</v>
      </c>
      <c r="GH84">
        <v>2492.8154296875</v>
      </c>
      <c r="GI84">
        <v>2491.140625</v>
      </c>
      <c r="GJ84">
        <v>2475.4560546875</v>
      </c>
      <c r="GK84">
        <v>2462.64013671875</v>
      </c>
      <c r="GL84">
        <v>2786.502685546875</v>
      </c>
      <c r="GM84">
        <v>1976.709716796875</v>
      </c>
      <c r="GN84">
        <v>2841.728759765625</v>
      </c>
      <c r="GO84">
        <v>1760.10791015625</v>
      </c>
      <c r="GP84">
        <v>2594.289794921875</v>
      </c>
      <c r="GQ84">
        <v>2617.41064453125</v>
      </c>
      <c r="GR84">
        <v>2368.091796875</v>
      </c>
      <c r="GS84">
        <v>1794.9285888671875</v>
      </c>
      <c r="GT84">
        <v>2438.093994140625</v>
      </c>
      <c r="GU84">
        <v>1944.332763671875</v>
      </c>
      <c r="GV84">
        <v>2812.814697265625</v>
      </c>
      <c r="GW84">
        <v>2045.036376953125</v>
      </c>
      <c r="GX84">
        <v>2498.52587890625</v>
      </c>
      <c r="GY84">
        <v>2498.525634765625</v>
      </c>
    </row>
    <row r="85" spans="1:207" x14ac:dyDescent="0.2">
      <c r="A85" s="223">
        <v>45231</v>
      </c>
      <c r="B85">
        <v>11</v>
      </c>
      <c r="C85">
        <v>2023</v>
      </c>
      <c r="D85">
        <v>2835.9482421875</v>
      </c>
      <c r="E85">
        <v>2881.57568359375</v>
      </c>
      <c r="F85">
        <v>2951.332275390625</v>
      </c>
      <c r="G85">
        <v>3005.998779296875</v>
      </c>
      <c r="H85">
        <v>2915.051513671875</v>
      </c>
      <c r="I85">
        <v>2745.737548828125</v>
      </c>
      <c r="J85">
        <v>2841.6171875</v>
      </c>
      <c r="K85">
        <v>2881.9248046875</v>
      </c>
      <c r="L85">
        <v>2928.28369140625</v>
      </c>
      <c r="M85">
        <v>2975.384521484375</v>
      </c>
      <c r="N85">
        <v>2900.02490234375</v>
      </c>
      <c r="O85">
        <v>2749.685791015625</v>
      </c>
      <c r="P85">
        <v>2793.24658203125</v>
      </c>
      <c r="Q85">
        <v>2836.819091796875</v>
      </c>
      <c r="R85">
        <v>2910.00244140625</v>
      </c>
      <c r="S85">
        <v>2968.24560546875</v>
      </c>
      <c r="T85">
        <v>2881.66259765625</v>
      </c>
      <c r="U85">
        <v>2755.253662109375</v>
      </c>
      <c r="V85">
        <v>2777.102294921875</v>
      </c>
      <c r="W85">
        <v>2864.20361328125</v>
      </c>
      <c r="X85">
        <v>2900.144287109375</v>
      </c>
      <c r="Y85">
        <v>2961.919677734375</v>
      </c>
      <c r="Z85">
        <v>2878.23828125</v>
      </c>
      <c r="AA85">
        <v>2749.720947265625</v>
      </c>
      <c r="AB85">
        <v>2806.866455078125</v>
      </c>
      <c r="AC85">
        <v>2854.531005859375</v>
      </c>
      <c r="AD85">
        <v>2886.893310546875</v>
      </c>
      <c r="AE85">
        <v>2948.50146484375</v>
      </c>
      <c r="AF85">
        <v>2863.71337890625</v>
      </c>
      <c r="AG85">
        <v>2762.111328125</v>
      </c>
      <c r="AH85">
        <v>2784.576416015625</v>
      </c>
      <c r="AI85">
        <v>2851.861083984375</v>
      </c>
      <c r="AJ85">
        <v>2880.882080078125</v>
      </c>
      <c r="AK85">
        <v>2948.237060546875</v>
      </c>
      <c r="AL85">
        <v>2867.831298828125</v>
      </c>
      <c r="AM85">
        <v>2764.957275390625</v>
      </c>
      <c r="AN85">
        <v>2776.49609375</v>
      </c>
      <c r="AO85">
        <v>2837.631103515625</v>
      </c>
      <c r="AP85">
        <v>2871.6875</v>
      </c>
      <c r="AQ85">
        <v>2934.120849609375</v>
      </c>
      <c r="AR85">
        <v>2836.81494140625</v>
      </c>
      <c r="AS85">
        <v>2741.3818359375</v>
      </c>
      <c r="AT85">
        <v>2773.86279296875</v>
      </c>
      <c r="AU85">
        <v>2846.65625</v>
      </c>
      <c r="AV85">
        <v>2848.66552734375</v>
      </c>
      <c r="AW85">
        <v>2903.487060546875</v>
      </c>
      <c r="AX85">
        <v>2844.39208984375</v>
      </c>
      <c r="AY85">
        <v>2750.532470703125</v>
      </c>
      <c r="AZ85">
        <v>2759.727783203125</v>
      </c>
      <c r="BA85">
        <v>2828.583251953125</v>
      </c>
      <c r="BB85">
        <v>2831.060791015625</v>
      </c>
      <c r="BC85">
        <v>2877.946044921875</v>
      </c>
      <c r="BD85">
        <v>2837.51220703125</v>
      </c>
      <c r="BE85">
        <v>2735.839599609375</v>
      </c>
      <c r="BF85">
        <v>2745.937744140625</v>
      </c>
      <c r="BG85">
        <v>2822.350830078125</v>
      </c>
      <c r="BH85">
        <v>2822.6865234375</v>
      </c>
      <c r="BI85">
        <v>2920.735595703125</v>
      </c>
      <c r="BJ85">
        <v>2795.728759765625</v>
      </c>
      <c r="BK85">
        <v>2741.161376953125</v>
      </c>
      <c r="BL85">
        <v>3234.248779296875</v>
      </c>
      <c r="BM85">
        <v>2240.7880859375</v>
      </c>
      <c r="BN85">
        <v>3069.576904296875</v>
      </c>
      <c r="BO85">
        <v>1952.8646240234375</v>
      </c>
      <c r="BP85">
        <v>2928.14697265625</v>
      </c>
      <c r="BQ85">
        <v>3109.621337890625</v>
      </c>
      <c r="BR85">
        <v>2631.18701171875</v>
      </c>
      <c r="BS85">
        <v>2088.0546875</v>
      </c>
      <c r="BT85">
        <v>2732.950439453125</v>
      </c>
      <c r="BU85">
        <v>2086.894287109375</v>
      </c>
      <c r="BV85">
        <v>3167.135009765625</v>
      </c>
      <c r="BW85">
        <v>2299.16650390625</v>
      </c>
      <c r="BX85">
        <v>3228.921142578125</v>
      </c>
      <c r="BY85">
        <v>2227.575927734375</v>
      </c>
      <c r="BZ85">
        <v>3079.93408203125</v>
      </c>
      <c r="CA85">
        <v>1934.55078125</v>
      </c>
      <c r="CB85">
        <v>2915.894287109375</v>
      </c>
      <c r="CC85">
        <v>3110.558837890625</v>
      </c>
      <c r="CD85">
        <v>2638.917236328125</v>
      </c>
      <c r="CE85">
        <v>2081.4267578125</v>
      </c>
      <c r="CF85">
        <v>2745.646484375</v>
      </c>
      <c r="CG85">
        <v>1988.4700927734375</v>
      </c>
      <c r="CH85">
        <v>3167.949951171875</v>
      </c>
      <c r="CI85">
        <v>2299.205810546875</v>
      </c>
      <c r="CJ85">
        <v>3226.226806640625</v>
      </c>
      <c r="CK85">
        <v>2216.5859375</v>
      </c>
      <c r="CL85">
        <v>3108.1962890625</v>
      </c>
      <c r="CM85">
        <v>1906.211181640625</v>
      </c>
      <c r="CN85">
        <v>2917.302978515625</v>
      </c>
      <c r="CO85">
        <v>3072.5068359375</v>
      </c>
      <c r="CP85">
        <v>2643.581787109375</v>
      </c>
      <c r="CQ85">
        <v>2079.640380859375</v>
      </c>
      <c r="CR85">
        <v>2747.311279296875</v>
      </c>
      <c r="CS85">
        <v>2108.66552734375</v>
      </c>
      <c r="CT85">
        <v>3170.689697265625</v>
      </c>
      <c r="CU85">
        <v>2286.683349609375</v>
      </c>
      <c r="CV85">
        <v>3224.5556640625</v>
      </c>
      <c r="CW85">
        <v>2211.703369140625</v>
      </c>
      <c r="CX85">
        <v>3108.90771484375</v>
      </c>
      <c r="CY85">
        <v>1912.8619384765625</v>
      </c>
      <c r="CZ85">
        <v>2922.62353515625</v>
      </c>
      <c r="DA85">
        <v>3097.42236328125</v>
      </c>
      <c r="DB85">
        <v>2605.402587890625</v>
      </c>
      <c r="DC85">
        <v>2070.5927734375</v>
      </c>
      <c r="DD85">
        <v>2749.73046875</v>
      </c>
      <c r="DE85">
        <v>2087.314208984375</v>
      </c>
      <c r="DF85">
        <v>3162.990234375</v>
      </c>
      <c r="DG85">
        <v>2282.320556640625</v>
      </c>
      <c r="DH85">
        <v>3224.410400390625</v>
      </c>
      <c r="DI85">
        <v>2216.484619140625</v>
      </c>
      <c r="DJ85">
        <v>3128.221923828125</v>
      </c>
      <c r="DK85">
        <v>1878.11328125</v>
      </c>
      <c r="DL85">
        <v>2912.58349609375</v>
      </c>
      <c r="DM85">
        <v>3084.010009765625</v>
      </c>
      <c r="DN85">
        <v>2645.5478515625</v>
      </c>
      <c r="DO85">
        <v>2075.3623046875</v>
      </c>
      <c r="DP85">
        <v>2750.209228515625</v>
      </c>
      <c r="DQ85">
        <v>2050.311767578125</v>
      </c>
      <c r="DR85">
        <v>3160.576171875</v>
      </c>
      <c r="DS85">
        <v>2274.901611328125</v>
      </c>
      <c r="DT85">
        <v>3217.06591796875</v>
      </c>
      <c r="DU85">
        <v>2212.228271484375</v>
      </c>
      <c r="DV85">
        <v>3124.5341796875</v>
      </c>
      <c r="DW85">
        <v>1878.8438720703125</v>
      </c>
      <c r="DX85">
        <v>2911.44091796875</v>
      </c>
      <c r="DY85">
        <v>3079.350341796875</v>
      </c>
      <c r="DZ85">
        <v>2633.56982421875</v>
      </c>
      <c r="EA85">
        <v>2070.449951171875</v>
      </c>
      <c r="EB85">
        <v>2752.85302734375</v>
      </c>
      <c r="EC85">
        <v>2152.8779296875</v>
      </c>
      <c r="ED85">
        <v>3154.573486328125</v>
      </c>
      <c r="EE85">
        <v>2278.353271484375</v>
      </c>
      <c r="EF85">
        <v>3214.37158203125</v>
      </c>
      <c r="EG85">
        <v>2200.675537109375</v>
      </c>
      <c r="EH85">
        <v>3134.55859375</v>
      </c>
      <c r="EI85">
        <v>1877.649658203125</v>
      </c>
      <c r="EJ85">
        <v>2916.7138671875</v>
      </c>
      <c r="EK85">
        <v>3054.750732421875</v>
      </c>
      <c r="EL85">
        <v>2605.905029296875</v>
      </c>
      <c r="EM85">
        <v>2061.303955078125</v>
      </c>
      <c r="EN85">
        <v>2759.461669921875</v>
      </c>
      <c r="EO85">
        <v>2077.08642578125</v>
      </c>
      <c r="EP85">
        <v>3151.397705078125</v>
      </c>
      <c r="EQ85">
        <v>2277.8486328125</v>
      </c>
      <c r="ER85">
        <v>3214.99560546875</v>
      </c>
      <c r="ES85">
        <v>2213.71337890625</v>
      </c>
      <c r="ET85">
        <v>3145.859619140625</v>
      </c>
      <c r="EU85">
        <v>1874.2620849609375</v>
      </c>
      <c r="EV85">
        <v>2909.418212890625</v>
      </c>
      <c r="EW85">
        <v>3010.49951171875</v>
      </c>
      <c r="EX85">
        <v>2619.123779296875</v>
      </c>
      <c r="EY85">
        <v>2060.738037109375</v>
      </c>
      <c r="EZ85">
        <v>2760.8359375</v>
      </c>
      <c r="FA85">
        <v>2107.2705078125</v>
      </c>
      <c r="FB85">
        <v>3150.284912109375</v>
      </c>
      <c r="FC85">
        <v>2276.581787109375</v>
      </c>
      <c r="FD85">
        <v>3209.72509765625</v>
      </c>
      <c r="FE85">
        <v>2201.03515625</v>
      </c>
      <c r="FF85">
        <v>3157.0263671875</v>
      </c>
      <c r="FG85">
        <v>1861.36279296875</v>
      </c>
      <c r="FH85">
        <v>2917.11767578125</v>
      </c>
      <c r="FI85">
        <v>3008.930908203125</v>
      </c>
      <c r="FJ85">
        <v>2626.447509765625</v>
      </c>
      <c r="FK85">
        <v>2061.69580078125</v>
      </c>
      <c r="FL85">
        <v>2766.496337890625</v>
      </c>
      <c r="FM85">
        <v>2133.201904296875</v>
      </c>
      <c r="FN85">
        <v>3147.6123046875</v>
      </c>
      <c r="FO85">
        <v>2277.02685546875</v>
      </c>
      <c r="FP85">
        <v>3203.45703125</v>
      </c>
      <c r="FQ85">
        <v>2188.22021484375</v>
      </c>
      <c r="FR85">
        <v>3167.698486328125</v>
      </c>
      <c r="FS85">
        <v>1869.990966796875</v>
      </c>
      <c r="FT85">
        <v>2924.575927734375</v>
      </c>
      <c r="FU85">
        <v>2971.732421875</v>
      </c>
      <c r="FV85">
        <v>2574.132080078125</v>
      </c>
      <c r="FW85">
        <v>2050.813720703125</v>
      </c>
      <c r="FX85">
        <v>2775.682861328125</v>
      </c>
      <c r="FY85">
        <v>2184.227294921875</v>
      </c>
      <c r="FZ85">
        <v>3141.02001953125</v>
      </c>
      <c r="GA85">
        <v>2279.42236328125</v>
      </c>
      <c r="GB85">
        <v>2894.575439453125</v>
      </c>
      <c r="GC85">
        <v>2881.164306640625</v>
      </c>
      <c r="GD85">
        <v>2840.70849609375</v>
      </c>
      <c r="GE85">
        <v>2835.7919921875</v>
      </c>
      <c r="GF85">
        <v>2841.26806640625</v>
      </c>
      <c r="GG85">
        <v>2826.632568359375</v>
      </c>
      <c r="GH85">
        <v>2811.048583984375</v>
      </c>
      <c r="GI85">
        <v>2809.198974609375</v>
      </c>
      <c r="GJ85">
        <v>2790.5498046875</v>
      </c>
      <c r="GK85">
        <v>2772.6669921875</v>
      </c>
      <c r="GL85">
        <v>3219.04052734375</v>
      </c>
      <c r="GM85">
        <v>2209.215087890625</v>
      </c>
      <c r="GN85">
        <v>3129.958251953125</v>
      </c>
      <c r="GO85">
        <v>1886.1953125</v>
      </c>
      <c r="GP85">
        <v>2918.08154296875</v>
      </c>
      <c r="GQ85">
        <v>3033.823974609375</v>
      </c>
      <c r="GR85">
        <v>2614.42041015625</v>
      </c>
      <c r="GS85">
        <v>2066.88037109375</v>
      </c>
      <c r="GT85">
        <v>2759.46923828125</v>
      </c>
      <c r="GU85">
        <v>2120.3916015625</v>
      </c>
      <c r="GV85">
        <v>3152.260009765625</v>
      </c>
      <c r="GW85">
        <v>2280.7529296875</v>
      </c>
      <c r="GX85">
        <v>2818.407470703125</v>
      </c>
      <c r="GY85">
        <v>2818.4072265625</v>
      </c>
    </row>
    <row r="86" spans="1:207" x14ac:dyDescent="0.2">
      <c r="A86" s="223">
        <v>45261</v>
      </c>
      <c r="B86">
        <v>12</v>
      </c>
      <c r="C86">
        <v>2023</v>
      </c>
      <c r="D86">
        <v>3562.527587890625</v>
      </c>
      <c r="E86">
        <v>3618.37255859375</v>
      </c>
      <c r="F86">
        <v>3709.139892578125</v>
      </c>
      <c r="G86">
        <v>3864.22265625</v>
      </c>
      <c r="H86">
        <v>3669.388916015625</v>
      </c>
      <c r="I86">
        <v>3405.794189453125</v>
      </c>
      <c r="J86">
        <v>3570.41943359375</v>
      </c>
      <c r="K86">
        <v>3625.2451171875</v>
      </c>
      <c r="L86">
        <v>3675.394287109375</v>
      </c>
      <c r="M86">
        <v>3815.6025390625</v>
      </c>
      <c r="N86">
        <v>3646.30029296875</v>
      </c>
      <c r="O86">
        <v>3399.177001953125</v>
      </c>
      <c r="P86">
        <v>3494.85791015625</v>
      </c>
      <c r="Q86">
        <v>3557.498779296875</v>
      </c>
      <c r="R86">
        <v>3649.531005859375</v>
      </c>
      <c r="S86">
        <v>3826.1494140625</v>
      </c>
      <c r="T86">
        <v>3626.41748046875</v>
      </c>
      <c r="U86">
        <v>3416.104248046875</v>
      </c>
      <c r="V86">
        <v>3481.2451171875</v>
      </c>
      <c r="W86">
        <v>3589.409423828125</v>
      </c>
      <c r="X86">
        <v>3644.857421875</v>
      </c>
      <c r="Y86">
        <v>3797.52001953125</v>
      </c>
      <c r="Z86">
        <v>3631.01123046875</v>
      </c>
      <c r="AA86">
        <v>3418.0791015625</v>
      </c>
      <c r="AB86">
        <v>3518.21435546875</v>
      </c>
      <c r="AC86">
        <v>3584.95458984375</v>
      </c>
      <c r="AD86">
        <v>3625.9619140625</v>
      </c>
      <c r="AE86">
        <v>3800.11767578125</v>
      </c>
      <c r="AF86">
        <v>3607.56005859375</v>
      </c>
      <c r="AG86">
        <v>3442.73486328125</v>
      </c>
      <c r="AH86">
        <v>3479.490966796875</v>
      </c>
      <c r="AI86">
        <v>3580.480224609375</v>
      </c>
      <c r="AJ86">
        <v>3607.959716796875</v>
      </c>
      <c r="AK86">
        <v>3773.923828125</v>
      </c>
      <c r="AL86">
        <v>3620.330078125</v>
      </c>
      <c r="AM86">
        <v>3439.396728515625</v>
      </c>
      <c r="AN86">
        <v>3479.070556640625</v>
      </c>
      <c r="AO86">
        <v>3564.319580078125</v>
      </c>
      <c r="AP86">
        <v>3596.739013671875</v>
      </c>
      <c r="AQ86">
        <v>3779.580322265625</v>
      </c>
      <c r="AR86">
        <v>3579.843017578125</v>
      </c>
      <c r="AS86">
        <v>3400.52392578125</v>
      </c>
      <c r="AT86">
        <v>3473.64697265625</v>
      </c>
      <c r="AU86">
        <v>3571.97314453125</v>
      </c>
      <c r="AV86">
        <v>3563.020751953125</v>
      </c>
      <c r="AW86">
        <v>3717.49462890625</v>
      </c>
      <c r="AX86">
        <v>3588.14453125</v>
      </c>
      <c r="AY86">
        <v>3423.270751953125</v>
      </c>
      <c r="AZ86">
        <v>3452.0849609375</v>
      </c>
      <c r="BA86">
        <v>3543.218994140625</v>
      </c>
      <c r="BB86">
        <v>3545.8896484375</v>
      </c>
      <c r="BC86">
        <v>3683.00341796875</v>
      </c>
      <c r="BD86">
        <v>3579.4658203125</v>
      </c>
      <c r="BE86">
        <v>3398.685791015625</v>
      </c>
      <c r="BF86">
        <v>3434.727294921875</v>
      </c>
      <c r="BG86">
        <v>3538.7548828125</v>
      </c>
      <c r="BH86">
        <v>3529.44189453125</v>
      </c>
      <c r="BI86">
        <v>3747.65478515625</v>
      </c>
      <c r="BJ86">
        <v>3527.546142578125</v>
      </c>
      <c r="BK86">
        <v>3405.205810546875</v>
      </c>
      <c r="BL86">
        <v>4198.89404296875</v>
      </c>
      <c r="BM86">
        <v>2691.58984375</v>
      </c>
      <c r="BN86">
        <v>3590.337890625</v>
      </c>
      <c r="BO86">
        <v>2226.51025390625</v>
      </c>
      <c r="BP86">
        <v>3822.506591796875</v>
      </c>
      <c r="BQ86">
        <v>4135.578125</v>
      </c>
      <c r="BR86">
        <v>3489.947509765625</v>
      </c>
      <c r="BS86">
        <v>2421.77392578125</v>
      </c>
      <c r="BT86">
        <v>3286.012451171875</v>
      </c>
      <c r="BU86">
        <v>2222.87451171875</v>
      </c>
      <c r="BV86">
        <v>3851.322509765625</v>
      </c>
      <c r="BW86">
        <v>3066.94384765625</v>
      </c>
      <c r="BX86">
        <v>4189.74951171875</v>
      </c>
      <c r="BY86">
        <v>2676.285888671875</v>
      </c>
      <c r="BZ86">
        <v>3600.04833984375</v>
      </c>
      <c r="CA86">
        <v>2199.58544921875</v>
      </c>
      <c r="CB86">
        <v>3806.335693359375</v>
      </c>
      <c r="CC86">
        <v>4144.21337890625</v>
      </c>
      <c r="CD86">
        <v>3491.4306640625</v>
      </c>
      <c r="CE86">
        <v>2410.28662109375</v>
      </c>
      <c r="CF86">
        <v>3302.845947265625</v>
      </c>
      <c r="CG86">
        <v>2111.37353515625</v>
      </c>
      <c r="CH86">
        <v>3852.158935546875</v>
      </c>
      <c r="CI86">
        <v>3061.303955078125</v>
      </c>
      <c r="CJ86">
        <v>4184.99853515625</v>
      </c>
      <c r="CK86">
        <v>2662.80615234375</v>
      </c>
      <c r="CL86">
        <v>3636.13916015625</v>
      </c>
      <c r="CM86">
        <v>2167.28515625</v>
      </c>
      <c r="CN86">
        <v>3807.971923828125</v>
      </c>
      <c r="CO86">
        <v>4084.445068359375</v>
      </c>
      <c r="CP86">
        <v>3500.209228515625</v>
      </c>
      <c r="CQ86">
        <v>2406.25244140625</v>
      </c>
      <c r="CR86">
        <v>3301.8251953125</v>
      </c>
      <c r="CS86">
        <v>2245.082275390625</v>
      </c>
      <c r="CT86">
        <v>3855.431396484375</v>
      </c>
      <c r="CU86">
        <v>3038.825439453125</v>
      </c>
      <c r="CV86">
        <v>4182.59814453125</v>
      </c>
      <c r="CW86">
        <v>2658.964111328125</v>
      </c>
      <c r="CX86">
        <v>3635.142822265625</v>
      </c>
      <c r="CY86">
        <v>2174.550048828125</v>
      </c>
      <c r="CZ86">
        <v>3817.56982421875</v>
      </c>
      <c r="DA86">
        <v>4124.9384765625</v>
      </c>
      <c r="DB86">
        <v>3436.942626953125</v>
      </c>
      <c r="DC86">
        <v>2394.52392578125</v>
      </c>
      <c r="DD86">
        <v>3302.81640625</v>
      </c>
      <c r="DE86">
        <v>2221.053955078125</v>
      </c>
      <c r="DF86">
        <v>3848.066162109375</v>
      </c>
      <c r="DG86">
        <v>3025.77978515625</v>
      </c>
      <c r="DH86">
        <v>4182.42919921875</v>
      </c>
      <c r="DI86">
        <v>2663.564208984375</v>
      </c>
      <c r="DJ86">
        <v>3656.778076171875</v>
      </c>
      <c r="DK86">
        <v>2135.990234375</v>
      </c>
      <c r="DL86">
        <v>3805.09619140625</v>
      </c>
      <c r="DM86">
        <v>4105.845703125</v>
      </c>
      <c r="DN86">
        <v>3493.803466796875</v>
      </c>
      <c r="DO86">
        <v>2398.588623046875</v>
      </c>
      <c r="DP86">
        <v>3301.331787109375</v>
      </c>
      <c r="DQ86">
        <v>2180.46240234375</v>
      </c>
      <c r="DR86">
        <v>3841.744384765625</v>
      </c>
      <c r="DS86">
        <v>3020.412841796875</v>
      </c>
      <c r="DT86">
        <v>4171.22802734375</v>
      </c>
      <c r="DU86">
        <v>2658.179443359375</v>
      </c>
      <c r="DV86">
        <v>3654.97802734375</v>
      </c>
      <c r="DW86">
        <v>2134.94140625</v>
      </c>
      <c r="DX86">
        <v>3800.80615234375</v>
      </c>
      <c r="DY86">
        <v>4098.64453125</v>
      </c>
      <c r="DZ86">
        <v>3470.29296875</v>
      </c>
      <c r="EA86">
        <v>2393.10888671875</v>
      </c>
      <c r="EB86">
        <v>3305.600830078125</v>
      </c>
      <c r="EC86">
        <v>2294.3525390625</v>
      </c>
      <c r="ED86">
        <v>3833.0244140625</v>
      </c>
      <c r="EE86">
        <v>3017.8994140625</v>
      </c>
      <c r="EF86">
        <v>4167.0751953125</v>
      </c>
      <c r="EG86">
        <v>2644.928955078125</v>
      </c>
      <c r="EH86">
        <v>3669.5234375</v>
      </c>
      <c r="EI86">
        <v>2133.16357421875</v>
      </c>
      <c r="EJ86">
        <v>3803.9140625</v>
      </c>
      <c r="EK86">
        <v>4057.123046875</v>
      </c>
      <c r="EL86">
        <v>3431.85791015625</v>
      </c>
      <c r="EM86">
        <v>2382.084716796875</v>
      </c>
      <c r="EN86">
        <v>3317.473876953125</v>
      </c>
      <c r="EO86">
        <v>2209.57177734375</v>
      </c>
      <c r="EP86">
        <v>3832.150146484375</v>
      </c>
      <c r="EQ86">
        <v>3016.0302734375</v>
      </c>
      <c r="ER86">
        <v>4168.341796875</v>
      </c>
      <c r="ES86">
        <v>2660.330810546875</v>
      </c>
      <c r="ET86">
        <v>3684.397216796875</v>
      </c>
      <c r="EU86">
        <v>2132.179443359375</v>
      </c>
      <c r="EV86">
        <v>3801.849365234375</v>
      </c>
      <c r="EW86">
        <v>3984.157470703125</v>
      </c>
      <c r="EX86">
        <v>3446.600830078125</v>
      </c>
      <c r="EY86">
        <v>2380.40185546875</v>
      </c>
      <c r="EZ86">
        <v>3316.96044921875</v>
      </c>
      <c r="FA86">
        <v>2242.68310546875</v>
      </c>
      <c r="FB86">
        <v>3831.26708984375</v>
      </c>
      <c r="FC86">
        <v>3012.016357421875</v>
      </c>
      <c r="FD86">
        <v>4160.33935546875</v>
      </c>
      <c r="FE86">
        <v>2646.766845703125</v>
      </c>
      <c r="FF86">
        <v>3697.275634765625</v>
      </c>
      <c r="FG86">
        <v>2117.487060546875</v>
      </c>
      <c r="FH86">
        <v>3810.633544921875</v>
      </c>
      <c r="FI86">
        <v>3982.321044921875</v>
      </c>
      <c r="FJ86">
        <v>3452.542236328125</v>
      </c>
      <c r="FK86">
        <v>2380.702392578125</v>
      </c>
      <c r="FL86">
        <v>3324.6689453125</v>
      </c>
      <c r="FM86">
        <v>2270.859375</v>
      </c>
      <c r="FN86">
        <v>3824.340087890625</v>
      </c>
      <c r="FO86">
        <v>3009.708740234375</v>
      </c>
      <c r="FP86">
        <v>4150.080078125</v>
      </c>
      <c r="FQ86">
        <v>2631.21728515625</v>
      </c>
      <c r="FR86">
        <v>3716.972900390625</v>
      </c>
      <c r="FS86">
        <v>2126.67822265625</v>
      </c>
      <c r="FT86">
        <v>3820.216552734375</v>
      </c>
      <c r="FU86">
        <v>3921.06787109375</v>
      </c>
      <c r="FV86">
        <v>3380.14501953125</v>
      </c>
      <c r="FW86">
        <v>2368.49072265625</v>
      </c>
      <c r="FX86">
        <v>3340.142822265625</v>
      </c>
      <c r="FY86">
        <v>2328.4443359375</v>
      </c>
      <c r="FZ86">
        <v>3824.44970703125</v>
      </c>
      <c r="GA86">
        <v>3006.298095703125</v>
      </c>
      <c r="GB86">
        <v>3647.4814453125</v>
      </c>
      <c r="GC86">
        <v>3626.338623046875</v>
      </c>
      <c r="GD86">
        <v>3566.7275390625</v>
      </c>
      <c r="GE86">
        <v>3561.400146484375</v>
      </c>
      <c r="GF86">
        <v>3570.343994140625</v>
      </c>
      <c r="GG86">
        <v>3543.517578125</v>
      </c>
      <c r="GH86">
        <v>3528.144287109375</v>
      </c>
      <c r="GI86">
        <v>3522.833984375</v>
      </c>
      <c r="GJ86">
        <v>3493.599853515625</v>
      </c>
      <c r="GK86">
        <v>3470.551025390625</v>
      </c>
      <c r="GL86">
        <v>4174.39599609375</v>
      </c>
      <c r="GM86">
        <v>2655.292724609375</v>
      </c>
      <c r="GN86">
        <v>3663.97119140625</v>
      </c>
      <c r="GO86">
        <v>2145.02734375</v>
      </c>
      <c r="GP86">
        <v>3810.833984375</v>
      </c>
      <c r="GQ86">
        <v>4022.214111328125</v>
      </c>
      <c r="GR86">
        <v>3443.976318359375</v>
      </c>
      <c r="GS86">
        <v>2389.15771484375</v>
      </c>
      <c r="GT86">
        <v>3316.890625</v>
      </c>
      <c r="GU86">
        <v>2257.606201171875</v>
      </c>
      <c r="GV86">
        <v>3833.622314453125</v>
      </c>
      <c r="GW86">
        <v>3019.92529296875</v>
      </c>
      <c r="GX86">
        <v>3535.780029296875</v>
      </c>
      <c r="GY86">
        <v>3535.77978515625</v>
      </c>
    </row>
    <row r="87" spans="1:207" x14ac:dyDescent="0.2">
      <c r="A87" s="223">
        <v>45292</v>
      </c>
      <c r="B87">
        <v>1</v>
      </c>
      <c r="C87">
        <v>2024</v>
      </c>
      <c r="D87">
        <v>4246.06787109375</v>
      </c>
      <c r="E87">
        <v>4374.1552734375</v>
      </c>
      <c r="F87">
        <v>4508.1123046875</v>
      </c>
      <c r="G87">
        <v>4607.7666015625</v>
      </c>
      <c r="H87">
        <v>4464.65087890625</v>
      </c>
      <c r="I87">
        <v>4242.26513671875</v>
      </c>
      <c r="J87">
        <v>4262.56640625</v>
      </c>
      <c r="K87">
        <v>4378.43701171875</v>
      </c>
      <c r="L87">
        <v>4471.47998046875</v>
      </c>
      <c r="M87">
        <v>4553.58447265625</v>
      </c>
      <c r="N87">
        <v>4427.75537109375</v>
      </c>
      <c r="O87">
        <v>4203.56298828125</v>
      </c>
      <c r="P87">
        <v>4161.564453125</v>
      </c>
      <c r="Q87">
        <v>4304.38330078125</v>
      </c>
      <c r="R87">
        <v>4445.7470703125</v>
      </c>
      <c r="S87">
        <v>4580.251953125</v>
      </c>
      <c r="T87">
        <v>4417.951171875</v>
      </c>
      <c r="U87">
        <v>4240.595703125</v>
      </c>
      <c r="V87">
        <v>4163.3125</v>
      </c>
      <c r="W87">
        <v>4341.93798828125</v>
      </c>
      <c r="X87">
        <v>4447.38232421875</v>
      </c>
      <c r="Y87">
        <v>4535.34912109375</v>
      </c>
      <c r="Z87">
        <v>4434.68896484375</v>
      </c>
      <c r="AA87">
        <v>4262.40087890625</v>
      </c>
      <c r="AB87">
        <v>4201.55224609375</v>
      </c>
      <c r="AC87">
        <v>4337.81201171875</v>
      </c>
      <c r="AD87">
        <v>4420.23779296875</v>
      </c>
      <c r="AE87">
        <v>4556.787109375</v>
      </c>
      <c r="AF87">
        <v>4403.8603515625</v>
      </c>
      <c r="AG87">
        <v>4291.17041015625</v>
      </c>
      <c r="AH87">
        <v>4148.13623046875</v>
      </c>
      <c r="AI87">
        <v>4333.3955078125</v>
      </c>
      <c r="AJ87">
        <v>4392.66796875</v>
      </c>
      <c r="AK87">
        <v>4507.23876953125</v>
      </c>
      <c r="AL87">
        <v>4427.08544921875</v>
      </c>
      <c r="AM87">
        <v>4271.9482421875</v>
      </c>
      <c r="AN87">
        <v>4164.771484375</v>
      </c>
      <c r="AO87">
        <v>4317.38525390625</v>
      </c>
      <c r="AP87">
        <v>4382.78955078125</v>
      </c>
      <c r="AQ87">
        <v>4539.8388671875</v>
      </c>
      <c r="AR87">
        <v>4405.294921875</v>
      </c>
      <c r="AS87">
        <v>4224.103515625</v>
      </c>
      <c r="AT87">
        <v>4151.93701171875</v>
      </c>
      <c r="AU87">
        <v>4330.58154296875</v>
      </c>
      <c r="AV87">
        <v>4345.48046875</v>
      </c>
      <c r="AW87">
        <v>4453.216796875</v>
      </c>
      <c r="AX87">
        <v>4413.67431640625</v>
      </c>
      <c r="AY87">
        <v>4257.77001953125</v>
      </c>
      <c r="AZ87">
        <v>4129.07177734375</v>
      </c>
      <c r="BA87">
        <v>4292.5048828125</v>
      </c>
      <c r="BB87">
        <v>4343.60107421875</v>
      </c>
      <c r="BC87">
        <v>4418.546875</v>
      </c>
      <c r="BD87">
        <v>4403.3251953125</v>
      </c>
      <c r="BE87">
        <v>4223.92431640625</v>
      </c>
      <c r="BF87">
        <v>4118.326171875</v>
      </c>
      <c r="BG87">
        <v>4303.3349609375</v>
      </c>
      <c r="BH87">
        <v>4318.92578125</v>
      </c>
      <c r="BI87">
        <v>4490.9384765625</v>
      </c>
      <c r="BJ87">
        <v>4365.00439453125</v>
      </c>
      <c r="BK87">
        <v>4228.48779296875</v>
      </c>
      <c r="BL87">
        <v>5051.76220703125</v>
      </c>
      <c r="BM87">
        <v>3256.549560546875</v>
      </c>
      <c r="BN87">
        <v>4024.544189453125</v>
      </c>
      <c r="BO87">
        <v>2572.96484375</v>
      </c>
      <c r="BP87">
        <v>4680.47607421875</v>
      </c>
      <c r="BQ87">
        <v>4980.0546875</v>
      </c>
      <c r="BR87">
        <v>4418.45263671875</v>
      </c>
      <c r="BS87">
        <v>3036.2177734375</v>
      </c>
      <c r="BT87">
        <v>4065.99853515625</v>
      </c>
      <c r="BU87">
        <v>2245.851318359375</v>
      </c>
      <c r="BV87">
        <v>4606.78173828125</v>
      </c>
      <c r="BW87">
        <v>4429.63916015625</v>
      </c>
      <c r="BX87">
        <v>5043.80712890625</v>
      </c>
      <c r="BY87">
        <v>3235.192626953125</v>
      </c>
      <c r="BZ87">
        <v>4038.430419921875</v>
      </c>
      <c r="CA87">
        <v>2543.951171875</v>
      </c>
      <c r="CB87">
        <v>4667.7333984375</v>
      </c>
      <c r="CC87">
        <v>4987.17822265625</v>
      </c>
      <c r="CD87">
        <v>4427.5</v>
      </c>
      <c r="CE87">
        <v>3020.171875</v>
      </c>
      <c r="CF87">
        <v>4088.00048828125</v>
      </c>
      <c r="CG87">
        <v>2132.916015625</v>
      </c>
      <c r="CH87">
        <v>4607.873046875</v>
      </c>
      <c r="CI87">
        <v>4429.337890625</v>
      </c>
      <c r="CJ87">
        <v>5038.2275390625</v>
      </c>
      <c r="CK87">
        <v>3222.177734375</v>
      </c>
      <c r="CL87">
        <v>4076.8193359375</v>
      </c>
      <c r="CM87">
        <v>2486.34326171875</v>
      </c>
      <c r="CN87">
        <v>4668.0458984375</v>
      </c>
      <c r="CO87">
        <v>4914.86181640625</v>
      </c>
      <c r="CP87">
        <v>4434.7490234375</v>
      </c>
      <c r="CQ87">
        <v>3013.67236328125</v>
      </c>
      <c r="CR87">
        <v>4089.49560546875</v>
      </c>
      <c r="CS87">
        <v>2264.927978515625</v>
      </c>
      <c r="CT87">
        <v>4610.697265625</v>
      </c>
      <c r="CU87">
        <v>4390.970703125</v>
      </c>
      <c r="CV87">
        <v>5035.91552734375</v>
      </c>
      <c r="CW87">
        <v>3217.587158203125</v>
      </c>
      <c r="CX87">
        <v>4079.0068359375</v>
      </c>
      <c r="CY87">
        <v>2496.279296875</v>
      </c>
      <c r="CZ87">
        <v>4671.22412109375</v>
      </c>
      <c r="DA87">
        <v>4962.36279296875</v>
      </c>
      <c r="DB87">
        <v>4358.80029296875</v>
      </c>
      <c r="DC87">
        <v>2998.423828125</v>
      </c>
      <c r="DD87">
        <v>4094.186767578125</v>
      </c>
      <c r="DE87">
        <v>2240.591552734375</v>
      </c>
      <c r="DF87">
        <v>4598.06396484375</v>
      </c>
      <c r="DG87">
        <v>4378.9697265625</v>
      </c>
      <c r="DH87">
        <v>5033.111328125</v>
      </c>
      <c r="DI87">
        <v>3227.6455078125</v>
      </c>
      <c r="DJ87">
        <v>4103.3193359375</v>
      </c>
      <c r="DK87">
        <v>2444.414794921875</v>
      </c>
      <c r="DL87">
        <v>4660.0166015625</v>
      </c>
      <c r="DM87">
        <v>4940.59033203125</v>
      </c>
      <c r="DN87">
        <v>4422.86376953125</v>
      </c>
      <c r="DO87">
        <v>3002.1357421875</v>
      </c>
      <c r="DP87">
        <v>4097.193359375</v>
      </c>
      <c r="DQ87">
        <v>2199.234130859375</v>
      </c>
      <c r="DR87">
        <v>4589.35791015625</v>
      </c>
      <c r="DS87">
        <v>4357.7470703125</v>
      </c>
      <c r="DT87">
        <v>5027.6806640625</v>
      </c>
      <c r="DU87">
        <v>3221.374755859375</v>
      </c>
      <c r="DV87">
        <v>4098.1513671875</v>
      </c>
      <c r="DW87">
        <v>2441.090576171875</v>
      </c>
      <c r="DX87">
        <v>4662.60009765625</v>
      </c>
      <c r="DY87">
        <v>4932.27685546875</v>
      </c>
      <c r="DZ87">
        <v>4398.48193359375</v>
      </c>
      <c r="EA87">
        <v>2994.421875</v>
      </c>
      <c r="EB87">
        <v>4097.046875</v>
      </c>
      <c r="EC87">
        <v>2313.265869140625</v>
      </c>
      <c r="ED87">
        <v>4577.94287109375</v>
      </c>
      <c r="EE87">
        <v>4363.3466796875</v>
      </c>
      <c r="EF87">
        <v>5024.8720703125</v>
      </c>
      <c r="EG87">
        <v>3207.38720703125</v>
      </c>
      <c r="EH87">
        <v>4111.56201171875</v>
      </c>
      <c r="EI87">
        <v>2442.0693359375</v>
      </c>
      <c r="EJ87">
        <v>4668.14306640625</v>
      </c>
      <c r="EK87">
        <v>4883.8271484375</v>
      </c>
      <c r="EL87">
        <v>4344.62646484375</v>
      </c>
      <c r="EM87">
        <v>2979.9560546875</v>
      </c>
      <c r="EN87">
        <v>4110.54296875</v>
      </c>
      <c r="EO87">
        <v>2227.435546875</v>
      </c>
      <c r="EP87">
        <v>4575.541015625</v>
      </c>
      <c r="EQ87">
        <v>4362.8623046875</v>
      </c>
      <c r="ER87">
        <v>5022.72607421875</v>
      </c>
      <c r="ES87">
        <v>3225.106689453125</v>
      </c>
      <c r="ET87">
        <v>4127.294921875</v>
      </c>
      <c r="EU87">
        <v>2426.2578125</v>
      </c>
      <c r="EV87">
        <v>4658.36083984375</v>
      </c>
      <c r="EW87">
        <v>4799.1943359375</v>
      </c>
      <c r="EX87">
        <v>4364.232421875</v>
      </c>
      <c r="EY87">
        <v>2976.700927734375</v>
      </c>
      <c r="EZ87">
        <v>4112.48193359375</v>
      </c>
      <c r="FA87">
        <v>2261.069580078125</v>
      </c>
      <c r="FB87">
        <v>4573.71337890625</v>
      </c>
      <c r="FC87">
        <v>4357.4912109375</v>
      </c>
      <c r="FD87">
        <v>5015.72802734375</v>
      </c>
      <c r="FE87">
        <v>3210.265380859375</v>
      </c>
      <c r="FF87">
        <v>4139.60693359375</v>
      </c>
      <c r="FG87">
        <v>2406.474365234375</v>
      </c>
      <c r="FH87">
        <v>4663.107421875</v>
      </c>
      <c r="FI87">
        <v>4796.9033203125</v>
      </c>
      <c r="FJ87">
        <v>4368.23876953125</v>
      </c>
      <c r="FK87">
        <v>2975.19970703125</v>
      </c>
      <c r="FL87">
        <v>4122.2099609375</v>
      </c>
      <c r="FM87">
        <v>2289.058349609375</v>
      </c>
      <c r="FN87">
        <v>4564.6064453125</v>
      </c>
      <c r="FO87">
        <v>4349.080078125</v>
      </c>
      <c r="FP87">
        <v>5007.8349609375</v>
      </c>
      <c r="FQ87">
        <v>3188.91064453125</v>
      </c>
      <c r="FR87">
        <v>4156.71435546875</v>
      </c>
      <c r="FS87">
        <v>2402.507080078125</v>
      </c>
      <c r="FT87">
        <v>4668.83837890625</v>
      </c>
      <c r="FU87">
        <v>4725.28125</v>
      </c>
      <c r="FV87">
        <v>4275.970703125</v>
      </c>
      <c r="FW87">
        <v>2958.64990234375</v>
      </c>
      <c r="FX87">
        <v>4136.8076171875</v>
      </c>
      <c r="FY87">
        <v>2346.97705078125</v>
      </c>
      <c r="FZ87">
        <v>4559.01611328125</v>
      </c>
      <c r="GA87">
        <v>4350.78955078125</v>
      </c>
      <c r="GB87">
        <v>4392.4775390625</v>
      </c>
      <c r="GC87">
        <v>4369.22705078125</v>
      </c>
      <c r="GD87">
        <v>4297.5771484375</v>
      </c>
      <c r="GE87">
        <v>4298.83837890625</v>
      </c>
      <c r="GF87">
        <v>4306.4248046875</v>
      </c>
      <c r="GG87">
        <v>4272.654296875</v>
      </c>
      <c r="GH87">
        <v>4264.6279296875</v>
      </c>
      <c r="GI87">
        <v>4254.38330078125</v>
      </c>
      <c r="GJ87">
        <v>4218.06591796875</v>
      </c>
      <c r="GK87">
        <v>4197.8408203125</v>
      </c>
      <c r="GL87">
        <v>5029.12646484375</v>
      </c>
      <c r="GM87">
        <v>3216.773681640625</v>
      </c>
      <c r="GN87">
        <v>4105.55810546875</v>
      </c>
      <c r="GO87">
        <v>2448.94091796875</v>
      </c>
      <c r="GP87">
        <v>4666.02197265625</v>
      </c>
      <c r="GQ87">
        <v>4843.4033203125</v>
      </c>
      <c r="GR87">
        <v>4360.703125</v>
      </c>
      <c r="GS87">
        <v>2988.992919921875</v>
      </c>
      <c r="GT87">
        <v>4110.21484375</v>
      </c>
      <c r="GU87">
        <v>2276.41796875</v>
      </c>
      <c r="GV87">
        <v>4576.79833984375</v>
      </c>
      <c r="GW87">
        <v>4366.74462890625</v>
      </c>
      <c r="GX87">
        <v>4268.1279296875</v>
      </c>
      <c r="GY87">
        <v>4268.12744140625</v>
      </c>
    </row>
    <row r="88" spans="1:207" x14ac:dyDescent="0.2">
      <c r="A88" s="223">
        <v>45323</v>
      </c>
      <c r="B88">
        <v>2</v>
      </c>
      <c r="C88">
        <v>2024</v>
      </c>
      <c r="D88">
        <v>4861.70947265625</v>
      </c>
      <c r="E88">
        <v>4884.658203125</v>
      </c>
      <c r="F88">
        <v>5015.29443359375</v>
      </c>
      <c r="G88">
        <v>5092.98974609375</v>
      </c>
      <c r="H88">
        <v>5057.4619140625</v>
      </c>
      <c r="I88">
        <v>4725.79638671875</v>
      </c>
      <c r="J88">
        <v>4877.03662109375</v>
      </c>
      <c r="K88">
        <v>4889.93798828125</v>
      </c>
      <c r="L88">
        <v>4987.76806640625</v>
      </c>
      <c r="M88">
        <v>5041.634765625</v>
      </c>
      <c r="N88">
        <v>5015.46484375</v>
      </c>
      <c r="O88">
        <v>4678.51220703125</v>
      </c>
      <c r="P88">
        <v>4771.40087890625</v>
      </c>
      <c r="Q88">
        <v>4815.63623046875</v>
      </c>
      <c r="R88">
        <v>4971.2607421875</v>
      </c>
      <c r="S88">
        <v>5080.16845703125</v>
      </c>
      <c r="T88">
        <v>5014.70361328125</v>
      </c>
      <c r="U88">
        <v>4719.10986328125</v>
      </c>
      <c r="V88">
        <v>4790.77734375</v>
      </c>
      <c r="W88">
        <v>4852.07470703125</v>
      </c>
      <c r="X88">
        <v>4982.09765625</v>
      </c>
      <c r="Y88">
        <v>5028.25244140625</v>
      </c>
      <c r="Z88">
        <v>5037.4794921875</v>
      </c>
      <c r="AA88">
        <v>4750.1552734375</v>
      </c>
      <c r="AB88">
        <v>4815.1171875</v>
      </c>
      <c r="AC88">
        <v>4854.537109375</v>
      </c>
      <c r="AD88">
        <v>4950.06689453125</v>
      </c>
      <c r="AE88">
        <v>5059.72705078125</v>
      </c>
      <c r="AF88">
        <v>4996.8154296875</v>
      </c>
      <c r="AG88">
        <v>4783.9169921875</v>
      </c>
      <c r="AH88">
        <v>4758.6826171875</v>
      </c>
      <c r="AI88">
        <v>4845.8095703125</v>
      </c>
      <c r="AJ88">
        <v>4922.0146484375</v>
      </c>
      <c r="AK88">
        <v>5003.68115234375</v>
      </c>
      <c r="AL88">
        <v>5026.16845703125</v>
      </c>
      <c r="AM88">
        <v>4756.080078125</v>
      </c>
      <c r="AN88">
        <v>4796.56201171875</v>
      </c>
      <c r="AO88">
        <v>4832.396484375</v>
      </c>
      <c r="AP88">
        <v>4910.04248046875</v>
      </c>
      <c r="AQ88">
        <v>5050</v>
      </c>
      <c r="AR88">
        <v>5009.421875</v>
      </c>
      <c r="AS88">
        <v>4710.4248046875</v>
      </c>
      <c r="AT88">
        <v>4774.17529296875</v>
      </c>
      <c r="AU88">
        <v>4844.72021484375</v>
      </c>
      <c r="AV88">
        <v>4887.29443359375</v>
      </c>
      <c r="AW88">
        <v>4958.37548828125</v>
      </c>
      <c r="AX88">
        <v>5019.8662109375</v>
      </c>
      <c r="AY88">
        <v>4748.40625</v>
      </c>
      <c r="AZ88">
        <v>4740.87060546875</v>
      </c>
      <c r="BA88">
        <v>4805.7744140625</v>
      </c>
      <c r="BB88">
        <v>4898.5576171875</v>
      </c>
      <c r="BC88">
        <v>4925.14697265625</v>
      </c>
      <c r="BD88">
        <v>5005.98974609375</v>
      </c>
      <c r="BE88">
        <v>4712.23779296875</v>
      </c>
      <c r="BF88">
        <v>4728.64013671875</v>
      </c>
      <c r="BG88">
        <v>4816.2958984375</v>
      </c>
      <c r="BH88">
        <v>4866.24560546875</v>
      </c>
      <c r="BI88">
        <v>4996.90576171875</v>
      </c>
      <c r="BJ88">
        <v>4973.310546875</v>
      </c>
      <c r="BK88">
        <v>4717.431640625</v>
      </c>
      <c r="BL88">
        <v>5612.90185546875</v>
      </c>
      <c r="BM88">
        <v>3819.42626953125</v>
      </c>
      <c r="BN88">
        <v>4329.4052734375</v>
      </c>
      <c r="BO88">
        <v>3085.595703125</v>
      </c>
      <c r="BP88">
        <v>5157.40380859375</v>
      </c>
      <c r="BQ88">
        <v>5637.80078125</v>
      </c>
      <c r="BR88">
        <v>5286.20751953125</v>
      </c>
      <c r="BS88">
        <v>3767.78271484375</v>
      </c>
      <c r="BT88">
        <v>4420.06884765625</v>
      </c>
      <c r="BU88">
        <v>2490.2734375</v>
      </c>
      <c r="BV88">
        <v>5133.41943359375</v>
      </c>
      <c r="BW88">
        <v>5174.58642578125</v>
      </c>
      <c r="BX88">
        <v>5615.14453125</v>
      </c>
      <c r="BY88">
        <v>3798.9375</v>
      </c>
      <c r="BZ88">
        <v>4340.7080078125</v>
      </c>
      <c r="CA88">
        <v>3054.83984375</v>
      </c>
      <c r="CB88">
        <v>5148.189453125</v>
      </c>
      <c r="CC88">
        <v>5644.08837890625</v>
      </c>
      <c r="CD88">
        <v>5289.2177734375</v>
      </c>
      <c r="CE88">
        <v>3750.53076171875</v>
      </c>
      <c r="CF88">
        <v>4442.4521484375</v>
      </c>
      <c r="CG88">
        <v>2345.691162109375</v>
      </c>
      <c r="CH88">
        <v>5138.55419921875</v>
      </c>
      <c r="CI88">
        <v>5174.45654296875</v>
      </c>
      <c r="CJ88">
        <v>5618.3544921875</v>
      </c>
      <c r="CK88">
        <v>3782.93408203125</v>
      </c>
      <c r="CL88">
        <v>4376.19921875</v>
      </c>
      <c r="CM88">
        <v>2993.8447265625</v>
      </c>
      <c r="CN88">
        <v>5147.9697265625</v>
      </c>
      <c r="CO88">
        <v>5573.24365234375</v>
      </c>
      <c r="CP88">
        <v>5297.310546875</v>
      </c>
      <c r="CQ88">
        <v>3748.739501953125</v>
      </c>
      <c r="CR88">
        <v>4441.396484375</v>
      </c>
      <c r="CS88">
        <v>2518.388671875</v>
      </c>
      <c r="CT88">
        <v>5141.6669921875</v>
      </c>
      <c r="CU88">
        <v>5126.3974609375</v>
      </c>
      <c r="CV88">
        <v>5620.84912109375</v>
      </c>
      <c r="CW88">
        <v>3787.835205078125</v>
      </c>
      <c r="CX88">
        <v>4380.669921875</v>
      </c>
      <c r="CY88">
        <v>3004.056396484375</v>
      </c>
      <c r="CZ88">
        <v>5149.7939453125</v>
      </c>
      <c r="DA88">
        <v>5620.4990234375</v>
      </c>
      <c r="DB88">
        <v>5267.77001953125</v>
      </c>
      <c r="DC88">
        <v>3732.74169921875</v>
      </c>
      <c r="DD88">
        <v>4445.5302734375</v>
      </c>
      <c r="DE88">
        <v>2489.025634765625</v>
      </c>
      <c r="DF88">
        <v>5117.09619140625</v>
      </c>
      <c r="DG88">
        <v>5117.5087890625</v>
      </c>
      <c r="DH88">
        <v>5625.12841796875</v>
      </c>
      <c r="DI88">
        <v>3793.44921875</v>
      </c>
      <c r="DJ88">
        <v>4400.9619140625</v>
      </c>
      <c r="DK88">
        <v>2935.577880859375</v>
      </c>
      <c r="DL88">
        <v>5140.5029296875</v>
      </c>
      <c r="DM88">
        <v>5598.34130859375</v>
      </c>
      <c r="DN88">
        <v>5293.62841796875</v>
      </c>
      <c r="DO88">
        <v>3742.816650390625</v>
      </c>
      <c r="DP88">
        <v>4448.64111328125</v>
      </c>
      <c r="DQ88">
        <v>2418.4619140625</v>
      </c>
      <c r="DR88">
        <v>5103.93017578125</v>
      </c>
      <c r="DS88">
        <v>5092.43603515625</v>
      </c>
      <c r="DT88">
        <v>5619.33642578125</v>
      </c>
      <c r="DU88">
        <v>3788.841064453125</v>
      </c>
      <c r="DV88">
        <v>4397.73193359375</v>
      </c>
      <c r="DW88">
        <v>2932.30859375</v>
      </c>
      <c r="DX88">
        <v>5146.7783203125</v>
      </c>
      <c r="DY88">
        <v>5588.9189453125</v>
      </c>
      <c r="DZ88">
        <v>5287.70556640625</v>
      </c>
      <c r="EA88">
        <v>3731.9189453125</v>
      </c>
      <c r="EB88">
        <v>4445.9326171875</v>
      </c>
      <c r="EC88">
        <v>2583.2490234375</v>
      </c>
      <c r="ED88">
        <v>5089.9130859375</v>
      </c>
      <c r="EE88">
        <v>5092.77685546875</v>
      </c>
      <c r="EF88">
        <v>5617.833984375</v>
      </c>
      <c r="EG88">
        <v>3779.805908203125</v>
      </c>
      <c r="EH88">
        <v>4410.41796875</v>
      </c>
      <c r="EI88">
        <v>2926.6572265625</v>
      </c>
      <c r="EJ88">
        <v>5150.57958984375</v>
      </c>
      <c r="EK88">
        <v>5543.07421875</v>
      </c>
      <c r="EL88">
        <v>5266.06201171875</v>
      </c>
      <c r="EM88">
        <v>3714.058837890625</v>
      </c>
      <c r="EN88">
        <v>4462.98095703125</v>
      </c>
      <c r="EO88">
        <v>2458.39404296875</v>
      </c>
      <c r="EP88">
        <v>5084.5498046875</v>
      </c>
      <c r="EQ88">
        <v>5097.47509765625</v>
      </c>
      <c r="ER88">
        <v>5622.3564453125</v>
      </c>
      <c r="ES88">
        <v>3794.287109375</v>
      </c>
      <c r="ET88">
        <v>4427.228515625</v>
      </c>
      <c r="EU88">
        <v>2914.35205078125</v>
      </c>
      <c r="EV88">
        <v>5142.2802734375</v>
      </c>
      <c r="EW88">
        <v>5460.40576171875</v>
      </c>
      <c r="EX88">
        <v>5277.40625</v>
      </c>
      <c r="EY88">
        <v>3714.677490234375</v>
      </c>
      <c r="EZ88">
        <v>4463.34033203125</v>
      </c>
      <c r="FA88">
        <v>2521.886474609375</v>
      </c>
      <c r="FB88">
        <v>5080.8271484375</v>
      </c>
      <c r="FC88">
        <v>5086.875</v>
      </c>
      <c r="FD88">
        <v>5619.875</v>
      </c>
      <c r="FE88">
        <v>3784.986083984375</v>
      </c>
      <c r="FF88">
        <v>4438.4814453125</v>
      </c>
      <c r="FG88">
        <v>2884.002197265625</v>
      </c>
      <c r="FH88">
        <v>5145.89013671875</v>
      </c>
      <c r="FI88">
        <v>5459.12548828125</v>
      </c>
      <c r="FJ88">
        <v>5276.7294921875</v>
      </c>
      <c r="FK88">
        <v>3715.848876953125</v>
      </c>
      <c r="FL88">
        <v>4473.16455078125</v>
      </c>
      <c r="FM88">
        <v>2556.923828125</v>
      </c>
      <c r="FN88">
        <v>5066.6044921875</v>
      </c>
      <c r="FO88">
        <v>5064.74853515625</v>
      </c>
      <c r="FP88">
        <v>5616.00439453125</v>
      </c>
      <c r="FQ88">
        <v>3763.00927734375</v>
      </c>
      <c r="FR88">
        <v>4455.95849609375</v>
      </c>
      <c r="FS88">
        <v>2891.780029296875</v>
      </c>
      <c r="FT88">
        <v>5150.1884765625</v>
      </c>
      <c r="FU88">
        <v>5388.46044921875</v>
      </c>
      <c r="FV88">
        <v>5237.62646484375</v>
      </c>
      <c r="FW88">
        <v>3695.571533203125</v>
      </c>
      <c r="FX88">
        <v>4488.76416015625</v>
      </c>
      <c r="FY88">
        <v>2646.92529296875</v>
      </c>
      <c r="FZ88">
        <v>5046.96533203125</v>
      </c>
      <c r="GA88">
        <v>5063.43896484375</v>
      </c>
      <c r="GB88">
        <v>4935.41455078125</v>
      </c>
      <c r="GC88">
        <v>4916.62109375</v>
      </c>
      <c r="GD88">
        <v>4851.65673828125</v>
      </c>
      <c r="GE88">
        <v>4862.4130859375</v>
      </c>
      <c r="GF88">
        <v>4865.86865234375</v>
      </c>
      <c r="GG88">
        <v>4829.482421875</v>
      </c>
      <c r="GH88">
        <v>4834.10498046875</v>
      </c>
      <c r="GI88">
        <v>4822.55029296875</v>
      </c>
      <c r="GJ88">
        <v>4781.95458984375</v>
      </c>
      <c r="GK88">
        <v>4767.9052734375</v>
      </c>
      <c r="GL88">
        <v>5618.82470703125</v>
      </c>
      <c r="GM88">
        <v>3786.04833984375</v>
      </c>
      <c r="GN88">
        <v>4405.48583984375</v>
      </c>
      <c r="GO88">
        <v>2941.7119140625</v>
      </c>
      <c r="GP88">
        <v>5147.69970703125</v>
      </c>
      <c r="GQ88">
        <v>5503.7265625</v>
      </c>
      <c r="GR88">
        <v>5271.205078125</v>
      </c>
      <c r="GS88">
        <v>3725.56298828125</v>
      </c>
      <c r="GT88">
        <v>4461.833984375</v>
      </c>
      <c r="GU88">
        <v>2538.459228515625</v>
      </c>
      <c r="GV88">
        <v>5083.53857421875</v>
      </c>
      <c r="GW88">
        <v>5093.95556640625</v>
      </c>
      <c r="GX88">
        <v>4830.1689453125</v>
      </c>
      <c r="GY88">
        <v>4830.16845703125</v>
      </c>
    </row>
    <row r="89" spans="1:207" x14ac:dyDescent="0.2">
      <c r="A89" s="223">
        <v>45352</v>
      </c>
      <c r="B89">
        <v>3</v>
      </c>
      <c r="C89">
        <v>2024</v>
      </c>
      <c r="D89">
        <v>5424.7265625</v>
      </c>
      <c r="E89">
        <v>5419.986328125</v>
      </c>
      <c r="F89">
        <v>5436.42431640625</v>
      </c>
      <c r="G89">
        <v>5596.50732421875</v>
      </c>
      <c r="H89">
        <v>5526.20703125</v>
      </c>
      <c r="I89">
        <v>5206.93212890625</v>
      </c>
      <c r="J89">
        <v>5436.4619140625</v>
      </c>
      <c r="K89">
        <v>5435.34375</v>
      </c>
      <c r="L89">
        <v>5411.8095703125</v>
      </c>
      <c r="M89">
        <v>5546.609375</v>
      </c>
      <c r="N89">
        <v>5486.10302734375</v>
      </c>
      <c r="O89">
        <v>5172.47509765625</v>
      </c>
      <c r="P89">
        <v>5335.451171875</v>
      </c>
      <c r="Q89">
        <v>5359.60546875</v>
      </c>
      <c r="R89">
        <v>5398.79296875</v>
      </c>
      <c r="S89">
        <v>5647.28662109375</v>
      </c>
      <c r="T89">
        <v>5487.009765625</v>
      </c>
      <c r="U89">
        <v>5204.40087890625</v>
      </c>
      <c r="V89">
        <v>5342.58203125</v>
      </c>
      <c r="W89">
        <v>5395.35595703125</v>
      </c>
      <c r="X89">
        <v>5421.6640625</v>
      </c>
      <c r="Y89">
        <v>5541.419921875</v>
      </c>
      <c r="Z89">
        <v>5509.96728515625</v>
      </c>
      <c r="AA89">
        <v>5238.7978515625</v>
      </c>
      <c r="AB89">
        <v>5366.46240234375</v>
      </c>
      <c r="AC89">
        <v>5404.888671875</v>
      </c>
      <c r="AD89">
        <v>5397.92236328125</v>
      </c>
      <c r="AE89">
        <v>5638.36328125</v>
      </c>
      <c r="AF89">
        <v>5472.39404296875</v>
      </c>
      <c r="AG89">
        <v>5279.59423828125</v>
      </c>
      <c r="AH89">
        <v>5325.92236328125</v>
      </c>
      <c r="AI89">
        <v>5392.65283203125</v>
      </c>
      <c r="AJ89">
        <v>5365.73828125</v>
      </c>
      <c r="AK89">
        <v>5528.875</v>
      </c>
      <c r="AL89">
        <v>5498.30322265625</v>
      </c>
      <c r="AM89">
        <v>5240.65576171875</v>
      </c>
      <c r="AN89">
        <v>5350.65625</v>
      </c>
      <c r="AO89">
        <v>5387.77978515625</v>
      </c>
      <c r="AP89">
        <v>5349.89794921875</v>
      </c>
      <c r="AQ89">
        <v>5631.30908203125</v>
      </c>
      <c r="AR89">
        <v>5476.5517578125</v>
      </c>
      <c r="AS89">
        <v>5200.357421875</v>
      </c>
      <c r="AT89">
        <v>5328.060546875</v>
      </c>
      <c r="AU89">
        <v>5387.73046875</v>
      </c>
      <c r="AV89">
        <v>5334.19580078125</v>
      </c>
      <c r="AW89">
        <v>5510.6474609375</v>
      </c>
      <c r="AX89">
        <v>5484.61474609375</v>
      </c>
      <c r="AY89">
        <v>5248.17626953125</v>
      </c>
      <c r="AZ89">
        <v>5293.4599609375</v>
      </c>
      <c r="BA89">
        <v>5356.48681640625</v>
      </c>
      <c r="BB89">
        <v>5333.87060546875</v>
      </c>
      <c r="BC89">
        <v>5491.56689453125</v>
      </c>
      <c r="BD89">
        <v>5467.2451171875</v>
      </c>
      <c r="BE89">
        <v>5202.390625</v>
      </c>
      <c r="BF89">
        <v>5260.40087890625</v>
      </c>
      <c r="BG89">
        <v>5351.2666015625</v>
      </c>
      <c r="BH89">
        <v>5292.8779296875</v>
      </c>
      <c r="BI89">
        <v>5574.67333984375</v>
      </c>
      <c r="BJ89">
        <v>5431.4443359375</v>
      </c>
      <c r="BK89">
        <v>5193.37255859375</v>
      </c>
      <c r="BL89">
        <v>6168.296875</v>
      </c>
      <c r="BM89">
        <v>4283.26806640625</v>
      </c>
      <c r="BN89">
        <v>4747.88427734375</v>
      </c>
      <c r="BO89">
        <v>3473.3134765625</v>
      </c>
      <c r="BP89">
        <v>5408.08154296875</v>
      </c>
      <c r="BQ89">
        <v>6308.53515625</v>
      </c>
      <c r="BR89">
        <v>6027.6220703125</v>
      </c>
      <c r="BS89">
        <v>4352.92578125</v>
      </c>
      <c r="BT89">
        <v>4787.0888671875</v>
      </c>
      <c r="BU89">
        <v>3798.382080078125</v>
      </c>
      <c r="BV89">
        <v>5557.77783203125</v>
      </c>
      <c r="BW89">
        <v>5662.19482421875</v>
      </c>
      <c r="BX89">
        <v>6180.37109375</v>
      </c>
      <c r="BY89">
        <v>4263.69140625</v>
      </c>
      <c r="BZ89">
        <v>4773.4228515625</v>
      </c>
      <c r="CA89">
        <v>3435.446533203125</v>
      </c>
      <c r="CB89">
        <v>5403.958984375</v>
      </c>
      <c r="CC89">
        <v>6323.703125</v>
      </c>
      <c r="CD89">
        <v>5995.96533203125</v>
      </c>
      <c r="CE89">
        <v>4335.953125</v>
      </c>
      <c r="CF89">
        <v>4813.08056640625</v>
      </c>
      <c r="CG89">
        <v>3572.263671875</v>
      </c>
      <c r="CH89">
        <v>5562.51611328125</v>
      </c>
      <c r="CI89">
        <v>5658.4033203125</v>
      </c>
      <c r="CJ89">
        <v>6191.95556640625</v>
      </c>
      <c r="CK89">
        <v>4252.4931640625</v>
      </c>
      <c r="CL89">
        <v>4827.42919921875</v>
      </c>
      <c r="CM89">
        <v>3376.416015625</v>
      </c>
      <c r="CN89">
        <v>5403.77392578125</v>
      </c>
      <c r="CO89">
        <v>6248.73779296875</v>
      </c>
      <c r="CP89">
        <v>6019.47509765625</v>
      </c>
      <c r="CQ89">
        <v>4339.58837890625</v>
      </c>
      <c r="CR89">
        <v>4812.56103515625</v>
      </c>
      <c r="CS89">
        <v>3799.7490234375</v>
      </c>
      <c r="CT89">
        <v>5563.41796875</v>
      </c>
      <c r="CU89">
        <v>5612.48388671875</v>
      </c>
      <c r="CV89">
        <v>6200.5849609375</v>
      </c>
      <c r="CW89">
        <v>4252.876953125</v>
      </c>
      <c r="CX89">
        <v>4839.12255859375</v>
      </c>
      <c r="CY89">
        <v>3384.618896484375</v>
      </c>
      <c r="CZ89">
        <v>5406.30615234375</v>
      </c>
      <c r="DA89">
        <v>6299.6455078125</v>
      </c>
      <c r="DB89">
        <v>5942.66455078125</v>
      </c>
      <c r="DC89">
        <v>4322.3525390625</v>
      </c>
      <c r="DD89">
        <v>4822.240234375</v>
      </c>
      <c r="DE89">
        <v>3757.722412109375</v>
      </c>
      <c r="DF89">
        <v>5536.6669921875</v>
      </c>
      <c r="DG89">
        <v>5604.94287109375</v>
      </c>
      <c r="DH89">
        <v>6210.98779296875</v>
      </c>
      <c r="DI89">
        <v>4261.470703125</v>
      </c>
      <c r="DJ89">
        <v>4868.49365234375</v>
      </c>
      <c r="DK89">
        <v>3322.970703125</v>
      </c>
      <c r="DL89">
        <v>5401.0009765625</v>
      </c>
      <c r="DM89">
        <v>6283.16455078125</v>
      </c>
      <c r="DN89">
        <v>5995.84375</v>
      </c>
      <c r="DO89">
        <v>4340.6298828125</v>
      </c>
      <c r="DP89">
        <v>4827.6171875</v>
      </c>
      <c r="DQ89">
        <v>3675.62890625</v>
      </c>
      <c r="DR89">
        <v>5524.29248046875</v>
      </c>
      <c r="DS89">
        <v>5583.64599609375</v>
      </c>
      <c r="DT89">
        <v>6207.22998046875</v>
      </c>
      <c r="DU89">
        <v>4255.001953125</v>
      </c>
      <c r="DV89">
        <v>4868.05517578125</v>
      </c>
      <c r="DW89">
        <v>3316.761962890625</v>
      </c>
      <c r="DX89">
        <v>5405.36083984375</v>
      </c>
      <c r="DY89">
        <v>6269.9990234375</v>
      </c>
      <c r="DZ89">
        <v>5962.19873046875</v>
      </c>
      <c r="EA89">
        <v>4324.18994140625</v>
      </c>
      <c r="EB89">
        <v>4822.54248046875</v>
      </c>
      <c r="EC89">
        <v>3894.31494140625</v>
      </c>
      <c r="ED89">
        <v>5511.51513671875</v>
      </c>
      <c r="EE89">
        <v>5579.8291015625</v>
      </c>
      <c r="EF89">
        <v>6207.841796875</v>
      </c>
      <c r="EG89">
        <v>4244.12158203125</v>
      </c>
      <c r="EH89">
        <v>4890.88916015625</v>
      </c>
      <c r="EI89">
        <v>3311.3740234375</v>
      </c>
      <c r="EJ89">
        <v>5404.98095703125</v>
      </c>
      <c r="EK89">
        <v>6222.18798828125</v>
      </c>
      <c r="EL89">
        <v>5941.01416015625</v>
      </c>
      <c r="EM89">
        <v>4301.439453125</v>
      </c>
      <c r="EN89">
        <v>4839.7607421875</v>
      </c>
      <c r="EO89">
        <v>3737.875732421875</v>
      </c>
      <c r="EP89">
        <v>5504.68994140625</v>
      </c>
      <c r="EQ89">
        <v>5584.22607421875</v>
      </c>
      <c r="ER89">
        <v>6218.83251953125</v>
      </c>
      <c r="ES89">
        <v>4260.5009765625</v>
      </c>
      <c r="ET89">
        <v>4916.14404296875</v>
      </c>
      <c r="EU89">
        <v>3302.375732421875</v>
      </c>
      <c r="EV89">
        <v>5403.96826171875</v>
      </c>
      <c r="EW89">
        <v>6131.9619140625</v>
      </c>
      <c r="EX89">
        <v>5947.91064453125</v>
      </c>
      <c r="EY89">
        <v>4306.8349609375</v>
      </c>
      <c r="EZ89">
        <v>4843.974609375</v>
      </c>
      <c r="FA89">
        <v>3801.473876953125</v>
      </c>
      <c r="FB89">
        <v>5500.4345703125</v>
      </c>
      <c r="FC89">
        <v>5575.92626953125</v>
      </c>
      <c r="FD89">
        <v>6221.37451171875</v>
      </c>
      <c r="FE89">
        <v>4248.5869140625</v>
      </c>
      <c r="FF89">
        <v>4939.06982421875</v>
      </c>
      <c r="FG89">
        <v>3274.735595703125</v>
      </c>
      <c r="FH89">
        <v>5402.97314453125</v>
      </c>
      <c r="FI89">
        <v>6135.328125</v>
      </c>
      <c r="FJ89">
        <v>5945.5791015625</v>
      </c>
      <c r="FK89">
        <v>4310.03662109375</v>
      </c>
      <c r="FL89">
        <v>4854.94775390625</v>
      </c>
      <c r="FM89">
        <v>3850.36328125</v>
      </c>
      <c r="FN89">
        <v>5487.60302734375</v>
      </c>
      <c r="FO89">
        <v>5550.9658203125</v>
      </c>
      <c r="FP89">
        <v>6222.61865234375</v>
      </c>
      <c r="FQ89">
        <v>4228.44677734375</v>
      </c>
      <c r="FR89">
        <v>4964.8037109375</v>
      </c>
      <c r="FS89">
        <v>3278.4697265625</v>
      </c>
      <c r="FT89">
        <v>5404.58935546875</v>
      </c>
      <c r="FU89">
        <v>6056.03515625</v>
      </c>
      <c r="FV89">
        <v>5890.81640625</v>
      </c>
      <c r="FW89">
        <v>4281.68115234375</v>
      </c>
      <c r="FX89">
        <v>4869.75</v>
      </c>
      <c r="FY89">
        <v>3955.73095703125</v>
      </c>
      <c r="FZ89">
        <v>5459.869140625</v>
      </c>
      <c r="GA89">
        <v>5545.810546875</v>
      </c>
      <c r="GB89">
        <v>5449.220703125</v>
      </c>
      <c r="GC89">
        <v>5436.10205078125</v>
      </c>
      <c r="GD89">
        <v>5381.5732421875</v>
      </c>
      <c r="GE89">
        <v>5388.8544921875</v>
      </c>
      <c r="GF89">
        <v>5401.80517578125</v>
      </c>
      <c r="GG89">
        <v>5366.80224609375</v>
      </c>
      <c r="GH89">
        <v>5371.30419921875</v>
      </c>
      <c r="GI89">
        <v>5358.755859375</v>
      </c>
      <c r="GJ89">
        <v>5321.49267578125</v>
      </c>
      <c r="GK89">
        <v>5290.23828125</v>
      </c>
      <c r="GL89">
        <v>6204.271484375</v>
      </c>
      <c r="GM89">
        <v>4251.64111328125</v>
      </c>
      <c r="GN89">
        <v>4880.16015625</v>
      </c>
      <c r="GO89">
        <v>3327.66259765625</v>
      </c>
      <c r="GP89">
        <v>5404.3193359375</v>
      </c>
      <c r="GQ89">
        <v>6178.84375</v>
      </c>
      <c r="GR89">
        <v>5949.1611328125</v>
      </c>
      <c r="GS89">
        <v>4315.9404296875</v>
      </c>
      <c r="GT89">
        <v>4839.697265625</v>
      </c>
      <c r="GU89">
        <v>3827.071044921875</v>
      </c>
      <c r="GV89">
        <v>5502.548828125</v>
      </c>
      <c r="GW89">
        <v>5580.20556640625</v>
      </c>
      <c r="GX89">
        <v>5360.8857421875</v>
      </c>
      <c r="GY89">
        <v>5360.88525390625</v>
      </c>
    </row>
    <row r="90" spans="1:207" x14ac:dyDescent="0.2">
      <c r="A90" s="223">
        <v>45383</v>
      </c>
      <c r="B90">
        <v>4</v>
      </c>
      <c r="C90">
        <v>2024</v>
      </c>
      <c r="D90">
        <v>5911.306640625</v>
      </c>
      <c r="E90">
        <v>5880.064453125</v>
      </c>
      <c r="F90">
        <v>5930.92822265625</v>
      </c>
      <c r="G90">
        <v>5942.53466796875</v>
      </c>
      <c r="H90">
        <v>5960.25341796875</v>
      </c>
      <c r="I90">
        <v>5678.03076171875</v>
      </c>
      <c r="J90">
        <v>5906.9677734375</v>
      </c>
      <c r="K90">
        <v>5909.748046875</v>
      </c>
      <c r="L90">
        <v>5908.56005859375</v>
      </c>
      <c r="M90">
        <v>5895.298828125</v>
      </c>
      <c r="N90">
        <v>5929.77392578125</v>
      </c>
      <c r="O90">
        <v>5629.9736328125</v>
      </c>
      <c r="P90">
        <v>5835.58154296875</v>
      </c>
      <c r="Q90">
        <v>5840.208984375</v>
      </c>
      <c r="R90">
        <v>5896.51220703125</v>
      </c>
      <c r="S90">
        <v>5993.49853515625</v>
      </c>
      <c r="T90">
        <v>5927.248046875</v>
      </c>
      <c r="U90">
        <v>5664.76318359375</v>
      </c>
      <c r="V90">
        <v>5808.70654296875</v>
      </c>
      <c r="W90">
        <v>5861.22021484375</v>
      </c>
      <c r="X90">
        <v>5920.82958984375</v>
      </c>
      <c r="Y90">
        <v>5892.9052734375</v>
      </c>
      <c r="Z90">
        <v>5958.88916015625</v>
      </c>
      <c r="AA90">
        <v>5698.58642578125</v>
      </c>
      <c r="AB90">
        <v>5855.0224609375</v>
      </c>
      <c r="AC90">
        <v>5886.83203125</v>
      </c>
      <c r="AD90">
        <v>5893.05908203125</v>
      </c>
      <c r="AE90">
        <v>5984.14453125</v>
      </c>
      <c r="AF90">
        <v>5915.19140625</v>
      </c>
      <c r="AG90">
        <v>5731.95654296875</v>
      </c>
      <c r="AH90">
        <v>5811.26806640625</v>
      </c>
      <c r="AI90">
        <v>5871.482421875</v>
      </c>
      <c r="AJ90">
        <v>5862.69384765625</v>
      </c>
      <c r="AK90">
        <v>5881.94287109375</v>
      </c>
      <c r="AL90">
        <v>5946.45068359375</v>
      </c>
      <c r="AM90">
        <v>5686.11376953125</v>
      </c>
      <c r="AN90">
        <v>5824.0712890625</v>
      </c>
      <c r="AO90">
        <v>5874.814453125</v>
      </c>
      <c r="AP90">
        <v>5845.21337890625</v>
      </c>
      <c r="AQ90">
        <v>5984.65087890625</v>
      </c>
      <c r="AR90">
        <v>5917.287109375</v>
      </c>
      <c r="AS90">
        <v>5650.05615234375</v>
      </c>
      <c r="AT90">
        <v>5814.810546875</v>
      </c>
      <c r="AU90">
        <v>5861.0166015625</v>
      </c>
      <c r="AV90">
        <v>5830.49169921875</v>
      </c>
      <c r="AW90">
        <v>5866.02001953125</v>
      </c>
      <c r="AX90">
        <v>5923.03759765625</v>
      </c>
      <c r="AY90">
        <v>5694.685546875</v>
      </c>
      <c r="AZ90">
        <v>5780.89306640625</v>
      </c>
      <c r="BA90">
        <v>5839.5771484375</v>
      </c>
      <c r="BB90">
        <v>5830.65185546875</v>
      </c>
      <c r="BC90">
        <v>5849.4453125</v>
      </c>
      <c r="BD90">
        <v>5915.06884765625</v>
      </c>
      <c r="BE90">
        <v>5656.51611328125</v>
      </c>
      <c r="BF90">
        <v>5744.51513671875</v>
      </c>
      <c r="BG90">
        <v>5827.25732421875</v>
      </c>
      <c r="BH90">
        <v>5785.998046875</v>
      </c>
      <c r="BI90">
        <v>5919.798828125</v>
      </c>
      <c r="BJ90">
        <v>5873.92822265625</v>
      </c>
      <c r="BK90">
        <v>5658.8662109375</v>
      </c>
      <c r="BL90">
        <v>6544.98095703125</v>
      </c>
      <c r="BM90">
        <v>4519.4599609375</v>
      </c>
      <c r="BN90">
        <v>5198.251953125</v>
      </c>
      <c r="BO90">
        <v>4595.79296875</v>
      </c>
      <c r="BP90">
        <v>5751.1494140625</v>
      </c>
      <c r="BQ90">
        <v>6870.99755859375</v>
      </c>
      <c r="BR90">
        <v>6385.7607421875</v>
      </c>
      <c r="BS90">
        <v>4979.58203125</v>
      </c>
      <c r="BT90">
        <v>5147.1181640625</v>
      </c>
      <c r="BU90">
        <v>4118.56640625</v>
      </c>
      <c r="BV90">
        <v>5947.59619140625</v>
      </c>
      <c r="BW90">
        <v>5984.27783203125</v>
      </c>
      <c r="BX90">
        <v>6558.72998046875</v>
      </c>
      <c r="BY90">
        <v>4499.080078125</v>
      </c>
      <c r="BZ90">
        <v>5226.1728515625</v>
      </c>
      <c r="CA90">
        <v>4570.6240234375</v>
      </c>
      <c r="CB90">
        <v>5749.9140625</v>
      </c>
      <c r="CC90">
        <v>6892.6474609375</v>
      </c>
      <c r="CD90">
        <v>6370.21435546875</v>
      </c>
      <c r="CE90">
        <v>4954.80859375</v>
      </c>
      <c r="CF90">
        <v>5169.86767578125</v>
      </c>
      <c r="CG90">
        <v>3883.44873046875</v>
      </c>
      <c r="CH90">
        <v>5952.98828125</v>
      </c>
      <c r="CI90">
        <v>5978.72607421875</v>
      </c>
      <c r="CJ90">
        <v>6570.2529296875</v>
      </c>
      <c r="CK90">
        <v>4486.83056640625</v>
      </c>
      <c r="CL90">
        <v>5289.90234375</v>
      </c>
      <c r="CM90">
        <v>4543.525390625</v>
      </c>
      <c r="CN90">
        <v>5750.42724609375</v>
      </c>
      <c r="CO90">
        <v>6816.349609375</v>
      </c>
      <c r="CP90">
        <v>6389.19189453125</v>
      </c>
      <c r="CQ90">
        <v>4956.56982421875</v>
      </c>
      <c r="CR90">
        <v>5168.671875</v>
      </c>
      <c r="CS90">
        <v>4121.7890625</v>
      </c>
      <c r="CT90">
        <v>5957.78564453125</v>
      </c>
      <c r="CU90">
        <v>5930.6806640625</v>
      </c>
      <c r="CV90">
        <v>6575.74658203125</v>
      </c>
      <c r="CW90">
        <v>4486.20361328125</v>
      </c>
      <c r="CX90">
        <v>5299.09326171875</v>
      </c>
      <c r="CY90">
        <v>4549.181640625</v>
      </c>
      <c r="CZ90">
        <v>5754.89501953125</v>
      </c>
      <c r="DA90">
        <v>6869.87353515625</v>
      </c>
      <c r="DB90">
        <v>6304.95947265625</v>
      </c>
      <c r="DC90">
        <v>4935.18212890625</v>
      </c>
      <c r="DD90">
        <v>5168.267578125</v>
      </c>
      <c r="DE90">
        <v>4078.958251953125</v>
      </c>
      <c r="DF90">
        <v>5936.337890625</v>
      </c>
      <c r="DG90">
        <v>5928.53125</v>
      </c>
      <c r="DH90">
        <v>6587.599609375</v>
      </c>
      <c r="DI90">
        <v>4495.2490234375</v>
      </c>
      <c r="DJ90">
        <v>5335.77197265625</v>
      </c>
      <c r="DK90">
        <v>4491.18017578125</v>
      </c>
      <c r="DL90">
        <v>5749.236328125</v>
      </c>
      <c r="DM90">
        <v>6855.27685546875</v>
      </c>
      <c r="DN90">
        <v>6379.3916015625</v>
      </c>
      <c r="DO90">
        <v>4954.447265625</v>
      </c>
      <c r="DP90">
        <v>5174.544921875</v>
      </c>
      <c r="DQ90">
        <v>3986.24609375</v>
      </c>
      <c r="DR90">
        <v>5926.7451171875</v>
      </c>
      <c r="DS90">
        <v>5906.53857421875</v>
      </c>
      <c r="DT90">
        <v>6582.88916015625</v>
      </c>
      <c r="DU90">
        <v>4490.25</v>
      </c>
      <c r="DV90">
        <v>5331.79443359375</v>
      </c>
      <c r="DW90">
        <v>4499.09375</v>
      </c>
      <c r="DX90">
        <v>5759.19970703125</v>
      </c>
      <c r="DY90">
        <v>6840.76806640625</v>
      </c>
      <c r="DZ90">
        <v>6341.15576171875</v>
      </c>
      <c r="EA90">
        <v>4936.38134765625</v>
      </c>
      <c r="EB90">
        <v>5167.17041015625</v>
      </c>
      <c r="EC90">
        <v>4221.99365234375</v>
      </c>
      <c r="ED90">
        <v>5914.53173828125</v>
      </c>
      <c r="EE90">
        <v>5899.4921875</v>
      </c>
      <c r="EF90">
        <v>6582.37548828125</v>
      </c>
      <c r="EG90">
        <v>4479.81103515625</v>
      </c>
      <c r="EH90">
        <v>5357.00439453125</v>
      </c>
      <c r="EI90">
        <v>4491.27783203125</v>
      </c>
      <c r="EJ90">
        <v>5757.08740234375</v>
      </c>
      <c r="EK90">
        <v>6791.41455078125</v>
      </c>
      <c r="EL90">
        <v>6303.7822265625</v>
      </c>
      <c r="EM90">
        <v>4910.01806640625</v>
      </c>
      <c r="EN90">
        <v>5186.75048828125</v>
      </c>
      <c r="EO90">
        <v>4054.07080078125</v>
      </c>
      <c r="EP90">
        <v>5909.00634765625</v>
      </c>
      <c r="EQ90">
        <v>5906.92138671875</v>
      </c>
      <c r="ER90">
        <v>6591.64013671875</v>
      </c>
      <c r="ES90">
        <v>4495.03369140625</v>
      </c>
      <c r="ET90">
        <v>5384.517578125</v>
      </c>
      <c r="EU90">
        <v>4498.1845703125</v>
      </c>
      <c r="EV90">
        <v>5757.4814453125</v>
      </c>
      <c r="EW90">
        <v>6697.6240234375</v>
      </c>
      <c r="EX90">
        <v>6316.62109375</v>
      </c>
      <c r="EY90">
        <v>4915.16015625</v>
      </c>
      <c r="EZ90">
        <v>5183.82470703125</v>
      </c>
      <c r="FA90">
        <v>4128.056640625</v>
      </c>
      <c r="FB90">
        <v>5906.4375</v>
      </c>
      <c r="FC90">
        <v>5899.1845703125</v>
      </c>
      <c r="FD90">
        <v>6594.23095703125</v>
      </c>
      <c r="FE90">
        <v>4482.53857421875</v>
      </c>
      <c r="FF90">
        <v>5407.85888671875</v>
      </c>
      <c r="FG90">
        <v>4477.52880859375</v>
      </c>
      <c r="FH90">
        <v>5757.5751953125</v>
      </c>
      <c r="FI90">
        <v>6702.89794921875</v>
      </c>
      <c r="FJ90">
        <v>6321.04931640625</v>
      </c>
      <c r="FK90">
        <v>4918.44384765625</v>
      </c>
      <c r="FL90">
        <v>5194.53564453125</v>
      </c>
      <c r="FM90">
        <v>4179.50537109375</v>
      </c>
      <c r="FN90">
        <v>5895.30615234375</v>
      </c>
      <c r="FO90">
        <v>5867.7041015625</v>
      </c>
      <c r="FP90">
        <v>6592.6279296875</v>
      </c>
      <c r="FQ90">
        <v>4462.23046875</v>
      </c>
      <c r="FR90">
        <v>5438.45703125</v>
      </c>
      <c r="FS90">
        <v>4515.11376953125</v>
      </c>
      <c r="FT90">
        <v>5760.52978515625</v>
      </c>
      <c r="FU90">
        <v>6619.50830078125</v>
      </c>
      <c r="FV90">
        <v>6240.1923828125</v>
      </c>
      <c r="FW90">
        <v>4887.29150390625</v>
      </c>
      <c r="FX90">
        <v>5210.69921875</v>
      </c>
      <c r="FY90">
        <v>4294.02734375</v>
      </c>
      <c r="FZ90">
        <v>5870.80810546875</v>
      </c>
      <c r="GA90">
        <v>5861.3125</v>
      </c>
      <c r="GB90">
        <v>5905.39111328125</v>
      </c>
      <c r="GC90">
        <v>5897.01708984375</v>
      </c>
      <c r="GD90">
        <v>5857.69189453125</v>
      </c>
      <c r="GE90">
        <v>5848.8359375</v>
      </c>
      <c r="GF90">
        <v>5877.060546875</v>
      </c>
      <c r="GG90">
        <v>5841.1943359375</v>
      </c>
      <c r="GH90">
        <v>5842.9208984375</v>
      </c>
      <c r="GI90">
        <v>5831.888671875</v>
      </c>
      <c r="GJ90">
        <v>5801.72802734375</v>
      </c>
      <c r="GK90">
        <v>5767.84912109375</v>
      </c>
      <c r="GL90">
        <v>6579.19580078125</v>
      </c>
      <c r="GM90">
        <v>4486.1044921875</v>
      </c>
      <c r="GN90">
        <v>5345.134765625</v>
      </c>
      <c r="GO90">
        <v>4514.40087890625</v>
      </c>
      <c r="GP90">
        <v>5756.66748046875</v>
      </c>
      <c r="GQ90">
        <v>6746.08544921875</v>
      </c>
      <c r="GR90">
        <v>6315.595703125</v>
      </c>
      <c r="GS90">
        <v>4927.50244140625</v>
      </c>
      <c r="GT90">
        <v>5184.91455078125</v>
      </c>
      <c r="GU90">
        <v>4153.21435546875</v>
      </c>
      <c r="GV90">
        <v>5906.97607421875</v>
      </c>
      <c r="GW90">
        <v>5899.837890625</v>
      </c>
      <c r="GX90">
        <v>5833.39990234375</v>
      </c>
      <c r="GY90">
        <v>5833.3994140625</v>
      </c>
    </row>
    <row r="91" spans="1:207" x14ac:dyDescent="0.2">
      <c r="A91" s="223">
        <v>45413</v>
      </c>
      <c r="B91">
        <v>5</v>
      </c>
      <c r="C91">
        <v>2024</v>
      </c>
      <c r="D91">
        <v>6181.29931640625</v>
      </c>
      <c r="E91">
        <v>6132.00537109375</v>
      </c>
      <c r="F91">
        <v>6183.63232421875</v>
      </c>
      <c r="G91">
        <v>6162.02685546875</v>
      </c>
      <c r="H91">
        <v>6208.45947265625</v>
      </c>
      <c r="I91">
        <v>5927.02783203125</v>
      </c>
      <c r="J91">
        <v>6177.1181640625</v>
      </c>
      <c r="K91">
        <v>6151.79638671875</v>
      </c>
      <c r="L91">
        <v>6161.5263671875</v>
      </c>
      <c r="M91">
        <v>6114.9228515625</v>
      </c>
      <c r="N91">
        <v>6174.51318359375</v>
      </c>
      <c r="O91">
        <v>5884.22216796875</v>
      </c>
      <c r="P91">
        <v>6095.47802734375</v>
      </c>
      <c r="Q91">
        <v>6082.3818359375</v>
      </c>
      <c r="R91">
        <v>6148.28271484375</v>
      </c>
      <c r="S91">
        <v>6222.92041015625</v>
      </c>
      <c r="T91">
        <v>6178.7724609375</v>
      </c>
      <c r="U91">
        <v>5918.19873046875</v>
      </c>
      <c r="V91">
        <v>6074.19140625</v>
      </c>
      <c r="W91">
        <v>6103.5771484375</v>
      </c>
      <c r="X91">
        <v>6173.75146484375</v>
      </c>
      <c r="Y91">
        <v>6112.2314453125</v>
      </c>
      <c r="Z91">
        <v>6212.1025390625</v>
      </c>
      <c r="AA91">
        <v>5950.498046875</v>
      </c>
      <c r="AB91">
        <v>6115.4482421875</v>
      </c>
      <c r="AC91">
        <v>6121.98388671875</v>
      </c>
      <c r="AD91">
        <v>6141.091796875</v>
      </c>
      <c r="AE91">
        <v>6215.72802734375</v>
      </c>
      <c r="AF91">
        <v>6165.73779296875</v>
      </c>
      <c r="AG91">
        <v>5984.97509765625</v>
      </c>
      <c r="AH91">
        <v>6073.849609375</v>
      </c>
      <c r="AI91">
        <v>6107.0048828125</v>
      </c>
      <c r="AJ91">
        <v>6107.89306640625</v>
      </c>
      <c r="AK91">
        <v>6103.40771484375</v>
      </c>
      <c r="AL91">
        <v>6197.4853515625</v>
      </c>
      <c r="AM91">
        <v>5942.59619140625</v>
      </c>
      <c r="AN91">
        <v>6077.9423828125</v>
      </c>
      <c r="AO91">
        <v>6106.4208984375</v>
      </c>
      <c r="AP91">
        <v>6084.42529296875</v>
      </c>
      <c r="AQ91">
        <v>6214.24853515625</v>
      </c>
      <c r="AR91">
        <v>6176.2802734375</v>
      </c>
      <c r="AS91">
        <v>5909.76904296875</v>
      </c>
      <c r="AT91">
        <v>6059.630859375</v>
      </c>
      <c r="AU91">
        <v>6096.072265625</v>
      </c>
      <c r="AV91">
        <v>6073.88330078125</v>
      </c>
      <c r="AW91">
        <v>6092.2744140625</v>
      </c>
      <c r="AX91">
        <v>6184.10986328125</v>
      </c>
      <c r="AY91">
        <v>5954.14990234375</v>
      </c>
      <c r="AZ91">
        <v>6026.1015625</v>
      </c>
      <c r="BA91">
        <v>6069.75732421875</v>
      </c>
      <c r="BB91">
        <v>6073.82177734375</v>
      </c>
      <c r="BC91">
        <v>6080.7900390625</v>
      </c>
      <c r="BD91">
        <v>6167.62548828125</v>
      </c>
      <c r="BE91">
        <v>5914.9833984375</v>
      </c>
      <c r="BF91">
        <v>5979.9013671875</v>
      </c>
      <c r="BG91">
        <v>6052.810546875</v>
      </c>
      <c r="BH91">
        <v>6022.482421875</v>
      </c>
      <c r="BI91">
        <v>6144.4990234375</v>
      </c>
      <c r="BJ91">
        <v>6138.06591796875</v>
      </c>
      <c r="BK91">
        <v>5915.68603515625</v>
      </c>
      <c r="BL91">
        <v>6845.3876953125</v>
      </c>
      <c r="BM91">
        <v>4809.794921875</v>
      </c>
      <c r="BN91">
        <v>5393.25439453125</v>
      </c>
      <c r="BO91">
        <v>4719.51904296875</v>
      </c>
      <c r="BP91">
        <v>5939.59716796875</v>
      </c>
      <c r="BQ91">
        <v>6930.193359375</v>
      </c>
      <c r="BR91">
        <v>6670.2939453125</v>
      </c>
      <c r="BS91">
        <v>5381.8037109375</v>
      </c>
      <c r="BT91">
        <v>5360.08349609375</v>
      </c>
      <c r="BU91">
        <v>4425.42529296875</v>
      </c>
      <c r="BV91">
        <v>6266.07470703125</v>
      </c>
      <c r="BW91">
        <v>6230.53759765625</v>
      </c>
      <c r="BX91">
        <v>6864.86083984375</v>
      </c>
      <c r="BY91">
        <v>4792.3173828125</v>
      </c>
      <c r="BZ91">
        <v>5425.140625</v>
      </c>
      <c r="CA91">
        <v>4690.25830078125</v>
      </c>
      <c r="CB91">
        <v>5938.2314453125</v>
      </c>
      <c r="CC91">
        <v>6950.69482421875</v>
      </c>
      <c r="CD91">
        <v>6645.87841796875</v>
      </c>
      <c r="CE91">
        <v>5356.10595703125</v>
      </c>
      <c r="CF91">
        <v>5394.5849609375</v>
      </c>
      <c r="CG91">
        <v>4178.0947265625</v>
      </c>
      <c r="CH91">
        <v>6273.18701171875</v>
      </c>
      <c r="CI91">
        <v>6225.49267578125</v>
      </c>
      <c r="CJ91">
        <v>6880.74267578125</v>
      </c>
      <c r="CK91">
        <v>4780.45654296875</v>
      </c>
      <c r="CL91">
        <v>5486.2578125</v>
      </c>
      <c r="CM91">
        <v>4658.43115234375</v>
      </c>
      <c r="CN91">
        <v>5937.99951171875</v>
      </c>
      <c r="CO91">
        <v>6867.0009765625</v>
      </c>
      <c r="CP91">
        <v>6667.3857421875</v>
      </c>
      <c r="CQ91">
        <v>5359.66064453125</v>
      </c>
      <c r="CR91">
        <v>5394.18408203125</v>
      </c>
      <c r="CS91">
        <v>4450.07177734375</v>
      </c>
      <c r="CT91">
        <v>6279.69189453125</v>
      </c>
      <c r="CU91">
        <v>6181.892578125</v>
      </c>
      <c r="CV91">
        <v>6886.93505859375</v>
      </c>
      <c r="CW91">
        <v>4786.05908203125</v>
      </c>
      <c r="CX91">
        <v>5500.7919921875</v>
      </c>
      <c r="CY91">
        <v>4665.56298828125</v>
      </c>
      <c r="CZ91">
        <v>5941.38623046875</v>
      </c>
      <c r="DA91">
        <v>6924.55810546875</v>
      </c>
      <c r="DB91">
        <v>6576.10888671875</v>
      </c>
      <c r="DC91">
        <v>5338.8544921875</v>
      </c>
      <c r="DD91">
        <v>5396.1005859375</v>
      </c>
      <c r="DE91">
        <v>4405.17578125</v>
      </c>
      <c r="DF91">
        <v>6260.59326171875</v>
      </c>
      <c r="DG91">
        <v>6182.0625</v>
      </c>
      <c r="DH91">
        <v>6902.82763671875</v>
      </c>
      <c r="DI91">
        <v>4791.54833984375</v>
      </c>
      <c r="DJ91">
        <v>5538.5908203125</v>
      </c>
      <c r="DK91">
        <v>4607.248046875</v>
      </c>
      <c r="DL91">
        <v>5936.5927734375</v>
      </c>
      <c r="DM91">
        <v>6906.59521484375</v>
      </c>
      <c r="DN91">
        <v>6643.13623046875</v>
      </c>
      <c r="DO91">
        <v>5358.42919921875</v>
      </c>
      <c r="DP91">
        <v>5400.4248046875</v>
      </c>
      <c r="DQ91">
        <v>4296.01123046875</v>
      </c>
      <c r="DR91">
        <v>6254.96826171875</v>
      </c>
      <c r="DS91">
        <v>6161.94970703125</v>
      </c>
      <c r="DT91">
        <v>6898.671875</v>
      </c>
      <c r="DU91">
        <v>4786.73583984375</v>
      </c>
      <c r="DV91">
        <v>5532.8271484375</v>
      </c>
      <c r="DW91">
        <v>4612.69873046875</v>
      </c>
      <c r="DX91">
        <v>5944.9384765625</v>
      </c>
      <c r="DY91">
        <v>6894.03271484375</v>
      </c>
      <c r="DZ91">
        <v>6602.42041015625</v>
      </c>
      <c r="EA91">
        <v>5342.291015625</v>
      </c>
      <c r="EB91">
        <v>5399.068359375</v>
      </c>
      <c r="EC91">
        <v>4563.2880859375</v>
      </c>
      <c r="ED91">
        <v>6246.55908203125</v>
      </c>
      <c r="EE91">
        <v>6154.91845703125</v>
      </c>
      <c r="EF91">
        <v>6898.9619140625</v>
      </c>
      <c r="EG91">
        <v>4779.7392578125</v>
      </c>
      <c r="EH91">
        <v>5555.3681640625</v>
      </c>
      <c r="EI91">
        <v>4605.80029296875</v>
      </c>
      <c r="EJ91">
        <v>5942.0498046875</v>
      </c>
      <c r="EK91">
        <v>6838.19580078125</v>
      </c>
      <c r="EL91">
        <v>6564.64111328125</v>
      </c>
      <c r="EM91">
        <v>5316.16650390625</v>
      </c>
      <c r="EN91">
        <v>5423.95166015625</v>
      </c>
      <c r="EO91">
        <v>4372.06103515625</v>
      </c>
      <c r="EP91">
        <v>6240.44921875</v>
      </c>
      <c r="EQ91">
        <v>6163.044921875</v>
      </c>
      <c r="ER91">
        <v>6910.93896484375</v>
      </c>
      <c r="ES91">
        <v>4792.59375</v>
      </c>
      <c r="ET91">
        <v>5583.20361328125</v>
      </c>
      <c r="EU91">
        <v>4611.37841796875</v>
      </c>
      <c r="EV91">
        <v>5943.869140625</v>
      </c>
      <c r="EW91">
        <v>6738.16552734375</v>
      </c>
      <c r="EX91">
        <v>6573.875</v>
      </c>
      <c r="EY91">
        <v>5321.236328125</v>
      </c>
      <c r="EZ91">
        <v>5422.732421875</v>
      </c>
      <c r="FA91">
        <v>4465.67041015625</v>
      </c>
      <c r="FB91">
        <v>6238.2568359375</v>
      </c>
      <c r="FC91">
        <v>6155.76806640625</v>
      </c>
      <c r="FD91">
        <v>6917.71630859375</v>
      </c>
      <c r="FE91">
        <v>4785.169921875</v>
      </c>
      <c r="FF91">
        <v>5609.35107421875</v>
      </c>
      <c r="FG91">
        <v>4589.93701171875</v>
      </c>
      <c r="FH91">
        <v>5941.677734375</v>
      </c>
      <c r="FI91">
        <v>6740.55859375</v>
      </c>
      <c r="FJ91">
        <v>6569.28173828125</v>
      </c>
      <c r="FK91">
        <v>5326.69287109375</v>
      </c>
      <c r="FL91">
        <v>5438.75146484375</v>
      </c>
      <c r="FM91">
        <v>4520.88037109375</v>
      </c>
      <c r="FN91">
        <v>6230.49169921875</v>
      </c>
      <c r="FO91">
        <v>6126.0302734375</v>
      </c>
      <c r="FP91">
        <v>6918.869140625</v>
      </c>
      <c r="FQ91">
        <v>4766.2919921875</v>
      </c>
      <c r="FR91">
        <v>5630.44091796875</v>
      </c>
      <c r="FS91">
        <v>4622.40087890625</v>
      </c>
      <c r="FT91">
        <v>5942.9375</v>
      </c>
      <c r="FU91">
        <v>6652.78271484375</v>
      </c>
      <c r="FV91">
        <v>6492.455078125</v>
      </c>
      <c r="FW91">
        <v>5300.140625</v>
      </c>
      <c r="FX91">
        <v>5465.384765625</v>
      </c>
      <c r="FY91">
        <v>4658.517578125</v>
      </c>
      <c r="FZ91">
        <v>6207.36083984375</v>
      </c>
      <c r="GA91">
        <v>6120.732421875</v>
      </c>
      <c r="GB91">
        <v>6157.9482421875</v>
      </c>
      <c r="GC91">
        <v>6148.25439453125</v>
      </c>
      <c r="GD91">
        <v>6107.849609375</v>
      </c>
      <c r="GE91">
        <v>6101.0380859375</v>
      </c>
      <c r="GF91">
        <v>6124.59765625</v>
      </c>
      <c r="GG91">
        <v>6090.13037109375</v>
      </c>
      <c r="GH91">
        <v>6088.15869140625</v>
      </c>
      <c r="GI91">
        <v>6074.6220703125</v>
      </c>
      <c r="GJ91">
        <v>6042.46630859375</v>
      </c>
      <c r="GK91">
        <v>6003.31005859375</v>
      </c>
      <c r="GL91">
        <v>6894.28076171875</v>
      </c>
      <c r="GM91">
        <v>4784.63525390625</v>
      </c>
      <c r="GN91">
        <v>5543.513671875</v>
      </c>
      <c r="GO91">
        <v>4628.14794921875</v>
      </c>
      <c r="GP91">
        <v>5941.78515625</v>
      </c>
      <c r="GQ91">
        <v>6789.81640625</v>
      </c>
      <c r="GR91">
        <v>6576.076171875</v>
      </c>
      <c r="GS91">
        <v>5333.76220703125</v>
      </c>
      <c r="GT91">
        <v>5422.64794921875</v>
      </c>
      <c r="GU91">
        <v>4489.974609375</v>
      </c>
      <c r="GV91">
        <v>6238.146484375</v>
      </c>
      <c r="GW91">
        <v>6155.4931640625</v>
      </c>
      <c r="GX91">
        <v>6078.19384765625</v>
      </c>
      <c r="GY91">
        <v>6078.19287109375</v>
      </c>
    </row>
    <row r="92" spans="1:207" x14ac:dyDescent="0.2">
      <c r="A92" s="223">
        <v>45444</v>
      </c>
      <c r="B92">
        <v>6</v>
      </c>
      <c r="C92">
        <v>2024</v>
      </c>
      <c r="D92">
        <v>6417.1142578125</v>
      </c>
      <c r="E92">
        <v>6415.8505859375</v>
      </c>
      <c r="F92">
        <v>6465.9892578125</v>
      </c>
      <c r="G92">
        <v>6435.8759765625</v>
      </c>
      <c r="H92">
        <v>6518.54736328125</v>
      </c>
      <c r="I92">
        <v>6235.5078125</v>
      </c>
      <c r="J92">
        <v>6408.3798828125</v>
      </c>
      <c r="K92">
        <v>6439.896484375</v>
      </c>
      <c r="L92">
        <v>6451.2294921875</v>
      </c>
      <c r="M92">
        <v>6389.650390625</v>
      </c>
      <c r="N92">
        <v>6489.556640625</v>
      </c>
      <c r="O92">
        <v>6185.099609375</v>
      </c>
      <c r="P92">
        <v>6341.6484375</v>
      </c>
      <c r="Q92">
        <v>6375.60302734375</v>
      </c>
      <c r="R92">
        <v>6446.27490234375</v>
      </c>
      <c r="S92">
        <v>6492.4091796875</v>
      </c>
      <c r="T92">
        <v>6492.501953125</v>
      </c>
      <c r="U92">
        <v>6217.1484375</v>
      </c>
      <c r="V92">
        <v>6314.97412109375</v>
      </c>
      <c r="W92">
        <v>6388.890625</v>
      </c>
      <c r="X92">
        <v>6479.07666015625</v>
      </c>
      <c r="Y92">
        <v>6391.0078125</v>
      </c>
      <c r="Z92">
        <v>6533.14501953125</v>
      </c>
      <c r="AA92">
        <v>6248.5830078125</v>
      </c>
      <c r="AB92">
        <v>6365.7509765625</v>
      </c>
      <c r="AC92">
        <v>6414.884765625</v>
      </c>
      <c r="AD92">
        <v>6445.00244140625</v>
      </c>
      <c r="AE92">
        <v>6484.42236328125</v>
      </c>
      <c r="AF92">
        <v>6476.326171875</v>
      </c>
      <c r="AG92">
        <v>6285.26806640625</v>
      </c>
      <c r="AH92">
        <v>6324.7998046875</v>
      </c>
      <c r="AI92">
        <v>6399.3857421875</v>
      </c>
      <c r="AJ92">
        <v>6415.26904296875</v>
      </c>
      <c r="AK92">
        <v>6378.4501953125</v>
      </c>
      <c r="AL92">
        <v>6512.3486328125</v>
      </c>
      <c r="AM92">
        <v>6236.2529296875</v>
      </c>
      <c r="AN92">
        <v>6331.3310546875</v>
      </c>
      <c r="AO92">
        <v>6404.33154296875</v>
      </c>
      <c r="AP92">
        <v>6390.5732421875</v>
      </c>
      <c r="AQ92">
        <v>6487.75634765625</v>
      </c>
      <c r="AR92">
        <v>6481.27783203125</v>
      </c>
      <c r="AS92">
        <v>6208.99755859375</v>
      </c>
      <c r="AT92">
        <v>6320.79150390625</v>
      </c>
      <c r="AU92">
        <v>6384.93359375</v>
      </c>
      <c r="AV92">
        <v>6392.63037109375</v>
      </c>
      <c r="AW92">
        <v>6368.64453125</v>
      </c>
      <c r="AX92">
        <v>6488.73779296875</v>
      </c>
      <c r="AY92">
        <v>6253.8046875</v>
      </c>
      <c r="AZ92">
        <v>6291.3017578125</v>
      </c>
      <c r="BA92">
        <v>6366.93603515625</v>
      </c>
      <c r="BB92">
        <v>6395.83837890625</v>
      </c>
      <c r="BC92">
        <v>6370.36474609375</v>
      </c>
      <c r="BD92">
        <v>6476.599609375</v>
      </c>
      <c r="BE92">
        <v>6214.3701171875</v>
      </c>
      <c r="BF92">
        <v>6251.77783203125</v>
      </c>
      <c r="BG92">
        <v>6345.86865234375</v>
      </c>
      <c r="BH92">
        <v>6338.90576171875</v>
      </c>
      <c r="BI92">
        <v>6406.8310546875</v>
      </c>
      <c r="BJ92">
        <v>6442.3310546875</v>
      </c>
      <c r="BK92">
        <v>6217.33447265625</v>
      </c>
      <c r="BL92">
        <v>7060.39111328125</v>
      </c>
      <c r="BM92">
        <v>4906.40234375</v>
      </c>
      <c r="BN92">
        <v>5557.43798828125</v>
      </c>
      <c r="BO92">
        <v>5453.31201171875</v>
      </c>
      <c r="BP92">
        <v>6082.47021484375</v>
      </c>
      <c r="BQ92">
        <v>7259.94677734375</v>
      </c>
      <c r="BR92">
        <v>6917.43603515625</v>
      </c>
      <c r="BS92">
        <v>5668.0224609375</v>
      </c>
      <c r="BT92">
        <v>5650.50439453125</v>
      </c>
      <c r="BU92">
        <v>4687.62255859375</v>
      </c>
      <c r="BV92">
        <v>6641.0576171875</v>
      </c>
      <c r="BW92">
        <v>6389.08203125</v>
      </c>
      <c r="BX92">
        <v>7078.8955078125</v>
      </c>
      <c r="BY92">
        <v>4889.79638671875</v>
      </c>
      <c r="BZ92">
        <v>5587.9892578125</v>
      </c>
      <c r="CA92">
        <v>5419.2119140625</v>
      </c>
      <c r="CB92">
        <v>6077.7041015625</v>
      </c>
      <c r="CC92">
        <v>7278.6298828125</v>
      </c>
      <c r="CD92">
        <v>6904.32666015625</v>
      </c>
      <c r="CE92">
        <v>5641.25390625</v>
      </c>
      <c r="CF92">
        <v>5689.18701171875</v>
      </c>
      <c r="CG92">
        <v>4428.2626953125</v>
      </c>
      <c r="CH92">
        <v>6647.75830078125</v>
      </c>
      <c r="CI92">
        <v>6383.6962890625</v>
      </c>
      <c r="CJ92">
        <v>7093.19873046875</v>
      </c>
      <c r="CK92">
        <v>4877.5537109375</v>
      </c>
      <c r="CL92">
        <v>5644.697265625</v>
      </c>
      <c r="CM92">
        <v>5351.60205078125</v>
      </c>
      <c r="CN92">
        <v>6076.3447265625</v>
      </c>
      <c r="CO92">
        <v>7193.69482421875</v>
      </c>
      <c r="CP92">
        <v>6921.13916015625</v>
      </c>
      <c r="CQ92">
        <v>5645.70849609375</v>
      </c>
      <c r="CR92">
        <v>5690.3779296875</v>
      </c>
      <c r="CS92">
        <v>4700.138671875</v>
      </c>
      <c r="CT92">
        <v>6655.51806640625</v>
      </c>
      <c r="CU92">
        <v>6346.23828125</v>
      </c>
      <c r="CV92">
        <v>7100.44775390625</v>
      </c>
      <c r="CW92">
        <v>4885.42919921875</v>
      </c>
      <c r="CX92">
        <v>5663.29345703125</v>
      </c>
      <c r="CY92">
        <v>5364.91650390625</v>
      </c>
      <c r="CZ92">
        <v>6078.7470703125</v>
      </c>
      <c r="DA92">
        <v>7251.85791015625</v>
      </c>
      <c r="DB92">
        <v>6834.42041015625</v>
      </c>
      <c r="DC92">
        <v>5624.47314453125</v>
      </c>
      <c r="DD92">
        <v>5695.36669921875</v>
      </c>
      <c r="DE92">
        <v>4654.09716796875</v>
      </c>
      <c r="DF92">
        <v>6645.6083984375</v>
      </c>
      <c r="DG92">
        <v>6348.71728515625</v>
      </c>
      <c r="DH92">
        <v>7114.81640625</v>
      </c>
      <c r="DI92">
        <v>4889.5947265625</v>
      </c>
      <c r="DJ92">
        <v>5700.21484375</v>
      </c>
      <c r="DK92">
        <v>5278.44482421875</v>
      </c>
      <c r="DL92">
        <v>6072.6171875</v>
      </c>
      <c r="DM92">
        <v>7230.720703125</v>
      </c>
      <c r="DN92">
        <v>6903.009765625</v>
      </c>
      <c r="DO92">
        <v>5644.57177734375</v>
      </c>
      <c r="DP92">
        <v>5704.95703125</v>
      </c>
      <c r="DQ92">
        <v>4545.7470703125</v>
      </c>
      <c r="DR92">
        <v>6644.96630859375</v>
      </c>
      <c r="DS92">
        <v>6329.19287109375</v>
      </c>
      <c r="DT92">
        <v>7111.4453125</v>
      </c>
      <c r="DU92">
        <v>4885.8134765625</v>
      </c>
      <c r="DV92">
        <v>5692.3388671875</v>
      </c>
      <c r="DW92">
        <v>5279.36328125</v>
      </c>
      <c r="DX92">
        <v>6079.87548828125</v>
      </c>
      <c r="DY92">
        <v>7219.7197265625</v>
      </c>
      <c r="DZ92">
        <v>6865.94921875</v>
      </c>
      <c r="EA92">
        <v>5626.66162109375</v>
      </c>
      <c r="EB92">
        <v>5697.60107421875</v>
      </c>
      <c r="EC92">
        <v>4815.001953125</v>
      </c>
      <c r="ED92">
        <v>6641.50830078125</v>
      </c>
      <c r="EE92">
        <v>6324.7353515625</v>
      </c>
      <c r="EF92">
        <v>7111.091796875</v>
      </c>
      <c r="EG92">
        <v>4880.74951171875</v>
      </c>
      <c r="EH92">
        <v>5710.60498046875</v>
      </c>
      <c r="EI92">
        <v>5272.0634765625</v>
      </c>
      <c r="EJ92">
        <v>6077.2373046875</v>
      </c>
      <c r="EK92">
        <v>7161.41845703125</v>
      </c>
      <c r="EL92">
        <v>6822.28369140625</v>
      </c>
      <c r="EM92">
        <v>5598.380859375</v>
      </c>
      <c r="EN92">
        <v>5723.7685546875</v>
      </c>
      <c r="EO92">
        <v>4620.6513671875</v>
      </c>
      <c r="EP92">
        <v>6637.40087890625</v>
      </c>
      <c r="EQ92">
        <v>6329.83154296875</v>
      </c>
      <c r="ER92">
        <v>7121.2001953125</v>
      </c>
      <c r="ES92">
        <v>4891.84033203125</v>
      </c>
      <c r="ET92">
        <v>5739.2802734375</v>
      </c>
      <c r="EU92">
        <v>5260.90576171875</v>
      </c>
      <c r="EV92">
        <v>6078.7646484375</v>
      </c>
      <c r="EW92">
        <v>7059.63330078125</v>
      </c>
      <c r="EX92">
        <v>6834.51025390625</v>
      </c>
      <c r="EY92">
        <v>5602.8857421875</v>
      </c>
      <c r="EZ92">
        <v>5724.75634765625</v>
      </c>
      <c r="FA92">
        <v>4713.2490234375</v>
      </c>
      <c r="FB92">
        <v>6636.5048828125</v>
      </c>
      <c r="FC92">
        <v>6328.58740234375</v>
      </c>
      <c r="FD92">
        <v>7124.28466796875</v>
      </c>
      <c r="FE92">
        <v>4886.0576171875</v>
      </c>
      <c r="FF92">
        <v>5765.14990234375</v>
      </c>
      <c r="FG92">
        <v>5224.626953125</v>
      </c>
      <c r="FH92">
        <v>6076.2216796875</v>
      </c>
      <c r="FI92">
        <v>7059.7080078125</v>
      </c>
      <c r="FJ92">
        <v>6832.84765625</v>
      </c>
      <c r="FK92">
        <v>5607.31494140625</v>
      </c>
      <c r="FL92">
        <v>5742.5947265625</v>
      </c>
      <c r="FM92">
        <v>4765.81005859375</v>
      </c>
      <c r="FN92">
        <v>6633.45751953125</v>
      </c>
      <c r="FO92">
        <v>6300.5712890625</v>
      </c>
      <c r="FP92">
        <v>7121.71923828125</v>
      </c>
      <c r="FQ92">
        <v>4867.9306640625</v>
      </c>
      <c r="FR92">
        <v>5777.97900390625</v>
      </c>
      <c r="FS92">
        <v>5245.52783203125</v>
      </c>
      <c r="FT92">
        <v>6076.9921875</v>
      </c>
      <c r="FU92">
        <v>6971.8564453125</v>
      </c>
      <c r="FV92">
        <v>6749.6650390625</v>
      </c>
      <c r="FW92">
        <v>5579.06201171875</v>
      </c>
      <c r="FX92">
        <v>5767.87890625</v>
      </c>
      <c r="FY92">
        <v>4907.58935546875</v>
      </c>
      <c r="FZ92">
        <v>6624.05078125</v>
      </c>
      <c r="GA92">
        <v>6294.7802734375</v>
      </c>
      <c r="GB92">
        <v>6428.39599609375</v>
      </c>
      <c r="GC92">
        <v>6419.59228515625</v>
      </c>
      <c r="GD92">
        <v>6384.49169921875</v>
      </c>
      <c r="GE92">
        <v>6374.04345703125</v>
      </c>
      <c r="GF92">
        <v>6402.43896484375</v>
      </c>
      <c r="GG92">
        <v>6368.02294921875</v>
      </c>
      <c r="GH92">
        <v>6367.41357421875</v>
      </c>
      <c r="GI92">
        <v>6353.6123046875</v>
      </c>
      <c r="GJ92">
        <v>6325.81201171875</v>
      </c>
      <c r="GK92">
        <v>6286.037109375</v>
      </c>
      <c r="GL92">
        <v>7105.1708984375</v>
      </c>
      <c r="GM92">
        <v>4884.109375</v>
      </c>
      <c r="GN92">
        <v>5700.67431640625</v>
      </c>
      <c r="GO92">
        <v>5292.59423828125</v>
      </c>
      <c r="GP92">
        <v>6077.42138671875</v>
      </c>
      <c r="GQ92">
        <v>7112.271484375</v>
      </c>
      <c r="GR92">
        <v>6835.04736328125</v>
      </c>
      <c r="GS92">
        <v>5616.7685546875</v>
      </c>
      <c r="GT92">
        <v>5723.125</v>
      </c>
      <c r="GU92">
        <v>4738.78955078125</v>
      </c>
      <c r="GV92">
        <v>6636.521484375</v>
      </c>
      <c r="GW92">
        <v>6325.0615234375</v>
      </c>
      <c r="GX92">
        <v>6356.67138671875</v>
      </c>
      <c r="GY92">
        <v>6356.6708984375</v>
      </c>
    </row>
    <row r="93" spans="1:207" x14ac:dyDescent="0.2">
      <c r="A93" s="223">
        <v>45474</v>
      </c>
      <c r="B93">
        <v>7</v>
      </c>
      <c r="C93">
        <v>2024</v>
      </c>
      <c r="D93">
        <v>6661.53173828125</v>
      </c>
      <c r="E93">
        <v>6654.23486328125</v>
      </c>
      <c r="F93">
        <v>6675.2080078125</v>
      </c>
      <c r="G93">
        <v>6723.712890625</v>
      </c>
      <c r="H93">
        <v>6789.7939453125</v>
      </c>
      <c r="I93">
        <v>6502.68994140625</v>
      </c>
      <c r="J93">
        <v>6653.560546875</v>
      </c>
      <c r="K93">
        <v>6682.099609375</v>
      </c>
      <c r="L93">
        <v>6665.6552734375</v>
      </c>
      <c r="M93">
        <v>6684.7060546875</v>
      </c>
      <c r="N93">
        <v>6769.1376953125</v>
      </c>
      <c r="O93">
        <v>6448.42431640625</v>
      </c>
      <c r="P93">
        <v>6586.68310546875</v>
      </c>
      <c r="Q93">
        <v>6618.53173828125</v>
      </c>
      <c r="R93">
        <v>6671.38134765625</v>
      </c>
      <c r="S93">
        <v>6785.45751953125</v>
      </c>
      <c r="T93">
        <v>6786.00244140625</v>
      </c>
      <c r="U93">
        <v>6479.6298828125</v>
      </c>
      <c r="V93">
        <v>6559.8525390625</v>
      </c>
      <c r="W93">
        <v>6634.27734375</v>
      </c>
      <c r="X93">
        <v>6705.7119140625</v>
      </c>
      <c r="Y93">
        <v>6696.52099609375</v>
      </c>
      <c r="Z93">
        <v>6829.37548828125</v>
      </c>
      <c r="AA93">
        <v>6508.53955078125</v>
      </c>
      <c r="AB93">
        <v>6617.12353515625</v>
      </c>
      <c r="AC93">
        <v>6667.56494140625</v>
      </c>
      <c r="AD93">
        <v>6677.53955078125</v>
      </c>
      <c r="AE93">
        <v>6781.189453125</v>
      </c>
      <c r="AF93">
        <v>6764.46142578125</v>
      </c>
      <c r="AG93">
        <v>6549.31201171875</v>
      </c>
      <c r="AH93">
        <v>6571.87841796875</v>
      </c>
      <c r="AI93">
        <v>6650.44873046875</v>
      </c>
      <c r="AJ93">
        <v>6652.4443359375</v>
      </c>
      <c r="AK93">
        <v>6679.22900390625</v>
      </c>
      <c r="AL93">
        <v>6809.3818359375</v>
      </c>
      <c r="AM93">
        <v>6504.00146484375</v>
      </c>
      <c r="AN93">
        <v>6579.22216796875</v>
      </c>
      <c r="AO93">
        <v>6659.17431640625</v>
      </c>
      <c r="AP93">
        <v>6630.72607421875</v>
      </c>
      <c r="AQ93">
        <v>6794.546875</v>
      </c>
      <c r="AR93">
        <v>6789.37255859375</v>
      </c>
      <c r="AS93">
        <v>6473.9189453125</v>
      </c>
      <c r="AT93">
        <v>6574.5439453125</v>
      </c>
      <c r="AU93">
        <v>6637.25048828125</v>
      </c>
      <c r="AV93">
        <v>6640.875</v>
      </c>
      <c r="AW93">
        <v>6683.265625</v>
      </c>
      <c r="AX93">
        <v>6807.42529296875</v>
      </c>
      <c r="AY93">
        <v>6520.6728515625</v>
      </c>
      <c r="AZ93">
        <v>6550.28173828125</v>
      </c>
      <c r="BA93">
        <v>6628.3408203125</v>
      </c>
      <c r="BB93">
        <v>6647.26806640625</v>
      </c>
      <c r="BC93">
        <v>6704.5986328125</v>
      </c>
      <c r="BD93">
        <v>6797.80322265625</v>
      </c>
      <c r="BE93">
        <v>6479.525390625</v>
      </c>
      <c r="BF93">
        <v>6513.28759765625</v>
      </c>
      <c r="BG93">
        <v>6609.19921875</v>
      </c>
      <c r="BH93">
        <v>6596.8125</v>
      </c>
      <c r="BI93">
        <v>6701.9521484375</v>
      </c>
      <c r="BJ93">
        <v>6768.7578125</v>
      </c>
      <c r="BK93">
        <v>6488.35693359375</v>
      </c>
      <c r="BL93">
        <v>7263.7763671875</v>
      </c>
      <c r="BM93">
        <v>5201.14013671875</v>
      </c>
      <c r="BN93">
        <v>5673.734375</v>
      </c>
      <c r="BO93">
        <v>5868.59423828125</v>
      </c>
      <c r="BP93">
        <v>6292.5859375</v>
      </c>
      <c r="BQ93">
        <v>7673.57763671875</v>
      </c>
      <c r="BR93">
        <v>7107.91845703125</v>
      </c>
      <c r="BS93">
        <v>5875.03662109375</v>
      </c>
      <c r="BT93">
        <v>5974.48046875</v>
      </c>
      <c r="BU93">
        <v>4894.30419921875</v>
      </c>
      <c r="BV93">
        <v>7058.1875</v>
      </c>
      <c r="BW93">
        <v>6616.1123046875</v>
      </c>
      <c r="BX93">
        <v>7287.9697265625</v>
      </c>
      <c r="BY93">
        <v>5186.44287109375</v>
      </c>
      <c r="BZ93">
        <v>5700.8759765625</v>
      </c>
      <c r="CA93">
        <v>5803.52294921875</v>
      </c>
      <c r="CB93">
        <v>6289.8896484375</v>
      </c>
      <c r="CC93">
        <v>7698.529296875</v>
      </c>
      <c r="CD93">
        <v>7097.322265625</v>
      </c>
      <c r="CE93">
        <v>5846.4228515625</v>
      </c>
      <c r="CF93">
        <v>6013.6298828125</v>
      </c>
      <c r="CG93">
        <v>4644.22900390625</v>
      </c>
      <c r="CH93">
        <v>7074.25</v>
      </c>
      <c r="CI93">
        <v>6610.7412109375</v>
      </c>
      <c r="CJ93">
        <v>7307.255859375</v>
      </c>
      <c r="CK93">
        <v>5174.45556640625</v>
      </c>
      <c r="CL93">
        <v>5749.36767578125</v>
      </c>
      <c r="CM93">
        <v>5694.8642578125</v>
      </c>
      <c r="CN93">
        <v>6287.3125</v>
      </c>
      <c r="CO93">
        <v>7607.31298828125</v>
      </c>
      <c r="CP93">
        <v>7115.8798828125</v>
      </c>
      <c r="CQ93">
        <v>5848.68896484375</v>
      </c>
      <c r="CR93">
        <v>6017.31396484375</v>
      </c>
      <c r="CS93">
        <v>4889.6904296875</v>
      </c>
      <c r="CT93">
        <v>7088.67236328125</v>
      </c>
      <c r="CU93">
        <v>6567.85888671875</v>
      </c>
      <c r="CV93">
        <v>7319.38671875</v>
      </c>
      <c r="CW93">
        <v>5184.5498046875</v>
      </c>
      <c r="CX93">
        <v>5768.60693359375</v>
      </c>
      <c r="CY93">
        <v>5716.53271484375</v>
      </c>
      <c r="CZ93">
        <v>6286.74365234375</v>
      </c>
      <c r="DA93">
        <v>7669.1181640625</v>
      </c>
      <c r="DB93">
        <v>7021.52392578125</v>
      </c>
      <c r="DC93">
        <v>5829.15234375</v>
      </c>
      <c r="DD93">
        <v>6019.1083984375</v>
      </c>
      <c r="DE93">
        <v>4844.2666015625</v>
      </c>
      <c r="DF93">
        <v>7079.2841796875</v>
      </c>
      <c r="DG93">
        <v>6570.353515625</v>
      </c>
      <c r="DH93">
        <v>7337.03369140625</v>
      </c>
      <c r="DI93">
        <v>5186.646484375</v>
      </c>
      <c r="DJ93">
        <v>5800.197265625</v>
      </c>
      <c r="DK93">
        <v>5596.4775390625</v>
      </c>
      <c r="DL93">
        <v>6282.5771484375</v>
      </c>
      <c r="DM93">
        <v>7655.29296875</v>
      </c>
      <c r="DN93">
        <v>7097.3701171875</v>
      </c>
      <c r="DO93">
        <v>5843.98046875</v>
      </c>
      <c r="DP93">
        <v>6030.41845703125</v>
      </c>
      <c r="DQ93">
        <v>4740.58837890625</v>
      </c>
      <c r="DR93">
        <v>7074.55908203125</v>
      </c>
      <c r="DS93">
        <v>6548.25634765625</v>
      </c>
      <c r="DT93">
        <v>7336.365234375</v>
      </c>
      <c r="DU93">
        <v>5181.91552734375</v>
      </c>
      <c r="DV93">
        <v>5793.83349609375</v>
      </c>
      <c r="DW93">
        <v>5591.08056640625</v>
      </c>
      <c r="DX93">
        <v>6292.00732421875</v>
      </c>
      <c r="DY93">
        <v>7640.0107421875</v>
      </c>
      <c r="DZ93">
        <v>7057.0859375</v>
      </c>
      <c r="EA93">
        <v>5828.951171875</v>
      </c>
      <c r="EB93">
        <v>6023.06640625</v>
      </c>
      <c r="EC93">
        <v>4990.44140625</v>
      </c>
      <c r="ED93">
        <v>7073.71923828125</v>
      </c>
      <c r="EE93">
        <v>6543.2548828125</v>
      </c>
      <c r="EF93">
        <v>7337.91552734375</v>
      </c>
      <c r="EG93">
        <v>5177.0615234375</v>
      </c>
      <c r="EH93">
        <v>5809.14599609375</v>
      </c>
      <c r="EI93">
        <v>5584.85693359375</v>
      </c>
      <c r="EJ93">
        <v>6288.494140625</v>
      </c>
      <c r="EK93">
        <v>7580.8251953125</v>
      </c>
      <c r="EL93">
        <v>7004.4052734375</v>
      </c>
      <c r="EM93">
        <v>5803.1806640625</v>
      </c>
      <c r="EN93">
        <v>6048.01416015625</v>
      </c>
      <c r="EO93">
        <v>4802.11669921875</v>
      </c>
      <c r="EP93">
        <v>7074.53564453125</v>
      </c>
      <c r="EQ93">
        <v>6550.0048828125</v>
      </c>
      <c r="ER93">
        <v>7352.27587890625</v>
      </c>
      <c r="ES93">
        <v>5188.63232421875</v>
      </c>
      <c r="ET93">
        <v>5835.5029296875</v>
      </c>
      <c r="EU93">
        <v>5566.95361328125</v>
      </c>
      <c r="EV93">
        <v>6290.291015625</v>
      </c>
      <c r="EW93">
        <v>7472.80126953125</v>
      </c>
      <c r="EX93">
        <v>7018.41064453125</v>
      </c>
      <c r="EY93">
        <v>5804.55859375</v>
      </c>
      <c r="EZ93">
        <v>6047.8486328125</v>
      </c>
      <c r="FA93">
        <v>4890.81689453125</v>
      </c>
      <c r="FB93">
        <v>7074.9677734375</v>
      </c>
      <c r="FC93">
        <v>6546.8076171875</v>
      </c>
      <c r="FD93">
        <v>7358.96923828125</v>
      </c>
      <c r="FE93">
        <v>5183.58447265625</v>
      </c>
      <c r="FF93">
        <v>5859.66015625</v>
      </c>
      <c r="FG93">
        <v>5516.95947265625</v>
      </c>
      <c r="FH93">
        <v>6286.07177734375</v>
      </c>
      <c r="FI93">
        <v>7478.2529296875</v>
      </c>
      <c r="FJ93">
        <v>7012.63232421875</v>
      </c>
      <c r="FK93">
        <v>5807.05224609375</v>
      </c>
      <c r="FL93">
        <v>6066.5341796875</v>
      </c>
      <c r="FM93">
        <v>4937.5927734375</v>
      </c>
      <c r="FN93">
        <v>7063.88037109375</v>
      </c>
      <c r="FO93">
        <v>6516.1669921875</v>
      </c>
      <c r="FP93">
        <v>7360.474609375</v>
      </c>
      <c r="FQ93">
        <v>5166.78662109375</v>
      </c>
      <c r="FR93">
        <v>5868.0751953125</v>
      </c>
      <c r="FS93">
        <v>5531.59326171875</v>
      </c>
      <c r="FT93">
        <v>6284.50537109375</v>
      </c>
      <c r="FU93">
        <v>7381.74365234375</v>
      </c>
      <c r="FV93">
        <v>6917.38134765625</v>
      </c>
      <c r="FW93">
        <v>5784.94091796875</v>
      </c>
      <c r="FX93">
        <v>6092.193359375</v>
      </c>
      <c r="FY93">
        <v>5073.73583984375</v>
      </c>
      <c r="FZ93">
        <v>7063.7646484375</v>
      </c>
      <c r="GA93">
        <v>6510.83056640625</v>
      </c>
      <c r="GB93">
        <v>6674.0869140625</v>
      </c>
      <c r="GC93">
        <v>6667.58544921875</v>
      </c>
      <c r="GD93">
        <v>6634.30078125</v>
      </c>
      <c r="GE93">
        <v>6626.2646484375</v>
      </c>
      <c r="GF93">
        <v>6657.99560546875</v>
      </c>
      <c r="GG93">
        <v>6622.205078125</v>
      </c>
      <c r="GH93">
        <v>6624.255859375</v>
      </c>
      <c r="GI93">
        <v>6613.1728515625</v>
      </c>
      <c r="GJ93">
        <v>6589.4892578125</v>
      </c>
      <c r="GK93">
        <v>6551.43310546875</v>
      </c>
      <c r="GL93">
        <v>7328.42626953125</v>
      </c>
      <c r="GM93">
        <v>5181.37646484375</v>
      </c>
      <c r="GN93">
        <v>5800.77099609375</v>
      </c>
      <c r="GO93">
        <v>5612.39599609375</v>
      </c>
      <c r="GP93">
        <v>6287.25634765625</v>
      </c>
      <c r="GQ93">
        <v>7528.37109375</v>
      </c>
      <c r="GR93">
        <v>7017.8017578125</v>
      </c>
      <c r="GS93">
        <v>5819.8955078125</v>
      </c>
      <c r="GT93">
        <v>6047.544921875</v>
      </c>
      <c r="GU93">
        <v>4917.89501953125</v>
      </c>
      <c r="GV93">
        <v>7070.685546875</v>
      </c>
      <c r="GW93">
        <v>6544.05029296875</v>
      </c>
      <c r="GX93">
        <v>6613.89111328125</v>
      </c>
      <c r="GY93">
        <v>6613.890625</v>
      </c>
    </row>
    <row r="94" spans="1:207" x14ac:dyDescent="0.2">
      <c r="A94" s="223">
        <v>45505</v>
      </c>
      <c r="B94">
        <v>8</v>
      </c>
      <c r="C94">
        <v>2024</v>
      </c>
      <c r="D94">
        <v>6911.8115234375</v>
      </c>
      <c r="E94">
        <v>6909.056640625</v>
      </c>
      <c r="F94">
        <v>7014.57080078125</v>
      </c>
      <c r="G94">
        <v>7027.3154296875</v>
      </c>
      <c r="H94">
        <v>7101.29443359375</v>
      </c>
      <c r="I94">
        <v>6811.5537109375</v>
      </c>
      <c r="J94">
        <v>6900.98486328125</v>
      </c>
      <c r="K94">
        <v>6939.96337890625</v>
      </c>
      <c r="L94">
        <v>7006.0263671875</v>
      </c>
      <c r="M94">
        <v>6984.54931640625</v>
      </c>
      <c r="N94">
        <v>7080.01806640625</v>
      </c>
      <c r="O94">
        <v>6749.17529296875</v>
      </c>
      <c r="P94">
        <v>6842.40771484375</v>
      </c>
      <c r="Q94">
        <v>6876.373046875</v>
      </c>
      <c r="R94">
        <v>7014.8671875</v>
      </c>
      <c r="S94">
        <v>7086.005859375</v>
      </c>
      <c r="T94">
        <v>7098.333984375</v>
      </c>
      <c r="U94">
        <v>6780.43798828125</v>
      </c>
      <c r="V94">
        <v>6821.07763671875</v>
      </c>
      <c r="W94">
        <v>6889.228515625</v>
      </c>
      <c r="X94">
        <v>7050.40966796875</v>
      </c>
      <c r="Y94">
        <v>6994.39892578125</v>
      </c>
      <c r="Z94">
        <v>7142.306640625</v>
      </c>
      <c r="AA94">
        <v>6807.7890625</v>
      </c>
      <c r="AB94">
        <v>6876.5009765625</v>
      </c>
      <c r="AC94">
        <v>6926.17724609375</v>
      </c>
      <c r="AD94">
        <v>7016.2607421875</v>
      </c>
      <c r="AE94">
        <v>7081.462890625</v>
      </c>
      <c r="AF94">
        <v>7071.138671875</v>
      </c>
      <c r="AG94">
        <v>6848.76123046875</v>
      </c>
      <c r="AH94">
        <v>6835.2255859375</v>
      </c>
      <c r="AI94">
        <v>6910.06640625</v>
      </c>
      <c r="AJ94">
        <v>6995.39306640625</v>
      </c>
      <c r="AK94">
        <v>6972.18994140625</v>
      </c>
      <c r="AL94">
        <v>7116.03955078125</v>
      </c>
      <c r="AM94">
        <v>6804.4404296875</v>
      </c>
      <c r="AN94">
        <v>6848.90576171875</v>
      </c>
      <c r="AO94">
        <v>6921.353515625</v>
      </c>
      <c r="AP94">
        <v>6970.9619140625</v>
      </c>
      <c r="AQ94">
        <v>7090.44384765625</v>
      </c>
      <c r="AR94">
        <v>7091.984375</v>
      </c>
      <c r="AS94">
        <v>6776.38916015625</v>
      </c>
      <c r="AT94">
        <v>6846.97705078125</v>
      </c>
      <c r="AU94">
        <v>6896.68994140625</v>
      </c>
      <c r="AV94">
        <v>6987.291015625</v>
      </c>
      <c r="AW94">
        <v>6970.81982421875</v>
      </c>
      <c r="AX94">
        <v>7113.06689453125</v>
      </c>
      <c r="AY94">
        <v>6821.24560546875</v>
      </c>
      <c r="AZ94">
        <v>6823.1357421875</v>
      </c>
      <c r="BA94">
        <v>6890.61279296875</v>
      </c>
      <c r="BB94">
        <v>6995.53857421875</v>
      </c>
      <c r="BC94">
        <v>6996.54296875</v>
      </c>
      <c r="BD94">
        <v>7100.45068359375</v>
      </c>
      <c r="BE94">
        <v>6780.40478515625</v>
      </c>
      <c r="BF94">
        <v>6791.20849609375</v>
      </c>
      <c r="BG94">
        <v>6870.75732421875</v>
      </c>
      <c r="BH94">
        <v>6936.3046875</v>
      </c>
      <c r="BI94">
        <v>6985.24169921875</v>
      </c>
      <c r="BJ94">
        <v>7064.04638671875</v>
      </c>
      <c r="BK94">
        <v>6790.54150390625</v>
      </c>
      <c r="BL94">
        <v>7555.80126953125</v>
      </c>
      <c r="BM94">
        <v>5358.91943359375</v>
      </c>
      <c r="BN94">
        <v>5800.759765625</v>
      </c>
      <c r="BO94">
        <v>6313.61669921875</v>
      </c>
      <c r="BP94">
        <v>6557.5693359375</v>
      </c>
      <c r="BQ94">
        <v>7988.1171875</v>
      </c>
      <c r="BR94">
        <v>7435.64697265625</v>
      </c>
      <c r="BS94">
        <v>6161.30419921875</v>
      </c>
      <c r="BT94">
        <v>6201.78955078125</v>
      </c>
      <c r="BU94">
        <v>5215.30419921875</v>
      </c>
      <c r="BV94">
        <v>7408.60986328125</v>
      </c>
      <c r="BW94">
        <v>6757.47705078125</v>
      </c>
      <c r="BX94">
        <v>7573.94482421875</v>
      </c>
      <c r="BY94">
        <v>5343.61083984375</v>
      </c>
      <c r="BZ94">
        <v>5828.00390625</v>
      </c>
      <c r="CA94">
        <v>6250.35302734375</v>
      </c>
      <c r="CB94">
        <v>6556.3349609375</v>
      </c>
      <c r="CC94">
        <v>8012.26953125</v>
      </c>
      <c r="CD94">
        <v>7422.94091796875</v>
      </c>
      <c r="CE94">
        <v>6132.64208984375</v>
      </c>
      <c r="CF94">
        <v>6237.46142578125</v>
      </c>
      <c r="CG94">
        <v>4948.6298828125</v>
      </c>
      <c r="CH94">
        <v>7427.44482421875</v>
      </c>
      <c r="CI94">
        <v>6751.93798828125</v>
      </c>
      <c r="CJ94">
        <v>7588.34423828125</v>
      </c>
      <c r="CK94">
        <v>5328.56689453125</v>
      </c>
      <c r="CL94">
        <v>5874.22314453125</v>
      </c>
      <c r="CM94">
        <v>6117.63720703125</v>
      </c>
      <c r="CN94">
        <v>6553.93896484375</v>
      </c>
      <c r="CO94">
        <v>7921.74951171875</v>
      </c>
      <c r="CP94">
        <v>7444.58740234375</v>
      </c>
      <c r="CQ94">
        <v>6133.9931640625</v>
      </c>
      <c r="CR94">
        <v>6239.88623046875</v>
      </c>
      <c r="CS94">
        <v>5210.74755859375</v>
      </c>
      <c r="CT94">
        <v>7437.60546875</v>
      </c>
      <c r="CU94">
        <v>6711.82568359375</v>
      </c>
      <c r="CV94">
        <v>7598.78759765625</v>
      </c>
      <c r="CW94">
        <v>5342.3994140625</v>
      </c>
      <c r="CX94">
        <v>5888.626953125</v>
      </c>
      <c r="CY94">
        <v>6131.279296875</v>
      </c>
      <c r="CZ94">
        <v>6553.79638671875</v>
      </c>
      <c r="DA94">
        <v>7982.1796875</v>
      </c>
      <c r="DB94">
        <v>7366.697265625</v>
      </c>
      <c r="DC94">
        <v>6113.3310546875</v>
      </c>
      <c r="DD94">
        <v>6244.923828125</v>
      </c>
      <c r="DE94">
        <v>5165.67333984375</v>
      </c>
      <c r="DF94">
        <v>7422.546875</v>
      </c>
      <c r="DG94">
        <v>6718.123046875</v>
      </c>
      <c r="DH94">
        <v>7610.890625</v>
      </c>
      <c r="DI94">
        <v>5342.30078125</v>
      </c>
      <c r="DJ94">
        <v>5917.9658203125</v>
      </c>
      <c r="DK94">
        <v>5991.5458984375</v>
      </c>
      <c r="DL94">
        <v>6549.96240234375</v>
      </c>
      <c r="DM94">
        <v>7969.5283203125</v>
      </c>
      <c r="DN94">
        <v>7432.21142578125</v>
      </c>
      <c r="DO94">
        <v>6128.44775390625</v>
      </c>
      <c r="DP94">
        <v>6255.65673828125</v>
      </c>
      <c r="DQ94">
        <v>5053.4501953125</v>
      </c>
      <c r="DR94">
        <v>7412.9013671875</v>
      </c>
      <c r="DS94">
        <v>6694.60546875</v>
      </c>
      <c r="DT94">
        <v>7608.771484375</v>
      </c>
      <c r="DU94">
        <v>5337.78369140625</v>
      </c>
      <c r="DV94">
        <v>5914.220703125</v>
      </c>
      <c r="DW94">
        <v>5988.875</v>
      </c>
      <c r="DX94">
        <v>6561.0263671875</v>
      </c>
      <c r="DY94">
        <v>7952.64990234375</v>
      </c>
      <c r="DZ94">
        <v>7399.17138671875</v>
      </c>
      <c r="EA94">
        <v>6112.49658203125</v>
      </c>
      <c r="EB94">
        <v>6248.63623046875</v>
      </c>
      <c r="EC94">
        <v>5323.84619140625</v>
      </c>
      <c r="ED94">
        <v>7414.69775390625</v>
      </c>
      <c r="EE94">
        <v>6692.44140625</v>
      </c>
      <c r="EF94">
        <v>7608.98876953125</v>
      </c>
      <c r="EG94">
        <v>5333.59912109375</v>
      </c>
      <c r="EH94">
        <v>5931.4609375</v>
      </c>
      <c r="EI94">
        <v>5980.0849609375</v>
      </c>
      <c r="EJ94">
        <v>6556.71435546875</v>
      </c>
      <c r="EK94">
        <v>7894.3505859375</v>
      </c>
      <c r="EL94">
        <v>7357.853515625</v>
      </c>
      <c r="EM94">
        <v>6085.91259765625</v>
      </c>
      <c r="EN94">
        <v>6268.97607421875</v>
      </c>
      <c r="EO94">
        <v>5122.7822265625</v>
      </c>
      <c r="EP94">
        <v>7416.33154296875</v>
      </c>
      <c r="EQ94">
        <v>6698.302734375</v>
      </c>
      <c r="ER94">
        <v>7618.8720703125</v>
      </c>
      <c r="ES94">
        <v>5345.0126953125</v>
      </c>
      <c r="ET94">
        <v>5953.54931640625</v>
      </c>
      <c r="EU94">
        <v>5947.64013671875</v>
      </c>
      <c r="EV94">
        <v>6559.33349609375</v>
      </c>
      <c r="EW94">
        <v>7784.1943359375</v>
      </c>
      <c r="EX94">
        <v>7370.890625</v>
      </c>
      <c r="EY94">
        <v>6087.2158203125</v>
      </c>
      <c r="EZ94">
        <v>6271.955078125</v>
      </c>
      <c r="FA94">
        <v>5222.4951171875</v>
      </c>
      <c r="FB94">
        <v>7414.89013671875</v>
      </c>
      <c r="FC94">
        <v>6699.7919921875</v>
      </c>
      <c r="FD94">
        <v>7619.322265625</v>
      </c>
      <c r="FE94">
        <v>5341.794921875</v>
      </c>
      <c r="FF94">
        <v>5976.8359375</v>
      </c>
      <c r="FG94">
        <v>5892.07177734375</v>
      </c>
      <c r="FH94">
        <v>6554.84423828125</v>
      </c>
      <c r="FI94">
        <v>7790.90625</v>
      </c>
      <c r="FJ94">
        <v>7363.67431640625</v>
      </c>
      <c r="FK94">
        <v>6089.1953125</v>
      </c>
      <c r="FL94">
        <v>6288.9521484375</v>
      </c>
      <c r="FM94">
        <v>5266.58154296875</v>
      </c>
      <c r="FN94">
        <v>7399.04052734375</v>
      </c>
      <c r="FO94">
        <v>6670.80029296875</v>
      </c>
      <c r="FP94">
        <v>7617.73779296875</v>
      </c>
      <c r="FQ94">
        <v>5323.32958984375</v>
      </c>
      <c r="FR94">
        <v>5989.02294921875</v>
      </c>
      <c r="FS94">
        <v>5905.30029296875</v>
      </c>
      <c r="FT94">
        <v>6553.283203125</v>
      </c>
      <c r="FU94">
        <v>7693.10986328125</v>
      </c>
      <c r="FV94">
        <v>7284.693359375</v>
      </c>
      <c r="FW94">
        <v>6064.57958984375</v>
      </c>
      <c r="FX94">
        <v>6311.51904296875</v>
      </c>
      <c r="FY94">
        <v>5420.67236328125</v>
      </c>
      <c r="FZ94">
        <v>7400.65478515625</v>
      </c>
      <c r="GA94">
        <v>6667.2294921875</v>
      </c>
      <c r="GB94">
        <v>6954.2001953125</v>
      </c>
      <c r="GC94">
        <v>6944.7294921875</v>
      </c>
      <c r="GD94">
        <v>6911.6865234375</v>
      </c>
      <c r="GE94">
        <v>6901.78173828125</v>
      </c>
      <c r="GF94">
        <v>6930.6865234375</v>
      </c>
      <c r="GG94">
        <v>6896.76708984375</v>
      </c>
      <c r="GH94">
        <v>6901.8046875</v>
      </c>
      <c r="GI94">
        <v>6888.8525390625</v>
      </c>
      <c r="GJ94">
        <v>6865.06591796875</v>
      </c>
      <c r="GK94">
        <v>6829.6044921875</v>
      </c>
      <c r="GL94">
        <v>7601.5732421875</v>
      </c>
      <c r="GM94">
        <v>5338.0498046875</v>
      </c>
      <c r="GN94">
        <v>5921.80859375</v>
      </c>
      <c r="GO94">
        <v>6008.91455078125</v>
      </c>
      <c r="GP94">
        <v>6555.435546875</v>
      </c>
      <c r="GQ94">
        <v>7841.00732421875</v>
      </c>
      <c r="GR94">
        <v>7366.7060546875</v>
      </c>
      <c r="GS94">
        <v>6103.04541015625</v>
      </c>
      <c r="GT94">
        <v>6270.37060546875</v>
      </c>
      <c r="GU94">
        <v>5247.44384765625</v>
      </c>
      <c r="GV94">
        <v>7410.94189453125</v>
      </c>
      <c r="GW94">
        <v>6694.54443359375</v>
      </c>
      <c r="GX94">
        <v>6890.3173828125</v>
      </c>
      <c r="GY94">
        <v>6890.3173828125</v>
      </c>
    </row>
    <row r="95" spans="1:207" x14ac:dyDescent="0.2">
      <c r="A95" s="223">
        <v>45536</v>
      </c>
      <c r="B95">
        <v>9</v>
      </c>
      <c r="C95">
        <v>2024</v>
      </c>
      <c r="D95">
        <v>7155.99658203125</v>
      </c>
      <c r="E95">
        <v>7126.73583984375</v>
      </c>
      <c r="F95">
        <v>7243.296875</v>
      </c>
      <c r="G95">
        <v>7253.91064453125</v>
      </c>
      <c r="H95">
        <v>7306.2607421875</v>
      </c>
      <c r="I95">
        <v>7060.75927734375</v>
      </c>
      <c r="J95">
        <v>7140.662109375</v>
      </c>
      <c r="K95">
        <v>7161.75146484375</v>
      </c>
      <c r="L95">
        <v>7240.8662109375</v>
      </c>
      <c r="M95">
        <v>7212.72802734375</v>
      </c>
      <c r="N95">
        <v>7292.42578125</v>
      </c>
      <c r="O95">
        <v>7000.634765625</v>
      </c>
      <c r="P95">
        <v>7091.9609375</v>
      </c>
      <c r="Q95">
        <v>7100.06005859375</v>
      </c>
      <c r="R95">
        <v>7253.73486328125</v>
      </c>
      <c r="S95">
        <v>7313.12939453125</v>
      </c>
      <c r="T95">
        <v>7306.763671875</v>
      </c>
      <c r="U95">
        <v>7032.5</v>
      </c>
      <c r="V95">
        <v>7066.025390625</v>
      </c>
      <c r="W95">
        <v>7109.51416015625</v>
      </c>
      <c r="X95">
        <v>7292.27685546875</v>
      </c>
      <c r="Y95">
        <v>7225.19580078125</v>
      </c>
      <c r="Z95">
        <v>7355.93701171875</v>
      </c>
      <c r="AA95">
        <v>7062.25048828125</v>
      </c>
      <c r="AB95">
        <v>7124.99609375</v>
      </c>
      <c r="AC95">
        <v>7152.02392578125</v>
      </c>
      <c r="AD95">
        <v>7257.52001953125</v>
      </c>
      <c r="AE95">
        <v>7309.3310546875</v>
      </c>
      <c r="AF95">
        <v>7284.04296875</v>
      </c>
      <c r="AG95">
        <v>7103.4111328125</v>
      </c>
      <c r="AH95">
        <v>7084.931640625</v>
      </c>
      <c r="AI95">
        <v>7134.28173828125</v>
      </c>
      <c r="AJ95">
        <v>7240.88134765625</v>
      </c>
      <c r="AK95">
        <v>7203.79296875</v>
      </c>
      <c r="AL95">
        <v>7330.51953125</v>
      </c>
      <c r="AM95">
        <v>7052.4638671875</v>
      </c>
      <c r="AN95">
        <v>7101.25732421875</v>
      </c>
      <c r="AO95">
        <v>7148.16015625</v>
      </c>
      <c r="AP95">
        <v>7217.71484375</v>
      </c>
      <c r="AQ95">
        <v>7323.30224609375</v>
      </c>
      <c r="AR95">
        <v>7303.6484375</v>
      </c>
      <c r="AS95">
        <v>7026.57275390625</v>
      </c>
      <c r="AT95">
        <v>7102.10205078125</v>
      </c>
      <c r="AU95">
        <v>7119.05322265625</v>
      </c>
      <c r="AV95">
        <v>7240.51708984375</v>
      </c>
      <c r="AW95">
        <v>7204.3544921875</v>
      </c>
      <c r="AX95">
        <v>7322.2109375</v>
      </c>
      <c r="AY95">
        <v>7076.58740234375</v>
      </c>
      <c r="AZ95">
        <v>7074.86572265625</v>
      </c>
      <c r="BA95">
        <v>7118.50732421875</v>
      </c>
      <c r="BB95">
        <v>7251.99755859375</v>
      </c>
      <c r="BC95">
        <v>7234.650390625</v>
      </c>
      <c r="BD95">
        <v>7313.79736328125</v>
      </c>
      <c r="BE95">
        <v>7034.52294921875</v>
      </c>
      <c r="BF95">
        <v>7046.2578125</v>
      </c>
      <c r="BG95">
        <v>7093.998046875</v>
      </c>
      <c r="BH95">
        <v>7192.37158203125</v>
      </c>
      <c r="BI95">
        <v>7217.37841796875</v>
      </c>
      <c r="BJ95">
        <v>7276.3134765625</v>
      </c>
      <c r="BK95">
        <v>7045.60400390625</v>
      </c>
      <c r="BL95">
        <v>7727.6103515625</v>
      </c>
      <c r="BM95">
        <v>5468.0751953125</v>
      </c>
      <c r="BN95">
        <v>6127.55615234375</v>
      </c>
      <c r="BO95">
        <v>6793.13818359375</v>
      </c>
      <c r="BP95">
        <v>6728.19482421875</v>
      </c>
      <c r="BQ95">
        <v>8257.2177734375</v>
      </c>
      <c r="BR95">
        <v>7670.4033203125</v>
      </c>
      <c r="BS95">
        <v>6330.955078125</v>
      </c>
      <c r="BT95">
        <v>6352.912109375</v>
      </c>
      <c r="BU95">
        <v>5425.62744140625</v>
      </c>
      <c r="BV95">
        <v>7669.947265625</v>
      </c>
      <c r="BW95">
        <v>6982.4873046875</v>
      </c>
      <c r="BX95">
        <v>7746.107421875</v>
      </c>
      <c r="BY95">
        <v>5456.39013671875</v>
      </c>
      <c r="BZ95">
        <v>6157.68115234375</v>
      </c>
      <c r="CA95">
        <v>6724.763671875</v>
      </c>
      <c r="CB95">
        <v>6729.4482421875</v>
      </c>
      <c r="CC95">
        <v>8279.916015625</v>
      </c>
      <c r="CD95">
        <v>7659.02490234375</v>
      </c>
      <c r="CE95">
        <v>6306.71484375</v>
      </c>
      <c r="CF95">
        <v>6382.3271484375</v>
      </c>
      <c r="CG95">
        <v>5158.1220703125</v>
      </c>
      <c r="CH95">
        <v>7686.93310546875</v>
      </c>
      <c r="CI95">
        <v>6978.53759765625</v>
      </c>
      <c r="CJ95">
        <v>7760.60546875</v>
      </c>
      <c r="CK95">
        <v>5440.69677734375</v>
      </c>
      <c r="CL95">
        <v>6216.228515625</v>
      </c>
      <c r="CM95">
        <v>6574.0546875</v>
      </c>
      <c r="CN95">
        <v>6728.53759765625</v>
      </c>
      <c r="CO95">
        <v>8184.640625</v>
      </c>
      <c r="CP95">
        <v>7678.1669921875</v>
      </c>
      <c r="CQ95">
        <v>6311.34619140625</v>
      </c>
      <c r="CR95">
        <v>6379.03857421875</v>
      </c>
      <c r="CS95">
        <v>5425.5390625</v>
      </c>
      <c r="CT95">
        <v>7700.04931640625</v>
      </c>
      <c r="CU95">
        <v>6938.337890625</v>
      </c>
      <c r="CV95">
        <v>7772.31201171875</v>
      </c>
      <c r="CW95">
        <v>5461.4931640625</v>
      </c>
      <c r="CX95">
        <v>6227.07177734375</v>
      </c>
      <c r="CY95">
        <v>6585.84521484375</v>
      </c>
      <c r="CZ95">
        <v>6730.2236328125</v>
      </c>
      <c r="DA95">
        <v>8248.84375</v>
      </c>
      <c r="DB95">
        <v>7610.4384765625</v>
      </c>
      <c r="DC95">
        <v>6293.59765625</v>
      </c>
      <c r="DD95">
        <v>6382.314453125</v>
      </c>
      <c r="DE95">
        <v>5380.45166015625</v>
      </c>
      <c r="DF95">
        <v>7691.1162109375</v>
      </c>
      <c r="DG95">
        <v>6942.52197265625</v>
      </c>
      <c r="DH95">
        <v>7784.4951171875</v>
      </c>
      <c r="DI95">
        <v>5456.35595703125</v>
      </c>
      <c r="DJ95">
        <v>6262.19677734375</v>
      </c>
      <c r="DK95">
        <v>6431.97265625</v>
      </c>
      <c r="DL95">
        <v>6726.40625</v>
      </c>
      <c r="DM95">
        <v>8232.2392578125</v>
      </c>
      <c r="DN95">
        <v>7667.91796875</v>
      </c>
      <c r="DO95">
        <v>6309.7939453125</v>
      </c>
      <c r="DP95">
        <v>6390.4794921875</v>
      </c>
      <c r="DQ95">
        <v>5268.00732421875</v>
      </c>
      <c r="DR95">
        <v>7685.44580078125</v>
      </c>
      <c r="DS95">
        <v>6919.77978515625</v>
      </c>
      <c r="DT95">
        <v>7784.37548828125</v>
      </c>
      <c r="DU95">
        <v>5451.4501953125</v>
      </c>
      <c r="DV95">
        <v>6257.751953125</v>
      </c>
      <c r="DW95">
        <v>6426.833984375</v>
      </c>
      <c r="DX95">
        <v>6739.09765625</v>
      </c>
      <c r="DY95">
        <v>8216.7041015625</v>
      </c>
      <c r="DZ95">
        <v>7640.59912109375</v>
      </c>
      <c r="EA95">
        <v>6295.27197265625</v>
      </c>
      <c r="EB95">
        <v>6382.6298828125</v>
      </c>
      <c r="EC95">
        <v>5541.447265625</v>
      </c>
      <c r="ED95">
        <v>7686.7587890625</v>
      </c>
      <c r="EE95">
        <v>6917.00048828125</v>
      </c>
      <c r="EF95">
        <v>7785.24560546875</v>
      </c>
      <c r="EG95">
        <v>5449.90087890625</v>
      </c>
      <c r="EH95">
        <v>6280.70263671875</v>
      </c>
      <c r="EI95">
        <v>6415.6767578125</v>
      </c>
      <c r="EJ95">
        <v>6735.12939453125</v>
      </c>
      <c r="EK95">
        <v>8155.4296875</v>
      </c>
      <c r="EL95">
        <v>7606.38720703125</v>
      </c>
      <c r="EM95">
        <v>6270.56201171875</v>
      </c>
      <c r="EN95">
        <v>6402.30224609375</v>
      </c>
      <c r="EO95">
        <v>5340.21240234375</v>
      </c>
      <c r="EP95">
        <v>7688.71728515625</v>
      </c>
      <c r="EQ95">
        <v>6923.548828125</v>
      </c>
      <c r="ER95">
        <v>7795.49072265625</v>
      </c>
      <c r="ES95">
        <v>5460.1953125</v>
      </c>
      <c r="ET95">
        <v>6305.466796875</v>
      </c>
      <c r="EU95">
        <v>6376.12548828125</v>
      </c>
      <c r="EV95">
        <v>6736.9072265625</v>
      </c>
      <c r="EW95">
        <v>8043.560546875</v>
      </c>
      <c r="EX95">
        <v>7619.10791015625</v>
      </c>
      <c r="EY95">
        <v>6273.0625</v>
      </c>
      <c r="EZ95">
        <v>6403.625</v>
      </c>
      <c r="FA95">
        <v>5439.91650390625</v>
      </c>
      <c r="FB95">
        <v>7688.7841796875</v>
      </c>
      <c r="FC95">
        <v>6921.5341796875</v>
      </c>
      <c r="FD95">
        <v>7796.85400390625</v>
      </c>
      <c r="FE95">
        <v>5460.37548828125</v>
      </c>
      <c r="FF95">
        <v>6328.92529296875</v>
      </c>
      <c r="FG95">
        <v>6313.4033203125</v>
      </c>
      <c r="FH95">
        <v>6733.00537109375</v>
      </c>
      <c r="FI95">
        <v>8048.23046875</v>
      </c>
      <c r="FJ95">
        <v>7615.88037109375</v>
      </c>
      <c r="FK95">
        <v>6276.8876953125</v>
      </c>
      <c r="FL95">
        <v>6418.06640625</v>
      </c>
      <c r="FM95">
        <v>5485.37890625</v>
      </c>
      <c r="FN95">
        <v>7676.7265625</v>
      </c>
      <c r="FO95">
        <v>6892.7978515625</v>
      </c>
      <c r="FP95">
        <v>7795.7724609375</v>
      </c>
      <c r="FQ95">
        <v>5444.2294921875</v>
      </c>
      <c r="FR95">
        <v>6353.24072265625</v>
      </c>
      <c r="FS95">
        <v>6322.44091796875</v>
      </c>
      <c r="FT95">
        <v>6732.7294921875</v>
      </c>
      <c r="FU95">
        <v>7948.70947265625</v>
      </c>
      <c r="FV95">
        <v>7547.31689453125</v>
      </c>
      <c r="FW95">
        <v>6255.73193359375</v>
      </c>
      <c r="FX95">
        <v>6439.744140625</v>
      </c>
      <c r="FY95">
        <v>5639.61572265625</v>
      </c>
      <c r="FZ95">
        <v>7682.22802734375</v>
      </c>
      <c r="GA95">
        <v>6889.30419921875</v>
      </c>
      <c r="GB95">
        <v>7183.10791015625</v>
      </c>
      <c r="GC95">
        <v>7175.4189453125</v>
      </c>
      <c r="GD95">
        <v>7146.9619140625</v>
      </c>
      <c r="GE95">
        <v>7135.4443359375</v>
      </c>
      <c r="GF95">
        <v>7166.61572265625</v>
      </c>
      <c r="GG95">
        <v>7133.94287109375</v>
      </c>
      <c r="GH95">
        <v>7141.67724609375</v>
      </c>
      <c r="GI95">
        <v>7129.16015625</v>
      </c>
      <c r="GJ95">
        <v>7106.94580078125</v>
      </c>
      <c r="GK95">
        <v>7074.17236328125</v>
      </c>
      <c r="GL95">
        <v>7776.4970703125</v>
      </c>
      <c r="GM95">
        <v>5454.146484375</v>
      </c>
      <c r="GN95">
        <v>6268.73095703125</v>
      </c>
      <c r="GO95">
        <v>6446.7490234375</v>
      </c>
      <c r="GP95">
        <v>6732.89453125</v>
      </c>
      <c r="GQ95">
        <v>8101.29296875</v>
      </c>
      <c r="GR95">
        <v>7614.64453125</v>
      </c>
      <c r="GS95">
        <v>6286.33544921875</v>
      </c>
      <c r="GT95">
        <v>6404.10205078125</v>
      </c>
      <c r="GU95">
        <v>5464.4697265625</v>
      </c>
      <c r="GV95">
        <v>7684.802734375</v>
      </c>
      <c r="GW95">
        <v>6918.20751953125</v>
      </c>
      <c r="GX95">
        <v>7128.74169921875</v>
      </c>
      <c r="GY95">
        <v>7128.7412109375</v>
      </c>
    </row>
    <row r="96" spans="1:207" x14ac:dyDescent="0.2">
      <c r="A96" s="223">
        <v>45566</v>
      </c>
      <c r="B96">
        <v>10</v>
      </c>
      <c r="C96">
        <v>2024</v>
      </c>
      <c r="D96">
        <v>7335.201171875</v>
      </c>
      <c r="E96">
        <v>7302.42919921875</v>
      </c>
      <c r="F96">
        <v>7405.70166015625</v>
      </c>
      <c r="G96">
        <v>7431.89404296875</v>
      </c>
      <c r="H96">
        <v>7438.96533203125</v>
      </c>
      <c r="I96">
        <v>7289.4853515625</v>
      </c>
      <c r="J96">
        <v>7319.9345703125</v>
      </c>
      <c r="K96">
        <v>7340.3349609375</v>
      </c>
      <c r="L96">
        <v>7410.17626953125</v>
      </c>
      <c r="M96">
        <v>7395.263671875</v>
      </c>
      <c r="N96">
        <v>7439.064453125</v>
      </c>
      <c r="O96">
        <v>7238.451171875</v>
      </c>
      <c r="P96">
        <v>7280.0771484375</v>
      </c>
      <c r="Q96">
        <v>7281.51513671875</v>
      </c>
      <c r="R96">
        <v>7432.1044921875</v>
      </c>
      <c r="S96">
        <v>7492.5087890625</v>
      </c>
      <c r="T96">
        <v>7458.98388671875</v>
      </c>
      <c r="U96">
        <v>7260.9638671875</v>
      </c>
      <c r="V96">
        <v>7251.1650390625</v>
      </c>
      <c r="W96">
        <v>7290.0703125</v>
      </c>
      <c r="X96">
        <v>7473.34423828125</v>
      </c>
      <c r="Y96">
        <v>7416.14013671875</v>
      </c>
      <c r="Z96">
        <v>7514.4443359375</v>
      </c>
      <c r="AA96">
        <v>7288.06201171875</v>
      </c>
      <c r="AB96">
        <v>7315.41943359375</v>
      </c>
      <c r="AC96">
        <v>7338.59716796875</v>
      </c>
      <c r="AD96">
        <v>7443.15478515625</v>
      </c>
      <c r="AE96">
        <v>7488.57763671875</v>
      </c>
      <c r="AF96">
        <v>7438.42431640625</v>
      </c>
      <c r="AG96">
        <v>7331.263671875</v>
      </c>
      <c r="AH96">
        <v>7275.56591796875</v>
      </c>
      <c r="AI96">
        <v>7319.078125</v>
      </c>
      <c r="AJ96">
        <v>7433.6181640625</v>
      </c>
      <c r="AK96">
        <v>7394.27490234375</v>
      </c>
      <c r="AL96">
        <v>7493.47119140625</v>
      </c>
      <c r="AM96">
        <v>7284.33447265625</v>
      </c>
      <c r="AN96">
        <v>7294.701171875</v>
      </c>
      <c r="AO96">
        <v>7334.58740234375</v>
      </c>
      <c r="AP96">
        <v>7413.5302734375</v>
      </c>
      <c r="AQ96">
        <v>7509.767578125</v>
      </c>
      <c r="AR96">
        <v>7473.33154296875</v>
      </c>
      <c r="AS96">
        <v>7257.900390625</v>
      </c>
      <c r="AT96">
        <v>7302.36376953125</v>
      </c>
      <c r="AU96">
        <v>7303.59619140625</v>
      </c>
      <c r="AV96">
        <v>7446.69189453125</v>
      </c>
      <c r="AW96">
        <v>7399.431640625</v>
      </c>
      <c r="AX96">
        <v>7496.81787109375</v>
      </c>
      <c r="AY96">
        <v>7315.57568359375</v>
      </c>
      <c r="AZ96">
        <v>7277.87158203125</v>
      </c>
      <c r="BA96">
        <v>7311.24169921875</v>
      </c>
      <c r="BB96">
        <v>7459.2333984375</v>
      </c>
      <c r="BC96">
        <v>7436.3291015625</v>
      </c>
      <c r="BD96">
        <v>7496.486328125</v>
      </c>
      <c r="BE96">
        <v>7269.72607421875</v>
      </c>
      <c r="BF96">
        <v>7257.02880859375</v>
      </c>
      <c r="BG96">
        <v>7285.06298828125</v>
      </c>
      <c r="BH96">
        <v>7403.9599609375</v>
      </c>
      <c r="BI96">
        <v>7419.25537109375</v>
      </c>
      <c r="BJ96">
        <v>7465.234375</v>
      </c>
      <c r="BK96">
        <v>7291.6923828125</v>
      </c>
      <c r="BL96">
        <v>7812.228515625</v>
      </c>
      <c r="BM96">
        <v>5620.11669921875</v>
      </c>
      <c r="BN96">
        <v>6397.92333984375</v>
      </c>
      <c r="BO96">
        <v>7177.041015625</v>
      </c>
      <c r="BP96">
        <v>6900.71337890625</v>
      </c>
      <c r="BQ96">
        <v>8536.912109375</v>
      </c>
      <c r="BR96">
        <v>7765.10009765625</v>
      </c>
      <c r="BS96">
        <v>6452.62451171875</v>
      </c>
      <c r="BT96">
        <v>6528.70458984375</v>
      </c>
      <c r="BU96">
        <v>5621.8193359375</v>
      </c>
      <c r="BV96">
        <v>8011.16943359375</v>
      </c>
      <c r="BW96">
        <v>7170.1162109375</v>
      </c>
      <c r="BX96">
        <v>7831.623046875</v>
      </c>
      <c r="BY96">
        <v>5614.2900390625</v>
      </c>
      <c r="BZ96">
        <v>6429.44140625</v>
      </c>
      <c r="CA96">
        <v>7103.59423828125</v>
      </c>
      <c r="CB96">
        <v>6903.24853515625</v>
      </c>
      <c r="CC96">
        <v>8561.75390625</v>
      </c>
      <c r="CD96">
        <v>7754.5478515625</v>
      </c>
      <c r="CE96">
        <v>6429.96337890625</v>
      </c>
      <c r="CF96">
        <v>6563.2490234375</v>
      </c>
      <c r="CG96">
        <v>5345.1748046875</v>
      </c>
      <c r="CH96">
        <v>8031.013671875</v>
      </c>
      <c r="CI96">
        <v>7167.84326171875</v>
      </c>
      <c r="CJ96">
        <v>7846.61083984375</v>
      </c>
      <c r="CK96">
        <v>5598.4619140625</v>
      </c>
      <c r="CL96">
        <v>6490.04248046875</v>
      </c>
      <c r="CM96">
        <v>6934.0791015625</v>
      </c>
      <c r="CN96">
        <v>6902.27685546875</v>
      </c>
      <c r="CO96">
        <v>8467.6982421875</v>
      </c>
      <c r="CP96">
        <v>7772.28466796875</v>
      </c>
      <c r="CQ96">
        <v>6437.31005859375</v>
      </c>
      <c r="CR96">
        <v>6559.72021484375</v>
      </c>
      <c r="CS96">
        <v>5607.30126953125</v>
      </c>
      <c r="CT96">
        <v>8037.76708984375</v>
      </c>
      <c r="CU96">
        <v>7128.5712890625</v>
      </c>
      <c r="CV96">
        <v>7859.82275390625</v>
      </c>
      <c r="CW96">
        <v>5626.72119140625</v>
      </c>
      <c r="CX96">
        <v>6502.3720703125</v>
      </c>
      <c r="CY96">
        <v>6952.76123046875</v>
      </c>
      <c r="CZ96">
        <v>6904.1669921875</v>
      </c>
      <c r="DA96">
        <v>8532.712890625</v>
      </c>
      <c r="DB96">
        <v>7706.951171875</v>
      </c>
      <c r="DC96">
        <v>6421.2978515625</v>
      </c>
      <c r="DD96">
        <v>6560.85107421875</v>
      </c>
      <c r="DE96">
        <v>5561.24853515625</v>
      </c>
      <c r="DF96">
        <v>8019.9853515625</v>
      </c>
      <c r="DG96">
        <v>7136.072265625</v>
      </c>
      <c r="DH96">
        <v>7873.705078125</v>
      </c>
      <c r="DI96">
        <v>5614.83837890625</v>
      </c>
      <c r="DJ96">
        <v>6537.09326171875</v>
      </c>
      <c r="DK96">
        <v>6782.63525390625</v>
      </c>
      <c r="DL96">
        <v>6901.021484375</v>
      </c>
      <c r="DM96">
        <v>8515.4267578125</v>
      </c>
      <c r="DN96">
        <v>7760.28955078125</v>
      </c>
      <c r="DO96">
        <v>6438.97998046875</v>
      </c>
      <c r="DP96">
        <v>6569.69189453125</v>
      </c>
      <c r="DQ96">
        <v>5456.5234375</v>
      </c>
      <c r="DR96">
        <v>8009.7314453125</v>
      </c>
      <c r="DS96">
        <v>7109.13427734375</v>
      </c>
      <c r="DT96">
        <v>7876.2685546875</v>
      </c>
      <c r="DU96">
        <v>5609.32080078125</v>
      </c>
      <c r="DV96">
        <v>6534.23193359375</v>
      </c>
      <c r="DW96">
        <v>6777.880859375</v>
      </c>
      <c r="DX96">
        <v>6914.93310546875</v>
      </c>
      <c r="DY96">
        <v>8503.7373046875</v>
      </c>
      <c r="DZ96">
        <v>7734.1015625</v>
      </c>
      <c r="EA96">
        <v>6424.67822265625</v>
      </c>
      <c r="EB96">
        <v>6560.869140625</v>
      </c>
      <c r="EC96">
        <v>5722.33251953125</v>
      </c>
      <c r="ED96">
        <v>8015.0712890625</v>
      </c>
      <c r="EE96">
        <v>7111.8330078125</v>
      </c>
      <c r="EF96">
        <v>7878.056640625</v>
      </c>
      <c r="EG96">
        <v>5610.583984375</v>
      </c>
      <c r="EH96">
        <v>6559.02978515625</v>
      </c>
      <c r="EI96">
        <v>6769.71142578125</v>
      </c>
      <c r="EJ96">
        <v>6909.85791015625</v>
      </c>
      <c r="EK96">
        <v>8441.9638671875</v>
      </c>
      <c r="EL96">
        <v>7699.91015625</v>
      </c>
      <c r="EM96">
        <v>6400.48193359375</v>
      </c>
      <c r="EN96">
        <v>6586.431640625</v>
      </c>
      <c r="EO96">
        <v>5524.34423828125</v>
      </c>
      <c r="EP96">
        <v>8015.93896484375</v>
      </c>
      <c r="EQ96">
        <v>7117.484375</v>
      </c>
      <c r="ER96">
        <v>7889.88330078125</v>
      </c>
      <c r="ES96">
        <v>5619.4033203125</v>
      </c>
      <c r="ET96">
        <v>6585.23046875</v>
      </c>
      <c r="EU96">
        <v>6722.388671875</v>
      </c>
      <c r="EV96">
        <v>6913.189453125</v>
      </c>
      <c r="EW96">
        <v>8337.4990234375</v>
      </c>
      <c r="EX96">
        <v>7711.5283203125</v>
      </c>
      <c r="EY96">
        <v>6404.291015625</v>
      </c>
      <c r="EZ96">
        <v>6585.24462890625</v>
      </c>
      <c r="FA96">
        <v>5616.26318359375</v>
      </c>
      <c r="FB96">
        <v>8012.73193359375</v>
      </c>
      <c r="FC96">
        <v>7119.505859375</v>
      </c>
      <c r="FD96">
        <v>7894.06787109375</v>
      </c>
      <c r="FE96">
        <v>5623.43896484375</v>
      </c>
      <c r="FF96">
        <v>6609.8447265625</v>
      </c>
      <c r="FG96">
        <v>6654.38525390625</v>
      </c>
      <c r="FH96">
        <v>6909.484375</v>
      </c>
      <c r="FI96">
        <v>8339.6640625</v>
      </c>
      <c r="FJ96">
        <v>7706.51953125</v>
      </c>
      <c r="FK96">
        <v>6409.388671875</v>
      </c>
      <c r="FL96">
        <v>6602.1611328125</v>
      </c>
      <c r="FM96">
        <v>5657.21875</v>
      </c>
      <c r="FN96">
        <v>7996.9697265625</v>
      </c>
      <c r="FO96">
        <v>7093.63623046875</v>
      </c>
      <c r="FP96">
        <v>7893.20751953125</v>
      </c>
      <c r="FQ96">
        <v>5611.66845703125</v>
      </c>
      <c r="FR96">
        <v>6636.88037109375</v>
      </c>
      <c r="FS96">
        <v>6660.71142578125</v>
      </c>
      <c r="FT96">
        <v>6909.14697265625</v>
      </c>
      <c r="FU96">
        <v>8245.39453125</v>
      </c>
      <c r="FV96">
        <v>7640.7890625</v>
      </c>
      <c r="FW96">
        <v>6389.94384765625</v>
      </c>
      <c r="FX96">
        <v>6628.54345703125</v>
      </c>
      <c r="FY96">
        <v>5810.93994140625</v>
      </c>
      <c r="FZ96">
        <v>8003.98486328125</v>
      </c>
      <c r="GA96">
        <v>7094.05078125</v>
      </c>
      <c r="GB96">
        <v>7356.7666015625</v>
      </c>
      <c r="GC96">
        <v>7353.2265625</v>
      </c>
      <c r="GD96">
        <v>7329.72021484375</v>
      </c>
      <c r="GE96">
        <v>7318.8251953125</v>
      </c>
      <c r="GF96">
        <v>7353.12158203125</v>
      </c>
      <c r="GG96">
        <v>7323.20166015625</v>
      </c>
      <c r="GH96">
        <v>7333.62060546875</v>
      </c>
      <c r="GI96">
        <v>7325.04345703125</v>
      </c>
      <c r="GJ96">
        <v>7307.8505859375</v>
      </c>
      <c r="GK96">
        <v>7281.67333984375</v>
      </c>
      <c r="GL96">
        <v>7867.53466796875</v>
      </c>
      <c r="GM96">
        <v>5615.20068359375</v>
      </c>
      <c r="GN96">
        <v>6546.30517578125</v>
      </c>
      <c r="GO96">
        <v>6799.11669921875</v>
      </c>
      <c r="GP96">
        <v>6908.3701171875</v>
      </c>
      <c r="GQ96">
        <v>8391.017578125</v>
      </c>
      <c r="GR96">
        <v>7707.908203125</v>
      </c>
      <c r="GS96">
        <v>6415.9365234375</v>
      </c>
      <c r="GT96">
        <v>6586.88427734375</v>
      </c>
      <c r="GU96">
        <v>5642.56689453125</v>
      </c>
      <c r="GV96">
        <v>8010.9521484375</v>
      </c>
      <c r="GW96">
        <v>7114.9501953125</v>
      </c>
      <c r="GX96">
        <v>7321.22021484375</v>
      </c>
      <c r="GY96">
        <v>7321.2197265625</v>
      </c>
    </row>
    <row r="97" spans="1:207" x14ac:dyDescent="0.2">
      <c r="A97" s="223">
        <v>45597</v>
      </c>
      <c r="B97">
        <v>11</v>
      </c>
      <c r="C97">
        <v>2024</v>
      </c>
      <c r="D97">
        <v>7497.029296875</v>
      </c>
      <c r="E97">
        <v>7454.39208984375</v>
      </c>
      <c r="F97">
        <v>7522.4765625</v>
      </c>
      <c r="G97">
        <v>7545.9296875</v>
      </c>
      <c r="H97">
        <v>7574.021484375</v>
      </c>
      <c r="I97">
        <v>7538.66552734375</v>
      </c>
      <c r="J97">
        <v>7481.2392578125</v>
      </c>
      <c r="K97">
        <v>7496.677734375</v>
      </c>
      <c r="L97">
        <v>7535.91357421875</v>
      </c>
      <c r="M97">
        <v>7516.25048828125</v>
      </c>
      <c r="N97">
        <v>7581.9541015625</v>
      </c>
      <c r="O97">
        <v>7481.400390625</v>
      </c>
      <c r="P97">
        <v>7451.720703125</v>
      </c>
      <c r="Q97">
        <v>7444.82421875</v>
      </c>
      <c r="R97">
        <v>7570.2724609375</v>
      </c>
      <c r="S97">
        <v>7622.84423828125</v>
      </c>
      <c r="T97">
        <v>7612.09716796875</v>
      </c>
      <c r="U97">
        <v>7503.8388671875</v>
      </c>
      <c r="V97">
        <v>7428.03759765625</v>
      </c>
      <c r="W97">
        <v>7453.82763671875</v>
      </c>
      <c r="X97">
        <v>7615.5927734375</v>
      </c>
      <c r="Y97">
        <v>7549.50927734375</v>
      </c>
      <c r="Z97">
        <v>7671.4296875</v>
      </c>
      <c r="AA97">
        <v>7529.431640625</v>
      </c>
      <c r="AB97">
        <v>7489.07421875</v>
      </c>
      <c r="AC97">
        <v>7508.2685546875</v>
      </c>
      <c r="AD97">
        <v>7592.94287109375</v>
      </c>
      <c r="AE97">
        <v>7624.22119140625</v>
      </c>
      <c r="AF97">
        <v>7592.29931640625</v>
      </c>
      <c r="AG97">
        <v>7573.3388671875</v>
      </c>
      <c r="AH97">
        <v>7453.419921875</v>
      </c>
      <c r="AI97">
        <v>7488.294921875</v>
      </c>
      <c r="AJ97">
        <v>7587.22021484375</v>
      </c>
      <c r="AK97">
        <v>7529.97021484375</v>
      </c>
      <c r="AL97">
        <v>7653.55126953125</v>
      </c>
      <c r="AM97">
        <v>7523.3330078125</v>
      </c>
      <c r="AN97">
        <v>7480.72509765625</v>
      </c>
      <c r="AO97">
        <v>7509.240234375</v>
      </c>
      <c r="AP97">
        <v>7569.00390625</v>
      </c>
      <c r="AQ97">
        <v>7652.6123046875</v>
      </c>
      <c r="AR97">
        <v>7642.9521484375</v>
      </c>
      <c r="AS97">
        <v>7502.890625</v>
      </c>
      <c r="AT97">
        <v>7492.12744140625</v>
      </c>
      <c r="AU97">
        <v>7476.66064453125</v>
      </c>
      <c r="AV97">
        <v>7615.447265625</v>
      </c>
      <c r="AW97">
        <v>7547.05419921875</v>
      </c>
      <c r="AX97">
        <v>7671.1044921875</v>
      </c>
      <c r="AY97">
        <v>7557.73486328125</v>
      </c>
      <c r="AZ97">
        <v>7469.2373046875</v>
      </c>
      <c r="BA97">
        <v>7495.0849609375</v>
      </c>
      <c r="BB97">
        <v>7630.73876953125</v>
      </c>
      <c r="BC97">
        <v>7587.68701171875</v>
      </c>
      <c r="BD97">
        <v>7677.47509765625</v>
      </c>
      <c r="BE97">
        <v>7515.9365234375</v>
      </c>
      <c r="BF97">
        <v>7455.916015625</v>
      </c>
      <c r="BG97">
        <v>7468.95703125</v>
      </c>
      <c r="BH97">
        <v>7582.84423828125</v>
      </c>
      <c r="BI97">
        <v>7585.33837890625</v>
      </c>
      <c r="BJ97">
        <v>7653.89013671875</v>
      </c>
      <c r="BK97">
        <v>7538.54052734375</v>
      </c>
      <c r="BL97">
        <v>7866.37841796875</v>
      </c>
      <c r="BM97">
        <v>5845.90625</v>
      </c>
      <c r="BN97">
        <v>6524.52783203125</v>
      </c>
      <c r="BO97">
        <v>7468.9716796875</v>
      </c>
      <c r="BP97">
        <v>7008.46435546875</v>
      </c>
      <c r="BQ97">
        <v>8777.7568359375</v>
      </c>
      <c r="BR97">
        <v>8011.1513671875</v>
      </c>
      <c r="BS97">
        <v>6558.94873046875</v>
      </c>
      <c r="BT97">
        <v>6746.08837890625</v>
      </c>
      <c r="BU97">
        <v>5889.3740234375</v>
      </c>
      <c r="BV97">
        <v>8317.80859375</v>
      </c>
      <c r="BW97">
        <v>7327.59521484375</v>
      </c>
      <c r="BX97">
        <v>7890.10986328125</v>
      </c>
      <c r="BY97">
        <v>5840.6650390625</v>
      </c>
      <c r="BZ97">
        <v>6552.63330078125</v>
      </c>
      <c r="CA97">
        <v>7401.73681640625</v>
      </c>
      <c r="CB97">
        <v>7010.794921875</v>
      </c>
      <c r="CC97">
        <v>8803.8837890625</v>
      </c>
      <c r="CD97">
        <v>7999.8349609375</v>
      </c>
      <c r="CE97">
        <v>6535.8154296875</v>
      </c>
      <c r="CF97">
        <v>6773.583984375</v>
      </c>
      <c r="CG97">
        <v>5609.2978515625</v>
      </c>
      <c r="CH97">
        <v>8338.0009765625</v>
      </c>
      <c r="CI97">
        <v>7326.3095703125</v>
      </c>
      <c r="CJ97">
        <v>7908.107421875</v>
      </c>
      <c r="CK97">
        <v>5823.92626953125</v>
      </c>
      <c r="CL97">
        <v>6612.22412109375</v>
      </c>
      <c r="CM97">
        <v>7233.57568359375</v>
      </c>
      <c r="CN97">
        <v>7008.09814453125</v>
      </c>
      <c r="CO97">
        <v>8710.55078125</v>
      </c>
      <c r="CP97">
        <v>8017.90283203125</v>
      </c>
      <c r="CQ97">
        <v>6540.1162109375</v>
      </c>
      <c r="CR97">
        <v>6770.51953125</v>
      </c>
      <c r="CS97">
        <v>5879</v>
      </c>
      <c r="CT97">
        <v>8339.8701171875</v>
      </c>
      <c r="CU97">
        <v>7289.87158203125</v>
      </c>
      <c r="CV97">
        <v>7925.43603515625</v>
      </c>
      <c r="CW97">
        <v>5851.1015625</v>
      </c>
      <c r="CX97">
        <v>6625.1796875</v>
      </c>
      <c r="CY97">
        <v>7260.75146484375</v>
      </c>
      <c r="CZ97">
        <v>7008.19873046875</v>
      </c>
      <c r="DA97">
        <v>8775.2705078125</v>
      </c>
      <c r="DB97">
        <v>7964.34130859375</v>
      </c>
      <c r="DC97">
        <v>6522.59423828125</v>
      </c>
      <c r="DD97">
        <v>6764.2392578125</v>
      </c>
      <c r="DE97">
        <v>5831.26025390625</v>
      </c>
      <c r="DF97">
        <v>8312.8935546875</v>
      </c>
      <c r="DG97">
        <v>7297.197265625</v>
      </c>
      <c r="DH97">
        <v>7940.13623046875</v>
      </c>
      <c r="DI97">
        <v>5838.61279296875</v>
      </c>
      <c r="DJ97">
        <v>6658.10791015625</v>
      </c>
      <c r="DK97">
        <v>7084.185546875</v>
      </c>
      <c r="DL97">
        <v>7006.48583984375</v>
      </c>
      <c r="DM97">
        <v>8760.0771484375</v>
      </c>
      <c r="DN97">
        <v>8008.1318359375</v>
      </c>
      <c r="DO97">
        <v>6537.99072265625</v>
      </c>
      <c r="DP97">
        <v>6774.06982421875</v>
      </c>
      <c r="DQ97">
        <v>5732.36669921875</v>
      </c>
      <c r="DR97">
        <v>8299.7900390625</v>
      </c>
      <c r="DS97">
        <v>7271.4853515625</v>
      </c>
      <c r="DT97">
        <v>7947.95166015625</v>
      </c>
      <c r="DU97">
        <v>5834.6904296875</v>
      </c>
      <c r="DV97">
        <v>6657.06982421875</v>
      </c>
      <c r="DW97">
        <v>7087.12060546875</v>
      </c>
      <c r="DX97">
        <v>7019.0478515625</v>
      </c>
      <c r="DY97">
        <v>8747.7060546875</v>
      </c>
      <c r="DZ97">
        <v>7987.83642578125</v>
      </c>
      <c r="EA97">
        <v>6524.8603515625</v>
      </c>
      <c r="EB97">
        <v>6762.68115234375</v>
      </c>
      <c r="EC97">
        <v>5996.505859375</v>
      </c>
      <c r="ED97">
        <v>8305.4111328125</v>
      </c>
      <c r="EE97">
        <v>7274.830078125</v>
      </c>
      <c r="EF97">
        <v>7951.966796875</v>
      </c>
      <c r="EG97">
        <v>5836.4931640625</v>
      </c>
      <c r="EH97">
        <v>6681.849609375</v>
      </c>
      <c r="EI97">
        <v>7084.1396484375</v>
      </c>
      <c r="EJ97">
        <v>7011.5107421875</v>
      </c>
      <c r="EK97">
        <v>8687.4248046875</v>
      </c>
      <c r="EL97">
        <v>7961.60400390625</v>
      </c>
      <c r="EM97">
        <v>6501.0771484375</v>
      </c>
      <c r="EN97">
        <v>6786.60546875</v>
      </c>
      <c r="EO97">
        <v>5802.4033203125</v>
      </c>
      <c r="EP97">
        <v>8303.1123046875</v>
      </c>
      <c r="EQ97">
        <v>7280.38427734375</v>
      </c>
      <c r="ER97">
        <v>7965.33837890625</v>
      </c>
      <c r="ES97">
        <v>5843.63916015625</v>
      </c>
      <c r="ET97">
        <v>6709.79345703125</v>
      </c>
      <c r="EU97">
        <v>7035.42919921875</v>
      </c>
      <c r="EV97">
        <v>7018.78564453125</v>
      </c>
      <c r="EW97">
        <v>8584.6708984375</v>
      </c>
      <c r="EX97">
        <v>7972.255859375</v>
      </c>
      <c r="EY97">
        <v>6503.0107421875</v>
      </c>
      <c r="EZ97">
        <v>6780.38330078125</v>
      </c>
      <c r="FA97">
        <v>5886.3642578125</v>
      </c>
      <c r="FB97">
        <v>8297.001953125</v>
      </c>
      <c r="FC97">
        <v>7281.90771484375</v>
      </c>
      <c r="FD97">
        <v>7972.61181640625</v>
      </c>
      <c r="FE97">
        <v>5847.478515625</v>
      </c>
      <c r="FF97">
        <v>6735.1640625</v>
      </c>
      <c r="FG97">
        <v>6969.537109375</v>
      </c>
      <c r="FH97">
        <v>7011.52294921875</v>
      </c>
      <c r="FI97">
        <v>8588.1318359375</v>
      </c>
      <c r="FJ97">
        <v>7967.056640625</v>
      </c>
      <c r="FK97">
        <v>6507.41455078125</v>
      </c>
      <c r="FL97">
        <v>6794.81787109375</v>
      </c>
      <c r="FM97">
        <v>5930.8125</v>
      </c>
      <c r="FN97">
        <v>8279.73828125</v>
      </c>
      <c r="FO97">
        <v>7258.41015625</v>
      </c>
      <c r="FP97">
        <v>7976.01025390625</v>
      </c>
      <c r="FQ97">
        <v>5836.84130859375</v>
      </c>
      <c r="FR97">
        <v>6762.65869140625</v>
      </c>
      <c r="FS97">
        <v>6985.19140625</v>
      </c>
      <c r="FT97">
        <v>7008.28515625</v>
      </c>
      <c r="FU97">
        <v>8494.2802734375</v>
      </c>
      <c r="FV97">
        <v>7913.83349609375</v>
      </c>
      <c r="FW97">
        <v>6488.07958984375</v>
      </c>
      <c r="FX97">
        <v>6817.41259765625</v>
      </c>
      <c r="FY97">
        <v>6078.32861328125</v>
      </c>
      <c r="FZ97">
        <v>8281.470703125</v>
      </c>
      <c r="GA97">
        <v>7259.77685546875</v>
      </c>
      <c r="GB97">
        <v>7502.69921875</v>
      </c>
      <c r="GC97">
        <v>7505.58642578125</v>
      </c>
      <c r="GD97">
        <v>7492.474609375</v>
      </c>
      <c r="GE97">
        <v>7486.79931640625</v>
      </c>
      <c r="GF97">
        <v>7522.0615234375</v>
      </c>
      <c r="GG97">
        <v>7496.87158203125</v>
      </c>
      <c r="GH97">
        <v>7514.9140625</v>
      </c>
      <c r="GI97">
        <v>7509.19921875</v>
      </c>
      <c r="GJ97">
        <v>7498.37890625</v>
      </c>
      <c r="GK97">
        <v>7479.14111328125</v>
      </c>
      <c r="GL97">
        <v>7937.1103515625</v>
      </c>
      <c r="GM97">
        <v>5840.16162109375</v>
      </c>
      <c r="GN97">
        <v>6670.17431640625</v>
      </c>
      <c r="GO97">
        <v>7109.84765625</v>
      </c>
      <c r="GP97">
        <v>7011.30517578125</v>
      </c>
      <c r="GQ97">
        <v>8637.2177734375</v>
      </c>
      <c r="GR97">
        <v>7967.1787109375</v>
      </c>
      <c r="GS97">
        <v>6516.26611328125</v>
      </c>
      <c r="GT97">
        <v>6785.6181640625</v>
      </c>
      <c r="GU97">
        <v>5914.248046875</v>
      </c>
      <c r="GV97">
        <v>8297.990234375</v>
      </c>
      <c r="GW97">
        <v>7277.9443359375</v>
      </c>
      <c r="GX97">
        <v>7499.0166015625</v>
      </c>
      <c r="GY97">
        <v>7499.01611328125</v>
      </c>
    </row>
    <row r="98" spans="1:207" x14ac:dyDescent="0.2">
      <c r="A98" s="223">
        <v>45627</v>
      </c>
      <c r="B98">
        <v>12</v>
      </c>
      <c r="C98">
        <v>2024</v>
      </c>
      <c r="D98">
        <v>7701.65576171875</v>
      </c>
      <c r="E98">
        <v>7639.80517578125</v>
      </c>
      <c r="F98">
        <v>7726.71728515625</v>
      </c>
      <c r="G98">
        <v>7761.10693359375</v>
      </c>
      <c r="H98">
        <v>7745.04345703125</v>
      </c>
      <c r="I98">
        <v>7743.35693359375</v>
      </c>
      <c r="J98">
        <v>7683.89599609375</v>
      </c>
      <c r="K98">
        <v>7682.02783203125</v>
      </c>
      <c r="L98">
        <v>7743.427734375</v>
      </c>
      <c r="M98">
        <v>7731.181640625</v>
      </c>
      <c r="N98">
        <v>7754.7939453125</v>
      </c>
      <c r="O98">
        <v>7685.97802734375</v>
      </c>
      <c r="P98">
        <v>7659.93603515625</v>
      </c>
      <c r="Q98">
        <v>7636.25146484375</v>
      </c>
      <c r="R98">
        <v>7780.837890625</v>
      </c>
      <c r="S98">
        <v>7868.21826171875</v>
      </c>
      <c r="T98">
        <v>7791.03759765625</v>
      </c>
      <c r="U98">
        <v>7705.1708984375</v>
      </c>
      <c r="V98">
        <v>7631.50146484375</v>
      </c>
      <c r="W98">
        <v>7639.013671875</v>
      </c>
      <c r="X98">
        <v>7827.97021484375</v>
      </c>
      <c r="Y98">
        <v>7767.70166015625</v>
      </c>
      <c r="Z98">
        <v>7848.595703125</v>
      </c>
      <c r="AA98">
        <v>7728.076171875</v>
      </c>
      <c r="AB98">
        <v>7700.47998046875</v>
      </c>
      <c r="AC98">
        <v>7699.3203125</v>
      </c>
      <c r="AD98">
        <v>7802.25927734375</v>
      </c>
      <c r="AE98">
        <v>7874.57080078125</v>
      </c>
      <c r="AF98">
        <v>7763.23388671875</v>
      </c>
      <c r="AG98">
        <v>7770.4921875</v>
      </c>
      <c r="AH98">
        <v>7662.39111328125</v>
      </c>
      <c r="AI98">
        <v>7677.703125</v>
      </c>
      <c r="AJ98">
        <v>7798.357421875</v>
      </c>
      <c r="AK98">
        <v>7756.9423828125</v>
      </c>
      <c r="AL98">
        <v>7826.96826171875</v>
      </c>
      <c r="AM98">
        <v>7723.51513671875</v>
      </c>
      <c r="AN98">
        <v>7689.193359375</v>
      </c>
      <c r="AO98">
        <v>7702.55615234375</v>
      </c>
      <c r="AP98">
        <v>7776.189453125</v>
      </c>
      <c r="AQ98">
        <v>7902.90087890625</v>
      </c>
      <c r="AR98">
        <v>7818.9931640625</v>
      </c>
      <c r="AS98">
        <v>7709.564453125</v>
      </c>
      <c r="AT98">
        <v>7703.34375</v>
      </c>
      <c r="AU98">
        <v>7665.28369140625</v>
      </c>
      <c r="AV98">
        <v>7828.6533203125</v>
      </c>
      <c r="AW98">
        <v>7783.61279296875</v>
      </c>
      <c r="AX98">
        <v>7854.2783203125</v>
      </c>
      <c r="AY98">
        <v>7761.72265625</v>
      </c>
      <c r="AZ98">
        <v>7682.64208984375</v>
      </c>
      <c r="BA98">
        <v>7691.10302734375</v>
      </c>
      <c r="BB98">
        <v>7843.26611328125</v>
      </c>
      <c r="BC98">
        <v>7831.0185546875</v>
      </c>
      <c r="BD98">
        <v>7858.09130859375</v>
      </c>
      <c r="BE98">
        <v>7721.21337890625</v>
      </c>
      <c r="BF98">
        <v>7670.17626953125</v>
      </c>
      <c r="BG98">
        <v>7657.51416015625</v>
      </c>
      <c r="BH98">
        <v>7790.10791015625</v>
      </c>
      <c r="BI98">
        <v>7841.2412109375</v>
      </c>
      <c r="BJ98">
        <v>7832.5107421875</v>
      </c>
      <c r="BK98">
        <v>7749.12744140625</v>
      </c>
      <c r="BL98">
        <v>8045.158203125</v>
      </c>
      <c r="BM98">
        <v>5987.98681640625</v>
      </c>
      <c r="BN98">
        <v>6635.19677734375</v>
      </c>
      <c r="BO98">
        <v>7833.75341796875</v>
      </c>
      <c r="BP98">
        <v>7080.1708984375</v>
      </c>
      <c r="BQ98">
        <v>8952.7314453125</v>
      </c>
      <c r="BR98">
        <v>8239.443359375</v>
      </c>
      <c r="BS98">
        <v>6894.3046875</v>
      </c>
      <c r="BT98">
        <v>6911.13037109375</v>
      </c>
      <c r="BU98">
        <v>6025.84912109375</v>
      </c>
      <c r="BV98">
        <v>8683.1494140625</v>
      </c>
      <c r="BW98">
        <v>7482.16845703125</v>
      </c>
      <c r="BX98">
        <v>8067.93212890625</v>
      </c>
      <c r="BY98">
        <v>5985.34033203125</v>
      </c>
      <c r="BZ98">
        <v>6663.921875</v>
      </c>
      <c r="CA98">
        <v>7770.4248046875</v>
      </c>
      <c r="CB98">
        <v>7082.48193359375</v>
      </c>
      <c r="CC98">
        <v>8979.455078125</v>
      </c>
      <c r="CD98">
        <v>8204.5673828125</v>
      </c>
      <c r="CE98">
        <v>6869.1259765625</v>
      </c>
      <c r="CF98">
        <v>6953.4052734375</v>
      </c>
      <c r="CG98">
        <v>5730.513671875</v>
      </c>
      <c r="CH98">
        <v>8708.138671875</v>
      </c>
      <c r="CI98">
        <v>7480.68408203125</v>
      </c>
      <c r="CJ98">
        <v>8085.29736328125</v>
      </c>
      <c r="CK98">
        <v>5966</v>
      </c>
      <c r="CL98">
        <v>6720.8154296875</v>
      </c>
      <c r="CM98">
        <v>7605.70849609375</v>
      </c>
      <c r="CN98">
        <v>7077.73974609375</v>
      </c>
      <c r="CO98">
        <v>8890.2548828125</v>
      </c>
      <c r="CP98">
        <v>8231.8818359375</v>
      </c>
      <c r="CQ98">
        <v>6871.8486328125</v>
      </c>
      <c r="CR98">
        <v>6947.00732421875</v>
      </c>
      <c r="CS98">
        <v>6009.59716796875</v>
      </c>
      <c r="CT98">
        <v>8713.2041015625</v>
      </c>
      <c r="CU98">
        <v>7444.6494140625</v>
      </c>
      <c r="CV98">
        <v>8101.93603515625</v>
      </c>
      <c r="CW98">
        <v>6000.00927734375</v>
      </c>
      <c r="CX98">
        <v>6731.7529296875</v>
      </c>
      <c r="CY98">
        <v>7627.884765625</v>
      </c>
      <c r="CZ98">
        <v>7075.0966796875</v>
      </c>
      <c r="DA98">
        <v>8951.8876953125</v>
      </c>
      <c r="DB98">
        <v>8147.52880859375</v>
      </c>
      <c r="DC98">
        <v>6851.5703125</v>
      </c>
      <c r="DD98">
        <v>6935.94091796875</v>
      </c>
      <c r="DE98">
        <v>5959.21875</v>
      </c>
      <c r="DF98">
        <v>8689.99609375</v>
      </c>
      <c r="DG98">
        <v>7452.53466796875</v>
      </c>
      <c r="DH98">
        <v>8116.40380859375</v>
      </c>
      <c r="DI98">
        <v>5982.23876953125</v>
      </c>
      <c r="DJ98">
        <v>6762.30615234375</v>
      </c>
      <c r="DK98">
        <v>7456.21728515625</v>
      </c>
      <c r="DL98">
        <v>7073.828125</v>
      </c>
      <c r="DM98">
        <v>8939.98828125</v>
      </c>
      <c r="DN98">
        <v>8204.466796875</v>
      </c>
      <c r="DO98">
        <v>6867.181640625</v>
      </c>
      <c r="DP98">
        <v>6948.27294921875</v>
      </c>
      <c r="DQ98">
        <v>5857.716796875</v>
      </c>
      <c r="DR98">
        <v>8676.5361328125</v>
      </c>
      <c r="DS98">
        <v>7425.8779296875</v>
      </c>
      <c r="DT98">
        <v>8123.45654296875</v>
      </c>
      <c r="DU98">
        <v>5978.40087890625</v>
      </c>
      <c r="DV98">
        <v>6763.55224609375</v>
      </c>
      <c r="DW98">
        <v>7461.31591796875</v>
      </c>
      <c r="DX98">
        <v>7089.07275390625</v>
      </c>
      <c r="DY98">
        <v>8926.3359375</v>
      </c>
      <c r="DZ98">
        <v>8166.32763671875</v>
      </c>
      <c r="EA98">
        <v>6853.99658203125</v>
      </c>
      <c r="EB98">
        <v>6933.84228515625</v>
      </c>
      <c r="EC98">
        <v>6131.7607421875</v>
      </c>
      <c r="ED98">
        <v>8685.9921875</v>
      </c>
      <c r="EE98">
        <v>7430.349609375</v>
      </c>
      <c r="EF98">
        <v>8127.169921875</v>
      </c>
      <c r="EG98">
        <v>5982.28125</v>
      </c>
      <c r="EH98">
        <v>6789.37060546875</v>
      </c>
      <c r="EI98">
        <v>7458.3505859375</v>
      </c>
      <c r="EJ98">
        <v>7079.60400390625</v>
      </c>
      <c r="EK98">
        <v>8869.583984375</v>
      </c>
      <c r="EL98">
        <v>8139.85888671875</v>
      </c>
      <c r="EM98">
        <v>6828.51220703125</v>
      </c>
      <c r="EN98">
        <v>6971.76171875</v>
      </c>
      <c r="EO98">
        <v>5931.287109375</v>
      </c>
      <c r="EP98">
        <v>8687.3583984375</v>
      </c>
      <c r="EQ98">
        <v>7434.70654296875</v>
      </c>
      <c r="ER98">
        <v>8140.3154296875</v>
      </c>
      <c r="ES98">
        <v>5988.8291015625</v>
      </c>
      <c r="ET98">
        <v>6814.39990234375</v>
      </c>
      <c r="EU98">
        <v>7408.58349609375</v>
      </c>
      <c r="EV98">
        <v>7088.41357421875</v>
      </c>
      <c r="EW98">
        <v>8769.7861328125</v>
      </c>
      <c r="EX98">
        <v>8146.0009765625</v>
      </c>
      <c r="EY98">
        <v>6829.6376953125</v>
      </c>
      <c r="EZ98">
        <v>6960.9970703125</v>
      </c>
      <c r="FA98">
        <v>6015.45703125</v>
      </c>
      <c r="FB98">
        <v>8682.712890625</v>
      </c>
      <c r="FC98">
        <v>7438.47607421875</v>
      </c>
      <c r="FD98">
        <v>8147.22998046875</v>
      </c>
      <c r="FE98">
        <v>5994.38427734375</v>
      </c>
      <c r="FF98">
        <v>6839.68115234375</v>
      </c>
      <c r="FG98">
        <v>7346.736328125</v>
      </c>
      <c r="FH98">
        <v>7077.65185546875</v>
      </c>
      <c r="FI98">
        <v>8775.2021484375</v>
      </c>
      <c r="FJ98">
        <v>8136.40283203125</v>
      </c>
      <c r="FK98">
        <v>6834.60888671875</v>
      </c>
      <c r="FL98">
        <v>6983.30615234375</v>
      </c>
      <c r="FM98">
        <v>6062.84130859375</v>
      </c>
      <c r="FN98">
        <v>8662.9033203125</v>
      </c>
      <c r="FO98">
        <v>7414.54541015625</v>
      </c>
      <c r="FP98">
        <v>8150.08642578125</v>
      </c>
      <c r="FQ98">
        <v>5985.48095703125</v>
      </c>
      <c r="FR98">
        <v>6868.45849609375</v>
      </c>
      <c r="FS98">
        <v>7362.95556640625</v>
      </c>
      <c r="FT98">
        <v>7071.5029296875</v>
      </c>
      <c r="FU98">
        <v>8683.53125</v>
      </c>
      <c r="FV98">
        <v>8075.55615234375</v>
      </c>
      <c r="FW98">
        <v>6813.79345703125</v>
      </c>
      <c r="FX98">
        <v>7020.97998046875</v>
      </c>
      <c r="FY98">
        <v>6212.81591796875</v>
      </c>
      <c r="FZ98">
        <v>8670.0107421875</v>
      </c>
      <c r="GA98">
        <v>7415.49658203125</v>
      </c>
      <c r="GB98">
        <v>7700.82666015625</v>
      </c>
      <c r="GC98">
        <v>7702.66796875</v>
      </c>
      <c r="GD98">
        <v>7695.955078125</v>
      </c>
      <c r="GE98">
        <v>7683.7744140625</v>
      </c>
      <c r="GF98">
        <v>7724.0546875</v>
      </c>
      <c r="GG98">
        <v>7696.7998046875</v>
      </c>
      <c r="GH98">
        <v>7717.41259765625</v>
      </c>
      <c r="GI98">
        <v>7711.30517578125</v>
      </c>
      <c r="GJ98">
        <v>7704.24365234375</v>
      </c>
      <c r="GK98">
        <v>7684.97119140625</v>
      </c>
      <c r="GL98">
        <v>8113.08935546875</v>
      </c>
      <c r="GM98">
        <v>5985.86083984375</v>
      </c>
      <c r="GN98">
        <v>6776.7998046875</v>
      </c>
      <c r="GO98">
        <v>7483.3017578125</v>
      </c>
      <c r="GP98">
        <v>7078.44677734375</v>
      </c>
      <c r="GQ98">
        <v>8820.8017578125</v>
      </c>
      <c r="GR98">
        <v>8147.26318359375</v>
      </c>
      <c r="GS98">
        <v>6844.9150390625</v>
      </c>
      <c r="GT98">
        <v>6970.0205078125</v>
      </c>
      <c r="GU98">
        <v>6045.3798828125</v>
      </c>
      <c r="GV98">
        <v>8680</v>
      </c>
      <c r="GW98">
        <v>7433.3427734375</v>
      </c>
      <c r="GX98">
        <v>7701.29833984375</v>
      </c>
      <c r="GY98">
        <v>7701.29833984375</v>
      </c>
    </row>
    <row r="99" spans="1:207" x14ac:dyDescent="0.2">
      <c r="A99" s="223">
        <v>45658</v>
      </c>
      <c r="B99">
        <v>1</v>
      </c>
      <c r="C99">
        <v>2025</v>
      </c>
      <c r="D99">
        <v>7841.31298828125</v>
      </c>
      <c r="E99">
        <v>7816.01953125</v>
      </c>
      <c r="F99">
        <v>7920.54150390625</v>
      </c>
      <c r="G99">
        <v>7948.90185546875</v>
      </c>
      <c r="H99">
        <v>7883.9091796875</v>
      </c>
      <c r="I99">
        <v>7940.576171875</v>
      </c>
      <c r="J99">
        <v>7822.39453125</v>
      </c>
      <c r="K99">
        <v>7855.9453125</v>
      </c>
      <c r="L99">
        <v>7941.45068359375</v>
      </c>
      <c r="M99">
        <v>7921.865234375</v>
      </c>
      <c r="N99">
        <v>7897.93212890625</v>
      </c>
      <c r="O99">
        <v>7880.0498046875</v>
      </c>
      <c r="P99">
        <v>7799.22412109375</v>
      </c>
      <c r="Q99">
        <v>7817.17041015625</v>
      </c>
      <c r="R99">
        <v>7987.5751953125</v>
      </c>
      <c r="S99">
        <v>8075.29638671875</v>
      </c>
      <c r="T99">
        <v>7941.41943359375</v>
      </c>
      <c r="U99">
        <v>7896.40380859375</v>
      </c>
      <c r="V99">
        <v>7776.4775390625</v>
      </c>
      <c r="W99">
        <v>7814.3916015625</v>
      </c>
      <c r="X99">
        <v>8037.63525390625</v>
      </c>
      <c r="Y99">
        <v>7966.57373046875</v>
      </c>
      <c r="Z99">
        <v>7998.66748046875</v>
      </c>
      <c r="AA99">
        <v>7917.18359375</v>
      </c>
      <c r="AB99">
        <v>7850.6650390625</v>
      </c>
      <c r="AC99">
        <v>7881.1669921875</v>
      </c>
      <c r="AD99">
        <v>8009.41552734375</v>
      </c>
      <c r="AE99">
        <v>8086.19482421875</v>
      </c>
      <c r="AF99">
        <v>7909.98486328125</v>
      </c>
      <c r="AG99">
        <v>7964.505859375</v>
      </c>
      <c r="AH99">
        <v>7808.974609375</v>
      </c>
      <c r="AI99">
        <v>7858.65380859375</v>
      </c>
      <c r="AJ99">
        <v>8009.00537109375</v>
      </c>
      <c r="AK99">
        <v>7954.9482421875</v>
      </c>
      <c r="AL99">
        <v>7977.6572265625</v>
      </c>
      <c r="AM99">
        <v>7923.4091796875</v>
      </c>
      <c r="AN99">
        <v>7838.30419921875</v>
      </c>
      <c r="AO99">
        <v>7887.11669921875</v>
      </c>
      <c r="AP99">
        <v>7983.48046875</v>
      </c>
      <c r="AQ99">
        <v>8115.02783203125</v>
      </c>
      <c r="AR99">
        <v>7978.22509765625</v>
      </c>
      <c r="AS99">
        <v>7910.421875</v>
      </c>
      <c r="AT99">
        <v>7856.91162109375</v>
      </c>
      <c r="AU99">
        <v>7845.888671875</v>
      </c>
      <c r="AV99">
        <v>8047.63720703125</v>
      </c>
      <c r="AW99">
        <v>7991.55419921875</v>
      </c>
      <c r="AX99">
        <v>8020.09619140625</v>
      </c>
      <c r="AY99">
        <v>7965.77587890625</v>
      </c>
      <c r="AZ99">
        <v>7842.826171875</v>
      </c>
      <c r="BA99">
        <v>7882.326171875</v>
      </c>
      <c r="BB99">
        <v>8065.4892578125</v>
      </c>
      <c r="BC99">
        <v>8052.46435546875</v>
      </c>
      <c r="BD99">
        <v>8030.66455078125</v>
      </c>
      <c r="BE99">
        <v>7923.08056640625</v>
      </c>
      <c r="BF99">
        <v>7835.37890625</v>
      </c>
      <c r="BG99">
        <v>7844.03564453125</v>
      </c>
      <c r="BH99">
        <v>8007.857421875</v>
      </c>
      <c r="BI99">
        <v>8060.7353515625</v>
      </c>
      <c r="BJ99">
        <v>8001.2421875</v>
      </c>
      <c r="BK99">
        <v>7958.919921875</v>
      </c>
      <c r="BL99">
        <v>8193.6337890625</v>
      </c>
      <c r="BM99">
        <v>6131.5771484375</v>
      </c>
      <c r="BN99">
        <v>6628.96435546875</v>
      </c>
      <c r="BO99">
        <v>8173.46337890625</v>
      </c>
      <c r="BP99">
        <v>7196.28125</v>
      </c>
      <c r="BQ99">
        <v>9162.4951171875</v>
      </c>
      <c r="BR99">
        <v>8372.859375</v>
      </c>
      <c r="BS99">
        <v>7050.740234375</v>
      </c>
      <c r="BT99">
        <v>7073.7333984375</v>
      </c>
      <c r="BU99">
        <v>6065.57958984375</v>
      </c>
      <c r="BV99">
        <v>9149.1240234375</v>
      </c>
      <c r="BW99">
        <v>7651.38427734375</v>
      </c>
      <c r="BX99">
        <v>8216.6015625</v>
      </c>
      <c r="BY99">
        <v>6129.748046875</v>
      </c>
      <c r="BZ99">
        <v>6655.2705078125</v>
      </c>
      <c r="CA99">
        <v>8112.806640625</v>
      </c>
      <c r="CB99">
        <v>7199.0576171875</v>
      </c>
      <c r="CC99">
        <v>9187.1591796875</v>
      </c>
      <c r="CD99">
        <v>8326.3974609375</v>
      </c>
      <c r="CE99">
        <v>7026.04052734375</v>
      </c>
      <c r="CF99">
        <v>7120.962890625</v>
      </c>
      <c r="CG99">
        <v>5773.09619140625</v>
      </c>
      <c r="CH99">
        <v>9176.69140625</v>
      </c>
      <c r="CI99">
        <v>7653.958984375</v>
      </c>
      <c r="CJ99">
        <v>8233.873046875</v>
      </c>
      <c r="CK99">
        <v>6108.3740234375</v>
      </c>
      <c r="CL99">
        <v>6697.75341796875</v>
      </c>
      <c r="CM99">
        <v>7923.212890625</v>
      </c>
      <c r="CN99">
        <v>7194.4091796875</v>
      </c>
      <c r="CO99">
        <v>9099.9072265625</v>
      </c>
      <c r="CP99">
        <v>8356.248046875</v>
      </c>
      <c r="CQ99">
        <v>7031.07861328125</v>
      </c>
      <c r="CR99">
        <v>7116.046875</v>
      </c>
      <c r="CS99">
        <v>6041.6279296875</v>
      </c>
      <c r="CT99">
        <v>9179.7919921875</v>
      </c>
      <c r="CU99">
        <v>7623.09326171875</v>
      </c>
      <c r="CV99">
        <v>8250.2900390625</v>
      </c>
      <c r="CW99">
        <v>6146.689453125</v>
      </c>
      <c r="CX99">
        <v>6714.9150390625</v>
      </c>
      <c r="CY99">
        <v>7941.4189453125</v>
      </c>
      <c r="CZ99">
        <v>7190.744140625</v>
      </c>
      <c r="DA99">
        <v>9159.154296875</v>
      </c>
      <c r="DB99">
        <v>8253.1162109375</v>
      </c>
      <c r="DC99">
        <v>7011.498046875</v>
      </c>
      <c r="DD99">
        <v>7104.97802734375</v>
      </c>
      <c r="DE99">
        <v>5991.42138671875</v>
      </c>
      <c r="DF99">
        <v>9153.0029296875</v>
      </c>
      <c r="DG99">
        <v>7635.0322265625</v>
      </c>
      <c r="DH99">
        <v>8264.763671875</v>
      </c>
      <c r="DI99">
        <v>6126.03662109375</v>
      </c>
      <c r="DJ99">
        <v>6740.18310546875</v>
      </c>
      <c r="DK99">
        <v>7769.65966796875</v>
      </c>
      <c r="DL99">
        <v>7189.64111328125</v>
      </c>
      <c r="DM99">
        <v>9147.0205078125</v>
      </c>
      <c r="DN99">
        <v>8316.7353515625</v>
      </c>
      <c r="DO99">
        <v>7027.771484375</v>
      </c>
      <c r="DP99">
        <v>7117.7705078125</v>
      </c>
      <c r="DQ99">
        <v>5890.0078125</v>
      </c>
      <c r="DR99">
        <v>9137.7060546875</v>
      </c>
      <c r="DS99">
        <v>7605.58251953125</v>
      </c>
      <c r="DT99">
        <v>8273.37890625</v>
      </c>
      <c r="DU99">
        <v>6122.29150390625</v>
      </c>
      <c r="DV99">
        <v>6739.87890625</v>
      </c>
      <c r="DW99">
        <v>7769.37158203125</v>
      </c>
      <c r="DX99">
        <v>7205.14892578125</v>
      </c>
      <c r="DY99">
        <v>9135.353515625</v>
      </c>
      <c r="DZ99">
        <v>8268.720703125</v>
      </c>
      <c r="EA99">
        <v>7014.7998046875</v>
      </c>
      <c r="EB99">
        <v>7103.11962890625</v>
      </c>
      <c r="EC99">
        <v>6158.27783203125</v>
      </c>
      <c r="ED99">
        <v>9149.927734375</v>
      </c>
      <c r="EE99">
        <v>7616.54833984375</v>
      </c>
      <c r="EF99">
        <v>8277.6552734375</v>
      </c>
      <c r="EG99">
        <v>6127.37939453125</v>
      </c>
      <c r="EH99">
        <v>6757.18359375</v>
      </c>
      <c r="EI99">
        <v>7769.7900390625</v>
      </c>
      <c r="EJ99">
        <v>7196.8427734375</v>
      </c>
      <c r="EK99">
        <v>9078.431640625</v>
      </c>
      <c r="EL99">
        <v>8240.71484375</v>
      </c>
      <c r="EM99">
        <v>6988.4013671875</v>
      </c>
      <c r="EN99">
        <v>7146.01513671875</v>
      </c>
      <c r="EO99">
        <v>5958.9091796875</v>
      </c>
      <c r="EP99">
        <v>9151.2587890625</v>
      </c>
      <c r="EQ99">
        <v>7620.94287109375</v>
      </c>
      <c r="ER99">
        <v>8290.666015625</v>
      </c>
      <c r="ES99">
        <v>6133.68359375</v>
      </c>
      <c r="ET99">
        <v>6779.81005859375</v>
      </c>
      <c r="EU99">
        <v>7699.70361328125</v>
      </c>
      <c r="EV99">
        <v>7203.384765625</v>
      </c>
      <c r="EW99">
        <v>8981.19921875</v>
      </c>
      <c r="EX99">
        <v>8244.404296875</v>
      </c>
      <c r="EY99">
        <v>6989.154296875</v>
      </c>
      <c r="EZ99">
        <v>7133.95947265625</v>
      </c>
      <c r="FA99">
        <v>6042.9521484375</v>
      </c>
      <c r="FB99">
        <v>9145.4189453125</v>
      </c>
      <c r="FC99">
        <v>7626.9248046875</v>
      </c>
      <c r="FD99">
        <v>8299.248046875</v>
      </c>
      <c r="FE99">
        <v>6140.4130859375</v>
      </c>
      <c r="FF99">
        <v>6804.73095703125</v>
      </c>
      <c r="FG99">
        <v>7637.638671875</v>
      </c>
      <c r="FH99">
        <v>7191.95458984375</v>
      </c>
      <c r="FI99">
        <v>8984.7646484375</v>
      </c>
      <c r="FJ99">
        <v>8234.1962890625</v>
      </c>
      <c r="FK99">
        <v>6994.96826171875</v>
      </c>
      <c r="FL99">
        <v>7158.1064453125</v>
      </c>
      <c r="FM99">
        <v>6088.6123046875</v>
      </c>
      <c r="FN99">
        <v>9123.6298828125</v>
      </c>
      <c r="FO99">
        <v>7608.923828125</v>
      </c>
      <c r="FP99">
        <v>8303.306640625</v>
      </c>
      <c r="FQ99">
        <v>6131.69580078125</v>
      </c>
      <c r="FR99">
        <v>6815.587890625</v>
      </c>
      <c r="FS99">
        <v>7627.31787109375</v>
      </c>
      <c r="FT99">
        <v>7185.3037109375</v>
      </c>
      <c r="FU99">
        <v>8896.505859375</v>
      </c>
      <c r="FV99">
        <v>8167.900390625</v>
      </c>
      <c r="FW99">
        <v>6976.1689453125</v>
      </c>
      <c r="FX99">
        <v>7198.4326171875</v>
      </c>
      <c r="FY99">
        <v>6236.74267578125</v>
      </c>
      <c r="FZ99">
        <v>9131.3408203125</v>
      </c>
      <c r="GA99">
        <v>7616.0224609375</v>
      </c>
      <c r="GB99">
        <v>7868.64453125</v>
      </c>
      <c r="GC99">
        <v>7868.98779296875</v>
      </c>
      <c r="GD99">
        <v>7864.8662109375</v>
      </c>
      <c r="GE99">
        <v>7850.63671875</v>
      </c>
      <c r="GF99">
        <v>7895.07421875</v>
      </c>
      <c r="GG99">
        <v>7866.01171875</v>
      </c>
      <c r="GH99">
        <v>7888.88232421875</v>
      </c>
      <c r="GI99">
        <v>7882.90478515625</v>
      </c>
      <c r="GJ99">
        <v>7882.3662109375</v>
      </c>
      <c r="GK99">
        <v>7862.2236328125</v>
      </c>
      <c r="GL99">
        <v>8263.0634765625</v>
      </c>
      <c r="GM99">
        <v>6130.8271484375</v>
      </c>
      <c r="GN99">
        <v>6747.8349609375</v>
      </c>
      <c r="GO99">
        <v>7784.67529296875</v>
      </c>
      <c r="GP99">
        <v>7193.6376953125</v>
      </c>
      <c r="GQ99">
        <v>9030.8740234375</v>
      </c>
      <c r="GR99">
        <v>8250.6669921875</v>
      </c>
      <c r="GS99">
        <v>7004.94873046875</v>
      </c>
      <c r="GT99">
        <v>7142.46484375</v>
      </c>
      <c r="GU99">
        <v>6073.4775390625</v>
      </c>
      <c r="GV99">
        <v>9142.7724609375</v>
      </c>
      <c r="GW99">
        <v>7621.44189453125</v>
      </c>
      <c r="GX99">
        <v>7873.41845703125</v>
      </c>
      <c r="GY99">
        <v>7873.41748046875</v>
      </c>
    </row>
    <row r="100" spans="1:207" x14ac:dyDescent="0.2">
      <c r="A100" s="223">
        <v>45689</v>
      </c>
      <c r="B100">
        <v>2</v>
      </c>
      <c r="C100">
        <v>2025</v>
      </c>
      <c r="D100">
        <v>8032.4443359375</v>
      </c>
      <c r="E100">
        <v>8021.8017578125</v>
      </c>
      <c r="F100">
        <v>8138.13916015625</v>
      </c>
      <c r="G100">
        <v>8108.126953125</v>
      </c>
      <c r="H100">
        <v>8110.2060546875</v>
      </c>
      <c r="I100">
        <v>8227.28515625</v>
      </c>
      <c r="J100">
        <v>8010.66650390625</v>
      </c>
      <c r="K100">
        <v>8058.1171875</v>
      </c>
      <c r="L100">
        <v>8156.55126953125</v>
      </c>
      <c r="M100">
        <v>8079.55615234375</v>
      </c>
      <c r="N100">
        <v>8119.07470703125</v>
      </c>
      <c r="O100">
        <v>8146.4462890625</v>
      </c>
      <c r="P100">
        <v>7984.041015625</v>
      </c>
      <c r="Q100">
        <v>8018.73876953125</v>
      </c>
      <c r="R100">
        <v>8201.775390625</v>
      </c>
      <c r="S100">
        <v>8230.455078125</v>
      </c>
      <c r="T100">
        <v>8162.919921875</v>
      </c>
      <c r="U100">
        <v>8162.85791015625</v>
      </c>
      <c r="V100">
        <v>7953.75048828125</v>
      </c>
      <c r="W100">
        <v>8010.70751953125</v>
      </c>
      <c r="X100">
        <v>8253.1201171875</v>
      </c>
      <c r="Y100">
        <v>8117.67724609375</v>
      </c>
      <c r="Z100">
        <v>8218.9267578125</v>
      </c>
      <c r="AA100">
        <v>8179.00390625</v>
      </c>
      <c r="AB100">
        <v>8034.4794921875</v>
      </c>
      <c r="AC100">
        <v>8079.3525390625</v>
      </c>
      <c r="AD100">
        <v>8218.794921875</v>
      </c>
      <c r="AE100">
        <v>8241.5751953125</v>
      </c>
      <c r="AF100">
        <v>8125.0791015625</v>
      </c>
      <c r="AG100">
        <v>8228.3203125</v>
      </c>
      <c r="AH100">
        <v>7989.30126953125</v>
      </c>
      <c r="AI100">
        <v>8056.40478515625</v>
      </c>
      <c r="AJ100">
        <v>8215.2275390625</v>
      </c>
      <c r="AK100">
        <v>8101.6181640625</v>
      </c>
      <c r="AL100">
        <v>8189.947265625</v>
      </c>
      <c r="AM100">
        <v>8184.873046875</v>
      </c>
      <c r="AN100">
        <v>8014.23681640625</v>
      </c>
      <c r="AO100">
        <v>8086.3232421875</v>
      </c>
      <c r="AP100">
        <v>8182.654296875</v>
      </c>
      <c r="AQ100">
        <v>8267.4765625</v>
      </c>
      <c r="AR100">
        <v>8185.2421875</v>
      </c>
      <c r="AS100">
        <v>8172.212890625</v>
      </c>
      <c r="AT100">
        <v>8031.681640625</v>
      </c>
      <c r="AU100">
        <v>8037.4521484375</v>
      </c>
      <c r="AV100">
        <v>8248.96484375</v>
      </c>
      <c r="AW100">
        <v>8137.85400390625</v>
      </c>
      <c r="AX100">
        <v>8227.3271484375</v>
      </c>
      <c r="AY100">
        <v>8220.8779296875</v>
      </c>
      <c r="AZ100">
        <v>8017.2763671875</v>
      </c>
      <c r="BA100">
        <v>8075.55615234375</v>
      </c>
      <c r="BB100">
        <v>8265.28515625</v>
      </c>
      <c r="BC100">
        <v>8202.8681640625</v>
      </c>
      <c r="BD100">
        <v>8237.2060546875</v>
      </c>
      <c r="BE100">
        <v>8177.142578125</v>
      </c>
      <c r="BF100">
        <v>8002.64306640625</v>
      </c>
      <c r="BG100">
        <v>8033.3466796875</v>
      </c>
      <c r="BH100">
        <v>8197.2412109375</v>
      </c>
      <c r="BI100">
        <v>8183.93994140625</v>
      </c>
      <c r="BJ100">
        <v>8196.6591796875</v>
      </c>
      <c r="BK100">
        <v>8211.3642578125</v>
      </c>
      <c r="BL100">
        <v>8459.6494140625</v>
      </c>
      <c r="BM100">
        <v>6215.2646484375</v>
      </c>
      <c r="BN100">
        <v>6651.01025390625</v>
      </c>
      <c r="BO100">
        <v>8472.3017578125</v>
      </c>
      <c r="BP100">
        <v>7269.37353515625</v>
      </c>
      <c r="BQ100">
        <v>9349.47265625</v>
      </c>
      <c r="BR100">
        <v>8522.3154296875</v>
      </c>
      <c r="BS100">
        <v>7211.91796875</v>
      </c>
      <c r="BT100">
        <v>7267.07275390625</v>
      </c>
      <c r="BU100">
        <v>6207.6064453125</v>
      </c>
      <c r="BV100">
        <v>9350.94921875</v>
      </c>
      <c r="BW100">
        <v>7869.705078125</v>
      </c>
      <c r="BX100">
        <v>8485.1220703125</v>
      </c>
      <c r="BY100">
        <v>6208.36083984375</v>
      </c>
      <c r="BZ100">
        <v>6678.330078125</v>
      </c>
      <c r="CA100">
        <v>8419.0048828125</v>
      </c>
      <c r="CB100">
        <v>7269.9765625</v>
      </c>
      <c r="CC100">
        <v>9377.771484375</v>
      </c>
      <c r="CD100">
        <v>8476.6171875</v>
      </c>
      <c r="CE100">
        <v>7186.56201171875</v>
      </c>
      <c r="CF100">
        <v>7317.609375</v>
      </c>
      <c r="CG100">
        <v>5930.63720703125</v>
      </c>
      <c r="CH100">
        <v>9387.72265625</v>
      </c>
      <c r="CI100">
        <v>7873.98388671875</v>
      </c>
      <c r="CJ100">
        <v>8503.625</v>
      </c>
      <c r="CK100">
        <v>6191.5244140625</v>
      </c>
      <c r="CL100">
        <v>6722.99169921875</v>
      </c>
      <c r="CM100">
        <v>8219.853515625</v>
      </c>
      <c r="CN100">
        <v>7266.66259765625</v>
      </c>
      <c r="CO100">
        <v>9286.05078125</v>
      </c>
      <c r="CP100">
        <v>8505.0078125</v>
      </c>
      <c r="CQ100">
        <v>7191.56396484375</v>
      </c>
      <c r="CR100">
        <v>7316.75634765625</v>
      </c>
      <c r="CS100">
        <v>6166.2451171875</v>
      </c>
      <c r="CT100">
        <v>9390.6748046875</v>
      </c>
      <c r="CU100">
        <v>7843.9501953125</v>
      </c>
      <c r="CV100">
        <v>8520.625</v>
      </c>
      <c r="CW100">
        <v>6224.14599609375</v>
      </c>
      <c r="CX100">
        <v>6739.29931640625</v>
      </c>
      <c r="CY100">
        <v>8249.287109375</v>
      </c>
      <c r="CZ100">
        <v>7265.291015625</v>
      </c>
      <c r="DA100">
        <v>9348.64453125</v>
      </c>
      <c r="DB100">
        <v>8396.337890625</v>
      </c>
      <c r="DC100">
        <v>7172.36328125</v>
      </c>
      <c r="DD100">
        <v>7313.70703125</v>
      </c>
      <c r="DE100">
        <v>6123.0576171875</v>
      </c>
      <c r="DF100">
        <v>9357.0341796875</v>
      </c>
      <c r="DG100">
        <v>7859.2548828125</v>
      </c>
      <c r="DH100">
        <v>8533.85546875</v>
      </c>
      <c r="DI100">
        <v>6211.79150390625</v>
      </c>
      <c r="DJ100">
        <v>6766.771484375</v>
      </c>
      <c r="DK100">
        <v>8065.08447265625</v>
      </c>
      <c r="DL100">
        <v>7261.24267578125</v>
      </c>
      <c r="DM100">
        <v>9338.08984375</v>
      </c>
      <c r="DN100">
        <v>8464.2705078125</v>
      </c>
      <c r="DO100">
        <v>7187.26513671875</v>
      </c>
      <c r="DP100">
        <v>7328.8076171875</v>
      </c>
      <c r="DQ100">
        <v>6013.62158203125</v>
      </c>
      <c r="DR100">
        <v>9341.3837890625</v>
      </c>
      <c r="DS100">
        <v>7827.0830078125</v>
      </c>
      <c r="DT100">
        <v>8544.6982421875</v>
      </c>
      <c r="DU100">
        <v>6207.62353515625</v>
      </c>
      <c r="DV100">
        <v>6766.533203125</v>
      </c>
      <c r="DW100">
        <v>8071.1162109375</v>
      </c>
      <c r="DX100">
        <v>7277.603515625</v>
      </c>
      <c r="DY100">
        <v>9325.34375</v>
      </c>
      <c r="DZ100">
        <v>8412.8232421875</v>
      </c>
      <c r="EA100">
        <v>7175.84521484375</v>
      </c>
      <c r="EB100">
        <v>7314.9384765625</v>
      </c>
      <c r="EC100">
        <v>6275.35791015625</v>
      </c>
      <c r="ED100">
        <v>9362.4189453125</v>
      </c>
      <c r="EE100">
        <v>7841.05078125</v>
      </c>
      <c r="EF100">
        <v>8549.7236328125</v>
      </c>
      <c r="EG100">
        <v>6211.96533203125</v>
      </c>
      <c r="EH100">
        <v>6784.9951171875</v>
      </c>
      <c r="EI100">
        <v>8078.0361328125</v>
      </c>
      <c r="EJ100">
        <v>7271.62060546875</v>
      </c>
      <c r="EK100">
        <v>9265.96484375</v>
      </c>
      <c r="EL100">
        <v>8381.029296875</v>
      </c>
      <c r="EM100">
        <v>7149.9599609375</v>
      </c>
      <c r="EN100">
        <v>7352.8642578125</v>
      </c>
      <c r="EO100">
        <v>6081.18310546875</v>
      </c>
      <c r="EP100">
        <v>9362.96484375</v>
      </c>
      <c r="EQ100">
        <v>7846.046875</v>
      </c>
      <c r="ER100">
        <v>8561.236328125</v>
      </c>
      <c r="ES100">
        <v>6218.86865234375</v>
      </c>
      <c r="ET100">
        <v>6808.03564453125</v>
      </c>
      <c r="EU100">
        <v>7999.380859375</v>
      </c>
      <c r="EV100">
        <v>7274.548828125</v>
      </c>
      <c r="EW100">
        <v>9164.4267578125</v>
      </c>
      <c r="EX100">
        <v>8384.4736328125</v>
      </c>
      <c r="EY100">
        <v>7149.53515625</v>
      </c>
      <c r="EZ100">
        <v>7347.90966796875</v>
      </c>
      <c r="FA100">
        <v>6175.54296875</v>
      </c>
      <c r="FB100">
        <v>9355.4658203125</v>
      </c>
      <c r="FC100">
        <v>7853.59912109375</v>
      </c>
      <c r="FD100">
        <v>8569.8291015625</v>
      </c>
      <c r="FE100">
        <v>6225.25</v>
      </c>
      <c r="FF100">
        <v>6835.09228515625</v>
      </c>
      <c r="FG100">
        <v>7936.212890625</v>
      </c>
      <c r="FH100">
        <v>7266.40380859375</v>
      </c>
      <c r="FI100">
        <v>9169.3408203125</v>
      </c>
      <c r="FJ100">
        <v>8374.974609375</v>
      </c>
      <c r="FK100">
        <v>7155.685546875</v>
      </c>
      <c r="FL100">
        <v>7372.9375</v>
      </c>
      <c r="FM100">
        <v>6213.04833984375</v>
      </c>
      <c r="FN100">
        <v>9331.435546875</v>
      </c>
      <c r="FO100">
        <v>7836.3466796875</v>
      </c>
      <c r="FP100">
        <v>8576.51953125</v>
      </c>
      <c r="FQ100">
        <v>6212.17578125</v>
      </c>
      <c r="FR100">
        <v>6846.11181640625</v>
      </c>
      <c r="FS100">
        <v>7928.56884765625</v>
      </c>
      <c r="FT100">
        <v>7262.90234375</v>
      </c>
      <c r="FU100">
        <v>9076.13671875</v>
      </c>
      <c r="FV100">
        <v>8303.2578125</v>
      </c>
      <c r="FW100">
        <v>7140.15966796875</v>
      </c>
      <c r="FX100">
        <v>7410.31982421875</v>
      </c>
      <c r="FY100">
        <v>6362.00244140625</v>
      </c>
      <c r="FZ100">
        <v>9335.37890625</v>
      </c>
      <c r="GA100">
        <v>7846.2890625</v>
      </c>
      <c r="GB100">
        <v>8069.63134765625</v>
      </c>
      <c r="GC100">
        <v>8068.38232421875</v>
      </c>
      <c r="GD100">
        <v>8062.4775390625</v>
      </c>
      <c r="GE100">
        <v>8043.4892578125</v>
      </c>
      <c r="GF100">
        <v>8089.9580078125</v>
      </c>
      <c r="GG100">
        <v>8060.28466796875</v>
      </c>
      <c r="GH100">
        <v>8081.18505859375</v>
      </c>
      <c r="GI100">
        <v>8070.974609375</v>
      </c>
      <c r="GJ100">
        <v>8070.796875</v>
      </c>
      <c r="GK100">
        <v>8044.02099609375</v>
      </c>
      <c r="GL100">
        <v>8533.345703125</v>
      </c>
      <c r="GM100">
        <v>6213.63427734375</v>
      </c>
      <c r="GN100">
        <v>6775.01025390625</v>
      </c>
      <c r="GO100">
        <v>8085.9326171875</v>
      </c>
      <c r="GP100">
        <v>7267.8369140625</v>
      </c>
      <c r="GQ100">
        <v>9216.1416015625</v>
      </c>
      <c r="GR100">
        <v>8392.4541015625</v>
      </c>
      <c r="GS100">
        <v>7166.15185546875</v>
      </c>
      <c r="GT100">
        <v>7351.697265625</v>
      </c>
      <c r="GU100">
        <v>6200.18310546875</v>
      </c>
      <c r="GV100">
        <v>9350.31640625</v>
      </c>
      <c r="GW100">
        <v>7846.9521484375</v>
      </c>
      <c r="GX100">
        <v>8064.55712890625</v>
      </c>
      <c r="GY100">
        <v>8064.55615234375</v>
      </c>
    </row>
    <row r="101" spans="1:207" x14ac:dyDescent="0.2">
      <c r="A101" s="223">
        <v>45717</v>
      </c>
      <c r="B101">
        <v>3</v>
      </c>
      <c r="C101">
        <v>2025</v>
      </c>
      <c r="D101">
        <v>8391.2568359375</v>
      </c>
      <c r="E101">
        <v>8338.4521484375</v>
      </c>
      <c r="F101">
        <v>8504.23046875</v>
      </c>
      <c r="G101">
        <v>8386.7392578125</v>
      </c>
      <c r="H101">
        <v>8419.9169921875</v>
      </c>
      <c r="I101">
        <v>8485.423828125</v>
      </c>
      <c r="J101">
        <v>8355.5654296875</v>
      </c>
      <c r="K101">
        <v>8368.3896484375</v>
      </c>
      <c r="L101">
        <v>8513.0439453125</v>
      </c>
      <c r="M101">
        <v>8354.787109375</v>
      </c>
      <c r="N101">
        <v>8429.1181640625</v>
      </c>
      <c r="O101">
        <v>8416.416015625</v>
      </c>
      <c r="P101">
        <v>8329.3603515625</v>
      </c>
      <c r="Q101">
        <v>8320.197265625</v>
      </c>
      <c r="R101">
        <v>8553.1572265625</v>
      </c>
      <c r="S101">
        <v>8485.9453125</v>
      </c>
      <c r="T101">
        <v>8460.8974609375</v>
      </c>
      <c r="U101">
        <v>8419.505859375</v>
      </c>
      <c r="V101">
        <v>8278.529296875</v>
      </c>
      <c r="W101">
        <v>8305.470703125</v>
      </c>
      <c r="X101">
        <v>8608.671875</v>
      </c>
      <c r="Y101">
        <v>8373.84765625</v>
      </c>
      <c r="Z101">
        <v>8510.775390625</v>
      </c>
      <c r="AA101">
        <v>8437.8681640625</v>
      </c>
      <c r="AB101">
        <v>8367.1787109375</v>
      </c>
      <c r="AC101">
        <v>8368.2314453125</v>
      </c>
      <c r="AD101">
        <v>8573.791015625</v>
      </c>
      <c r="AE101">
        <v>8491.302734375</v>
      </c>
      <c r="AF101">
        <v>8427.3447265625</v>
      </c>
      <c r="AG101">
        <v>8483.1162109375</v>
      </c>
      <c r="AH101">
        <v>8335.447265625</v>
      </c>
      <c r="AI101">
        <v>8347.296875</v>
      </c>
      <c r="AJ101">
        <v>8567.2001953125</v>
      </c>
      <c r="AK101">
        <v>8346.5224609375</v>
      </c>
      <c r="AL101">
        <v>8471.2255859375</v>
      </c>
      <c r="AM101">
        <v>8447.255859375</v>
      </c>
      <c r="AN101">
        <v>8330.2578125</v>
      </c>
      <c r="AO101">
        <v>8376.8662109375</v>
      </c>
      <c r="AP101">
        <v>8528.056640625</v>
      </c>
      <c r="AQ101">
        <v>8501.3974609375</v>
      </c>
      <c r="AR101">
        <v>8456.91015625</v>
      </c>
      <c r="AS101">
        <v>8437.66015625</v>
      </c>
      <c r="AT101">
        <v>8346.0087890625</v>
      </c>
      <c r="AU101">
        <v>8315.8740234375</v>
      </c>
      <c r="AV101">
        <v>8592.1533203125</v>
      </c>
      <c r="AW101">
        <v>8368.3486328125</v>
      </c>
      <c r="AX101">
        <v>8491.236328125</v>
      </c>
      <c r="AY101">
        <v>8499.4736328125</v>
      </c>
      <c r="AZ101">
        <v>8330.83984375</v>
      </c>
      <c r="BA101">
        <v>8353.67578125</v>
      </c>
      <c r="BB101">
        <v>8589.525390625</v>
      </c>
      <c r="BC101">
        <v>8437.8564453125</v>
      </c>
      <c r="BD101">
        <v>8493.6875</v>
      </c>
      <c r="BE101">
        <v>8448.7939453125</v>
      </c>
      <c r="BF101">
        <v>8286.2265625</v>
      </c>
      <c r="BG101">
        <v>8282.3349609375</v>
      </c>
      <c r="BH101">
        <v>8502.171875</v>
      </c>
      <c r="BI101">
        <v>8377.9482421875</v>
      </c>
      <c r="BJ101">
        <v>8433.767578125</v>
      </c>
      <c r="BK101">
        <v>8481.6240234375</v>
      </c>
      <c r="BL101">
        <v>8957.8271484375</v>
      </c>
      <c r="BM101">
        <v>6256.49609375</v>
      </c>
      <c r="BN101">
        <v>6915.3203125</v>
      </c>
      <c r="BO101">
        <v>8704.220703125</v>
      </c>
      <c r="BP101">
        <v>7368.95068359375</v>
      </c>
      <c r="BQ101">
        <v>9526.970703125</v>
      </c>
      <c r="BR101">
        <v>8654.1826171875</v>
      </c>
      <c r="BS101">
        <v>7377.974609375</v>
      </c>
      <c r="BT101">
        <v>7294.234375</v>
      </c>
      <c r="BU101">
        <v>7532.53662109375</v>
      </c>
      <c r="BV101">
        <v>9732.93359375</v>
      </c>
      <c r="BW101">
        <v>8102.0107421875</v>
      </c>
      <c r="BX101">
        <v>8985.359375</v>
      </c>
      <c r="BY101">
        <v>6252.64892578125</v>
      </c>
      <c r="BZ101">
        <v>6954.55078125</v>
      </c>
      <c r="CA101">
        <v>8652.8369140625</v>
      </c>
      <c r="CB101">
        <v>7373.95654296875</v>
      </c>
      <c r="CC101">
        <v>9549.328125</v>
      </c>
      <c r="CD101">
        <v>8615.8193359375</v>
      </c>
      <c r="CE101">
        <v>7353.3564453125</v>
      </c>
      <c r="CF101">
        <v>7338.95703125</v>
      </c>
      <c r="CG101">
        <v>7270.99462890625</v>
      </c>
      <c r="CH101">
        <v>9771.8154296875</v>
      </c>
      <c r="CI101">
        <v>8110.5771484375</v>
      </c>
      <c r="CJ101">
        <v>9006.1171875</v>
      </c>
      <c r="CK101">
        <v>6238.30810546875</v>
      </c>
      <c r="CL101">
        <v>7014.55126953125</v>
      </c>
      <c r="CM101">
        <v>8451.7724609375</v>
      </c>
      <c r="CN101">
        <v>7370.650390625</v>
      </c>
      <c r="CO101">
        <v>9457.1357421875</v>
      </c>
      <c r="CP101">
        <v>8641.1123046875</v>
      </c>
      <c r="CQ101">
        <v>7363.58447265625</v>
      </c>
      <c r="CR101">
        <v>7336.54736328125</v>
      </c>
      <c r="CS101">
        <v>7418.45458984375</v>
      </c>
      <c r="CT101">
        <v>9767.419921875</v>
      </c>
      <c r="CU101">
        <v>8084.2041015625</v>
      </c>
      <c r="CV101">
        <v>9021.431640625</v>
      </c>
      <c r="CW101">
        <v>6273.34130859375</v>
      </c>
      <c r="CX101">
        <v>7032.53857421875</v>
      </c>
      <c r="CY101">
        <v>8486.244140625</v>
      </c>
      <c r="CZ101">
        <v>7368.87451171875</v>
      </c>
      <c r="DA101">
        <v>9518.8955078125</v>
      </c>
      <c r="DB101">
        <v>8535.5654296875</v>
      </c>
      <c r="DC101">
        <v>7347.1982421875</v>
      </c>
      <c r="DD101">
        <v>7332.07373046875</v>
      </c>
      <c r="DE101">
        <v>7382.77197265625</v>
      </c>
      <c r="DF101">
        <v>9722.5869140625</v>
      </c>
      <c r="DG101">
        <v>8104.6484375</v>
      </c>
      <c r="DH101">
        <v>9039.4296875</v>
      </c>
      <c r="DI101">
        <v>6259.4765625</v>
      </c>
      <c r="DJ101">
        <v>7068.5390625</v>
      </c>
      <c r="DK101">
        <v>8293.53515625</v>
      </c>
      <c r="DL101">
        <v>7366.8583984375</v>
      </c>
      <c r="DM101">
        <v>9504.125</v>
      </c>
      <c r="DN101">
        <v>8606.00390625</v>
      </c>
      <c r="DO101">
        <v>7364.07275390625</v>
      </c>
      <c r="DP101">
        <v>7343.49951171875</v>
      </c>
      <c r="DQ101">
        <v>7310.0400390625</v>
      </c>
      <c r="DR101">
        <v>9705.5478515625</v>
      </c>
      <c r="DS101">
        <v>8067.12109375</v>
      </c>
      <c r="DT101">
        <v>9044.619140625</v>
      </c>
      <c r="DU101">
        <v>6255.59033203125</v>
      </c>
      <c r="DV101">
        <v>7067.0595703125</v>
      </c>
      <c r="DW101">
        <v>8305.2998046875</v>
      </c>
      <c r="DX101">
        <v>7387.50830078125</v>
      </c>
      <c r="DY101">
        <v>9493.9130859375</v>
      </c>
      <c r="DZ101">
        <v>8556.3349609375</v>
      </c>
      <c r="EA101">
        <v>7354.44873046875</v>
      </c>
      <c r="EB101">
        <v>7332.85888671875</v>
      </c>
      <c r="EC101">
        <v>7499.810546875</v>
      </c>
      <c r="ED101">
        <v>9731.990234375</v>
      </c>
      <c r="EE101">
        <v>8090.29833984375</v>
      </c>
      <c r="EF101">
        <v>9047.9404296875</v>
      </c>
      <c r="EG101">
        <v>6262.52734375</v>
      </c>
      <c r="EH101">
        <v>7092.671875</v>
      </c>
      <c r="EI101">
        <v>8315.0146484375</v>
      </c>
      <c r="EJ101">
        <v>7379.5986328125</v>
      </c>
      <c r="EK101">
        <v>9433.478515625</v>
      </c>
      <c r="EL101">
        <v>8521.36328125</v>
      </c>
      <c r="EM101">
        <v>7329.10791015625</v>
      </c>
      <c r="EN101">
        <v>7368.1904296875</v>
      </c>
      <c r="EO101">
        <v>7352.740234375</v>
      </c>
      <c r="EP101">
        <v>9727.943359375</v>
      </c>
      <c r="EQ101">
        <v>8095.23681640625</v>
      </c>
      <c r="ER101">
        <v>9062.3984375</v>
      </c>
      <c r="ES101">
        <v>6267.1875</v>
      </c>
      <c r="ET101">
        <v>7119.123046875</v>
      </c>
      <c r="EU101">
        <v>8235.4296875</v>
      </c>
      <c r="EV101">
        <v>7384.404296875</v>
      </c>
      <c r="EW101">
        <v>9333.619140625</v>
      </c>
      <c r="EX101">
        <v>8526.7490234375</v>
      </c>
      <c r="EY101">
        <v>7329.9873046875</v>
      </c>
      <c r="EZ101">
        <v>7362.1435546875</v>
      </c>
      <c r="FA101">
        <v>7409.54345703125</v>
      </c>
      <c r="FB101">
        <v>9715.8466796875</v>
      </c>
      <c r="FC101">
        <v>8106.61474609375</v>
      </c>
      <c r="FD101">
        <v>9071.359375</v>
      </c>
      <c r="FE101">
        <v>6276.5986328125</v>
      </c>
      <c r="FF101">
        <v>7150.3095703125</v>
      </c>
      <c r="FG101">
        <v>8172.486328125</v>
      </c>
      <c r="FH101">
        <v>7376.20458984375</v>
      </c>
      <c r="FI101">
        <v>9335.06640625</v>
      </c>
      <c r="FJ101">
        <v>8520.4072265625</v>
      </c>
      <c r="FK101">
        <v>7339.36865234375</v>
      </c>
      <c r="FL101">
        <v>7384.4208984375</v>
      </c>
      <c r="FM101">
        <v>7422.62841796875</v>
      </c>
      <c r="FN101">
        <v>9692.234375</v>
      </c>
      <c r="FO101">
        <v>8097.60791015625</v>
      </c>
      <c r="FP101">
        <v>9074.7734375</v>
      </c>
      <c r="FQ101">
        <v>6266.1845703125</v>
      </c>
      <c r="FR101">
        <v>7170.32958984375</v>
      </c>
      <c r="FS101">
        <v>8173.38134765625</v>
      </c>
      <c r="FT101">
        <v>7372.11181640625</v>
      </c>
      <c r="FU101">
        <v>9244.9169921875</v>
      </c>
      <c r="FV101">
        <v>8444.4541015625</v>
      </c>
      <c r="FW101">
        <v>7330.27783203125</v>
      </c>
      <c r="FX101">
        <v>7419.9580078125</v>
      </c>
      <c r="FY101">
        <v>7539.0693359375</v>
      </c>
      <c r="FZ101">
        <v>9696.62890625</v>
      </c>
      <c r="GA101">
        <v>8116.3427734375</v>
      </c>
      <c r="GB101">
        <v>8399.23828125</v>
      </c>
      <c r="GC101">
        <v>8391.6201171875</v>
      </c>
      <c r="GD101">
        <v>8381.2705078125</v>
      </c>
      <c r="GE101">
        <v>8351.2060546875</v>
      </c>
      <c r="GF101">
        <v>8399.482421875</v>
      </c>
      <c r="GG101">
        <v>8374.359375</v>
      </c>
      <c r="GH101">
        <v>8381.6552734375</v>
      </c>
      <c r="GI101">
        <v>8366.419921875</v>
      </c>
      <c r="GJ101">
        <v>8365.7646484375</v>
      </c>
      <c r="GK101">
        <v>8315.041015625</v>
      </c>
      <c r="GL101">
        <v>9033.953125</v>
      </c>
      <c r="GM101">
        <v>6262.6953125</v>
      </c>
      <c r="GN101">
        <v>7077.8359375</v>
      </c>
      <c r="GO101">
        <v>8322.2890625</v>
      </c>
      <c r="GP101">
        <v>7375.59423828125</v>
      </c>
      <c r="GQ101">
        <v>9384.6865234375</v>
      </c>
      <c r="GR101">
        <v>8533.642578125</v>
      </c>
      <c r="GS101">
        <v>7345.0732421875</v>
      </c>
      <c r="GT101">
        <v>7366.6591796875</v>
      </c>
      <c r="GU101">
        <v>7433.69140625</v>
      </c>
      <c r="GV101">
        <v>9715.603515625</v>
      </c>
      <c r="GW101">
        <v>8099.9814453125</v>
      </c>
      <c r="GX101">
        <v>8365.412109375</v>
      </c>
      <c r="GY101">
        <v>8365.4111328125</v>
      </c>
    </row>
    <row r="102" spans="1:207" x14ac:dyDescent="0.2">
      <c r="A102" s="223">
        <v>45748</v>
      </c>
      <c r="B102">
        <v>4</v>
      </c>
      <c r="C102">
        <v>2025</v>
      </c>
      <c r="D102">
        <v>8624.994140625</v>
      </c>
      <c r="E102">
        <v>8582.1123046875</v>
      </c>
      <c r="F102">
        <v>8756.9609375</v>
      </c>
      <c r="G102">
        <v>8617.4619140625</v>
      </c>
      <c r="H102">
        <v>8670.259765625</v>
      </c>
      <c r="I102">
        <v>8723.7275390625</v>
      </c>
      <c r="J102">
        <v>8589.486328125</v>
      </c>
      <c r="K102">
        <v>8605.5859375</v>
      </c>
      <c r="L102">
        <v>8762.662109375</v>
      </c>
      <c r="M102">
        <v>8585.8974609375</v>
      </c>
      <c r="N102">
        <v>8676.560546875</v>
      </c>
      <c r="O102">
        <v>8652.8310546875</v>
      </c>
      <c r="P102">
        <v>8559.7978515625</v>
      </c>
      <c r="Q102">
        <v>8556.37109375</v>
      </c>
      <c r="R102">
        <v>8800.8759765625</v>
      </c>
      <c r="S102">
        <v>8711.234375</v>
      </c>
      <c r="T102">
        <v>8707.388671875</v>
      </c>
      <c r="U102">
        <v>8649.40625</v>
      </c>
      <c r="V102">
        <v>8505.384765625</v>
      </c>
      <c r="W102">
        <v>8544.3916015625</v>
      </c>
      <c r="X102">
        <v>8852.6767578125</v>
      </c>
      <c r="Y102">
        <v>8599.748046875</v>
      </c>
      <c r="Z102">
        <v>8754.490234375</v>
      </c>
      <c r="AA102">
        <v>8661.1259765625</v>
      </c>
      <c r="AB102">
        <v>8600.7646484375</v>
      </c>
      <c r="AC102">
        <v>8603.728515625</v>
      </c>
      <c r="AD102">
        <v>8815.7392578125</v>
      </c>
      <c r="AE102">
        <v>8715.03125</v>
      </c>
      <c r="AF102">
        <v>8670.9287109375</v>
      </c>
      <c r="AG102">
        <v>8712.25</v>
      </c>
      <c r="AH102">
        <v>8565.1484375</v>
      </c>
      <c r="AI102">
        <v>8582.9111328125</v>
      </c>
      <c r="AJ102">
        <v>8808.5869140625</v>
      </c>
      <c r="AK102">
        <v>8573.7080078125</v>
      </c>
      <c r="AL102">
        <v>8709.66796875</v>
      </c>
      <c r="AM102">
        <v>8677.216796875</v>
      </c>
      <c r="AN102">
        <v>8560.3359375</v>
      </c>
      <c r="AO102">
        <v>8611.529296875</v>
      </c>
      <c r="AP102">
        <v>8762.7158203125</v>
      </c>
      <c r="AQ102">
        <v>8721.4658203125</v>
      </c>
      <c r="AR102">
        <v>8694.251953125</v>
      </c>
      <c r="AS102">
        <v>8669.19921875</v>
      </c>
      <c r="AT102">
        <v>8576.943359375</v>
      </c>
      <c r="AU102">
        <v>8548.46875</v>
      </c>
      <c r="AV102">
        <v>8823.6689453125</v>
      </c>
      <c r="AW102">
        <v>8587.85546875</v>
      </c>
      <c r="AX102">
        <v>8729.16015625</v>
      </c>
      <c r="AY102">
        <v>8726.66796875</v>
      </c>
      <c r="AZ102">
        <v>8559.5224609375</v>
      </c>
      <c r="BA102">
        <v>8588.2373046875</v>
      </c>
      <c r="BB102">
        <v>8812.4873046875</v>
      </c>
      <c r="BC102">
        <v>8658.6591796875</v>
      </c>
      <c r="BD102">
        <v>8726.1982421875</v>
      </c>
      <c r="BE102">
        <v>8672.4619140625</v>
      </c>
      <c r="BF102">
        <v>8513.2119140625</v>
      </c>
      <c r="BG102">
        <v>8515.1796875</v>
      </c>
      <c r="BH102">
        <v>8722.171875</v>
      </c>
      <c r="BI102">
        <v>8597.7001953125</v>
      </c>
      <c r="BJ102">
        <v>8659.6875</v>
      </c>
      <c r="BK102">
        <v>8703.90234375</v>
      </c>
      <c r="BL102">
        <v>9230.626953125</v>
      </c>
      <c r="BM102">
        <v>6428.03564453125</v>
      </c>
      <c r="BN102">
        <v>7167.16845703125</v>
      </c>
      <c r="BO102">
        <v>8864.48828125</v>
      </c>
      <c r="BP102">
        <v>7430.1484375</v>
      </c>
      <c r="BQ102">
        <v>9756.15234375</v>
      </c>
      <c r="BR102">
        <v>8796.3212890625</v>
      </c>
      <c r="BS102">
        <v>7599.697265625</v>
      </c>
      <c r="BT102">
        <v>7601.7666015625</v>
      </c>
      <c r="BU102">
        <v>7702.0390625</v>
      </c>
      <c r="BV102">
        <v>10134.814453125</v>
      </c>
      <c r="BW102">
        <v>8311.7890625</v>
      </c>
      <c r="BX102">
        <v>9257.3818359375</v>
      </c>
      <c r="BY102">
        <v>6427.5595703125</v>
      </c>
      <c r="BZ102">
        <v>7208.50537109375</v>
      </c>
      <c r="CA102">
        <v>8813.58984375</v>
      </c>
      <c r="CB102">
        <v>7436.25830078125</v>
      </c>
      <c r="CC102">
        <v>9776.791015625</v>
      </c>
      <c r="CD102">
        <v>8757.4853515625</v>
      </c>
      <c r="CE102">
        <v>7574.52978515625</v>
      </c>
      <c r="CF102">
        <v>7634.86181640625</v>
      </c>
      <c r="CG102">
        <v>7459.94287109375</v>
      </c>
      <c r="CH102">
        <v>10173.9091796875</v>
      </c>
      <c r="CI102">
        <v>8320.3310546875</v>
      </c>
      <c r="CJ102">
        <v>9277.33984375</v>
      </c>
      <c r="CK102">
        <v>6412.3876953125</v>
      </c>
      <c r="CL102">
        <v>7276.5380859375</v>
      </c>
      <c r="CM102">
        <v>8608.474609375</v>
      </c>
      <c r="CN102">
        <v>7434.77587890625</v>
      </c>
      <c r="CO102">
        <v>9689.9306640625</v>
      </c>
      <c r="CP102">
        <v>8784.484375</v>
      </c>
      <c r="CQ102">
        <v>7578.41357421875</v>
      </c>
      <c r="CR102">
        <v>7636.12939453125</v>
      </c>
      <c r="CS102">
        <v>7590.33203125</v>
      </c>
      <c r="CT102">
        <v>10166.306640625</v>
      </c>
      <c r="CU102">
        <v>8292.1064453125</v>
      </c>
      <c r="CV102">
        <v>9291.90234375</v>
      </c>
      <c r="CW102">
        <v>6452.8310546875</v>
      </c>
      <c r="CX102">
        <v>7288.828125</v>
      </c>
      <c r="CY102">
        <v>8645.216796875</v>
      </c>
      <c r="CZ102">
        <v>7436.61083984375</v>
      </c>
      <c r="DA102">
        <v>9748.5625</v>
      </c>
      <c r="DB102">
        <v>8679.783203125</v>
      </c>
      <c r="DC102">
        <v>7557.484375</v>
      </c>
      <c r="DD102">
        <v>7635.3662109375</v>
      </c>
      <c r="DE102">
        <v>7556.85986328125</v>
      </c>
      <c r="DF102">
        <v>10121.013671875</v>
      </c>
      <c r="DG102">
        <v>8314.0244140625</v>
      </c>
      <c r="DH102">
        <v>9308.7275390625</v>
      </c>
      <c r="DI102">
        <v>6434.564453125</v>
      </c>
      <c r="DJ102">
        <v>7327.4150390625</v>
      </c>
      <c r="DK102">
        <v>8449.27734375</v>
      </c>
      <c r="DL102">
        <v>7433.32177734375</v>
      </c>
      <c r="DM102">
        <v>9733.0791015625</v>
      </c>
      <c r="DN102">
        <v>8749.5771484375</v>
      </c>
      <c r="DO102">
        <v>7571.82861328125</v>
      </c>
      <c r="DP102">
        <v>7651.29248046875</v>
      </c>
      <c r="DQ102">
        <v>7491.6923828125</v>
      </c>
      <c r="DR102">
        <v>10101.5634765625</v>
      </c>
      <c r="DS102">
        <v>8277.033203125</v>
      </c>
      <c r="DT102">
        <v>9313.2890625</v>
      </c>
      <c r="DU102">
        <v>6431.70556640625</v>
      </c>
      <c r="DV102">
        <v>7327.51025390625</v>
      </c>
      <c r="DW102">
        <v>8463.33984375</v>
      </c>
      <c r="DX102">
        <v>7455.88916015625</v>
      </c>
      <c r="DY102">
        <v>9724.2138671875</v>
      </c>
      <c r="DZ102">
        <v>8700.673828125</v>
      </c>
      <c r="EA102">
        <v>7561.892578125</v>
      </c>
      <c r="EB102">
        <v>7636.4345703125</v>
      </c>
      <c r="EC102">
        <v>7661.9501953125</v>
      </c>
      <c r="ED102">
        <v>10129.890625</v>
      </c>
      <c r="EE102">
        <v>8297.5361328125</v>
      </c>
      <c r="EF102">
        <v>9316.162109375</v>
      </c>
      <c r="EG102">
        <v>6441.81591796875</v>
      </c>
      <c r="EH102">
        <v>7358.99072265625</v>
      </c>
      <c r="EI102">
        <v>8475.6484375</v>
      </c>
      <c r="EJ102">
        <v>7448.06005859375</v>
      </c>
      <c r="EK102">
        <v>9666.8017578125</v>
      </c>
      <c r="EL102">
        <v>8665.62109375</v>
      </c>
      <c r="EM102">
        <v>7535.53857421875</v>
      </c>
      <c r="EN102">
        <v>7656.9208984375</v>
      </c>
      <c r="EO102">
        <v>7526.7705078125</v>
      </c>
      <c r="EP102">
        <v>10127.3056640625</v>
      </c>
      <c r="EQ102">
        <v>8305.57421875</v>
      </c>
      <c r="ER102">
        <v>9329.3046875</v>
      </c>
      <c r="ES102">
        <v>6443.857421875</v>
      </c>
      <c r="ET102">
        <v>7384.947265625</v>
      </c>
      <c r="EU102">
        <v>8393.0771484375</v>
      </c>
      <c r="EV102">
        <v>7452.87060546875</v>
      </c>
      <c r="EW102">
        <v>9573.193359375</v>
      </c>
      <c r="EX102">
        <v>8671.341796875</v>
      </c>
      <c r="EY102">
        <v>7533.763671875</v>
      </c>
      <c r="EZ102">
        <v>7656.60595703125</v>
      </c>
      <c r="FA102">
        <v>7577.37109375</v>
      </c>
      <c r="FB102">
        <v>10114.5087890625</v>
      </c>
      <c r="FC102">
        <v>8313.6796875</v>
      </c>
      <c r="FD102">
        <v>9336.6591796875</v>
      </c>
      <c r="FE102">
        <v>6456.56884765625</v>
      </c>
      <c r="FF102">
        <v>7415.72216796875</v>
      </c>
      <c r="FG102">
        <v>8331.2392578125</v>
      </c>
      <c r="FH102">
        <v>7447.6103515625</v>
      </c>
      <c r="FI102">
        <v>9573.6162109375</v>
      </c>
      <c r="FJ102">
        <v>8662.87109375</v>
      </c>
      <c r="FK102">
        <v>7541.1181640625</v>
      </c>
      <c r="FL102">
        <v>7673.732421875</v>
      </c>
      <c r="FM102">
        <v>7587.625</v>
      </c>
      <c r="FN102">
        <v>10088.9189453125</v>
      </c>
      <c r="FO102">
        <v>8302.2646484375</v>
      </c>
      <c r="FP102">
        <v>9339.3662109375</v>
      </c>
      <c r="FQ102">
        <v>6448.79931640625</v>
      </c>
      <c r="FR102">
        <v>7448.0615234375</v>
      </c>
      <c r="FS102">
        <v>8332.4580078125</v>
      </c>
      <c r="FT102">
        <v>7446.61474609375</v>
      </c>
      <c r="FU102">
        <v>9489.3388671875</v>
      </c>
      <c r="FV102">
        <v>8587.115234375</v>
      </c>
      <c r="FW102">
        <v>7526.62548828125</v>
      </c>
      <c r="FX102">
        <v>7694.67724609375</v>
      </c>
      <c r="FY102">
        <v>7694.505859375</v>
      </c>
      <c r="FZ102">
        <v>10098.0625</v>
      </c>
      <c r="GA102">
        <v>8321.2705078125</v>
      </c>
      <c r="GB102">
        <v>8639.8720703125</v>
      </c>
      <c r="GC102">
        <v>8629.8037109375</v>
      </c>
      <c r="GD102">
        <v>8616.6337890625</v>
      </c>
      <c r="GE102">
        <v>8584.7197265625</v>
      </c>
      <c r="GF102">
        <v>8634.642578125</v>
      </c>
      <c r="GG102">
        <v>8607.6201171875</v>
      </c>
      <c r="GH102">
        <v>8613.828125</v>
      </c>
      <c r="GI102">
        <v>8597.794921875</v>
      </c>
      <c r="GJ102">
        <v>8595.9765625</v>
      </c>
      <c r="GK102">
        <v>8542.892578125</v>
      </c>
      <c r="GL102">
        <v>9302.685546875</v>
      </c>
      <c r="GM102">
        <v>6440.525390625</v>
      </c>
      <c r="GN102">
        <v>7341.5419921875</v>
      </c>
      <c r="GO102">
        <v>8480.904296875</v>
      </c>
      <c r="GP102">
        <v>7445.0703125</v>
      </c>
      <c r="GQ102">
        <v>9621.076171875</v>
      </c>
      <c r="GR102">
        <v>8677.033203125</v>
      </c>
      <c r="GS102">
        <v>7551.97802734375</v>
      </c>
      <c r="GT102">
        <v>7658.79736328125</v>
      </c>
      <c r="GU102">
        <v>7600.78271484375</v>
      </c>
      <c r="GV102">
        <v>10114.6640625</v>
      </c>
      <c r="GW102">
        <v>8307.28515625</v>
      </c>
      <c r="GX102">
        <v>8597.9912109375</v>
      </c>
      <c r="GY102">
        <v>8597.990234375</v>
      </c>
    </row>
    <row r="103" spans="1:207" x14ac:dyDescent="0.2">
      <c r="A103" s="223">
        <v>45778</v>
      </c>
      <c r="B103">
        <v>5</v>
      </c>
      <c r="C103">
        <v>2025</v>
      </c>
      <c r="D103">
        <v>8729.623046875</v>
      </c>
      <c r="E103">
        <v>8699.2724609375</v>
      </c>
      <c r="F103">
        <v>8854.205078125</v>
      </c>
      <c r="G103">
        <v>8721.158203125</v>
      </c>
      <c r="H103">
        <v>8789.3857421875</v>
      </c>
      <c r="I103">
        <v>8855.904296875</v>
      </c>
      <c r="J103">
        <v>8690.51953125</v>
      </c>
      <c r="K103">
        <v>8727.0732421875</v>
      </c>
      <c r="L103">
        <v>8859.9814453125</v>
      </c>
      <c r="M103">
        <v>8693.896484375</v>
      </c>
      <c r="N103">
        <v>8805.615234375</v>
      </c>
      <c r="O103">
        <v>8789.822265625</v>
      </c>
      <c r="P103">
        <v>8673.09765625</v>
      </c>
      <c r="Q103">
        <v>8682.080078125</v>
      </c>
      <c r="R103">
        <v>8900.255859375</v>
      </c>
      <c r="S103">
        <v>8813.7470703125</v>
      </c>
      <c r="T103">
        <v>8842.3896484375</v>
      </c>
      <c r="U103">
        <v>8781.43359375</v>
      </c>
      <c r="V103">
        <v>8617.423828125</v>
      </c>
      <c r="W103">
        <v>8672.48828125</v>
      </c>
      <c r="X103">
        <v>8952.892578125</v>
      </c>
      <c r="Y103">
        <v>8712.08203125</v>
      </c>
      <c r="Z103">
        <v>8892.8505859375</v>
      </c>
      <c r="AA103">
        <v>8793.1455078125</v>
      </c>
      <c r="AB103">
        <v>8720.2978515625</v>
      </c>
      <c r="AC103">
        <v>8739.771484375</v>
      </c>
      <c r="AD103">
        <v>8920.6728515625</v>
      </c>
      <c r="AE103">
        <v>8817.859375</v>
      </c>
      <c r="AF103">
        <v>8808.50390625</v>
      </c>
      <c r="AG103">
        <v>8843.681640625</v>
      </c>
      <c r="AH103">
        <v>8686.087890625</v>
      </c>
      <c r="AI103">
        <v>8716.9228515625</v>
      </c>
      <c r="AJ103">
        <v>8916.791015625</v>
      </c>
      <c r="AK103">
        <v>8686.2685546875</v>
      </c>
      <c r="AL103">
        <v>8850.703125</v>
      </c>
      <c r="AM103">
        <v>8809.0078125</v>
      </c>
      <c r="AN103">
        <v>8682.1416015625</v>
      </c>
      <c r="AO103">
        <v>8749.07421875</v>
      </c>
      <c r="AP103">
        <v>8874.5</v>
      </c>
      <c r="AQ103">
        <v>8829.7412109375</v>
      </c>
      <c r="AR103">
        <v>8844.0830078125</v>
      </c>
      <c r="AS103">
        <v>8801.4052734375</v>
      </c>
      <c r="AT103">
        <v>8706.11328125</v>
      </c>
      <c r="AU103">
        <v>8685.1025390625</v>
      </c>
      <c r="AV103">
        <v>8929.611328125</v>
      </c>
      <c r="AW103">
        <v>8701.068359375</v>
      </c>
      <c r="AX103">
        <v>8883.5986328125</v>
      </c>
      <c r="AY103">
        <v>8865.5634765625</v>
      </c>
      <c r="AZ103">
        <v>8694.080078125</v>
      </c>
      <c r="BA103">
        <v>8736.4462890625</v>
      </c>
      <c r="BB103">
        <v>8914.470703125</v>
      </c>
      <c r="BC103">
        <v>8772.3291015625</v>
      </c>
      <c r="BD103">
        <v>8885.630859375</v>
      </c>
      <c r="BE103">
        <v>8807.72265625</v>
      </c>
      <c r="BF103">
        <v>8653.9931640625</v>
      </c>
      <c r="BG103">
        <v>8665.1181640625</v>
      </c>
      <c r="BH103">
        <v>8826.44140625</v>
      </c>
      <c r="BI103">
        <v>8714.0732421875</v>
      </c>
      <c r="BJ103">
        <v>8817.3056640625</v>
      </c>
      <c r="BK103">
        <v>8843.4697265625</v>
      </c>
      <c r="BL103">
        <v>9282.6396484375</v>
      </c>
      <c r="BM103">
        <v>6468.37158203125</v>
      </c>
      <c r="BN103">
        <v>7253.25830078125</v>
      </c>
      <c r="BO103">
        <v>9066.9931640625</v>
      </c>
      <c r="BP103">
        <v>7530.05078125</v>
      </c>
      <c r="BQ103">
        <v>10030.62890625</v>
      </c>
      <c r="BR103">
        <v>8817.875</v>
      </c>
      <c r="BS103">
        <v>7911.02099609375</v>
      </c>
      <c r="BT103">
        <v>7742.6396484375</v>
      </c>
      <c r="BU103">
        <v>7843.65283203125</v>
      </c>
      <c r="BV103">
        <v>10405.8720703125</v>
      </c>
      <c r="BW103">
        <v>8518.556640625</v>
      </c>
      <c r="BX103">
        <v>9308.3173828125</v>
      </c>
      <c r="BY103">
        <v>6466.46142578125</v>
      </c>
      <c r="BZ103">
        <v>7292.517578125</v>
      </c>
      <c r="CA103">
        <v>9015.7822265625</v>
      </c>
      <c r="CB103">
        <v>7538.8134765625</v>
      </c>
      <c r="CC103">
        <v>10053.408203125</v>
      </c>
      <c r="CD103">
        <v>8781.0869140625</v>
      </c>
      <c r="CE103">
        <v>7883.4423828125</v>
      </c>
      <c r="CF103">
        <v>7769.35888671875</v>
      </c>
      <c r="CG103">
        <v>7605.41015625</v>
      </c>
      <c r="CH103">
        <v>10442.66796875</v>
      </c>
      <c r="CI103">
        <v>8530.8974609375</v>
      </c>
      <c r="CJ103">
        <v>9327.2880859375</v>
      </c>
      <c r="CK103">
        <v>6449.98974609375</v>
      </c>
      <c r="CL103">
        <v>7353.7041015625</v>
      </c>
      <c r="CM103">
        <v>8812.662109375</v>
      </c>
      <c r="CN103">
        <v>7537.51318359375</v>
      </c>
      <c r="CO103">
        <v>9959.732421875</v>
      </c>
      <c r="CP103">
        <v>8809.185546875</v>
      </c>
      <c r="CQ103">
        <v>7889.3759765625</v>
      </c>
      <c r="CR103">
        <v>7771.75732421875</v>
      </c>
      <c r="CS103">
        <v>7729.87646484375</v>
      </c>
      <c r="CT103">
        <v>10445.23046875</v>
      </c>
      <c r="CU103">
        <v>8504.283203125</v>
      </c>
      <c r="CV103">
        <v>9341.2861328125</v>
      </c>
      <c r="CW103">
        <v>6490.59765625</v>
      </c>
      <c r="CX103">
        <v>7370.21923828125</v>
      </c>
      <c r="CY103">
        <v>8848.8505859375</v>
      </c>
      <c r="CZ103">
        <v>7539.08544921875</v>
      </c>
      <c r="DA103">
        <v>10020.7294921875</v>
      </c>
      <c r="DB103">
        <v>8711.2236328125</v>
      </c>
      <c r="DC103">
        <v>7866.61083984375</v>
      </c>
      <c r="DD103">
        <v>7774.0400390625</v>
      </c>
      <c r="DE103">
        <v>7700.15234375</v>
      </c>
      <c r="DF103">
        <v>10416.8662109375</v>
      </c>
      <c r="DG103">
        <v>8528.3203125</v>
      </c>
      <c r="DH103">
        <v>9356.869140625</v>
      </c>
      <c r="DI103">
        <v>6472.79345703125</v>
      </c>
      <c r="DJ103">
        <v>7405.29345703125</v>
      </c>
      <c r="DK103">
        <v>8649.1435546875</v>
      </c>
      <c r="DL103">
        <v>7538.46240234375</v>
      </c>
      <c r="DM103">
        <v>10008.109375</v>
      </c>
      <c r="DN103">
        <v>8777.5654296875</v>
      </c>
      <c r="DO103">
        <v>7883.08984375</v>
      </c>
      <c r="DP103">
        <v>7789.21435546875</v>
      </c>
      <c r="DQ103">
        <v>7636.4443359375</v>
      </c>
      <c r="DR103">
        <v>10402.4521484375</v>
      </c>
      <c r="DS103">
        <v>8487.7216796875</v>
      </c>
      <c r="DT103">
        <v>9361.6142578125</v>
      </c>
      <c r="DU103">
        <v>6470.6416015625</v>
      </c>
      <c r="DV103">
        <v>7404.96142578125</v>
      </c>
      <c r="DW103">
        <v>8669.05859375</v>
      </c>
      <c r="DX103">
        <v>7558.33447265625</v>
      </c>
      <c r="DY103">
        <v>9997.0107421875</v>
      </c>
      <c r="DZ103">
        <v>8732.380859375</v>
      </c>
      <c r="EA103">
        <v>7872.4765625</v>
      </c>
      <c r="EB103">
        <v>7775.1298828125</v>
      </c>
      <c r="EC103">
        <v>7803.615234375</v>
      </c>
      <c r="ED103">
        <v>10426.4140625</v>
      </c>
      <c r="EE103">
        <v>8513.498046875</v>
      </c>
      <c r="EF103">
        <v>9364.392578125</v>
      </c>
      <c r="EG103">
        <v>6480.9619140625</v>
      </c>
      <c r="EH103">
        <v>7432.208984375</v>
      </c>
      <c r="EI103">
        <v>8682.7470703125</v>
      </c>
      <c r="EJ103">
        <v>7549.33447265625</v>
      </c>
      <c r="EK103">
        <v>9934.7509765625</v>
      </c>
      <c r="EL103">
        <v>8698.7119140625</v>
      </c>
      <c r="EM103">
        <v>7842.77294921875</v>
      </c>
      <c r="EN103">
        <v>7789.15380859375</v>
      </c>
      <c r="EO103">
        <v>7671.0400390625</v>
      </c>
      <c r="EP103">
        <v>10429.537109375</v>
      </c>
      <c r="EQ103">
        <v>8521.673828125</v>
      </c>
      <c r="ER103">
        <v>9376.4140625</v>
      </c>
      <c r="ES103">
        <v>6482.71533203125</v>
      </c>
      <c r="ET103">
        <v>7458.1826171875</v>
      </c>
      <c r="EU103">
        <v>8601.91796875</v>
      </c>
      <c r="EV103">
        <v>7556.80810546875</v>
      </c>
      <c r="EW103">
        <v>9830.1572265625</v>
      </c>
      <c r="EX103">
        <v>8705.109375</v>
      </c>
      <c r="EY103">
        <v>7840.68359375</v>
      </c>
      <c r="EZ103">
        <v>7791.58349609375</v>
      </c>
      <c r="FA103">
        <v>7724.5771484375</v>
      </c>
      <c r="FB103">
        <v>10423.4345703125</v>
      </c>
      <c r="FC103">
        <v>8530.3466796875</v>
      </c>
      <c r="FD103">
        <v>9383.0029296875</v>
      </c>
      <c r="FE103">
        <v>6495.30908203125</v>
      </c>
      <c r="FF103">
        <v>7488.21826171875</v>
      </c>
      <c r="FG103">
        <v>8543.220703125</v>
      </c>
      <c r="FH103">
        <v>7549.365234375</v>
      </c>
      <c r="FI103">
        <v>9832.31640625</v>
      </c>
      <c r="FJ103">
        <v>8694.64453125</v>
      </c>
      <c r="FK103">
        <v>7849.763671875</v>
      </c>
      <c r="FL103">
        <v>7805.27783203125</v>
      </c>
      <c r="FM103">
        <v>7726.62158203125</v>
      </c>
      <c r="FN103">
        <v>10400.255859375</v>
      </c>
      <c r="FO103">
        <v>8522.203125</v>
      </c>
      <c r="FP103">
        <v>9385.64453125</v>
      </c>
      <c r="FQ103">
        <v>6486.228515625</v>
      </c>
      <c r="FR103">
        <v>7512.744140625</v>
      </c>
      <c r="FS103">
        <v>8554.310546875</v>
      </c>
      <c r="FT103">
        <v>7546.79296875</v>
      </c>
      <c r="FU103">
        <v>9739.0810546875</v>
      </c>
      <c r="FV103">
        <v>8622.10546875</v>
      </c>
      <c r="FW103">
        <v>7835.3984375</v>
      </c>
      <c r="FX103">
        <v>7819.3056640625</v>
      </c>
      <c r="FY103">
        <v>7841.19189453125</v>
      </c>
      <c r="FZ103">
        <v>10404.8662109375</v>
      </c>
      <c r="GA103">
        <v>8545.806640625</v>
      </c>
      <c r="GB103">
        <v>8748.7431640625</v>
      </c>
      <c r="GC103">
        <v>8740.9248046875</v>
      </c>
      <c r="GD103">
        <v>8733.5771484375</v>
      </c>
      <c r="GE103">
        <v>8703.9541015625</v>
      </c>
      <c r="GF103">
        <v>8760.021484375</v>
      </c>
      <c r="GG103">
        <v>8733.8662109375</v>
      </c>
      <c r="GH103">
        <v>8742.24609375</v>
      </c>
      <c r="GI103">
        <v>8730.11328125</v>
      </c>
      <c r="GJ103">
        <v>8734.71875</v>
      </c>
      <c r="GK103">
        <v>8685.2412109375</v>
      </c>
      <c r="GL103">
        <v>9351.21484375</v>
      </c>
      <c r="GM103">
        <v>6478.9853515625</v>
      </c>
      <c r="GN103">
        <v>7416.7626953125</v>
      </c>
      <c r="GO103">
        <v>8689.861328125</v>
      </c>
      <c r="GP103">
        <v>7546.98876953125</v>
      </c>
      <c r="GQ103">
        <v>9883.66796875</v>
      </c>
      <c r="GR103">
        <v>8708.34765625</v>
      </c>
      <c r="GS103">
        <v>7861.1083984375</v>
      </c>
      <c r="GT103">
        <v>7791.7626953125</v>
      </c>
      <c r="GU103">
        <v>7744.27880859375</v>
      </c>
      <c r="GV103">
        <v>10415.451171875</v>
      </c>
      <c r="GW103">
        <v>8524.337890625</v>
      </c>
      <c r="GX103">
        <v>8726.57421875</v>
      </c>
      <c r="GY103">
        <v>8726.5732421875</v>
      </c>
    </row>
    <row r="104" spans="1:207" x14ac:dyDescent="0.2">
      <c r="A104" s="223">
        <v>45809</v>
      </c>
      <c r="B104">
        <v>6</v>
      </c>
      <c r="C104">
        <v>2025</v>
      </c>
      <c r="D104">
        <v>8880.92578125</v>
      </c>
      <c r="E104">
        <v>8797.5205078125</v>
      </c>
      <c r="F104">
        <v>8943.974609375</v>
      </c>
      <c r="G104">
        <v>8802.626953125</v>
      </c>
      <c r="H104">
        <v>8853.416015625</v>
      </c>
      <c r="I104">
        <v>9015.6796875</v>
      </c>
      <c r="J104">
        <v>8842.22265625</v>
      </c>
      <c r="K104">
        <v>8830.70703125</v>
      </c>
      <c r="L104">
        <v>8954.2900390625</v>
      </c>
      <c r="M104">
        <v>8781.5849609375</v>
      </c>
      <c r="N104">
        <v>8876.513671875</v>
      </c>
      <c r="O104">
        <v>8947.259765625</v>
      </c>
      <c r="P104">
        <v>8834.2978515625</v>
      </c>
      <c r="Q104">
        <v>8791.8779296875</v>
      </c>
      <c r="R104">
        <v>9000.7099609375</v>
      </c>
      <c r="S104">
        <v>8904.24609375</v>
      </c>
      <c r="T104">
        <v>8921.8291015625</v>
      </c>
      <c r="U104">
        <v>8938.0361328125</v>
      </c>
      <c r="V104">
        <v>8780.1650390625</v>
      </c>
      <c r="W104">
        <v>8780.1083984375</v>
      </c>
      <c r="X104">
        <v>9056.306640625</v>
      </c>
      <c r="Y104">
        <v>8809.951171875</v>
      </c>
      <c r="Z104">
        <v>8973.94921875</v>
      </c>
      <c r="AA104">
        <v>8949.732421875</v>
      </c>
      <c r="AB104">
        <v>8882.830078125</v>
      </c>
      <c r="AC104">
        <v>8854.9931640625</v>
      </c>
      <c r="AD104">
        <v>9030.3310546875</v>
      </c>
      <c r="AE104">
        <v>8912.4970703125</v>
      </c>
      <c r="AF104">
        <v>8889.19921875</v>
      </c>
      <c r="AG104">
        <v>9000.2685546875</v>
      </c>
      <c r="AH104">
        <v>8852.47265625</v>
      </c>
      <c r="AI104">
        <v>8830.7939453125</v>
      </c>
      <c r="AJ104">
        <v>9030.2607421875</v>
      </c>
      <c r="AK104">
        <v>8781.7529296875</v>
      </c>
      <c r="AL104">
        <v>8937.76171875</v>
      </c>
      <c r="AM104">
        <v>8969.296875</v>
      </c>
      <c r="AN104">
        <v>8850.3720703125</v>
      </c>
      <c r="AO104">
        <v>8867.8701171875</v>
      </c>
      <c r="AP104">
        <v>8992.298828125</v>
      </c>
      <c r="AQ104">
        <v>8931.07421875</v>
      </c>
      <c r="AR104">
        <v>8940.716796875</v>
      </c>
      <c r="AS104">
        <v>8966.4169921875</v>
      </c>
      <c r="AT104">
        <v>8879.1787109375</v>
      </c>
      <c r="AU104">
        <v>8801.0556640625</v>
      </c>
      <c r="AV104">
        <v>9053.494140625</v>
      </c>
      <c r="AW104">
        <v>8806.173828125</v>
      </c>
      <c r="AX104">
        <v>8985.599609375</v>
      </c>
      <c r="AY104">
        <v>9029.4921875</v>
      </c>
      <c r="AZ104">
        <v>8872.986328125</v>
      </c>
      <c r="BA104">
        <v>8862.158203125</v>
      </c>
      <c r="BB104">
        <v>9039.1015625</v>
      </c>
      <c r="BC104">
        <v>8885.2548828125</v>
      </c>
      <c r="BD104">
        <v>8997.51171875</v>
      </c>
      <c r="BE104">
        <v>8977.0126953125</v>
      </c>
      <c r="BF104">
        <v>8839.3818359375</v>
      </c>
      <c r="BG104">
        <v>8788.9228515625</v>
      </c>
      <c r="BH104">
        <v>8956.306640625</v>
      </c>
      <c r="BI104">
        <v>8823.69140625</v>
      </c>
      <c r="BJ104">
        <v>8930.228515625</v>
      </c>
      <c r="BK104">
        <v>9020.0244140625</v>
      </c>
      <c r="BL104">
        <v>9321.1220703125</v>
      </c>
      <c r="BM104">
        <v>6641.6103515625</v>
      </c>
      <c r="BN104">
        <v>7305.66748046875</v>
      </c>
      <c r="BO104">
        <v>9353.107421875</v>
      </c>
      <c r="BP104">
        <v>7663.33349609375</v>
      </c>
      <c r="BQ104">
        <v>10247.6103515625</v>
      </c>
      <c r="BR104">
        <v>8943.2109375</v>
      </c>
      <c r="BS104">
        <v>8034.6826171875</v>
      </c>
      <c r="BT104">
        <v>7901.24169921875</v>
      </c>
      <c r="BU104">
        <v>8145.6259765625</v>
      </c>
      <c r="BV104">
        <v>10622.669921875</v>
      </c>
      <c r="BW104">
        <v>8604.3837890625</v>
      </c>
      <c r="BX104">
        <v>9350.2275390625</v>
      </c>
      <c r="BY104">
        <v>6643.4404296875</v>
      </c>
      <c r="BZ104">
        <v>7343.8291015625</v>
      </c>
      <c r="CA104">
        <v>9295.6728515625</v>
      </c>
      <c r="CB104">
        <v>7674.54833984375</v>
      </c>
      <c r="CC104">
        <v>10269.5625</v>
      </c>
      <c r="CD104">
        <v>8909.1201171875</v>
      </c>
      <c r="CE104">
        <v>8010.27587890625</v>
      </c>
      <c r="CF104">
        <v>7946.57421875</v>
      </c>
      <c r="CG104">
        <v>7878.28125</v>
      </c>
      <c r="CH104">
        <v>10661.1103515625</v>
      </c>
      <c r="CI104">
        <v>8612.8994140625</v>
      </c>
      <c r="CJ104">
        <v>9371.9853515625</v>
      </c>
      <c r="CK104">
        <v>6628.18212890625</v>
      </c>
      <c r="CL104">
        <v>7398.943359375</v>
      </c>
      <c r="CM104">
        <v>9099.705078125</v>
      </c>
      <c r="CN104">
        <v>7675.44287109375</v>
      </c>
      <c r="CO104">
        <v>10174.1689453125</v>
      </c>
      <c r="CP104">
        <v>8935.6298828125</v>
      </c>
      <c r="CQ104">
        <v>8022.01904296875</v>
      </c>
      <c r="CR104">
        <v>7950.0146484375</v>
      </c>
      <c r="CS104">
        <v>8016.29541015625</v>
      </c>
      <c r="CT104">
        <v>10661.52734375</v>
      </c>
      <c r="CU104">
        <v>8588.13671875</v>
      </c>
      <c r="CV104">
        <v>9387.7109375</v>
      </c>
      <c r="CW104">
        <v>6671.97509765625</v>
      </c>
      <c r="CX104">
        <v>7414.97119140625</v>
      </c>
      <c r="CY104">
        <v>9134.2900390625</v>
      </c>
      <c r="CZ104">
        <v>7680.11083984375</v>
      </c>
      <c r="DA104">
        <v>10236.4306640625</v>
      </c>
      <c r="DB104">
        <v>8846.982421875</v>
      </c>
      <c r="DC104">
        <v>8002.40185546875</v>
      </c>
      <c r="DD104">
        <v>7948.3359375</v>
      </c>
      <c r="DE104">
        <v>7980.4853515625</v>
      </c>
      <c r="DF104">
        <v>10633.9326171875</v>
      </c>
      <c r="DG104">
        <v>8609.1845703125</v>
      </c>
      <c r="DH104">
        <v>9404.7548828125</v>
      </c>
      <c r="DI104">
        <v>6651.12939453125</v>
      </c>
      <c r="DJ104">
        <v>7448.23681640625</v>
      </c>
      <c r="DK104">
        <v>8936.46484375</v>
      </c>
      <c r="DL104">
        <v>7677.9033203125</v>
      </c>
      <c r="DM104">
        <v>10222.828125</v>
      </c>
      <c r="DN104">
        <v>8907.4716796875</v>
      </c>
      <c r="DO104">
        <v>8022.6533203125</v>
      </c>
      <c r="DP104">
        <v>7968.02490234375</v>
      </c>
      <c r="DQ104">
        <v>7916.18408203125</v>
      </c>
      <c r="DR104">
        <v>10616.080078125</v>
      </c>
      <c r="DS104">
        <v>8573.8154296875</v>
      </c>
      <c r="DT104">
        <v>9412.013671875</v>
      </c>
      <c r="DU104">
        <v>6649.390625</v>
      </c>
      <c r="DV104">
        <v>7449.17236328125</v>
      </c>
      <c r="DW104">
        <v>8961.2138671875</v>
      </c>
      <c r="DX104">
        <v>7703.4453125</v>
      </c>
      <c r="DY104">
        <v>10210.791015625</v>
      </c>
      <c r="DZ104">
        <v>8867.21875</v>
      </c>
      <c r="EA104">
        <v>8012.0830078125</v>
      </c>
      <c r="EB104">
        <v>7948.79052734375</v>
      </c>
      <c r="EC104">
        <v>8095.56884765625</v>
      </c>
      <c r="ED104">
        <v>10642.416015625</v>
      </c>
      <c r="EE104">
        <v>8595.4208984375</v>
      </c>
      <c r="EF104">
        <v>9416.33984375</v>
      </c>
      <c r="EG104">
        <v>6662.15478515625</v>
      </c>
      <c r="EH104">
        <v>7474.61962890625</v>
      </c>
      <c r="EI104">
        <v>8976.4765625</v>
      </c>
      <c r="EJ104">
        <v>7695.59375</v>
      </c>
      <c r="EK104">
        <v>10148.4140625</v>
      </c>
      <c r="EL104">
        <v>8837.7890625</v>
      </c>
      <c r="EM104">
        <v>7982.91552734375</v>
      </c>
      <c r="EN104">
        <v>7981.390625</v>
      </c>
      <c r="EO104">
        <v>7954.4736328125</v>
      </c>
      <c r="EP104">
        <v>10648.6865234375</v>
      </c>
      <c r="EQ104">
        <v>8601.9150390625</v>
      </c>
      <c r="ER104">
        <v>9430.1728515625</v>
      </c>
      <c r="ES104">
        <v>6661.6787109375</v>
      </c>
      <c r="ET104">
        <v>7498.0810546875</v>
      </c>
      <c r="EU104">
        <v>8902.705078125</v>
      </c>
      <c r="EV104">
        <v>7700.17724609375</v>
      </c>
      <c r="EW104">
        <v>10041.9775390625</v>
      </c>
      <c r="EX104">
        <v>8844.3173828125</v>
      </c>
      <c r="EY104">
        <v>7983.859375</v>
      </c>
      <c r="EZ104">
        <v>7977.9111328125</v>
      </c>
      <c r="FA104">
        <v>8002.66552734375</v>
      </c>
      <c r="FB104">
        <v>10642.462890625</v>
      </c>
      <c r="FC104">
        <v>8611.4482421875</v>
      </c>
      <c r="FD104">
        <v>9440.423828125</v>
      </c>
      <c r="FE104">
        <v>6677.177734375</v>
      </c>
      <c r="FF104">
        <v>7530.07763671875</v>
      </c>
      <c r="FG104">
        <v>8850.03515625</v>
      </c>
      <c r="FH104">
        <v>7697.251953125</v>
      </c>
      <c r="FI104">
        <v>10044.5791015625</v>
      </c>
      <c r="FJ104">
        <v>8835.5966796875</v>
      </c>
      <c r="FK104">
        <v>7995.8427734375</v>
      </c>
      <c r="FL104">
        <v>8000.22265625</v>
      </c>
      <c r="FM104">
        <v>8010.87353515625</v>
      </c>
      <c r="FN104">
        <v>10615.51953125</v>
      </c>
      <c r="FO104">
        <v>8603.5166015625</v>
      </c>
      <c r="FP104">
        <v>9447.3369140625</v>
      </c>
      <c r="FQ104">
        <v>6671.296875</v>
      </c>
      <c r="FR104">
        <v>7548.296875</v>
      </c>
      <c r="FS104">
        <v>8871.8330078125</v>
      </c>
      <c r="FT104">
        <v>7698.55419921875</v>
      </c>
      <c r="FU104">
        <v>9949.4912109375</v>
      </c>
      <c r="FV104">
        <v>8770.068359375</v>
      </c>
      <c r="FW104">
        <v>7984.1416015625</v>
      </c>
      <c r="FX104">
        <v>8027.80810546875</v>
      </c>
      <c r="FY104">
        <v>8124.47412109375</v>
      </c>
      <c r="FZ104">
        <v>10627.05078125</v>
      </c>
      <c r="GA104">
        <v>8622.8798828125</v>
      </c>
      <c r="GB104">
        <v>8858.876953125</v>
      </c>
      <c r="GC104">
        <v>8856.7509765625</v>
      </c>
      <c r="GD104">
        <v>8858.921875</v>
      </c>
      <c r="GE104">
        <v>8832.115234375</v>
      </c>
      <c r="GF104">
        <v>8890.7060546875</v>
      </c>
      <c r="GG104">
        <v>8869.056640625</v>
      </c>
      <c r="GH104">
        <v>8882.9794921875</v>
      </c>
      <c r="GI104">
        <v>8874.212890625</v>
      </c>
      <c r="GJ104">
        <v>8888.09765625</v>
      </c>
      <c r="GK104">
        <v>8847.751953125</v>
      </c>
      <c r="GL104">
        <v>9401.2333984375</v>
      </c>
      <c r="GM104">
        <v>6659.21044921875</v>
      </c>
      <c r="GN104">
        <v>7459.666015625</v>
      </c>
      <c r="GO104">
        <v>8987.5791015625</v>
      </c>
      <c r="GP104">
        <v>7692.16748046875</v>
      </c>
      <c r="GQ104">
        <v>10096.55859375</v>
      </c>
      <c r="GR104">
        <v>8846.39453125</v>
      </c>
      <c r="GS104">
        <v>8000.9482421875</v>
      </c>
      <c r="GT104">
        <v>7980.0380859375</v>
      </c>
      <c r="GU104">
        <v>8027.9580078125</v>
      </c>
      <c r="GV104">
        <v>10633.5556640625</v>
      </c>
      <c r="GW104">
        <v>8605.3916015625</v>
      </c>
      <c r="GX104">
        <v>8866.58984375</v>
      </c>
      <c r="GY104">
        <v>8866.58984375</v>
      </c>
    </row>
    <row r="105" spans="1:207" x14ac:dyDescent="0.2">
      <c r="A105" s="223">
        <v>45839</v>
      </c>
      <c r="B105">
        <v>7</v>
      </c>
      <c r="C105">
        <v>2025</v>
      </c>
      <c r="D105">
        <v>9034.7080078125</v>
      </c>
      <c r="E105">
        <v>8970.923828125</v>
      </c>
      <c r="F105">
        <v>9093.0498046875</v>
      </c>
      <c r="G105">
        <v>8945.927734375</v>
      </c>
      <c r="H105">
        <v>9019.9658203125</v>
      </c>
      <c r="I105">
        <v>9185.287109375</v>
      </c>
      <c r="J105">
        <v>8998.994140625</v>
      </c>
      <c r="K105">
        <v>9001.162109375</v>
      </c>
      <c r="L105">
        <v>9107.1650390625</v>
      </c>
      <c r="M105">
        <v>8930.048828125</v>
      </c>
      <c r="N105">
        <v>9038.095703125</v>
      </c>
      <c r="O105">
        <v>9122.4296875</v>
      </c>
      <c r="P105">
        <v>8985.4970703125</v>
      </c>
      <c r="Q105">
        <v>8965.287109375</v>
      </c>
      <c r="R105">
        <v>9159.322265625</v>
      </c>
      <c r="S105">
        <v>9063.9130859375</v>
      </c>
      <c r="T105">
        <v>9088.3173828125</v>
      </c>
      <c r="U105">
        <v>9116.4267578125</v>
      </c>
      <c r="V105">
        <v>8940.736328125</v>
      </c>
      <c r="W105">
        <v>8953.7529296875</v>
      </c>
      <c r="X105">
        <v>9220.119140625</v>
      </c>
      <c r="Y105">
        <v>8963.2275390625</v>
      </c>
      <c r="Z105">
        <v>9142.1640625</v>
      </c>
      <c r="AA105">
        <v>9136.7890625</v>
      </c>
      <c r="AB105">
        <v>9043.4287109375</v>
      </c>
      <c r="AC105">
        <v>9026.0751953125</v>
      </c>
      <c r="AD105">
        <v>9191.2646484375</v>
      </c>
      <c r="AE105">
        <v>9078.646484375</v>
      </c>
      <c r="AF105">
        <v>9054.3173828125</v>
      </c>
      <c r="AG105">
        <v>9184.896484375</v>
      </c>
      <c r="AH105">
        <v>9012.611328125</v>
      </c>
      <c r="AI105">
        <v>9005.7578125</v>
      </c>
      <c r="AJ105">
        <v>9189.4951171875</v>
      </c>
      <c r="AK105">
        <v>8933.97265625</v>
      </c>
      <c r="AL105">
        <v>9102.5234375</v>
      </c>
      <c r="AM105">
        <v>9151.9013671875</v>
      </c>
      <c r="AN105">
        <v>9017.1513671875</v>
      </c>
      <c r="AO105">
        <v>9044.6357421875</v>
      </c>
      <c r="AP105">
        <v>9149.0986328125</v>
      </c>
      <c r="AQ105">
        <v>9095.8955078125</v>
      </c>
      <c r="AR105">
        <v>9112.2529296875</v>
      </c>
      <c r="AS105">
        <v>9155.154296875</v>
      </c>
      <c r="AT105">
        <v>9042.9296875</v>
      </c>
      <c r="AU105">
        <v>8977.8935546875</v>
      </c>
      <c r="AV105">
        <v>9221.123046875</v>
      </c>
      <c r="AW105">
        <v>8967.798828125</v>
      </c>
      <c r="AX105">
        <v>9158.5751953125</v>
      </c>
      <c r="AY105">
        <v>9231.24609375</v>
      </c>
      <c r="AZ105">
        <v>9039.1083984375</v>
      </c>
      <c r="BA105">
        <v>9040.3642578125</v>
      </c>
      <c r="BB105">
        <v>9212.0009765625</v>
      </c>
      <c r="BC105">
        <v>9058.55859375</v>
      </c>
      <c r="BD105">
        <v>9175.427734375</v>
      </c>
      <c r="BE105">
        <v>9177.552734375</v>
      </c>
      <c r="BF105">
        <v>9009.2666015625</v>
      </c>
      <c r="BG105">
        <v>8973.9697265625</v>
      </c>
      <c r="BH105">
        <v>9124.37890625</v>
      </c>
      <c r="BI105">
        <v>8995.9091796875</v>
      </c>
      <c r="BJ105">
        <v>9101.779296875</v>
      </c>
      <c r="BK105">
        <v>9225.423828125</v>
      </c>
      <c r="BL105">
        <v>9486.7470703125</v>
      </c>
      <c r="BM105">
        <v>6689.00048828125</v>
      </c>
      <c r="BN105">
        <v>7260.1357421875</v>
      </c>
      <c r="BO105">
        <v>9517.966796875</v>
      </c>
      <c r="BP105">
        <v>7775.56298828125</v>
      </c>
      <c r="BQ105">
        <v>10350.185546875</v>
      </c>
      <c r="BR105">
        <v>9186.4697265625</v>
      </c>
      <c r="BS105">
        <v>8215.29296875</v>
      </c>
      <c r="BT105">
        <v>8264.6376953125</v>
      </c>
      <c r="BU105">
        <v>8302.291015625</v>
      </c>
      <c r="BV105">
        <v>10928.869140625</v>
      </c>
      <c r="BW105">
        <v>8774.041015625</v>
      </c>
      <c r="BX105">
        <v>9520.13671875</v>
      </c>
      <c r="BY105">
        <v>6686.23583984375</v>
      </c>
      <c r="BZ105">
        <v>7296.27099609375</v>
      </c>
      <c r="CA105">
        <v>9462.50390625</v>
      </c>
      <c r="CB105">
        <v>7788.9482421875</v>
      </c>
      <c r="CC105">
        <v>10378.0576171875</v>
      </c>
      <c r="CD105">
        <v>9152.46484375</v>
      </c>
      <c r="CE105">
        <v>8190.2744140625</v>
      </c>
      <c r="CF105">
        <v>8313.6083984375</v>
      </c>
      <c r="CG105">
        <v>8038.779296875</v>
      </c>
      <c r="CH105">
        <v>10965.8310546875</v>
      </c>
      <c r="CI105">
        <v>8784.515625</v>
      </c>
      <c r="CJ105">
        <v>9545.236328125</v>
      </c>
      <c r="CK105">
        <v>6672.86865234375</v>
      </c>
      <c r="CL105">
        <v>7341.7646484375</v>
      </c>
      <c r="CM105">
        <v>9246.5595703125</v>
      </c>
      <c r="CN105">
        <v>7790.50634765625</v>
      </c>
      <c r="CO105">
        <v>10284.03125</v>
      </c>
      <c r="CP105">
        <v>9177.298828125</v>
      </c>
      <c r="CQ105">
        <v>8203.76171875</v>
      </c>
      <c r="CR105">
        <v>8324.017578125</v>
      </c>
      <c r="CS105">
        <v>8163.75634765625</v>
      </c>
      <c r="CT105">
        <v>10961.841796875</v>
      </c>
      <c r="CU105">
        <v>8764.6767578125</v>
      </c>
      <c r="CV105">
        <v>9562.5478515625</v>
      </c>
      <c r="CW105">
        <v>6713.4765625</v>
      </c>
      <c r="CX105">
        <v>7359.521484375</v>
      </c>
      <c r="CY105">
        <v>9284.2626953125</v>
      </c>
      <c r="CZ105">
        <v>7796.70068359375</v>
      </c>
      <c r="DA105">
        <v>10347.1298828125</v>
      </c>
      <c r="DB105">
        <v>9093.822265625</v>
      </c>
      <c r="DC105">
        <v>8184.9228515625</v>
      </c>
      <c r="DD105">
        <v>8333.509765625</v>
      </c>
      <c r="DE105">
        <v>8128.51904296875</v>
      </c>
      <c r="DF105">
        <v>10929.978515625</v>
      </c>
      <c r="DG105">
        <v>8792.2041015625</v>
      </c>
      <c r="DH105">
        <v>9582.63671875</v>
      </c>
      <c r="DI105">
        <v>6698.076171875</v>
      </c>
      <c r="DJ105">
        <v>7385.9384765625</v>
      </c>
      <c r="DK105">
        <v>9078.654296875</v>
      </c>
      <c r="DL105">
        <v>7795.41943359375</v>
      </c>
      <c r="DM105">
        <v>10336.3125</v>
      </c>
      <c r="DN105">
        <v>9146.8232421875</v>
      </c>
      <c r="DO105">
        <v>8205.46484375</v>
      </c>
      <c r="DP105">
        <v>8357.337890625</v>
      </c>
      <c r="DQ105">
        <v>8062.2900390625</v>
      </c>
      <c r="DR105">
        <v>10909.1318359375</v>
      </c>
      <c r="DS105">
        <v>8753.580078125</v>
      </c>
      <c r="DT105">
        <v>9589.2861328125</v>
      </c>
      <c r="DU105">
        <v>6694.0625</v>
      </c>
      <c r="DV105">
        <v>7390.22705078125</v>
      </c>
      <c r="DW105">
        <v>9101.6708984375</v>
      </c>
      <c r="DX105">
        <v>7821.25537109375</v>
      </c>
      <c r="DY105">
        <v>10325.8369140625</v>
      </c>
      <c r="DZ105">
        <v>9111.5029296875</v>
      </c>
      <c r="EA105">
        <v>8195.287109375</v>
      </c>
      <c r="EB105">
        <v>8337.125</v>
      </c>
      <c r="EC105">
        <v>8237.1357421875</v>
      </c>
      <c r="ED105">
        <v>10934.8408203125</v>
      </c>
      <c r="EE105">
        <v>8781.39453125</v>
      </c>
      <c r="EF105">
        <v>9593.666015625</v>
      </c>
      <c r="EG105">
        <v>6704.1328125</v>
      </c>
      <c r="EH105">
        <v>7413.431640625</v>
      </c>
      <c r="EI105">
        <v>9120.626953125</v>
      </c>
      <c r="EJ105">
        <v>7812.01416015625</v>
      </c>
      <c r="EK105">
        <v>10263.3916015625</v>
      </c>
      <c r="EL105">
        <v>9086.4833984375</v>
      </c>
      <c r="EM105">
        <v>8165.7294921875</v>
      </c>
      <c r="EN105">
        <v>8363.9345703125</v>
      </c>
      <c r="EO105">
        <v>8097.716796875</v>
      </c>
      <c r="EP105">
        <v>10940.150390625</v>
      </c>
      <c r="EQ105">
        <v>8787.521484375</v>
      </c>
      <c r="ER105">
        <v>9609.697265625</v>
      </c>
      <c r="ES105">
        <v>6707.4130859375</v>
      </c>
      <c r="ET105">
        <v>7434.04248046875</v>
      </c>
      <c r="EU105">
        <v>9032.5576171875</v>
      </c>
      <c r="EV105">
        <v>7819.06005859375</v>
      </c>
      <c r="EW105">
        <v>10161.45703125</v>
      </c>
      <c r="EX105">
        <v>9093.26953125</v>
      </c>
      <c r="EY105">
        <v>8166.53125</v>
      </c>
      <c r="EZ105">
        <v>8369.3251953125</v>
      </c>
      <c r="FA105">
        <v>8146.66845703125</v>
      </c>
      <c r="FB105">
        <v>10931.955078125</v>
      </c>
      <c r="FC105">
        <v>8802.7236328125</v>
      </c>
      <c r="FD105">
        <v>9620.8486328125</v>
      </c>
      <c r="FE105">
        <v>6720.4892578125</v>
      </c>
      <c r="FF105">
        <v>7465.68115234375</v>
      </c>
      <c r="FG105">
        <v>8977.1201171875</v>
      </c>
      <c r="FH105">
        <v>7816.08740234375</v>
      </c>
      <c r="FI105">
        <v>10164.283203125</v>
      </c>
      <c r="FJ105">
        <v>9086.8837890625</v>
      </c>
      <c r="FK105">
        <v>8179.173828125</v>
      </c>
      <c r="FL105">
        <v>8391.94140625</v>
      </c>
      <c r="FM105">
        <v>8154.5888671875</v>
      </c>
      <c r="FN105">
        <v>10903.455078125</v>
      </c>
      <c r="FO105">
        <v>8799.3388671875</v>
      </c>
      <c r="FP105">
        <v>9627.8232421875</v>
      </c>
      <c r="FQ105">
        <v>6710.20361328125</v>
      </c>
      <c r="FR105">
        <v>7479.02783203125</v>
      </c>
      <c r="FS105">
        <v>8985.021484375</v>
      </c>
      <c r="FT105">
        <v>7817.7607421875</v>
      </c>
      <c r="FU105">
        <v>10071.33203125</v>
      </c>
      <c r="FV105">
        <v>9028.322265625</v>
      </c>
      <c r="FW105">
        <v>8169.80615234375</v>
      </c>
      <c r="FX105">
        <v>8412.6669921875</v>
      </c>
      <c r="FY105">
        <v>8264.017578125</v>
      </c>
      <c r="FZ105">
        <v>10918.447265625</v>
      </c>
      <c r="GA105">
        <v>8824.0947265625</v>
      </c>
      <c r="GB105">
        <v>9017.515625</v>
      </c>
      <c r="GC105">
        <v>9017.4453125</v>
      </c>
      <c r="GD105">
        <v>9020.8447265625</v>
      </c>
      <c r="GE105">
        <v>8998.611328125</v>
      </c>
      <c r="GF105">
        <v>9056.6162109375</v>
      </c>
      <c r="GG105">
        <v>9035.734375</v>
      </c>
      <c r="GH105">
        <v>9054.0703125</v>
      </c>
      <c r="GI105">
        <v>9045.595703125</v>
      </c>
      <c r="GJ105">
        <v>9061.7197265625</v>
      </c>
      <c r="GK105">
        <v>9024.8359375</v>
      </c>
      <c r="GL105">
        <v>9577.2265625</v>
      </c>
      <c r="GM105">
        <v>6702.46630859375</v>
      </c>
      <c r="GN105">
        <v>7399.396484375</v>
      </c>
      <c r="GO105">
        <v>9124.5546875</v>
      </c>
      <c r="GP105">
        <v>7809.85498046875</v>
      </c>
      <c r="GQ105">
        <v>10213.2216796875</v>
      </c>
      <c r="GR105">
        <v>9095.3583984375</v>
      </c>
      <c r="GS105">
        <v>8183.88818359375</v>
      </c>
      <c r="GT105">
        <v>8364.3154296875</v>
      </c>
      <c r="GU105">
        <v>8172.1748046875</v>
      </c>
      <c r="GV105">
        <v>10926.2734375</v>
      </c>
      <c r="GW105">
        <v>8793.9521484375</v>
      </c>
      <c r="GX105">
        <v>9035.87890625</v>
      </c>
      <c r="GY105">
        <v>9035.8779296875</v>
      </c>
    </row>
    <row r="106" spans="1:207" x14ac:dyDescent="0.2">
      <c r="A106" s="223">
        <v>45870</v>
      </c>
      <c r="B106">
        <v>8</v>
      </c>
      <c r="C106">
        <v>2025</v>
      </c>
      <c r="D106">
        <v>9191.9970703125</v>
      </c>
      <c r="E106">
        <v>9122.5302734375</v>
      </c>
      <c r="F106">
        <v>9250.2314453125</v>
      </c>
      <c r="G106">
        <v>9093.3583984375</v>
      </c>
      <c r="H106">
        <v>9187.982421875</v>
      </c>
      <c r="I106">
        <v>9346.7109375</v>
      </c>
      <c r="J106">
        <v>9152.8505859375</v>
      </c>
      <c r="K106">
        <v>9152.4931640625</v>
      </c>
      <c r="L106">
        <v>9274.46875</v>
      </c>
      <c r="M106">
        <v>9080.291015625</v>
      </c>
      <c r="N106">
        <v>9213.333984375</v>
      </c>
      <c r="O106">
        <v>9284.51953125</v>
      </c>
      <c r="P106">
        <v>9142.8330078125</v>
      </c>
      <c r="Q106">
        <v>9125.7392578125</v>
      </c>
      <c r="R106">
        <v>9341.396484375</v>
      </c>
      <c r="S106">
        <v>9226.8798828125</v>
      </c>
      <c r="T106">
        <v>9278.689453125</v>
      </c>
      <c r="U106">
        <v>9278.974609375</v>
      </c>
      <c r="V106">
        <v>9108.0439453125</v>
      </c>
      <c r="W106">
        <v>9111.892578125</v>
      </c>
      <c r="X106">
        <v>9411.068359375</v>
      </c>
      <c r="Y106">
        <v>9120.1162109375</v>
      </c>
      <c r="Z106">
        <v>9332.8701171875</v>
      </c>
      <c r="AA106">
        <v>9308.904296875</v>
      </c>
      <c r="AB106">
        <v>9205.4453125</v>
      </c>
      <c r="AC106">
        <v>9189.9677734375</v>
      </c>
      <c r="AD106">
        <v>9385.4296875</v>
      </c>
      <c r="AE106">
        <v>9245.806640625</v>
      </c>
      <c r="AF106">
        <v>9239.919921875</v>
      </c>
      <c r="AG106">
        <v>9359.171875</v>
      </c>
      <c r="AH106">
        <v>9175.146484375</v>
      </c>
      <c r="AI106">
        <v>9168.9697265625</v>
      </c>
      <c r="AJ106">
        <v>9386.2373046875</v>
      </c>
      <c r="AK106">
        <v>9088.3017578125</v>
      </c>
      <c r="AL106">
        <v>9292.375</v>
      </c>
      <c r="AM106">
        <v>9321.5595703125</v>
      </c>
      <c r="AN106">
        <v>9186.4580078125</v>
      </c>
      <c r="AO106">
        <v>9214.6005859375</v>
      </c>
      <c r="AP106">
        <v>9342.8037109375</v>
      </c>
      <c r="AQ106">
        <v>9264.5771484375</v>
      </c>
      <c r="AR106">
        <v>9314.576171875</v>
      </c>
      <c r="AS106">
        <v>9334.037109375</v>
      </c>
      <c r="AT106">
        <v>9211.765625</v>
      </c>
      <c r="AU106">
        <v>9146.21484375</v>
      </c>
      <c r="AV106">
        <v>9437.4443359375</v>
      </c>
      <c r="AW106">
        <v>9130.486328125</v>
      </c>
      <c r="AX106">
        <v>9369.986328125</v>
      </c>
      <c r="AY106">
        <v>9419.6806640625</v>
      </c>
      <c r="AZ106">
        <v>9207.158203125</v>
      </c>
      <c r="BA106">
        <v>9218.6123046875</v>
      </c>
      <c r="BB106">
        <v>9432.1025390625</v>
      </c>
      <c r="BC106">
        <v>9232.6953125</v>
      </c>
      <c r="BD106">
        <v>9384.6787109375</v>
      </c>
      <c r="BE106">
        <v>9368.111328125</v>
      </c>
      <c r="BF106">
        <v>9179.4345703125</v>
      </c>
      <c r="BG106">
        <v>9148.787109375</v>
      </c>
      <c r="BH106">
        <v>9340.6630859375</v>
      </c>
      <c r="BI106">
        <v>9163.19921875</v>
      </c>
      <c r="BJ106">
        <v>9319.8095703125</v>
      </c>
      <c r="BK106">
        <v>9413.990234375</v>
      </c>
      <c r="BL106">
        <v>9611.439453125</v>
      </c>
      <c r="BM106">
        <v>6913.45458984375</v>
      </c>
      <c r="BN106">
        <v>7234.818359375</v>
      </c>
      <c r="BO106">
        <v>9783.02734375</v>
      </c>
      <c r="BP106">
        <v>7842.7109375</v>
      </c>
      <c r="BQ106">
        <v>10530.2958984375</v>
      </c>
      <c r="BR106">
        <v>9500.3369140625</v>
      </c>
      <c r="BS106">
        <v>8360.5224609375</v>
      </c>
      <c r="BT106">
        <v>8333.0380859375</v>
      </c>
      <c r="BU106">
        <v>8526.421875</v>
      </c>
      <c r="BV106">
        <v>11337.5712890625</v>
      </c>
      <c r="BW106">
        <v>8970.11328125</v>
      </c>
      <c r="BX106">
        <v>9646.185546875</v>
      </c>
      <c r="BY106">
        <v>6911.8671875</v>
      </c>
      <c r="BZ106">
        <v>7272.20947265625</v>
      </c>
      <c r="CA106">
        <v>9727.4609375</v>
      </c>
      <c r="CB106">
        <v>7860.57373046875</v>
      </c>
      <c r="CC106">
        <v>10556.0146484375</v>
      </c>
      <c r="CD106">
        <v>9468.583984375</v>
      </c>
      <c r="CE106">
        <v>8336.595703125</v>
      </c>
      <c r="CF106">
        <v>8371.552734375</v>
      </c>
      <c r="CG106">
        <v>8279.068359375</v>
      </c>
      <c r="CH106">
        <v>11377.0888671875</v>
      </c>
      <c r="CI106">
        <v>8979.609375</v>
      </c>
      <c r="CJ106">
        <v>9672.8798828125</v>
      </c>
      <c r="CK106">
        <v>6903.130859375</v>
      </c>
      <c r="CL106">
        <v>7319.3955078125</v>
      </c>
      <c r="CM106">
        <v>9499.0859375</v>
      </c>
      <c r="CN106">
        <v>7862.71875</v>
      </c>
      <c r="CO106">
        <v>10458.1748046875</v>
      </c>
      <c r="CP106">
        <v>9492.0546875</v>
      </c>
      <c r="CQ106">
        <v>8353.533203125</v>
      </c>
      <c r="CR106">
        <v>8381.9033203125</v>
      </c>
      <c r="CS106">
        <v>8358.421875</v>
      </c>
      <c r="CT106">
        <v>11371.47265625</v>
      </c>
      <c r="CU106">
        <v>8962.009765625</v>
      </c>
      <c r="CV106">
        <v>9692.08203125</v>
      </c>
      <c r="CW106">
        <v>6943.3701171875</v>
      </c>
      <c r="CX106">
        <v>7334.5537109375</v>
      </c>
      <c r="CY106">
        <v>9537.73046875</v>
      </c>
      <c r="CZ106">
        <v>7869.0751953125</v>
      </c>
      <c r="DA106">
        <v>10523.6796875</v>
      </c>
      <c r="DB106">
        <v>9415.6318359375</v>
      </c>
      <c r="DC106">
        <v>8337.0830078125</v>
      </c>
      <c r="DD106">
        <v>8387.2138671875</v>
      </c>
      <c r="DE106">
        <v>8331.9033203125</v>
      </c>
      <c r="DF106">
        <v>11319.7333984375</v>
      </c>
      <c r="DG106">
        <v>8989.5419921875</v>
      </c>
      <c r="DH106">
        <v>9713.4111328125</v>
      </c>
      <c r="DI106">
        <v>6930.1083984375</v>
      </c>
      <c r="DJ106">
        <v>7359.623046875</v>
      </c>
      <c r="DK106">
        <v>9324.876953125</v>
      </c>
      <c r="DL106">
        <v>7870.38330078125</v>
      </c>
      <c r="DM106">
        <v>10511.009765625</v>
      </c>
      <c r="DN106">
        <v>9463.4296875</v>
      </c>
      <c r="DO106">
        <v>8359.4697265625</v>
      </c>
      <c r="DP106">
        <v>8409.873046875</v>
      </c>
      <c r="DQ106">
        <v>8285.28125</v>
      </c>
      <c r="DR106">
        <v>11292.693359375</v>
      </c>
      <c r="DS106">
        <v>8954.181640625</v>
      </c>
      <c r="DT106">
        <v>9719.9638671875</v>
      </c>
      <c r="DU106">
        <v>6927.26708984375</v>
      </c>
      <c r="DV106">
        <v>7366.8603515625</v>
      </c>
      <c r="DW106">
        <v>9347.501953125</v>
      </c>
      <c r="DX106">
        <v>7896.24560546875</v>
      </c>
      <c r="DY106">
        <v>10501.0595703125</v>
      </c>
      <c r="DZ106">
        <v>9432.4736328125</v>
      </c>
      <c r="EA106">
        <v>8349.12109375</v>
      </c>
      <c r="EB106">
        <v>8390.306640625</v>
      </c>
      <c r="EC106">
        <v>8421.0859375</v>
      </c>
      <c r="ED106">
        <v>11312.0703125</v>
      </c>
      <c r="EE106">
        <v>8979.1640625</v>
      </c>
      <c r="EF106">
        <v>9724.7177734375</v>
      </c>
      <c r="EG106">
        <v>6940.587890625</v>
      </c>
      <c r="EH106">
        <v>7393.556640625</v>
      </c>
      <c r="EI106">
        <v>9367.7255859375</v>
      </c>
      <c r="EJ106">
        <v>7885.49072265625</v>
      </c>
      <c r="EK106">
        <v>10437.521484375</v>
      </c>
      <c r="EL106">
        <v>9410.5126953125</v>
      </c>
      <c r="EM106">
        <v>8320.130859375</v>
      </c>
      <c r="EN106">
        <v>8410.16015625</v>
      </c>
      <c r="EO106">
        <v>8304.087890625</v>
      </c>
      <c r="EP106">
        <v>11310.359375</v>
      </c>
      <c r="EQ106">
        <v>8985.9619140625</v>
      </c>
      <c r="ER106">
        <v>9742.6767578125</v>
      </c>
      <c r="ES106">
        <v>6940.35595703125</v>
      </c>
      <c r="ET106">
        <v>7412.82568359375</v>
      </c>
      <c r="EU106">
        <v>9272.021484375</v>
      </c>
      <c r="EV106">
        <v>7894.77783203125</v>
      </c>
      <c r="EW106">
        <v>10335.4345703125</v>
      </c>
      <c r="EX106">
        <v>9417.6513671875</v>
      </c>
      <c r="EY106">
        <v>8322.7802734375</v>
      </c>
      <c r="EZ106">
        <v>8413.8251953125</v>
      </c>
      <c r="FA106">
        <v>8342.599609375</v>
      </c>
      <c r="FB106">
        <v>11297.9716796875</v>
      </c>
      <c r="FC106">
        <v>9000.091796875</v>
      </c>
      <c r="FD106">
        <v>9754.375</v>
      </c>
      <c r="FE106">
        <v>6957.02880859375</v>
      </c>
      <c r="FF106">
        <v>7444.40771484375</v>
      </c>
      <c r="FG106">
        <v>9214.15234375</v>
      </c>
      <c r="FH106">
        <v>7888.86279296875</v>
      </c>
      <c r="FI106">
        <v>10337.3837890625</v>
      </c>
      <c r="FJ106">
        <v>9412.6015625</v>
      </c>
      <c r="FK106">
        <v>8336.5625</v>
      </c>
      <c r="FL106">
        <v>8432.20703125</v>
      </c>
      <c r="FM106">
        <v>8324.66015625</v>
      </c>
      <c r="FN106">
        <v>11263.9619140625</v>
      </c>
      <c r="FO106">
        <v>8996.1015625</v>
      </c>
      <c r="FP106">
        <v>9762.076171875</v>
      </c>
      <c r="FQ106">
        <v>6948.07568359375</v>
      </c>
      <c r="FR106">
        <v>7464.50537109375</v>
      </c>
      <c r="FS106">
        <v>9216.5966796875</v>
      </c>
      <c r="FT106">
        <v>7888.98974609375</v>
      </c>
      <c r="FU106">
        <v>10243.4990234375</v>
      </c>
      <c r="FV106">
        <v>9359.373046875</v>
      </c>
      <c r="FW106">
        <v>8329.09375</v>
      </c>
      <c r="FX106">
        <v>8446.787109375</v>
      </c>
      <c r="FY106">
        <v>8436.6025390625</v>
      </c>
      <c r="FZ106">
        <v>11260.5947265625</v>
      </c>
      <c r="GA106">
        <v>9019.283203125</v>
      </c>
      <c r="GB106">
        <v>9172.6611328125</v>
      </c>
      <c r="GC106">
        <v>9174.212890625</v>
      </c>
      <c r="GD106">
        <v>9185.62890625</v>
      </c>
      <c r="GE106">
        <v>9166.677734375</v>
      </c>
      <c r="GF106">
        <v>9224.5048828125</v>
      </c>
      <c r="GG106">
        <v>9203.2216796875</v>
      </c>
      <c r="GH106">
        <v>9228.1669921875</v>
      </c>
      <c r="GI106">
        <v>9220.123046875</v>
      </c>
      <c r="GJ106">
        <v>9238.771484375</v>
      </c>
      <c r="GK106">
        <v>9201.0302734375</v>
      </c>
      <c r="GL106">
        <v>9707.5771484375</v>
      </c>
      <c r="GM106">
        <v>6935.4287109375</v>
      </c>
      <c r="GN106">
        <v>7377.85107421875</v>
      </c>
      <c r="GO106">
        <v>9369.251953125</v>
      </c>
      <c r="GP106">
        <v>7882.64697265625</v>
      </c>
      <c r="GQ106">
        <v>10387.3330078125</v>
      </c>
      <c r="GR106">
        <v>9418.7939453125</v>
      </c>
      <c r="GS106">
        <v>8338.0107421875</v>
      </c>
      <c r="GT106">
        <v>8410.8662109375</v>
      </c>
      <c r="GU106">
        <v>8362.580078125</v>
      </c>
      <c r="GV106">
        <v>11295.951171875</v>
      </c>
      <c r="GW106">
        <v>8990.96875</v>
      </c>
      <c r="GX106">
        <v>9206.2978515625</v>
      </c>
      <c r="GY106">
        <v>9206.296875</v>
      </c>
    </row>
    <row r="107" spans="1:207" x14ac:dyDescent="0.2">
      <c r="A107" s="223">
        <v>45901</v>
      </c>
      <c r="B107">
        <v>9</v>
      </c>
      <c r="C107">
        <v>2025</v>
      </c>
      <c r="D107">
        <v>9387.1748046875</v>
      </c>
      <c r="E107">
        <v>9296.203125</v>
      </c>
      <c r="F107">
        <v>9443.5126953125</v>
      </c>
      <c r="G107">
        <v>9260.0986328125</v>
      </c>
      <c r="H107">
        <v>9382.8681640625</v>
      </c>
      <c r="I107">
        <v>9559.291015625</v>
      </c>
      <c r="J107">
        <v>9346.8212890625</v>
      </c>
      <c r="K107">
        <v>9333.1064453125</v>
      </c>
      <c r="L107">
        <v>9472.37890625</v>
      </c>
      <c r="M107">
        <v>9243.984375</v>
      </c>
      <c r="N107">
        <v>9409.4697265625</v>
      </c>
      <c r="O107">
        <v>9494.2421875</v>
      </c>
      <c r="P107">
        <v>9339.3740234375</v>
      </c>
      <c r="Q107">
        <v>9308.5478515625</v>
      </c>
      <c r="R107">
        <v>9543.27734375</v>
      </c>
      <c r="S107">
        <v>9396.9677734375</v>
      </c>
      <c r="T107">
        <v>9475.3017578125</v>
      </c>
      <c r="U107">
        <v>9492.7880859375</v>
      </c>
      <c r="V107">
        <v>9301.404296875</v>
      </c>
      <c r="W107">
        <v>9289.4345703125</v>
      </c>
      <c r="X107">
        <v>9620.7509765625</v>
      </c>
      <c r="Y107">
        <v>9281.099609375</v>
      </c>
      <c r="Z107">
        <v>9535.1171875</v>
      </c>
      <c r="AA107">
        <v>9531.33203125</v>
      </c>
      <c r="AB107">
        <v>9397.6796875</v>
      </c>
      <c r="AC107">
        <v>9375.724609375</v>
      </c>
      <c r="AD107">
        <v>9598.587890625</v>
      </c>
      <c r="AE107">
        <v>9413.0537109375</v>
      </c>
      <c r="AF107">
        <v>9438.4423828125</v>
      </c>
      <c r="AG107">
        <v>9582.4169921875</v>
      </c>
      <c r="AH107">
        <v>9370.1845703125</v>
      </c>
      <c r="AI107">
        <v>9353.248046875</v>
      </c>
      <c r="AJ107">
        <v>9598.4814453125</v>
      </c>
      <c r="AK107">
        <v>9253.4189453125</v>
      </c>
      <c r="AL107">
        <v>9493.4921875</v>
      </c>
      <c r="AM107">
        <v>9535.2373046875</v>
      </c>
      <c r="AN107">
        <v>9380.5791015625</v>
      </c>
      <c r="AO107">
        <v>9404.0751953125</v>
      </c>
      <c r="AP107">
        <v>9557.6591796875</v>
      </c>
      <c r="AQ107">
        <v>9432.47265625</v>
      </c>
      <c r="AR107">
        <v>9515.1875</v>
      </c>
      <c r="AS107">
        <v>9556.0751953125</v>
      </c>
      <c r="AT107">
        <v>9405.3505859375</v>
      </c>
      <c r="AU107">
        <v>9329.849609375</v>
      </c>
      <c r="AV107">
        <v>9658.03515625</v>
      </c>
      <c r="AW107">
        <v>9294.478515625</v>
      </c>
      <c r="AX107">
        <v>9569.2353515625</v>
      </c>
      <c r="AY107">
        <v>9649.099609375</v>
      </c>
      <c r="AZ107">
        <v>9399.6953125</v>
      </c>
      <c r="BA107">
        <v>9407.91015625</v>
      </c>
      <c r="BB107">
        <v>9653.82421875</v>
      </c>
      <c r="BC107">
        <v>9397.1962890625</v>
      </c>
      <c r="BD107">
        <v>9583.7021484375</v>
      </c>
      <c r="BE107">
        <v>9599.234375</v>
      </c>
      <c r="BF107">
        <v>9369.67578125</v>
      </c>
      <c r="BG107">
        <v>9333.11328125</v>
      </c>
      <c r="BH107">
        <v>9562.3154296875</v>
      </c>
      <c r="BI107">
        <v>9324.2255859375</v>
      </c>
      <c r="BJ107">
        <v>9521.97265625</v>
      </c>
      <c r="BK107">
        <v>9646.0654296875</v>
      </c>
      <c r="BL107">
        <v>9788.44140625</v>
      </c>
      <c r="BM107">
        <v>7016.07080078125</v>
      </c>
      <c r="BN107">
        <v>7382.828125</v>
      </c>
      <c r="BO107">
        <v>10078.546875</v>
      </c>
      <c r="BP107">
        <v>7998.1376953125</v>
      </c>
      <c r="BQ107">
        <v>10772.6142578125</v>
      </c>
      <c r="BR107">
        <v>9783.9267578125</v>
      </c>
      <c r="BS107">
        <v>8541.9521484375</v>
      </c>
      <c r="BT107">
        <v>8435.373046875</v>
      </c>
      <c r="BU107">
        <v>8808.5849609375</v>
      </c>
      <c r="BV107">
        <v>11464.5517578125</v>
      </c>
      <c r="BW107">
        <v>9154.173828125</v>
      </c>
      <c r="BX107">
        <v>9824.068359375</v>
      </c>
      <c r="BY107">
        <v>7018.16162109375</v>
      </c>
      <c r="BZ107">
        <v>7417.658203125</v>
      </c>
      <c r="CA107">
        <v>10026.7373046875</v>
      </c>
      <c r="CB107">
        <v>8022.14111328125</v>
      </c>
      <c r="CC107">
        <v>10802.9072265625</v>
      </c>
      <c r="CD107">
        <v>9754.4072265625</v>
      </c>
      <c r="CE107">
        <v>8519.2548828125</v>
      </c>
      <c r="CF107">
        <v>8481.6123046875</v>
      </c>
      <c r="CG107">
        <v>8531.189453125</v>
      </c>
      <c r="CH107">
        <v>11505.916015625</v>
      </c>
      <c r="CI107">
        <v>9165.1484375</v>
      </c>
      <c r="CJ107">
        <v>9851.7119140625</v>
      </c>
      <c r="CK107">
        <v>7008.33203125</v>
      </c>
      <c r="CL107">
        <v>7467.73681640625</v>
      </c>
      <c r="CM107">
        <v>9792.94921875</v>
      </c>
      <c r="CN107">
        <v>8027.3154296875</v>
      </c>
      <c r="CO107">
        <v>10698.841796875</v>
      </c>
      <c r="CP107">
        <v>9775.3388671875</v>
      </c>
      <c r="CQ107">
        <v>8535.8203125</v>
      </c>
      <c r="CR107">
        <v>8491.8984375</v>
      </c>
      <c r="CS107">
        <v>8624.01953125</v>
      </c>
      <c r="CT107">
        <v>11498.2783203125</v>
      </c>
      <c r="CU107">
        <v>9151.69921875</v>
      </c>
      <c r="CV107">
        <v>9871.5791015625</v>
      </c>
      <c r="CW107">
        <v>7053.6162109375</v>
      </c>
      <c r="CX107">
        <v>7478.4228515625</v>
      </c>
      <c r="CY107">
        <v>9836.5439453125</v>
      </c>
      <c r="CZ107">
        <v>8037.53125</v>
      </c>
      <c r="DA107">
        <v>10766.5830078125</v>
      </c>
      <c r="DB107">
        <v>9698.943359375</v>
      </c>
      <c r="DC107">
        <v>8518.583984375</v>
      </c>
      <c r="DD107">
        <v>8489.6533203125</v>
      </c>
      <c r="DE107">
        <v>8592.42578125</v>
      </c>
      <c r="DF107">
        <v>11438.8564453125</v>
      </c>
      <c r="DG107">
        <v>9183.328125</v>
      </c>
      <c r="DH107">
        <v>9893.248046875</v>
      </c>
      <c r="DI107">
        <v>7035.63330078125</v>
      </c>
      <c r="DJ107">
        <v>7503.8388671875</v>
      </c>
      <c r="DK107">
        <v>9620.7958984375</v>
      </c>
      <c r="DL107">
        <v>8040.47265625</v>
      </c>
      <c r="DM107">
        <v>10758.5009765625</v>
      </c>
      <c r="DN107">
        <v>9744.2333984375</v>
      </c>
      <c r="DO107">
        <v>8540.70703125</v>
      </c>
      <c r="DP107">
        <v>8515.033203125</v>
      </c>
      <c r="DQ107">
        <v>8544.59765625</v>
      </c>
      <c r="DR107">
        <v>11413.6806640625</v>
      </c>
      <c r="DS107">
        <v>9148.1044921875</v>
      </c>
      <c r="DT107">
        <v>9900.076171875</v>
      </c>
      <c r="DU107">
        <v>7034.0810546875</v>
      </c>
      <c r="DV107">
        <v>7511.11767578125</v>
      </c>
      <c r="DW107">
        <v>9644.5283203125</v>
      </c>
      <c r="DX107">
        <v>8069.302734375</v>
      </c>
      <c r="DY107">
        <v>10747.32421875</v>
      </c>
      <c r="DZ107">
        <v>9715.7568359375</v>
      </c>
      <c r="EA107">
        <v>8530.51171875</v>
      </c>
      <c r="EB107">
        <v>8492.62109375</v>
      </c>
      <c r="EC107">
        <v>8693.314453125</v>
      </c>
      <c r="ED107">
        <v>11435.5126953125</v>
      </c>
      <c r="EE107">
        <v>9174.1943359375</v>
      </c>
      <c r="EF107">
        <v>9905.2470703125</v>
      </c>
      <c r="EG107">
        <v>7050.533203125</v>
      </c>
      <c r="EH107">
        <v>7539.5068359375</v>
      </c>
      <c r="EI107">
        <v>9668.0966796875</v>
      </c>
      <c r="EJ107">
        <v>8058.38671875</v>
      </c>
      <c r="EK107">
        <v>10678.5283203125</v>
      </c>
      <c r="EL107">
        <v>9693.2080078125</v>
      </c>
      <c r="EM107">
        <v>8500.8662109375</v>
      </c>
      <c r="EN107">
        <v>8521.4482421875</v>
      </c>
      <c r="EO107">
        <v>8564.9326171875</v>
      </c>
      <c r="EP107">
        <v>11429.25</v>
      </c>
      <c r="EQ107">
        <v>9182.169921875</v>
      </c>
      <c r="ER107">
        <v>9923.958984375</v>
      </c>
      <c r="ES107">
        <v>7047.22509765625</v>
      </c>
      <c r="ET107">
        <v>7558.3984375</v>
      </c>
      <c r="EU107">
        <v>9566.9111328125</v>
      </c>
      <c r="EV107">
        <v>8068.15869140625</v>
      </c>
      <c r="EW107">
        <v>10567.353515625</v>
      </c>
      <c r="EX107">
        <v>9701.4736328125</v>
      </c>
      <c r="EY107">
        <v>8502.5234375</v>
      </c>
      <c r="EZ107">
        <v>8519.1376953125</v>
      </c>
      <c r="FA107">
        <v>8601.853515625</v>
      </c>
      <c r="FB107">
        <v>11415.1162109375</v>
      </c>
      <c r="FC107">
        <v>9197.22265625</v>
      </c>
      <c r="FD107">
        <v>9936.466796875</v>
      </c>
      <c r="FE107">
        <v>7067.71630859375</v>
      </c>
      <c r="FF107">
        <v>7587.19384765625</v>
      </c>
      <c r="FG107">
        <v>9508.7978515625</v>
      </c>
      <c r="FH107">
        <v>8066.6533203125</v>
      </c>
      <c r="FI107">
        <v>10570.90625</v>
      </c>
      <c r="FJ107">
        <v>9699.05859375</v>
      </c>
      <c r="FK107">
        <v>8516.34765625</v>
      </c>
      <c r="FL107">
        <v>8542.1357421875</v>
      </c>
      <c r="FM107">
        <v>8585.138671875</v>
      </c>
      <c r="FN107">
        <v>11383.4296875</v>
      </c>
      <c r="FO107">
        <v>9193.794921875</v>
      </c>
      <c r="FP107">
        <v>9945.634765625</v>
      </c>
      <c r="FQ107">
        <v>7061.5556640625</v>
      </c>
      <c r="FR107">
        <v>7614.37548828125</v>
      </c>
      <c r="FS107">
        <v>9507.6396484375</v>
      </c>
      <c r="FT107">
        <v>8070.23828125</v>
      </c>
      <c r="FU107">
        <v>10469.1982421875</v>
      </c>
      <c r="FV107">
        <v>9645.5595703125</v>
      </c>
      <c r="FW107">
        <v>8508.3720703125</v>
      </c>
      <c r="FX107">
        <v>8565.1904296875</v>
      </c>
      <c r="FY107">
        <v>8704.3916015625</v>
      </c>
      <c r="FZ107">
        <v>11364.1806640625</v>
      </c>
      <c r="GA107">
        <v>9218.880859375</v>
      </c>
      <c r="GB107">
        <v>9357.8916015625</v>
      </c>
      <c r="GC107">
        <v>9362.4921875</v>
      </c>
      <c r="GD107">
        <v>9377.2841796875</v>
      </c>
      <c r="GE107">
        <v>9356.4892578125</v>
      </c>
      <c r="GF107">
        <v>9416.3623046875</v>
      </c>
      <c r="GG107">
        <v>9396.23046875</v>
      </c>
      <c r="GH107">
        <v>9423.5888671875</v>
      </c>
      <c r="GI107">
        <v>9413.2880859375</v>
      </c>
      <c r="GJ107">
        <v>9433.75390625</v>
      </c>
      <c r="GK107">
        <v>9394.3330078125</v>
      </c>
      <c r="GL107">
        <v>9887.7890625</v>
      </c>
      <c r="GM107">
        <v>7044.0244140625</v>
      </c>
      <c r="GN107">
        <v>7523.7763671875</v>
      </c>
      <c r="GO107">
        <v>9664.765625</v>
      </c>
      <c r="GP107">
        <v>8056.34326171875</v>
      </c>
      <c r="GQ107">
        <v>10623.658203125</v>
      </c>
      <c r="GR107">
        <v>9703.1123046875</v>
      </c>
      <c r="GS107">
        <v>8518.7431640625</v>
      </c>
      <c r="GT107">
        <v>8520.3896484375</v>
      </c>
      <c r="GU107">
        <v>8626.2919921875</v>
      </c>
      <c r="GV107">
        <v>11412.8134765625</v>
      </c>
      <c r="GW107">
        <v>9186.2392578125</v>
      </c>
      <c r="GX107">
        <v>9398.7109375</v>
      </c>
      <c r="GY107">
        <v>9398.7109375</v>
      </c>
    </row>
    <row r="108" spans="1:207" x14ac:dyDescent="0.2">
      <c r="A108" s="223">
        <v>45931</v>
      </c>
      <c r="B108">
        <v>10</v>
      </c>
      <c r="C108">
        <v>2025</v>
      </c>
      <c r="D108">
        <v>9615.8828125</v>
      </c>
      <c r="E108">
        <v>9505.9091796875</v>
      </c>
      <c r="F108">
        <v>9648.4560546875</v>
      </c>
      <c r="G108">
        <v>9462.74609375</v>
      </c>
      <c r="H108">
        <v>9614.1572265625</v>
      </c>
      <c r="I108">
        <v>9786.208984375</v>
      </c>
      <c r="J108">
        <v>9573.1865234375</v>
      </c>
      <c r="K108">
        <v>9546.5458984375</v>
      </c>
      <c r="L108">
        <v>9678.3935546875</v>
      </c>
      <c r="M108">
        <v>9446.2646484375</v>
      </c>
      <c r="N108">
        <v>9638.0791015625</v>
      </c>
      <c r="O108">
        <v>9718.689453125</v>
      </c>
      <c r="P108">
        <v>9563.97265625</v>
      </c>
      <c r="Q108">
        <v>9524.7197265625</v>
      </c>
      <c r="R108">
        <v>9750.12890625</v>
      </c>
      <c r="S108">
        <v>9609.650390625</v>
      </c>
      <c r="T108">
        <v>9700.642578125</v>
      </c>
      <c r="U108">
        <v>9719.001953125</v>
      </c>
      <c r="V108">
        <v>9528.451171875</v>
      </c>
      <c r="W108">
        <v>9502.5146484375</v>
      </c>
      <c r="X108">
        <v>9828.3203125</v>
      </c>
      <c r="Y108">
        <v>9483.1064453125</v>
      </c>
      <c r="Z108">
        <v>9764.212890625</v>
      </c>
      <c r="AA108">
        <v>9764.00390625</v>
      </c>
      <c r="AB108">
        <v>9624.3701171875</v>
      </c>
      <c r="AC108">
        <v>9593.73046875</v>
      </c>
      <c r="AD108">
        <v>9803.86328125</v>
      </c>
      <c r="AE108">
        <v>9627.2490234375</v>
      </c>
      <c r="AF108">
        <v>9663.4736328125</v>
      </c>
      <c r="AG108">
        <v>9810.6123046875</v>
      </c>
      <c r="AH108">
        <v>9595.4296875</v>
      </c>
      <c r="AI108">
        <v>9570.103515625</v>
      </c>
      <c r="AJ108">
        <v>9803.25</v>
      </c>
      <c r="AK108">
        <v>9459.7724609375</v>
      </c>
      <c r="AL108">
        <v>9718.841796875</v>
      </c>
      <c r="AM108">
        <v>9755.49609375</v>
      </c>
      <c r="AN108">
        <v>9608.2822265625</v>
      </c>
      <c r="AO108">
        <v>9625.9931640625</v>
      </c>
      <c r="AP108">
        <v>9758.6650390625</v>
      </c>
      <c r="AQ108">
        <v>9647.34765625</v>
      </c>
      <c r="AR108">
        <v>9731.669921875</v>
      </c>
      <c r="AS108">
        <v>9787.9140625</v>
      </c>
      <c r="AT108">
        <v>9630.1650390625</v>
      </c>
      <c r="AU108">
        <v>9547.08203125</v>
      </c>
      <c r="AV108">
        <v>9862.7548828125</v>
      </c>
      <c r="AW108">
        <v>9502.14453125</v>
      </c>
      <c r="AX108">
        <v>9781.7412109375</v>
      </c>
      <c r="AY108">
        <v>9881.994140625</v>
      </c>
      <c r="AZ108">
        <v>9620.7744140625</v>
      </c>
      <c r="BA108">
        <v>9628.87890625</v>
      </c>
      <c r="BB108">
        <v>9858.3779296875</v>
      </c>
      <c r="BC108">
        <v>9607.6484375</v>
      </c>
      <c r="BD108">
        <v>9792.4951171875</v>
      </c>
      <c r="BE108">
        <v>9837.72265625</v>
      </c>
      <c r="BF108">
        <v>9589.689453125</v>
      </c>
      <c r="BG108">
        <v>9550.626953125</v>
      </c>
      <c r="BH108">
        <v>9762.90234375</v>
      </c>
      <c r="BI108">
        <v>9538.04296875</v>
      </c>
      <c r="BJ108">
        <v>9732.69921875</v>
      </c>
      <c r="BK108">
        <v>9885.4169921875</v>
      </c>
      <c r="BL108">
        <v>10010.9150390625</v>
      </c>
      <c r="BM108">
        <v>7187.7470703125</v>
      </c>
      <c r="BN108">
        <v>7547.42236328125</v>
      </c>
      <c r="BO108">
        <v>10356.6669921875</v>
      </c>
      <c r="BP108">
        <v>8113.3544921875</v>
      </c>
      <c r="BQ108">
        <v>10972.0927734375</v>
      </c>
      <c r="BR108">
        <v>10106.94921875</v>
      </c>
      <c r="BS108">
        <v>8732.5634765625</v>
      </c>
      <c r="BT108">
        <v>8578.93359375</v>
      </c>
      <c r="BU108">
        <v>8949.216796875</v>
      </c>
      <c r="BV108">
        <v>11715.76171875</v>
      </c>
      <c r="BW108">
        <v>9377.7158203125</v>
      </c>
      <c r="BX108">
        <v>10048.013671875</v>
      </c>
      <c r="BY108">
        <v>7188.2822265625</v>
      </c>
      <c r="BZ108">
        <v>7584.5947265625</v>
      </c>
      <c r="CA108">
        <v>10312.689453125</v>
      </c>
      <c r="CB108">
        <v>8140.85498046875</v>
      </c>
      <c r="CC108">
        <v>11008.8134765625</v>
      </c>
      <c r="CD108">
        <v>10078.88671875</v>
      </c>
      <c r="CE108">
        <v>8709.0908203125</v>
      </c>
      <c r="CF108">
        <v>8622.4072265625</v>
      </c>
      <c r="CG108">
        <v>8669.533203125</v>
      </c>
      <c r="CH108">
        <v>11751.6259765625</v>
      </c>
      <c r="CI108">
        <v>9388.5654296875</v>
      </c>
      <c r="CJ108">
        <v>10077.1982421875</v>
      </c>
      <c r="CK108">
        <v>7177.4765625</v>
      </c>
      <c r="CL108">
        <v>7641.19287109375</v>
      </c>
      <c r="CM108">
        <v>10069.0751953125</v>
      </c>
      <c r="CN108">
        <v>8149.08984375</v>
      </c>
      <c r="CO108">
        <v>10895.0244140625</v>
      </c>
      <c r="CP108">
        <v>10102.0439453125</v>
      </c>
      <c r="CQ108">
        <v>8726.138671875</v>
      </c>
      <c r="CR108">
        <v>8630.5703125</v>
      </c>
      <c r="CS108">
        <v>8765.55078125</v>
      </c>
      <c r="CT108">
        <v>11742.0078125</v>
      </c>
      <c r="CU108">
        <v>9374.5791015625</v>
      </c>
      <c r="CV108">
        <v>10097.1162109375</v>
      </c>
      <c r="CW108">
        <v>7219.82177734375</v>
      </c>
      <c r="CX108">
        <v>7646.90673828125</v>
      </c>
      <c r="CY108">
        <v>10121.8583984375</v>
      </c>
      <c r="CZ108">
        <v>8164.6845703125</v>
      </c>
      <c r="DA108">
        <v>10969.6328125</v>
      </c>
      <c r="DB108">
        <v>10026.12109375</v>
      </c>
      <c r="DC108">
        <v>8709.1181640625</v>
      </c>
      <c r="DD108">
        <v>8627.525390625</v>
      </c>
      <c r="DE108">
        <v>8734.1201171875</v>
      </c>
      <c r="DF108">
        <v>11688.7236328125</v>
      </c>
      <c r="DG108">
        <v>9407.6796875</v>
      </c>
      <c r="DH108">
        <v>10120.2099609375</v>
      </c>
      <c r="DI108">
        <v>7203.28759765625</v>
      </c>
      <c r="DJ108">
        <v>7673.21728515625</v>
      </c>
      <c r="DK108">
        <v>9896.0625</v>
      </c>
      <c r="DL108">
        <v>8166.95654296875</v>
      </c>
      <c r="DM108">
        <v>10964.74609375</v>
      </c>
      <c r="DN108">
        <v>10076.462890625</v>
      </c>
      <c r="DO108">
        <v>8730.3828125</v>
      </c>
      <c r="DP108">
        <v>8653.6689453125</v>
      </c>
      <c r="DQ108">
        <v>8687.5458984375</v>
      </c>
      <c r="DR108">
        <v>11667.7705078125</v>
      </c>
      <c r="DS108">
        <v>9370.662109375</v>
      </c>
      <c r="DT108">
        <v>10125.0810546875</v>
      </c>
      <c r="DU108">
        <v>7202.59814453125</v>
      </c>
      <c r="DV108">
        <v>7682.8876953125</v>
      </c>
      <c r="DW108">
        <v>9924.2568359375</v>
      </c>
      <c r="DX108">
        <v>8199.140625</v>
      </c>
      <c r="DY108">
        <v>10950.1181640625</v>
      </c>
      <c r="DZ108">
        <v>10049.134765625</v>
      </c>
      <c r="EA108">
        <v>8720.2353515625</v>
      </c>
      <c r="EB108">
        <v>8628.8671875</v>
      </c>
      <c r="EC108">
        <v>8837.599609375</v>
      </c>
      <c r="ED108">
        <v>11689.9306640625</v>
      </c>
      <c r="EE108">
        <v>9398.109375</v>
      </c>
      <c r="EF108">
        <v>10129.875</v>
      </c>
      <c r="EG108">
        <v>7218.05126953125</v>
      </c>
      <c r="EH108">
        <v>7717.04638671875</v>
      </c>
      <c r="EI108">
        <v>9953.2861328125</v>
      </c>
      <c r="EJ108">
        <v>8188.107421875</v>
      </c>
      <c r="EK108">
        <v>10876.7744140625</v>
      </c>
      <c r="EL108">
        <v>10026.724609375</v>
      </c>
      <c r="EM108">
        <v>8689.82421875</v>
      </c>
      <c r="EN108">
        <v>8656.4765625</v>
      </c>
      <c r="EO108">
        <v>8710.240234375</v>
      </c>
      <c r="EP108">
        <v>11683.00390625</v>
      </c>
      <c r="EQ108">
        <v>9405.556640625</v>
      </c>
      <c r="ER108">
        <v>10149.7841796875</v>
      </c>
      <c r="ES108">
        <v>7214.42626953125</v>
      </c>
      <c r="ET108">
        <v>7734.92431640625</v>
      </c>
      <c r="EU108">
        <v>9842.7216796875</v>
      </c>
      <c r="EV108">
        <v>8198.361328125</v>
      </c>
      <c r="EW108">
        <v>10755.0107421875</v>
      </c>
      <c r="EX108">
        <v>10037.9384765625</v>
      </c>
      <c r="EY108">
        <v>8690.2109375</v>
      </c>
      <c r="EZ108">
        <v>8653.9453125</v>
      </c>
      <c r="FA108">
        <v>8745.7216796875</v>
      </c>
      <c r="FB108">
        <v>11669.01171875</v>
      </c>
      <c r="FC108">
        <v>9422.7880859375</v>
      </c>
      <c r="FD108">
        <v>10162.2001953125</v>
      </c>
      <c r="FE108">
        <v>7234.22998046875</v>
      </c>
      <c r="FF108">
        <v>7762.82958984375</v>
      </c>
      <c r="FG108">
        <v>9783.1611328125</v>
      </c>
      <c r="FH108">
        <v>8202.3076171875</v>
      </c>
      <c r="FI108">
        <v>10762.134765625</v>
      </c>
      <c r="FJ108">
        <v>10038.37109375</v>
      </c>
      <c r="FK108">
        <v>8703.4609375</v>
      </c>
      <c r="FL108">
        <v>8676.0703125</v>
      </c>
      <c r="FM108">
        <v>8729.1171875</v>
      </c>
      <c r="FN108">
        <v>11643.392578125</v>
      </c>
      <c r="FO108">
        <v>9418.6474609375</v>
      </c>
      <c r="FP108">
        <v>10171.3193359375</v>
      </c>
      <c r="FQ108">
        <v>7226.82958984375</v>
      </c>
      <c r="FR108">
        <v>7802.357421875</v>
      </c>
      <c r="FS108">
        <v>9781.2041015625</v>
      </c>
      <c r="FT108">
        <v>8210.7431640625</v>
      </c>
      <c r="FU108">
        <v>10648.8515625</v>
      </c>
      <c r="FV108">
        <v>9981.072265625</v>
      </c>
      <c r="FW108">
        <v>8696.8203125</v>
      </c>
      <c r="FX108">
        <v>8697.806640625</v>
      </c>
      <c r="FY108">
        <v>8848.3369140625</v>
      </c>
      <c r="FZ108">
        <v>11633.400390625</v>
      </c>
      <c r="GA108">
        <v>9444.052734375</v>
      </c>
      <c r="GB108">
        <v>9573.6572265625</v>
      </c>
      <c r="GC108">
        <v>9579.48828125</v>
      </c>
      <c r="GD108">
        <v>9596.16796875</v>
      </c>
      <c r="GE108">
        <v>9576.015625</v>
      </c>
      <c r="GF108">
        <v>9637.2763671875</v>
      </c>
      <c r="GG108">
        <v>9615.8740234375</v>
      </c>
      <c r="GH108">
        <v>9646.5009765625</v>
      </c>
      <c r="GI108">
        <v>9633.794921875</v>
      </c>
      <c r="GJ108">
        <v>9654.642578125</v>
      </c>
      <c r="GK108">
        <v>9614.267578125</v>
      </c>
      <c r="GL108">
        <v>10112.9619140625</v>
      </c>
      <c r="GM108">
        <v>7211.5380859375</v>
      </c>
      <c r="GN108">
        <v>7698.6396484375</v>
      </c>
      <c r="GO108">
        <v>9942.73828125</v>
      </c>
      <c r="GP108">
        <v>8187.9169921875</v>
      </c>
      <c r="GQ108">
        <v>10816.544921875</v>
      </c>
      <c r="GR108">
        <v>10036.421875</v>
      </c>
      <c r="GS108">
        <v>8707.75390625</v>
      </c>
      <c r="GT108">
        <v>8656.2509765625</v>
      </c>
      <c r="GU108">
        <v>8769.763671875</v>
      </c>
      <c r="GV108">
        <v>11670.119140625</v>
      </c>
      <c r="GW108">
        <v>9410.5224609375</v>
      </c>
      <c r="GX108">
        <v>9618.671875</v>
      </c>
      <c r="GY108">
        <v>9618.6708984375</v>
      </c>
    </row>
    <row r="109" spans="1:207" x14ac:dyDescent="0.2">
      <c r="A109" s="223">
        <v>45962</v>
      </c>
      <c r="B109">
        <v>11</v>
      </c>
      <c r="C109">
        <v>2025</v>
      </c>
      <c r="D109">
        <v>9856.22265625</v>
      </c>
      <c r="E109">
        <v>9741.919921875</v>
      </c>
      <c r="F109">
        <v>9888.1337890625</v>
      </c>
      <c r="G109">
        <v>9698.0517578125</v>
      </c>
      <c r="H109">
        <v>9891.83984375</v>
      </c>
      <c r="I109">
        <v>10017.205078125</v>
      </c>
      <c r="J109">
        <v>9809.8125</v>
      </c>
      <c r="K109">
        <v>9783.322265625</v>
      </c>
      <c r="L109">
        <v>9914.2275390625</v>
      </c>
      <c r="M109">
        <v>9676.8330078125</v>
      </c>
      <c r="N109">
        <v>9910.828125</v>
      </c>
      <c r="O109">
        <v>9937.478515625</v>
      </c>
      <c r="P109">
        <v>9802.0126953125</v>
      </c>
      <c r="Q109">
        <v>9762.7294921875</v>
      </c>
      <c r="R109">
        <v>9980.9677734375</v>
      </c>
      <c r="S109">
        <v>9851.2529296875</v>
      </c>
      <c r="T109">
        <v>9977.9248046875</v>
      </c>
      <c r="U109">
        <v>9944.134765625</v>
      </c>
      <c r="V109">
        <v>9762.6865234375</v>
      </c>
      <c r="W109">
        <v>9735.8173828125</v>
      </c>
      <c r="X109">
        <v>10061.474609375</v>
      </c>
      <c r="Y109">
        <v>9710.7978515625</v>
      </c>
      <c r="Z109">
        <v>10047.3837890625</v>
      </c>
      <c r="AA109">
        <v>9995.69921875</v>
      </c>
      <c r="AB109">
        <v>9863.8359375</v>
      </c>
      <c r="AC109">
        <v>9831.4970703125</v>
      </c>
      <c r="AD109">
        <v>10031.5576171875</v>
      </c>
      <c r="AE109">
        <v>9868.3564453125</v>
      </c>
      <c r="AF109">
        <v>9937.369140625</v>
      </c>
      <c r="AG109">
        <v>10042.8984375</v>
      </c>
      <c r="AH109">
        <v>9834.787109375</v>
      </c>
      <c r="AI109">
        <v>9807.0732421875</v>
      </c>
      <c r="AJ109">
        <v>10025.6640625</v>
      </c>
      <c r="AK109">
        <v>9686.615234375</v>
      </c>
      <c r="AL109">
        <v>9995.3701171875</v>
      </c>
      <c r="AM109">
        <v>9980.5634765625</v>
      </c>
      <c r="AN109">
        <v>9846.720703125</v>
      </c>
      <c r="AO109">
        <v>9867.1962890625</v>
      </c>
      <c r="AP109">
        <v>9975.9697265625</v>
      </c>
      <c r="AQ109">
        <v>9884.04296875</v>
      </c>
      <c r="AR109">
        <v>10007.2734375</v>
      </c>
      <c r="AS109">
        <v>10017.8359375</v>
      </c>
      <c r="AT109">
        <v>9869.0263671875</v>
      </c>
      <c r="AU109">
        <v>9781.357421875</v>
      </c>
      <c r="AV109">
        <v>10075.662109375</v>
      </c>
      <c r="AW109">
        <v>9725.0205078125</v>
      </c>
      <c r="AX109">
        <v>10057.833984375</v>
      </c>
      <c r="AY109">
        <v>10117.4609375</v>
      </c>
      <c r="AZ109">
        <v>9860.130859375</v>
      </c>
      <c r="BA109">
        <v>9867.03515625</v>
      </c>
      <c r="BB109">
        <v>10069.13671875</v>
      </c>
      <c r="BC109">
        <v>9835.1025390625</v>
      </c>
      <c r="BD109">
        <v>10064.38671875</v>
      </c>
      <c r="BE109">
        <v>10074.9140625</v>
      </c>
      <c r="BF109">
        <v>9824.30859375</v>
      </c>
      <c r="BG109">
        <v>9783.677734375</v>
      </c>
      <c r="BH109">
        <v>9963.4072265625</v>
      </c>
      <c r="BI109">
        <v>9764.0087890625</v>
      </c>
      <c r="BJ109">
        <v>10007.052734375</v>
      </c>
      <c r="BK109">
        <v>10126.6953125</v>
      </c>
      <c r="BL109">
        <v>10304.68359375</v>
      </c>
      <c r="BM109">
        <v>7269.67724609375</v>
      </c>
      <c r="BN109">
        <v>7593.3173828125</v>
      </c>
      <c r="BO109">
        <v>10698.603515625</v>
      </c>
      <c r="BP109">
        <v>8207.5390625</v>
      </c>
      <c r="BQ109">
        <v>11232.376953125</v>
      </c>
      <c r="BR109">
        <v>10417.28125</v>
      </c>
      <c r="BS109">
        <v>8965.466796875</v>
      </c>
      <c r="BT109">
        <v>8768.9658203125</v>
      </c>
      <c r="BU109">
        <v>9152.384765625</v>
      </c>
      <c r="BV109">
        <v>11975.6630859375</v>
      </c>
      <c r="BW109">
        <v>9605.9599609375</v>
      </c>
      <c r="BX109">
        <v>10340.306640625</v>
      </c>
      <c r="BY109">
        <v>7271.34228515625</v>
      </c>
      <c r="BZ109">
        <v>7629.01025390625</v>
      </c>
      <c r="CA109">
        <v>10662.83203125</v>
      </c>
      <c r="CB109">
        <v>8233.140625</v>
      </c>
      <c r="CC109">
        <v>11269.43359375</v>
      </c>
      <c r="CD109">
        <v>10386.7021484375</v>
      </c>
      <c r="CE109">
        <v>8940.900390625</v>
      </c>
      <c r="CF109">
        <v>8820.0771484375</v>
      </c>
      <c r="CG109">
        <v>8848.8857421875</v>
      </c>
      <c r="CH109">
        <v>12005.2783203125</v>
      </c>
      <c r="CI109">
        <v>9618.60546875</v>
      </c>
      <c r="CJ109">
        <v>10368.556640625</v>
      </c>
      <c r="CK109">
        <v>7261.33642578125</v>
      </c>
      <c r="CL109">
        <v>7684.919921875</v>
      </c>
      <c r="CM109">
        <v>10413.67578125</v>
      </c>
      <c r="CN109">
        <v>8241.4453125</v>
      </c>
      <c r="CO109">
        <v>11155.2724609375</v>
      </c>
      <c r="CP109">
        <v>10413.9248046875</v>
      </c>
      <c r="CQ109">
        <v>8958.755859375</v>
      </c>
      <c r="CR109">
        <v>8830.6796875</v>
      </c>
      <c r="CS109">
        <v>8976.5546875</v>
      </c>
      <c r="CT109">
        <v>12000.26171875</v>
      </c>
      <c r="CU109">
        <v>9608.5751953125</v>
      </c>
      <c r="CV109">
        <v>10386.3525390625</v>
      </c>
      <c r="CW109">
        <v>7303.65087890625</v>
      </c>
      <c r="CX109">
        <v>7690.53515625</v>
      </c>
      <c r="CY109">
        <v>10473.2294921875</v>
      </c>
      <c r="CZ109">
        <v>8257.7822265625</v>
      </c>
      <c r="DA109">
        <v>11229.6943359375</v>
      </c>
      <c r="DB109">
        <v>10335.24609375</v>
      </c>
      <c r="DC109">
        <v>8941.7734375</v>
      </c>
      <c r="DD109">
        <v>8834.30078125</v>
      </c>
      <c r="DE109">
        <v>8942.103515625</v>
      </c>
      <c r="DF109">
        <v>11964.015625</v>
      </c>
      <c r="DG109">
        <v>9642.8486328125</v>
      </c>
      <c r="DH109">
        <v>10408.83203125</v>
      </c>
      <c r="DI109">
        <v>7286.78076171875</v>
      </c>
      <c r="DJ109">
        <v>7719.65966796875</v>
      </c>
      <c r="DK109">
        <v>10237.62890625</v>
      </c>
      <c r="DL109">
        <v>8257.7294921875</v>
      </c>
      <c r="DM109">
        <v>11225.31640625</v>
      </c>
      <c r="DN109">
        <v>10386.712890625</v>
      </c>
      <c r="DO109">
        <v>8963.46484375</v>
      </c>
      <c r="DP109">
        <v>8862.2626953125</v>
      </c>
      <c r="DQ109">
        <v>8881.7099609375</v>
      </c>
      <c r="DR109">
        <v>11949.5068359375</v>
      </c>
      <c r="DS109">
        <v>9606.47265625</v>
      </c>
      <c r="DT109">
        <v>10410.5849609375</v>
      </c>
      <c r="DU109">
        <v>7286.89404296875</v>
      </c>
      <c r="DV109">
        <v>7725.86376953125</v>
      </c>
      <c r="DW109">
        <v>10271.5</v>
      </c>
      <c r="DX109">
        <v>8292.1337890625</v>
      </c>
      <c r="DY109">
        <v>11211.146484375</v>
      </c>
      <c r="DZ109">
        <v>10358.8388671875</v>
      </c>
      <c r="EA109">
        <v>8953.984375</v>
      </c>
      <c r="EB109">
        <v>8837.798828125</v>
      </c>
      <c r="EC109">
        <v>9063.9130859375</v>
      </c>
      <c r="ED109">
        <v>11969.1826171875</v>
      </c>
      <c r="EE109">
        <v>9635.123046875</v>
      </c>
      <c r="EF109">
        <v>10414.1953125</v>
      </c>
      <c r="EG109">
        <v>7303.46435546875</v>
      </c>
      <c r="EH109">
        <v>7757.05419921875</v>
      </c>
      <c r="EI109">
        <v>10304.2177734375</v>
      </c>
      <c r="EJ109">
        <v>8281.8525390625</v>
      </c>
      <c r="EK109">
        <v>11136.900390625</v>
      </c>
      <c r="EL109">
        <v>10334.7783203125</v>
      </c>
      <c r="EM109">
        <v>8923.4619140625</v>
      </c>
      <c r="EN109">
        <v>8866.4443359375</v>
      </c>
      <c r="EO109">
        <v>8915.546875</v>
      </c>
      <c r="EP109">
        <v>11966.294921875</v>
      </c>
      <c r="EQ109">
        <v>9642.48046875</v>
      </c>
      <c r="ER109">
        <v>10433.115234375</v>
      </c>
      <c r="ES109">
        <v>7298.31787109375</v>
      </c>
      <c r="ET109">
        <v>7775.24267578125</v>
      </c>
      <c r="EU109">
        <v>10187.2705078125</v>
      </c>
      <c r="EV109">
        <v>8290.2255859375</v>
      </c>
      <c r="EW109">
        <v>11014.595703125</v>
      </c>
      <c r="EX109">
        <v>10346.6767578125</v>
      </c>
      <c r="EY109">
        <v>8924.060546875</v>
      </c>
      <c r="EZ109">
        <v>8868.759765625</v>
      </c>
      <c r="FA109">
        <v>8964.884765625</v>
      </c>
      <c r="FB109">
        <v>11957.3515625</v>
      </c>
      <c r="FC109">
        <v>9659.8193359375</v>
      </c>
      <c r="FD109">
        <v>10443.5068359375</v>
      </c>
      <c r="FE109">
        <v>7319.0029296875</v>
      </c>
      <c r="FF109">
        <v>7803.1220703125</v>
      </c>
      <c r="FG109">
        <v>10126.546875</v>
      </c>
      <c r="FH109">
        <v>8295.3603515625</v>
      </c>
      <c r="FI109">
        <v>11021.3837890625</v>
      </c>
      <c r="FJ109">
        <v>10342.583984375</v>
      </c>
      <c r="FK109">
        <v>8938.384765625</v>
      </c>
      <c r="FL109">
        <v>8893.72265625</v>
      </c>
      <c r="FM109">
        <v>8952.7724609375</v>
      </c>
      <c r="FN109">
        <v>11937.8837890625</v>
      </c>
      <c r="FO109">
        <v>9656.8720703125</v>
      </c>
      <c r="FP109">
        <v>10451.0751953125</v>
      </c>
      <c r="FQ109">
        <v>7312.92431640625</v>
      </c>
      <c r="FR109">
        <v>7836.9404296875</v>
      </c>
      <c r="FS109">
        <v>10128.8173828125</v>
      </c>
      <c r="FT109">
        <v>8305.1083984375</v>
      </c>
      <c r="FU109">
        <v>10907.927734375</v>
      </c>
      <c r="FV109">
        <v>10282.822265625</v>
      </c>
      <c r="FW109">
        <v>8933.541015625</v>
      </c>
      <c r="FX109">
        <v>8917.287109375</v>
      </c>
      <c r="FY109">
        <v>9090.7998046875</v>
      </c>
      <c r="FZ109">
        <v>11929.0546875</v>
      </c>
      <c r="GA109">
        <v>9683.1845703125</v>
      </c>
      <c r="GB109">
        <v>9814.2578125</v>
      </c>
      <c r="GC109">
        <v>9817.4814453125</v>
      </c>
      <c r="GD109">
        <v>9836.154296875</v>
      </c>
      <c r="GE109">
        <v>9813.3466796875</v>
      </c>
      <c r="GF109">
        <v>9877.5185546875</v>
      </c>
      <c r="GG109">
        <v>9854.228515625</v>
      </c>
      <c r="GH109">
        <v>9886.181640625</v>
      </c>
      <c r="GI109">
        <v>9871.388671875</v>
      </c>
      <c r="GJ109">
        <v>9893.326171875</v>
      </c>
      <c r="GK109">
        <v>9849.2490234375</v>
      </c>
      <c r="GL109">
        <v>10399.533203125</v>
      </c>
      <c r="GM109">
        <v>7295.88232421875</v>
      </c>
      <c r="GN109">
        <v>7740.01416015625</v>
      </c>
      <c r="GO109">
        <v>10289.0751953125</v>
      </c>
      <c r="GP109">
        <v>8281.0498046875</v>
      </c>
      <c r="GQ109">
        <v>11076.3486328125</v>
      </c>
      <c r="GR109">
        <v>10343.388671875</v>
      </c>
      <c r="GS109">
        <v>8941.7041015625</v>
      </c>
      <c r="GT109">
        <v>8867.318359375</v>
      </c>
      <c r="GU109">
        <v>8989.2470703125</v>
      </c>
      <c r="GV109">
        <v>11954.330078125</v>
      </c>
      <c r="GW109">
        <v>9646.978515625</v>
      </c>
      <c r="GX109">
        <v>9856.802734375</v>
      </c>
      <c r="GY109">
        <v>9856.8017578125</v>
      </c>
    </row>
    <row r="110" spans="1:207" x14ac:dyDescent="0.2">
      <c r="A110" s="223">
        <v>45992</v>
      </c>
      <c r="B110">
        <v>12</v>
      </c>
      <c r="C110">
        <v>2025</v>
      </c>
      <c r="D110">
        <v>10128.65625</v>
      </c>
      <c r="E110">
        <v>10032.8505859375</v>
      </c>
      <c r="F110">
        <v>10161.9990234375</v>
      </c>
      <c r="G110">
        <v>10050.892578125</v>
      </c>
      <c r="H110">
        <v>10186.06640625</v>
      </c>
      <c r="I110">
        <v>10276.3173828125</v>
      </c>
      <c r="J110">
        <v>10080.7001953125</v>
      </c>
      <c r="K110">
        <v>10070.14453125</v>
      </c>
      <c r="L110">
        <v>10188.3037109375</v>
      </c>
      <c r="M110">
        <v>10019.11328125</v>
      </c>
      <c r="N110">
        <v>10201.4873046875</v>
      </c>
      <c r="O110">
        <v>10187.3984375</v>
      </c>
      <c r="P110">
        <v>10071.5400390625</v>
      </c>
      <c r="Q110">
        <v>10050.990234375</v>
      </c>
      <c r="R110">
        <v>10253.2802734375</v>
      </c>
      <c r="S110">
        <v>10199.10546875</v>
      </c>
      <c r="T110">
        <v>10277.3076171875</v>
      </c>
      <c r="U110">
        <v>10200.4013671875</v>
      </c>
      <c r="V110">
        <v>10036.251953125</v>
      </c>
      <c r="W110">
        <v>10019.8720703125</v>
      </c>
      <c r="X110">
        <v>10340.197265625</v>
      </c>
      <c r="Y110">
        <v>10042.9482421875</v>
      </c>
      <c r="Z110">
        <v>10346.2236328125</v>
      </c>
      <c r="AA110">
        <v>10255.642578125</v>
      </c>
      <c r="AB110">
        <v>10137.814453125</v>
      </c>
      <c r="AC110">
        <v>10116.3603515625</v>
      </c>
      <c r="AD110">
        <v>10302.6630859375</v>
      </c>
      <c r="AE110">
        <v>10211.970703125</v>
      </c>
      <c r="AF110">
        <v>10227.8740234375</v>
      </c>
      <c r="AG110">
        <v>10305.1552734375</v>
      </c>
      <c r="AH110">
        <v>10102.408203125</v>
      </c>
      <c r="AI110">
        <v>10092.177734375</v>
      </c>
      <c r="AJ110">
        <v>10289.5126953125</v>
      </c>
      <c r="AK110">
        <v>10018.453125</v>
      </c>
      <c r="AL110">
        <v>10288.6064453125</v>
      </c>
      <c r="AM110">
        <v>10231.4501953125</v>
      </c>
      <c r="AN110">
        <v>10122.533203125</v>
      </c>
      <c r="AO110">
        <v>10155.0126953125</v>
      </c>
      <c r="AP110">
        <v>10232.4970703125</v>
      </c>
      <c r="AQ110">
        <v>10218.548828125</v>
      </c>
      <c r="AR110">
        <v>10305.783203125</v>
      </c>
      <c r="AS110">
        <v>10275.751953125</v>
      </c>
      <c r="AT110">
        <v>10142.2041015625</v>
      </c>
      <c r="AU110">
        <v>10065.37109375</v>
      </c>
      <c r="AV110">
        <v>10338.134765625</v>
      </c>
      <c r="AW110">
        <v>10042.30078125</v>
      </c>
      <c r="AX110">
        <v>10363.70703125</v>
      </c>
      <c r="AY110">
        <v>10374.8193359375</v>
      </c>
      <c r="AZ110">
        <v>10130.521484375</v>
      </c>
      <c r="BA110">
        <v>10153.2236328125</v>
      </c>
      <c r="BB110">
        <v>10334.607421875</v>
      </c>
      <c r="BC110">
        <v>10157.3330078125</v>
      </c>
      <c r="BD110">
        <v>10365.4736328125</v>
      </c>
      <c r="BE110">
        <v>10333.48046875</v>
      </c>
      <c r="BF110">
        <v>10096.728515625</v>
      </c>
      <c r="BG110">
        <v>10062.2841796875</v>
      </c>
      <c r="BH110">
        <v>10216.0703125</v>
      </c>
      <c r="BI110">
        <v>10078.0869140625</v>
      </c>
      <c r="BJ110">
        <v>10308.2314453125</v>
      </c>
      <c r="BK110">
        <v>10379.544921875</v>
      </c>
      <c r="BL110">
        <v>10656.244140625</v>
      </c>
      <c r="BM110">
        <v>7467.931640625</v>
      </c>
      <c r="BN110">
        <v>7670.31982421875</v>
      </c>
      <c r="BO110">
        <v>11053.4248046875</v>
      </c>
      <c r="BP110">
        <v>8363.9560546875</v>
      </c>
      <c r="BQ110">
        <v>11458.6494140625</v>
      </c>
      <c r="BR110">
        <v>10835.5400390625</v>
      </c>
      <c r="BS110">
        <v>9250.53125</v>
      </c>
      <c r="BT110">
        <v>8981.9638671875</v>
      </c>
      <c r="BU110">
        <v>9167.962890625</v>
      </c>
      <c r="BV110">
        <v>12347.80859375</v>
      </c>
      <c r="BW110">
        <v>9846.1044921875</v>
      </c>
      <c r="BX110">
        <v>10683.5986328125</v>
      </c>
      <c r="BY110">
        <v>7473.14599609375</v>
      </c>
      <c r="BZ110">
        <v>7707.52734375</v>
      </c>
      <c r="CA110">
        <v>11012.1416015625</v>
      </c>
      <c r="CB110">
        <v>8392.08203125</v>
      </c>
      <c r="CC110">
        <v>11495.921875</v>
      </c>
      <c r="CD110">
        <v>10804.544921875</v>
      </c>
      <c r="CE110">
        <v>9226.2890625</v>
      </c>
      <c r="CF110">
        <v>9037.580078125</v>
      </c>
      <c r="CG110">
        <v>8877.61328125</v>
      </c>
      <c r="CH110">
        <v>12374.5361328125</v>
      </c>
      <c r="CI110">
        <v>9863.2197265625</v>
      </c>
      <c r="CJ110">
        <v>10705.8017578125</v>
      </c>
      <c r="CK110">
        <v>7463.9755859375</v>
      </c>
      <c r="CL110">
        <v>7766.16064453125</v>
      </c>
      <c r="CM110">
        <v>10761.296875</v>
      </c>
      <c r="CN110">
        <v>8402.8056640625</v>
      </c>
      <c r="CO110">
        <v>11386.3232421875</v>
      </c>
      <c r="CP110">
        <v>10830.2919921875</v>
      </c>
      <c r="CQ110">
        <v>9249.2548828125</v>
      </c>
      <c r="CR110">
        <v>9047.6572265625</v>
      </c>
      <c r="CS110">
        <v>8992.6044921875</v>
      </c>
      <c r="CT110">
        <v>12376.2841796875</v>
      </c>
      <c r="CU110">
        <v>9856.6533203125</v>
      </c>
      <c r="CV110">
        <v>10721.6025390625</v>
      </c>
      <c r="CW110">
        <v>7510.75830078125</v>
      </c>
      <c r="CX110">
        <v>7771.44091796875</v>
      </c>
      <c r="CY110">
        <v>10821.3408203125</v>
      </c>
      <c r="CZ110">
        <v>8422.5185546875</v>
      </c>
      <c r="DA110">
        <v>11457.7861328125</v>
      </c>
      <c r="DB110">
        <v>10752.1669921875</v>
      </c>
      <c r="DC110">
        <v>9233.8681640625</v>
      </c>
      <c r="DD110">
        <v>9056.6728515625</v>
      </c>
      <c r="DE110">
        <v>8960.482421875</v>
      </c>
      <c r="DF110">
        <v>12343.615234375</v>
      </c>
      <c r="DG110">
        <v>9895.708984375</v>
      </c>
      <c r="DH110">
        <v>10740.734375</v>
      </c>
      <c r="DI110">
        <v>7490.3017578125</v>
      </c>
      <c r="DJ110">
        <v>7801.498046875</v>
      </c>
      <c r="DK110">
        <v>10582.9072265625</v>
      </c>
      <c r="DL110">
        <v>8423.26953125</v>
      </c>
      <c r="DM110">
        <v>11454.9443359375</v>
      </c>
      <c r="DN110">
        <v>10799.5595703125</v>
      </c>
      <c r="DO110">
        <v>9258.240234375</v>
      </c>
      <c r="DP110">
        <v>9085.7001953125</v>
      </c>
      <c r="DQ110">
        <v>8914.3857421875</v>
      </c>
      <c r="DR110">
        <v>12331.8603515625</v>
      </c>
      <c r="DS110">
        <v>9854.232421875</v>
      </c>
      <c r="DT110">
        <v>10739.6142578125</v>
      </c>
      <c r="DU110">
        <v>7489.373046875</v>
      </c>
      <c r="DV110">
        <v>7807.640625</v>
      </c>
      <c r="DW110">
        <v>10616.931640625</v>
      </c>
      <c r="DX110">
        <v>8455.068359375</v>
      </c>
      <c r="DY110">
        <v>11440.6826171875</v>
      </c>
      <c r="DZ110">
        <v>10772.9482421875</v>
      </c>
      <c r="EA110">
        <v>9249.05078125</v>
      </c>
      <c r="EB110">
        <v>9059.3681640625</v>
      </c>
      <c r="EC110">
        <v>9075.4951171875</v>
      </c>
      <c r="ED110">
        <v>12343.458984375</v>
      </c>
      <c r="EE110">
        <v>9891.4091796875</v>
      </c>
      <c r="EF110">
        <v>10741.333984375</v>
      </c>
      <c r="EG110">
        <v>7507.39013671875</v>
      </c>
      <c r="EH110">
        <v>7840.2705078125</v>
      </c>
      <c r="EI110">
        <v>10649.73828125</v>
      </c>
      <c r="EJ110">
        <v>8445.3662109375</v>
      </c>
      <c r="EK110">
        <v>11369.20703125</v>
      </c>
      <c r="EL110">
        <v>10749.7646484375</v>
      </c>
      <c r="EM110">
        <v>9217.2646484375</v>
      </c>
      <c r="EN110">
        <v>9090.69140625</v>
      </c>
      <c r="EO110">
        <v>8944.611328125</v>
      </c>
      <c r="EP110">
        <v>12340.0595703125</v>
      </c>
      <c r="EQ110">
        <v>9898.88671875</v>
      </c>
      <c r="ER110">
        <v>10757.8974609375</v>
      </c>
      <c r="ES110">
        <v>7502.0966796875</v>
      </c>
      <c r="ET110">
        <v>7858.8310546875</v>
      </c>
      <c r="EU110">
        <v>10534.8681640625</v>
      </c>
      <c r="EV110">
        <v>8454.265625</v>
      </c>
      <c r="EW110">
        <v>11250.5166015625</v>
      </c>
      <c r="EX110">
        <v>10761.009765625</v>
      </c>
      <c r="EY110">
        <v>9218.87890625</v>
      </c>
      <c r="EZ110">
        <v>9095.861328125</v>
      </c>
      <c r="FA110">
        <v>8980.0400390625</v>
      </c>
      <c r="FB110">
        <v>12334.666015625</v>
      </c>
      <c r="FC110">
        <v>9919.2705078125</v>
      </c>
      <c r="FD110">
        <v>10763.17578125</v>
      </c>
      <c r="FE110">
        <v>7524.61767578125</v>
      </c>
      <c r="FF110">
        <v>7886.462890625</v>
      </c>
      <c r="FG110">
        <v>10473.8896484375</v>
      </c>
      <c r="FH110">
        <v>8460.7861328125</v>
      </c>
      <c r="FI110">
        <v>11257.8994140625</v>
      </c>
      <c r="FJ110">
        <v>10756.9521484375</v>
      </c>
      <c r="FK110">
        <v>9235.8271484375</v>
      </c>
      <c r="FL110">
        <v>9122.1533203125</v>
      </c>
      <c r="FM110">
        <v>8964.6044921875</v>
      </c>
      <c r="FN110">
        <v>12316.884765625</v>
      </c>
      <c r="FO110">
        <v>9923.4501953125</v>
      </c>
      <c r="FP110">
        <v>10764.5576171875</v>
      </c>
      <c r="FQ110">
        <v>7521.267578125</v>
      </c>
      <c r="FR110">
        <v>7923.3369140625</v>
      </c>
      <c r="FS110">
        <v>10478.6220703125</v>
      </c>
      <c r="FT110">
        <v>8472.603515625</v>
      </c>
      <c r="FU110">
        <v>11147.763671875</v>
      </c>
      <c r="FV110">
        <v>10699.9833984375</v>
      </c>
      <c r="FW110">
        <v>9234.6845703125</v>
      </c>
      <c r="FX110">
        <v>9146.4189453125</v>
      </c>
      <c r="FY110">
        <v>9089.99609375</v>
      </c>
      <c r="FZ110">
        <v>12286.49609375</v>
      </c>
      <c r="GA110">
        <v>9957.8525390625</v>
      </c>
      <c r="GB110">
        <v>10104.6845703125</v>
      </c>
      <c r="GC110">
        <v>10101.5146484375</v>
      </c>
      <c r="GD110">
        <v>10119.5546875</v>
      </c>
      <c r="GE110">
        <v>10096.025390625</v>
      </c>
      <c r="GF110">
        <v>10159.53125</v>
      </c>
      <c r="GG110">
        <v>10130.826171875</v>
      </c>
      <c r="GH110">
        <v>10166.9970703125</v>
      </c>
      <c r="GI110">
        <v>10150.08203125</v>
      </c>
      <c r="GJ110">
        <v>10170.4130859375</v>
      </c>
      <c r="GK110">
        <v>10122.546875</v>
      </c>
      <c r="GL110">
        <v>10730</v>
      </c>
      <c r="GM110">
        <v>7500.32568359375</v>
      </c>
      <c r="GN110">
        <v>7822.43505859375</v>
      </c>
      <c r="GO110">
        <v>10636.9638671875</v>
      </c>
      <c r="GP110">
        <v>8445.5078125</v>
      </c>
      <c r="GQ110">
        <v>11310.3935546875</v>
      </c>
      <c r="GR110">
        <v>10758.9150390625</v>
      </c>
      <c r="GS110">
        <v>9236.0703125</v>
      </c>
      <c r="GT110">
        <v>9091.7744140625</v>
      </c>
      <c r="GU110">
        <v>9003.419921875</v>
      </c>
      <c r="GV110">
        <v>12326.4912109375</v>
      </c>
      <c r="GW110">
        <v>9906.4267578125</v>
      </c>
      <c r="GX110">
        <v>10136.2587890625</v>
      </c>
      <c r="GY110">
        <v>10136.2568359375</v>
      </c>
    </row>
    <row r="111" spans="1:207" x14ac:dyDescent="0.2">
      <c r="A111" s="223">
        <v>46023</v>
      </c>
      <c r="B111">
        <v>1</v>
      </c>
      <c r="C111">
        <v>2026</v>
      </c>
      <c r="D111">
        <v>10449.2060546875</v>
      </c>
      <c r="E111">
        <v>10347.0234375</v>
      </c>
      <c r="F111">
        <v>10474.7861328125</v>
      </c>
      <c r="G111">
        <v>10467.9521484375</v>
      </c>
      <c r="H111">
        <v>10499.89453125</v>
      </c>
      <c r="I111">
        <v>10591.333984375</v>
      </c>
      <c r="J111">
        <v>10391.9248046875</v>
      </c>
      <c r="K111">
        <v>10376.509765625</v>
      </c>
      <c r="L111">
        <v>10495.13671875</v>
      </c>
      <c r="M111">
        <v>10427.1572265625</v>
      </c>
      <c r="N111">
        <v>10506.0703125</v>
      </c>
      <c r="O111">
        <v>10487.8603515625</v>
      </c>
      <c r="P111">
        <v>10368.6845703125</v>
      </c>
      <c r="Q111">
        <v>10351.8408203125</v>
      </c>
      <c r="R111">
        <v>10558.01953125</v>
      </c>
      <c r="S111">
        <v>10598.787109375</v>
      </c>
      <c r="T111">
        <v>10589.3603515625</v>
      </c>
      <c r="U111">
        <v>10505.3798828125</v>
      </c>
      <c r="V111">
        <v>10327.447265625</v>
      </c>
      <c r="W111">
        <v>10310.435546875</v>
      </c>
      <c r="X111">
        <v>10646.3193359375</v>
      </c>
      <c r="Y111">
        <v>10442.6669921875</v>
      </c>
      <c r="Z111">
        <v>10660.955078125</v>
      </c>
      <c r="AA111">
        <v>10558.646484375</v>
      </c>
      <c r="AB111">
        <v>10442.2333984375</v>
      </c>
      <c r="AC111">
        <v>10410.1826171875</v>
      </c>
      <c r="AD111">
        <v>10600.0849609375</v>
      </c>
      <c r="AE111">
        <v>10603.330078125</v>
      </c>
      <c r="AF111">
        <v>10534.927734375</v>
      </c>
      <c r="AG111">
        <v>10611.693359375</v>
      </c>
      <c r="AH111">
        <v>10395.9794921875</v>
      </c>
      <c r="AI111">
        <v>10384.1162109375</v>
      </c>
      <c r="AJ111">
        <v>10580.9375</v>
      </c>
      <c r="AK111">
        <v>10411.9736328125</v>
      </c>
      <c r="AL111">
        <v>10596.44921875</v>
      </c>
      <c r="AM111">
        <v>10529.91796875</v>
      </c>
      <c r="AN111">
        <v>10404.990234375</v>
      </c>
      <c r="AO111">
        <v>10446.5703125</v>
      </c>
      <c r="AP111">
        <v>10515.46875</v>
      </c>
      <c r="AQ111">
        <v>10604.1181640625</v>
      </c>
      <c r="AR111">
        <v>10618.677734375</v>
      </c>
      <c r="AS111">
        <v>10576.560546875</v>
      </c>
      <c r="AT111">
        <v>10421.9619140625</v>
      </c>
      <c r="AU111">
        <v>10347.505859375</v>
      </c>
      <c r="AV111">
        <v>10620.5869140625</v>
      </c>
      <c r="AW111">
        <v>10420.50390625</v>
      </c>
      <c r="AX111">
        <v>10679.435546875</v>
      </c>
      <c r="AY111">
        <v>10671.453125</v>
      </c>
      <c r="AZ111">
        <v>10409.6669921875</v>
      </c>
      <c r="BA111">
        <v>10434.94140625</v>
      </c>
      <c r="BB111">
        <v>10615.90625</v>
      </c>
      <c r="BC111">
        <v>10552.734375</v>
      </c>
      <c r="BD111">
        <v>10676.46875</v>
      </c>
      <c r="BE111">
        <v>10630.5234375</v>
      </c>
      <c r="BF111">
        <v>10358.400390625</v>
      </c>
      <c r="BG111">
        <v>10327.66015625</v>
      </c>
      <c r="BH111">
        <v>10484.060546875</v>
      </c>
      <c r="BI111">
        <v>10431.86328125</v>
      </c>
      <c r="BJ111">
        <v>10616.5205078125</v>
      </c>
      <c r="BK111">
        <v>10676.5703125</v>
      </c>
      <c r="BL111">
        <v>11144.0419921875</v>
      </c>
      <c r="BM111">
        <v>7585.00927734375</v>
      </c>
      <c r="BN111">
        <v>7661.86328125</v>
      </c>
      <c r="BO111">
        <v>11464.7265625</v>
      </c>
      <c r="BP111">
        <v>8517.908203125</v>
      </c>
      <c r="BQ111">
        <v>11728.078125</v>
      </c>
      <c r="BR111">
        <v>11056.87890625</v>
      </c>
      <c r="BS111">
        <v>9579.5400390625</v>
      </c>
      <c r="BT111">
        <v>9091.12109375</v>
      </c>
      <c r="BU111">
        <v>9228.244140625</v>
      </c>
      <c r="BV111">
        <v>12840.81640625</v>
      </c>
      <c r="BW111">
        <v>10109.865234375</v>
      </c>
      <c r="BX111">
        <v>11173.431640625</v>
      </c>
      <c r="BY111">
        <v>7587.26416015625</v>
      </c>
      <c r="BZ111">
        <v>7696.56640625</v>
      </c>
      <c r="CA111">
        <v>11396.630859375</v>
      </c>
      <c r="CB111">
        <v>8549.4921875</v>
      </c>
      <c r="CC111">
        <v>11768.2578125</v>
      </c>
      <c r="CD111">
        <v>11027.38671875</v>
      </c>
      <c r="CE111">
        <v>9554.9619140625</v>
      </c>
      <c r="CF111">
        <v>9143.5908203125</v>
      </c>
      <c r="CG111">
        <v>8934.7724609375</v>
      </c>
      <c r="CH111">
        <v>12864.0166015625</v>
      </c>
      <c r="CI111">
        <v>10127.10546875</v>
      </c>
      <c r="CJ111">
        <v>11198.5087890625</v>
      </c>
      <c r="CK111">
        <v>7577.79296875</v>
      </c>
      <c r="CL111">
        <v>7744.06689453125</v>
      </c>
      <c r="CM111">
        <v>11101.21875</v>
      </c>
      <c r="CN111">
        <v>8558.876953125</v>
      </c>
      <c r="CO111">
        <v>11653.1787109375</v>
      </c>
      <c r="CP111">
        <v>11053.71875</v>
      </c>
      <c r="CQ111">
        <v>9581.29296875</v>
      </c>
      <c r="CR111">
        <v>9151.0419921875</v>
      </c>
      <c r="CS111">
        <v>9052.48828125</v>
      </c>
      <c r="CT111">
        <v>12871.53125</v>
      </c>
      <c r="CU111">
        <v>10123.005859375</v>
      </c>
      <c r="CV111">
        <v>11215.8203125</v>
      </c>
      <c r="CW111">
        <v>7622.814453125</v>
      </c>
      <c r="CX111">
        <v>7754.59033203125</v>
      </c>
      <c r="CY111">
        <v>11170.1416015625</v>
      </c>
      <c r="CZ111">
        <v>8575.392578125</v>
      </c>
      <c r="DA111">
        <v>11727.50390625</v>
      </c>
      <c r="DB111">
        <v>10969.6064453125</v>
      </c>
      <c r="DC111">
        <v>9567.146484375</v>
      </c>
      <c r="DD111">
        <v>9152.40234375</v>
      </c>
      <c r="DE111">
        <v>9018.880859375</v>
      </c>
      <c r="DF111">
        <v>12852.251953125</v>
      </c>
      <c r="DG111">
        <v>10167.7138671875</v>
      </c>
      <c r="DH111">
        <v>11239.17578125</v>
      </c>
      <c r="DI111">
        <v>7605.26171875</v>
      </c>
      <c r="DJ111">
        <v>7778.92529296875</v>
      </c>
      <c r="DK111">
        <v>10903.9384765625</v>
      </c>
      <c r="DL111">
        <v>8578.8623046875</v>
      </c>
      <c r="DM111">
        <v>11726.5703125</v>
      </c>
      <c r="DN111">
        <v>11016.3818359375</v>
      </c>
      <c r="DO111">
        <v>9592.7568359375</v>
      </c>
      <c r="DP111">
        <v>9179.2265625</v>
      </c>
      <c r="DQ111">
        <v>8973.978515625</v>
      </c>
      <c r="DR111">
        <v>12843.8359375</v>
      </c>
      <c r="DS111">
        <v>10126.3798828125</v>
      </c>
      <c r="DT111">
        <v>11235.958984375</v>
      </c>
      <c r="DU111">
        <v>7605.892578125</v>
      </c>
      <c r="DV111">
        <v>7786.1552734375</v>
      </c>
      <c r="DW111">
        <v>10934.4951171875</v>
      </c>
      <c r="DX111">
        <v>8613.40234375</v>
      </c>
      <c r="DY111">
        <v>11711.7529296875</v>
      </c>
      <c r="DZ111">
        <v>10989.439453125</v>
      </c>
      <c r="EA111">
        <v>9584.353515625</v>
      </c>
      <c r="EB111">
        <v>9152.8310546875</v>
      </c>
      <c r="EC111">
        <v>9134.763671875</v>
      </c>
      <c r="ED111">
        <v>12852.3525390625</v>
      </c>
      <c r="EE111">
        <v>10163.3955078125</v>
      </c>
      <c r="EF111">
        <v>11237.84375</v>
      </c>
      <c r="EG111">
        <v>7624.59716796875</v>
      </c>
      <c r="EH111">
        <v>7813.52294921875</v>
      </c>
      <c r="EI111">
        <v>10974.50390625</v>
      </c>
      <c r="EJ111">
        <v>8601.9365234375</v>
      </c>
      <c r="EK111">
        <v>11636.2587890625</v>
      </c>
      <c r="EL111">
        <v>10958.42578125</v>
      </c>
      <c r="EM111">
        <v>9551.9658203125</v>
      </c>
      <c r="EN111">
        <v>9188.365234375</v>
      </c>
      <c r="EO111">
        <v>9002.091796875</v>
      </c>
      <c r="EP111">
        <v>12852.998046875</v>
      </c>
      <c r="EQ111">
        <v>10173.5341796875</v>
      </c>
      <c r="ER111">
        <v>11259.0634765625</v>
      </c>
      <c r="ES111">
        <v>7617.90283203125</v>
      </c>
      <c r="ET111">
        <v>7830.9765625</v>
      </c>
      <c r="EU111">
        <v>10845.541015625</v>
      </c>
      <c r="EV111">
        <v>8612.169921875</v>
      </c>
      <c r="EW111">
        <v>11511.49609375</v>
      </c>
      <c r="EX111">
        <v>10970.5615234375</v>
      </c>
      <c r="EY111">
        <v>9553.873046875</v>
      </c>
      <c r="EZ111">
        <v>9186.8359375</v>
      </c>
      <c r="FA111">
        <v>9036.1611328125</v>
      </c>
      <c r="FB111">
        <v>12851.2021484375</v>
      </c>
      <c r="FC111">
        <v>10194.7509765625</v>
      </c>
      <c r="FD111">
        <v>11267.1376953125</v>
      </c>
      <c r="FE111">
        <v>7640.99609375</v>
      </c>
      <c r="FF111">
        <v>7859.21728515625</v>
      </c>
      <c r="FG111">
        <v>10778.0546875</v>
      </c>
      <c r="FH111">
        <v>8615.36328125</v>
      </c>
      <c r="FI111">
        <v>11519.55859375</v>
      </c>
      <c r="FJ111">
        <v>10960.2919921875</v>
      </c>
      <c r="FK111">
        <v>9572.6748046875</v>
      </c>
      <c r="FL111">
        <v>9212.19140625</v>
      </c>
      <c r="FM111">
        <v>9021.146484375</v>
      </c>
      <c r="FN111">
        <v>12835.931640625</v>
      </c>
      <c r="FO111">
        <v>10198.91015625</v>
      </c>
      <c r="FP111">
        <v>11269.0283203125</v>
      </c>
      <c r="FQ111">
        <v>7635.08740234375</v>
      </c>
      <c r="FR111">
        <v>7884.4189453125</v>
      </c>
      <c r="FS111">
        <v>10769.306640625</v>
      </c>
      <c r="FT111">
        <v>8623.912109375</v>
      </c>
      <c r="FU111">
        <v>11403.796875</v>
      </c>
      <c r="FV111">
        <v>10896.1962890625</v>
      </c>
      <c r="FW111">
        <v>9575.33984375</v>
      </c>
      <c r="FX111">
        <v>9238.7080078125</v>
      </c>
      <c r="FY111">
        <v>9147.1318359375</v>
      </c>
      <c r="FZ111">
        <v>12818.8798828125</v>
      </c>
      <c r="GA111">
        <v>10235.7041015625</v>
      </c>
      <c r="GB111">
        <v>10435.056640625</v>
      </c>
      <c r="GC111">
        <v>10419.2724609375</v>
      </c>
      <c r="GD111">
        <v>10427.91796875</v>
      </c>
      <c r="GE111">
        <v>10397.9765625</v>
      </c>
      <c r="GF111">
        <v>10463.8037109375</v>
      </c>
      <c r="GG111">
        <v>10428.4765625</v>
      </c>
      <c r="GH111">
        <v>10459.3779296875</v>
      </c>
      <c r="GI111">
        <v>10436.9775390625</v>
      </c>
      <c r="GJ111">
        <v>10455.015625</v>
      </c>
      <c r="GK111">
        <v>10391.1025390625</v>
      </c>
      <c r="GL111">
        <v>11226.9599609375</v>
      </c>
      <c r="GM111">
        <v>7615.40576171875</v>
      </c>
      <c r="GN111">
        <v>7797.986328125</v>
      </c>
      <c r="GO111">
        <v>10961.232421875</v>
      </c>
      <c r="GP111">
        <v>8600.291015625</v>
      </c>
      <c r="GQ111">
        <v>11574.318359375</v>
      </c>
      <c r="GR111">
        <v>10968.4052734375</v>
      </c>
      <c r="GS111">
        <v>9571.0419921875</v>
      </c>
      <c r="GT111">
        <v>9186.9169921875</v>
      </c>
      <c r="GU111">
        <v>9061.0810546875</v>
      </c>
      <c r="GV111">
        <v>12842.091796875</v>
      </c>
      <c r="GW111">
        <v>10179.7509765625</v>
      </c>
      <c r="GX111">
        <v>10429.787109375</v>
      </c>
      <c r="GY111">
        <v>10429.7880859375</v>
      </c>
    </row>
    <row r="112" spans="1:207" x14ac:dyDescent="0.2">
      <c r="A112" s="223">
        <v>46054</v>
      </c>
      <c r="B112">
        <v>2</v>
      </c>
      <c r="C112">
        <v>2026</v>
      </c>
      <c r="D112">
        <v>10733.5986328125</v>
      </c>
      <c r="E112">
        <v>10669.53125</v>
      </c>
      <c r="F112">
        <v>10864.8134765625</v>
      </c>
      <c r="G112">
        <v>10821.0771484375</v>
      </c>
      <c r="H112">
        <v>10879.283203125</v>
      </c>
      <c r="I112">
        <v>10940.8056640625</v>
      </c>
      <c r="J112">
        <v>10664.2529296875</v>
      </c>
      <c r="K112">
        <v>10694.79296875</v>
      </c>
      <c r="L112">
        <v>10885.6162109375</v>
      </c>
      <c r="M112">
        <v>10770.2333984375</v>
      </c>
      <c r="N112">
        <v>10882.451171875</v>
      </c>
      <c r="O112">
        <v>10818.2001953125</v>
      </c>
      <c r="P112">
        <v>10647.2607421875</v>
      </c>
      <c r="Q112">
        <v>10672.5556640625</v>
      </c>
      <c r="R112">
        <v>10950.6572265625</v>
      </c>
      <c r="S112">
        <v>10937.5234375</v>
      </c>
      <c r="T112">
        <v>10961.53125</v>
      </c>
      <c r="U112">
        <v>10836.478515625</v>
      </c>
      <c r="V112">
        <v>10594.7294921875</v>
      </c>
      <c r="W112">
        <v>10618.005859375</v>
      </c>
      <c r="X112">
        <v>11044.6865234375</v>
      </c>
      <c r="Y112">
        <v>10774.7646484375</v>
      </c>
      <c r="Z112">
        <v>11033.935546875</v>
      </c>
      <c r="AA112">
        <v>10889.0205078125</v>
      </c>
      <c r="AB112">
        <v>10720.6826171875</v>
      </c>
      <c r="AC112">
        <v>10724.52734375</v>
      </c>
      <c r="AD112">
        <v>10983.3583984375</v>
      </c>
      <c r="AE112">
        <v>10938.6259765625</v>
      </c>
      <c r="AF112">
        <v>10898.25390625</v>
      </c>
      <c r="AG112">
        <v>10938.779296875</v>
      </c>
      <c r="AH112">
        <v>10670.2744140625</v>
      </c>
      <c r="AI112">
        <v>10699.2333984375</v>
      </c>
      <c r="AJ112">
        <v>10962.77734375</v>
      </c>
      <c r="AK112">
        <v>10736.791015625</v>
      </c>
      <c r="AL112">
        <v>10955.162109375</v>
      </c>
      <c r="AM112">
        <v>10845.59765625</v>
      </c>
      <c r="AN112">
        <v>10671.7587890625</v>
      </c>
      <c r="AO112">
        <v>10765.27734375</v>
      </c>
      <c r="AP112">
        <v>10888.7822265625</v>
      </c>
      <c r="AQ112">
        <v>10930.4365234375</v>
      </c>
      <c r="AR112">
        <v>10963.3935546875</v>
      </c>
      <c r="AS112">
        <v>10897.380859375</v>
      </c>
      <c r="AT112">
        <v>10692.595703125</v>
      </c>
      <c r="AU112">
        <v>10654.1962890625</v>
      </c>
      <c r="AV112">
        <v>11005.21484375</v>
      </c>
      <c r="AW112">
        <v>10731.3916015625</v>
      </c>
      <c r="AX112">
        <v>11021.8857421875</v>
      </c>
      <c r="AY112">
        <v>10989.7197265625</v>
      </c>
      <c r="AZ112">
        <v>10682.486328125</v>
      </c>
      <c r="BA112">
        <v>10747.6513671875</v>
      </c>
      <c r="BB112">
        <v>11008.28515625</v>
      </c>
      <c r="BC112">
        <v>10867.6494140625</v>
      </c>
      <c r="BD112">
        <v>11020.798828125</v>
      </c>
      <c r="BE112">
        <v>10953.9794921875</v>
      </c>
      <c r="BF112">
        <v>10625.5458984375</v>
      </c>
      <c r="BG112">
        <v>10635.7275390625</v>
      </c>
      <c r="BH112">
        <v>10855.333984375</v>
      </c>
      <c r="BI112">
        <v>10723.7861328125</v>
      </c>
      <c r="BJ112">
        <v>10942.64453125</v>
      </c>
      <c r="BK112">
        <v>11006.2314453125</v>
      </c>
      <c r="BL112">
        <v>11547.0712890625</v>
      </c>
      <c r="BM112">
        <v>7644.2333984375</v>
      </c>
      <c r="BN112">
        <v>7669.5849609375</v>
      </c>
      <c r="BO112">
        <v>12236.1025390625</v>
      </c>
      <c r="BP112">
        <v>8734.7587890625</v>
      </c>
      <c r="BQ112">
        <v>12013.7275390625</v>
      </c>
      <c r="BR112">
        <v>11294.2607421875</v>
      </c>
      <c r="BS112">
        <v>9752.30859375</v>
      </c>
      <c r="BT112">
        <v>9314.763671875</v>
      </c>
      <c r="BU112">
        <v>9334.2646484375</v>
      </c>
      <c r="BV112">
        <v>13234.9072265625</v>
      </c>
      <c r="BW112">
        <v>10427.7255859375</v>
      </c>
      <c r="BX112">
        <v>11569.1171875</v>
      </c>
      <c r="BY112">
        <v>7641.2470703125</v>
      </c>
      <c r="BZ112">
        <v>7705.2958984375</v>
      </c>
      <c r="CA112">
        <v>12189.2412109375</v>
      </c>
      <c r="CB112">
        <v>8763.0380859375</v>
      </c>
      <c r="CC112">
        <v>12060.0068359375</v>
      </c>
      <c r="CD112">
        <v>11261.81640625</v>
      </c>
      <c r="CE112">
        <v>9726.4931640625</v>
      </c>
      <c r="CF112">
        <v>9357.1982421875</v>
      </c>
      <c r="CG112">
        <v>9046.076171875</v>
      </c>
      <c r="CH112">
        <v>13258.3076171875</v>
      </c>
      <c r="CI112">
        <v>10446.287109375</v>
      </c>
      <c r="CJ112">
        <v>11588.9189453125</v>
      </c>
      <c r="CK112">
        <v>7627.3447265625</v>
      </c>
      <c r="CL112">
        <v>7748.669921875</v>
      </c>
      <c r="CM112">
        <v>11866.3955078125</v>
      </c>
      <c r="CN112">
        <v>8774.9169921875</v>
      </c>
      <c r="CO112">
        <v>11937.60546875</v>
      </c>
      <c r="CP112">
        <v>11284.3740234375</v>
      </c>
      <c r="CQ112">
        <v>9755.41796875</v>
      </c>
      <c r="CR112">
        <v>9364.771484375</v>
      </c>
      <c r="CS112">
        <v>9159.7666015625</v>
      </c>
      <c r="CT112">
        <v>13267.46875</v>
      </c>
      <c r="CU112">
        <v>10450.0244140625</v>
      </c>
      <c r="CV112">
        <v>11602.056640625</v>
      </c>
      <c r="CW112">
        <v>7671.369140625</v>
      </c>
      <c r="CX112">
        <v>7759.35888671875</v>
      </c>
      <c r="CY112">
        <v>11949.7666015625</v>
      </c>
      <c r="CZ112">
        <v>8796.0791015625</v>
      </c>
      <c r="DA112">
        <v>12017.8154296875</v>
      </c>
      <c r="DB112">
        <v>11187.66015625</v>
      </c>
      <c r="DC112">
        <v>9741.37890625</v>
      </c>
      <c r="DD112">
        <v>9379.716796875</v>
      </c>
      <c r="DE112">
        <v>9131.1240234375</v>
      </c>
      <c r="DF112">
        <v>13241.0859375</v>
      </c>
      <c r="DG112">
        <v>10497.4287109375</v>
      </c>
      <c r="DH112">
        <v>11621.9677734375</v>
      </c>
      <c r="DI112">
        <v>7655.85986328125</v>
      </c>
      <c r="DJ112">
        <v>7780.19775390625</v>
      </c>
      <c r="DK112">
        <v>11649.8037109375</v>
      </c>
      <c r="DL112">
        <v>8796.201171875</v>
      </c>
      <c r="DM112">
        <v>12018.109375</v>
      </c>
      <c r="DN112">
        <v>11239.701171875</v>
      </c>
      <c r="DO112">
        <v>9768.365234375</v>
      </c>
      <c r="DP112">
        <v>9406.28125</v>
      </c>
      <c r="DQ112">
        <v>9083.3740234375</v>
      </c>
      <c r="DR112">
        <v>13235.31640625</v>
      </c>
      <c r="DS112">
        <v>10458.4609375</v>
      </c>
      <c r="DT112">
        <v>11612.6328125</v>
      </c>
      <c r="DU112">
        <v>7657.5986328125</v>
      </c>
      <c r="DV112">
        <v>7790.1669921875</v>
      </c>
      <c r="DW112">
        <v>11692.0126953125</v>
      </c>
      <c r="DX112">
        <v>8828.3212890625</v>
      </c>
      <c r="DY112">
        <v>12004.4794921875</v>
      </c>
      <c r="DZ112">
        <v>11204.53515625</v>
      </c>
      <c r="EA112">
        <v>9760.09765625</v>
      </c>
      <c r="EB112">
        <v>9379.767578125</v>
      </c>
      <c r="EC112">
        <v>9246.07421875</v>
      </c>
      <c r="ED112">
        <v>13241.31640625</v>
      </c>
      <c r="EE112">
        <v>10497.3486328125</v>
      </c>
      <c r="EF112">
        <v>11611.609375</v>
      </c>
      <c r="EG112">
        <v>7674.91455078125</v>
      </c>
      <c r="EH112">
        <v>7817.9404296875</v>
      </c>
      <c r="EI112">
        <v>11738.7412109375</v>
      </c>
      <c r="EJ112">
        <v>8819.9130859375</v>
      </c>
      <c r="EK112">
        <v>11923.4130859375</v>
      </c>
      <c r="EL112">
        <v>11169.3857421875</v>
      </c>
      <c r="EM112">
        <v>9726.193359375</v>
      </c>
      <c r="EN112">
        <v>9400.7275390625</v>
      </c>
      <c r="EO112">
        <v>9112.4921875</v>
      </c>
      <c r="EP112">
        <v>13236.3359375</v>
      </c>
      <c r="EQ112">
        <v>10507.1181640625</v>
      </c>
      <c r="ER112">
        <v>11629.5078125</v>
      </c>
      <c r="ES112">
        <v>7669.61474609375</v>
      </c>
      <c r="ET112">
        <v>7832.9716796875</v>
      </c>
      <c r="EU112">
        <v>11586.0185546875</v>
      </c>
      <c r="EV112">
        <v>8827.1171875</v>
      </c>
      <c r="EW112">
        <v>11794.865234375</v>
      </c>
      <c r="EX112">
        <v>11178.673828125</v>
      </c>
      <c r="EY112">
        <v>9728.14453125</v>
      </c>
      <c r="EZ112">
        <v>9410.5634765625</v>
      </c>
      <c r="FA112">
        <v>9155.59375</v>
      </c>
      <c r="FB112">
        <v>13233.490234375</v>
      </c>
      <c r="FC112">
        <v>10530.27734375</v>
      </c>
      <c r="FD112">
        <v>11630.9052734375</v>
      </c>
      <c r="FE112">
        <v>7689.63232421875</v>
      </c>
      <c r="FF112">
        <v>7861.67041015625</v>
      </c>
      <c r="FG112">
        <v>11509.5263671875</v>
      </c>
      <c r="FH112">
        <v>8836.6533203125</v>
      </c>
      <c r="FI112">
        <v>11802.64453125</v>
      </c>
      <c r="FJ112">
        <v>11170.37890625</v>
      </c>
      <c r="FK112">
        <v>9748.4677734375</v>
      </c>
      <c r="FL112">
        <v>9429.982421875</v>
      </c>
      <c r="FM112">
        <v>9130.947265625</v>
      </c>
      <c r="FN112">
        <v>13221.140625</v>
      </c>
      <c r="FO112">
        <v>10538.9736328125</v>
      </c>
      <c r="FP112">
        <v>11626.603515625</v>
      </c>
      <c r="FQ112">
        <v>7679.23583984375</v>
      </c>
      <c r="FR112">
        <v>7886.22705078125</v>
      </c>
      <c r="FS112">
        <v>11505.3857421875</v>
      </c>
      <c r="FT112">
        <v>8850.619140625</v>
      </c>
      <c r="FU112">
        <v>11681.724609375</v>
      </c>
      <c r="FV112">
        <v>11100.6318359375</v>
      </c>
      <c r="FW112">
        <v>9753.3232421875</v>
      </c>
      <c r="FX112">
        <v>9442.537109375</v>
      </c>
      <c r="FY112">
        <v>9270.564453125</v>
      </c>
      <c r="FZ112">
        <v>13187.47265625</v>
      </c>
      <c r="GA112">
        <v>10577.9326171875</v>
      </c>
      <c r="GB112">
        <v>10766.478515625</v>
      </c>
      <c r="GC112">
        <v>10741.220703125</v>
      </c>
      <c r="GD112">
        <v>10748.3984375</v>
      </c>
      <c r="GE112">
        <v>10706.498046875</v>
      </c>
      <c r="GF112">
        <v>10775.3427734375</v>
      </c>
      <c r="GG112">
        <v>10735.8671875</v>
      </c>
      <c r="GH112">
        <v>10762.060546875</v>
      </c>
      <c r="GI112">
        <v>10734.033203125</v>
      </c>
      <c r="GJ112">
        <v>10753.865234375</v>
      </c>
      <c r="GK112">
        <v>10680.5546875</v>
      </c>
      <c r="GL112">
        <v>11605.8701171875</v>
      </c>
      <c r="GM112">
        <v>7665.3134765625</v>
      </c>
      <c r="GN112">
        <v>7801.7216796875</v>
      </c>
      <c r="GO112">
        <v>11713.9853515625</v>
      </c>
      <c r="GP112">
        <v>8820.2080078125</v>
      </c>
      <c r="GQ112">
        <v>11859.1474609375</v>
      </c>
      <c r="GR112">
        <v>11182.7392578125</v>
      </c>
      <c r="GS112">
        <v>9746.095703125</v>
      </c>
      <c r="GT112">
        <v>9403.642578125</v>
      </c>
      <c r="GU112">
        <v>9175.1171875</v>
      </c>
      <c r="GV112">
        <v>13225.1396484375</v>
      </c>
      <c r="GW112">
        <v>10514.16015625</v>
      </c>
      <c r="GX112">
        <v>10734.7138671875</v>
      </c>
      <c r="GY112">
        <v>10734.712890625</v>
      </c>
    </row>
    <row r="113" spans="1:207" x14ac:dyDescent="0.2">
      <c r="A113" s="223">
        <v>46082</v>
      </c>
      <c r="B113">
        <v>3</v>
      </c>
      <c r="C113">
        <v>2026</v>
      </c>
      <c r="D113">
        <v>11084.8974609375</v>
      </c>
      <c r="E113">
        <v>11020.466796875</v>
      </c>
      <c r="F113">
        <v>11295.3701171875</v>
      </c>
      <c r="G113">
        <v>11282.7646484375</v>
      </c>
      <c r="H113">
        <v>11235.216796875</v>
      </c>
      <c r="I113">
        <v>11204.4951171875</v>
      </c>
      <c r="J113">
        <v>11010.49609375</v>
      </c>
      <c r="K113">
        <v>11045.5419921875</v>
      </c>
      <c r="L113">
        <v>11316.53125</v>
      </c>
      <c r="M113">
        <v>11236.005859375</v>
      </c>
      <c r="N113">
        <v>11236.830078125</v>
      </c>
      <c r="O113">
        <v>11080.9140625</v>
      </c>
      <c r="P113">
        <v>11005.8779296875</v>
      </c>
      <c r="Q113">
        <v>11023.7880859375</v>
      </c>
      <c r="R113">
        <v>11384.177734375</v>
      </c>
      <c r="S113">
        <v>11396.4677734375</v>
      </c>
      <c r="T113">
        <v>11318.85546875</v>
      </c>
      <c r="U113">
        <v>11098.5947265625</v>
      </c>
      <c r="V113">
        <v>10949.4306640625</v>
      </c>
      <c r="W113">
        <v>10966.9716796875</v>
      </c>
      <c r="X113">
        <v>11491.9765625</v>
      </c>
      <c r="Y113">
        <v>11234.3232421875</v>
      </c>
      <c r="Z113">
        <v>11391.802734375</v>
      </c>
      <c r="AA113">
        <v>11154.873046875</v>
      </c>
      <c r="AB113">
        <v>11075.4296875</v>
      </c>
      <c r="AC113">
        <v>11072.7060546875</v>
      </c>
      <c r="AD113">
        <v>11433.255859375</v>
      </c>
      <c r="AE113">
        <v>11396.4619140625</v>
      </c>
      <c r="AF113">
        <v>11253.0673828125</v>
      </c>
      <c r="AG113">
        <v>11209.2177734375</v>
      </c>
      <c r="AH113">
        <v>11040.521484375</v>
      </c>
      <c r="AI113">
        <v>11049.7783203125</v>
      </c>
      <c r="AJ113">
        <v>11404.240234375</v>
      </c>
      <c r="AK113">
        <v>11183.826171875</v>
      </c>
      <c r="AL113">
        <v>11304.5517578125</v>
      </c>
      <c r="AM113">
        <v>11107.9072265625</v>
      </c>
      <c r="AN113">
        <v>11037.4921875</v>
      </c>
      <c r="AO113">
        <v>11121.1572265625</v>
      </c>
      <c r="AP113">
        <v>11324.7880859375</v>
      </c>
      <c r="AQ113">
        <v>11376.392578125</v>
      </c>
      <c r="AR113">
        <v>11312.658203125</v>
      </c>
      <c r="AS113">
        <v>11162.0048828125</v>
      </c>
      <c r="AT113">
        <v>11060.251953125</v>
      </c>
      <c r="AU113">
        <v>11001.4150390625</v>
      </c>
      <c r="AV113">
        <v>11451.69140625</v>
      </c>
      <c r="AW113">
        <v>11182.17578125</v>
      </c>
      <c r="AX113">
        <v>11372.33984375</v>
      </c>
      <c r="AY113">
        <v>11263.236328125</v>
      </c>
      <c r="AZ113">
        <v>11050.6044921875</v>
      </c>
      <c r="BA113">
        <v>11101.98046875</v>
      </c>
      <c r="BB113">
        <v>11446.4169921875</v>
      </c>
      <c r="BC113">
        <v>11350.875</v>
      </c>
      <c r="BD113">
        <v>11367.2109375</v>
      </c>
      <c r="BE113">
        <v>11221.46875</v>
      </c>
      <c r="BF113">
        <v>10987.4755859375</v>
      </c>
      <c r="BG113">
        <v>10976.46484375</v>
      </c>
      <c r="BH113">
        <v>11277.1220703125</v>
      </c>
      <c r="BI113">
        <v>11134.8857421875</v>
      </c>
      <c r="BJ113">
        <v>11282.16796875</v>
      </c>
      <c r="BK113">
        <v>11263.7138671875</v>
      </c>
      <c r="BL113">
        <v>11970.4462890625</v>
      </c>
      <c r="BM113">
        <v>7808.9619140625</v>
      </c>
      <c r="BN113">
        <v>7876.2783203125</v>
      </c>
      <c r="BO113">
        <v>12771.41796875</v>
      </c>
      <c r="BP113">
        <v>8841.8203125</v>
      </c>
      <c r="BQ113">
        <v>12316.9658203125</v>
      </c>
      <c r="BR113">
        <v>11746.44921875</v>
      </c>
      <c r="BS113">
        <v>10034.9560546875</v>
      </c>
      <c r="BT113">
        <v>9645.59765625</v>
      </c>
      <c r="BU113">
        <v>10551.1953125</v>
      </c>
      <c r="BV113">
        <v>13708.33203125</v>
      </c>
      <c r="BW113">
        <v>10605.5458984375</v>
      </c>
      <c r="BX113">
        <v>11984.275390625</v>
      </c>
      <c r="BY113">
        <v>7805.2119140625</v>
      </c>
      <c r="BZ113">
        <v>7912.9599609375</v>
      </c>
      <c r="CA113">
        <v>12689.1904296875</v>
      </c>
      <c r="CB113">
        <v>8874.1953125</v>
      </c>
      <c r="CC113">
        <v>12365.2822265625</v>
      </c>
      <c r="CD113">
        <v>11719.796875</v>
      </c>
      <c r="CE113">
        <v>10008.6640625</v>
      </c>
      <c r="CF113">
        <v>9686.970703125</v>
      </c>
      <c r="CG113">
        <v>10228.3193359375</v>
      </c>
      <c r="CH113">
        <v>13724.6181640625</v>
      </c>
      <c r="CI113">
        <v>10624.5947265625</v>
      </c>
      <c r="CJ113">
        <v>11997.44140625</v>
      </c>
      <c r="CK113">
        <v>7791.14599609375</v>
      </c>
      <c r="CL113">
        <v>7969.615234375</v>
      </c>
      <c r="CM113">
        <v>12324.984375</v>
      </c>
      <c r="CN113">
        <v>8886.248046875</v>
      </c>
      <c r="CO113">
        <v>12248.5068359375</v>
      </c>
      <c r="CP113">
        <v>11736.7333984375</v>
      </c>
      <c r="CQ113">
        <v>10039.17578125</v>
      </c>
      <c r="CR113">
        <v>9702.2587890625</v>
      </c>
      <c r="CS113">
        <v>10261.7880859375</v>
      </c>
      <c r="CT113">
        <v>13733.03515625</v>
      </c>
      <c r="CU113">
        <v>10626.9853515625</v>
      </c>
      <c r="CV113">
        <v>12005.517578125</v>
      </c>
      <c r="CW113">
        <v>7834.57177734375</v>
      </c>
      <c r="CX113">
        <v>7979.05712890625</v>
      </c>
      <c r="CY113">
        <v>12410.6806640625</v>
      </c>
      <c r="CZ113">
        <v>8906.908203125</v>
      </c>
      <c r="DA113">
        <v>12325.4140625</v>
      </c>
      <c r="DB113">
        <v>11649.1484375</v>
      </c>
      <c r="DC113">
        <v>10024.7490234375</v>
      </c>
      <c r="DD113">
        <v>9715.76171875</v>
      </c>
      <c r="DE113">
        <v>10227.65625</v>
      </c>
      <c r="DF113">
        <v>13702.91796875</v>
      </c>
      <c r="DG113">
        <v>10673.4462890625</v>
      </c>
      <c r="DH113">
        <v>12020.7822265625</v>
      </c>
      <c r="DI113">
        <v>7819.61474609375</v>
      </c>
      <c r="DJ113">
        <v>8005.80224609375</v>
      </c>
      <c r="DK113">
        <v>12081.8359375</v>
      </c>
      <c r="DL113">
        <v>8910.7578125</v>
      </c>
      <c r="DM113">
        <v>12328.6357421875</v>
      </c>
      <c r="DN113">
        <v>11692.6298828125</v>
      </c>
      <c r="DO113">
        <v>10053.0107421875</v>
      </c>
      <c r="DP113">
        <v>9748.8349609375</v>
      </c>
      <c r="DQ113">
        <v>10196.6884765625</v>
      </c>
      <c r="DR113">
        <v>13697.748046875</v>
      </c>
      <c r="DS113">
        <v>10633.1591796875</v>
      </c>
      <c r="DT113">
        <v>12007.005859375</v>
      </c>
      <c r="DU113">
        <v>7820.51220703125</v>
      </c>
      <c r="DV113">
        <v>8015.13720703125</v>
      </c>
      <c r="DW113">
        <v>12112.6591796875</v>
      </c>
      <c r="DX113">
        <v>8940.7548828125</v>
      </c>
      <c r="DY113">
        <v>12315.58984375</v>
      </c>
      <c r="DZ113">
        <v>11661.4873046875</v>
      </c>
      <c r="EA113">
        <v>10044.4833984375</v>
      </c>
      <c r="EB113">
        <v>9718.400390625</v>
      </c>
      <c r="EC113">
        <v>10313.8857421875</v>
      </c>
      <c r="ED113">
        <v>13694.548828125</v>
      </c>
      <c r="EE113">
        <v>10673.50390625</v>
      </c>
      <c r="EF113">
        <v>12003.2421875</v>
      </c>
      <c r="EG113">
        <v>7836.65771484375</v>
      </c>
      <c r="EH113">
        <v>8048.138671875</v>
      </c>
      <c r="EI113">
        <v>12156.8798828125</v>
      </c>
      <c r="EJ113">
        <v>8930.5595703125</v>
      </c>
      <c r="EK113">
        <v>12237.6064453125</v>
      </c>
      <c r="EL113">
        <v>11626.970703125</v>
      </c>
      <c r="EM113">
        <v>10009.1787109375</v>
      </c>
      <c r="EN113">
        <v>9733.732421875</v>
      </c>
      <c r="EO113">
        <v>10187.30859375</v>
      </c>
      <c r="EP113">
        <v>13684.943359375</v>
      </c>
      <c r="EQ113">
        <v>10682.873046875</v>
      </c>
      <c r="ER113">
        <v>12016.1455078125</v>
      </c>
      <c r="ES113">
        <v>7832.71240234375</v>
      </c>
      <c r="ET113">
        <v>8068.86572265625</v>
      </c>
      <c r="EU113">
        <v>11998.7939453125</v>
      </c>
      <c r="EV113">
        <v>8941.357421875</v>
      </c>
      <c r="EW113">
        <v>12114.916015625</v>
      </c>
      <c r="EX113">
        <v>11634.556640625</v>
      </c>
      <c r="EY113">
        <v>10011.2216796875</v>
      </c>
      <c r="EZ113">
        <v>9744.5703125</v>
      </c>
      <c r="FA113">
        <v>10207.8447265625</v>
      </c>
      <c r="FB113">
        <v>13681.5712890625</v>
      </c>
      <c r="FC113">
        <v>10705.984375</v>
      </c>
      <c r="FD113">
        <v>12011.044921875</v>
      </c>
      <c r="FE113">
        <v>7851.96240234375</v>
      </c>
      <c r="FF113">
        <v>8098.6982421875</v>
      </c>
      <c r="FG113">
        <v>11907.4306640625</v>
      </c>
      <c r="FH113">
        <v>8949.009765625</v>
      </c>
      <c r="FI113">
        <v>12123.3486328125</v>
      </c>
      <c r="FJ113">
        <v>11626.11328125</v>
      </c>
      <c r="FK113">
        <v>10032.5791015625</v>
      </c>
      <c r="FL113">
        <v>9763.9345703125</v>
      </c>
      <c r="FM113">
        <v>10162.630859375</v>
      </c>
      <c r="FN113">
        <v>13672.0478515625</v>
      </c>
      <c r="FO113">
        <v>10716.087890625</v>
      </c>
      <c r="FP113">
        <v>12000.4365234375</v>
      </c>
      <c r="FQ113">
        <v>7840.6474609375</v>
      </c>
      <c r="FR113">
        <v>8134.65234375</v>
      </c>
      <c r="FS113">
        <v>11891.1806640625</v>
      </c>
      <c r="FT113">
        <v>8961.1806640625</v>
      </c>
      <c r="FU113">
        <v>12007.154296875</v>
      </c>
      <c r="FV113">
        <v>11562.8994140625</v>
      </c>
      <c r="FW113">
        <v>10037.8564453125</v>
      </c>
      <c r="FX113">
        <v>9769.955078125</v>
      </c>
      <c r="FY113">
        <v>10290.3486328125</v>
      </c>
      <c r="FZ113">
        <v>13625.4794921875</v>
      </c>
      <c r="GA113">
        <v>10756.140625</v>
      </c>
      <c r="GB113">
        <v>11143.59375</v>
      </c>
      <c r="GC113">
        <v>11110.7626953125</v>
      </c>
      <c r="GD113">
        <v>11118.328125</v>
      </c>
      <c r="GE113">
        <v>11070.9384765625</v>
      </c>
      <c r="GF113">
        <v>11138.1513671875</v>
      </c>
      <c r="GG113">
        <v>11099.923828125</v>
      </c>
      <c r="GH113">
        <v>11124.634765625</v>
      </c>
      <c r="GI113">
        <v>11093.7734375</v>
      </c>
      <c r="GJ113">
        <v>11114.2041015625</v>
      </c>
      <c r="GK113">
        <v>11029.48046875</v>
      </c>
      <c r="GL113">
        <v>12002.2587890625</v>
      </c>
      <c r="GM113">
        <v>7828.1611328125</v>
      </c>
      <c r="GN113">
        <v>8030.6298828125</v>
      </c>
      <c r="GO113">
        <v>12141.8955078125</v>
      </c>
      <c r="GP113">
        <v>8931.8818359375</v>
      </c>
      <c r="GQ113">
        <v>12175.986328125</v>
      </c>
      <c r="GR113">
        <v>11640.1884765625</v>
      </c>
      <c r="GS113">
        <v>10029.8095703125</v>
      </c>
      <c r="GT113">
        <v>9737.0751953125</v>
      </c>
      <c r="GU113">
        <v>10239.8154296875</v>
      </c>
      <c r="GV113">
        <v>13676.4775390625</v>
      </c>
      <c r="GW113">
        <v>10690.9375</v>
      </c>
      <c r="GX113">
        <v>11096.283203125</v>
      </c>
      <c r="GY113">
        <v>11096.2822265625</v>
      </c>
    </row>
    <row r="114" spans="1:207" x14ac:dyDescent="0.2">
      <c r="A114" s="223">
        <v>46113</v>
      </c>
      <c r="B114">
        <v>4</v>
      </c>
      <c r="C114">
        <v>2026</v>
      </c>
      <c r="D114">
        <v>11361.7314453125</v>
      </c>
      <c r="E114">
        <v>11260.2470703125</v>
      </c>
      <c r="F114">
        <v>11563.42578125</v>
      </c>
      <c r="G114">
        <v>11585.9248046875</v>
      </c>
      <c r="H114">
        <v>11429.6123046875</v>
      </c>
      <c r="I114">
        <v>11476.595703125</v>
      </c>
      <c r="J114">
        <v>11280.8359375</v>
      </c>
      <c r="K114">
        <v>11297.3359375</v>
      </c>
      <c r="L114">
        <v>11600.1787109375</v>
      </c>
      <c r="M114">
        <v>11536.400390625</v>
      </c>
      <c r="N114">
        <v>11444.4501953125</v>
      </c>
      <c r="O114">
        <v>11352.388671875</v>
      </c>
      <c r="P114">
        <v>11297.00390625</v>
      </c>
      <c r="Q114">
        <v>11280.328125</v>
      </c>
      <c r="R114">
        <v>11679.9365234375</v>
      </c>
      <c r="S114">
        <v>11727.4541015625</v>
      </c>
      <c r="T114">
        <v>11542.88671875</v>
      </c>
      <c r="U114">
        <v>11373.8828125</v>
      </c>
      <c r="V114">
        <v>11239.11328125</v>
      </c>
      <c r="W114">
        <v>11221.9150390625</v>
      </c>
      <c r="X114">
        <v>11802.28515625</v>
      </c>
      <c r="Y114">
        <v>11536.904296875</v>
      </c>
      <c r="Z114">
        <v>11628.5283203125</v>
      </c>
      <c r="AA114">
        <v>11441.5888671875</v>
      </c>
      <c r="AB114">
        <v>11365.3994140625</v>
      </c>
      <c r="AC114">
        <v>11335.541015625</v>
      </c>
      <c r="AD114">
        <v>11740.6240234375</v>
      </c>
      <c r="AE114">
        <v>11729.5625</v>
      </c>
      <c r="AF114">
        <v>11482.33984375</v>
      </c>
      <c r="AG114">
        <v>11494.9833984375</v>
      </c>
      <c r="AH114">
        <v>11340.708984375</v>
      </c>
      <c r="AI114">
        <v>11312.0986328125</v>
      </c>
      <c r="AJ114">
        <v>11713.1494140625</v>
      </c>
      <c r="AK114">
        <v>11494.0595703125</v>
      </c>
      <c r="AL114">
        <v>11547.1923828125</v>
      </c>
      <c r="AM114">
        <v>11385.5380859375</v>
      </c>
      <c r="AN114">
        <v>11338.7392578125</v>
      </c>
      <c r="AO114">
        <v>11391.765625</v>
      </c>
      <c r="AP114">
        <v>11631.748046875</v>
      </c>
      <c r="AQ114">
        <v>11711.37890625</v>
      </c>
      <c r="AR114">
        <v>11572.833984375</v>
      </c>
      <c r="AS114">
        <v>11452.9169921875</v>
      </c>
      <c r="AT114">
        <v>11367.224609375</v>
      </c>
      <c r="AU114">
        <v>11270.7109375</v>
      </c>
      <c r="AV114">
        <v>11785.0107421875</v>
      </c>
      <c r="AW114">
        <v>11501.2138671875</v>
      </c>
      <c r="AX114">
        <v>11639.4970703125</v>
      </c>
      <c r="AY114">
        <v>11562.4599609375</v>
      </c>
      <c r="AZ114">
        <v>11359.169921875</v>
      </c>
      <c r="BA114">
        <v>11377.6494140625</v>
      </c>
      <c r="BB114">
        <v>11790.2919921875</v>
      </c>
      <c r="BC114">
        <v>11678.408203125</v>
      </c>
      <c r="BD114">
        <v>11630.83984375</v>
      </c>
      <c r="BE114">
        <v>11524.9697265625</v>
      </c>
      <c r="BF114">
        <v>11301.9375</v>
      </c>
      <c r="BG114">
        <v>11246.9638671875</v>
      </c>
      <c r="BH114">
        <v>11614.404296875</v>
      </c>
      <c r="BI114">
        <v>11463.380859375</v>
      </c>
      <c r="BJ114">
        <v>11571.767578125</v>
      </c>
      <c r="BK114">
        <v>11570.552734375</v>
      </c>
      <c r="BL114">
        <v>12161.1337890625</v>
      </c>
      <c r="BM114">
        <v>7952.00537109375</v>
      </c>
      <c r="BN114">
        <v>8102.1669921875</v>
      </c>
      <c r="BO114">
        <v>13207.61328125</v>
      </c>
      <c r="BP114">
        <v>9073.9384765625</v>
      </c>
      <c r="BQ114">
        <v>12620.671875</v>
      </c>
      <c r="BR114">
        <v>12294.9267578125</v>
      </c>
      <c r="BS114">
        <v>10447.1708984375</v>
      </c>
      <c r="BT114">
        <v>9739.5244140625</v>
      </c>
      <c r="BU114">
        <v>10982.5478515625</v>
      </c>
      <c r="BV114">
        <v>14083.5625</v>
      </c>
      <c r="BW114">
        <v>10856.072265625</v>
      </c>
      <c r="BX114">
        <v>12169.3701171875</v>
      </c>
      <c r="BY114">
        <v>7952.3896484375</v>
      </c>
      <c r="BZ114">
        <v>8141.23974609375</v>
      </c>
      <c r="CA114">
        <v>13111.779296875</v>
      </c>
      <c r="CB114">
        <v>9114.671875</v>
      </c>
      <c r="CC114">
        <v>12671.28125</v>
      </c>
      <c r="CD114">
        <v>12263.056640625</v>
      </c>
      <c r="CE114">
        <v>10417.6298828125</v>
      </c>
      <c r="CF114">
        <v>9785.2578125</v>
      </c>
      <c r="CG114">
        <v>10622.251953125</v>
      </c>
      <c r="CH114">
        <v>14104.8359375</v>
      </c>
      <c r="CI114">
        <v>10878.2177734375</v>
      </c>
      <c r="CJ114">
        <v>12178.2509765625</v>
      </c>
      <c r="CK114">
        <v>7936.400390625</v>
      </c>
      <c r="CL114">
        <v>8210.658203125</v>
      </c>
      <c r="CM114">
        <v>12749.1201171875</v>
      </c>
      <c r="CN114">
        <v>9130.4892578125</v>
      </c>
      <c r="CO114">
        <v>12554.279296875</v>
      </c>
      <c r="CP114">
        <v>12281.2587890625</v>
      </c>
      <c r="CQ114">
        <v>10448.767578125</v>
      </c>
      <c r="CR114">
        <v>9796.1484375</v>
      </c>
      <c r="CS114">
        <v>10719.14453125</v>
      </c>
      <c r="CT114">
        <v>14111.07421875</v>
      </c>
      <c r="CU114">
        <v>10882.958984375</v>
      </c>
      <c r="CV114">
        <v>12185.7646484375</v>
      </c>
      <c r="CW114">
        <v>7982.07763671875</v>
      </c>
      <c r="CX114">
        <v>8214.357421875</v>
      </c>
      <c r="CY114">
        <v>12831.263671875</v>
      </c>
      <c r="CZ114">
        <v>9158.3798828125</v>
      </c>
      <c r="DA114">
        <v>12632.4814453125</v>
      </c>
      <c r="DB114">
        <v>12171.7158203125</v>
      </c>
      <c r="DC114">
        <v>10433.0458984375</v>
      </c>
      <c r="DD114">
        <v>9804.6806640625</v>
      </c>
      <c r="DE114">
        <v>10677.5390625</v>
      </c>
      <c r="DF114">
        <v>14067.2685546875</v>
      </c>
      <c r="DG114">
        <v>10936.7958984375</v>
      </c>
      <c r="DH114">
        <v>12200.029296875</v>
      </c>
      <c r="DI114">
        <v>7962.3671875</v>
      </c>
      <c r="DJ114">
        <v>8245.650390625</v>
      </c>
      <c r="DK114">
        <v>12491.4541015625</v>
      </c>
      <c r="DL114">
        <v>9163.45703125</v>
      </c>
      <c r="DM114">
        <v>12636.2392578125</v>
      </c>
      <c r="DN114">
        <v>12226.0625</v>
      </c>
      <c r="DO114">
        <v>10462.7705078125</v>
      </c>
      <c r="DP114">
        <v>9838.1552734375</v>
      </c>
      <c r="DQ114">
        <v>10625.22265625</v>
      </c>
      <c r="DR114">
        <v>14059.6982421875</v>
      </c>
      <c r="DS114">
        <v>10892.8251953125</v>
      </c>
      <c r="DT114">
        <v>12187.06640625</v>
      </c>
      <c r="DU114">
        <v>7966.3603515625</v>
      </c>
      <c r="DV114">
        <v>8255.5771484375</v>
      </c>
      <c r="DW114">
        <v>12527.9541015625</v>
      </c>
      <c r="DX114">
        <v>9199.150390625</v>
      </c>
      <c r="DY114">
        <v>12622.6337890625</v>
      </c>
      <c r="DZ114">
        <v>12184.6875</v>
      </c>
      <c r="EA114">
        <v>10451.88671875</v>
      </c>
      <c r="EB114">
        <v>9805.1396484375</v>
      </c>
      <c r="EC114">
        <v>10797.16015625</v>
      </c>
      <c r="ED114">
        <v>14058.59765625</v>
      </c>
      <c r="EE114">
        <v>10937.62890625</v>
      </c>
      <c r="EF114">
        <v>12182.962890625</v>
      </c>
      <c r="EG114">
        <v>7985.5322265625</v>
      </c>
      <c r="EH114">
        <v>8295.7666015625</v>
      </c>
      <c r="EI114">
        <v>12569.8984375</v>
      </c>
      <c r="EJ114">
        <v>9185.642578125</v>
      </c>
      <c r="EK114">
        <v>12545.08203125</v>
      </c>
      <c r="EL114">
        <v>12140.046875</v>
      </c>
      <c r="EM114">
        <v>10413.8837890625</v>
      </c>
      <c r="EN114">
        <v>9828.0576171875</v>
      </c>
      <c r="EO114">
        <v>10636.568359375</v>
      </c>
      <c r="EP114">
        <v>14044.033203125</v>
      </c>
      <c r="EQ114">
        <v>10949.9501953125</v>
      </c>
      <c r="ER114">
        <v>12195.4794921875</v>
      </c>
      <c r="ES114">
        <v>7977.1025390625</v>
      </c>
      <c r="ET114">
        <v>8318.111328125</v>
      </c>
      <c r="EU114">
        <v>12421.78125</v>
      </c>
      <c r="EV114">
        <v>9201.486328125</v>
      </c>
      <c r="EW114">
        <v>12422.806640625</v>
      </c>
      <c r="EX114">
        <v>12147.3291015625</v>
      </c>
      <c r="EY114">
        <v>10416.2802734375</v>
      </c>
      <c r="EZ114">
        <v>9834.49609375</v>
      </c>
      <c r="FA114">
        <v>10675.8388671875</v>
      </c>
      <c r="FB114">
        <v>14036.830078125</v>
      </c>
      <c r="FC114">
        <v>10974.3544921875</v>
      </c>
      <c r="FD114">
        <v>12190.0986328125</v>
      </c>
      <c r="FE114">
        <v>7998.3876953125</v>
      </c>
      <c r="FF114">
        <v>8346.76953125</v>
      </c>
      <c r="FG114">
        <v>12331.1328125</v>
      </c>
      <c r="FH114">
        <v>9212.333984375</v>
      </c>
      <c r="FI114">
        <v>12432.1611328125</v>
      </c>
      <c r="FJ114">
        <v>12136.3349609375</v>
      </c>
      <c r="FK114">
        <v>10436.9853515625</v>
      </c>
      <c r="FL114">
        <v>9856.7470703125</v>
      </c>
      <c r="FM114">
        <v>10645.619140625</v>
      </c>
      <c r="FN114">
        <v>14025.03515625</v>
      </c>
      <c r="FO114">
        <v>10987.0849609375</v>
      </c>
      <c r="FP114">
        <v>12175.783203125</v>
      </c>
      <c r="FQ114">
        <v>7991.49853515625</v>
      </c>
      <c r="FR114">
        <v>8399.197265625</v>
      </c>
      <c r="FS114">
        <v>12334.73046875</v>
      </c>
      <c r="FT114">
        <v>9228.73828125</v>
      </c>
      <c r="FU114">
        <v>12315.259765625</v>
      </c>
      <c r="FV114">
        <v>12057.595703125</v>
      </c>
      <c r="FW114">
        <v>10439.4716796875</v>
      </c>
      <c r="FX114">
        <v>9870.3310546875</v>
      </c>
      <c r="FY114">
        <v>10797.1796875</v>
      </c>
      <c r="FZ114">
        <v>13972.7998046875</v>
      </c>
      <c r="GA114">
        <v>11033.71875</v>
      </c>
      <c r="GB114">
        <v>11405.9990234375</v>
      </c>
      <c r="GC114">
        <v>11375.6259765625</v>
      </c>
      <c r="GD114">
        <v>11396.353515625</v>
      </c>
      <c r="GE114">
        <v>11347.703125</v>
      </c>
      <c r="GF114">
        <v>11416.8525390625</v>
      </c>
      <c r="GG114">
        <v>11382.5146484375</v>
      </c>
      <c r="GH114">
        <v>11413.818359375</v>
      </c>
      <c r="GI114">
        <v>11386.4306640625</v>
      </c>
      <c r="GJ114">
        <v>11410.7412109375</v>
      </c>
      <c r="GK114">
        <v>11331.2275390625</v>
      </c>
      <c r="GL114">
        <v>12182.955078125</v>
      </c>
      <c r="GM114">
        <v>7974.86279296875</v>
      </c>
      <c r="GN114">
        <v>8275.419921875</v>
      </c>
      <c r="GO114">
        <v>12566.5166015625</v>
      </c>
      <c r="GP114">
        <v>9189.759765625</v>
      </c>
      <c r="GQ114">
        <v>12483.564453125</v>
      </c>
      <c r="GR114">
        <v>12156.9345703125</v>
      </c>
      <c r="GS114">
        <v>10436.1484375</v>
      </c>
      <c r="GT114">
        <v>9830.7783203125</v>
      </c>
      <c r="GU114">
        <v>10710.431640625</v>
      </c>
      <c r="GV114">
        <v>14034.818359375</v>
      </c>
      <c r="GW114">
        <v>10957.740234375</v>
      </c>
      <c r="GX114">
        <v>11382.78515625</v>
      </c>
      <c r="GY114">
        <v>11382.7841796875</v>
      </c>
    </row>
    <row r="115" spans="1:207" x14ac:dyDescent="0.2">
      <c r="A115" s="223">
        <v>46143</v>
      </c>
      <c r="B115">
        <v>5</v>
      </c>
      <c r="C115">
        <v>2026</v>
      </c>
      <c r="D115">
        <v>11623.53515625</v>
      </c>
      <c r="E115">
        <v>11487.3037109375</v>
      </c>
      <c r="F115">
        <v>11808.6416015625</v>
      </c>
      <c r="G115">
        <v>11901.564453125</v>
      </c>
      <c r="H115">
        <v>11657.2255859375</v>
      </c>
      <c r="I115">
        <v>11665.33984375</v>
      </c>
      <c r="J115">
        <v>11540.8310546875</v>
      </c>
      <c r="K115">
        <v>11527.01953125</v>
      </c>
      <c r="L115">
        <v>11844.015625</v>
      </c>
      <c r="M115">
        <v>11852.58203125</v>
      </c>
      <c r="N115">
        <v>11675.412109375</v>
      </c>
      <c r="O115">
        <v>11545.5810546875</v>
      </c>
      <c r="P115">
        <v>11556.1884765625</v>
      </c>
      <c r="Q115">
        <v>11507.6328125</v>
      </c>
      <c r="R115">
        <v>11926.869140625</v>
      </c>
      <c r="S115">
        <v>12038.7138671875</v>
      </c>
      <c r="T115">
        <v>11776.9853515625</v>
      </c>
      <c r="U115">
        <v>11566.3984375</v>
      </c>
      <c r="V115">
        <v>11494.51953125</v>
      </c>
      <c r="W115">
        <v>11444.15625</v>
      </c>
      <c r="X115">
        <v>12050.337890625</v>
      </c>
      <c r="Y115">
        <v>11856.1640625</v>
      </c>
      <c r="Z115">
        <v>11872.68359375</v>
      </c>
      <c r="AA115">
        <v>11633.9951171875</v>
      </c>
      <c r="AB115">
        <v>11626.2841796875</v>
      </c>
      <c r="AC115">
        <v>11562.6279296875</v>
      </c>
      <c r="AD115">
        <v>11985.5625</v>
      </c>
      <c r="AE115">
        <v>12039.14453125</v>
      </c>
      <c r="AF115">
        <v>11722.1435546875</v>
      </c>
      <c r="AG115">
        <v>11690.9150390625</v>
      </c>
      <c r="AH115">
        <v>11603.5263671875</v>
      </c>
      <c r="AI115">
        <v>11538.5625</v>
      </c>
      <c r="AJ115">
        <v>11958.98828125</v>
      </c>
      <c r="AK115">
        <v>11809.4853515625</v>
      </c>
      <c r="AL115">
        <v>11790.046875</v>
      </c>
      <c r="AM115">
        <v>11580.2802734375</v>
      </c>
      <c r="AN115">
        <v>11598.96484375</v>
      </c>
      <c r="AO115">
        <v>11620.791015625</v>
      </c>
      <c r="AP115">
        <v>11876.3603515625</v>
      </c>
      <c r="AQ115">
        <v>12026.3857421875</v>
      </c>
      <c r="AR115">
        <v>11818.8603515625</v>
      </c>
      <c r="AS115">
        <v>11642.7548828125</v>
      </c>
      <c r="AT115">
        <v>11627.388671875</v>
      </c>
      <c r="AU115">
        <v>11491.951171875</v>
      </c>
      <c r="AV115">
        <v>12028.5947265625</v>
      </c>
      <c r="AW115">
        <v>11816.63671875</v>
      </c>
      <c r="AX115">
        <v>11883.2763671875</v>
      </c>
      <c r="AY115">
        <v>11760.3916015625</v>
      </c>
      <c r="AZ115">
        <v>11621.0498046875</v>
      </c>
      <c r="BA115">
        <v>11600.5322265625</v>
      </c>
      <c r="BB115">
        <v>12034.6298828125</v>
      </c>
      <c r="BC115">
        <v>12016.158203125</v>
      </c>
      <c r="BD115">
        <v>11880.5078125</v>
      </c>
      <c r="BE115">
        <v>11714.6748046875</v>
      </c>
      <c r="BF115">
        <v>11556.0380859375</v>
      </c>
      <c r="BG115">
        <v>11466.5908203125</v>
      </c>
      <c r="BH115">
        <v>11852.9150390625</v>
      </c>
      <c r="BI115">
        <v>11760.744140625</v>
      </c>
      <c r="BJ115">
        <v>11819.8779296875</v>
      </c>
      <c r="BK115">
        <v>11759.9931640625</v>
      </c>
      <c r="BL115">
        <v>12444.88671875</v>
      </c>
      <c r="BM115">
        <v>8005.6328125</v>
      </c>
      <c r="BN115">
        <v>8140.693359375</v>
      </c>
      <c r="BO115">
        <v>13657.1728515625</v>
      </c>
      <c r="BP115">
        <v>9208.6630859375</v>
      </c>
      <c r="BQ115">
        <v>12942.5517578125</v>
      </c>
      <c r="BR115">
        <v>12507.3515625</v>
      </c>
      <c r="BS115">
        <v>10812.8642578125</v>
      </c>
      <c r="BT115">
        <v>10000.7080078125</v>
      </c>
      <c r="BU115">
        <v>11294.2119140625</v>
      </c>
      <c r="BV115">
        <v>14346.322265625</v>
      </c>
      <c r="BW115">
        <v>11114.23046875</v>
      </c>
      <c r="BX115">
        <v>12456.7509765625</v>
      </c>
      <c r="BY115">
        <v>8009.0380859375</v>
      </c>
      <c r="BZ115">
        <v>8179.28466796875</v>
      </c>
      <c r="CA115">
        <v>13527.8759765625</v>
      </c>
      <c r="CB115">
        <v>9251.2568359375</v>
      </c>
      <c r="CC115">
        <v>12994.8828125</v>
      </c>
      <c r="CD115">
        <v>12479.5576171875</v>
      </c>
      <c r="CE115">
        <v>10778.41015625</v>
      </c>
      <c r="CF115">
        <v>10051.552734375</v>
      </c>
      <c r="CG115">
        <v>10904.57421875</v>
      </c>
      <c r="CH115">
        <v>14364.3857421875</v>
      </c>
      <c r="CI115">
        <v>11137.4033203125</v>
      </c>
      <c r="CJ115">
        <v>12468.94921875</v>
      </c>
      <c r="CK115">
        <v>7993.0458984375</v>
      </c>
      <c r="CL115">
        <v>8241.6201171875</v>
      </c>
      <c r="CM115">
        <v>13110.298828125</v>
      </c>
      <c r="CN115">
        <v>9265.1396484375</v>
      </c>
      <c r="CO115">
        <v>12879.3359375</v>
      </c>
      <c r="CP115">
        <v>12499.7138671875</v>
      </c>
      <c r="CQ115">
        <v>10809.0009765625</v>
      </c>
      <c r="CR115">
        <v>10062.7080078125</v>
      </c>
      <c r="CS115">
        <v>11052.98046875</v>
      </c>
      <c r="CT115">
        <v>14365.9248046875</v>
      </c>
      <c r="CU115">
        <v>11141.4365234375</v>
      </c>
      <c r="CV115">
        <v>12477.7763671875</v>
      </c>
      <c r="CW115">
        <v>8046.40478515625</v>
      </c>
      <c r="CX115">
        <v>8249.7958984375</v>
      </c>
      <c r="CY115">
        <v>13194.4423828125</v>
      </c>
      <c r="CZ115">
        <v>9287.8515625</v>
      </c>
      <c r="DA115">
        <v>12957.0732421875</v>
      </c>
      <c r="DB115">
        <v>12405.50390625</v>
      </c>
      <c r="DC115">
        <v>10792.2958984375</v>
      </c>
      <c r="DD115">
        <v>10070.56640625</v>
      </c>
      <c r="DE115">
        <v>11007.8681640625</v>
      </c>
      <c r="DF115">
        <v>14321.1884765625</v>
      </c>
      <c r="DG115">
        <v>11193.677734375</v>
      </c>
      <c r="DH115">
        <v>12495.2978515625</v>
      </c>
      <c r="DI115">
        <v>8022.29931640625</v>
      </c>
      <c r="DJ115">
        <v>8276.119140625</v>
      </c>
      <c r="DK115">
        <v>12821.953125</v>
      </c>
      <c r="DL115">
        <v>9295.6923828125</v>
      </c>
      <c r="DM115">
        <v>12961.158203125</v>
      </c>
      <c r="DN115">
        <v>12453.02734375</v>
      </c>
      <c r="DO115">
        <v>10819.6123046875</v>
      </c>
      <c r="DP115">
        <v>10106.0859375</v>
      </c>
      <c r="DQ115">
        <v>10934.9697265625</v>
      </c>
      <c r="DR115">
        <v>14310.0224609375</v>
      </c>
      <c r="DS115">
        <v>11149.3310546875</v>
      </c>
      <c r="DT115">
        <v>12482.7421875</v>
      </c>
      <c r="DU115">
        <v>8025.18017578125</v>
      </c>
      <c r="DV115">
        <v>8288.296875</v>
      </c>
      <c r="DW115">
        <v>12840.7802734375</v>
      </c>
      <c r="DX115">
        <v>9332.162109375</v>
      </c>
      <c r="DY115">
        <v>12947.5927734375</v>
      </c>
      <c r="DZ115">
        <v>12419.3779296875</v>
      </c>
      <c r="EA115">
        <v>10811.2734375</v>
      </c>
      <c r="EB115">
        <v>10071.607421875</v>
      </c>
      <c r="EC115">
        <v>11155.603515625</v>
      </c>
      <c r="ED115">
        <v>14307.4248046875</v>
      </c>
      <c r="EE115">
        <v>11194.8779296875</v>
      </c>
      <c r="EF115">
        <v>12479.552734375</v>
      </c>
      <c r="EG115">
        <v>8047.02978515625</v>
      </c>
      <c r="EH115">
        <v>8326.1962890625</v>
      </c>
      <c r="EI115">
        <v>12878.5830078125</v>
      </c>
      <c r="EJ115">
        <v>9318.458984375</v>
      </c>
      <c r="EK115">
        <v>12869.9521484375</v>
      </c>
      <c r="EL115">
        <v>12379.3818359375</v>
      </c>
      <c r="EM115">
        <v>10772.4814453125</v>
      </c>
      <c r="EN115">
        <v>10097.5048828125</v>
      </c>
      <c r="EO115">
        <v>10965.3955078125</v>
      </c>
      <c r="EP115">
        <v>14293.546875</v>
      </c>
      <c r="EQ115">
        <v>11207.234375</v>
      </c>
      <c r="ER115">
        <v>12495.2314453125</v>
      </c>
      <c r="ES115">
        <v>8037.9013671875</v>
      </c>
      <c r="ET115">
        <v>8348.0625</v>
      </c>
      <c r="EU115">
        <v>12715.779296875</v>
      </c>
      <c r="EV115">
        <v>9333.341796875</v>
      </c>
      <c r="EW115">
        <v>12747.46484375</v>
      </c>
      <c r="EX115">
        <v>12387.87890625</v>
      </c>
      <c r="EY115">
        <v>10772.109375</v>
      </c>
      <c r="EZ115">
        <v>10103.669921875</v>
      </c>
      <c r="FA115">
        <v>11026.0908203125</v>
      </c>
      <c r="FB115">
        <v>14284.8271484375</v>
      </c>
      <c r="FC115">
        <v>11230.0419921875</v>
      </c>
      <c r="FD115">
        <v>12493.63671875</v>
      </c>
      <c r="FE115">
        <v>8063.798828125</v>
      </c>
      <c r="FF115">
        <v>8377.65234375</v>
      </c>
      <c r="FG115">
        <v>12603.8076171875</v>
      </c>
      <c r="FH115">
        <v>9340.287109375</v>
      </c>
      <c r="FI115">
        <v>12756.94140625</v>
      </c>
      <c r="FJ115">
        <v>12374.478515625</v>
      </c>
      <c r="FK115">
        <v>10793.6259765625</v>
      </c>
      <c r="FL115">
        <v>10128.6630859375</v>
      </c>
      <c r="FM115">
        <v>11003.728515625</v>
      </c>
      <c r="FN115">
        <v>14271.17578125</v>
      </c>
      <c r="FO115">
        <v>11244.1962890625</v>
      </c>
      <c r="FP115">
        <v>12482.037109375</v>
      </c>
      <c r="FQ115">
        <v>8058.01904296875</v>
      </c>
      <c r="FR115">
        <v>8424.0556640625</v>
      </c>
      <c r="FS115">
        <v>12580.912109375</v>
      </c>
      <c r="FT115">
        <v>9352.4482421875</v>
      </c>
      <c r="FU115">
        <v>12640.21484375</v>
      </c>
      <c r="FV115">
        <v>12303.927734375</v>
      </c>
      <c r="FW115">
        <v>10802.107421875</v>
      </c>
      <c r="FX115">
        <v>10146.0478515625</v>
      </c>
      <c r="FY115">
        <v>11182.8232421875</v>
      </c>
      <c r="FZ115">
        <v>14229.9990234375</v>
      </c>
      <c r="GA115">
        <v>11291.732421875</v>
      </c>
      <c r="GB115">
        <v>11657.7080078125</v>
      </c>
      <c r="GC115">
        <v>11624.412109375</v>
      </c>
      <c r="GD115">
        <v>11643.4248046875</v>
      </c>
      <c r="GE115">
        <v>11591.9794921875</v>
      </c>
      <c r="GF115">
        <v>11662.4267578125</v>
      </c>
      <c r="GG115">
        <v>11627.6083984375</v>
      </c>
      <c r="GH115">
        <v>11658.814453125</v>
      </c>
      <c r="GI115">
        <v>11629.037109375</v>
      </c>
      <c r="GJ115">
        <v>11653.9462890625</v>
      </c>
      <c r="GK115">
        <v>11570.125</v>
      </c>
      <c r="GL115">
        <v>12478.587890625</v>
      </c>
      <c r="GM115">
        <v>8036.353515625</v>
      </c>
      <c r="GN115">
        <v>8306.740234375</v>
      </c>
      <c r="GO115">
        <v>12881.5849609375</v>
      </c>
      <c r="GP115">
        <v>9319.427734375</v>
      </c>
      <c r="GQ115">
        <v>12808.2685546875</v>
      </c>
      <c r="GR115">
        <v>12392.482421875</v>
      </c>
      <c r="GS115">
        <v>10795.388671875</v>
      </c>
      <c r="GT115">
        <v>10100.5693359375</v>
      </c>
      <c r="GU115">
        <v>11059.7744140625</v>
      </c>
      <c r="GV115">
        <v>14286.9111328125</v>
      </c>
      <c r="GW115">
        <v>11215.0986328125</v>
      </c>
      <c r="GX115">
        <v>11626.9150390625</v>
      </c>
      <c r="GY115">
        <v>11626.9140625</v>
      </c>
    </row>
    <row r="116" spans="1:207" x14ac:dyDescent="0.2">
      <c r="A116" s="223">
        <v>46174</v>
      </c>
      <c r="B116">
        <v>6</v>
      </c>
      <c r="C116">
        <v>2026</v>
      </c>
      <c r="D116">
        <v>11822.1220703125</v>
      </c>
      <c r="E116">
        <v>11706.8828125</v>
      </c>
      <c r="F116">
        <v>11992.91796875</v>
      </c>
      <c r="G116">
        <v>12131.4912109375</v>
      </c>
      <c r="H116">
        <v>11844.6123046875</v>
      </c>
      <c r="I116">
        <v>11861.357421875</v>
      </c>
      <c r="J116">
        <v>11740.2021484375</v>
      </c>
      <c r="K116">
        <v>11750.5654296875</v>
      </c>
      <c r="L116">
        <v>12031.7705078125</v>
      </c>
      <c r="M116">
        <v>12084.8974609375</v>
      </c>
      <c r="N116">
        <v>11864.240234375</v>
      </c>
      <c r="O116">
        <v>11734.9375</v>
      </c>
      <c r="P116">
        <v>11763.376953125</v>
      </c>
      <c r="Q116">
        <v>11736.0908203125</v>
      </c>
      <c r="R116">
        <v>12122.1064453125</v>
      </c>
      <c r="S116">
        <v>12260.45703125</v>
      </c>
      <c r="T116">
        <v>11965.416015625</v>
      </c>
      <c r="U116">
        <v>11758.216796875</v>
      </c>
      <c r="V116">
        <v>11694.1181640625</v>
      </c>
      <c r="W116">
        <v>11673.3505859375</v>
      </c>
      <c r="X116">
        <v>12252.2119140625</v>
      </c>
      <c r="Y116">
        <v>12092.607421875</v>
      </c>
      <c r="Z116">
        <v>12060.48828125</v>
      </c>
      <c r="AA116">
        <v>11828.5224609375</v>
      </c>
      <c r="AB116">
        <v>11832.4912109375</v>
      </c>
      <c r="AC116">
        <v>11796.6845703125</v>
      </c>
      <c r="AD116">
        <v>12192.0048828125</v>
      </c>
      <c r="AE116">
        <v>12263.3974609375</v>
      </c>
      <c r="AF116">
        <v>11910.66796875</v>
      </c>
      <c r="AG116">
        <v>11884.81640625</v>
      </c>
      <c r="AH116">
        <v>11808.2548828125</v>
      </c>
      <c r="AI116">
        <v>11773.666015625</v>
      </c>
      <c r="AJ116">
        <v>12164.78515625</v>
      </c>
      <c r="AK116">
        <v>12036.46875</v>
      </c>
      <c r="AL116">
        <v>11978.5947265625</v>
      </c>
      <c r="AM116">
        <v>11774.8740234375</v>
      </c>
      <c r="AN116">
        <v>11807.6708984375</v>
      </c>
      <c r="AO116">
        <v>11861.0849609375</v>
      </c>
      <c r="AP116">
        <v>12082.98046875</v>
      </c>
      <c r="AQ116">
        <v>12255.716796875</v>
      </c>
      <c r="AR116">
        <v>12006.0986328125</v>
      </c>
      <c r="AS116">
        <v>11832.3662109375</v>
      </c>
      <c r="AT116">
        <v>11843.3916015625</v>
      </c>
      <c r="AU116">
        <v>11729.435546875</v>
      </c>
      <c r="AV116">
        <v>12241.93359375</v>
      </c>
      <c r="AW116">
        <v>12047.78515625</v>
      </c>
      <c r="AX116">
        <v>12071.1533203125</v>
      </c>
      <c r="AY116">
        <v>11956.880859375</v>
      </c>
      <c r="AZ116">
        <v>11841.884765625</v>
      </c>
      <c r="BA116">
        <v>11846.3642578125</v>
      </c>
      <c r="BB116">
        <v>12249.1123046875</v>
      </c>
      <c r="BC116">
        <v>12260.255859375</v>
      </c>
      <c r="BD116">
        <v>12075.654296875</v>
      </c>
      <c r="BE116">
        <v>11910.6044921875</v>
      </c>
      <c r="BF116">
        <v>11781.873046875</v>
      </c>
      <c r="BG116">
        <v>11719.1904296875</v>
      </c>
      <c r="BH116">
        <v>12066.6865234375</v>
      </c>
      <c r="BI116">
        <v>11968.1005859375</v>
      </c>
      <c r="BJ116">
        <v>12005.99609375</v>
      </c>
      <c r="BK116">
        <v>11962.59765625</v>
      </c>
      <c r="BL116">
        <v>12611.5234375</v>
      </c>
      <c r="BM116">
        <v>8177.173828125</v>
      </c>
      <c r="BN116">
        <v>8178.5126953125</v>
      </c>
      <c r="BO116">
        <v>14115.84765625</v>
      </c>
      <c r="BP116">
        <v>9351.43359375</v>
      </c>
      <c r="BQ116">
        <v>13313.224609375</v>
      </c>
      <c r="BR116">
        <v>12692.1220703125</v>
      </c>
      <c r="BS116">
        <v>10897.755859375</v>
      </c>
      <c r="BT116">
        <v>10399.8466796875</v>
      </c>
      <c r="BU116">
        <v>11508.6416015625</v>
      </c>
      <c r="BV116">
        <v>14581.9833984375</v>
      </c>
      <c r="BW116">
        <v>11318.17578125</v>
      </c>
      <c r="BX116">
        <v>12622.1708984375</v>
      </c>
      <c r="BY116">
        <v>8179.943359375</v>
      </c>
      <c r="BZ116">
        <v>8218.046875</v>
      </c>
      <c r="CA116">
        <v>13964.3740234375</v>
      </c>
      <c r="CB116">
        <v>9393.23828125</v>
      </c>
      <c r="CC116">
        <v>13359.1376953125</v>
      </c>
      <c r="CD116">
        <v>12677.4462890625</v>
      </c>
      <c r="CE116">
        <v>10870.3408203125</v>
      </c>
      <c r="CF116">
        <v>10456.193359375</v>
      </c>
      <c r="CG116">
        <v>11113.6552734375</v>
      </c>
      <c r="CH116">
        <v>14598.7060546875</v>
      </c>
      <c r="CI116">
        <v>11343.794921875</v>
      </c>
      <c r="CJ116">
        <v>12633.666015625</v>
      </c>
      <c r="CK116">
        <v>8162.9775390625</v>
      </c>
      <c r="CL116">
        <v>8278.4677734375</v>
      </c>
      <c r="CM116">
        <v>13535.65625</v>
      </c>
      <c r="CN116">
        <v>9407.064453125</v>
      </c>
      <c r="CO116">
        <v>13247.8056640625</v>
      </c>
      <c r="CP116">
        <v>12691.6865234375</v>
      </c>
      <c r="CQ116">
        <v>10902.2119140625</v>
      </c>
      <c r="CR116">
        <v>10474.26953125</v>
      </c>
      <c r="CS116">
        <v>11241.763671875</v>
      </c>
      <c r="CT116">
        <v>14603.07421875</v>
      </c>
      <c r="CU116">
        <v>11343.021484375</v>
      </c>
      <c r="CV116">
        <v>12642.625</v>
      </c>
      <c r="CW116">
        <v>8215.2177734375</v>
      </c>
      <c r="CX116">
        <v>8289.9814453125</v>
      </c>
      <c r="CY116">
        <v>13621.10546875</v>
      </c>
      <c r="CZ116">
        <v>9430.53125</v>
      </c>
      <c r="DA116">
        <v>13322.0224609375</v>
      </c>
      <c r="DB116">
        <v>12599.03515625</v>
      </c>
      <c r="DC116">
        <v>10882.5126953125</v>
      </c>
      <c r="DD116">
        <v>10493.7607421875</v>
      </c>
      <c r="DE116">
        <v>11196.6220703125</v>
      </c>
      <c r="DF116">
        <v>14554.23828125</v>
      </c>
      <c r="DG116">
        <v>11396.91015625</v>
      </c>
      <c r="DH116">
        <v>12659.4326171875</v>
      </c>
      <c r="DI116">
        <v>8191.38525390625</v>
      </c>
      <c r="DJ116">
        <v>8315.0400390625</v>
      </c>
      <c r="DK116">
        <v>13236.0625</v>
      </c>
      <c r="DL116">
        <v>9437.8759765625</v>
      </c>
      <c r="DM116">
        <v>13322.943359375</v>
      </c>
      <c r="DN116">
        <v>12655.326171875</v>
      </c>
      <c r="DO116">
        <v>10917.0087890625</v>
      </c>
      <c r="DP116">
        <v>10532.5517578125</v>
      </c>
      <c r="DQ116">
        <v>11132.1142578125</v>
      </c>
      <c r="DR116">
        <v>14546.9072265625</v>
      </c>
      <c r="DS116">
        <v>11345.1767578125</v>
      </c>
      <c r="DT116">
        <v>12645.8857421875</v>
      </c>
      <c r="DU116">
        <v>8194.9287109375</v>
      </c>
      <c r="DV116">
        <v>8326.8193359375</v>
      </c>
      <c r="DW116">
        <v>13254.2109375</v>
      </c>
      <c r="DX116">
        <v>9474.0390625</v>
      </c>
      <c r="DY116">
        <v>13310.5302734375</v>
      </c>
      <c r="DZ116">
        <v>12621.6669921875</v>
      </c>
      <c r="EA116">
        <v>10904.28515625</v>
      </c>
      <c r="EB116">
        <v>10499.181640625</v>
      </c>
      <c r="EC116">
        <v>11336.603515625</v>
      </c>
      <c r="ED116">
        <v>14540.28125</v>
      </c>
      <c r="EE116">
        <v>11396.59765625</v>
      </c>
      <c r="EF116">
        <v>12642.28515625</v>
      </c>
      <c r="EG116">
        <v>8216.38671875</v>
      </c>
      <c r="EH116">
        <v>8363.23828125</v>
      </c>
      <c r="EI116">
        <v>13292.203125</v>
      </c>
      <c r="EJ116">
        <v>9459.787109375</v>
      </c>
      <c r="EK116">
        <v>13235.9111328125</v>
      </c>
      <c r="EL116">
        <v>12573.6015625</v>
      </c>
      <c r="EM116">
        <v>10862.744140625</v>
      </c>
      <c r="EN116">
        <v>10519.3662109375</v>
      </c>
      <c r="EO116">
        <v>11150.7587890625</v>
      </c>
      <c r="EP116">
        <v>14521.4384765625</v>
      </c>
      <c r="EQ116">
        <v>11408.6416015625</v>
      </c>
      <c r="ER116">
        <v>12657.720703125</v>
      </c>
      <c r="ES116">
        <v>8207.216796875</v>
      </c>
      <c r="ET116">
        <v>8385.6416015625</v>
      </c>
      <c r="EU116">
        <v>13134.8740234375</v>
      </c>
      <c r="EV116">
        <v>9475.8056640625</v>
      </c>
      <c r="EW116">
        <v>13118.263671875</v>
      </c>
      <c r="EX116">
        <v>12585.23828125</v>
      </c>
      <c r="EY116">
        <v>10866.6572265625</v>
      </c>
      <c r="EZ116">
        <v>10535.10546875</v>
      </c>
      <c r="FA116">
        <v>11204.55078125</v>
      </c>
      <c r="FB116">
        <v>14513.048828125</v>
      </c>
      <c r="FC116">
        <v>11433.369140625</v>
      </c>
      <c r="FD116">
        <v>12654.5126953125</v>
      </c>
      <c r="FE116">
        <v>8231.7626953125</v>
      </c>
      <c r="FF116">
        <v>8415.0302734375</v>
      </c>
      <c r="FG116">
        <v>13020.7451171875</v>
      </c>
      <c r="FH116">
        <v>9483.052734375</v>
      </c>
      <c r="FI116">
        <v>13125.814453125</v>
      </c>
      <c r="FJ116">
        <v>12577.845703125</v>
      </c>
      <c r="FK116">
        <v>10890.2060546875</v>
      </c>
      <c r="FL116">
        <v>10561.3525390625</v>
      </c>
      <c r="FM116">
        <v>11172.55078125</v>
      </c>
      <c r="FN116">
        <v>14503.3720703125</v>
      </c>
      <c r="FO116">
        <v>11447.98046875</v>
      </c>
      <c r="FP116">
        <v>12641.87890625</v>
      </c>
      <c r="FQ116">
        <v>8225.9072265625</v>
      </c>
      <c r="FR116">
        <v>8458.34375</v>
      </c>
      <c r="FS116">
        <v>13003.94921875</v>
      </c>
      <c r="FT116">
        <v>9495.6123046875</v>
      </c>
      <c r="FU116">
        <v>13014.7294921875</v>
      </c>
      <c r="FV116">
        <v>12495.7109375</v>
      </c>
      <c r="FW116">
        <v>10886.48828125</v>
      </c>
      <c r="FX116">
        <v>10574.154296875</v>
      </c>
      <c r="FY116">
        <v>11352.1982421875</v>
      </c>
      <c r="FZ116">
        <v>14440.3212890625</v>
      </c>
      <c r="GA116">
        <v>11499.53125</v>
      </c>
      <c r="GB116">
        <v>11863.53125</v>
      </c>
      <c r="GC116">
        <v>11831.484375</v>
      </c>
      <c r="GD116">
        <v>11854.6796875</v>
      </c>
      <c r="GE116">
        <v>11802.498046875</v>
      </c>
      <c r="GF116">
        <v>11878.2421875</v>
      </c>
      <c r="GG116">
        <v>11842.3671875</v>
      </c>
      <c r="GH116">
        <v>11875.9716796875</v>
      </c>
      <c r="GI116">
        <v>11849.8583984375</v>
      </c>
      <c r="GJ116">
        <v>11881.099609375</v>
      </c>
      <c r="GK116">
        <v>11799.31640625</v>
      </c>
      <c r="GL116">
        <v>12641.904296875</v>
      </c>
      <c r="GM116">
        <v>8205.5185546875</v>
      </c>
      <c r="GN116">
        <v>8344.1845703125</v>
      </c>
      <c r="GO116">
        <v>13303.86328125</v>
      </c>
      <c r="GP116">
        <v>9461.919921875</v>
      </c>
      <c r="GQ116">
        <v>13176.916015625</v>
      </c>
      <c r="GR116">
        <v>12588.9228515625</v>
      </c>
      <c r="GS116">
        <v>10887.1279296875</v>
      </c>
      <c r="GT116">
        <v>10524.7275390625</v>
      </c>
      <c r="GU116">
        <v>11240.09765625</v>
      </c>
      <c r="GV116">
        <v>14513.9140625</v>
      </c>
      <c r="GW116">
        <v>11418.6103515625</v>
      </c>
      <c r="GX116">
        <v>11845.4951171875</v>
      </c>
      <c r="GY116">
        <v>11845.494140625</v>
      </c>
    </row>
    <row r="117" spans="1:207" x14ac:dyDescent="0.2">
      <c r="A117" s="223">
        <v>46204</v>
      </c>
      <c r="B117">
        <v>7</v>
      </c>
      <c r="C117">
        <v>2026</v>
      </c>
      <c r="D117">
        <v>12071.04296875</v>
      </c>
      <c r="E117">
        <v>11932.5498046875</v>
      </c>
      <c r="F117">
        <v>12230.77734375</v>
      </c>
      <c r="G117">
        <v>12366.720703125</v>
      </c>
      <c r="H117">
        <v>12045.5302734375</v>
      </c>
      <c r="I117">
        <v>12097.240234375</v>
      </c>
      <c r="J117">
        <v>11993.5068359375</v>
      </c>
      <c r="K117">
        <v>11977.73046875</v>
      </c>
      <c r="L117">
        <v>12269.7666015625</v>
      </c>
      <c r="M117">
        <v>12327.7705078125</v>
      </c>
      <c r="N117">
        <v>12065.689453125</v>
      </c>
      <c r="O117">
        <v>11970.5810546875</v>
      </c>
      <c r="P117">
        <v>12011.265625</v>
      </c>
      <c r="Q117">
        <v>11965.2060546875</v>
      </c>
      <c r="R117">
        <v>12364.994140625</v>
      </c>
      <c r="S117">
        <v>12502.357421875</v>
      </c>
      <c r="T117">
        <v>12179.80859375</v>
      </c>
      <c r="U117">
        <v>11990.5810546875</v>
      </c>
      <c r="V117">
        <v>11950.4775390625</v>
      </c>
      <c r="W117">
        <v>11901.1083984375</v>
      </c>
      <c r="X117">
        <v>12497.4228515625</v>
      </c>
      <c r="Y117">
        <v>12339.7822265625</v>
      </c>
      <c r="Z117">
        <v>12283.880859375</v>
      </c>
      <c r="AA117">
        <v>12060.8203125</v>
      </c>
      <c r="AB117">
        <v>12092.412109375</v>
      </c>
      <c r="AC117">
        <v>12030.91796875</v>
      </c>
      <c r="AD117">
        <v>12438.396484375</v>
      </c>
      <c r="AE117">
        <v>12514.0419921875</v>
      </c>
      <c r="AF117">
        <v>12127.6826171875</v>
      </c>
      <c r="AG117">
        <v>12121.2666015625</v>
      </c>
      <c r="AH117">
        <v>12066.6328125</v>
      </c>
      <c r="AI117">
        <v>12008.2900390625</v>
      </c>
      <c r="AJ117">
        <v>12408.90625</v>
      </c>
      <c r="AK117">
        <v>12275.95703125</v>
      </c>
      <c r="AL117">
        <v>12204.8955078125</v>
      </c>
      <c r="AM117">
        <v>12020.33984375</v>
      </c>
      <c r="AN117">
        <v>12072.232421875</v>
      </c>
      <c r="AO117">
        <v>12098.951171875</v>
      </c>
      <c r="AP117">
        <v>12328.9716796875</v>
      </c>
      <c r="AQ117">
        <v>12509.0556640625</v>
      </c>
      <c r="AR117">
        <v>12247.9560546875</v>
      </c>
      <c r="AS117">
        <v>12079.9140625</v>
      </c>
      <c r="AT117">
        <v>12108.1455078125</v>
      </c>
      <c r="AU117">
        <v>11963.32421875</v>
      </c>
      <c r="AV117">
        <v>12488.861328125</v>
      </c>
      <c r="AW117">
        <v>12298.8037109375</v>
      </c>
      <c r="AX117">
        <v>12317.19921875</v>
      </c>
      <c r="AY117">
        <v>12213.76953125</v>
      </c>
      <c r="AZ117">
        <v>12113.9345703125</v>
      </c>
      <c r="BA117">
        <v>12087.951171875</v>
      </c>
      <c r="BB117">
        <v>12500.4736328125</v>
      </c>
      <c r="BC117">
        <v>12528.595703125</v>
      </c>
      <c r="BD117">
        <v>12333.462890625</v>
      </c>
      <c r="BE117">
        <v>12163.708984375</v>
      </c>
      <c r="BF117">
        <v>12058.591796875</v>
      </c>
      <c r="BG117">
        <v>11966.634765625</v>
      </c>
      <c r="BH117">
        <v>12319.716796875</v>
      </c>
      <c r="BI117">
        <v>12199.9384765625</v>
      </c>
      <c r="BJ117">
        <v>12267.69921875</v>
      </c>
      <c r="BK117">
        <v>12226.8388671875</v>
      </c>
      <c r="BL117">
        <v>12843.8154296875</v>
      </c>
      <c r="BM117">
        <v>8299.0810546875</v>
      </c>
      <c r="BN117">
        <v>8114.21484375</v>
      </c>
      <c r="BO117">
        <v>14474.611328125</v>
      </c>
      <c r="BP117">
        <v>9541.0078125</v>
      </c>
      <c r="BQ117">
        <v>13650.0322265625</v>
      </c>
      <c r="BR117">
        <v>12927.6064453125</v>
      </c>
      <c r="BS117">
        <v>11151.89453125</v>
      </c>
      <c r="BT117">
        <v>10901.845703125</v>
      </c>
      <c r="BU117">
        <v>11749.27734375</v>
      </c>
      <c r="BV117">
        <v>14944.9755859375</v>
      </c>
      <c r="BW117">
        <v>11564.0419921875</v>
      </c>
      <c r="BX117">
        <v>12858.4814453125</v>
      </c>
      <c r="BY117">
        <v>8302.4892578125</v>
      </c>
      <c r="BZ117">
        <v>8151.23486328125</v>
      </c>
      <c r="CA117">
        <v>14313.548828125</v>
      </c>
      <c r="CB117">
        <v>9588.56640625</v>
      </c>
      <c r="CC117">
        <v>13701.5625</v>
      </c>
      <c r="CD117">
        <v>12909.240234375</v>
      </c>
      <c r="CE117">
        <v>11123.2490234375</v>
      </c>
      <c r="CF117">
        <v>10971.05078125</v>
      </c>
      <c r="CG117">
        <v>11347.732421875</v>
      </c>
      <c r="CH117">
        <v>14964.64453125</v>
      </c>
      <c r="CI117">
        <v>11588.3798828125</v>
      </c>
      <c r="CJ117">
        <v>12873.548828125</v>
      </c>
      <c r="CK117">
        <v>8286.5849609375</v>
      </c>
      <c r="CL117">
        <v>8193.55859375</v>
      </c>
      <c r="CM117">
        <v>13851.15625</v>
      </c>
      <c r="CN117">
        <v>9602.533203125</v>
      </c>
      <c r="CO117">
        <v>13581.603515625</v>
      </c>
      <c r="CP117">
        <v>12925.3154296875</v>
      </c>
      <c r="CQ117">
        <v>11158.5908203125</v>
      </c>
      <c r="CR117">
        <v>10991.2431640625</v>
      </c>
      <c r="CS117">
        <v>11464.8876953125</v>
      </c>
      <c r="CT117">
        <v>14969.7236328125</v>
      </c>
      <c r="CU117">
        <v>11594.0830078125</v>
      </c>
      <c r="CV117">
        <v>12883.119140625</v>
      </c>
      <c r="CW117">
        <v>8339.6416015625</v>
      </c>
      <c r="CX117">
        <v>8210.931640625</v>
      </c>
      <c r="CY117">
        <v>13938.474609375</v>
      </c>
      <c r="CZ117">
        <v>9624.9267578125</v>
      </c>
      <c r="DA117">
        <v>13660.4775390625</v>
      </c>
      <c r="DB117">
        <v>12843.587890625</v>
      </c>
      <c r="DC117">
        <v>11140.3349609375</v>
      </c>
      <c r="DD117">
        <v>11006.2216796875</v>
      </c>
      <c r="DE117">
        <v>11419.7275390625</v>
      </c>
      <c r="DF117">
        <v>14937.7275390625</v>
      </c>
      <c r="DG117">
        <v>11648.2236328125</v>
      </c>
      <c r="DH117">
        <v>12902.9384765625</v>
      </c>
      <c r="DI117">
        <v>8315.75</v>
      </c>
      <c r="DJ117">
        <v>8229.6875</v>
      </c>
      <c r="DK117">
        <v>13535.458984375</v>
      </c>
      <c r="DL117">
        <v>9636.421875</v>
      </c>
      <c r="DM117">
        <v>13667.9423828125</v>
      </c>
      <c r="DN117">
        <v>12884.6484375</v>
      </c>
      <c r="DO117">
        <v>11176.0576171875</v>
      </c>
      <c r="DP117">
        <v>11054.4658203125</v>
      </c>
      <c r="DQ117">
        <v>11336.6865234375</v>
      </c>
      <c r="DR117">
        <v>14934.1025390625</v>
      </c>
      <c r="DS117">
        <v>11600.8984375</v>
      </c>
      <c r="DT117">
        <v>12890.6640625</v>
      </c>
      <c r="DU117">
        <v>8319.1904296875</v>
      </c>
      <c r="DV117">
        <v>8240.8828125</v>
      </c>
      <c r="DW117">
        <v>13550.123046875</v>
      </c>
      <c r="DX117">
        <v>9673.3876953125</v>
      </c>
      <c r="DY117">
        <v>13651.7431640625</v>
      </c>
      <c r="DZ117">
        <v>12856.9443359375</v>
      </c>
      <c r="EA117">
        <v>11163.75390625</v>
      </c>
      <c r="EB117">
        <v>11009.80859375</v>
      </c>
      <c r="EC117">
        <v>11555.3056640625</v>
      </c>
      <c r="ED117">
        <v>14938.98828125</v>
      </c>
      <c r="EE117">
        <v>11651.359375</v>
      </c>
      <c r="EF117">
        <v>12888.5068359375</v>
      </c>
      <c r="EG117">
        <v>8341.4306640625</v>
      </c>
      <c r="EH117">
        <v>8267.9453125</v>
      </c>
      <c r="EI117">
        <v>13591.1826171875</v>
      </c>
      <c r="EJ117">
        <v>9657.142578125</v>
      </c>
      <c r="EK117">
        <v>13574.3056640625</v>
      </c>
      <c r="EL117">
        <v>12815.7470703125</v>
      </c>
      <c r="EM117">
        <v>11121.5146484375</v>
      </c>
      <c r="EN117">
        <v>11042.2275390625</v>
      </c>
      <c r="EO117">
        <v>11353.5654296875</v>
      </c>
      <c r="EP117">
        <v>14928.61328125</v>
      </c>
      <c r="EQ117">
        <v>11661.9619140625</v>
      </c>
      <c r="ER117">
        <v>12906.8603515625</v>
      </c>
      <c r="ES117">
        <v>8331.9384765625</v>
      </c>
      <c r="ET117">
        <v>8286.14453125</v>
      </c>
      <c r="EU117">
        <v>13417.4833984375</v>
      </c>
      <c r="EV117">
        <v>9676.1494140625</v>
      </c>
      <c r="EW117">
        <v>13448.3623046875</v>
      </c>
      <c r="EX117">
        <v>12824.5400390625</v>
      </c>
      <c r="EY117">
        <v>11125.8876953125</v>
      </c>
      <c r="EZ117">
        <v>11053.4453125</v>
      </c>
      <c r="FA117">
        <v>11425.697265625</v>
      </c>
      <c r="FB117">
        <v>14923.4091796875</v>
      </c>
      <c r="FC117">
        <v>11688.90234375</v>
      </c>
      <c r="FD117">
        <v>12909.0869140625</v>
      </c>
      <c r="FE117">
        <v>8356.9140625</v>
      </c>
      <c r="FF117">
        <v>8316.7216796875</v>
      </c>
      <c r="FG117">
        <v>13297.3212890625</v>
      </c>
      <c r="FH117">
        <v>9681.9453125</v>
      </c>
      <c r="FI117">
        <v>13460.4951171875</v>
      </c>
      <c r="FJ117">
        <v>12809.8701171875</v>
      </c>
      <c r="FK117">
        <v>11150.9287109375</v>
      </c>
      <c r="FL117">
        <v>11086.359375</v>
      </c>
      <c r="FM117">
        <v>11392.802734375</v>
      </c>
      <c r="FN117">
        <v>14915.60546875</v>
      </c>
      <c r="FO117">
        <v>11706.390625</v>
      </c>
      <c r="FP117">
        <v>12901.3583984375</v>
      </c>
      <c r="FQ117">
        <v>8351.751953125</v>
      </c>
      <c r="FR117">
        <v>8338.2216796875</v>
      </c>
      <c r="FS117">
        <v>13265.130859375</v>
      </c>
      <c r="FT117">
        <v>9692.6552734375</v>
      </c>
      <c r="FU117">
        <v>13339.3310546875</v>
      </c>
      <c r="FV117">
        <v>12742.9580078125</v>
      </c>
      <c r="FW117">
        <v>11150.9375</v>
      </c>
      <c r="FX117">
        <v>11105.5400390625</v>
      </c>
      <c r="FY117">
        <v>11583.560546875</v>
      </c>
      <c r="FZ117">
        <v>14875.4814453125</v>
      </c>
      <c r="GA117">
        <v>11756.7802734375</v>
      </c>
      <c r="GB117">
        <v>12098.1435546875</v>
      </c>
      <c r="GC117">
        <v>12068.6435546875</v>
      </c>
      <c r="GD117">
        <v>12092.400390625</v>
      </c>
      <c r="GE117">
        <v>12044.1416015625</v>
      </c>
      <c r="GF117">
        <v>12122.9853515625</v>
      </c>
      <c r="GG117">
        <v>12087.5537109375</v>
      </c>
      <c r="GH117">
        <v>12127.236328125</v>
      </c>
      <c r="GI117">
        <v>12101.0556640625</v>
      </c>
      <c r="GJ117">
        <v>12139.5673828125</v>
      </c>
      <c r="GK117">
        <v>12065.150390625</v>
      </c>
      <c r="GL117">
        <v>12887.21484375</v>
      </c>
      <c r="GM117">
        <v>8329.994140625</v>
      </c>
      <c r="GN117">
        <v>8252.1494140625</v>
      </c>
      <c r="GO117">
        <v>13599.5380859375</v>
      </c>
      <c r="GP117">
        <v>9659.322265625</v>
      </c>
      <c r="GQ117">
        <v>13511.0126953125</v>
      </c>
      <c r="GR117">
        <v>12827.5693359375</v>
      </c>
      <c r="GS117">
        <v>11146.30078125</v>
      </c>
      <c r="GT117">
        <v>11045.5458984375</v>
      </c>
      <c r="GU117">
        <v>11461.154296875</v>
      </c>
      <c r="GV117">
        <v>14919.5263671875</v>
      </c>
      <c r="GW117">
        <v>11673.0439453125</v>
      </c>
      <c r="GX117">
        <v>12095.66015625</v>
      </c>
      <c r="GY117">
        <v>12095.66015625</v>
      </c>
    </row>
    <row r="118" spans="1:207" x14ac:dyDescent="0.2">
      <c r="A118" s="223">
        <v>46235</v>
      </c>
      <c r="B118">
        <v>8</v>
      </c>
      <c r="C118">
        <v>2026</v>
      </c>
      <c r="D118">
        <v>12257.1884765625</v>
      </c>
      <c r="E118">
        <v>12124.1484375</v>
      </c>
      <c r="F118">
        <v>12449.005859375</v>
      </c>
      <c r="G118">
        <v>12600.7314453125</v>
      </c>
      <c r="H118">
        <v>12245.5078125</v>
      </c>
      <c r="I118">
        <v>12310.8798828125</v>
      </c>
      <c r="J118">
        <v>12173.5791015625</v>
      </c>
      <c r="K118">
        <v>12173.1494140625</v>
      </c>
      <c r="L118">
        <v>12488.208984375</v>
      </c>
      <c r="M118">
        <v>12558.373046875</v>
      </c>
      <c r="N118">
        <v>12270.595703125</v>
      </c>
      <c r="O118">
        <v>12175.970703125</v>
      </c>
      <c r="P118">
        <v>12200.9267578125</v>
      </c>
      <c r="Q118">
        <v>12163.5927734375</v>
      </c>
      <c r="R118">
        <v>12588.1240234375</v>
      </c>
      <c r="S118">
        <v>12722.91796875</v>
      </c>
      <c r="T118">
        <v>12382.8427734375</v>
      </c>
      <c r="U118">
        <v>12197.935546875</v>
      </c>
      <c r="V118">
        <v>12141.2861328125</v>
      </c>
      <c r="W118">
        <v>12087.6669921875</v>
      </c>
      <c r="X118">
        <v>12724.029296875</v>
      </c>
      <c r="Y118">
        <v>12572.359375</v>
      </c>
      <c r="Z118">
        <v>12489.61328125</v>
      </c>
      <c r="AA118">
        <v>12272.134765625</v>
      </c>
      <c r="AB118">
        <v>12284.44921875</v>
      </c>
      <c r="AC118">
        <v>12229.9931640625</v>
      </c>
      <c r="AD118">
        <v>12661.4853515625</v>
      </c>
      <c r="AE118">
        <v>12732.216796875</v>
      </c>
      <c r="AF118">
        <v>12333.9189453125</v>
      </c>
      <c r="AG118">
        <v>12340.0791015625</v>
      </c>
      <c r="AH118">
        <v>12261.810546875</v>
      </c>
      <c r="AI118">
        <v>12204.0947265625</v>
      </c>
      <c r="AJ118">
        <v>12632.97265625</v>
      </c>
      <c r="AK118">
        <v>12494.044921875</v>
      </c>
      <c r="AL118">
        <v>12409.0556640625</v>
      </c>
      <c r="AM118">
        <v>12236.8046875</v>
      </c>
      <c r="AN118">
        <v>12266.44921875</v>
      </c>
      <c r="AO118">
        <v>12300.748046875</v>
      </c>
      <c r="AP118">
        <v>12547.6025390625</v>
      </c>
      <c r="AQ118">
        <v>12726.4638671875</v>
      </c>
      <c r="AR118">
        <v>12445.80078125</v>
      </c>
      <c r="AS118">
        <v>12295.744140625</v>
      </c>
      <c r="AT118">
        <v>12307.5859375</v>
      </c>
      <c r="AU118">
        <v>12153.4033203125</v>
      </c>
      <c r="AV118">
        <v>12714.529296875</v>
      </c>
      <c r="AW118">
        <v>12511.0341796875</v>
      </c>
      <c r="AX118">
        <v>12511.96875</v>
      </c>
      <c r="AY118">
        <v>12436.8369140625</v>
      </c>
      <c r="AZ118">
        <v>12318.4033203125</v>
      </c>
      <c r="BA118">
        <v>12286.40234375</v>
      </c>
      <c r="BB118">
        <v>12725.54296875</v>
      </c>
      <c r="BC118">
        <v>12756.451171875</v>
      </c>
      <c r="BD118">
        <v>12525.951171875</v>
      </c>
      <c r="BE118">
        <v>12382.48046875</v>
      </c>
      <c r="BF118">
        <v>12262.4404296875</v>
      </c>
      <c r="BG118">
        <v>12154.4296875</v>
      </c>
      <c r="BH118">
        <v>12534.03125</v>
      </c>
      <c r="BI118">
        <v>12386.8876953125</v>
      </c>
      <c r="BJ118">
        <v>12458.02734375</v>
      </c>
      <c r="BK118">
        <v>12444.884765625</v>
      </c>
      <c r="BL118">
        <v>13073.0771484375</v>
      </c>
      <c r="BM118">
        <v>8468.951171875</v>
      </c>
      <c r="BN118">
        <v>8068.65673828125</v>
      </c>
      <c r="BO118">
        <v>14891.9677734375</v>
      </c>
      <c r="BP118">
        <v>9675.82421875</v>
      </c>
      <c r="BQ118">
        <v>13982.423828125</v>
      </c>
      <c r="BR118">
        <v>13098.501953125</v>
      </c>
      <c r="BS118">
        <v>11399.3759765625</v>
      </c>
      <c r="BT118">
        <v>10892.265625</v>
      </c>
      <c r="BU118">
        <v>12032.4111328125</v>
      </c>
      <c r="BV118">
        <v>15242.0283203125</v>
      </c>
      <c r="BW118">
        <v>11830.2373046875</v>
      </c>
      <c r="BX118">
        <v>13083.3544921875</v>
      </c>
      <c r="BY118">
        <v>8474.9345703125</v>
      </c>
      <c r="BZ118">
        <v>8110.7958984375</v>
      </c>
      <c r="CA118">
        <v>14720.03125</v>
      </c>
      <c r="CB118">
        <v>9723.7998046875</v>
      </c>
      <c r="CC118">
        <v>14035.4345703125</v>
      </c>
      <c r="CD118">
        <v>13091.6767578125</v>
      </c>
      <c r="CE118">
        <v>11371.8720703125</v>
      </c>
      <c r="CF118">
        <v>10967.5615234375</v>
      </c>
      <c r="CG118">
        <v>11629.8017578125</v>
      </c>
      <c r="CH118">
        <v>15260.087890625</v>
      </c>
      <c r="CI118">
        <v>11856.6708984375</v>
      </c>
      <c r="CJ118">
        <v>13094.873046875</v>
      </c>
      <c r="CK118">
        <v>8460.71484375</v>
      </c>
      <c r="CL118">
        <v>8150.1904296875</v>
      </c>
      <c r="CM118">
        <v>14240.7236328125</v>
      </c>
      <c r="CN118">
        <v>9737.6318359375</v>
      </c>
      <c r="CO118">
        <v>13909.5732421875</v>
      </c>
      <c r="CP118">
        <v>13102.8486328125</v>
      </c>
      <c r="CQ118">
        <v>11410.3359375</v>
      </c>
      <c r="CR118">
        <v>10986.0166015625</v>
      </c>
      <c r="CS118">
        <v>11756.4384765625</v>
      </c>
      <c r="CT118">
        <v>15255.7744140625</v>
      </c>
      <c r="CU118">
        <v>11872.798828125</v>
      </c>
      <c r="CV118">
        <v>13103.1220703125</v>
      </c>
      <c r="CW118">
        <v>8514.95703125</v>
      </c>
      <c r="CX118">
        <v>8169.7890625</v>
      </c>
      <c r="CY118">
        <v>14324.587890625</v>
      </c>
      <c r="CZ118">
        <v>9761.359375</v>
      </c>
      <c r="DA118">
        <v>13992.8095703125</v>
      </c>
      <c r="DB118">
        <v>13038.1162109375</v>
      </c>
      <c r="DC118">
        <v>11392.8671875</v>
      </c>
      <c r="DD118">
        <v>11000.0625</v>
      </c>
      <c r="DE118">
        <v>11712.716796875</v>
      </c>
      <c r="DF118">
        <v>15215.134765625</v>
      </c>
      <c r="DG118">
        <v>11929.03515625</v>
      </c>
      <c r="DH118">
        <v>13119.5439453125</v>
      </c>
      <c r="DI118">
        <v>8489.767578125</v>
      </c>
      <c r="DJ118">
        <v>8188.97705078125</v>
      </c>
      <c r="DK118">
        <v>13921.8984375</v>
      </c>
      <c r="DL118">
        <v>9772.9462890625</v>
      </c>
      <c r="DM118">
        <v>13999.361328125</v>
      </c>
      <c r="DN118">
        <v>13070.5732421875</v>
      </c>
      <c r="DO118">
        <v>11430.138671875</v>
      </c>
      <c r="DP118">
        <v>11044.89453125</v>
      </c>
      <c r="DQ118">
        <v>11631.794921875</v>
      </c>
      <c r="DR118">
        <v>15205.9345703125</v>
      </c>
      <c r="DS118">
        <v>11885.501953125</v>
      </c>
      <c r="DT118">
        <v>13107.294921875</v>
      </c>
      <c r="DU118">
        <v>8493.9609375</v>
      </c>
      <c r="DV118">
        <v>8197.2939453125</v>
      </c>
      <c r="DW118">
        <v>13927.3798828125</v>
      </c>
      <c r="DX118">
        <v>9811.455078125</v>
      </c>
      <c r="DY118">
        <v>13982.1826171875</v>
      </c>
      <c r="DZ118">
        <v>13053.5185546875</v>
      </c>
      <c r="EA118">
        <v>11418.09765625</v>
      </c>
      <c r="EB118">
        <v>11005.2109375</v>
      </c>
      <c r="EC118">
        <v>11853.044921875</v>
      </c>
      <c r="ED118">
        <v>15212.09375</v>
      </c>
      <c r="EE118">
        <v>11937.5966796875</v>
      </c>
      <c r="EF118">
        <v>13104.65625</v>
      </c>
      <c r="EG118">
        <v>8518.31640625</v>
      </c>
      <c r="EH118">
        <v>8221.9052734375</v>
      </c>
      <c r="EI118">
        <v>13967.7900390625</v>
      </c>
      <c r="EJ118">
        <v>9793.1796875</v>
      </c>
      <c r="EK118">
        <v>13901.720703125</v>
      </c>
      <c r="EL118">
        <v>13014.341796875</v>
      </c>
      <c r="EM118">
        <v>11374.861328125</v>
      </c>
      <c r="EN118">
        <v>11042.791015625</v>
      </c>
      <c r="EO118">
        <v>11649.4794921875</v>
      </c>
      <c r="EP118">
        <v>15199.94921875</v>
      </c>
      <c r="EQ118">
        <v>11947.3388671875</v>
      </c>
      <c r="ER118">
        <v>13120.3486328125</v>
      </c>
      <c r="ES118">
        <v>8506.169921875</v>
      </c>
      <c r="ET118">
        <v>8237.1240234375</v>
      </c>
      <c r="EU118">
        <v>13787.24609375</v>
      </c>
      <c r="EV118">
        <v>9815.537109375</v>
      </c>
      <c r="EW118">
        <v>13770.3984375</v>
      </c>
      <c r="EX118">
        <v>13025.7470703125</v>
      </c>
      <c r="EY118">
        <v>11379.4189453125</v>
      </c>
      <c r="EZ118">
        <v>11052.767578125</v>
      </c>
      <c r="FA118">
        <v>11724.015625</v>
      </c>
      <c r="FB118">
        <v>15190.4931640625</v>
      </c>
      <c r="FC118">
        <v>11975.7412109375</v>
      </c>
      <c r="FD118">
        <v>13120.015625</v>
      </c>
      <c r="FE118">
        <v>8534.53125</v>
      </c>
      <c r="FF118">
        <v>8266.4296875</v>
      </c>
      <c r="FG118">
        <v>13663.982421875</v>
      </c>
      <c r="FH118">
        <v>9823.0908203125</v>
      </c>
      <c r="FI118">
        <v>13783.052734375</v>
      </c>
      <c r="FJ118">
        <v>13014.666015625</v>
      </c>
      <c r="FK118">
        <v>11406.0966796875</v>
      </c>
      <c r="FL118">
        <v>11088.5556640625</v>
      </c>
      <c r="FM118">
        <v>11685.8154296875</v>
      </c>
      <c r="FN118">
        <v>15179.8203125</v>
      </c>
      <c r="FO118">
        <v>11997.9892578125</v>
      </c>
      <c r="FP118">
        <v>13110.8876953125</v>
      </c>
      <c r="FQ118">
        <v>8531.39453125</v>
      </c>
      <c r="FR118">
        <v>8281.93359375</v>
      </c>
      <c r="FS118">
        <v>13612.7333984375</v>
      </c>
      <c r="FT118">
        <v>9834.7373046875</v>
      </c>
      <c r="FU118">
        <v>13656.3447265625</v>
      </c>
      <c r="FV118">
        <v>12953.818359375</v>
      </c>
      <c r="FW118">
        <v>11408.19921875</v>
      </c>
      <c r="FX118">
        <v>11116.1494140625</v>
      </c>
      <c r="FY118">
        <v>11887.3232421875</v>
      </c>
      <c r="FZ118">
        <v>15148.4521484375</v>
      </c>
      <c r="GA118">
        <v>12049.8310546875</v>
      </c>
      <c r="GB118">
        <v>12299.8115234375</v>
      </c>
      <c r="GC118">
        <v>12267.2861328125</v>
      </c>
      <c r="GD118">
        <v>12293.1728515625</v>
      </c>
      <c r="GE118">
        <v>12241.869140625</v>
      </c>
      <c r="GF118">
        <v>12323.4912109375</v>
      </c>
      <c r="GG118">
        <v>12287.947265625</v>
      </c>
      <c r="GH118">
        <v>12328.2333984375</v>
      </c>
      <c r="GI118">
        <v>12300.109375</v>
      </c>
      <c r="GJ118">
        <v>12343.64453125</v>
      </c>
      <c r="GK118">
        <v>12265.4697265625</v>
      </c>
      <c r="GL118">
        <v>13104.6318359375</v>
      </c>
      <c r="GM118">
        <v>8505.5947265625</v>
      </c>
      <c r="GN118">
        <v>8205.375</v>
      </c>
      <c r="GO118">
        <v>13975.2607421875</v>
      </c>
      <c r="GP118">
        <v>9798.2373046875</v>
      </c>
      <c r="GQ118">
        <v>13835.798828125</v>
      </c>
      <c r="GR118">
        <v>13025.3798828125</v>
      </c>
      <c r="GS118">
        <v>11399.8876953125</v>
      </c>
      <c r="GT118">
        <v>11045.6728515625</v>
      </c>
      <c r="GU118">
        <v>11757.30078125</v>
      </c>
      <c r="GV118">
        <v>15192.9130859375</v>
      </c>
      <c r="GW118">
        <v>11958.681640625</v>
      </c>
      <c r="GX118">
        <v>12296.2431640625</v>
      </c>
      <c r="GY118">
        <v>12296.2421875</v>
      </c>
    </row>
    <row r="119" spans="1:207" x14ac:dyDescent="0.2">
      <c r="A119" s="223">
        <v>46266</v>
      </c>
      <c r="B119">
        <v>9</v>
      </c>
      <c r="C119">
        <v>2026</v>
      </c>
      <c r="D119">
        <v>12513.033203125</v>
      </c>
      <c r="E119">
        <v>12363.6962890625</v>
      </c>
      <c r="F119">
        <v>12674.203125</v>
      </c>
      <c r="G119">
        <v>12811.8095703125</v>
      </c>
      <c r="H119">
        <v>12474.2646484375</v>
      </c>
      <c r="I119">
        <v>12491.7578125</v>
      </c>
      <c r="J119">
        <v>12424.25390625</v>
      </c>
      <c r="K119">
        <v>12417.185546875</v>
      </c>
      <c r="L119">
        <v>12713.53515625</v>
      </c>
      <c r="M119">
        <v>12772.0751953125</v>
      </c>
      <c r="N119">
        <v>12501.1787109375</v>
      </c>
      <c r="O119">
        <v>12346.763671875</v>
      </c>
      <c r="P119">
        <v>12455.92578125</v>
      </c>
      <c r="Q119">
        <v>12407.8056640625</v>
      </c>
      <c r="R119">
        <v>12818.2470703125</v>
      </c>
      <c r="S119">
        <v>12937.4599609375</v>
      </c>
      <c r="T119">
        <v>12613.578125</v>
      </c>
      <c r="U119">
        <v>12373.8798828125</v>
      </c>
      <c r="V119">
        <v>12386.3525390625</v>
      </c>
      <c r="W119">
        <v>12321.8173828125</v>
      </c>
      <c r="X119">
        <v>12953.76953125</v>
      </c>
      <c r="Y119">
        <v>12790.2939453125</v>
      </c>
      <c r="Z119">
        <v>12725.431640625</v>
      </c>
      <c r="AA119">
        <v>12448.8486328125</v>
      </c>
      <c r="AB119">
        <v>12535.47265625</v>
      </c>
      <c r="AC119">
        <v>12471.46875</v>
      </c>
      <c r="AD119">
        <v>12895.529296875</v>
      </c>
      <c r="AE119">
        <v>12949.4208984375</v>
      </c>
      <c r="AF119">
        <v>12564.3017578125</v>
      </c>
      <c r="AG119">
        <v>12520.89453125</v>
      </c>
      <c r="AH119">
        <v>12513.9267578125</v>
      </c>
      <c r="AI119">
        <v>12445.2744140625</v>
      </c>
      <c r="AJ119">
        <v>12870.4072265625</v>
      </c>
      <c r="AK119">
        <v>12707.5654296875</v>
      </c>
      <c r="AL119">
        <v>12643.4677734375</v>
      </c>
      <c r="AM119">
        <v>12409.220703125</v>
      </c>
      <c r="AN119">
        <v>12512.8564453125</v>
      </c>
      <c r="AO119">
        <v>12545.8916015625</v>
      </c>
      <c r="AP119">
        <v>12788.0478515625</v>
      </c>
      <c r="AQ119">
        <v>12949.70703125</v>
      </c>
      <c r="AR119">
        <v>12676.310546875</v>
      </c>
      <c r="AS119">
        <v>12465.107421875</v>
      </c>
      <c r="AT119">
        <v>12556.4921875</v>
      </c>
      <c r="AU119">
        <v>12386.90625</v>
      </c>
      <c r="AV119">
        <v>12952.8837890625</v>
      </c>
      <c r="AW119">
        <v>12732.6171875</v>
      </c>
      <c r="AX119">
        <v>12742.5595703125</v>
      </c>
      <c r="AY119">
        <v>12608.1025390625</v>
      </c>
      <c r="AZ119">
        <v>12567.2568359375</v>
      </c>
      <c r="BA119">
        <v>12523.98046875</v>
      </c>
      <c r="BB119">
        <v>12961.7568359375</v>
      </c>
      <c r="BC119">
        <v>12992.4033203125</v>
      </c>
      <c r="BD119">
        <v>12757.1904296875</v>
      </c>
      <c r="BE119">
        <v>12552.27734375</v>
      </c>
      <c r="BF119">
        <v>12503.56640625</v>
      </c>
      <c r="BG119">
        <v>12387.068359375</v>
      </c>
      <c r="BH119">
        <v>12773.8935546875</v>
      </c>
      <c r="BI119">
        <v>12589.0634765625</v>
      </c>
      <c r="BJ119">
        <v>12689.3544921875</v>
      </c>
      <c r="BK119">
        <v>12612.3408203125</v>
      </c>
      <c r="BL119">
        <v>13309.3271484375</v>
      </c>
      <c r="BM119">
        <v>8583.8076171875</v>
      </c>
      <c r="BN119">
        <v>8176.330078125</v>
      </c>
      <c r="BO119">
        <v>15379.0166015625</v>
      </c>
      <c r="BP119">
        <v>9836.73828125</v>
      </c>
      <c r="BQ119">
        <v>14315.14453125</v>
      </c>
      <c r="BR119">
        <v>13281.2685546875</v>
      </c>
      <c r="BS119">
        <v>11687.9755859375</v>
      </c>
      <c r="BT119">
        <v>11124.818359375</v>
      </c>
      <c r="BU119">
        <v>12389.4560546875</v>
      </c>
      <c r="BV119">
        <v>15411.150390625</v>
      </c>
      <c r="BW119">
        <v>12055.6416015625</v>
      </c>
      <c r="BX119">
        <v>13326.71484375</v>
      </c>
      <c r="BY119">
        <v>8591.859375</v>
      </c>
      <c r="BZ119">
        <v>8219.0478515625</v>
      </c>
      <c r="CA119">
        <v>15197.6552734375</v>
      </c>
      <c r="CB119">
        <v>9885.7646484375</v>
      </c>
      <c r="CC119">
        <v>14368.34375</v>
      </c>
      <c r="CD119">
        <v>13273.9765625</v>
      </c>
      <c r="CE119">
        <v>11656.953125</v>
      </c>
      <c r="CF119">
        <v>11188.271484375</v>
      </c>
      <c r="CG119">
        <v>11964.4736328125</v>
      </c>
      <c r="CH119">
        <v>15430.3271484375</v>
      </c>
      <c r="CI119">
        <v>12082.5966796875</v>
      </c>
      <c r="CJ119">
        <v>13343.90234375</v>
      </c>
      <c r="CK119">
        <v>8578.5078125</v>
      </c>
      <c r="CL119">
        <v>8262.7978515625</v>
      </c>
      <c r="CM119">
        <v>14693.765625</v>
      </c>
      <c r="CN119">
        <v>9899.0830078125</v>
      </c>
      <c r="CO119">
        <v>14241.7431640625</v>
      </c>
      <c r="CP119">
        <v>13289.4541015625</v>
      </c>
      <c r="CQ119">
        <v>11696.1357421875</v>
      </c>
      <c r="CR119">
        <v>11207.103515625</v>
      </c>
      <c r="CS119">
        <v>12098.935546875</v>
      </c>
      <c r="CT119">
        <v>15427.705078125</v>
      </c>
      <c r="CU119">
        <v>12098.6748046875</v>
      </c>
      <c r="CV119">
        <v>13355.951171875</v>
      </c>
      <c r="CW119">
        <v>8635.4111328125</v>
      </c>
      <c r="CX119">
        <v>8275.791015625</v>
      </c>
      <c r="CY119">
        <v>14775.0908203125</v>
      </c>
      <c r="CZ119">
        <v>9921.29296875</v>
      </c>
      <c r="DA119">
        <v>14324.255859375</v>
      </c>
      <c r="DB119">
        <v>13232.59765625</v>
      </c>
      <c r="DC119">
        <v>11678.080078125</v>
      </c>
      <c r="DD119">
        <v>11213.626953125</v>
      </c>
      <c r="DE119">
        <v>12050.0283203125</v>
      </c>
      <c r="DF119">
        <v>15383.572265625</v>
      </c>
      <c r="DG119">
        <v>12151.123046875</v>
      </c>
      <c r="DH119">
        <v>13377.7158203125</v>
      </c>
      <c r="DI119">
        <v>8608.541015625</v>
      </c>
      <c r="DJ119">
        <v>8297.9619140625</v>
      </c>
      <c r="DK119">
        <v>14366.1240234375</v>
      </c>
      <c r="DL119">
        <v>9935.2099609375</v>
      </c>
      <c r="DM119">
        <v>14332.501953125</v>
      </c>
      <c r="DN119">
        <v>13262.375</v>
      </c>
      <c r="DO119">
        <v>11716.8876953125</v>
      </c>
      <c r="DP119">
        <v>11260.119140625</v>
      </c>
      <c r="DQ119">
        <v>11964.419921875</v>
      </c>
      <c r="DR119">
        <v>15372.7939453125</v>
      </c>
      <c r="DS119">
        <v>12107.2734375</v>
      </c>
      <c r="DT119">
        <v>13366.625</v>
      </c>
      <c r="DU119">
        <v>8613.4599609375</v>
      </c>
      <c r="DV119">
        <v>8304.4267578125</v>
      </c>
      <c r="DW119">
        <v>14363.861328125</v>
      </c>
      <c r="DX119">
        <v>9970.986328125</v>
      </c>
      <c r="DY119">
        <v>14314.2841796875</v>
      </c>
      <c r="DZ119">
        <v>13249.1328125</v>
      </c>
      <c r="EA119">
        <v>11703.59375</v>
      </c>
      <c r="EB119">
        <v>11217.5224609375</v>
      </c>
      <c r="EC119">
        <v>12198.474609375</v>
      </c>
      <c r="ED119">
        <v>15376.6533203125</v>
      </c>
      <c r="EE119">
        <v>12161.7275390625</v>
      </c>
      <c r="EF119">
        <v>13365.0390625</v>
      </c>
      <c r="EG119">
        <v>8640.2080078125</v>
      </c>
      <c r="EH119">
        <v>8331.0908203125</v>
      </c>
      <c r="EI119">
        <v>14404.5732421875</v>
      </c>
      <c r="EJ119">
        <v>9952.1865234375</v>
      </c>
      <c r="EK119">
        <v>14233.0634765625</v>
      </c>
      <c r="EL119">
        <v>13213.576171875</v>
      </c>
      <c r="EM119">
        <v>11659.1298828125</v>
      </c>
      <c r="EN119">
        <v>11247.623046875</v>
      </c>
      <c r="EO119">
        <v>11988.103515625</v>
      </c>
      <c r="EP119">
        <v>15363.3232421875</v>
      </c>
      <c r="EQ119">
        <v>12169.115234375</v>
      </c>
      <c r="ER119">
        <v>13385.3310546875</v>
      </c>
      <c r="ES119">
        <v>8625.97265625</v>
      </c>
      <c r="ET119">
        <v>8343.7021484375</v>
      </c>
      <c r="EU119">
        <v>14212.111328125</v>
      </c>
      <c r="EV119">
        <v>9976.158203125</v>
      </c>
      <c r="EW119">
        <v>14098.41796875</v>
      </c>
      <c r="EX119">
        <v>13225.87109375</v>
      </c>
      <c r="EY119">
        <v>11664.97265625</v>
      </c>
      <c r="EZ119">
        <v>11254.1337890625</v>
      </c>
      <c r="FA119">
        <v>12059.490234375</v>
      </c>
      <c r="FB119">
        <v>15352.9130859375</v>
      </c>
      <c r="FC119">
        <v>12197.8916015625</v>
      </c>
      <c r="FD119">
        <v>13388.5908203125</v>
      </c>
      <c r="FE119">
        <v>8656.7412109375</v>
      </c>
      <c r="FF119">
        <v>8369.8486328125</v>
      </c>
      <c r="FG119">
        <v>14084.208984375</v>
      </c>
      <c r="FH119">
        <v>9982.70703125</v>
      </c>
      <c r="FI119">
        <v>14111.9541015625</v>
      </c>
      <c r="FJ119">
        <v>13211.51953125</v>
      </c>
      <c r="FK119">
        <v>11691.9482421875</v>
      </c>
      <c r="FL119">
        <v>11285.7421875</v>
      </c>
      <c r="FM119">
        <v>12030.8974609375</v>
      </c>
      <c r="FN119">
        <v>15340.412109375</v>
      </c>
      <c r="FO119">
        <v>12224.2255859375</v>
      </c>
      <c r="FP119">
        <v>13381.09765625</v>
      </c>
      <c r="FQ119">
        <v>8655.39453125</v>
      </c>
      <c r="FR119">
        <v>8392.2802734375</v>
      </c>
      <c r="FS119">
        <v>14013.21484375</v>
      </c>
      <c r="FT119">
        <v>9992.736328125</v>
      </c>
      <c r="FU119">
        <v>13982.998046875</v>
      </c>
      <c r="FV119">
        <v>13155.3955078125</v>
      </c>
      <c r="FW119">
        <v>11693.064453125</v>
      </c>
      <c r="FX119">
        <v>11305.9931640625</v>
      </c>
      <c r="FY119">
        <v>12225.708984375</v>
      </c>
      <c r="FZ119">
        <v>15313.5283203125</v>
      </c>
      <c r="GA119">
        <v>12276.7470703125</v>
      </c>
      <c r="GB119">
        <v>12535.1103515625</v>
      </c>
      <c r="GC119">
        <v>12503.466796875</v>
      </c>
      <c r="GD119">
        <v>12533.7109375</v>
      </c>
      <c r="GE119">
        <v>12476.2177734375</v>
      </c>
      <c r="GF119">
        <v>12564.11328125</v>
      </c>
      <c r="GG119">
        <v>12527.7763671875</v>
      </c>
      <c r="GH119">
        <v>12566.83984375</v>
      </c>
      <c r="GI119">
        <v>12536.306640625</v>
      </c>
      <c r="GJ119">
        <v>12581.6767578125</v>
      </c>
      <c r="GK119">
        <v>12497.208984375</v>
      </c>
      <c r="GL119">
        <v>13361.76953125</v>
      </c>
      <c r="GM119">
        <v>8625.912109375</v>
      </c>
      <c r="GN119">
        <v>8313.3369140625</v>
      </c>
      <c r="GO119">
        <v>14409.759765625</v>
      </c>
      <c r="GP119">
        <v>9957.953125</v>
      </c>
      <c r="GQ119">
        <v>14165.5654296875</v>
      </c>
      <c r="GR119">
        <v>13221.36328125</v>
      </c>
      <c r="GS119">
        <v>11685.44921875</v>
      </c>
      <c r="GT119">
        <v>11250.9794921875</v>
      </c>
      <c r="GU119">
        <v>12097.5830078125</v>
      </c>
      <c r="GV119">
        <v>15357.7919921875</v>
      </c>
      <c r="GW119">
        <v>12183.2001953125</v>
      </c>
      <c r="GX119">
        <v>12532.974609375</v>
      </c>
      <c r="GY119">
        <v>12532.9736328125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4" activePane="bottomRight" state="frozen"/>
      <selection pane="topRight" activeCell="E1" sqref="E1"/>
      <selection pane="bottomLeft" activeCell="A19" sqref="A19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6" hidden="1" thickBot="1" x14ac:dyDescent="0.25">
      <c r="D28" s="95"/>
    </row>
    <row r="29" spans="1:49" s="88" customFormat="1" x14ac:dyDescent="0.2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6" thickBot="1" x14ac:dyDescent="0.25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">
      <c r="B32" s="110">
        <f>+ROW()</f>
        <v>32</v>
      </c>
      <c r="D32" s="37">
        <f>+GBA!A5</f>
        <v>42705</v>
      </c>
      <c r="E32" s="222">
        <f>'Salida Stata'!D2</f>
        <v>100</v>
      </c>
      <c r="F32" s="222">
        <f>'Salida Stata'!J2</f>
        <v>100</v>
      </c>
      <c r="G32" s="222">
        <f>'Salida Stata'!P2</f>
        <v>100</v>
      </c>
      <c r="H32" s="222">
        <f>'Salida Stata'!V2</f>
        <v>100</v>
      </c>
      <c r="I32" s="222">
        <f>'Salida Stata'!AB2</f>
        <v>100</v>
      </c>
      <c r="J32" s="222">
        <f>'Salida Stata'!AH2</f>
        <v>100</v>
      </c>
      <c r="K32" s="222">
        <f>'Salida Stata'!AN2</f>
        <v>100</v>
      </c>
      <c r="L32" s="19">
        <f>'Salida Stata'!AT2</f>
        <v>100</v>
      </c>
      <c r="M32" s="222">
        <f>'Salida Stata'!AZ2</f>
        <v>100</v>
      </c>
      <c r="N32" s="222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">
      <c r="B33" s="110">
        <f t="shared" ref="B33:B96" si="24">+ROW()</f>
        <v>33</v>
      </c>
      <c r="D33" s="37">
        <f>+GBA!A6</f>
        <v>42736</v>
      </c>
      <c r="E33" s="222">
        <f>'Salida Stata'!D3</f>
        <v>101.12459564208984</v>
      </c>
      <c r="F33" s="222">
        <f>'Salida Stata'!J3</f>
        <v>101.16011810302734</v>
      </c>
      <c r="G33" s="222">
        <f>'Salida Stata'!P3</f>
        <v>101.12685394287109</v>
      </c>
      <c r="H33" s="222">
        <f>'Salida Stata'!V3</f>
        <v>101.23644256591797</v>
      </c>
      <c r="I33" s="222">
        <f>'Salida Stata'!AB3</f>
        <v>101.25074768066406</v>
      </c>
      <c r="J33" s="222">
        <f>'Salida Stata'!AH3</f>
        <v>101.23166656494141</v>
      </c>
      <c r="K33" s="222">
        <f>'Salida Stata'!AN3</f>
        <v>101.30482482910156</v>
      </c>
      <c r="L33" s="19">
        <f>'Salida Stata'!AT3</f>
        <v>101.29310607910156</v>
      </c>
      <c r="M33" s="222">
        <f>'Salida Stata'!AZ3</f>
        <v>101.33720397949219</v>
      </c>
      <c r="N33" s="222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1.4110937408129409E-2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">
      <c r="B34" s="110">
        <f t="shared" si="24"/>
        <v>34</v>
      </c>
      <c r="D34" s="37">
        <f>+GBA!A7</f>
        <v>42767</v>
      </c>
      <c r="E34" s="222">
        <f>'Salida Stata'!D4</f>
        <v>103.60102081298828</v>
      </c>
      <c r="F34" s="222">
        <f>'Salida Stata'!J4</f>
        <v>103.51781463623047</v>
      </c>
      <c r="G34" s="222">
        <f>'Salida Stata'!P4</f>
        <v>103.70975494384766</v>
      </c>
      <c r="H34" s="222">
        <f>'Salida Stata'!V4</f>
        <v>103.68557739257812</v>
      </c>
      <c r="I34" s="222">
        <f>'Salida Stata'!AB4</f>
        <v>103.71411895751953</v>
      </c>
      <c r="J34" s="222">
        <f>'Salida Stata'!AH4</f>
        <v>103.73770904541016</v>
      </c>
      <c r="K34" s="222">
        <f>'Salida Stata'!AN4</f>
        <v>103.68890380859375</v>
      </c>
      <c r="L34" s="19">
        <f>'Salida Stata'!AT4</f>
        <v>103.76062774658203</v>
      </c>
      <c r="M34" s="222">
        <f>'Salida Stata'!AZ4</f>
        <v>103.86964416503906</v>
      </c>
      <c r="N34" s="222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2.3372743056607526E-2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">
      <c r="B35" s="110">
        <f t="shared" si="24"/>
        <v>35</v>
      </c>
      <c r="D35" s="37">
        <f>+GBA!A8</f>
        <v>42795</v>
      </c>
      <c r="E35" s="222">
        <f>'Salida Stata'!D5</f>
        <v>106.40770721435547</v>
      </c>
      <c r="F35" s="222">
        <f>'Salida Stata'!J5</f>
        <v>106.27845764160156</v>
      </c>
      <c r="G35" s="222">
        <f>'Salida Stata'!P5</f>
        <v>106.46856689453125</v>
      </c>
      <c r="H35" s="222">
        <f>'Salida Stata'!V5</f>
        <v>106.25418090820312</v>
      </c>
      <c r="I35" s="222">
        <f>'Salida Stata'!AB5</f>
        <v>106.33651733398438</v>
      </c>
      <c r="J35" s="222">
        <f>'Salida Stata'!AH5</f>
        <v>106.42908477783203</v>
      </c>
      <c r="K35" s="222">
        <f>'Salida Stata'!AN5</f>
        <v>106.19261169433594</v>
      </c>
      <c r="L35" s="19">
        <f>'Salida Stata'!AT5</f>
        <v>106.24797058105469</v>
      </c>
      <c r="M35" s="222">
        <f>'Salida Stata'!AZ5</f>
        <v>106.3277587890625</v>
      </c>
      <c r="N35" s="222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1.2691041238954481E-2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">
      <c r="B36" s="110">
        <f t="shared" si="24"/>
        <v>36</v>
      </c>
      <c r="D36" s="37">
        <f>+GBA!A9</f>
        <v>42826</v>
      </c>
      <c r="E36" s="222">
        <f>'Salida Stata'!D6</f>
        <v>109.34986877441406</v>
      </c>
      <c r="F36" s="222">
        <f>'Salida Stata'!J6</f>
        <v>109.19170379638672</v>
      </c>
      <c r="G36" s="222">
        <f>'Salida Stata'!P6</f>
        <v>109.46977996826172</v>
      </c>
      <c r="H36" s="222">
        <f>'Salida Stata'!V6</f>
        <v>109.06005096435547</v>
      </c>
      <c r="I36" s="222">
        <f>'Salida Stata'!AB6</f>
        <v>109.24239349365234</v>
      </c>
      <c r="J36" s="222">
        <f>'Salida Stata'!AH6</f>
        <v>109.35251617431641</v>
      </c>
      <c r="K36" s="222">
        <f>'Salida Stata'!AN6</f>
        <v>108.96672821044922</v>
      </c>
      <c r="L36" s="19">
        <f>'Salida Stata'!AT6</f>
        <v>109.0172119140625</v>
      </c>
      <c r="M36" s="222">
        <f>'Salida Stata'!AZ6</f>
        <v>109.08989715576172</v>
      </c>
      <c r="N36" s="222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2.5096464896551485E-2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">
      <c r="B37" s="110">
        <f t="shared" si="24"/>
        <v>37</v>
      </c>
      <c r="D37" s="37">
        <f>+GBA!A10</f>
        <v>42856</v>
      </c>
      <c r="E37" s="222">
        <f>'Salida Stata'!D7</f>
        <v>110.68337249755859</v>
      </c>
      <c r="F37" s="222">
        <f>'Salida Stata'!J7</f>
        <v>110.50898742675781</v>
      </c>
      <c r="G37" s="222">
        <f>'Salida Stata'!P7</f>
        <v>110.82777404785156</v>
      </c>
      <c r="H37" s="222">
        <f>'Salida Stata'!V7</f>
        <v>110.4453125</v>
      </c>
      <c r="I37" s="222">
        <f>'Salida Stata'!AB7</f>
        <v>110.59139251708984</v>
      </c>
      <c r="J37" s="222">
        <f>'Salida Stata'!AH7</f>
        <v>110.73273468017578</v>
      </c>
      <c r="K37" s="222">
        <f>'Salida Stata'!AN7</f>
        <v>110.32316589355469</v>
      </c>
      <c r="L37" s="19">
        <f>'Salida Stata'!AT7</f>
        <v>110.41018676757812</v>
      </c>
      <c r="M37" s="222">
        <f>'Salida Stata'!AZ7</f>
        <v>110.52715301513672</v>
      </c>
      <c r="N37" s="222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1.8372863391667993E-2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">
      <c r="B38" s="110">
        <f t="shared" si="24"/>
        <v>38</v>
      </c>
      <c r="D38" s="37">
        <f>+GBA!A11</f>
        <v>42887</v>
      </c>
      <c r="E38" s="222">
        <f>'Salida Stata'!D8</f>
        <v>112.19669342041016</v>
      </c>
      <c r="F38" s="222">
        <f>'Salida Stata'!J8</f>
        <v>112.020263671875</v>
      </c>
      <c r="G38" s="222">
        <f>'Salida Stata'!P8</f>
        <v>112.35944366455078</v>
      </c>
      <c r="H38" s="222">
        <f>'Salida Stata'!V8</f>
        <v>111.90981292724609</v>
      </c>
      <c r="I38" s="222">
        <f>'Salida Stata'!AB8</f>
        <v>112.1317138671875</v>
      </c>
      <c r="J38" s="222">
        <f>'Salida Stata'!AH8</f>
        <v>112.24730682373047</v>
      </c>
      <c r="K38" s="222">
        <f>'Salida Stata'!AN8</f>
        <v>111.80905914306641</v>
      </c>
      <c r="L38" s="19">
        <f>'Salida Stata'!AT8</f>
        <v>111.91740417480469</v>
      </c>
      <c r="M38" s="222">
        <f>'Salida Stata'!AZ8</f>
        <v>112.06205749511719</v>
      </c>
      <c r="N38" s="222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1.8374507751301339E-2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">
      <c r="B39" s="110">
        <f t="shared" si="24"/>
        <v>39</v>
      </c>
      <c r="D39" s="37">
        <f>+GBA!A12</f>
        <v>42917</v>
      </c>
      <c r="E39" s="222">
        <f>'Salida Stata'!D9</f>
        <v>113.85530090332031</v>
      </c>
      <c r="F39" s="222">
        <f>'Salida Stata'!J9</f>
        <v>113.71345520019531</v>
      </c>
      <c r="G39" s="222">
        <f>'Salida Stata'!P9</f>
        <v>114.08363342285156</v>
      </c>
      <c r="H39" s="222">
        <f>'Salida Stata'!V9</f>
        <v>113.71173095703125</v>
      </c>
      <c r="I39" s="222">
        <f>'Salida Stata'!AB9</f>
        <v>113.91668701171875</v>
      </c>
      <c r="J39" s="222">
        <f>'Salida Stata'!AH9</f>
        <v>114.00608825683594</v>
      </c>
      <c r="K39" s="222">
        <f>'Salida Stata'!AN9</f>
        <v>113.63480377197266</v>
      </c>
      <c r="L39" s="19">
        <f>'Salida Stata'!AT9</f>
        <v>113.81767272949219</v>
      </c>
      <c r="M39" s="222">
        <f>'Salida Stata'!AZ9</f>
        <v>114.05481719970703</v>
      </c>
      <c r="N39" s="222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2.1700234066502455E-2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">
      <c r="B40" s="110">
        <f t="shared" si="24"/>
        <v>40</v>
      </c>
      <c r="D40" s="37">
        <f>+GBA!A13</f>
        <v>42948</v>
      </c>
      <c r="E40" s="222">
        <f>'Salida Stata'!D10</f>
        <v>115.66705322265625</v>
      </c>
      <c r="F40" s="222">
        <f>'Salida Stata'!J10</f>
        <v>115.46144104003906</v>
      </c>
      <c r="G40" s="222">
        <f>'Salida Stata'!P10</f>
        <v>115.86652374267578</v>
      </c>
      <c r="H40" s="222">
        <f>'Salida Stata'!V10</f>
        <v>115.39973449707031</v>
      </c>
      <c r="I40" s="222">
        <f>'Salida Stata'!AB10</f>
        <v>115.66269683837891</v>
      </c>
      <c r="J40" s="222">
        <f>'Salida Stata'!AH10</f>
        <v>115.72909545898438</v>
      </c>
      <c r="K40" s="222">
        <f>'Salida Stata'!AN10</f>
        <v>115.29743194580078</v>
      </c>
      <c r="L40" s="19">
        <f>'Salida Stata'!AT10</f>
        <v>115.52447509765625</v>
      </c>
      <c r="M40" s="222">
        <f>'Salida Stata'!AZ10</f>
        <v>115.77906036376953</v>
      </c>
      <c r="N40" s="222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1.5668010443200098E-2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">
      <c r="B41" s="110">
        <f t="shared" si="24"/>
        <v>41</v>
      </c>
      <c r="D41" s="37">
        <f>+GBA!A14</f>
        <v>42979</v>
      </c>
      <c r="E41" s="222">
        <f>'Salida Stata'!D11</f>
        <v>118.06793975830078</v>
      </c>
      <c r="F41" s="222">
        <f>'Salida Stata'!J11</f>
        <v>117.89884948730469</v>
      </c>
      <c r="G41" s="222">
        <f>'Salida Stata'!P11</f>
        <v>118.32405853271484</v>
      </c>
      <c r="H41" s="222">
        <f>'Salida Stata'!V11</f>
        <v>117.70926666259766</v>
      </c>
      <c r="I41" s="222">
        <f>'Salida Stata'!AB11</f>
        <v>118.04338073730469</v>
      </c>
      <c r="J41" s="222">
        <f>'Salida Stata'!AH11</f>
        <v>118.18650817871094</v>
      </c>
      <c r="K41" s="222">
        <f>'Salida Stata'!AN11</f>
        <v>117.69049072265625</v>
      </c>
      <c r="L41" s="19">
        <f>'Salida Stata'!AT11</f>
        <v>117.93540191650391</v>
      </c>
      <c r="M41" s="222">
        <f>'Salida Stata'!AZ11</f>
        <v>118.17406463623047</v>
      </c>
      <c r="N41" s="222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1.4279341902354137E-2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">
      <c r="B42" s="110">
        <f t="shared" si="24"/>
        <v>42</v>
      </c>
      <c r="D42" s="37">
        <f>+GBA!A15</f>
        <v>43009</v>
      </c>
      <c r="E42" s="222">
        <f>'Salida Stata'!D12</f>
        <v>119.72279357910156</v>
      </c>
      <c r="F42" s="222">
        <f>'Salida Stata'!J12</f>
        <v>119.56389617919922</v>
      </c>
      <c r="G42" s="222">
        <f>'Salida Stata'!P12</f>
        <v>119.94839477539062</v>
      </c>
      <c r="H42" s="222">
        <f>'Salida Stata'!V12</f>
        <v>119.36521911621094</v>
      </c>
      <c r="I42" s="222">
        <f>'Salida Stata'!AB12</f>
        <v>119.66933441162109</v>
      </c>
      <c r="J42" s="222">
        <f>'Salida Stata'!AH12</f>
        <v>119.78549957275391</v>
      </c>
      <c r="K42" s="222">
        <f>'Salida Stata'!AN12</f>
        <v>119.24723815917969</v>
      </c>
      <c r="L42" s="19">
        <f>'Salida Stata'!AT12</f>
        <v>119.44940948486328</v>
      </c>
      <c r="M42" s="222">
        <f>'Salida Stata'!AZ12</f>
        <v>119.67909240722656</v>
      </c>
      <c r="N42" s="222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1.1319173376705738E-2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">
      <c r="B43" s="110">
        <f t="shared" si="24"/>
        <v>43</v>
      </c>
      <c r="D43" s="37">
        <f>+GBA!A16</f>
        <v>43040</v>
      </c>
      <c r="E43" s="222">
        <f>'Salida Stata'!D13</f>
        <v>121.05091857910156</v>
      </c>
      <c r="F43" s="222">
        <f>'Salida Stata'!J13</f>
        <v>120.87618255615234</v>
      </c>
      <c r="G43" s="222">
        <f>'Salida Stata'!P13</f>
        <v>121.27030944824219</v>
      </c>
      <c r="H43" s="222">
        <f>'Salida Stata'!V13</f>
        <v>120.74928283691406</v>
      </c>
      <c r="I43" s="222">
        <f>'Salida Stata'!AB13</f>
        <v>121.02093505859375</v>
      </c>
      <c r="J43" s="222">
        <f>'Salida Stata'!AH13</f>
        <v>121.13140106201172</v>
      </c>
      <c r="K43" s="222">
        <f>'Salida Stata'!AN13</f>
        <v>120.66445159912109</v>
      </c>
      <c r="L43" s="19">
        <f>'Salida Stata'!AT13</f>
        <v>120.85645294189453</v>
      </c>
      <c r="M43" s="222">
        <f>'Salida Stata'!AZ13</f>
        <v>121.05528259277344</v>
      </c>
      <c r="N43" s="222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1.4625822972381464E-2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">
      <c r="B44" s="110">
        <f t="shared" si="24"/>
        <v>44</v>
      </c>
      <c r="D44" s="37">
        <f>+GBA!A17</f>
        <v>43070</v>
      </c>
      <c r="E44" s="222">
        <f>'Salida Stata'!D14</f>
        <v>124.92650604248047</v>
      </c>
      <c r="F44" s="222">
        <f>'Salida Stata'!J14</f>
        <v>124.38441467285156</v>
      </c>
      <c r="G44" s="222">
        <f>'Salida Stata'!P14</f>
        <v>125.44364166259766</v>
      </c>
      <c r="H44" s="222">
        <f>'Salida Stata'!V14</f>
        <v>124.44944000244141</v>
      </c>
      <c r="I44" s="222">
        <f>'Salida Stata'!AB14</f>
        <v>124.97467041015625</v>
      </c>
      <c r="J44" s="222">
        <f>'Salida Stata'!AH14</f>
        <v>125.04933166503906</v>
      </c>
      <c r="K44" s="222">
        <f>'Salida Stata'!AN14</f>
        <v>124.44232940673828</v>
      </c>
      <c r="L44" s="19">
        <f>'Salida Stata'!AT14</f>
        <v>124.88144683837891</v>
      </c>
      <c r="M44" s="222">
        <f>'Salida Stata'!AZ14</f>
        <v>125.13992309570312</v>
      </c>
      <c r="N44" s="222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3.6331881127607435E-2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0.25055043564955559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">
      <c r="B45" s="110">
        <f t="shared" si="24"/>
        <v>45</v>
      </c>
      <c r="D45" s="37">
        <f>+GBA!A18</f>
        <v>43101</v>
      </c>
      <c r="E45" s="222">
        <f>'Salida Stata'!D15</f>
        <v>126.87031555175781</v>
      </c>
      <c r="F45" s="222">
        <f>'Salida Stata'!J15</f>
        <v>126.4305419921875</v>
      </c>
      <c r="G45" s="222">
        <f>'Salida Stata'!P15</f>
        <v>127.28089904785156</v>
      </c>
      <c r="H45" s="222">
        <f>'Salida Stata'!V15</f>
        <v>126.47153472900391</v>
      </c>
      <c r="I45" s="222">
        <f>'Salida Stata'!AB15</f>
        <v>126.96121978759766</v>
      </c>
      <c r="J45" s="222">
        <f>'Salida Stata'!AH15</f>
        <v>126.97274780273438</v>
      </c>
      <c r="K45" s="222">
        <f>'Salida Stata'!AN15</f>
        <v>126.47127532958984</v>
      </c>
      <c r="L45" s="19">
        <f>'Salida Stata'!AT15</f>
        <v>126.84585571289062</v>
      </c>
      <c r="M45" s="222">
        <f>'Salida Stata'!AZ15</f>
        <v>127.13788604736328</v>
      </c>
      <c r="N45" s="222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1.659934220775261E-2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0.25361901088274896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">
      <c r="B46" s="110">
        <f t="shared" si="24"/>
        <v>46</v>
      </c>
      <c r="D46" s="37">
        <f>+GBA!A19</f>
        <v>43132</v>
      </c>
      <c r="E46" s="222">
        <f>'Salida Stata'!D16</f>
        <v>130.13102722167969</v>
      </c>
      <c r="F46" s="222">
        <f>'Salida Stata'!J16</f>
        <v>129.57264709472656</v>
      </c>
      <c r="G46" s="222">
        <f>'Salida Stata'!P16</f>
        <v>130.58271789550781</v>
      </c>
      <c r="H46" s="222">
        <f>'Salida Stata'!V16</f>
        <v>129.7266845703125</v>
      </c>
      <c r="I46" s="222">
        <f>'Salida Stata'!AB16</f>
        <v>130.24632263183594</v>
      </c>
      <c r="J46" s="222">
        <f>'Salida Stata'!AH16</f>
        <v>130.2322998046875</v>
      </c>
      <c r="K46" s="222">
        <f>'Salida Stata'!AN16</f>
        <v>129.73056030273438</v>
      </c>
      <c r="L46" s="19">
        <f>'Salida Stata'!AT16</f>
        <v>130.11009216308594</v>
      </c>
      <c r="M46" s="222">
        <f>'Salida Stata'!AZ16</f>
        <v>130.37641906738281</v>
      </c>
      <c r="N46" s="222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2.428856422844472E-2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0.25474088054302046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">
      <c r="B47" s="110">
        <f t="shared" si="24"/>
        <v>47</v>
      </c>
      <c r="D47" s="37">
        <f>+GBA!A20</f>
        <v>43160</v>
      </c>
      <c r="E47" s="222">
        <f>'Salida Stata'!D17</f>
        <v>133.27418518066406</v>
      </c>
      <c r="F47" s="222">
        <f>'Salida Stata'!J17</f>
        <v>132.63948059082031</v>
      </c>
      <c r="G47" s="222">
        <f>'Salida Stata'!P17</f>
        <v>133.88328552246094</v>
      </c>
      <c r="H47" s="222">
        <f>'Salida Stata'!V17</f>
        <v>132.93663024902344</v>
      </c>
      <c r="I47" s="222">
        <f>'Salida Stata'!AB17</f>
        <v>133.38777160644531</v>
      </c>
      <c r="J47" s="222">
        <f>'Salida Stata'!AH17</f>
        <v>133.77729797363281</v>
      </c>
      <c r="K47" s="222">
        <f>'Salida Stata'!AN17</f>
        <v>132.95550537109375</v>
      </c>
      <c r="L47" s="19">
        <f>'Salida Stata'!AT17</f>
        <v>133.39265441894531</v>
      </c>
      <c r="M47" s="222">
        <f>'Salida Stata'!AZ17</f>
        <v>133.75486755371094</v>
      </c>
      <c r="N47" s="222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1.2349981258283904E-2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0.25431830160923119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">
      <c r="B48" s="110">
        <f t="shared" si="24"/>
        <v>48</v>
      </c>
      <c r="D48" s="37">
        <f>+GBA!A21</f>
        <v>43191</v>
      </c>
      <c r="E48" s="222">
        <f>'Salida Stata'!D18</f>
        <v>136.40316772460938</v>
      </c>
      <c r="F48" s="222">
        <f>'Salida Stata'!J18</f>
        <v>135.66410827636719</v>
      </c>
      <c r="G48" s="222">
        <f>'Salida Stata'!P18</f>
        <v>137.16873168945312</v>
      </c>
      <c r="H48" s="222">
        <f>'Salida Stata'!V18</f>
        <v>136.15379333496094</v>
      </c>
      <c r="I48" s="222">
        <f>'Salida Stata'!AB18</f>
        <v>136.61680603027344</v>
      </c>
      <c r="J48" s="222">
        <f>'Salida Stata'!AH18</f>
        <v>137.01123046875</v>
      </c>
      <c r="K48" s="222">
        <f>'Salida Stata'!AN18</f>
        <v>136.31135559082031</v>
      </c>
      <c r="L48" s="19">
        <f>'Salida Stata'!AT18</f>
        <v>136.77867126464844</v>
      </c>
      <c r="M48" s="222">
        <f>'Salida Stata'!AZ18</f>
        <v>137.08283996582031</v>
      </c>
      <c r="N48" s="222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2.8041277820579635E-2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0.25792160419773125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">
      <c r="B49" s="110">
        <f t="shared" si="24"/>
        <v>49</v>
      </c>
      <c r="D49" s="37">
        <f>+GBA!A22</f>
        <v>43221</v>
      </c>
      <c r="E49" s="222">
        <f>'Salida Stata'!D19</f>
        <v>139.36952209472656</v>
      </c>
      <c r="F49" s="222">
        <f>'Salida Stata'!J19</f>
        <v>138.685546875</v>
      </c>
      <c r="G49" s="222">
        <f>'Salida Stata'!P19</f>
        <v>139.94557189941406</v>
      </c>
      <c r="H49" s="222">
        <f>'Salida Stata'!V19</f>
        <v>138.97720336914062</v>
      </c>
      <c r="I49" s="222">
        <f>'Salida Stata'!AB19</f>
        <v>139.46382141113281</v>
      </c>
      <c r="J49" s="222">
        <f>'Salida Stata'!AH19</f>
        <v>139.75895690917969</v>
      </c>
      <c r="K49" s="222">
        <f>'Salida Stata'!AN19</f>
        <v>139.07391357421875</v>
      </c>
      <c r="L49" s="19">
        <f>'Salida Stata'!AT19</f>
        <v>139.45584106445312</v>
      </c>
      <c r="M49" s="222">
        <f>'Salida Stata'!AZ19</f>
        <v>139.69293212890625</v>
      </c>
      <c r="N49" s="222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2.3052304821127301E-2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0.26370177635401837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">
      <c r="B50" s="110">
        <f t="shared" si="24"/>
        <v>50</v>
      </c>
      <c r="D50" s="37">
        <f>+GBA!A23</f>
        <v>43252</v>
      </c>
      <c r="E50" s="222">
        <f>'Salida Stata'!D20</f>
        <v>144.89448547363281</v>
      </c>
      <c r="F50" s="222">
        <f>'Salida Stata'!J20</f>
        <v>144.16958618164062</v>
      </c>
      <c r="G50" s="222">
        <f>'Salida Stata'!P20</f>
        <v>145.377197265625</v>
      </c>
      <c r="H50" s="222">
        <f>'Salida Stata'!V20</f>
        <v>144.38809204101562</v>
      </c>
      <c r="I50" s="222">
        <f>'Salida Stata'!AB20</f>
        <v>144.91798400878906</v>
      </c>
      <c r="J50" s="222">
        <f>'Salida Stata'!AH20</f>
        <v>145.13526916503906</v>
      </c>
      <c r="K50" s="222">
        <f>'Salida Stata'!AN20</f>
        <v>144.59646606445312</v>
      </c>
      <c r="L50" s="19">
        <f>'Salida Stata'!AT20</f>
        <v>144.97262573242188</v>
      </c>
      <c r="M50" s="222">
        <f>'Salida Stata'!AZ20</f>
        <v>145.12774658203125</v>
      </c>
      <c r="N50" s="222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4.3667876384299475E-2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0.29508833859434347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">
      <c r="B51" s="110">
        <f t="shared" si="24"/>
        <v>51</v>
      </c>
      <c r="D51" s="37">
        <f>+GBA!A24</f>
        <v>43282</v>
      </c>
      <c r="E51" s="222">
        <f>'Salida Stata'!D21</f>
        <v>148.96372985839844</v>
      </c>
      <c r="F51" s="222">
        <f>'Salida Stata'!J21</f>
        <v>148.31951904296875</v>
      </c>
      <c r="G51" s="222">
        <f>'Salida Stata'!P21</f>
        <v>149.30075073242188</v>
      </c>
      <c r="H51" s="222">
        <f>'Salida Stata'!V21</f>
        <v>148.54576110839844</v>
      </c>
      <c r="I51" s="222">
        <f>'Salida Stata'!AB21</f>
        <v>148.95637512207031</v>
      </c>
      <c r="J51" s="222">
        <f>'Salida Stata'!AH21</f>
        <v>149.16056823730469</v>
      </c>
      <c r="K51" s="222">
        <f>'Salida Stata'!AN21</f>
        <v>148.72833251953125</v>
      </c>
      <c r="L51" s="19">
        <f>'Salida Stata'!AT21</f>
        <v>149.0198974609375</v>
      </c>
      <c r="M51" s="222">
        <f>'Salida Stata'!AZ21</f>
        <v>149.20809936523438</v>
      </c>
      <c r="N51" s="222">
        <f>'Salida Stata'!BF21</f>
        <v>148.83474731445312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3.2341625520581285E-2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0.308577169778949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148.83474731445312</v>
      </c>
      <c r="AV51" s="52">
        <f t="shared" si="40"/>
        <v>1.2898254394531072E-3</v>
      </c>
    </row>
    <row r="52" spans="2:48" x14ac:dyDescent="0.2">
      <c r="B52" s="110">
        <f t="shared" si="24"/>
        <v>52</v>
      </c>
      <c r="D52" s="37">
        <f>+GBA!A25</f>
        <v>43313</v>
      </c>
      <c r="E52" s="222">
        <f>'Salida Stata'!D22</f>
        <v>155.05561828613281</v>
      </c>
      <c r="F52" s="222">
        <f>'Salida Stata'!J22</f>
        <v>154.17085266113281</v>
      </c>
      <c r="G52" s="222">
        <f>'Salida Stata'!P22</f>
        <v>155.54891967773438</v>
      </c>
      <c r="H52" s="222">
        <f>'Salida Stata'!V22</f>
        <v>154.437255859375</v>
      </c>
      <c r="I52" s="222">
        <f>'Salida Stata'!AB22</f>
        <v>155.14068603515625</v>
      </c>
      <c r="J52" s="222">
        <f>'Salida Stata'!AH22</f>
        <v>155.27604675292969</v>
      </c>
      <c r="K52" s="222">
        <f>'Salida Stata'!AN22</f>
        <v>154.68864440917969</v>
      </c>
      <c r="L52" s="19">
        <f>'Salida Stata'!AT22</f>
        <v>155.07110595703125</v>
      </c>
      <c r="M52" s="222">
        <f>'Salida Stata'!AZ22</f>
        <v>155.27708435058594</v>
      </c>
      <c r="N52" s="222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4.1458575262898645E-2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0.34180549239199931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">
      <c r="B53" s="110">
        <f t="shared" si="24"/>
        <v>53</v>
      </c>
      <c r="D53" s="37">
        <f>+GBA!A26</f>
        <v>43344</v>
      </c>
      <c r="E53" s="222">
        <f>'Salida Stata'!D23</f>
        <v>165.45790100097656</v>
      </c>
      <c r="F53" s="222">
        <f>'Salida Stata'!J23</f>
        <v>164.74185180664062</v>
      </c>
      <c r="G53" s="222">
        <f>'Salida Stata'!P23</f>
        <v>165.70474243164062</v>
      </c>
      <c r="H53" s="222">
        <f>'Salida Stata'!V23</f>
        <v>164.95716857910156</v>
      </c>
      <c r="I53" s="222">
        <f>'Salida Stata'!AB23</f>
        <v>165.46052551269531</v>
      </c>
      <c r="J53" s="222">
        <f>'Salida Stata'!AH23</f>
        <v>165.50386047363281</v>
      </c>
      <c r="K53" s="222">
        <f>'Salida Stata'!AN23</f>
        <v>165.28518676757812</v>
      </c>
      <c r="L53" s="19">
        <f>'Salida Stata'!AT23</f>
        <v>165.4248046875</v>
      </c>
      <c r="M53" s="222">
        <f>'Salida Stata'!AZ23</f>
        <v>165.39059448242188</v>
      </c>
      <c r="N53" s="222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6.0551551962156447E-2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0.40301969940415017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">
      <c r="B54" s="110">
        <f t="shared" si="24"/>
        <v>54</v>
      </c>
      <c r="D54" s="37">
        <f>+GBA!A27</f>
        <v>43374</v>
      </c>
      <c r="E54" s="222">
        <f>'Salida Stata'!D24</f>
        <v>174.24784851074219</v>
      </c>
      <c r="F54" s="222">
        <f>'Salida Stata'!J24</f>
        <v>173.34039306640625</v>
      </c>
      <c r="G54" s="222">
        <f>'Salida Stata'!P24</f>
        <v>174.3504638671875</v>
      </c>
      <c r="H54" s="222">
        <f>'Salida Stata'!V24</f>
        <v>173.35832214355469</v>
      </c>
      <c r="I54" s="222">
        <f>'Salida Stata'!AB24</f>
        <v>173.94129943847656</v>
      </c>
      <c r="J54" s="222">
        <f>'Salida Stata'!AH24</f>
        <v>173.90933227539062</v>
      </c>
      <c r="K54" s="222">
        <f>'Salida Stata'!AN24</f>
        <v>173.72990417480469</v>
      </c>
      <c r="L54" s="19">
        <f>'Salida Stata'!AT24</f>
        <v>173.86520385742188</v>
      </c>
      <c r="M54" s="222">
        <f>'Salida Stata'!AZ24</f>
        <v>173.6798095703125</v>
      </c>
      <c r="N54" s="222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4.8784516836691161E-2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0.45499598572708555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">
      <c r="B55" s="110">
        <f t="shared" si="24"/>
        <v>55</v>
      </c>
      <c r="D55" s="37">
        <f>+GBA!A28</f>
        <v>43405</v>
      </c>
      <c r="E55" s="222">
        <f>'Salida Stata'!D25</f>
        <v>179.24754333496094</v>
      </c>
      <c r="F55" s="222">
        <f>'Salida Stata'!J25</f>
        <v>178.45118713378906</v>
      </c>
      <c r="G55" s="222">
        <f>'Salida Stata'!P25</f>
        <v>179.30496215820312</v>
      </c>
      <c r="H55" s="222">
        <f>'Salida Stata'!V25</f>
        <v>178.47135925292969</v>
      </c>
      <c r="I55" s="222">
        <f>'Salida Stata'!AB25</f>
        <v>178.9825439453125</v>
      </c>
      <c r="J55" s="222">
        <f>'Salida Stata'!AH25</f>
        <v>178.86430358886719</v>
      </c>
      <c r="K55" s="222">
        <f>'Salida Stata'!AN25</f>
        <v>178.78846740722656</v>
      </c>
      <c r="L55" s="19">
        <f>'Salida Stata'!AT25</f>
        <v>178.87008666992188</v>
      </c>
      <c r="M55" s="222">
        <f>'Salida Stata'!AZ25</f>
        <v>178.69842529296875</v>
      </c>
      <c r="N55" s="222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3.2043019629181213E-2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0.47997263292498848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">
      <c r="B56" s="110">
        <f t="shared" si="24"/>
        <v>56</v>
      </c>
      <c r="D56" s="37">
        <f>+GBA!A29</f>
        <v>43435</v>
      </c>
      <c r="E56" s="222">
        <f>'Salida Stata'!D26</f>
        <v>183.77705383300781</v>
      </c>
      <c r="F56" s="222">
        <f>'Salida Stata'!J26</f>
        <v>182.91740417480469</v>
      </c>
      <c r="G56" s="222">
        <f>'Salida Stata'!P26</f>
        <v>184.11337280273438</v>
      </c>
      <c r="H56" s="222">
        <f>'Salida Stata'!V26</f>
        <v>183.11373901367188</v>
      </c>
      <c r="I56" s="222">
        <f>'Salida Stata'!AB26</f>
        <v>183.82524108886719</v>
      </c>
      <c r="J56" s="222">
        <f>'Salida Stata'!AH26</f>
        <v>183.6851806640625</v>
      </c>
      <c r="K56" s="222">
        <f>'Salida Stata'!AN26</f>
        <v>183.7442626953125</v>
      </c>
      <c r="L56" s="19">
        <f>'Salida Stata'!AT26</f>
        <v>184.00563049316406</v>
      </c>
      <c r="M56" s="222">
        <f>'Salida Stata'!AZ26</f>
        <v>183.88209533691406</v>
      </c>
      <c r="N56" s="222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3.0322700913532952E-2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0.47139099761577885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">
      <c r="B57" s="110">
        <f t="shared" si="24"/>
        <v>57</v>
      </c>
      <c r="D57" s="37">
        <f>+GBA!A30</f>
        <v>43466</v>
      </c>
      <c r="E57" s="222">
        <f>'Salida Stata'!D27</f>
        <v>189.17779541015625</v>
      </c>
      <c r="F57" s="222">
        <f>'Salida Stata'!J27</f>
        <v>188.34226989746094</v>
      </c>
      <c r="G57" s="222">
        <f>'Salida Stata'!P27</f>
        <v>189.35980224609375</v>
      </c>
      <c r="H57" s="222">
        <f>'Salida Stata'!V27</f>
        <v>188.51882934570312</v>
      </c>
      <c r="I57" s="222">
        <f>'Salida Stata'!AB27</f>
        <v>189.20263671875</v>
      </c>
      <c r="J57" s="222">
        <f>'Salida Stata'!AH27</f>
        <v>188.92718505859375</v>
      </c>
      <c r="K57" s="222">
        <f>'Salida Stata'!AN27</f>
        <v>189.01713562011719</v>
      </c>
      <c r="L57" s="19">
        <f>'Salida Stata'!AT27</f>
        <v>189.13534545898438</v>
      </c>
      <c r="M57" s="222">
        <f>'Salida Stata'!AZ27</f>
        <v>189.00462341308594</v>
      </c>
      <c r="N57" s="222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2.8608519665701326E-2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0.48877266890628124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">
      <c r="B58" s="110">
        <f t="shared" si="24"/>
        <v>58</v>
      </c>
      <c r="D58" s="37">
        <f>+GBA!A31</f>
        <v>43497</v>
      </c>
      <c r="E58" s="222">
        <f>'Salida Stata'!D28</f>
        <v>197.15187072753906</v>
      </c>
      <c r="F58" s="222">
        <f>'Salida Stata'!J28</f>
        <v>196.06234741210938</v>
      </c>
      <c r="G58" s="222">
        <f>'Salida Stata'!P28</f>
        <v>197.09463500976562</v>
      </c>
      <c r="H58" s="222">
        <f>'Salida Stata'!V28</f>
        <v>195.83181762695312</v>
      </c>
      <c r="I58" s="222">
        <f>'Salida Stata'!AB28</f>
        <v>196.77699279785156</v>
      </c>
      <c r="J58" s="222">
        <f>'Salida Stata'!AH28</f>
        <v>196.33364868164062</v>
      </c>
      <c r="K58" s="222">
        <f>'Salida Stata'!AN28</f>
        <v>196.17472839355469</v>
      </c>
      <c r="L58" s="19">
        <f>'Salida Stata'!AT28</f>
        <v>196.33334350585938</v>
      </c>
      <c r="M58" s="222">
        <f>'Salida Stata'!AZ28</f>
        <v>196.16645812988281</v>
      </c>
      <c r="N58" s="222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3.6352614537970451E-2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0.50630740374993466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">
      <c r="B59" s="110">
        <f t="shared" si="24"/>
        <v>59</v>
      </c>
      <c r="D59" s="37">
        <f>+GBA!A32</f>
        <v>43525</v>
      </c>
      <c r="E59" s="222">
        <f>'Salida Stata'!D29</f>
        <v>207.17874145507812</v>
      </c>
      <c r="F59" s="222">
        <f>'Salida Stata'!J29</f>
        <v>205.82757568359375</v>
      </c>
      <c r="G59" s="222">
        <f>'Salida Stata'!P29</f>
        <v>207.07220458984375</v>
      </c>
      <c r="H59" s="222">
        <f>'Salida Stata'!V29</f>
        <v>205.55734252929688</v>
      </c>
      <c r="I59" s="222">
        <f>'Salida Stata'!AB29</f>
        <v>206.4134521484375</v>
      </c>
      <c r="J59" s="222">
        <f>'Salida Stata'!AH29</f>
        <v>206.4599609375</v>
      </c>
      <c r="K59" s="222">
        <f>'Salida Stata'!AN29</f>
        <v>205.71720886230469</v>
      </c>
      <c r="L59" s="19">
        <f>'Salida Stata'!AT29</f>
        <v>205.85232543945312</v>
      </c>
      <c r="M59" s="222">
        <f>'Salida Stata'!AZ29</f>
        <v>205.68914794921875</v>
      </c>
      <c r="N59" s="222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3.7419689424291303E-2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0.54360941167151422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207.17874145507812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">
      <c r="B60" s="110">
        <f t="shared" si="24"/>
        <v>60</v>
      </c>
      <c r="D60" s="37">
        <f>+GBA!A33</f>
        <v>43556</v>
      </c>
      <c r="E60" s="222">
        <f>'Salida Stata'!D30</f>
        <v>213.4486083984375</v>
      </c>
      <c r="F60" s="222">
        <f>'Salida Stata'!J30</f>
        <v>212.07069396972656</v>
      </c>
      <c r="G60" s="222">
        <f>'Salida Stata'!P30</f>
        <v>213.47010803222656</v>
      </c>
      <c r="H60" s="222">
        <f>'Salida Stata'!V30</f>
        <v>211.96745300292969</v>
      </c>
      <c r="I60" s="222">
        <f>'Salida Stata'!AB30</f>
        <v>212.91488647460938</v>
      </c>
      <c r="J60" s="222">
        <f>'Salida Stata'!AH30</f>
        <v>212.91761779785156</v>
      </c>
      <c r="K60" s="222">
        <f>'Salida Stata'!AN30</f>
        <v>212.36306762695312</v>
      </c>
      <c r="L60" s="19">
        <f>'Salida Stata'!AT30</f>
        <v>212.54586791992188</v>
      </c>
      <c r="M60" s="222">
        <f>'Salida Stata'!AZ30</f>
        <v>212.3035888671875</v>
      </c>
      <c r="N60" s="222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3.1206368195474399E-2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0.54836181159638508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">
      <c r="B61" s="110">
        <f t="shared" si="24"/>
        <v>61</v>
      </c>
      <c r="D61" s="37">
        <f>+GBA!A34</f>
        <v>43586</v>
      </c>
      <c r="E61" s="222">
        <f>'Salida Stata'!D31</f>
        <v>219.59098815917969</v>
      </c>
      <c r="F61" s="222">
        <f>'Salida Stata'!J31</f>
        <v>218.15298461914062</v>
      </c>
      <c r="G61" s="222">
        <f>'Salida Stata'!P31</f>
        <v>219.7889404296875</v>
      </c>
      <c r="H61" s="222">
        <f>'Salida Stata'!V31</f>
        <v>218.10699462890625</v>
      </c>
      <c r="I61" s="222">
        <f>'Salida Stata'!AB31</f>
        <v>219.15592956542969</v>
      </c>
      <c r="J61" s="222">
        <f>'Salida Stata'!AH31</f>
        <v>219.26695251464844</v>
      </c>
      <c r="K61" s="222">
        <f>'Salida Stata'!AN31</f>
        <v>218.71551513671875</v>
      </c>
      <c r="L61" s="19">
        <f>'Salida Stata'!AT31</f>
        <v>219.09686279296875</v>
      </c>
      <c r="M61" s="222">
        <f>'Salida Stata'!AZ31</f>
        <v>218.91757202148438</v>
      </c>
      <c r="N61" s="222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3.6124004420346356E-2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0.5681454730736244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">
      <c r="B62" s="110">
        <f t="shared" si="24"/>
        <v>62</v>
      </c>
      <c r="D62" s="37">
        <f>+GBA!A35</f>
        <v>43617</v>
      </c>
      <c r="E62" s="222">
        <f>'Salida Stata'!D32</f>
        <v>225.38778686523438</v>
      </c>
      <c r="F62" s="222">
        <f>'Salida Stata'!J32</f>
        <v>223.93804931640625</v>
      </c>
      <c r="G62" s="222">
        <f>'Salida Stata'!P32</f>
        <v>225.62138366699219</v>
      </c>
      <c r="H62" s="222">
        <f>'Salida Stata'!V32</f>
        <v>223.87590026855469</v>
      </c>
      <c r="I62" s="222">
        <f>'Salida Stata'!AB32</f>
        <v>225.01220703125</v>
      </c>
      <c r="J62" s="222">
        <f>'Salida Stata'!AH32</f>
        <v>225.0618896484375</v>
      </c>
      <c r="K62" s="222">
        <f>'Salida Stata'!AN32</f>
        <v>224.42448425292969</v>
      </c>
      <c r="L62" s="19">
        <f>'Salida Stata'!AT32</f>
        <v>224.79495239257812</v>
      </c>
      <c r="M62" s="222">
        <f>'Salida Stata'!AZ32</f>
        <v>224.63597106933594</v>
      </c>
      <c r="N62" s="222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3.0555876212326583E-2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0.54844425951912323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">
      <c r="B63" s="110">
        <f t="shared" si="24"/>
        <v>63</v>
      </c>
      <c r="D63" s="37">
        <f>+GBA!A36</f>
        <v>43647</v>
      </c>
      <c r="E63" s="222">
        <f>'Salida Stata'!D33</f>
        <v>230.154541015625</v>
      </c>
      <c r="F63" s="222">
        <f>'Salida Stata'!J33</f>
        <v>228.69654846191406</v>
      </c>
      <c r="G63" s="222">
        <f>'Salida Stata'!P33</f>
        <v>230.4039306640625</v>
      </c>
      <c r="H63" s="222">
        <f>'Salida Stata'!V33</f>
        <v>228.42741394042969</v>
      </c>
      <c r="I63" s="222">
        <f>'Salida Stata'!AB33</f>
        <v>229.82369995117188</v>
      </c>
      <c r="J63" s="222">
        <f>'Salida Stata'!AH33</f>
        <v>229.82496643066406</v>
      </c>
      <c r="K63" s="222">
        <f>'Salida Stata'!AN33</f>
        <v>229.09272766113281</v>
      </c>
      <c r="L63" s="19">
        <f>'Salida Stata'!AT33</f>
        <v>229.642822265625</v>
      </c>
      <c r="M63" s="222">
        <f>'Salida Stata'!AZ33</f>
        <v>229.64036560058594</v>
      </c>
      <c r="N63" s="222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2.56009573442737E-2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0.53833370242745948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">
      <c r="B64" s="110">
        <f t="shared" si="24"/>
        <v>64</v>
      </c>
      <c r="D64" s="37">
        <f>+GBA!A37</f>
        <v>43678</v>
      </c>
      <c r="E64" s="222">
        <f>'Salida Stata'!D34</f>
        <v>238.96818542480469</v>
      </c>
      <c r="F64" s="222">
        <f>'Salida Stata'!J34</f>
        <v>237.64723205566406</v>
      </c>
      <c r="G64" s="222">
        <f>'Salida Stata'!P34</f>
        <v>239.11601257324219</v>
      </c>
      <c r="H64" s="222">
        <f>'Salida Stata'!V34</f>
        <v>237.29347229003906</v>
      </c>
      <c r="I64" s="222">
        <f>'Salida Stata'!AB34</f>
        <v>238.65043640136719</v>
      </c>
      <c r="J64" s="222">
        <f>'Salida Stata'!AH34</f>
        <v>238.53118896484375</v>
      </c>
      <c r="K64" s="222">
        <f>'Salida Stata'!AN34</f>
        <v>238.00076293945312</v>
      </c>
      <c r="L64" s="19">
        <f>'Salida Stata'!AT34</f>
        <v>238.58102416992188</v>
      </c>
      <c r="M64" s="222">
        <f>'Salida Stata'!AZ34</f>
        <v>238.59425354003906</v>
      </c>
      <c r="N64" s="222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3.9507176432342694E-2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0.53545130013204023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">
      <c r="B65" s="110">
        <f t="shared" si="24"/>
        <v>65</v>
      </c>
      <c r="D65" s="37">
        <f>+GBA!A38</f>
        <v>43709</v>
      </c>
      <c r="E65" s="222">
        <f>'Salida Stata'!D35</f>
        <v>252.83381652832031</v>
      </c>
      <c r="F65" s="222">
        <f>'Salida Stata'!J35</f>
        <v>251.7933349609375</v>
      </c>
      <c r="G65" s="222">
        <f>'Salida Stata'!P35</f>
        <v>252.93315124511719</v>
      </c>
      <c r="H65" s="222">
        <f>'Salida Stata'!V35</f>
        <v>251.08731079101562</v>
      </c>
      <c r="I65" s="222">
        <f>'Salida Stata'!AB35</f>
        <v>252.640380859375</v>
      </c>
      <c r="J65" s="222">
        <f>'Salida Stata'!AH35</f>
        <v>252.22604370117188</v>
      </c>
      <c r="K65" s="222">
        <f>'Salida Stata'!AN35</f>
        <v>251.98583984375</v>
      </c>
      <c r="L65" s="19">
        <f>'Salida Stata'!AT35</f>
        <v>252.55848693847656</v>
      </c>
      <c r="M65" s="222">
        <f>'Salida Stata'!AZ35</f>
        <v>252.43690490722656</v>
      </c>
      <c r="N65" s="222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5.2518597387438914E-2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0.52382130390712134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">
      <c r="B66" s="110">
        <f t="shared" si="24"/>
        <v>66</v>
      </c>
      <c r="D66" s="37">
        <f>+GBA!A39</f>
        <v>43739</v>
      </c>
      <c r="E66" s="222">
        <f>'Salida Stata'!D36</f>
        <v>260.4793701171875</v>
      </c>
      <c r="F66" s="222">
        <f>'Salida Stata'!J36</f>
        <v>259.538330078125</v>
      </c>
      <c r="G66" s="222">
        <f>'Salida Stata'!P36</f>
        <v>260.64459228515625</v>
      </c>
      <c r="H66" s="222">
        <f>'Salida Stata'!V36</f>
        <v>259.121826171875</v>
      </c>
      <c r="I66" s="222">
        <f>'Salida Stata'!AB36</f>
        <v>260.45635986328125</v>
      </c>
      <c r="J66" s="222">
        <f>'Salida Stata'!AH36</f>
        <v>259.98907470703125</v>
      </c>
      <c r="K66" s="222">
        <f>'Salida Stata'!AN36</f>
        <v>259.89398193359375</v>
      </c>
      <c r="L66" s="19">
        <f>'Salida Stata'!AT36</f>
        <v>260.65625</v>
      </c>
      <c r="M66" s="222">
        <f>'Salida Stata'!AZ36</f>
        <v>260.6671142578125</v>
      </c>
      <c r="N66" s="222">
        <f>'Salida Stata'!BF36</f>
        <v>260.32363891601562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3.0166069924417727E-2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0.49676981182735802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260.32363891601562</v>
      </c>
      <c r="AV66" s="52">
        <f t="shared" si="40"/>
        <v>1.5573120117187145E-3</v>
      </c>
    </row>
    <row r="67" spans="2:48" x14ac:dyDescent="0.2">
      <c r="B67" s="110">
        <f t="shared" si="24"/>
        <v>67</v>
      </c>
      <c r="D67" s="37">
        <f>+GBA!A40</f>
        <v>43770</v>
      </c>
      <c r="E67" s="222">
        <f>'Salida Stata'!D37</f>
        <v>271.87631225585938</v>
      </c>
      <c r="F67" s="222">
        <f>'Salida Stata'!J37</f>
        <v>270.94110107421875</v>
      </c>
      <c r="G67" s="222">
        <f>'Salida Stata'!P37</f>
        <v>271.89328002929688</v>
      </c>
      <c r="H67" s="222">
        <f>'Salida Stata'!V37</f>
        <v>270.01522827148438</v>
      </c>
      <c r="I67" s="222">
        <f>'Salida Stata'!AB37</f>
        <v>271.494873046875</v>
      </c>
      <c r="J67" s="222">
        <f>'Salida Stata'!AH37</f>
        <v>271.05337524414062</v>
      </c>
      <c r="K67" s="222">
        <f>'Salida Stata'!AN37</f>
        <v>270.74966430664062</v>
      </c>
      <c r="L67" s="19">
        <f>'Salida Stata'!AT37</f>
        <v>271.45346069335938</v>
      </c>
      <c r="M67" s="222">
        <f>'Salida Stata'!AZ37</f>
        <v>271.35446166992188</v>
      </c>
      <c r="N67" s="222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4.429193263963227E-2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0.51453438449830147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">
      <c r="B68" s="110">
        <f t="shared" si="24"/>
        <v>68</v>
      </c>
      <c r="D68" s="37">
        <f>+GBA!A41</f>
        <v>43800</v>
      </c>
      <c r="E68" s="222">
        <f>'Salida Stata'!D38</f>
        <v>281.37966918945312</v>
      </c>
      <c r="F68" s="222">
        <f>'Salida Stata'!J38</f>
        <v>280.4688720703125</v>
      </c>
      <c r="G68" s="222">
        <f>'Salida Stata'!P38</f>
        <v>281.7359619140625</v>
      </c>
      <c r="H68" s="222">
        <f>'Salida Stata'!V38</f>
        <v>279.991455078125</v>
      </c>
      <c r="I68" s="222">
        <f>'Salida Stata'!AB38</f>
        <v>281.58065795898438</v>
      </c>
      <c r="J68" s="222">
        <f>'Salida Stata'!AH38</f>
        <v>281.14572143554688</v>
      </c>
      <c r="K68" s="222">
        <f>'Salida Stata'!AN38</f>
        <v>281.07598876953125</v>
      </c>
      <c r="L68" s="19">
        <f>'Salida Stata'!AT38</f>
        <v>281.98922729492188</v>
      </c>
      <c r="M68" s="222">
        <f>'Salida Stata'!AZ38</f>
        <v>281.97344970703125</v>
      </c>
      <c r="N68" s="222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4.021792422175241E-2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0.52907997873717383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281.37966918945312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">
      <c r="B69" s="110">
        <f t="shared" si="24"/>
        <v>69</v>
      </c>
      <c r="D69" s="37">
        <f>+GBA!A42</f>
        <v>43831</v>
      </c>
      <c r="E69" s="222">
        <f>'Salida Stata'!D39</f>
        <v>288.327880859375</v>
      </c>
      <c r="F69" s="222">
        <f>'Salida Stata'!J39</f>
        <v>287.5576171875</v>
      </c>
      <c r="G69" s="222">
        <f>'Salida Stata'!P39</f>
        <v>287.9071044921875</v>
      </c>
      <c r="H69" s="222">
        <f>'Salida Stata'!V39</f>
        <v>286.24032592773438</v>
      </c>
      <c r="I69" s="222">
        <f>'Salida Stata'!AB39</f>
        <v>287.72052001953125</v>
      </c>
      <c r="J69" s="222">
        <f>'Salida Stata'!AH39</f>
        <v>287.08316040039062</v>
      </c>
      <c r="K69" s="222">
        <f>'Salida Stata'!AN39</f>
        <v>286.67755126953125</v>
      </c>
      <c r="L69" s="19">
        <f>'Salida Stata'!AT39</f>
        <v>287.02676391601562</v>
      </c>
      <c r="M69" s="222">
        <f>'Salida Stata'!AZ39</f>
        <v>286.92919921875</v>
      </c>
      <c r="N69" s="222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1.9362147160471688E-2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0.51533476585648752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">
      <c r="B70" s="110">
        <f t="shared" si="24"/>
        <v>70</v>
      </c>
      <c r="D70" s="37">
        <f>+GBA!A43</f>
        <v>43862</v>
      </c>
      <c r="E70" s="222">
        <f>'Salida Stata'!D40</f>
        <v>294.0474853515625</v>
      </c>
      <c r="F70" s="222">
        <f>'Salida Stata'!J40</f>
        <v>293.17938232421875</v>
      </c>
      <c r="G70" s="222">
        <f>'Salida Stata'!P40</f>
        <v>293.36654663085938</v>
      </c>
      <c r="H70" s="222">
        <f>'Salida Stata'!V40</f>
        <v>291.71902465820312</v>
      </c>
      <c r="I70" s="222">
        <f>'Salida Stata'!AB40</f>
        <v>293.26522827148438</v>
      </c>
      <c r="J70" s="222">
        <f>'Salida Stata'!AH40</f>
        <v>292.54302978515625</v>
      </c>
      <c r="K70" s="222">
        <f>'Salida Stata'!AN40</f>
        <v>292.0032958984375</v>
      </c>
      <c r="L70" s="19">
        <f>'Salida Stata'!AT40</f>
        <v>292.22808837890625</v>
      </c>
      <c r="M70" s="222">
        <f>'Salida Stata'!AZ40</f>
        <v>292.07595825195312</v>
      </c>
      <c r="N70" s="222">
        <f>'Salida Stata'!BF40</f>
        <v>290.63565063476562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1.6286561270405508E-2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0.48599457053751749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290.63565063476562</v>
      </c>
      <c r="AV70" s="52">
        <f t="shared" si="40"/>
        <v>3.4118347167968466E-2</v>
      </c>
    </row>
    <row r="71" spans="2:48" x14ac:dyDescent="0.2">
      <c r="B71" s="110">
        <f t="shared" si="24"/>
        <v>71</v>
      </c>
      <c r="D71" s="37">
        <f>+GBA!A44</f>
        <v>43891</v>
      </c>
      <c r="E71" s="222">
        <f>'Salida Stata'!D41</f>
        <v>304.73464965820312</v>
      </c>
      <c r="F71" s="222">
        <f>'Salida Stata'!J41</f>
        <v>303.72418212890625</v>
      </c>
      <c r="G71" s="222">
        <f>'Salida Stata'!P41</f>
        <v>304.40988159179688</v>
      </c>
      <c r="H71" s="222">
        <f>'Salida Stata'!V41</f>
        <v>302.41839599609375</v>
      </c>
      <c r="I71" s="222">
        <f>'Salida Stata'!AB41</f>
        <v>303.84490966796875</v>
      </c>
      <c r="J71" s="222">
        <f>'Salida Stata'!AH41</f>
        <v>304.10122680664062</v>
      </c>
      <c r="K71" s="222">
        <f>'Salida Stata'!AN41</f>
        <v>302.60064697265625</v>
      </c>
      <c r="L71" s="19">
        <f>'Salida Stata'!AT41</f>
        <v>302.86575317382812</v>
      </c>
      <c r="M71" s="222">
        <f>'Salida Stata'!AZ41</f>
        <v>303.0045166015625</v>
      </c>
      <c r="N71" s="222">
        <f>'Salida Stata'!BF41</f>
        <v>300.90298461914062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2.5045120112431762E-2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0.4682693017792503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304.73464965820312</v>
      </c>
      <c r="AU71" s="19">
        <f t="shared" si="28"/>
        <v>300.90298461914062</v>
      </c>
      <c r="AV71" s="52">
        <f t="shared" si="40"/>
        <v>3.8316650390624929E-2</v>
      </c>
    </row>
    <row r="72" spans="2:48" x14ac:dyDescent="0.2">
      <c r="B72" s="110">
        <f t="shared" si="24"/>
        <v>72</v>
      </c>
      <c r="D72" s="37">
        <f>+GBA!A45</f>
        <v>43922</v>
      </c>
      <c r="E72" s="222">
        <f>'Salida Stata'!D42</f>
        <v>310.06109619140625</v>
      </c>
      <c r="F72" s="222">
        <f>'Salida Stata'!J42</f>
        <v>309.10614013671875</v>
      </c>
      <c r="G72" s="222">
        <f>'Salida Stata'!P42</f>
        <v>309.11764526367188</v>
      </c>
      <c r="H72" s="222">
        <f>'Salida Stata'!V42</f>
        <v>307.0723876953125</v>
      </c>
      <c r="I72" s="222">
        <f>'Salida Stata'!AB42</f>
        <v>308.552001953125</v>
      </c>
      <c r="J72" s="222">
        <f>'Salida Stata'!AH42</f>
        <v>308.42465209960938</v>
      </c>
      <c r="K72" s="222">
        <f>'Salida Stata'!AN42</f>
        <v>307.01132202148438</v>
      </c>
      <c r="L72" s="19">
        <f>'Salida Stata'!AT42</f>
        <v>307.06524658203125</v>
      </c>
      <c r="M72" s="222">
        <f>'Salida Stata'!AZ42</f>
        <v>306.95523071289062</v>
      </c>
      <c r="N72" s="222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1.2215503920796733E-2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0.4412294154007752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">
      <c r="B73" s="110">
        <f t="shared" si="24"/>
        <v>73</v>
      </c>
      <c r="D73" s="37">
        <f>+GBA!A46</f>
        <v>43952</v>
      </c>
      <c r="E73" s="222">
        <f>'Salida Stata'!D43</f>
        <v>314.53213500976562</v>
      </c>
      <c r="F73" s="222">
        <f>'Salida Stata'!J43</f>
        <v>313.79611206054688</v>
      </c>
      <c r="G73" s="222">
        <f>'Salida Stata'!P43</f>
        <v>313.71530151367188</v>
      </c>
      <c r="H73" s="222">
        <f>'Salida Stata'!V43</f>
        <v>311.50033569335938</v>
      </c>
      <c r="I73" s="222">
        <f>'Salida Stata'!AB43</f>
        <v>313.2066650390625</v>
      </c>
      <c r="J73" s="222">
        <f>'Salida Stata'!AH43</f>
        <v>312.89230346679688</v>
      </c>
      <c r="K73" s="222">
        <f>'Salida Stata'!AN43</f>
        <v>311.71002197265625</v>
      </c>
      <c r="L73" s="19">
        <f>'Salida Stata'!AT43</f>
        <v>311.74127197265625</v>
      </c>
      <c r="M73" s="222">
        <f>'Salida Stata'!AZ43</f>
        <v>311.4051513671875</v>
      </c>
      <c r="N73" s="222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2.1323123533167232E-2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0.42064166256671265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314.53213500976562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">
      <c r="B74" s="110">
        <f t="shared" si="24"/>
        <v>74</v>
      </c>
      <c r="D74" s="37">
        <f>+GBA!A47</f>
        <v>43983</v>
      </c>
      <c r="E74" s="222">
        <f>'Salida Stata'!D44</f>
        <v>320.50210571289062</v>
      </c>
      <c r="F74" s="222">
        <f>'Salida Stata'!J44</f>
        <v>320.11563110351562</v>
      </c>
      <c r="G74" s="222">
        <f>'Salida Stata'!P44</f>
        <v>319.7596435546875</v>
      </c>
      <c r="H74" s="222">
        <f>'Salida Stata'!V44</f>
        <v>317.8297119140625</v>
      </c>
      <c r="I74" s="222">
        <f>'Salida Stata'!AB44</f>
        <v>319.38427734375</v>
      </c>
      <c r="J74" s="222">
        <f>'Salida Stata'!AH44</f>
        <v>318.90371704101562</v>
      </c>
      <c r="K74" s="222">
        <f>'Salida Stata'!AN44</f>
        <v>318.02743530273438</v>
      </c>
      <c r="L74" s="19">
        <f>'Salida Stata'!AT44</f>
        <v>318.00714111328125</v>
      </c>
      <c r="M74" s="222">
        <f>'Salida Stata'!AZ44</f>
        <v>317.60720825195312</v>
      </c>
      <c r="N74" s="222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2.5355860631477212E-2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0.41347333821801069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320.50210571289062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">
      <c r="B75" s="110">
        <f t="shared" si="24"/>
        <v>75</v>
      </c>
      <c r="D75" s="37">
        <f>+GBA!A48</f>
        <v>44013</v>
      </c>
      <c r="E75" s="222">
        <f>'Salida Stata'!D45</f>
        <v>325.4039306640625</v>
      </c>
      <c r="F75" s="222">
        <f>'Salida Stata'!J45</f>
        <v>325.12832641601562</v>
      </c>
      <c r="G75" s="222">
        <f>'Salida Stata'!P45</f>
        <v>324.64263916015625</v>
      </c>
      <c r="H75" s="222">
        <f>'Salida Stata'!V45</f>
        <v>323.0137939453125</v>
      </c>
      <c r="I75" s="222">
        <f>'Salida Stata'!AB45</f>
        <v>324.48904418945312</v>
      </c>
      <c r="J75" s="222">
        <f>'Salida Stata'!AH45</f>
        <v>323.90548706054688</v>
      </c>
      <c r="K75" s="222">
        <f>'Salida Stata'!AN45</f>
        <v>323.22210693359375</v>
      </c>
      <c r="L75" s="19">
        <f>'Salida Stata'!AT45</f>
        <v>323.20181274414062</v>
      </c>
      <c r="M75" s="222">
        <f>'Salida Stata'!AZ45</f>
        <v>322.86239624023438</v>
      </c>
      <c r="N75" s="222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2.0883615778250819E-2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0.40697194361312761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">
      <c r="B76" s="110">
        <f t="shared" si="24"/>
        <v>76</v>
      </c>
      <c r="D76" s="37">
        <f>+GBA!A49</f>
        <v>44044</v>
      </c>
      <c r="E76" s="222">
        <f>'Salida Stata'!D46</f>
        <v>335.13980102539062</v>
      </c>
      <c r="F76" s="222">
        <f>'Salida Stata'!J46</f>
        <v>334.849853515625</v>
      </c>
      <c r="G76" s="222">
        <f>'Salida Stata'!P46</f>
        <v>334.04629516601562</v>
      </c>
      <c r="H76" s="222">
        <f>'Salida Stata'!V46</f>
        <v>332.270751953125</v>
      </c>
      <c r="I76" s="222">
        <f>'Salida Stata'!AB46</f>
        <v>333.82785034179688</v>
      </c>
      <c r="J76" s="222">
        <f>'Salida Stata'!AH46</f>
        <v>333.09597778320312</v>
      </c>
      <c r="K76" s="222">
        <f>'Salida Stata'!AN46</f>
        <v>332.36990356445312</v>
      </c>
      <c r="L76" s="19">
        <f>'Salida Stata'!AT46</f>
        <v>332.2330322265625</v>
      </c>
      <c r="M76" s="222">
        <f>'Salida Stata'!AZ46</f>
        <v>331.82778930664062</v>
      </c>
      <c r="N76" s="222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2.8810127863321933E-2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0.39249349886805773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335.13980102539062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">
      <c r="B77" s="110">
        <f t="shared" si="24"/>
        <v>77</v>
      </c>
      <c r="D77" s="37">
        <f>+GBA!A50</f>
        <v>44075</v>
      </c>
      <c r="E77" s="222">
        <f>'Salida Stata'!D47</f>
        <v>344.88552856445312</v>
      </c>
      <c r="F77" s="222">
        <f>'Salida Stata'!J47</f>
        <v>344.79379272460938</v>
      </c>
      <c r="G77" s="222">
        <f>'Salida Stata'!P47</f>
        <v>343.600830078125</v>
      </c>
      <c r="H77" s="222">
        <f>'Salida Stata'!V47</f>
        <v>341.8138427734375</v>
      </c>
      <c r="I77" s="222">
        <f>'Salida Stata'!AB47</f>
        <v>343.22793579101562</v>
      </c>
      <c r="J77" s="222">
        <f>'Salida Stata'!AH47</f>
        <v>342.30233764648438</v>
      </c>
      <c r="K77" s="222">
        <f>'Salida Stata'!AN47</f>
        <v>341.81173706054688</v>
      </c>
      <c r="L77" s="19">
        <f>'Salida Stata'!AT47</f>
        <v>341.52850341796875</v>
      </c>
      <c r="M77" s="222">
        <f>'Salida Stata'!AZ47</f>
        <v>340.8165283203125</v>
      </c>
      <c r="N77" s="222">
        <f>'Salida Stata'!BF47</f>
        <v>339.54348754882812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2.1743237330647647E-2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0.35177736434009899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344.88552856445312</v>
      </c>
      <c r="AU77" s="19">
        <f t="shared" si="28"/>
        <v>339.54348754882812</v>
      </c>
      <c r="AV77" s="52">
        <f t="shared" si="40"/>
        <v>5.3420410156249876E-2</v>
      </c>
    </row>
    <row r="78" spans="2:48" x14ac:dyDescent="0.2">
      <c r="B78" s="110">
        <f t="shared" si="24"/>
        <v>78</v>
      </c>
      <c r="D78" s="37">
        <f>+GBA!A51</f>
        <v>44105</v>
      </c>
      <c r="E78" s="222">
        <f>'Salida Stata'!D48</f>
        <v>358.2412109375</v>
      </c>
      <c r="F78" s="222">
        <f>'Salida Stata'!J48</f>
        <v>358.11892700195312</v>
      </c>
      <c r="G78" s="222">
        <f>'Salida Stata'!P48</f>
        <v>356.32699584960938</v>
      </c>
      <c r="H78" s="222">
        <f>'Salida Stata'!V48</f>
        <v>354.44683837890625</v>
      </c>
      <c r="I78" s="222">
        <f>'Salida Stata'!AB48</f>
        <v>355.92727661132812</v>
      </c>
      <c r="J78" s="222">
        <f>'Salida Stata'!AH48</f>
        <v>354.66183471679688</v>
      </c>
      <c r="K78" s="222">
        <f>'Salida Stata'!AN48</f>
        <v>354.22323608398438</v>
      </c>
      <c r="L78" s="19">
        <f>'Salida Stata'!AT48</f>
        <v>353.72824096679688</v>
      </c>
      <c r="M78" s="222">
        <f>'Salida Stata'!AZ48</f>
        <v>352.63485717773438</v>
      </c>
      <c r="N78" s="222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3.378260911099229E-2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0.35652296405687034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">
      <c r="B79" s="110">
        <f t="shared" si="24"/>
        <v>79</v>
      </c>
      <c r="D79" s="37">
        <f>+GBA!A52</f>
        <v>44136</v>
      </c>
      <c r="E79" s="222">
        <f>'Salida Stata'!D49</f>
        <v>367.90646362304688</v>
      </c>
      <c r="F79" s="222">
        <f>'Salida Stata'!J49</f>
        <v>368.03182983398438</v>
      </c>
      <c r="G79" s="222">
        <f>'Salida Stata'!P49</f>
        <v>366.08352661132812</v>
      </c>
      <c r="H79" s="222">
        <f>'Salida Stata'!V49</f>
        <v>364.50762939453125</v>
      </c>
      <c r="I79" s="222">
        <f>'Salida Stata'!AB49</f>
        <v>365.92324829101562</v>
      </c>
      <c r="J79" s="222">
        <f>'Salida Stata'!AH49</f>
        <v>364.53262329101562</v>
      </c>
      <c r="K79" s="222">
        <f>'Salida Stata'!AN49</f>
        <v>364.65603637695312</v>
      </c>
      <c r="L79" s="19">
        <f>'Salida Stata'!AT49</f>
        <v>364.2115478515625</v>
      </c>
      <c r="M79" s="222">
        <f>'Salida Stata'!AZ49</f>
        <v>363.11996459960938</v>
      </c>
      <c r="N79" s="222">
        <f>'Salida Stata'!BF49</f>
        <v>362.24575805664062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3.3524129067309838E-2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0.3425357135938818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362.24575805664062</v>
      </c>
      <c r="AV79" s="52">
        <f t="shared" si="40"/>
        <v>5.6607055664062322E-2</v>
      </c>
    </row>
    <row r="80" spans="2:48" x14ac:dyDescent="0.2">
      <c r="B80" s="110">
        <f t="shared" si="24"/>
        <v>80</v>
      </c>
      <c r="D80" s="37">
        <f>+GBA!A53</f>
        <v>44166</v>
      </c>
      <c r="E80" s="222">
        <f>'Salida Stata'!D50</f>
        <v>380.47576904296875</v>
      </c>
      <c r="F80" s="222">
        <f>'Salida Stata'!J50</f>
        <v>380.76559448242188</v>
      </c>
      <c r="G80" s="222">
        <f>'Salida Stata'!P50</f>
        <v>378.8189697265625</v>
      </c>
      <c r="H80" s="222">
        <f>'Salida Stata'!V50</f>
        <v>377.25921630859375</v>
      </c>
      <c r="I80" s="222">
        <f>'Salida Stata'!AB50</f>
        <v>378.93374633789062</v>
      </c>
      <c r="J80" s="222">
        <f>'Salida Stata'!AH50</f>
        <v>377.22085571289062</v>
      </c>
      <c r="K80" s="222">
        <f>'Salida Stata'!AN50</f>
        <v>378.08203125</v>
      </c>
      <c r="L80" s="19">
        <f>'Salida Stata'!AT50</f>
        <v>377.831787109375</v>
      </c>
      <c r="M80" s="222">
        <f>'Salida Stata'!AZ50</f>
        <v>376.55364990234375</v>
      </c>
      <c r="N80" s="222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3.8849463398980211E-2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0.34076953798351628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">
      <c r="B81" s="110">
        <f t="shared" si="24"/>
        <v>81</v>
      </c>
      <c r="D81" s="37">
        <f>+GBA!A54</f>
        <v>44197</v>
      </c>
      <c r="E81" s="222">
        <f>'Salida Stata'!D51</f>
        <v>392.9700927734375</v>
      </c>
      <c r="F81" s="222">
        <f>'Salida Stata'!J51</f>
        <v>393.55935668945312</v>
      </c>
      <c r="G81" s="222">
        <f>'Salida Stata'!P51</f>
        <v>391.06137084960938</v>
      </c>
      <c r="H81" s="222">
        <f>'Salida Stata'!V51</f>
        <v>389.99267578125</v>
      </c>
      <c r="I81" s="222">
        <f>'Salida Stata'!AB51</f>
        <v>391.82400512695312</v>
      </c>
      <c r="J81" s="222">
        <f>'Salida Stata'!AH51</f>
        <v>389.70748901367188</v>
      </c>
      <c r="K81" s="222">
        <f>'Salida Stata'!AN51</f>
        <v>390.71673583984375</v>
      </c>
      <c r="L81" s="19">
        <f>'Salida Stata'!AT51</f>
        <v>390.1512451171875</v>
      </c>
      <c r="M81" s="222">
        <f>'Salida Stata'!AZ51</f>
        <v>388.8387451171875</v>
      </c>
      <c r="N81" s="222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3.3772282092896733E-2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0.35972322388351463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">
      <c r="B82" s="110">
        <f t="shared" si="24"/>
        <v>82</v>
      </c>
      <c r="D82" s="37">
        <f>+GBA!A55</f>
        <v>44228</v>
      </c>
      <c r="E82" s="222">
        <f>'Salida Stata'!D52</f>
        <v>407.00088500976562</v>
      </c>
      <c r="F82" s="222">
        <f>'Salida Stata'!J52</f>
        <v>407.590576171875</v>
      </c>
      <c r="G82" s="222">
        <f>'Salida Stata'!P52</f>
        <v>404.64739990234375</v>
      </c>
      <c r="H82" s="222">
        <f>'Salida Stata'!V52</f>
        <v>404.16445922851562</v>
      </c>
      <c r="I82" s="222">
        <f>'Salida Stata'!AB52</f>
        <v>405.84848022460938</v>
      </c>
      <c r="J82" s="222">
        <f>'Salida Stata'!AH52</f>
        <v>403.43328857421875</v>
      </c>
      <c r="K82" s="222">
        <f>'Salida Stata'!AN52</f>
        <v>404.83041381835938</v>
      </c>
      <c r="L82" s="19">
        <f>'Salida Stata'!AT52</f>
        <v>404.15768432617188</v>
      </c>
      <c r="M82" s="222">
        <f>'Salida Stata'!AZ52</f>
        <v>402.74273681640625</v>
      </c>
      <c r="N82" s="222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3.3929079232042136E-2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0.38332772906385681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407.00088500976562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">
      <c r="B83" s="110">
        <f t="shared" si="24"/>
        <v>83</v>
      </c>
      <c r="D83" s="37">
        <f>+GBA!A56</f>
        <v>44256</v>
      </c>
      <c r="E83" s="222">
        <f>'Salida Stata'!D53</f>
        <v>428.81280517578125</v>
      </c>
      <c r="F83" s="222">
        <f>'Salida Stata'!J53</f>
        <v>429.42971801757812</v>
      </c>
      <c r="G83" s="222">
        <f>'Salida Stata'!P53</f>
        <v>426.94747924804688</v>
      </c>
      <c r="H83" s="222">
        <f>'Salida Stata'!V53</f>
        <v>425.634521484375</v>
      </c>
      <c r="I83" s="222">
        <f>'Salida Stata'!AB53</f>
        <v>426.90707397460938</v>
      </c>
      <c r="J83" s="222">
        <f>'Salida Stata'!AH53</f>
        <v>426.20614624023438</v>
      </c>
      <c r="K83" s="222">
        <f>'Salida Stata'!AN53</f>
        <v>426.30233764648438</v>
      </c>
      <c r="L83" s="19">
        <f>'Salida Stata'!AT53</f>
        <v>425.66903686523438</v>
      </c>
      <c r="M83" s="222">
        <f>'Salida Stata'!AZ53</f>
        <v>424.14682006835938</v>
      </c>
      <c r="N83" s="222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4.0443609308288053E-2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0.40410843097869709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9" si="75">+($AT83/$AT$82)-($AU83/$AU$82)</f>
        <v>2.784622158590544E-3</v>
      </c>
    </row>
    <row r="84" spans="2:50" x14ac:dyDescent="0.2">
      <c r="B84" s="110">
        <f t="shared" si="24"/>
        <v>84</v>
      </c>
      <c r="D84" s="37">
        <f>+GBA!A57</f>
        <v>44287</v>
      </c>
      <c r="E84" s="222">
        <f>'Salida Stata'!D54</f>
        <v>447.1192626953125</v>
      </c>
      <c r="F84" s="222">
        <f>'Salida Stata'!J54</f>
        <v>447.65606689453125</v>
      </c>
      <c r="G84" s="222">
        <f>'Salida Stata'!P54</f>
        <v>444.84158325195312</v>
      </c>
      <c r="H84" s="222">
        <f>'Salida Stata'!V54</f>
        <v>443.4683837890625</v>
      </c>
      <c r="I84" s="222">
        <f>'Salida Stata'!AB54</f>
        <v>444.6505126953125</v>
      </c>
      <c r="J84" s="222">
        <f>'Salida Stata'!AH54</f>
        <v>443.8345947265625</v>
      </c>
      <c r="K84" s="222">
        <f>'Salida Stata'!AN54</f>
        <v>443.97607421875</v>
      </c>
      <c r="L84" s="19">
        <f>'Salida Stata'!AT54</f>
        <v>443.21524047851562</v>
      </c>
      <c r="M84" s="222">
        <f>'Salida Stata'!AZ54</f>
        <v>441.42431640625</v>
      </c>
      <c r="N84" s="222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3.9399892160336236E-2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0.44181762291488602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">
      <c r="B85" s="110">
        <f t="shared" si="24"/>
        <v>85</v>
      </c>
      <c r="D85" s="37">
        <f>+GBA!A58</f>
        <v>44317</v>
      </c>
      <c r="E85" s="222">
        <f>'Salida Stata'!D55</f>
        <v>460.77047729492188</v>
      </c>
      <c r="F85" s="222">
        <f>'Salida Stata'!J55</f>
        <v>461.38223266601562</v>
      </c>
      <c r="G85" s="222">
        <f>'Salida Stata'!P55</f>
        <v>458.58929443359375</v>
      </c>
      <c r="H85" s="222">
        <f>'Salida Stata'!V55</f>
        <v>457.63546752929688</v>
      </c>
      <c r="I85" s="222">
        <f>'Salida Stata'!AB55</f>
        <v>458.84738159179688</v>
      </c>
      <c r="J85" s="222">
        <f>'Salida Stata'!AH55</f>
        <v>457.9903564453125</v>
      </c>
      <c r="K85" s="222">
        <f>'Salida Stata'!AN55</f>
        <v>458.9661865234375</v>
      </c>
      <c r="L85" s="19">
        <f>'Salida Stata'!AT55</f>
        <v>458.3172607421875</v>
      </c>
      <c r="M85" s="222">
        <f>'Salida Stata'!AZ55</f>
        <v>456.4447021484375</v>
      </c>
      <c r="N85" s="222">
        <f>'Salida Stata'!BF55</f>
        <v>455.37380981445312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3.9739372632489278E-2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0.46781612611878476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455.37380981445312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">
      <c r="B86" s="110">
        <f t="shared" si="24"/>
        <v>86</v>
      </c>
      <c r="D86" s="37">
        <f>+GBA!A59</f>
        <v>44348</v>
      </c>
      <c r="E86" s="222">
        <f>'Salida Stata'!D56</f>
        <v>475.68026733398438</v>
      </c>
      <c r="F86" s="222">
        <f>'Salida Stata'!J56</f>
        <v>476.38055419921875</v>
      </c>
      <c r="G86" s="222">
        <f>'Salida Stata'!P56</f>
        <v>473.1524658203125</v>
      </c>
      <c r="H86" s="222">
        <f>'Salida Stata'!V56</f>
        <v>472.42230224609375</v>
      </c>
      <c r="I86" s="222">
        <f>'Salida Stata'!AB56</f>
        <v>473.40170288085938</v>
      </c>
      <c r="J86" s="222">
        <f>'Salida Stata'!AH56</f>
        <v>472.25186157226562</v>
      </c>
      <c r="K86" s="222">
        <f>'Salida Stata'!AN56</f>
        <v>473.22073364257812</v>
      </c>
      <c r="L86" s="19">
        <f>'Salida Stata'!AT56</f>
        <v>472.24758911132812</v>
      </c>
      <c r="M86" s="222">
        <f>'Salida Stata'!AZ56</f>
        <v>470.08639526367188</v>
      </c>
      <c r="N86" s="222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3.6009221793016355E-2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0.48306661222869418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">
      <c r="B87" s="110">
        <f t="shared" si="24"/>
        <v>87</v>
      </c>
      <c r="D87" s="37">
        <f>+GBA!A60</f>
        <v>44378</v>
      </c>
      <c r="E87" s="222">
        <f>'Salida Stata'!D57</f>
        <v>490.3311767578125</v>
      </c>
      <c r="F87" s="222">
        <f>'Salida Stata'!J57</f>
        <v>490.94683837890625</v>
      </c>
      <c r="G87" s="222">
        <f>'Salida Stata'!P57</f>
        <v>487.549072265625</v>
      </c>
      <c r="H87" s="222">
        <f>'Salida Stata'!V57</f>
        <v>486.80746459960938</v>
      </c>
      <c r="I87" s="222">
        <f>'Salida Stata'!AB57</f>
        <v>487.9739990234375</v>
      </c>
      <c r="J87" s="222">
        <f>'Salida Stata'!AH57</f>
        <v>486.8074951171875</v>
      </c>
      <c r="K87" s="222">
        <f>'Salida Stata'!AN57</f>
        <v>487.51443481445312</v>
      </c>
      <c r="L87" s="19">
        <f>'Salida Stata'!AT57</f>
        <v>486.68356323242188</v>
      </c>
      <c r="M87" s="222">
        <f>'Salida Stata'!AZ57</f>
        <v>484.81814575195312</v>
      </c>
      <c r="N87" s="222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3.5610348527468139E-2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0.50446055499554854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">
      <c r="B88" s="110">
        <f t="shared" si="24"/>
        <v>88</v>
      </c>
      <c r="D88" s="37">
        <f>+GBA!A61</f>
        <v>44409</v>
      </c>
      <c r="E88" s="222">
        <f>'Salida Stata'!D58</f>
        <v>501.66519165039062</v>
      </c>
      <c r="F88" s="222">
        <f>'Salida Stata'!J58</f>
        <v>502.462890625</v>
      </c>
      <c r="G88" s="222">
        <f>'Salida Stata'!P58</f>
        <v>499.46160888671875</v>
      </c>
      <c r="H88" s="222">
        <f>'Salida Stata'!V58</f>
        <v>498.52447509765625</v>
      </c>
      <c r="I88" s="222">
        <f>'Salida Stata'!AB58</f>
        <v>499.8486328125</v>
      </c>
      <c r="J88" s="222">
        <f>'Salida Stata'!AH58</f>
        <v>498.93545532226562</v>
      </c>
      <c r="K88" s="222">
        <f>'Salida Stata'!AN58</f>
        <v>499.96533203125</v>
      </c>
      <c r="L88" s="19">
        <f>'Salida Stata'!AT58</f>
        <v>499.57315063476562</v>
      </c>
      <c r="M88" s="222">
        <f>'Salida Stata'!AZ58</f>
        <v>497.84506225585938</v>
      </c>
      <c r="N88" s="222">
        <f>'Salida Stata'!BF58</f>
        <v>496.93020629882812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2.6820588190465733E-2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0.50155119020670513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501.66519165039062</v>
      </c>
      <c r="AU88" s="19">
        <f t="shared" si="28"/>
        <v>496.93020629882812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">
      <c r="B89" s="110">
        <f t="shared" si="24"/>
        <v>89</v>
      </c>
      <c r="D89" s="37">
        <f>+GBA!A62</f>
        <v>44440</v>
      </c>
      <c r="E89" s="222">
        <f>'Salida Stata'!D59</f>
        <v>520.42303466796875</v>
      </c>
      <c r="F89" s="222">
        <f>'Salida Stata'!J59</f>
        <v>521.5653076171875</v>
      </c>
      <c r="G89" s="222">
        <f>'Salida Stata'!P59</f>
        <v>518.3240966796875</v>
      </c>
      <c r="H89" s="222">
        <f>'Salida Stata'!V59</f>
        <v>517.646728515625</v>
      </c>
      <c r="I89" s="222">
        <f>'Salida Stata'!AB59</f>
        <v>518.8232421875</v>
      </c>
      <c r="J89" s="222">
        <f>'Salida Stata'!AH59</f>
        <v>517.83734130859375</v>
      </c>
      <c r="K89" s="222">
        <f>'Salida Stata'!AN59</f>
        <v>519.21246337890625</v>
      </c>
      <c r="L89" s="19">
        <f>'Salida Stata'!AT59</f>
        <v>518.867431640625</v>
      </c>
      <c r="M89" s="222">
        <f>'Salida Stata'!AZ59</f>
        <v>516.9173583984375</v>
      </c>
      <c r="N89" s="222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3.2048582004045478E-2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0.51669589779513747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">
      <c r="B90" s="110">
        <f t="shared" si="24"/>
        <v>90</v>
      </c>
      <c r="D90" s="37">
        <f>+GBA!A63</f>
        <v>44470</v>
      </c>
      <c r="E90" s="222">
        <f>'Salida Stata'!D60</f>
        <v>539.73046875</v>
      </c>
      <c r="F90" s="222">
        <f>'Salida Stata'!J60</f>
        <v>541.10601806640625</v>
      </c>
      <c r="G90" s="222">
        <f>'Salida Stata'!P60</f>
        <v>537.63043212890625</v>
      </c>
      <c r="H90" s="222">
        <f>'Salida Stata'!V60</f>
        <v>536.4219970703125</v>
      </c>
      <c r="I90" s="222">
        <f>'Salida Stata'!AB60</f>
        <v>538.30029296875</v>
      </c>
      <c r="J90" s="222">
        <f>'Salida Stata'!AH60</f>
        <v>536.8897705078125</v>
      </c>
      <c r="K90" s="222">
        <f>'Salida Stata'!AN60</f>
        <v>538.81201171875</v>
      </c>
      <c r="L90" s="19">
        <f>'Salida Stata'!AT60</f>
        <v>538.7020263671875</v>
      </c>
      <c r="M90" s="222">
        <f>'Salida Stata'!AZ60</f>
        <v>536.4468994140625</v>
      </c>
      <c r="N90" s="222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3.5904416291373753E-2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0.51980886972756757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">
      <c r="B91" s="110">
        <f t="shared" si="24"/>
        <v>91</v>
      </c>
      <c r="D91" s="37">
        <f>+GBA!A64</f>
        <v>44501</v>
      </c>
      <c r="E91" s="222">
        <f>'Salida Stata'!D61</f>
        <v>551.16143798828125</v>
      </c>
      <c r="F91" s="222">
        <f>'Salida Stata'!J61</f>
        <v>552.37335205078125</v>
      </c>
      <c r="G91" s="222">
        <f>'Salida Stata'!P61</f>
        <v>548.95501708984375</v>
      </c>
      <c r="H91" s="222">
        <f>'Salida Stata'!V61</f>
        <v>547.98382568359375</v>
      </c>
      <c r="I91" s="222">
        <f>'Salida Stata'!AB61</f>
        <v>550.2022705078125</v>
      </c>
      <c r="J91" s="222">
        <f>'Salida Stata'!AH61</f>
        <v>548.60943603515625</v>
      </c>
      <c r="K91" s="222">
        <f>'Salida Stata'!AN61</f>
        <v>550.8050537109375</v>
      </c>
      <c r="L91" s="19">
        <f>'Salida Stata'!AT61</f>
        <v>550.95135498046875</v>
      </c>
      <c r="M91" s="222">
        <f>'Salida Stata'!AZ61</f>
        <v>548.646240234375</v>
      </c>
      <c r="N91" s="222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2.6621457790323655E-2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0.5096584138876592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">
      <c r="B92" s="110">
        <f t="shared" si="24"/>
        <v>92</v>
      </c>
      <c r="D92" s="37">
        <f>+GBA!A65</f>
        <v>44531</v>
      </c>
      <c r="E92" s="222">
        <f>'Salida Stata'!D62</f>
        <v>573.46417236328125</v>
      </c>
      <c r="F92" s="222">
        <f>'Salida Stata'!J62</f>
        <v>574.89825439453125</v>
      </c>
      <c r="G92" s="222">
        <f>'Salida Stata'!P62</f>
        <v>570.7054443359375</v>
      </c>
      <c r="H92" s="222">
        <f>'Salida Stata'!V62</f>
        <v>570.86846923828125</v>
      </c>
      <c r="I92" s="222">
        <f>'Salida Stata'!AB62</f>
        <v>572.39459228515625</v>
      </c>
      <c r="J92" s="222">
        <f>'Salida Stata'!AH62</f>
        <v>570.62158203125</v>
      </c>
      <c r="K92" s="222">
        <f>'Salida Stata'!AN62</f>
        <v>573.5184326171875</v>
      </c>
      <c r="L92" s="19">
        <f>'Salida Stata'!AT62</f>
        <v>572.95013427734375</v>
      </c>
      <c r="M92" s="222">
        <f>'Salida Stata'!AZ62</f>
        <v>570.13946533203125</v>
      </c>
      <c r="N92" s="222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4.2178392253117591E-2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0.51449602090479041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">
      <c r="B93" s="110">
        <f t="shared" si="24"/>
        <v>93</v>
      </c>
      <c r="D93" s="37">
        <f>+GBA!A66</f>
        <v>44562</v>
      </c>
      <c r="E93" s="222">
        <f>'Salida Stata'!D63</f>
        <v>596.66717529296875</v>
      </c>
      <c r="F93" s="222">
        <f>'Salida Stata'!J63</f>
        <v>598.2806396484375</v>
      </c>
      <c r="G93" s="222">
        <f>'Salida Stata'!P63</f>
        <v>593.224609375</v>
      </c>
      <c r="H93" s="222">
        <f>'Salida Stata'!V63</f>
        <v>593.20550537109375</v>
      </c>
      <c r="I93" s="222">
        <f>'Salida Stata'!AB63</f>
        <v>595.65802001953125</v>
      </c>
      <c r="J93" s="222">
        <f>'Salida Stata'!AH63</f>
        <v>593.1737060546875</v>
      </c>
      <c r="K93" s="222">
        <f>'Salida Stata'!AN63</f>
        <v>596.1248779296875</v>
      </c>
      <c r="L93" s="19">
        <f>'Salida Stata'!AT63</f>
        <v>595.5126953125</v>
      </c>
      <c r="M93" s="222">
        <f>'Salida Stata'!AZ63</f>
        <v>592.65643310546875</v>
      </c>
      <c r="N93" s="222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4.0629218118161559E-2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0.52454156237049698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">
      <c r="B94" s="110">
        <f t="shared" si="24"/>
        <v>94</v>
      </c>
      <c r="D94" s="37">
        <f>+GBA!A67</f>
        <v>44593</v>
      </c>
      <c r="E94" s="222">
        <f>'Salida Stata'!D64</f>
        <v>628.823974609375</v>
      </c>
      <c r="F94" s="222">
        <f>'Salida Stata'!J64</f>
        <v>629.91357421875</v>
      </c>
      <c r="G94" s="222">
        <f>'Salida Stata'!P64</f>
        <v>622.9742431640625</v>
      </c>
      <c r="H94" s="222">
        <f>'Salida Stata'!V64</f>
        <v>622.389892578125</v>
      </c>
      <c r="I94" s="222">
        <f>'Salida Stata'!AB64</f>
        <v>625.2650146484375</v>
      </c>
      <c r="J94" s="222">
        <f>'Salida Stata'!AH64</f>
        <v>621.95367431640625</v>
      </c>
      <c r="K94" s="222">
        <f>'Salida Stata'!AN64</f>
        <v>624.06329345703125</v>
      </c>
      <c r="L94" s="19">
        <f>'Salida Stata'!AT64</f>
        <v>622.7650146484375</v>
      </c>
      <c r="M94" s="222">
        <f>'Salida Stata'!AZ64</f>
        <v>619.23907470703125</v>
      </c>
      <c r="N94" s="222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4.3417293596158313E-2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0.53853205498873336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">
      <c r="B95" s="110">
        <f t="shared" si="24"/>
        <v>95</v>
      </c>
      <c r="D95" s="37">
        <f>+GBA!A68</f>
        <v>44621</v>
      </c>
      <c r="E95" s="222">
        <f>'Salida Stata'!D65</f>
        <v>671.64501953125</v>
      </c>
      <c r="F95" s="222">
        <f>'Salida Stata'!J65</f>
        <v>671.97235107421875</v>
      </c>
      <c r="G95" s="222">
        <f>'Salida Stata'!P65</f>
        <v>666.21331787109375</v>
      </c>
      <c r="H95" s="222">
        <f>'Salida Stata'!V65</f>
        <v>663.9488525390625</v>
      </c>
      <c r="I95" s="222">
        <f>'Salida Stata'!AB65</f>
        <v>666.99395751953125</v>
      </c>
      <c r="J95" s="222">
        <f>'Salida Stata'!AH65</f>
        <v>665.4576416015625</v>
      </c>
      <c r="K95" s="222">
        <f>'Salida Stata'!AN65</f>
        <v>665.77252197265625</v>
      </c>
      <c r="L95" s="19">
        <f>'Salida Stata'!AT65</f>
        <v>664.81951904296875</v>
      </c>
      <c r="M95" s="222">
        <f>'Salida Stata'!AZ65</f>
        <v>661.04949951171875</v>
      </c>
      <c r="N95" s="222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5.4731674613298864E-2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0.5596602029045501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">
      <c r="B96" s="110">
        <f t="shared" si="24"/>
        <v>96</v>
      </c>
      <c r="D96" s="37">
        <f>+GBA!A69</f>
        <v>44652</v>
      </c>
      <c r="E96" s="222">
        <f>'Salida Stata'!D66</f>
        <v>713.52911376953125</v>
      </c>
      <c r="F96" s="222">
        <f>'Salida Stata'!J66</f>
        <v>713.97998046875</v>
      </c>
      <c r="G96" s="222">
        <f>'Salida Stata'!P66</f>
        <v>707.63262939453125</v>
      </c>
      <c r="H96" s="222">
        <f>'Salida Stata'!V66</f>
        <v>704.68597412109375</v>
      </c>
      <c r="I96" s="222">
        <f>'Salida Stata'!AB66</f>
        <v>708.55511474609375</v>
      </c>
      <c r="J96" s="222">
        <f>'Salida Stata'!AH66</f>
        <v>706.50067138671875</v>
      </c>
      <c r="K96" s="222">
        <f>'Salida Stata'!AN66</f>
        <v>707.26519775390625</v>
      </c>
      <c r="L96" s="19">
        <f>'Salida Stata'!AT66</f>
        <v>706.219970703125</v>
      </c>
      <c r="M96" s="222">
        <f>'Salida Stata'!AZ66</f>
        <v>701.52252197265625</v>
      </c>
      <c r="N96" s="222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5.8535296501754264E-2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0.58837362575835295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">
      <c r="B97" s="110">
        <f t="shared" ref="B97:B149" si="76">+ROW()</f>
        <v>97</v>
      </c>
      <c r="D97" s="37">
        <f>+GBA!A70</f>
        <v>44682</v>
      </c>
      <c r="E97" s="222">
        <f>'Salida Stata'!D67</f>
        <v>746.35321044921875</v>
      </c>
      <c r="F97" s="222">
        <f>'Salida Stata'!J67</f>
        <v>747.204345703125</v>
      </c>
      <c r="G97" s="222">
        <f>'Salida Stata'!P67</f>
        <v>740.35955810546875</v>
      </c>
      <c r="H97" s="222">
        <f>'Salida Stata'!V67</f>
        <v>737.864990234375</v>
      </c>
      <c r="I97" s="222">
        <f>'Salida Stata'!AB67</f>
        <v>741.73956298828125</v>
      </c>
      <c r="J97" s="222">
        <f>'Salida Stata'!AH67</f>
        <v>739.41790771484375</v>
      </c>
      <c r="K97" s="222">
        <f>'Salida Stata'!AN67</f>
        <v>741.003173828125</v>
      </c>
      <c r="L97" s="19">
        <f>'Salida Stata'!AT67</f>
        <v>740.069091796875</v>
      </c>
      <c r="M97" s="222">
        <f>'Salida Stata'!AZ67</f>
        <v>735.124755859375</v>
      </c>
      <c r="N97" s="222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5.4380378843174926E-2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0.61074018100453675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">
      <c r="B98" s="110">
        <f t="shared" si="76"/>
        <v>98</v>
      </c>
      <c r="D98" s="37">
        <f>+GBA!A71</f>
        <v>44713</v>
      </c>
      <c r="E98" s="222">
        <f>'Salida Stata'!D68</f>
        <v>786.24505615234375</v>
      </c>
      <c r="F98" s="222">
        <f>'Salida Stata'!J68</f>
        <v>787.142333984375</v>
      </c>
      <c r="G98" s="222">
        <f>'Salida Stata'!P68</f>
        <v>780.196044921875</v>
      </c>
      <c r="H98" s="222">
        <f>'Salida Stata'!V68</f>
        <v>777.188720703125</v>
      </c>
      <c r="I98" s="222">
        <f>'Salida Stata'!AB68</f>
        <v>781.845703125</v>
      </c>
      <c r="J98" s="222">
        <f>'Salida Stata'!AH68</f>
        <v>778.80096435546875</v>
      </c>
      <c r="K98" s="222">
        <f>'Salida Stata'!AN68</f>
        <v>780.76513671875</v>
      </c>
      <c r="L98" s="19">
        <f>'Salida Stata'!AT68</f>
        <v>780.65240478515625</v>
      </c>
      <c r="M98" s="222">
        <f>'Salida Stata'!AZ68</f>
        <v>775.75213623046875</v>
      </c>
      <c r="N98" s="222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6.10853051426552E-2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0.64972733882498312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9" si="91">+($AT98/$AT$32)-($AU98/$AU$32)</f>
        <v>0.12182739257812525</v>
      </c>
      <c r="AW98" s="52">
        <f t="shared" si="75"/>
        <v>8.4409200405697327E-3</v>
      </c>
    </row>
    <row r="99" spans="2:49" x14ac:dyDescent="0.2">
      <c r="B99" s="110">
        <f t="shared" si="76"/>
        <v>99</v>
      </c>
      <c r="D99" s="37">
        <f>+GBA!A72</f>
        <v>44743</v>
      </c>
      <c r="E99" s="222">
        <f>'Salida Stata'!D69</f>
        <v>840.28472900390625</v>
      </c>
      <c r="F99" s="222">
        <f>'Salida Stata'!J69</f>
        <v>842.12982177734375</v>
      </c>
      <c r="G99" s="222">
        <f>'Salida Stata'!P69</f>
        <v>834.6766357421875</v>
      </c>
      <c r="H99" s="222">
        <f>'Salida Stata'!V69</f>
        <v>832.4193115234375</v>
      </c>
      <c r="I99" s="222">
        <f>'Salida Stata'!AB69</f>
        <v>837.83563232421875</v>
      </c>
      <c r="J99" s="222">
        <f>'Salida Stata'!AH69</f>
        <v>834.8038330078125</v>
      </c>
      <c r="K99" s="222">
        <f>'Salida Stata'!AN69</f>
        <v>837.21478271484375</v>
      </c>
      <c r="L99" s="19">
        <f>'Salida Stata'!AT69</f>
        <v>837.7525634765625</v>
      </c>
      <c r="M99" s="222">
        <f>'Salida Stata'!AZ69</f>
        <v>833.67730712890625</v>
      </c>
      <c r="N99" s="222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7.918728757849669E-2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0.7191454049895516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">
      <c r="B100" s="110">
        <f t="shared" si="76"/>
        <v>100</v>
      </c>
      <c r="D100" s="37">
        <f>+GBA!A73</f>
        <v>44774</v>
      </c>
      <c r="E100" s="222">
        <f>'Salida Stata'!D70</f>
        <v>899.3717041015625</v>
      </c>
      <c r="F100" s="222">
        <f>'Salida Stata'!J70</f>
        <v>901.4072265625</v>
      </c>
      <c r="G100" s="222">
        <f>'Salida Stata'!P70</f>
        <v>892.90521240234375</v>
      </c>
      <c r="H100" s="222">
        <f>'Salida Stata'!V70</f>
        <v>891.06158447265625</v>
      </c>
      <c r="I100" s="222">
        <f>'Salida Stata'!AB70</f>
        <v>896.28485107421875</v>
      </c>
      <c r="J100" s="222">
        <f>'Salida Stata'!AH70</f>
        <v>892.71185302734375</v>
      </c>
      <c r="K100" s="222">
        <f>'Salida Stata'!AN70</f>
        <v>895.90216064453125</v>
      </c>
      <c r="L100" s="19">
        <f>'Salida Stata'!AT70</f>
        <v>896.114013671875</v>
      </c>
      <c r="M100" s="222">
        <f>'Salida Stata'!AZ70</f>
        <v>891.1217041015625</v>
      </c>
      <c r="N100" s="222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7.0609451548576452E-2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0.79245852716260212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">
      <c r="B101" s="110">
        <f t="shared" si="76"/>
        <v>101</v>
      </c>
      <c r="D101" s="37">
        <f>+GBA!A74</f>
        <v>44805</v>
      </c>
      <c r="E101" s="222">
        <f>'Salida Stata'!D71</f>
        <v>958.06646728515625</v>
      </c>
      <c r="F101" s="222">
        <f>'Salida Stata'!J71</f>
        <v>960.80206298828125</v>
      </c>
      <c r="G101" s="222">
        <f>'Salida Stata'!P71</f>
        <v>949.77288818359375</v>
      </c>
      <c r="H101" s="222">
        <f>'Salida Stata'!V71</f>
        <v>947.9571533203125</v>
      </c>
      <c r="I101" s="222">
        <f>'Salida Stata'!AB71</f>
        <v>952.34698486328125</v>
      </c>
      <c r="J101" s="222">
        <f>'Salida Stata'!AH71</f>
        <v>948.0211181640625</v>
      </c>
      <c r="K101" s="222">
        <f>'Salida Stata'!AN71</f>
        <v>951.28143310546875</v>
      </c>
      <c r="L101" s="19">
        <f>'Salida Stata'!AT71</f>
        <v>950.16326904296875</v>
      </c>
      <c r="M101" s="222">
        <f>'Salida Stata'!AZ71</f>
        <v>943.6248779296875</v>
      </c>
      <c r="N101" s="222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5.3072518010668368E-2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0.82897282893744251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">
      <c r="B102" s="110">
        <f t="shared" si="76"/>
        <v>102</v>
      </c>
      <c r="D102" s="37">
        <f>+GBA!A75</f>
        <v>44835</v>
      </c>
      <c r="E102" s="222">
        <f>'Salida Stata'!D72</f>
        <v>1021.5792236328125</v>
      </c>
      <c r="F102" s="222">
        <f>'Salida Stata'!J72</f>
        <v>1023.8007202148438</v>
      </c>
      <c r="G102" s="222">
        <f>'Salida Stata'!P72</f>
        <v>1013.177490234375</v>
      </c>
      <c r="H102" s="222">
        <f>'Salida Stata'!V72</f>
        <v>1009.3698120117188</v>
      </c>
      <c r="I102" s="222">
        <f>'Salida Stata'!AB72</f>
        <v>1015.6181030273438</v>
      </c>
      <c r="J102" s="222">
        <f>'Salida Stata'!AH72</f>
        <v>1011.309326171875</v>
      </c>
      <c r="K102" s="222">
        <f>'Salida Stata'!AN72</f>
        <v>1013.2013549804688</v>
      </c>
      <c r="L102" s="19">
        <f>'Salida Stata'!AT72</f>
        <v>1012.64990234375</v>
      </c>
      <c r="M102" s="222">
        <f>'Salida Stata'!AZ72</f>
        <v>1005.9967041015625</v>
      </c>
      <c r="N102" s="222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6.3515548893978702E-2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0.87772251135230017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">
      <c r="B103" s="110">
        <f t="shared" si="76"/>
        <v>103</v>
      </c>
      <c r="D103" s="37">
        <f>+GBA!A76</f>
        <v>44866</v>
      </c>
      <c r="E103" s="222">
        <f>'Salida Stata'!D73</f>
        <v>1069.2215576171875</v>
      </c>
      <c r="F103" s="222">
        <f>'Salida Stata'!J73</f>
        <v>1070.9688720703125</v>
      </c>
      <c r="G103" s="222">
        <f>'Salida Stata'!P73</f>
        <v>1061.6710205078125</v>
      </c>
      <c r="H103" s="222">
        <f>'Salida Stata'!V73</f>
        <v>1058.759033203125</v>
      </c>
      <c r="I103" s="222">
        <f>'Salida Stata'!AB73</f>
        <v>1064.4456787109375</v>
      </c>
      <c r="J103" s="222">
        <f>'Salida Stata'!AH73</f>
        <v>1060.3060302734375</v>
      </c>
      <c r="K103" s="222">
        <f>'Salida Stata'!AN73</f>
        <v>1063.065673828125</v>
      </c>
      <c r="L103" s="19">
        <f>'Salida Stata'!AT73</f>
        <v>1062.5919189453125</v>
      </c>
      <c r="M103" s="222">
        <f>'Salida Stata'!AZ73</f>
        <v>1055.88818359375</v>
      </c>
      <c r="N103" s="222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5.4222057579622396E-2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0.92820486505523325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">
      <c r="B104" s="110">
        <f t="shared" si="76"/>
        <v>104</v>
      </c>
      <c r="D104" s="37">
        <f>+GBA!A77</f>
        <v>44896</v>
      </c>
      <c r="E104" s="222">
        <f>'Salida Stata'!D74</f>
        <v>1125.382080078125</v>
      </c>
      <c r="F104" s="222">
        <f>'Salida Stata'!J74</f>
        <v>1127.0147705078125</v>
      </c>
      <c r="G104" s="222">
        <f>'Salida Stata'!P74</f>
        <v>1117.1116943359375</v>
      </c>
      <c r="H104" s="222">
        <f>'Salida Stata'!V74</f>
        <v>1115.2469482421875</v>
      </c>
      <c r="I104" s="222">
        <f>'Salida Stata'!AB74</f>
        <v>1120.7830810546875</v>
      </c>
      <c r="J104" s="222">
        <f>'Salida Stata'!AH74</f>
        <v>1116.53125</v>
      </c>
      <c r="K104" s="222">
        <f>'Salida Stata'!AN74</f>
        <v>1119.5213623046875</v>
      </c>
      <c r="L104" s="19">
        <f>'Salida Stata'!AT74</f>
        <v>1119.3580322265625</v>
      </c>
      <c r="M104" s="222">
        <f>'Salida Stata'!AZ74</f>
        <v>1112.8212890625</v>
      </c>
      <c r="N104" s="222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5.4970602432081517E-2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0.95187259995094653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">
      <c r="B105" s="110">
        <f t="shared" si="76"/>
        <v>105</v>
      </c>
      <c r="D105" s="37">
        <f>+GBA!A78</f>
        <v>44927</v>
      </c>
      <c r="E105" s="222">
        <f>'Salida Stata'!D75</f>
        <v>1193.06005859375</v>
      </c>
      <c r="F105" s="222">
        <f>'Salida Stata'!J75</f>
        <v>1195.5123291015625</v>
      </c>
      <c r="G105" s="222">
        <f>'Salida Stata'!P75</f>
        <v>1183.6051025390625</v>
      </c>
      <c r="H105" s="222">
        <f>'Salida Stata'!V75</f>
        <v>1182.200439453125</v>
      </c>
      <c r="I105" s="222">
        <f>'Salida Stata'!AB75</f>
        <v>1187.99658203125</v>
      </c>
      <c r="J105" s="222">
        <f>'Salida Stata'!AH75</f>
        <v>1182.056884765625</v>
      </c>
      <c r="K105" s="222">
        <f>'Salida Stata'!AN75</f>
        <v>1185.9561767578125</v>
      </c>
      <c r="L105" s="19">
        <f>'Salida Stata'!AT75</f>
        <v>1185.0399169921875</v>
      </c>
      <c r="M105" s="222">
        <f>'Salida Stata'!AZ75</f>
        <v>1178.546630859375</v>
      </c>
      <c r="N105" s="222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6.1241538496904058E-2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0.99053442365164313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">
      <c r="B106" s="110">
        <f t="shared" si="76"/>
        <v>106</v>
      </c>
      <c r="D106" s="37">
        <f>+GBA!A79</f>
        <v>44958</v>
      </c>
      <c r="E106" s="222">
        <f>'Salida Stata'!D76</f>
        <v>1281.3975830078125</v>
      </c>
      <c r="F106" s="222">
        <f>'Salida Stata'!J76</f>
        <v>1283.216064453125</v>
      </c>
      <c r="G106" s="222">
        <f>'Salida Stata'!P76</f>
        <v>1267.5433349609375</v>
      </c>
      <c r="H106" s="222">
        <f>'Salida Stata'!V76</f>
        <v>1264.593994140625</v>
      </c>
      <c r="I106" s="222">
        <f>'Salida Stata'!AB76</f>
        <v>1272.1640625</v>
      </c>
      <c r="J106" s="222">
        <f>'Salida Stata'!AH76</f>
        <v>1264.2957763671875</v>
      </c>
      <c r="K106" s="222">
        <f>'Salida Stata'!AN76</f>
        <v>1266.3135986328125</v>
      </c>
      <c r="L106" s="19">
        <f>'Salida Stata'!AT76</f>
        <v>1264.2301025390625</v>
      </c>
      <c r="M106" s="222">
        <f>'Salida Stata'!AZ76</f>
        <v>1256.765380859375</v>
      </c>
      <c r="N106" s="222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6.4547984633764877E-2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1.0308455898207773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">
      <c r="B107" s="110">
        <f t="shared" si="76"/>
        <v>107</v>
      </c>
      <c r="D107" s="37">
        <f>+GBA!A80</f>
        <v>44986</v>
      </c>
      <c r="E107" s="222">
        <f>'Salida Stata'!D77</f>
        <v>1388.2364501953125</v>
      </c>
      <c r="F107" s="222">
        <f>'Salida Stata'!J77</f>
        <v>1388.4775390625</v>
      </c>
      <c r="G107" s="222">
        <f>'Salida Stata'!P77</f>
        <v>1372.1859130859375</v>
      </c>
      <c r="H107" s="222">
        <f>'Salida Stata'!V77</f>
        <v>1366.603515625</v>
      </c>
      <c r="I107" s="222">
        <f>'Salida Stata'!AB77</f>
        <v>1374.0860595703125</v>
      </c>
      <c r="J107" s="222">
        <f>'Salida Stata'!AH77</f>
        <v>1369.2108154296875</v>
      </c>
      <c r="K107" s="222">
        <f>'Salida Stata'!AN77</f>
        <v>1366.2315673828125</v>
      </c>
      <c r="L107" s="19">
        <f>'Salida Stata'!AT77</f>
        <v>1363.84912109375</v>
      </c>
      <c r="M107" s="222">
        <f>'Salida Stata'!AZ77</f>
        <v>1355.9832763671875</v>
      </c>
      <c r="N107" s="222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6.5472164228164598E-2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1.0515259927060545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">
      <c r="B108" s="110">
        <f t="shared" si="76"/>
        <v>108</v>
      </c>
      <c r="D108" s="37">
        <f>+GBA!A81</f>
        <v>45017</v>
      </c>
      <c r="E108" s="222">
        <f>'Salida Stata'!D78</f>
        <v>1514.181396484375</v>
      </c>
      <c r="F108" s="222">
        <f>'Salida Stata'!J78</f>
        <v>1513.720703125</v>
      </c>
      <c r="G108" s="222">
        <f>'Salida Stata'!P78</f>
        <v>1494.0648193359375</v>
      </c>
      <c r="H108" s="222">
        <f>'Salida Stata'!V78</f>
        <v>1485.610595703125</v>
      </c>
      <c r="I108" s="222">
        <f>'Salida Stata'!AB78</f>
        <v>1495.797607421875</v>
      </c>
      <c r="J108" s="222">
        <f>'Salida Stata'!AH78</f>
        <v>1489.1092529296875</v>
      </c>
      <c r="K108" s="222">
        <f>'Salida Stata'!AN78</f>
        <v>1484.7498779296875</v>
      </c>
      <c r="L108" s="19">
        <f>'Salida Stata'!AT78</f>
        <v>1481.2918701171875</v>
      </c>
      <c r="M108" s="222">
        <f>'Salida Stata'!AZ78</f>
        <v>1470.903564453125</v>
      </c>
      <c r="N108" s="222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8.1988949075375572E-2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1.0969810455868552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">
      <c r="B109" s="110">
        <f t="shared" si="76"/>
        <v>109</v>
      </c>
      <c r="D109" s="37">
        <f>+GBA!A82</f>
        <v>45047</v>
      </c>
      <c r="E109" s="222">
        <f>'Salida Stata'!D79</f>
        <v>1626.7872314453125</v>
      </c>
      <c r="F109" s="222">
        <f>'Salida Stata'!J79</f>
        <v>1626.66796875</v>
      </c>
      <c r="G109" s="222">
        <f>'Salida Stata'!P79</f>
        <v>1607.6973876953125</v>
      </c>
      <c r="H109" s="222">
        <f>'Salida Stata'!V79</f>
        <v>1599.8812255859375</v>
      </c>
      <c r="I109" s="222">
        <f>'Salida Stata'!AB79</f>
        <v>1610.7738037109375</v>
      </c>
      <c r="J109" s="222">
        <f>'Salida Stata'!AH79</f>
        <v>1603.3466796875</v>
      </c>
      <c r="K109" s="222">
        <f>'Salida Stata'!AN79</f>
        <v>1601.133544921875</v>
      </c>
      <c r="L109" s="19">
        <f>'Salida Stata'!AT79</f>
        <v>1598.4197998046875</v>
      </c>
      <c r="M109" s="222">
        <f>'Salida Stata'!AZ79</f>
        <v>1587.736083984375</v>
      </c>
      <c r="N109" s="222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8.6629185847006296E-2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1.1611183705852763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">
      <c r="B110" s="110">
        <f t="shared" si="76"/>
        <v>110</v>
      </c>
      <c r="D110" s="37">
        <f>+GBA!A83</f>
        <v>45078</v>
      </c>
      <c r="E110" s="222">
        <f>'Salida Stata'!D80</f>
        <v>1710.6842041015625</v>
      </c>
      <c r="F110" s="222">
        <f>'Salida Stata'!J80</f>
        <v>1710.593994140625</v>
      </c>
      <c r="G110" s="222">
        <f>'Salida Stata'!P80</f>
        <v>1694.279541015625</v>
      </c>
      <c r="H110" s="222">
        <f>'Salida Stata'!V80</f>
        <v>1687.9031982421875</v>
      </c>
      <c r="I110" s="222">
        <f>'Salida Stata'!AB80</f>
        <v>1699.5361328125</v>
      </c>
      <c r="J110" s="222">
        <f>'Salida Stata'!AH80</f>
        <v>1692.7996826171875</v>
      </c>
      <c r="K110" s="222">
        <f>'Salida Stata'!AN80</f>
        <v>1692.4466552734375</v>
      </c>
      <c r="L110" s="19">
        <f>'Salida Stata'!AT80</f>
        <v>1691.8189697265625</v>
      </c>
      <c r="M110" s="222">
        <f>'Salida Stata'!AZ80</f>
        <v>1682.322265625</v>
      </c>
      <c r="N110" s="222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6.5209310738205684E-2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1.1695177558276746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">
      <c r="B111" s="110">
        <f t="shared" si="76"/>
        <v>111</v>
      </c>
      <c r="D111" s="37">
        <f>+GBA!A84</f>
        <v>45108</v>
      </c>
      <c r="E111" s="222">
        <f>'Salida Stata'!D81</f>
        <v>1812.0128173828125</v>
      </c>
      <c r="F111" s="222">
        <f>'Salida Stata'!J81</f>
        <v>1814.4033203125</v>
      </c>
      <c r="G111" s="222">
        <f>'Salida Stata'!P81</f>
        <v>1796.16845703125</v>
      </c>
      <c r="H111" s="222">
        <f>'Salida Stata'!V81</f>
        <v>1790.5113525390625</v>
      </c>
      <c r="I111" s="222">
        <f>'Salida Stata'!AB81</f>
        <v>1803.302490234375</v>
      </c>
      <c r="J111" s="222">
        <f>'Salida Stata'!AH81</f>
        <v>1795.912841796875</v>
      </c>
      <c r="K111" s="222">
        <f>'Salida Stata'!AN81</f>
        <v>1796.0228271484375</v>
      </c>
      <c r="L111" s="19">
        <f>'Salida Stata'!AT81</f>
        <v>1795.921142578125</v>
      </c>
      <c r="M111" s="222">
        <f>'Salida Stata'!AZ81</f>
        <v>1788.0865478515625</v>
      </c>
      <c r="N111" s="222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6.7606515760068708E-2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1.1462366345844441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">
      <c r="B112" s="110">
        <f t="shared" si="76"/>
        <v>112</v>
      </c>
      <c r="D112" s="37">
        <f>+GBA!A85</f>
        <v>45139</v>
      </c>
      <c r="E112" s="222">
        <f>'Salida Stata'!D82</f>
        <v>2040.619384765625</v>
      </c>
      <c r="F112" s="222">
        <f>'Salida Stata'!J82</f>
        <v>2042.0400390625</v>
      </c>
      <c r="G112" s="222">
        <f>'Salida Stata'!P82</f>
        <v>2018.9088134765625</v>
      </c>
      <c r="H112" s="222">
        <f>'Salida Stata'!V82</f>
        <v>2009.261474609375</v>
      </c>
      <c r="I112" s="222">
        <f>'Salida Stata'!AB82</f>
        <v>2027.70654296875</v>
      </c>
      <c r="J112" s="222">
        <f>'Salida Stata'!AH82</f>
        <v>2016.7850341796875</v>
      </c>
      <c r="K112" s="222">
        <f>'Salida Stata'!AN82</f>
        <v>2015.3948974609375</v>
      </c>
      <c r="L112" s="19">
        <f>'Salida Stata'!AT82</f>
        <v>2017.3414306640625</v>
      </c>
      <c r="M112" s="222">
        <f>'Salida Stata'!AZ82</f>
        <v>2009.0054931640625</v>
      </c>
      <c r="N112" s="222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0.1238578420063241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1.2529829800120602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">
      <c r="B113" s="110">
        <f t="shared" si="76"/>
        <v>113</v>
      </c>
      <c r="D113" s="37">
        <f>+GBA!A86</f>
        <v>45170</v>
      </c>
      <c r="E113" s="222">
        <f>'Salida Stata'!D83</f>
        <v>2296.865966796875</v>
      </c>
      <c r="F113" s="222">
        <f>'Salida Stata'!J83</f>
        <v>2300.021484375</v>
      </c>
      <c r="G113" s="222">
        <f>'Salida Stata'!P83</f>
        <v>2268.891357421875</v>
      </c>
      <c r="H113" s="222">
        <f>'Salida Stata'!V83</f>
        <v>2258.041259765625</v>
      </c>
      <c r="I113" s="222">
        <f>'Salida Stata'!AB83</f>
        <v>2279.0703125</v>
      </c>
      <c r="J113" s="222">
        <f>'Salida Stata'!AH83</f>
        <v>2265.6376953125</v>
      </c>
      <c r="K113" s="222">
        <f>'Salida Stata'!AN83</f>
        <v>2262.906982421875</v>
      </c>
      <c r="L113" s="19">
        <f>'Salida Stata'!AT83</f>
        <v>2262.100830078125</v>
      </c>
      <c r="M113" s="222">
        <f>'Salida Stata'!AZ83</f>
        <v>2250.9091796875</v>
      </c>
      <c r="N113" s="222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0.11468135399120594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1.3847912425092304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">
      <c r="B114" s="110">
        <f t="shared" si="76"/>
        <v>114</v>
      </c>
      <c r="D114" s="37">
        <f>+GBA!A87</f>
        <v>45200</v>
      </c>
      <c r="E114" s="222">
        <f>'Salida Stata'!D84</f>
        <v>2499.48681640625</v>
      </c>
      <c r="F114" s="222">
        <f>'Salida Stata'!J84</f>
        <v>2503.3818359375</v>
      </c>
      <c r="G114" s="222">
        <f>'Salida Stata'!P84</f>
        <v>2467.7314453125</v>
      </c>
      <c r="H114" s="222">
        <f>'Salida Stata'!V84</f>
        <v>2456.146728515625</v>
      </c>
      <c r="I114" s="222">
        <f>'Salida Stata'!AB84</f>
        <v>2478.60693359375</v>
      </c>
      <c r="J114" s="222">
        <f>'Salida Stata'!AH84</f>
        <v>2462.888916015625</v>
      </c>
      <c r="K114" s="222">
        <f>'Salida Stata'!AN84</f>
        <v>2457.21923828125</v>
      </c>
      <c r="L114" s="19">
        <f>'Salida Stata'!AT84</f>
        <v>2454.87744140625</v>
      </c>
      <c r="M114" s="222">
        <f>'Salida Stata'!AZ84</f>
        <v>2442.626708984375</v>
      </c>
      <c r="N114" s="222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8.4023378874477972E-2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1.4307773057983137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">
      <c r="B115" s="110">
        <f t="shared" si="76"/>
        <v>115</v>
      </c>
      <c r="D115" s="37">
        <f>+GBA!A88</f>
        <v>45231</v>
      </c>
      <c r="E115" s="222">
        <f>'Salida Stata'!D85</f>
        <v>2835.9482421875</v>
      </c>
      <c r="F115" s="222">
        <f>'Salida Stata'!J85</f>
        <v>2841.6171875</v>
      </c>
      <c r="G115" s="222">
        <f>'Salida Stata'!P85</f>
        <v>2793.24658203125</v>
      </c>
      <c r="H115" s="222">
        <f>'Salida Stata'!V85</f>
        <v>2777.102294921875</v>
      </c>
      <c r="I115" s="222">
        <f>'Salida Stata'!AB85</f>
        <v>2806.866455078125</v>
      </c>
      <c r="J115" s="222">
        <f>'Salida Stata'!AH85</f>
        <v>2784.576416015625</v>
      </c>
      <c r="K115" s="222">
        <f>'Salida Stata'!AN85</f>
        <v>2776.49609375</v>
      </c>
      <c r="L115" s="19">
        <f>'Salida Stata'!AT85</f>
        <v>2773.86279296875</v>
      </c>
      <c r="M115" s="222">
        <f>'Salida Stata'!AZ85</f>
        <v>2759.727783203125</v>
      </c>
      <c r="N115" s="222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0.13365254911508528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1.6139245230516632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">
      <c r="B116" s="110">
        <f t="shared" si="76"/>
        <v>116</v>
      </c>
      <c r="D116" s="37">
        <f>+GBA!A89</f>
        <v>45261</v>
      </c>
      <c r="E116" s="222">
        <f>'Salida Stata'!D86</f>
        <v>3562.527587890625</v>
      </c>
      <c r="F116" s="222">
        <f>'Salida Stata'!J86</f>
        <v>3570.41943359375</v>
      </c>
      <c r="G116" s="222">
        <f>'Salida Stata'!P86</f>
        <v>3494.85791015625</v>
      </c>
      <c r="H116" s="222">
        <f>'Salida Stata'!V86</f>
        <v>3481.2451171875</v>
      </c>
      <c r="I116" s="222">
        <f>'Salida Stata'!AB86</f>
        <v>3518.21435546875</v>
      </c>
      <c r="J116" s="222">
        <f>'Salida Stata'!AH86</f>
        <v>3479.490966796875</v>
      </c>
      <c r="K116" s="222">
        <f>'Salida Stata'!AN86</f>
        <v>3479.070556640625</v>
      </c>
      <c r="L116" s="19">
        <f>'Salida Stata'!AT86</f>
        <v>3473.64697265625</v>
      </c>
      <c r="M116" s="222">
        <f>'Salida Stata'!AZ86</f>
        <v>3452.0849609375</v>
      </c>
      <c r="N116" s="222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0.25232137310001734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2.1029049912304183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">
      <c r="B117" s="110">
        <f t="shared" si="76"/>
        <v>117</v>
      </c>
      <c r="D117" s="37">
        <f>+GBA!A90</f>
        <v>45292</v>
      </c>
      <c r="E117" s="222">
        <f>'Salida Stata'!D87</f>
        <v>4246.06787109375</v>
      </c>
      <c r="F117" s="222">
        <f>'Salida Stata'!J87</f>
        <v>4262.56640625</v>
      </c>
      <c r="G117" s="222">
        <f>'Salida Stata'!P87</f>
        <v>4161.564453125</v>
      </c>
      <c r="H117" s="222">
        <f>'Salida Stata'!V87</f>
        <v>4163.3125</v>
      </c>
      <c r="I117" s="222">
        <f>'Salida Stata'!AB87</f>
        <v>4201.55224609375</v>
      </c>
      <c r="J117" s="222">
        <f>'Salida Stata'!AH87</f>
        <v>4148.13623046875</v>
      </c>
      <c r="K117" s="222">
        <f>'Salida Stata'!AN87</f>
        <v>4164.771484375</v>
      </c>
      <c r="L117" s="19">
        <f>'Salida Stata'!AT87</f>
        <v>4151.93701171875</v>
      </c>
      <c r="M117" s="222">
        <f>'Salida Stata'!AZ87</f>
        <v>4129.07177734375</v>
      </c>
      <c r="N117" s="222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0.19574843478255954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2.4961822091866681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">
      <c r="B118" s="110">
        <f t="shared" si="76"/>
        <v>118</v>
      </c>
      <c r="D118" s="37">
        <f>+GBA!A91</f>
        <v>45323</v>
      </c>
      <c r="E118" s="222">
        <f>'Salida Stata'!D88</f>
        <v>4861.70947265625</v>
      </c>
      <c r="F118" s="222">
        <f>'Salida Stata'!J88</f>
        <v>4877.03662109375</v>
      </c>
      <c r="G118" s="222">
        <f>'Salida Stata'!P88</f>
        <v>4771.40087890625</v>
      </c>
      <c r="H118" s="222">
        <f>'Salida Stata'!V88</f>
        <v>4790.77734375</v>
      </c>
      <c r="I118" s="222">
        <f>'Salida Stata'!AB88</f>
        <v>4815.1171875</v>
      </c>
      <c r="J118" s="222">
        <f>'Salida Stata'!AH88</f>
        <v>4758.6826171875</v>
      </c>
      <c r="K118" s="222">
        <f>'Salida Stata'!AN88</f>
        <v>4796.56201171875</v>
      </c>
      <c r="L118" s="19">
        <f>'Salida Stata'!AT88</f>
        <v>4774.17529296875</v>
      </c>
      <c r="M118" s="222">
        <f>'Salida Stata'!AZ88</f>
        <v>4740.87060546875</v>
      </c>
      <c r="N118" s="222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0.14589259942473021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2.7633337130647724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">
      <c r="B119" s="110">
        <f t="shared" si="76"/>
        <v>119</v>
      </c>
      <c r="D119" s="37">
        <f>+GBA!A92</f>
        <v>45352</v>
      </c>
      <c r="E119" s="222">
        <f>'Salida Stata'!D89</f>
        <v>5424.7265625</v>
      </c>
      <c r="F119" s="222">
        <f>'Salida Stata'!J89</f>
        <v>5436.4619140625</v>
      </c>
      <c r="G119" s="222">
        <f>'Salida Stata'!P89</f>
        <v>5335.451171875</v>
      </c>
      <c r="H119" s="222">
        <f>'Salida Stata'!V89</f>
        <v>5342.58203125</v>
      </c>
      <c r="I119" s="222">
        <f>'Salida Stata'!AB89</f>
        <v>5366.46240234375</v>
      </c>
      <c r="J119" s="222">
        <f>'Salida Stata'!AH89</f>
        <v>5325.92236328125</v>
      </c>
      <c r="K119" s="222">
        <f>'Salida Stata'!AN89</f>
        <v>5350.65625</v>
      </c>
      <c r="L119" s="19">
        <f>'Salida Stata'!AT89</f>
        <v>5328.060546875</v>
      </c>
      <c r="M119" s="222">
        <f>'Salida Stata'!AZ89</f>
        <v>5293.4599609375</v>
      </c>
      <c r="N119" s="222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0.10103097719845922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2.8889303115874694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">
      <c r="B120" s="110">
        <f t="shared" si="76"/>
        <v>120</v>
      </c>
      <c r="D120" s="37">
        <f>+GBA!A93</f>
        <v>45383</v>
      </c>
      <c r="E120" s="222">
        <f>'Salida Stata'!D90</f>
        <v>5911.306640625</v>
      </c>
      <c r="F120" s="222">
        <f>'Salida Stata'!J90</f>
        <v>5906.9677734375</v>
      </c>
      <c r="G120" s="222">
        <f>'Salida Stata'!P90</f>
        <v>5835.58154296875</v>
      </c>
      <c r="H120" s="222">
        <f>'Salida Stata'!V90</f>
        <v>5808.70654296875</v>
      </c>
      <c r="I120" s="222">
        <f>'Salida Stata'!AB90</f>
        <v>5855.0224609375</v>
      </c>
      <c r="J120" s="222">
        <f>'Salida Stata'!AH90</f>
        <v>5811.26806640625</v>
      </c>
      <c r="K120" s="222">
        <f>'Salida Stata'!AN90</f>
        <v>5824.0712890625</v>
      </c>
      <c r="L120" s="19">
        <f>'Salida Stata'!AT90</f>
        <v>5814.810546875</v>
      </c>
      <c r="M120" s="222">
        <f>'Salida Stata'!AZ90</f>
        <v>5780.89306640625</v>
      </c>
      <c r="N120" s="222">
        <f>'Salida Stata'!BF90</f>
        <v>5744.51513671875</v>
      </c>
      <c r="O120" s="19" cm="1">
        <f t="array" ref="O120">+SUMPRODUCT($E$30:$N$30/100,$E120:$N120)/$D$14*100</f>
        <v>5758.1317582269176</v>
      </c>
      <c r="Q120" s="24">
        <f t="shared" si="80"/>
        <v>8.9696701302629078E-2</v>
      </c>
      <c r="R120" s="24">
        <f t="shared" si="81"/>
        <v>8.6546335983324507E-2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8.8477939329872024E-2</v>
      </c>
      <c r="X120" s="24">
        <f t="shared" si="87"/>
        <v>9.1355943821901153E-2</v>
      </c>
      <c r="Y120" s="24">
        <f t="shared" si="88"/>
        <v>9.2082137026766597E-2</v>
      </c>
      <c r="Z120" s="24">
        <f t="shared" si="89"/>
        <v>9.2029917292759222E-2</v>
      </c>
      <c r="AA120" s="24">
        <f t="shared" si="90"/>
        <v>9.0839259748096257E-2</v>
      </c>
      <c r="AB120" s="24">
        <f>+GBA!Y93</f>
        <v>9.3648138716882823E-2</v>
      </c>
      <c r="AD120" s="24">
        <f t="shared" si="93"/>
        <v>2.9039620050476556</v>
      </c>
      <c r="AE120" s="24">
        <f t="shared" si="94"/>
        <v>2.9022837972968616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2.9225942198314883</v>
      </c>
      <c r="AK120" s="24">
        <f t="shared" si="100"/>
        <v>2.925499534683182</v>
      </c>
      <c r="AL120" s="24">
        <f t="shared" si="101"/>
        <v>2.9301645642252274</v>
      </c>
      <c r="AM120" s="24">
        <f t="shared" si="102"/>
        <v>2.9311840374393801</v>
      </c>
      <c r="AN120" s="24">
        <f t="shared" si="103"/>
        <v>2.9199973862965987</v>
      </c>
      <c r="AO120" s="24">
        <f>+GBA!AV93</f>
        <v>2.9308362627010665</v>
      </c>
      <c r="AQ120" s="24">
        <f t="shared" si="77"/>
        <v>-2.3332159901301441E-3</v>
      </c>
      <c r="AR120" s="24">
        <f t="shared" si="104"/>
        <v>-2.7222032391724493E-2</v>
      </c>
      <c r="AS120" s="35">
        <f t="shared" si="105"/>
        <v>45383</v>
      </c>
      <c r="AT120" s="19">
        <f t="shared" si="78"/>
        <v>5911.306640625</v>
      </c>
      <c r="AU120" s="19">
        <f t="shared" si="79"/>
        <v>5744.51513671875</v>
      </c>
      <c r="AV120" s="52">
        <f t="shared" si="91"/>
        <v>1.6679150390624997</v>
      </c>
      <c r="AW120" s="52">
        <f t="shared" si="75"/>
        <v>0.25030833438174049</v>
      </c>
    </row>
    <row r="121" spans="2:49" x14ac:dyDescent="0.2">
      <c r="B121" s="110">
        <f t="shared" si="76"/>
        <v>121</v>
      </c>
      <c r="D121" s="37">
        <f>+GBA!A94</f>
        <v>45413</v>
      </c>
      <c r="E121" s="222">
        <f>'Salida Stata'!D91</f>
        <v>6181.29931640625</v>
      </c>
      <c r="F121" s="222">
        <f>'Salida Stata'!J91</f>
        <v>6177.1181640625</v>
      </c>
      <c r="G121" s="222">
        <f>'Salida Stata'!P91</f>
        <v>6095.47802734375</v>
      </c>
      <c r="H121" s="222">
        <f>'Salida Stata'!V91</f>
        <v>6074.19140625</v>
      </c>
      <c r="I121" s="222">
        <f>'Salida Stata'!AB91</f>
        <v>6115.4482421875</v>
      </c>
      <c r="J121" s="222">
        <f>'Salida Stata'!AH91</f>
        <v>6073.849609375</v>
      </c>
      <c r="K121" s="222">
        <f>'Salida Stata'!AN91</f>
        <v>6077.9423828125</v>
      </c>
      <c r="L121" s="19">
        <f>'Salida Stata'!AT91</f>
        <v>6059.630859375</v>
      </c>
      <c r="M121" s="222">
        <f>'Salida Stata'!AZ91</f>
        <v>6026.1015625</v>
      </c>
      <c r="N121" s="222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4.5673941853353828E-2</v>
      </c>
      <c r="R121" s="24">
        <f t="shared" si="81"/>
        <v>4.573419070268403E-2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4.3589970168594228E-2</v>
      </c>
      <c r="X121" s="24">
        <f t="shared" si="87"/>
        <v>4.2102887192355887E-2</v>
      </c>
      <c r="Y121" s="24">
        <f t="shared" si="88"/>
        <v>4.2417061391205824E-2</v>
      </c>
      <c r="Z121" s="24">
        <f t="shared" si="89"/>
        <v>4.0975822130604023E-2</v>
      </c>
      <c r="AA121" s="24">
        <f t="shared" si="90"/>
        <v>4.322028694611868E-2</v>
      </c>
      <c r="AB121" s="24">
        <f>+GBA!Y94</f>
        <v>4.7156084097495388E-2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2.7880439451568617</v>
      </c>
      <c r="AQ121" s="24">
        <f t="shared" si="77"/>
        <v>4.698119722749805E-3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">
      <c r="B122" s="110">
        <f t="shared" si="76"/>
        <v>122</v>
      </c>
      <c r="D122" s="37">
        <f>+GBA!A95</f>
        <v>45444</v>
      </c>
      <c r="E122" s="222">
        <f>'Salida Stata'!D92</f>
        <v>6417.1142578125</v>
      </c>
      <c r="F122" s="222">
        <f>'Salida Stata'!J92</f>
        <v>6408.3798828125</v>
      </c>
      <c r="G122" s="222">
        <f>'Salida Stata'!P92</f>
        <v>6341.6484375</v>
      </c>
      <c r="H122" s="222">
        <f>'Salida Stata'!V92</f>
        <v>6314.97412109375</v>
      </c>
      <c r="I122" s="222">
        <f>'Salida Stata'!AB92</f>
        <v>6365.7509765625</v>
      </c>
      <c r="J122" s="222">
        <f>'Salida Stata'!AH92</f>
        <v>6324.7998046875</v>
      </c>
      <c r="K122" s="222">
        <f>'Salida Stata'!AN92</f>
        <v>6331.3310546875</v>
      </c>
      <c r="L122" s="19">
        <f>'Salida Stata'!AT92</f>
        <v>6320.79150390625</v>
      </c>
      <c r="M122" s="222">
        <f>'Salida Stata'!AZ92</f>
        <v>6291.3017578125</v>
      </c>
      <c r="N122" s="222">
        <f>'Salida Stata'!BF92</f>
        <v>6251.77783203125</v>
      </c>
      <c r="O122" s="19" cm="1">
        <f t="array" ref="O122">+SUMPRODUCT($E$30:$N$30/100,$E122:$N122)/$D$14*100</f>
        <v>6261.87510974614</v>
      </c>
      <c r="Q122" s="24">
        <f t="shared" si="80"/>
        <v>3.8149736703471993E-2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4.1689877250489449E-2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4.2429707071623746E-2</v>
      </c>
      <c r="AB122" s="24">
        <f>+GBA!Y95</f>
        <v>5.0552972466689994E-2</v>
      </c>
      <c r="AD122" s="24">
        <f t="shared" si="93"/>
        <v>2.7511974696596422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2.7409338929294575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2.7369026408713752</v>
      </c>
      <c r="AO122" s="24">
        <f>+GBA!AV95</f>
        <v>2.7359238098107763</v>
      </c>
      <c r="AQ122" s="24">
        <f t="shared" si="77"/>
        <v>-7.3153049668759351E-3</v>
      </c>
      <c r="AR122" s="24">
        <f t="shared" si="104"/>
        <v>2.7270253769568154E-2</v>
      </c>
      <c r="AS122" s="35">
        <f t="shared" si="105"/>
        <v>45444</v>
      </c>
      <c r="AT122" s="19">
        <f t="shared" si="78"/>
        <v>6417.1142578125</v>
      </c>
      <c r="AU122" s="19">
        <f t="shared" si="79"/>
        <v>6251.77783203125</v>
      </c>
      <c r="AV122" s="52">
        <f t="shared" si="91"/>
        <v>1.6533642578124983</v>
      </c>
      <c r="AW122" s="52">
        <f t="shared" si="75"/>
        <v>0.23264893514826213</v>
      </c>
    </row>
    <row r="123" spans="2:49" x14ac:dyDescent="0.2">
      <c r="B123" s="110">
        <f t="shared" si="76"/>
        <v>123</v>
      </c>
      <c r="D123" s="37">
        <f>+GBA!A96</f>
        <v>45474</v>
      </c>
      <c r="E123" s="222">
        <f>'Salida Stata'!D93</f>
        <v>6661.53173828125</v>
      </c>
      <c r="F123" s="222">
        <f>'Salida Stata'!J93</f>
        <v>6653.560546875</v>
      </c>
      <c r="G123" s="222">
        <f>'Salida Stata'!P93</f>
        <v>6586.68310546875</v>
      </c>
      <c r="H123" s="222">
        <f>'Salida Stata'!V93</f>
        <v>6559.8525390625</v>
      </c>
      <c r="I123" s="222">
        <f>'Salida Stata'!AB93</f>
        <v>6617.12353515625</v>
      </c>
      <c r="J123" s="222">
        <f>'Salida Stata'!AH93</f>
        <v>6571.87841796875</v>
      </c>
      <c r="K123" s="222">
        <f>'Salida Stata'!AN93</f>
        <v>6579.22216796875</v>
      </c>
      <c r="L123" s="19">
        <f>'Salida Stata'!AT93</f>
        <v>6574.5439453125</v>
      </c>
      <c r="M123" s="222">
        <f>'Salida Stata'!AZ93</f>
        <v>6550.28173828125</v>
      </c>
      <c r="N123" s="222">
        <f>'Salida Stata'!BF93</f>
        <v>6513.28759765625</v>
      </c>
      <c r="O123" s="19" cm="1">
        <f t="array" ref="O123">+SUMPRODUCT($E$30:$N$30/100,$E123:$N123)/$D$14*100</f>
        <v>6512.8665523539566</v>
      </c>
      <c r="Q123" s="24">
        <f t="shared" ref="Q123:Q135" si="106">+E123/E122-1</f>
        <v>3.8088379082729329E-2</v>
      </c>
      <c r="R123" s="24">
        <f t="shared" ref="R123:R135" si="107">+F123/F122-1</f>
        <v>3.8259383579940964E-2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3.9153080314402455E-2</v>
      </c>
      <c r="X123" s="24">
        <f t="shared" ref="X123:X135" si="113">+L123/L122-1</f>
        <v>4.0145674991720837E-2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4.0082473413940667E-2</v>
      </c>
      <c r="AB123" s="24">
        <f>+GBA!Y96</f>
        <v>4.5821875287473279E-2</v>
      </c>
      <c r="AD123" s="24">
        <f t="shared" ref="AD123:AD135" si="117">+E123/E111-1</f>
        <v>2.6763160140902635</v>
      </c>
      <c r="AE123" s="24">
        <f t="shared" ref="AE123:AE135" si="118">+F123/F111-1</f>
        <v>2.6670791286520781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2.6608199488505653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2.6604542417693176</v>
      </c>
      <c r="AO123" s="24">
        <f>+GBA!AV96</f>
        <v>2.6596918312415978</v>
      </c>
      <c r="AQ123" s="24">
        <f t="shared" ref="AQ123:AQ135" si="128">+Q123-Z123</f>
        <v>-3.7412848386504383E-3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">
      <c r="B124" s="110">
        <f t="shared" si="76"/>
        <v>124</v>
      </c>
      <c r="D124" s="37">
        <f>+GBA!A97</f>
        <v>45505</v>
      </c>
      <c r="E124" s="222">
        <f>'Salida Stata'!D94</f>
        <v>6911.8115234375</v>
      </c>
      <c r="F124" s="222">
        <f>'Salida Stata'!J94</f>
        <v>6900.98486328125</v>
      </c>
      <c r="G124" s="222">
        <f>'Salida Stata'!P94</f>
        <v>6842.40771484375</v>
      </c>
      <c r="H124" s="222">
        <f>'Salida Stata'!V94</f>
        <v>6821.07763671875</v>
      </c>
      <c r="I124" s="222">
        <f>'Salida Stata'!AB94</f>
        <v>6876.5009765625</v>
      </c>
      <c r="J124" s="222">
        <f>'Salida Stata'!AH94</f>
        <v>6835.2255859375</v>
      </c>
      <c r="K124" s="222">
        <f>'Salida Stata'!AN94</f>
        <v>6848.90576171875</v>
      </c>
      <c r="L124" s="19">
        <f>'Salida Stata'!AT94</f>
        <v>6846.97705078125</v>
      </c>
      <c r="M124" s="222">
        <f>'Salida Stata'!AZ94</f>
        <v>6823.1357421875</v>
      </c>
      <c r="N124" s="222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3.7186753567976183E-2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4.143756703656809E-2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4.0784099572708454E-2</v>
      </c>
      <c r="AB124" s="24">
        <f>+GBA!Y97</f>
        <v>4.2702963366413105E-2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2.3954218895079755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">
      <c r="B125" s="110">
        <f t="shared" si="76"/>
        <v>125</v>
      </c>
      <c r="D125" s="37">
        <f>+GBA!A98</f>
        <v>45536</v>
      </c>
      <c r="E125" s="222">
        <f>'Salida Stata'!D95</f>
        <v>7155.99658203125</v>
      </c>
      <c r="F125" s="222">
        <f>'Salida Stata'!J95</f>
        <v>7140.662109375</v>
      </c>
      <c r="G125" s="222">
        <f>'Salida Stata'!P95</f>
        <v>7091.9609375</v>
      </c>
      <c r="H125" s="222">
        <f>'Salida Stata'!V95</f>
        <v>7066.025390625</v>
      </c>
      <c r="I125" s="222">
        <f>'Salida Stata'!AB95</f>
        <v>7124.99609375</v>
      </c>
      <c r="J125" s="222">
        <f>'Salida Stata'!AH95</f>
        <v>7084.931640625</v>
      </c>
      <c r="K125" s="222">
        <f>'Salida Stata'!AN95</f>
        <v>7101.25732421875</v>
      </c>
      <c r="L125" s="19">
        <f>'Salida Stata'!AT95</f>
        <v>7102.10205078125</v>
      </c>
      <c r="M125" s="222">
        <f>'Salida Stata'!AZ95</f>
        <v>7074.86572265625</v>
      </c>
      <c r="N125" s="222">
        <f>'Salida Stata'!BF95</f>
        <v>7046.2578125</v>
      </c>
      <c r="O125" s="19" cm="1">
        <f t="array" ref="O125">+SUMPRODUCT($E$30:$N$30/100,$E125:$N125)/$D$14*100</f>
        <v>7027.5105523169896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3.5910418698016811E-2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3.6737190331065372E-2</v>
      </c>
      <c r="AB125" s="24">
        <f>+GBA!Y98</f>
        <v>3.1922619469322289E-2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2.1292720449928462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2.1335520221865636</v>
      </c>
      <c r="AO125" s="24">
        <f>+GBA!AV98</f>
        <v>2.1433311752088282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">
      <c r="B126" s="110">
        <f t="shared" si="76"/>
        <v>126</v>
      </c>
      <c r="D126" s="37">
        <f>+GBA!A99</f>
        <v>45566</v>
      </c>
      <c r="E126" s="222">
        <f>'Salida Stata'!D96</f>
        <v>7335.201171875</v>
      </c>
      <c r="F126" s="222">
        <f>'Salida Stata'!J96</f>
        <v>7319.9345703125</v>
      </c>
      <c r="G126" s="222">
        <f>'Salida Stata'!P96</f>
        <v>7280.0771484375</v>
      </c>
      <c r="H126" s="222">
        <f>'Salida Stata'!V96</f>
        <v>7251.1650390625</v>
      </c>
      <c r="I126" s="222">
        <f>'Salida Stata'!AB96</f>
        <v>7315.41943359375</v>
      </c>
      <c r="J126" s="222">
        <f>'Salida Stata'!AH96</f>
        <v>7275.56591796875</v>
      </c>
      <c r="K126" s="222">
        <f>'Salida Stata'!AN96</f>
        <v>7294.701171875</v>
      </c>
      <c r="L126" s="19">
        <f>'Salida Stata'!AT96</f>
        <v>7302.36376953125</v>
      </c>
      <c r="M126" s="222">
        <f>'Salida Stata'!AZ96</f>
        <v>7277.87158203125</v>
      </c>
      <c r="N126" s="222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2.620138454117904E-2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2.7833359871155539E-2</v>
      </c>
      <c r="AB126" s="24">
        <f>+GBA!Y99</f>
        <v>2.6469104181843228E-2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1.9764416510218785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">
      <c r="B127" s="110">
        <f t="shared" si="76"/>
        <v>127</v>
      </c>
      <c r="D127" s="37">
        <f>+GBA!A100</f>
        <v>45597</v>
      </c>
      <c r="E127" s="222">
        <f>'Salida Stata'!D97</f>
        <v>7497.029296875</v>
      </c>
      <c r="F127" s="222">
        <f>'Salida Stata'!J97</f>
        <v>7481.2392578125</v>
      </c>
      <c r="G127" s="222">
        <f>'Salida Stata'!P97</f>
        <v>7451.720703125</v>
      </c>
      <c r="H127" s="222">
        <f>'Salida Stata'!V97</f>
        <v>7428.03759765625</v>
      </c>
      <c r="I127" s="222">
        <f>'Salida Stata'!AB97</f>
        <v>7489.07421875</v>
      </c>
      <c r="J127" s="222">
        <f>'Salida Stata'!AH97</f>
        <v>7453.419921875</v>
      </c>
      <c r="K127" s="222">
        <f>'Salida Stata'!AN97</f>
        <v>7480.72509765625</v>
      </c>
      <c r="L127" s="19">
        <f>'Salida Stata'!AT97</f>
        <v>7492.12744140625</v>
      </c>
      <c r="M127" s="222">
        <f>'Salida Stata'!AZ97</f>
        <v>7469.2373046875</v>
      </c>
      <c r="N127" s="222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2.9290475322146348E-2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1.702435630864473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">
      <c r="B128" s="110">
        <f t="shared" si="76"/>
        <v>128</v>
      </c>
      <c r="D128" s="37">
        <f>+GBA!A101</f>
        <v>45627</v>
      </c>
      <c r="E128" s="222">
        <f>'Salida Stata'!D98</f>
        <v>7701.65576171875</v>
      </c>
      <c r="F128" s="222">
        <f>'Salida Stata'!J98</f>
        <v>7683.89599609375</v>
      </c>
      <c r="G128" s="222">
        <f>'Salida Stata'!P98</f>
        <v>7659.93603515625</v>
      </c>
      <c r="H128" s="222">
        <f>'Salida Stata'!V98</f>
        <v>7631.50146484375</v>
      </c>
      <c r="I128" s="222">
        <f>'Salida Stata'!AB98</f>
        <v>7700.47998046875</v>
      </c>
      <c r="J128" s="222">
        <f>'Salida Stata'!AH98</f>
        <v>7662.39111328125</v>
      </c>
      <c r="K128" s="222">
        <f>'Salida Stata'!AN98</f>
        <v>7689.193359375</v>
      </c>
      <c r="L128" s="19">
        <f>'Salida Stata'!AT98</f>
        <v>7703.34375</v>
      </c>
      <c r="M128" s="222">
        <f>'Salida Stata'!AZ98</f>
        <v>7682.64208984375</v>
      </c>
      <c r="N128" s="222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2.9485981661851568E-2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1.2215700043764102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">
      <c r="B129" s="110">
        <f t="shared" si="76"/>
        <v>129</v>
      </c>
      <c r="D129" s="37">
        <f>+GBA!A102</f>
        <v>45658</v>
      </c>
      <c r="E129" s="222">
        <f>'Salida Stata'!D99</f>
        <v>7841.31298828125</v>
      </c>
      <c r="F129" s="222">
        <f>'Salida Stata'!J99</f>
        <v>7822.39453125</v>
      </c>
      <c r="G129" s="222">
        <f>'Salida Stata'!P99</f>
        <v>7799.22412109375</v>
      </c>
      <c r="H129" s="222">
        <f>'Salida Stata'!V99</f>
        <v>7776.4775390625</v>
      </c>
      <c r="I129" s="222">
        <f>'Salida Stata'!AB99</f>
        <v>7850.6650390625</v>
      </c>
      <c r="J129" s="222">
        <f>'Salida Stata'!AH99</f>
        <v>7808.974609375</v>
      </c>
      <c r="K129" s="222">
        <f>'Salida Stata'!AN99</f>
        <v>7838.30419921875</v>
      </c>
      <c r="L129" s="19">
        <f>'Salida Stata'!AT99</f>
        <v>7856.91162109375</v>
      </c>
      <c r="M129" s="222">
        <f>'Salida Stata'!AZ99</f>
        <v>7842.826171875</v>
      </c>
      <c r="N129" s="222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2.0313052447504143E-2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0.89563022326121322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">
      <c r="B130" s="110">
        <f t="shared" si="76"/>
        <v>130</v>
      </c>
      <c r="D130" s="37">
        <f>+GBA!A103</f>
        <v>45689</v>
      </c>
      <c r="E130" s="222">
        <f>'Salida Stata'!D100</f>
        <v>8032.4443359375</v>
      </c>
      <c r="F130" s="222">
        <f>'Salida Stata'!J100</f>
        <v>8010.66650390625</v>
      </c>
      <c r="G130" s="222">
        <f>'Salida Stata'!P100</f>
        <v>7984.041015625</v>
      </c>
      <c r="H130" s="222">
        <f>'Salida Stata'!V100</f>
        <v>7953.75048828125</v>
      </c>
      <c r="I130" s="222">
        <f>'Salida Stata'!AB100</f>
        <v>8034.4794921875</v>
      </c>
      <c r="J130" s="222">
        <f>'Salida Stata'!AH100</f>
        <v>7989.30126953125</v>
      </c>
      <c r="K130" s="222">
        <f>'Salida Stata'!AN100</f>
        <v>8014.23681640625</v>
      </c>
      <c r="L130" s="19">
        <f>'Salida Stata'!AT100</f>
        <v>8031.681640625</v>
      </c>
      <c r="M130" s="222">
        <f>'Salida Stata'!AZ100</f>
        <v>8017.2763671875</v>
      </c>
      <c r="N130" s="222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1.9260120867534036E-2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0.68614431356949401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">
      <c r="B131" s="110">
        <f t="shared" si="76"/>
        <v>131</v>
      </c>
      <c r="D131" s="37">
        <f>+GBA!A104</f>
        <v>45717</v>
      </c>
      <c r="E131" s="222">
        <f>'Salida Stata'!D101</f>
        <v>8391.2568359375</v>
      </c>
      <c r="F131" s="222">
        <f>'Salida Stata'!J101</f>
        <v>8355.5654296875</v>
      </c>
      <c r="G131" s="222">
        <f>'Salida Stata'!P101</f>
        <v>8329.3603515625</v>
      </c>
      <c r="H131" s="222">
        <f>'Salida Stata'!V101</f>
        <v>8278.529296875</v>
      </c>
      <c r="I131" s="222">
        <f>'Salida Stata'!AB101</f>
        <v>8367.1787109375</v>
      </c>
      <c r="J131" s="222">
        <f>'Salida Stata'!AH101</f>
        <v>8335.447265625</v>
      </c>
      <c r="K131" s="222">
        <f>'Salida Stata'!AN101</f>
        <v>8330.2578125</v>
      </c>
      <c r="L131" s="19">
        <f>'Salida Stata'!AT101</f>
        <v>8346.0087890625</v>
      </c>
      <c r="M131" s="222">
        <f>'Salida Stata'!AZ101</f>
        <v>8330.83984375</v>
      </c>
      <c r="N131" s="222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2.7488465202895274E-2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0.57351960911071598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">
      <c r="B132" s="110">
        <f t="shared" si="76"/>
        <v>132</v>
      </c>
      <c r="D132" s="37">
        <f>+GBA!A105</f>
        <v>45748</v>
      </c>
      <c r="E132" s="222">
        <f>'Salida Stata'!D102</f>
        <v>8624.994140625</v>
      </c>
      <c r="F132" s="222">
        <f>'Salida Stata'!J102</f>
        <v>8589.486328125</v>
      </c>
      <c r="G132" s="222">
        <f>'Salida Stata'!P102</f>
        <v>8559.7978515625</v>
      </c>
      <c r="H132" s="222">
        <f>'Salida Stata'!V102</f>
        <v>8505.384765625</v>
      </c>
      <c r="I132" s="222">
        <f>'Salida Stata'!AB102</f>
        <v>8600.7646484375</v>
      </c>
      <c r="J132" s="222">
        <f>'Salida Stata'!AH102</f>
        <v>8565.1484375</v>
      </c>
      <c r="K132" s="222">
        <f>'Salida Stata'!AN102</f>
        <v>8560.3359375</v>
      </c>
      <c r="L132" s="19">
        <f>'Salida Stata'!AT102</f>
        <v>8576.943359375</v>
      </c>
      <c r="M132" s="222">
        <f>'Salida Stata'!AZ102</f>
        <v>8559.5224609375</v>
      </c>
      <c r="N132" s="222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2.4912680001540899E-2</v>
      </c>
      <c r="AD132" s="24">
        <f t="shared" si="117"/>
        <v>0.45906728663852281</v>
      </c>
      <c r="AE132" s="24">
        <f t="shared" si="118"/>
        <v>0.45412784656626548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0.46981990992729705</v>
      </c>
      <c r="AK132" s="24">
        <f t="shared" si="124"/>
        <v>0.47501681959086839</v>
      </c>
      <c r="AL132" s="24">
        <f t="shared" si="125"/>
        <v>0.48065746288896727</v>
      </c>
      <c r="AM132" s="24">
        <f t="shared" si="126"/>
        <v>0.48197223115425913</v>
      </c>
      <c r="AN132" s="24">
        <f t="shared" si="127"/>
        <v>0.47346967658357375</v>
      </c>
      <c r="AO132" s="24">
        <f>+GBA!AV105</f>
        <v>0.47462437187590956</v>
      </c>
      <c r="AQ132" s="24">
        <f t="shared" si="128"/>
        <v>4.6177222885557256E-4</v>
      </c>
      <c r="AR132" s="24">
        <f t="shared" si="129"/>
        <v>-2.2904944515736325E-2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">
      <c r="B133" s="110">
        <f t="shared" si="76"/>
        <v>133</v>
      </c>
      <c r="D133" s="37">
        <f>+GBA!A106</f>
        <v>45778</v>
      </c>
      <c r="E133" s="222">
        <f>'Salida Stata'!D103</f>
        <v>8729.623046875</v>
      </c>
      <c r="F133" s="222">
        <f>'Salida Stata'!J103</f>
        <v>8690.51953125</v>
      </c>
      <c r="G133" s="222">
        <f>'Salida Stata'!P103</f>
        <v>8673.09765625</v>
      </c>
      <c r="H133" s="222">
        <f>'Salida Stata'!V103</f>
        <v>8617.423828125</v>
      </c>
      <c r="I133" s="222">
        <f>'Salida Stata'!AB103</f>
        <v>8720.2978515625</v>
      </c>
      <c r="J133" s="222">
        <f>'Salida Stata'!AH103</f>
        <v>8686.087890625</v>
      </c>
      <c r="K133" s="222">
        <f>'Salida Stata'!AN103</f>
        <v>8682.1416015625</v>
      </c>
      <c r="L133" s="19">
        <f>'Salida Stata'!AT103</f>
        <v>8706.11328125</v>
      </c>
      <c r="M133" s="222">
        <f>'Salida Stata'!AZ103</f>
        <v>8694.080078125</v>
      </c>
      <c r="N133" s="222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2.0722153238006635E-2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0.43739962641355512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">
      <c r="B134" s="110">
        <f t="shared" si="76"/>
        <v>134</v>
      </c>
      <c r="D134" s="37">
        <f>+GBA!A107</f>
        <v>45809</v>
      </c>
      <c r="E134" s="222">
        <f>'Salida Stata'!D104</f>
        <v>8880.92578125</v>
      </c>
      <c r="F134" s="222">
        <f>'Salida Stata'!J104</f>
        <v>8842.22265625</v>
      </c>
      <c r="G134" s="222">
        <f>'Salida Stata'!P104</f>
        <v>8834.2978515625</v>
      </c>
      <c r="H134" s="222">
        <f>'Salida Stata'!V104</f>
        <v>8780.1650390625</v>
      </c>
      <c r="I134" s="222">
        <f>'Salida Stata'!AB104</f>
        <v>8882.830078125</v>
      </c>
      <c r="J134" s="222">
        <f>'Salida Stata'!AH104</f>
        <v>8852.47265625</v>
      </c>
      <c r="K134" s="222">
        <f>'Salida Stata'!AN104</f>
        <v>8850.3720703125</v>
      </c>
      <c r="L134" s="19">
        <f>'Salida Stata'!AT104</f>
        <v>8879.1787109375</v>
      </c>
      <c r="M134" s="222">
        <f>'Salida Stata'!AZ104</f>
        <v>8872.986328125</v>
      </c>
      <c r="N134" s="222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2.6900952873126549E-2</v>
      </c>
      <c r="AD134" s="24">
        <f t="shared" si="117"/>
        <v>0.38394384523198077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0.39786910427942135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0.4020800231173598</v>
      </c>
      <c r="AO134" s="24">
        <f>+GBA!AV107</f>
        <v>0.40503818913363543</v>
      </c>
      <c r="AQ134" s="24">
        <f t="shared" si="128"/>
        <v>-4.0902230706711951E-3</v>
      </c>
      <c r="AR134" s="24">
        <f t="shared" si="129"/>
        <v>-2.9955060555833857E-2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">
      <c r="B135" s="110">
        <f t="shared" si="76"/>
        <v>135</v>
      </c>
      <c r="D135" s="37">
        <f>+GBA!A108</f>
        <v>45839</v>
      </c>
      <c r="E135" s="222">
        <f>'Salida Stata'!D105</f>
        <v>9034.7080078125</v>
      </c>
      <c r="F135" s="222">
        <f>'Salida Stata'!J105</f>
        <v>8998.994140625</v>
      </c>
      <c r="G135" s="222">
        <f>'Salida Stata'!P105</f>
        <v>8985.4970703125</v>
      </c>
      <c r="H135" s="222">
        <f>'Salida Stata'!V105</f>
        <v>8940.736328125</v>
      </c>
      <c r="I135" s="222">
        <f>'Salida Stata'!AB105</f>
        <v>9043.4287109375</v>
      </c>
      <c r="J135" s="222">
        <f>'Salida Stata'!AH105</f>
        <v>9012.611328125</v>
      </c>
      <c r="K135" s="222">
        <f>'Salida Stata'!AN105</f>
        <v>9017.1513671875</v>
      </c>
      <c r="L135" s="19">
        <f>'Salida Stata'!AT105</f>
        <v>9042.9296875</v>
      </c>
      <c r="M135" s="222">
        <f>'Salida Stata'!AZ105</f>
        <v>9039.1083984375</v>
      </c>
      <c r="N135" s="222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2.4037667672990093E-2</v>
      </c>
      <c r="AD135" s="24">
        <f t="shared" si="117"/>
        <v>0.35625083881136854</v>
      </c>
      <c r="AE135" s="24">
        <f t="shared" si="118"/>
        <v>0.35250804095434107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0.37544592639728314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0.37295647893373451</v>
      </c>
      <c r="AO135" s="24">
        <f>+GBA!AV108</f>
        <v>0.37577159570925223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">
      <c r="B136" s="110">
        <f t="shared" si="76"/>
        <v>136</v>
      </c>
      <c r="D136" s="37">
        <f>+GBA!A109</f>
        <v>45870</v>
      </c>
      <c r="E136" s="222">
        <f>'Salida Stata'!D106</f>
        <v>9191.9970703125</v>
      </c>
      <c r="F136" s="222">
        <f>'Salida Stata'!J106</f>
        <v>9152.8505859375</v>
      </c>
      <c r="G136" s="222">
        <f>'Salida Stata'!P106</f>
        <v>9142.8330078125</v>
      </c>
      <c r="H136" s="222">
        <f>'Salida Stata'!V106</f>
        <v>9108.0439453125</v>
      </c>
      <c r="I136" s="222">
        <f>'Salida Stata'!AB106</f>
        <v>9205.4453125</v>
      </c>
      <c r="J136" s="222">
        <f>'Salida Stata'!AH106</f>
        <v>9175.146484375</v>
      </c>
      <c r="K136" s="222">
        <f>'Salida Stata'!AN106</f>
        <v>9186.4580078125</v>
      </c>
      <c r="L136" s="19">
        <f>'Salida Stata'!AT106</f>
        <v>9211.765625</v>
      </c>
      <c r="M136" s="222">
        <f>'Salida Stata'!AZ106</f>
        <v>9207.158203125</v>
      </c>
      <c r="N136" s="222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2.0160190295862801E-2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0.34602802734069837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">
      <c r="B137" s="110">
        <f t="shared" si="76"/>
        <v>137</v>
      </c>
      <c r="D137" s="37">
        <f>+GBA!A110</f>
        <v>45901</v>
      </c>
      <c r="E137" s="222">
        <f>'Salida Stata'!D107</f>
        <v>9387.1748046875</v>
      </c>
      <c r="F137" s="222">
        <f>'Salida Stata'!J107</f>
        <v>9346.8212890625</v>
      </c>
      <c r="G137" s="222">
        <f>'Salida Stata'!P107</f>
        <v>9339.3740234375</v>
      </c>
      <c r="H137" s="222">
        <f>'Salida Stata'!V107</f>
        <v>9301.404296875</v>
      </c>
      <c r="I137" s="222">
        <f>'Salida Stata'!AB107</f>
        <v>9397.6796875</v>
      </c>
      <c r="J137" s="222">
        <f>'Salida Stata'!AH107</f>
        <v>9370.1845703125</v>
      </c>
      <c r="K137" s="222">
        <f>'Salida Stata'!AN107</f>
        <v>9380.5791015625</v>
      </c>
      <c r="L137" s="19">
        <f>'Salida Stata'!AT107</f>
        <v>9405.3505859375</v>
      </c>
      <c r="M137" s="222">
        <f>'Salida Stata'!AZ107</f>
        <v>9399.6953125</v>
      </c>
      <c r="N137" s="222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1.6541527121712862E-2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0.31635591194108037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0.32307360578581745</v>
      </c>
      <c r="AO137" s="24">
        <f>+GBA!AV110</f>
        <v>0.32596510692361846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">
      <c r="B138" s="110">
        <f t="shared" si="76"/>
        <v>138</v>
      </c>
      <c r="D138" s="37">
        <f>+GBA!A111</f>
        <v>45931</v>
      </c>
      <c r="E138" s="222">
        <f>'Salida Stata'!D108</f>
        <v>9615.8828125</v>
      </c>
      <c r="F138" s="222">
        <f>'Salida Stata'!J108</f>
        <v>9573.1865234375</v>
      </c>
      <c r="G138" s="222">
        <f>'Salida Stata'!P108</f>
        <v>9563.97265625</v>
      </c>
      <c r="H138" s="222">
        <f>'Salida Stata'!V108</f>
        <v>9528.451171875</v>
      </c>
      <c r="I138" s="222">
        <f>'Salida Stata'!AB108</f>
        <v>9624.3701171875</v>
      </c>
      <c r="J138" s="222">
        <f>'Salida Stata'!AH108</f>
        <v>9595.4296875</v>
      </c>
      <c r="K138" s="222">
        <f>'Salida Stata'!AN108</f>
        <v>9608.2822265625</v>
      </c>
      <c r="L138" s="19">
        <f>'Salida Stata'!AT108</f>
        <v>9630.1650390625</v>
      </c>
      <c r="M138" s="222">
        <f>'Salida Stata'!AZ108</f>
        <v>9620.7744140625</v>
      </c>
      <c r="N138" s="222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2.2385740262766518E-2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0.32069032753327109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">
      <c r="B139" s="110">
        <f t="shared" si="76"/>
        <v>139</v>
      </c>
      <c r="D139" s="37">
        <f>+GBA!A112</f>
        <v>45962</v>
      </c>
      <c r="E139" s="222">
        <f>'Salida Stata'!D109</f>
        <v>9856.22265625</v>
      </c>
      <c r="F139" s="222">
        <f>'Salida Stata'!J109</f>
        <v>9809.8125</v>
      </c>
      <c r="G139" s="222">
        <f>'Salida Stata'!P109</f>
        <v>9802.0126953125</v>
      </c>
      <c r="H139" s="222">
        <f>'Salida Stata'!V109</f>
        <v>9762.6865234375</v>
      </c>
      <c r="I139" s="222">
        <f>'Salida Stata'!AB109</f>
        <v>9863.8359375</v>
      </c>
      <c r="J139" s="222">
        <f>'Salida Stata'!AH109</f>
        <v>9834.787109375</v>
      </c>
      <c r="K139" s="222">
        <f>'Salida Stata'!AN109</f>
        <v>9846.720703125</v>
      </c>
      <c r="L139" s="19">
        <f>'Salida Stata'!AT109</f>
        <v>9869.0263671875</v>
      </c>
      <c r="M139" s="222">
        <f>'Salida Stata'!AZ109</f>
        <v>9860.130859375</v>
      </c>
      <c r="N139" s="222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2.7812183871139595E-2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0.31879352068677935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">
      <c r="B140" s="110">
        <f t="shared" si="76"/>
        <v>140</v>
      </c>
      <c r="D140" s="37">
        <f>+GBA!A113</f>
        <v>45992</v>
      </c>
      <c r="E140" s="222">
        <f>'Salida Stata'!D110</f>
        <v>10128.65625</v>
      </c>
      <c r="F140" s="222">
        <f>'Salida Stata'!J110</f>
        <v>10080.7001953125</v>
      </c>
      <c r="G140" s="222">
        <f>'Salida Stata'!P110</f>
        <v>10071.5400390625</v>
      </c>
      <c r="H140" s="222">
        <f>'Salida Stata'!V110</f>
        <v>10036.251953125</v>
      </c>
      <c r="I140" s="222">
        <f>'Salida Stata'!AB110</f>
        <v>10137.814453125</v>
      </c>
      <c r="J140" s="222">
        <f>'Salida Stata'!AH110</f>
        <v>10102.408203125</v>
      </c>
      <c r="K140" s="222">
        <f>'Salida Stata'!AN110</f>
        <v>10122.533203125</v>
      </c>
      <c r="L140" s="19">
        <f>'Salida Stata'!AT110</f>
        <v>10142.2041015625</v>
      </c>
      <c r="M140" s="222">
        <f>'Salida Stata'!AZ110</f>
        <v>10130.521484375</v>
      </c>
      <c r="N140" s="222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2.8608764409353338E-2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0.31766978665888912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">
      <c r="B141" s="110">
        <f t="shared" si="76"/>
        <v>141</v>
      </c>
      <c r="D141" s="37">
        <f>+GBA!A114</f>
        <v>46023</v>
      </c>
      <c r="E141" s="222">
        <f>'Salida Stata'!D111</f>
        <v>10449.2060546875</v>
      </c>
      <c r="F141" s="222">
        <f>'Salida Stata'!J111</f>
        <v>10391.9248046875</v>
      </c>
      <c r="G141" s="222">
        <f>'Salida Stata'!P111</f>
        <v>10368.6845703125</v>
      </c>
      <c r="H141" s="222">
        <f>'Salida Stata'!V111</f>
        <v>10327.447265625</v>
      </c>
      <c r="I141" s="222">
        <f>'Salida Stata'!AB111</f>
        <v>10442.2333984375</v>
      </c>
      <c r="J141" s="222">
        <f>'Salida Stata'!AH111</f>
        <v>10395.9794921875</v>
      </c>
      <c r="K141" s="222">
        <f>'Salida Stata'!AN111</f>
        <v>10404.990234375</v>
      </c>
      <c r="L141" s="19">
        <f>'Salida Stata'!AT111</f>
        <v>10421.9619140625</v>
      </c>
      <c r="M141" s="222">
        <f>'Salida Stata'!AZ111</f>
        <v>10409.6669921875</v>
      </c>
      <c r="N141" s="222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2.7409222701656688E-2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0.32683404180828179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">
      <c r="B142" s="110">
        <f t="shared" si="76"/>
        <v>142</v>
      </c>
      <c r="D142" s="37">
        <f>+GBA!A115</f>
        <v>46054</v>
      </c>
      <c r="E142" s="222">
        <f>'Salida Stata'!D112</f>
        <v>10733.5986328125</v>
      </c>
      <c r="F142" s="222">
        <f>'Salida Stata'!J112</f>
        <v>10664.2529296875</v>
      </c>
      <c r="G142" s="222">
        <f>'Salida Stata'!P112</f>
        <v>10647.2607421875</v>
      </c>
      <c r="H142" s="222">
        <f>'Salida Stata'!V112</f>
        <v>10594.7294921875</v>
      </c>
      <c r="I142" s="222">
        <f>'Salida Stata'!AB112</f>
        <v>10720.6826171875</v>
      </c>
      <c r="J142" s="222">
        <f>'Salida Stata'!AH112</f>
        <v>10670.2744140625</v>
      </c>
      <c r="K142" s="222">
        <f>'Salida Stata'!AN112</f>
        <v>10671.7587890625</v>
      </c>
      <c r="L142" s="19">
        <f>'Salida Stata'!AT112</f>
        <v>10692.595703125</v>
      </c>
      <c r="M142" s="222">
        <f>'Salida Stata'!AZ112</f>
        <v>10682.486328125</v>
      </c>
      <c r="N142" s="222">
        <f>'Salida Stata'!BF112</f>
        <v>10625.5458984375</v>
      </c>
      <c r="O142" s="19" cm="1">
        <f t="array" ref="O142">+SUMPRODUCT($E$30:$N$30/100,$E142:$N142)/$D$14*100</f>
        <v>10576.149148254108</v>
      </c>
      <c r="Q142" s="24">
        <f t="shared" ref="Q142" si="295">+E142/E141-1</f>
        <v>2.7216668580999137E-2</v>
      </c>
      <c r="R142" s="24">
        <f t="shared" ref="R142" si="296">+F142/F141-1</f>
        <v>2.6205744375398243E-2</v>
      </c>
      <c r="S142" s="24">
        <f t="shared" ref="S142" si="297">+G142/G141-1</f>
        <v>2.6867069779769048E-2</v>
      </c>
      <c r="T142" s="24">
        <f t="shared" ref="T142" si="298">+H142/H141-1</f>
        <v>2.5880764112168553E-2</v>
      </c>
      <c r="U142" s="24">
        <f t="shared" ref="U142" si="299">+I142/I141-1</f>
        <v>2.6665676596700605E-2</v>
      </c>
      <c r="V142" s="24">
        <f t="shared" ref="V142" si="300">+J142/J141-1</f>
        <v>2.6384711712939657E-2</v>
      </c>
      <c r="W142" s="24">
        <f t="shared" ref="W142" si="301">+K142/K141-1</f>
        <v>2.5638520428993283E-2</v>
      </c>
      <c r="X142" s="24">
        <f t="shared" ref="X142" si="302">+L142/L141-1</f>
        <v>2.5967643260846218E-2</v>
      </c>
      <c r="Y142" s="24">
        <f t="shared" ref="Y142" si="303">+M142/M141-1</f>
        <v>2.6208267386675477E-2</v>
      </c>
      <c r="Z142" s="24">
        <f t="shared" ref="Z142" si="304">+N142/N141-1</f>
        <v>2.5790228002219751E-2</v>
      </c>
      <c r="AA142" s="24">
        <f t="shared" ref="AA142" si="305">+O142/O141-1</f>
        <v>2.6128465691948044E-2</v>
      </c>
      <c r="AB142" s="24">
        <f>+GBA!Y115</f>
        <v>2.2637757137825343E-2</v>
      </c>
      <c r="AD142" s="24">
        <f t="shared" ref="AD142" si="306">+E142/E130-1</f>
        <v>0.33628048747128192</v>
      </c>
      <c r="AE142" s="24">
        <f t="shared" ref="AE142" si="307">+F142/F130-1</f>
        <v>0.33125663444949049</v>
      </c>
      <c r="AF142" s="24">
        <f t="shared" ref="AF142" si="308">+G142/G130-1</f>
        <v>0.33356789141620169</v>
      </c>
      <c r="AG142" s="24">
        <f t="shared" ref="AG142" si="309">+H142/H130-1</f>
        <v>0.33204197287774706</v>
      </c>
      <c r="AH142" s="24">
        <f t="shared" ref="AH142" si="310">+I142/I130-1</f>
        <v>0.33433443045215161</v>
      </c>
      <c r="AI142" s="24">
        <f t="shared" ref="AI142" si="311">+J142/J130-1</f>
        <v>0.33557041524465481</v>
      </c>
      <c r="AJ142" s="24">
        <f t="shared" ref="AJ142" si="312">+K142/K130-1</f>
        <v>0.33160013031009217</v>
      </c>
      <c r="AK142" s="24">
        <f t="shared" ref="AK142" si="313">+L142/L130-1</f>
        <v>0.33130223302687289</v>
      </c>
      <c r="AL142" s="24">
        <f t="shared" ref="AL142" si="314">+M142/M130-1</f>
        <v>0.33243334006115455</v>
      </c>
      <c r="AM142" s="24">
        <f t="shared" ref="AM142" si="315">+N142/N130-1</f>
        <v>0.32775456936743241</v>
      </c>
      <c r="AN142" s="24">
        <f t="shared" ref="AN142" si="316">+O142/O130-1</f>
        <v>0.33165207923888085</v>
      </c>
      <c r="AO142" s="24">
        <f>+GBA!AV115</f>
        <v>0.33123092018360212</v>
      </c>
      <c r="AQ142" s="24">
        <f t="shared" ref="AQ142" si="317">+Q142-Z142</f>
        <v>1.4264405787793866E-3</v>
      </c>
      <c r="AR142" s="24">
        <f t="shared" ref="AR142" si="318">+AD142-AM142</f>
        <v>8.5259181038495058E-3</v>
      </c>
      <c r="AS142" s="35">
        <f t="shared" ref="AS142" si="319">+D142</f>
        <v>46054</v>
      </c>
      <c r="AT142" s="19">
        <f t="shared" ref="AT142" si="320">+E142</f>
        <v>10733.5986328125</v>
      </c>
      <c r="AU142" s="19">
        <f t="shared" ref="AU142" si="321">+N142</f>
        <v>10625.5458984375</v>
      </c>
      <c r="AV142" s="52">
        <f t="shared" si="91"/>
        <v>1.0805273437500063</v>
      </c>
      <c r="AW142" s="52">
        <f t="shared" si="75"/>
        <v>-2.9535701144219217E-2</v>
      </c>
    </row>
    <row r="143" spans="2:49" x14ac:dyDescent="0.2">
      <c r="B143" s="110">
        <f t="shared" si="76"/>
        <v>143</v>
      </c>
      <c r="D143" s="37">
        <f>+GBA!A116</f>
        <v>46082</v>
      </c>
      <c r="E143" s="222">
        <f>'Salida Stata'!D113</f>
        <v>11084.8974609375</v>
      </c>
      <c r="F143" s="222">
        <f>'Salida Stata'!J113</f>
        <v>11010.49609375</v>
      </c>
      <c r="G143" s="222">
        <f>'Salida Stata'!P113</f>
        <v>11005.8779296875</v>
      </c>
      <c r="H143" s="222">
        <f>'Salida Stata'!V113</f>
        <v>10949.4306640625</v>
      </c>
      <c r="I143" s="222">
        <f>'Salida Stata'!AB113</f>
        <v>11075.4296875</v>
      </c>
      <c r="J143" s="222">
        <f>'Salida Stata'!AH113</f>
        <v>11040.521484375</v>
      </c>
      <c r="K143" s="222">
        <f>'Salida Stata'!AN113</f>
        <v>11037.4921875</v>
      </c>
      <c r="L143" s="19">
        <f>'Salida Stata'!AT113</f>
        <v>11060.251953125</v>
      </c>
      <c r="M143" s="222">
        <f>'Salida Stata'!AZ113</f>
        <v>11050.6044921875</v>
      </c>
      <c r="N143" s="222">
        <f>'Salida Stata'!BF113</f>
        <v>10987.4755859375</v>
      </c>
      <c r="O143" s="19" cm="1">
        <f t="array" ref="O143">+SUMPRODUCT($E$30:$N$30/100,$E143:$N143)/$D$14*100</f>
        <v>10935.469181947297</v>
      </c>
      <c r="Q143" s="24">
        <f t="shared" ref="Q143" si="322">+E143/E142-1</f>
        <v>3.2728895512366574E-2</v>
      </c>
      <c r="R143" s="24">
        <f t="shared" ref="R143" si="323">+F143/F142-1</f>
        <v>3.2467643663872225E-2</v>
      </c>
      <c r="S143" s="24">
        <f t="shared" ref="S143" si="324">+G143/G142-1</f>
        <v>3.3681638515628443E-2</v>
      </c>
      <c r="T143" s="24">
        <f t="shared" ref="T143" si="325">+H143/H142-1</f>
        <v>3.3479021067650105E-2</v>
      </c>
      <c r="U143" s="24">
        <f t="shared" ref="U143" si="326">+I143/I142-1</f>
        <v>3.3089970385259404E-2</v>
      </c>
      <c r="V143" s="24">
        <f t="shared" ref="V143" si="327">+J143/J142-1</f>
        <v>3.4698926751550729E-2</v>
      </c>
      <c r="W143" s="24">
        <f t="shared" ref="W143" si="328">+K143/K142-1</f>
        <v>3.4271145522174029E-2</v>
      </c>
      <c r="X143" s="24">
        <f t="shared" ref="X143" si="329">+L143/L142-1</f>
        <v>3.4384190724853658E-2</v>
      </c>
      <c r="Y143" s="24">
        <f t="shared" ref="Y143" si="330">+M143/M142-1</f>
        <v>3.4459970530766215E-2</v>
      </c>
      <c r="Z143" s="24">
        <f t="shared" ref="Z143" si="331">+N143/N142-1</f>
        <v>3.4062220516427599E-2</v>
      </c>
      <c r="AA143" s="24">
        <f t="shared" ref="AA143" si="332">+O143/O142-1</f>
        <v>3.397456188035175E-2</v>
      </c>
      <c r="AB143" s="24">
        <f>+GBA!Y116</f>
        <v>2.3489555215720603E-2</v>
      </c>
      <c r="AD143" s="24">
        <f t="shared" ref="AD143" si="333">+E143/E131-1</f>
        <v>0.3210056225980189</v>
      </c>
      <c r="AE143" s="24">
        <f t="shared" ref="AE143" si="334">+F143/F131-1</f>
        <v>0.31774398589824648</v>
      </c>
      <c r="AF143" s="24">
        <f t="shared" ref="AF143" si="335">+G143/G131-1</f>
        <v>0.32133530849375647</v>
      </c>
      <c r="AG143" s="24">
        <f t="shared" ref="AG143" si="336">+H143/H131-1</f>
        <v>0.32262993478753743</v>
      </c>
      <c r="AH143" s="24">
        <f t="shared" ref="AH143" si="337">+I143/I131-1</f>
        <v>0.32367552673666444</v>
      </c>
      <c r="AI143" s="24">
        <f t="shared" ref="AI143" si="338">+J143/J131-1</f>
        <v>0.32452658298320736</v>
      </c>
      <c r="AJ143" s="24">
        <f t="shared" ref="AJ143" si="339">+K143/K131-1</f>
        <v>0.32498806590807416</v>
      </c>
      <c r="AK143" s="24">
        <f t="shared" ref="AK143" si="340">+L143/L131-1</f>
        <v>0.32521451063166062</v>
      </c>
      <c r="AL143" s="24">
        <f t="shared" ref="AL143" si="341">+M143/M131-1</f>
        <v>0.32646944359132468</v>
      </c>
      <c r="AM143" s="24">
        <f t="shared" ref="AM143" si="342">+N143/N131-1</f>
        <v>0.32599265818559986</v>
      </c>
      <c r="AN143" s="24">
        <f t="shared" ref="AN143" si="343">+O143/O131-1</f>
        <v>0.32443111443449313</v>
      </c>
      <c r="AO143" s="24">
        <f>+GBA!AV116</f>
        <v>0.32604986676816861</v>
      </c>
      <c r="AQ143" s="24">
        <f t="shared" ref="AQ143" si="344">+Q143-Z143</f>
        <v>-1.3333250040610256E-3</v>
      </c>
      <c r="AR143" s="24">
        <f t="shared" ref="AR143" si="345">+AD143-AM143</f>
        <v>-4.9870355875809569E-3</v>
      </c>
      <c r="AS143" s="35">
        <f t="shared" ref="AS143" si="346">+D143</f>
        <v>46082</v>
      </c>
      <c r="AT143" s="19">
        <f t="shared" ref="AT143" si="347">+E143</f>
        <v>11084.8974609375</v>
      </c>
      <c r="AU143" s="19">
        <f t="shared" ref="AU143" si="348">+N143</f>
        <v>10987.4755859375</v>
      </c>
      <c r="AV143" s="52">
        <f t="shared" si="91"/>
        <v>0.97421875000000568</v>
      </c>
      <c r="AW143" s="52">
        <f t="shared" si="75"/>
        <v>-6.570476086960042E-2</v>
      </c>
    </row>
    <row r="144" spans="2:49" x14ac:dyDescent="0.2">
      <c r="B144" s="110">
        <f t="shared" si="76"/>
        <v>144</v>
      </c>
      <c r="D144" s="37">
        <f>+GBA!A117</f>
        <v>46113</v>
      </c>
      <c r="E144" s="222">
        <f>'Salida Stata'!D114</f>
        <v>11361.7314453125</v>
      </c>
      <c r="F144" s="222">
        <f>'Salida Stata'!J114</f>
        <v>11280.8359375</v>
      </c>
      <c r="G144" s="222">
        <f>'Salida Stata'!P114</f>
        <v>11297.00390625</v>
      </c>
      <c r="H144" s="222">
        <f>'Salida Stata'!V114</f>
        <v>11239.11328125</v>
      </c>
      <c r="I144" s="222">
        <f>'Salida Stata'!AB114</f>
        <v>11365.3994140625</v>
      </c>
      <c r="J144" s="222">
        <f>'Salida Stata'!AH114</f>
        <v>11340.708984375</v>
      </c>
      <c r="K144" s="222">
        <f>'Salida Stata'!AN114</f>
        <v>11338.7392578125</v>
      </c>
      <c r="L144" s="19">
        <f>'Salida Stata'!AT114</f>
        <v>11367.224609375</v>
      </c>
      <c r="M144" s="222">
        <f>'Salida Stata'!AZ114</f>
        <v>11359.169921875</v>
      </c>
      <c r="N144" s="222">
        <f>'Salida Stata'!BF114</f>
        <v>11301.9375</v>
      </c>
      <c r="O144" s="19" cm="1">
        <f t="array" ref="O144">+SUMPRODUCT($E$30:$N$30/100,$E144:$N144)/$D$14*100</f>
        <v>11234.365004832716</v>
      </c>
      <c r="Q144" s="24">
        <f t="shared" ref="Q144" si="349">+E144/E143-1</f>
        <v>2.4973977914594769E-2</v>
      </c>
      <c r="R144" s="24">
        <f t="shared" ref="R144" si="350">+F144/F143-1</f>
        <v>2.4552921271499883E-2</v>
      </c>
      <c r="S144" s="24">
        <f t="shared" ref="S144" si="351">+G144/G143-1</f>
        <v>2.6451863124631769E-2</v>
      </c>
      <c r="T144" s="24">
        <f t="shared" ref="T144" si="352">+H144/H143-1</f>
        <v>2.6456409111596857E-2</v>
      </c>
      <c r="U144" s="24">
        <f t="shared" ref="U144" si="353">+I144/I143-1</f>
        <v>2.618135230362828E-2</v>
      </c>
      <c r="V144" s="24">
        <f t="shared" ref="V144" si="354">+J144/J143-1</f>
        <v>2.7189612413221376E-2</v>
      </c>
      <c r="W144" s="24">
        <f t="shared" ref="W144" si="355">+K144/K143-1</f>
        <v>2.7293072121370443E-2</v>
      </c>
      <c r="X144" s="24">
        <f t="shared" ref="X144" si="356">+L144/L143-1</f>
        <v>2.7754580777272997E-2</v>
      </c>
      <c r="Y144" s="24">
        <f t="shared" ref="Y144" si="357">+M144/M143-1</f>
        <v>2.7922945745243899E-2</v>
      </c>
      <c r="Z144" s="24">
        <f t="shared" ref="Z144" si="358">+N144/N143-1</f>
        <v>2.8620033018773583E-2</v>
      </c>
      <c r="AA144" s="24">
        <f t="shared" ref="AA144" si="359">+O144/O143-1</f>
        <v>2.7332693084522353E-2</v>
      </c>
      <c r="AB144" s="24">
        <f>+GBA!Y117</f>
        <v>2.5429594704486691E-2</v>
      </c>
      <c r="AD144" s="24">
        <f t="shared" ref="AD144" si="360">+E144/E132-1</f>
        <v>0.31730309146496261</v>
      </c>
      <c r="AE144" s="24">
        <f t="shared" ref="AE144" si="361">+F144/F132-1</f>
        <v>0.31333068201791936</v>
      </c>
      <c r="AF144" s="24">
        <f t="shared" ref="AF144" si="362">+G144/G132-1</f>
        <v>0.31977461409183294</v>
      </c>
      <c r="AG144" s="24">
        <f t="shared" ref="AG144" si="363">+H144/H132-1</f>
        <v>0.3214115047062327</v>
      </c>
      <c r="AH144" s="24">
        <f t="shared" ref="AH144" si="364">+I144/I132-1</f>
        <v>0.32144057867311271</v>
      </c>
      <c r="AI144" s="24">
        <f t="shared" ref="AI144" si="365">+J144/J132-1</f>
        <v>0.32405282490178666</v>
      </c>
      <c r="AJ144" s="24">
        <f t="shared" ref="AJ144" si="366">+K144/K132-1</f>
        <v>0.32456708949250856</v>
      </c>
      <c r="AK144" s="24">
        <f t="shared" ref="AK144" si="367">+L144/L132-1</f>
        <v>0.32532350198513238</v>
      </c>
      <c r="AL144" s="24">
        <f t="shared" ref="AL144" si="368">+M144/M132-1</f>
        <v>0.32707986616240059</v>
      </c>
      <c r="AM144" s="24">
        <f t="shared" ref="AM144" si="369">+N144/N132-1</f>
        <v>0.32757619733757126</v>
      </c>
      <c r="AN144" s="24">
        <f t="shared" ref="AN144" si="370">+O144/O132-1</f>
        <v>0.32411507222237845</v>
      </c>
      <c r="AO144" s="24">
        <f>+GBA!AV117</f>
        <v>0.32671866000914052</v>
      </c>
      <c r="AQ144" s="24">
        <f t="shared" ref="AQ144" si="371">+Q144-Z144</f>
        <v>-3.6460551041788136E-3</v>
      </c>
      <c r="AR144" s="24">
        <f t="shared" ref="AR144" si="372">+AD144-AM144</f>
        <v>-1.0273105872608657E-2</v>
      </c>
      <c r="AS144" s="35">
        <f t="shared" ref="AS144" si="373">+D144</f>
        <v>46113</v>
      </c>
      <c r="AT144" s="19">
        <f t="shared" ref="AT144" si="374">+E144</f>
        <v>11361.7314453125</v>
      </c>
      <c r="AU144" s="19">
        <f t="shared" ref="AU144" si="375">+N144</f>
        <v>11301.9375</v>
      </c>
      <c r="AV144" s="52">
        <f t="shared" si="91"/>
        <v>0.59793945312500796</v>
      </c>
      <c r="AW144" s="52">
        <f t="shared" si="75"/>
        <v>-0.16688758976494356</v>
      </c>
    </row>
    <row r="145" spans="2:49" x14ac:dyDescent="0.2">
      <c r="B145" s="110">
        <f t="shared" si="76"/>
        <v>145</v>
      </c>
      <c r="D145" s="37">
        <f>+GBA!A118</f>
        <v>46143</v>
      </c>
      <c r="E145" s="222">
        <f>'Salida Stata'!D115</f>
        <v>11623.53515625</v>
      </c>
      <c r="F145" s="222">
        <f>'Salida Stata'!J115</f>
        <v>11540.8310546875</v>
      </c>
      <c r="G145" s="222">
        <f>'Salida Stata'!P115</f>
        <v>11556.1884765625</v>
      </c>
      <c r="H145" s="222">
        <f>'Salida Stata'!V115</f>
        <v>11494.51953125</v>
      </c>
      <c r="I145" s="222">
        <f>'Salida Stata'!AB115</f>
        <v>11626.2841796875</v>
      </c>
      <c r="J145" s="222">
        <f>'Salida Stata'!AH115</f>
        <v>11603.5263671875</v>
      </c>
      <c r="K145" s="222">
        <f>'Salida Stata'!AN115</f>
        <v>11598.96484375</v>
      </c>
      <c r="L145" s="19">
        <f>'Salida Stata'!AT115</f>
        <v>11627.388671875</v>
      </c>
      <c r="M145" s="222">
        <f>'Salida Stata'!AZ115</f>
        <v>11621.0498046875</v>
      </c>
      <c r="N145" s="222">
        <f>'Salida Stata'!BF115</f>
        <v>11556.0380859375</v>
      </c>
      <c r="O145" s="19" cm="1">
        <f t="array" ref="O145">+SUMPRODUCT($E$30:$N$30/100,$E145:$N145)/$D$14*100</f>
        <v>11491.188724223075</v>
      </c>
      <c r="Q145" s="24">
        <f t="shared" ref="Q145" si="376">+E145/E144-1</f>
        <v>2.3042589256544455E-2</v>
      </c>
      <c r="R145" s="24">
        <f t="shared" ref="R145" si="377">+F145/F144-1</f>
        <v>2.304750451366977E-2</v>
      </c>
      <c r="S145" s="24">
        <f t="shared" ref="S145" si="378">+G145/G144-1</f>
        <v>2.2942770708356264E-2</v>
      </c>
      <c r="T145" s="24">
        <f t="shared" ref="T145" si="379">+H145/H144-1</f>
        <v>2.2724768725846944E-2</v>
      </c>
      <c r="U145" s="24">
        <f t="shared" ref="U145" si="380">+I145/I144-1</f>
        <v>2.2954298051523381E-2</v>
      </c>
      <c r="V145" s="24">
        <f t="shared" ref="V145" si="381">+J145/J144-1</f>
        <v>2.3174687153563633E-2</v>
      </c>
      <c r="W145" s="24">
        <f t="shared" ref="W145" si="382">+K145/K144-1</f>
        <v>2.2950134051120452E-2</v>
      </c>
      <c r="X145" s="24">
        <f t="shared" ref="X145" si="383">+L145/L144-1</f>
        <v>2.2887210505670108E-2</v>
      </c>
      <c r="Y145" s="24">
        <f t="shared" ref="Y145" si="384">+M145/M144-1</f>
        <v>2.3054491183214232E-2</v>
      </c>
      <c r="Z145" s="24">
        <f t="shared" ref="Z145" si="385">+N145/N144-1</f>
        <v>2.2482922590706167E-2</v>
      </c>
      <c r="AA145" s="24">
        <f t="shared" ref="AA145" si="386">+O145/O144-1</f>
        <v>2.286054612609445E-2</v>
      </c>
      <c r="AB145" s="24">
        <f>+GBA!Y118</f>
        <v>2.819631277119039E-2</v>
      </c>
      <c r="AD145" s="24">
        <f t="shared" ref="AD145" si="387">+E145/E133-1</f>
        <v>0.33150481914691055</v>
      </c>
      <c r="AE145" s="24">
        <f t="shared" ref="AE145" si="388">+F145/F133-1</f>
        <v>0.32797941632696914</v>
      </c>
      <c r="AF145" s="24">
        <f t="shared" ref="AF145" si="389">+G145/G133-1</f>
        <v>0.33241765913184307</v>
      </c>
      <c r="AG145" s="24">
        <f t="shared" ref="AG145" si="390">+H145/H133-1</f>
        <v>0.33386958335911454</v>
      </c>
      <c r="AH145" s="24">
        <f t="shared" ref="AH145" si="391">+I145/I133-1</f>
        <v>0.33324393014904952</v>
      </c>
      <c r="AI145" s="24">
        <f t="shared" ref="AI145" si="392">+J145/J133-1</f>
        <v>0.33587485106054782</v>
      </c>
      <c r="AJ145" s="24">
        <f t="shared" ref="AJ145" si="393">+K145/K133-1</f>
        <v>0.33595665401985242</v>
      </c>
      <c r="AK145" s="24">
        <f t="shared" ref="AK145" si="394">+L145/L133-1</f>
        <v>0.33554300251484559</v>
      </c>
      <c r="AL145" s="24">
        <f t="shared" ref="AL145" si="395">+M145/M133-1</f>
        <v>0.33666238408902971</v>
      </c>
      <c r="AM145" s="24">
        <f t="shared" ref="AM145" si="396">+N145/N133-1</f>
        <v>0.33534171646059807</v>
      </c>
      <c r="AN145" s="24">
        <f t="shared" ref="AN145" si="397">+O145/O133-1</f>
        <v>0.33472502824870864</v>
      </c>
      <c r="AO145" s="24">
        <f>+GBA!AV118</f>
        <v>0.33643345544990155</v>
      </c>
      <c r="AQ145" s="24">
        <f t="shared" ref="AQ145" si="398">+Q145-Z145</f>
        <v>5.5966666583828761E-4</v>
      </c>
      <c r="AR145" s="24">
        <f t="shared" ref="AR145" si="399">+AD145-AM145</f>
        <v>-3.8368973136875262E-3</v>
      </c>
      <c r="AS145" s="35">
        <f t="shared" ref="AS145" si="400">+D145</f>
        <v>46143</v>
      </c>
      <c r="AT145" s="19">
        <f t="shared" ref="AT145" si="401">+E145</f>
        <v>11623.53515625</v>
      </c>
      <c r="AU145" s="19">
        <f t="shared" ref="AU145" si="402">+N145</f>
        <v>11556.0380859375</v>
      </c>
      <c r="AV145" s="52">
        <f t="shared" si="91"/>
        <v>0.67497070312499829</v>
      </c>
      <c r="AW145" s="52">
        <f t="shared" si="75"/>
        <v>-0.15501620062725507</v>
      </c>
    </row>
    <row r="146" spans="2:49" x14ac:dyDescent="0.2">
      <c r="B146" s="110">
        <f t="shared" si="76"/>
        <v>146</v>
      </c>
      <c r="D146" s="37">
        <f>+GBA!A119</f>
        <v>46174</v>
      </c>
      <c r="E146" s="222">
        <f>'Salida Stata'!D116</f>
        <v>11822.1220703125</v>
      </c>
      <c r="F146" s="222">
        <f>'Salida Stata'!J116</f>
        <v>11740.2021484375</v>
      </c>
      <c r="G146" s="222">
        <f>'Salida Stata'!P116</f>
        <v>11763.376953125</v>
      </c>
      <c r="H146" s="222">
        <f>'Salida Stata'!V116</f>
        <v>11694.1181640625</v>
      </c>
      <c r="I146" s="222">
        <f>'Salida Stata'!AB116</f>
        <v>11832.4912109375</v>
      </c>
      <c r="J146" s="222">
        <f>'Salida Stata'!AH116</f>
        <v>11808.2548828125</v>
      </c>
      <c r="K146" s="222">
        <f>'Salida Stata'!AN116</f>
        <v>11807.6708984375</v>
      </c>
      <c r="L146" s="19">
        <f>'Salida Stata'!AT116</f>
        <v>11843.3916015625</v>
      </c>
      <c r="M146" s="222">
        <f>'Salida Stata'!AZ116</f>
        <v>11841.884765625</v>
      </c>
      <c r="N146" s="222">
        <f>'Salida Stata'!BF116</f>
        <v>11781.873046875</v>
      </c>
      <c r="O146" s="19" cm="1">
        <f t="array" ref="O146">+SUMPRODUCT($E$30:$N$30/100,$E146:$N146)/$D$14*100</f>
        <v>11702.847607838306</v>
      </c>
      <c r="Q146" s="24">
        <f t="shared" ref="Q146" si="403">+E146/E145-1</f>
        <v>1.7084898130644843E-2</v>
      </c>
      <c r="R146" s="24">
        <f t="shared" ref="R146" si="404">+F146/F145-1</f>
        <v>1.727528050668603E-2</v>
      </c>
      <c r="S146" s="24">
        <f t="shared" ref="S146" si="405">+G146/G145-1</f>
        <v>1.7928790014346552E-2</v>
      </c>
      <c r="T146" s="24">
        <f t="shared" ref="T146" si="406">+H146/H145-1</f>
        <v>1.7364678207719253E-2</v>
      </c>
      <c r="U146" s="24">
        <f t="shared" ref="U146" si="407">+I146/I145-1</f>
        <v>1.7736279972432545E-2</v>
      </c>
      <c r="V146" s="24">
        <f t="shared" ref="V146" si="408">+J146/J145-1</f>
        <v>1.7643646349090325E-2</v>
      </c>
      <c r="W146" s="24">
        <f t="shared" ref="W146" si="409">+K146/K145-1</f>
        <v>1.7993506963680517E-2</v>
      </c>
      <c r="X146" s="24">
        <f t="shared" ref="X146" si="410">+L146/L145-1</f>
        <v>1.8577080011953129E-2</v>
      </c>
      <c r="Y146" s="24">
        <f t="shared" ref="Y146" si="411">+M146/M145-1</f>
        <v>1.90030130366039E-2</v>
      </c>
      <c r="Z146" s="24">
        <f t="shared" ref="Z146" si="412">+N146/N145-1</f>
        <v>1.9542594032492699E-2</v>
      </c>
      <c r="AA146" s="24">
        <f t="shared" ref="AA146" si="413">+O146/O145-1</f>
        <v>1.841923309196547E-2</v>
      </c>
      <c r="AB146" s="24">
        <f>+GBA!Y119</f>
        <v>2.5128809421552045E-2</v>
      </c>
      <c r="AD146" s="24">
        <f t="shared" ref="AD146" si="414">+E146/E134-1</f>
        <v>0.3311812711319071</v>
      </c>
      <c r="AE146" s="24">
        <f t="shared" ref="AE146" si="415">+F146/F134-1</f>
        <v>0.32774332934707373</v>
      </c>
      <c r="AF146" s="24">
        <f t="shared" ref="AF146" si="416">+G146/G134-1</f>
        <v>0.3315576575272976</v>
      </c>
      <c r="AG146" s="24">
        <f t="shared" ref="AG146" si="417">+H146/H134-1</f>
        <v>0.33187908336984262</v>
      </c>
      <c r="AH146" s="24">
        <f t="shared" ref="AH146" si="418">+I146/I134-1</f>
        <v>0.33206321711324671</v>
      </c>
      <c r="AI146" s="24">
        <f t="shared" ref="AI146" si="419">+J146/J134-1</f>
        <v>0.33389340372327125</v>
      </c>
      <c r="AJ146" s="24">
        <f t="shared" ref="AJ146" si="420">+K146/K134-1</f>
        <v>0.33414401164499075</v>
      </c>
      <c r="AK146" s="24">
        <f t="shared" ref="AK146" si="421">+L146/L134-1</f>
        <v>0.33383863385626422</v>
      </c>
      <c r="AL146" s="24">
        <f t="shared" ref="AL146" si="422">+M146/M134-1</f>
        <v>0.33459968580018917</v>
      </c>
      <c r="AM146" s="24">
        <f t="shared" ref="AM146" si="423">+N146/N134-1</f>
        <v>0.33288427466437431</v>
      </c>
      <c r="AN146" s="24">
        <f t="shared" ref="AN146" si="424">+O146/O134-1</f>
        <v>0.33295149688920023</v>
      </c>
      <c r="AO146" s="24">
        <f>+GBA!AV119</f>
        <v>0.33412714558631196</v>
      </c>
      <c r="AQ146" s="24">
        <f t="shared" ref="AQ146" si="425">+Q146-Z146</f>
        <v>-2.4576959018478561E-3</v>
      </c>
      <c r="AR146" s="24">
        <f t="shared" ref="AR146" si="426">+AD146-AM146</f>
        <v>-1.7030035324672177E-3</v>
      </c>
      <c r="AS146" s="35">
        <f t="shared" ref="AS146" si="427">+D146</f>
        <v>46174</v>
      </c>
      <c r="AT146" s="19">
        <f t="shared" ref="AT146" si="428">+E146</f>
        <v>11822.1220703125</v>
      </c>
      <c r="AU146" s="19">
        <f t="shared" ref="AU146" si="429">+N146</f>
        <v>11781.873046875</v>
      </c>
      <c r="AV146" s="52">
        <f t="shared" si="91"/>
        <v>0.40249023437499432</v>
      </c>
      <c r="AW146" s="52">
        <f t="shared" si="75"/>
        <v>-0.22823493773275061</v>
      </c>
    </row>
    <row r="147" spans="2:49" x14ac:dyDescent="0.2">
      <c r="B147" s="110">
        <f t="shared" si="76"/>
        <v>147</v>
      </c>
      <c r="D147" s="37">
        <f>+GBA!A120</f>
        <v>46204</v>
      </c>
      <c r="E147" s="222">
        <f>'Salida Stata'!D117</f>
        <v>12071.04296875</v>
      </c>
      <c r="F147" s="222">
        <f>'Salida Stata'!J117</f>
        <v>11993.5068359375</v>
      </c>
      <c r="G147" s="222">
        <f>'Salida Stata'!P117</f>
        <v>12011.265625</v>
      </c>
      <c r="H147" s="222">
        <f>'Salida Stata'!V117</f>
        <v>11950.4775390625</v>
      </c>
      <c r="I147" s="222">
        <f>'Salida Stata'!AB117</f>
        <v>12092.412109375</v>
      </c>
      <c r="J147" s="222">
        <f>'Salida Stata'!AH117</f>
        <v>12066.6328125</v>
      </c>
      <c r="K147" s="222">
        <f>'Salida Stata'!AN117</f>
        <v>12072.232421875</v>
      </c>
      <c r="L147" s="19">
        <f>'Salida Stata'!AT117</f>
        <v>12108.1455078125</v>
      </c>
      <c r="M147" s="222">
        <f>'Salida Stata'!AZ117</f>
        <v>12113.9345703125</v>
      </c>
      <c r="N147" s="222">
        <f>'Salida Stata'!BF117</f>
        <v>12058.591796875</v>
      </c>
      <c r="O147" s="19" cm="1">
        <f t="array" ref="O147">+SUMPRODUCT($E$30:$N$30/100,$E147:$N147)/$D$14*100</f>
        <v>11965.605506244645</v>
      </c>
      <c r="Q147" s="24">
        <f t="shared" ref="Q147" si="430">+E147/E146-1</f>
        <v>2.1055517525283118E-2</v>
      </c>
      <c r="R147" s="24">
        <f t="shared" ref="R147" si="431">+F147/F146-1</f>
        <v>2.1575836965781026E-2</v>
      </c>
      <c r="S147" s="24">
        <f t="shared" ref="S147" si="432">+G147/G146-1</f>
        <v>2.1072917484731946E-2</v>
      </c>
      <c r="T147" s="24">
        <f t="shared" ref="T147" si="433">+H147/H146-1</f>
        <v>2.1922078381918952E-2</v>
      </c>
      <c r="U147" s="24">
        <f t="shared" ref="U147" si="434">+I147/I146-1</f>
        <v>2.1966709613715052E-2</v>
      </c>
      <c r="V147" s="24">
        <f t="shared" ref="V147" si="435">+J147/J146-1</f>
        <v>2.1881127419055124E-2</v>
      </c>
      <c r="W147" s="24">
        <f t="shared" ref="W147" si="436">+K147/K146-1</f>
        <v>2.2405902545311385E-2</v>
      </c>
      <c r="X147" s="24">
        <f t="shared" ref="X147" si="437">+L147/L146-1</f>
        <v>2.2354568282203058E-2</v>
      </c>
      <c r="Y147" s="24">
        <f t="shared" ref="Y147" si="438">+M147/M146-1</f>
        <v>2.2973522380256073E-2</v>
      </c>
      <c r="Z147" s="24">
        <f t="shared" ref="Z147" si="439">+N147/N146-1</f>
        <v>2.3486821568952099E-2</v>
      </c>
      <c r="AA147" s="24">
        <f t="shared" ref="AA147" si="440">+O147/O146-1</f>
        <v>2.2452475432590324E-2</v>
      </c>
      <c r="AB147" s="24">
        <f>+GBA!Y120</f>
        <v>2.7859416873621257E-2</v>
      </c>
      <c r="AD147" s="24">
        <f t="shared" ref="AD147" si="441">+E147/E135-1</f>
        <v>0.33607449829168989</v>
      </c>
      <c r="AE147" s="24">
        <f t="shared" ref="AE147" si="442">+F147/F135-1</f>
        <v>0.3327608228784249</v>
      </c>
      <c r="AF147" s="24">
        <f t="shared" ref="AF147" si="443">+G147/G135-1</f>
        <v>0.33673913986177162</v>
      </c>
      <c r="AG147" s="24">
        <f t="shared" ref="AG147" si="444">+H147/H135-1</f>
        <v>0.33663236454806467</v>
      </c>
      <c r="AH147" s="24">
        <f t="shared" ref="AH147" si="445">+I147/I135-1</f>
        <v>0.33714904997812756</v>
      </c>
      <c r="AI147" s="24">
        <f t="shared" ref="AI147" si="446">+J147/J135-1</f>
        <v>0.33886088872428544</v>
      </c>
      <c r="AJ147" s="24">
        <f t="shared" ref="AJ147" si="447">+K147/K135-1</f>
        <v>0.33880778200137907</v>
      </c>
      <c r="AK147" s="24">
        <f t="shared" ref="AK147" si="448">+L147/L135-1</f>
        <v>0.33896269530321943</v>
      </c>
      <c r="AL147" s="24">
        <f t="shared" ref="AL147" si="449">+M147/M135-1</f>
        <v>0.3401691888556746</v>
      </c>
      <c r="AM147" s="24">
        <f t="shared" ref="AM147" si="450">+N147/N135-1</f>
        <v>0.33846541901464522</v>
      </c>
      <c r="AN147" s="24">
        <f t="shared" ref="AN147" si="451">+O147/O135-1</f>
        <v>0.33815287042963749</v>
      </c>
      <c r="AO147" s="24">
        <f>+GBA!AV120</f>
        <v>0.33910616102015911</v>
      </c>
      <c r="AQ147" s="24">
        <f t="shared" ref="AQ147" si="452">+Q147-Z147</f>
        <v>-2.4313040436689803E-3</v>
      </c>
      <c r="AR147" s="24">
        <f t="shared" ref="AR147" si="453">+AD147-AM147</f>
        <v>-2.3909207229553253E-3</v>
      </c>
      <c r="AS147" s="35">
        <f t="shared" ref="AS147" si="454">+D147</f>
        <v>46204</v>
      </c>
      <c r="AT147" s="19">
        <f t="shared" ref="AT147" si="455">+E147</f>
        <v>12071.04296875</v>
      </c>
      <c r="AU147" s="19">
        <f t="shared" ref="AU147" si="456">+N147</f>
        <v>12058.591796875</v>
      </c>
      <c r="AV147" s="52">
        <f t="shared" si="91"/>
        <v>0.12451171875</v>
      </c>
      <c r="AW147" s="52">
        <f t="shared" si="75"/>
        <v>-0.30421734458625238</v>
      </c>
    </row>
    <row r="148" spans="2:49" x14ac:dyDescent="0.2">
      <c r="B148" s="110">
        <f t="shared" si="76"/>
        <v>148</v>
      </c>
      <c r="D148" s="37">
        <f>+GBA!A121</f>
        <v>46235</v>
      </c>
      <c r="E148" s="222">
        <f>'Salida Stata'!D118</f>
        <v>12257.1884765625</v>
      </c>
      <c r="F148" s="222">
        <f>'Salida Stata'!J118</f>
        <v>12173.5791015625</v>
      </c>
      <c r="G148" s="222">
        <f>'Salida Stata'!P118</f>
        <v>12200.9267578125</v>
      </c>
      <c r="H148" s="222">
        <f>'Salida Stata'!V118</f>
        <v>12141.2861328125</v>
      </c>
      <c r="I148" s="222">
        <f>'Salida Stata'!AB118</f>
        <v>12284.44921875</v>
      </c>
      <c r="J148" s="222">
        <f>'Salida Stata'!AH118</f>
        <v>12261.810546875</v>
      </c>
      <c r="K148" s="222">
        <f>'Salida Stata'!AN118</f>
        <v>12266.44921875</v>
      </c>
      <c r="L148" s="19">
        <f>'Salida Stata'!AT118</f>
        <v>12307.5859375</v>
      </c>
      <c r="M148" s="222">
        <f>'Salida Stata'!AZ118</f>
        <v>12318.4033203125</v>
      </c>
      <c r="N148" s="222">
        <f>'Salida Stata'!BF118</f>
        <v>12262.4404296875</v>
      </c>
      <c r="O148" s="19" cm="1">
        <f t="array" ref="O148">+SUMPRODUCT($E$30:$N$30/100,$E148:$N148)/$D$14*100</f>
        <v>12161.098188687263</v>
      </c>
      <c r="Q148" s="24">
        <f t="shared" ref="Q148" si="457">+E148/E147-1</f>
        <v>1.5420830519318196E-2</v>
      </c>
      <c r="R148" s="24">
        <f t="shared" ref="R148" si="458">+F148/F147-1</f>
        <v>1.5014146244985538E-2</v>
      </c>
      <c r="S148" s="24">
        <f t="shared" ref="S148" si="459">+G148/G147-1</f>
        <v>1.5790270462235245E-2</v>
      </c>
      <c r="T148" s="24">
        <f t="shared" ref="T148" si="460">+H148/H147-1</f>
        <v>1.5966608290447271E-2</v>
      </c>
      <c r="U148" s="24">
        <f t="shared" ref="U148" si="461">+I148/I147-1</f>
        <v>1.5880794306217583E-2</v>
      </c>
      <c r="V148" s="24">
        <f t="shared" ref="V148" si="462">+J148/J147-1</f>
        <v>1.6174995743038822E-2</v>
      </c>
      <c r="W148" s="24">
        <f t="shared" ref="W148" si="463">+K148/K147-1</f>
        <v>1.6087894110046852E-2</v>
      </c>
      <c r="X148" s="24">
        <f t="shared" ref="X148" si="464">+L148/L147-1</f>
        <v>1.6471591752743375E-2</v>
      </c>
      <c r="Y148" s="24">
        <f t="shared" ref="Y148" si="465">+M148/M147-1</f>
        <v>1.6878805875432779E-2</v>
      </c>
      <c r="Z148" s="24">
        <f t="shared" ref="Z148" si="466">+N148/N147-1</f>
        <v>1.6904845627607079E-2</v>
      </c>
      <c r="AA148" s="24">
        <f t="shared" ref="AA148" si="467">+O148/O147-1</f>
        <v>1.6337884642828593E-2</v>
      </c>
      <c r="AB148" s="24">
        <f>+GBA!Y121</f>
        <v>1.7774469747979582E-2</v>
      </c>
      <c r="AD148" s="24">
        <f t="shared" ref="AD148" si="468">+E148/E136-1</f>
        <v>0.33346305300179924</v>
      </c>
      <c r="AE148" s="24">
        <f t="shared" ref="AE148" si="469">+F148/F136-1</f>
        <v>0.33003144618858604</v>
      </c>
      <c r="AF148" s="24">
        <f t="shared" ref="AF148" si="470">+G148/G136-1</f>
        <v>0.33447988685639074</v>
      </c>
      <c r="AG148" s="24">
        <f t="shared" ref="AG148" si="471">+H148/H136-1</f>
        <v>0.3330289363679535</v>
      </c>
      <c r="AH148" s="24">
        <f t="shared" ref="AH148" si="472">+I148/I136-1</f>
        <v>0.33447636716379647</v>
      </c>
      <c r="AI148" s="24">
        <f t="shared" ref="AI148" si="473">+J148/J136-1</f>
        <v>0.33641578014656193</v>
      </c>
      <c r="AJ148" s="24">
        <f t="shared" ref="AJ148" si="474">+K148/K136-1</f>
        <v>0.33527516354161335</v>
      </c>
      <c r="AK148" s="24">
        <f t="shared" ref="AK148" si="475">+L148/L136-1</f>
        <v>0.33607241418498424</v>
      </c>
      <c r="AL148" s="24">
        <f t="shared" ref="AL148" si="476">+M148/M136-1</f>
        <v>0.33791589636545094</v>
      </c>
      <c r="AM148" s="24">
        <f t="shared" ref="AM148" si="477">+N148/N136-1</f>
        <v>0.33586010508161879</v>
      </c>
      <c r="AN148" s="24">
        <f t="shared" ref="AN148" si="478">+O148/O136-1</f>
        <v>0.33542740430690077</v>
      </c>
      <c r="AO148" s="24">
        <f>+GBA!AV121</f>
        <v>0.33597456157672623</v>
      </c>
      <c r="AQ148" s="24">
        <f t="shared" ref="AQ148" si="479">+Q148-Z148</f>
        <v>-1.4840151082888831E-3</v>
      </c>
      <c r="AR148" s="24">
        <f t="shared" ref="AR148" si="480">+AD148-AM148</f>
        <v>-2.3970520798195505E-3</v>
      </c>
      <c r="AS148" s="35">
        <f t="shared" ref="AS148" si="481">+D148</f>
        <v>46235</v>
      </c>
      <c r="AT148" s="19">
        <f t="shared" ref="AT148" si="482">+E148</f>
        <v>12257.1884765625</v>
      </c>
      <c r="AU148" s="19">
        <f t="shared" ref="AU148" si="483">+N148</f>
        <v>12262.4404296875</v>
      </c>
      <c r="AV148" s="52">
        <f t="shared" si="91"/>
        <v>-5.2519531249998863E-2</v>
      </c>
      <c r="AW148" s="52">
        <f t="shared" si="75"/>
        <v>-0.35337378025113608</v>
      </c>
    </row>
    <row r="149" spans="2:49" x14ac:dyDescent="0.2">
      <c r="B149" s="110">
        <f t="shared" si="76"/>
        <v>149</v>
      </c>
      <c r="D149" s="37">
        <f>+GBA!A122</f>
        <v>46266</v>
      </c>
      <c r="E149" s="222">
        <f>'Salida Stata'!D119</f>
        <v>12513.033203125</v>
      </c>
      <c r="F149" s="222">
        <f>'Salida Stata'!J119</f>
        <v>12424.25390625</v>
      </c>
      <c r="G149" s="222">
        <f>'Salida Stata'!P119</f>
        <v>12455.92578125</v>
      </c>
      <c r="H149" s="222">
        <f>'Salida Stata'!V119</f>
        <v>12386.3525390625</v>
      </c>
      <c r="I149" s="222">
        <f>'Salida Stata'!AB119</f>
        <v>12535.47265625</v>
      </c>
      <c r="J149" s="222">
        <f>'Salida Stata'!AH119</f>
        <v>12513.9267578125</v>
      </c>
      <c r="K149" s="222">
        <f>'Salida Stata'!AN119</f>
        <v>12512.8564453125</v>
      </c>
      <c r="L149" s="19">
        <f>'Salida Stata'!AT119</f>
        <v>12556.4921875</v>
      </c>
      <c r="M149" s="222">
        <f>'Salida Stata'!AZ119</f>
        <v>12567.2568359375</v>
      </c>
      <c r="N149" s="222">
        <f>'Salida Stata'!BF119</f>
        <v>12503.56640625</v>
      </c>
      <c r="O149" s="19" cm="1">
        <f t="array" ref="O149">+SUMPRODUCT($E$30:$N$30/100,$E149:$N149)/$D$14*100</f>
        <v>12406.783338200927</v>
      </c>
      <c r="Q149" s="24">
        <f t="shared" ref="Q149" si="484">+E149/E148-1</f>
        <v>2.0873035203114565E-2</v>
      </c>
      <c r="R149" s="24">
        <f t="shared" ref="R149" si="485">+F149/F148-1</f>
        <v>2.0591709520770829E-2</v>
      </c>
      <c r="S149" s="24">
        <f t="shared" ref="S149" si="486">+G149/G148-1</f>
        <v>2.0899971657826644E-2</v>
      </c>
      <c r="T149" s="24">
        <f t="shared" ref="T149" si="487">+H149/H148-1</f>
        <v>2.0184550760870001E-2</v>
      </c>
      <c r="U149" s="24">
        <f t="shared" ref="U149" si="488">+I149/I148-1</f>
        <v>2.0434244387355749E-2</v>
      </c>
      <c r="V149" s="24">
        <f t="shared" ref="V149" si="489">+J149/J148-1</f>
        <v>2.056109168982001E-2</v>
      </c>
      <c r="W149" s="24">
        <f t="shared" ref="W149" si="490">+K149/K148-1</f>
        <v>2.0087901736539404E-2</v>
      </c>
      <c r="X149" s="24">
        <f t="shared" ref="X149" si="491">+L149/L148-1</f>
        <v>2.0223807598337196E-2</v>
      </c>
      <c r="Y149" s="24">
        <f t="shared" ref="Y149" si="492">+M149/M148-1</f>
        <v>2.0201767157164818E-2</v>
      </c>
      <c r="Z149" s="24">
        <f t="shared" ref="Z149" si="493">+N149/N148-1</f>
        <v>1.9663783726013628E-2</v>
      </c>
      <c r="AA149" s="24">
        <f t="shared" ref="AA149" si="494">+O149/O148-1</f>
        <v>2.0202546324493031E-2</v>
      </c>
      <c r="AB149" s="24">
        <f>+GBA!Y122</f>
        <v>1.652320278328534E-2</v>
      </c>
      <c r="AD149" s="24">
        <f t="shared" ref="AD149" si="495">+E149/E137-1</f>
        <v>0.33299245656708099</v>
      </c>
      <c r="AE149" s="24">
        <f t="shared" ref="AE149" si="496">+F149/F137-1</f>
        <v>0.32924911282819358</v>
      </c>
      <c r="AF149" s="24">
        <f t="shared" ref="AF149" si="497">+G149/G137-1</f>
        <v>0.3337002833371272</v>
      </c>
      <c r="AG149" s="24">
        <f t="shared" ref="AG149" si="498">+H149/H137-1</f>
        <v>0.33166478348048511</v>
      </c>
      <c r="AH149" s="24">
        <f t="shared" ref="AH149" si="499">+I149/I137-1</f>
        <v>0.33389018067125953</v>
      </c>
      <c r="AI149" s="24">
        <f t="shared" ref="AI149" si="500">+J149/J137-1</f>
        <v>0.33550483065833081</v>
      </c>
      <c r="AJ149" s="24">
        <f t="shared" ref="AJ149" si="501">+K149/K137-1</f>
        <v>0.33391087158235933</v>
      </c>
      <c r="AK149" s="24">
        <f t="shared" ref="AK149" si="502">+L149/L137-1</f>
        <v>0.33503712304716848</v>
      </c>
      <c r="AL149" s="24">
        <f t="shared" ref="AL149" si="503">+M149/M137-1</f>
        <v>0.33698555305565914</v>
      </c>
      <c r="AM149" s="24">
        <f t="shared" ref="AM149" si="504">+N149/N137-1</f>
        <v>0.33447161867343822</v>
      </c>
      <c r="AN149" s="24">
        <f t="shared" ref="AN149" si="505">+O149/O137-1</f>
        <v>0.33436206267485535</v>
      </c>
      <c r="AO149" s="24">
        <f>+GBA!AV122</f>
        <v>0.33595047908787201</v>
      </c>
      <c r="AQ149" s="24">
        <f t="shared" ref="AQ149" si="506">+Q149-Z149</f>
        <v>1.2092514771009366E-3</v>
      </c>
      <c r="AR149" s="24">
        <f t="shared" ref="AR149" si="507">+AD149-AM149</f>
        <v>-1.4791621063572347E-3</v>
      </c>
      <c r="AS149" s="35">
        <f t="shared" ref="AS149" si="508">+D149</f>
        <v>46266</v>
      </c>
      <c r="AT149" s="19">
        <f t="shared" ref="AT149" si="509">+E149</f>
        <v>12513.033203125</v>
      </c>
      <c r="AU149" s="19">
        <f t="shared" ref="AU149" si="510">+N149</f>
        <v>12503.56640625</v>
      </c>
      <c r="AV149" s="52">
        <f t="shared" si="91"/>
        <v>9.4667968750002274E-2</v>
      </c>
      <c r="AW149" s="52">
        <f t="shared" si="75"/>
        <v>-0.32390477743651402</v>
      </c>
    </row>
    <row r="150" spans="2:49" x14ac:dyDescent="0.2">
      <c r="D150" s="35"/>
    </row>
    <row r="151" spans="2:49" x14ac:dyDescent="0.2">
      <c r="D151" s="35"/>
    </row>
    <row r="152" spans="2:49" x14ac:dyDescent="0.2">
      <c r="D152" s="35"/>
    </row>
    <row r="153" spans="2:49" x14ac:dyDescent="0.2">
      <c r="D153" s="35"/>
    </row>
    <row r="154" spans="2:49" x14ac:dyDescent="0.2">
      <c r="D154" s="35"/>
    </row>
    <row r="155" spans="2:49" x14ac:dyDescent="0.2">
      <c r="D155" s="35"/>
    </row>
    <row r="156" spans="2:49" x14ac:dyDescent="0.2">
      <c r="D156" s="35"/>
    </row>
    <row r="157" spans="2:49" x14ac:dyDescent="0.2">
      <c r="D157" s="35"/>
    </row>
    <row r="158" spans="2:49" x14ac:dyDescent="0.2">
      <c r="D158" s="35"/>
    </row>
    <row r="159" spans="2:49" x14ac:dyDescent="0.2">
      <c r="D159" s="35"/>
    </row>
    <row r="160" spans="2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24" activePane="bottomRight" state="frozen"/>
      <selection pane="topRight" activeCell="E1" sqref="E1"/>
      <selection pane="bottomLeft" activeCell="A32" sqref="A32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6" hidden="1" thickBot="1" x14ac:dyDescent="0.25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">
      <c r="D28" s="92"/>
    </row>
    <row r="29" spans="1:49" s="88" customFormat="1" x14ac:dyDescent="0.2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6" thickBot="1" x14ac:dyDescent="0.25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+PAM!A5</f>
        <v>42705</v>
      </c>
      <c r="E32" s="222">
        <f>'Salida Stata'!E2</f>
        <v>100</v>
      </c>
      <c r="F32" s="222">
        <f>'Salida Stata'!K2</f>
        <v>100</v>
      </c>
      <c r="G32" s="222">
        <f>'Salida Stata'!P2</f>
        <v>100</v>
      </c>
      <c r="H32" s="222">
        <f>'Salida Stata'!W2</f>
        <v>100</v>
      </c>
      <c r="I32" s="222">
        <f>'Salida Stata'!AC2</f>
        <v>100</v>
      </c>
      <c r="J32" s="222">
        <f>'Salida Stata'!AI2</f>
        <v>100</v>
      </c>
      <c r="K32" s="222">
        <f>'Salida Stata'!AO2</f>
        <v>100</v>
      </c>
      <c r="L32" s="222">
        <f>'Salida Stata'!AU2</f>
        <v>100</v>
      </c>
      <c r="M32" s="222">
        <f>'Salida Stata'!BA2</f>
        <v>100</v>
      </c>
      <c r="N32" s="222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">
      <c r="D33" s="37">
        <f>+PAM!A6</f>
        <v>42736</v>
      </c>
      <c r="E33" s="222">
        <f>'Salida Stata'!E3</f>
        <v>101.62906646728516</v>
      </c>
      <c r="F33" s="222">
        <f>'Salida Stata'!K3</f>
        <v>101.66477966308594</v>
      </c>
      <c r="G33" s="222">
        <f>'Salida Stata'!P3</f>
        <v>101.12685394287109</v>
      </c>
      <c r="H33" s="222">
        <f>'Salida Stata'!W3</f>
        <v>101.71445465087891</v>
      </c>
      <c r="I33" s="222">
        <f>'Salida Stata'!AC3</f>
        <v>101.77920532226562</v>
      </c>
      <c r="J33" s="222">
        <f>'Salida Stata'!AI3</f>
        <v>101.7745361328125</v>
      </c>
      <c r="K33" s="222">
        <f>'Salida Stata'!AO3</f>
        <v>101.83065032958984</v>
      </c>
      <c r="L33" s="222">
        <f>'Salida Stata'!AU3</f>
        <v>101.79911804199219</v>
      </c>
      <c r="M33" s="222">
        <f>'Salida Stata'!BA3</f>
        <v>101.88690948486328</v>
      </c>
      <c r="N33" s="222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1.6290664672851562E-2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1.8885645069319779E-2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">
      <c r="D34" s="37">
        <f>+PAM!A7</f>
        <v>42767</v>
      </c>
      <c r="E34" s="222">
        <f>'Salida Stata'!E4</f>
        <v>103.37284088134766</v>
      </c>
      <c r="F34" s="222">
        <f>'Salida Stata'!K4</f>
        <v>103.39798736572266</v>
      </c>
      <c r="G34" s="222">
        <f>'Salida Stata'!P4</f>
        <v>103.70975494384766</v>
      </c>
      <c r="H34" s="222">
        <f>'Salida Stata'!W4</f>
        <v>103.44235992431641</v>
      </c>
      <c r="I34" s="222">
        <f>'Salida Stata'!AC4</f>
        <v>103.54885101318359</v>
      </c>
      <c r="J34" s="222">
        <f>'Salida Stata'!AI4</f>
        <v>103.51084136962891</v>
      </c>
      <c r="K34" s="222">
        <f>'Salida Stata'!AO4</f>
        <v>103.59220886230469</v>
      </c>
      <c r="L34" s="222">
        <f>'Salida Stata'!AU4</f>
        <v>103.51124572753906</v>
      </c>
      <c r="M34" s="222">
        <f>'Salida Stata'!BA4</f>
        <v>103.62742614746094</v>
      </c>
      <c r="N34" s="222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1.6416941760295067E-2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">
      <c r="D35" s="37">
        <f>+PAM!A8</f>
        <v>42795</v>
      </c>
      <c r="E35" s="222">
        <f>'Salida Stata'!E5</f>
        <v>105.69920349121094</v>
      </c>
      <c r="F35" s="222">
        <f>'Salida Stata'!K5</f>
        <v>105.72966003417969</v>
      </c>
      <c r="G35" s="222">
        <f>'Salida Stata'!P5</f>
        <v>106.46856689453125</v>
      </c>
      <c r="H35" s="222">
        <f>'Salida Stata'!W5</f>
        <v>105.73887634277344</v>
      </c>
      <c r="I35" s="222">
        <f>'Salida Stata'!AC5</f>
        <v>105.84441375732422</v>
      </c>
      <c r="J35" s="222">
        <f>'Salida Stata'!AI5</f>
        <v>105.80442810058594</v>
      </c>
      <c r="K35" s="222">
        <f>'Salida Stata'!AO5</f>
        <v>105.91941833496094</v>
      </c>
      <c r="L35" s="222">
        <f>'Salida Stata'!AU5</f>
        <v>105.72550201416016</v>
      </c>
      <c r="M35" s="222">
        <f>'Salida Stata'!BA5</f>
        <v>105.89844512939453</v>
      </c>
      <c r="N35" s="222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1.4075519301502082E-2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">
      <c r="D36" s="37">
        <f>+PAM!A9</f>
        <v>42826</v>
      </c>
      <c r="E36" s="222">
        <f>'Salida Stata'!E6</f>
        <v>108.67765808105469</v>
      </c>
      <c r="F36" s="222">
        <f>'Salida Stata'!K6</f>
        <v>108.72787475585938</v>
      </c>
      <c r="G36" s="222">
        <f>'Salida Stata'!P6</f>
        <v>109.46977996826172</v>
      </c>
      <c r="H36" s="222">
        <f>'Salida Stata'!W6</f>
        <v>108.67162322998047</v>
      </c>
      <c r="I36" s="222">
        <f>'Salida Stata'!AC6</f>
        <v>108.83562469482422</v>
      </c>
      <c r="J36" s="222">
        <f>'Salida Stata'!AI6</f>
        <v>108.75130462646484</v>
      </c>
      <c r="K36" s="222">
        <f>'Salida Stata'!AO6</f>
        <v>108.86298370361328</v>
      </c>
      <c r="L36" s="222">
        <f>'Salida Stata'!AU6</f>
        <v>108.57110595703125</v>
      </c>
      <c r="M36" s="222">
        <f>'Salida Stata'!BA6</f>
        <v>108.78296661376953</v>
      </c>
      <c r="N36" s="222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2.5740893897227668E-2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">
      <c r="D37" s="37">
        <f>+PAM!A10</f>
        <v>42856</v>
      </c>
      <c r="E37" s="222">
        <f>'Salida Stata'!E7</f>
        <v>110.29759216308594</v>
      </c>
      <c r="F37" s="222">
        <f>'Salida Stata'!K7</f>
        <v>110.35541534423828</v>
      </c>
      <c r="G37" s="222">
        <f>'Salida Stata'!P7</f>
        <v>110.82777404785156</v>
      </c>
      <c r="H37" s="222">
        <f>'Salida Stata'!W7</f>
        <v>110.29116058349609</v>
      </c>
      <c r="I37" s="222">
        <f>'Salida Stata'!AC7</f>
        <v>110.45504760742188</v>
      </c>
      <c r="J37" s="222">
        <f>'Salida Stata'!AI7</f>
        <v>110.36616516113281</v>
      </c>
      <c r="K37" s="222">
        <f>'Salida Stata'!AO7</f>
        <v>110.45390319824219</v>
      </c>
      <c r="L37" s="222">
        <f>'Salida Stata'!AU7</f>
        <v>110.19293212890625</v>
      </c>
      <c r="M37" s="222">
        <f>'Salida Stata'!BA7</f>
        <v>110.40563201904297</v>
      </c>
      <c r="N37" s="222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1.8363032805924107E-2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">
      <c r="D38" s="37">
        <f>+PAM!A11</f>
        <v>42887</v>
      </c>
      <c r="E38" s="222">
        <f>'Salida Stata'!E8</f>
        <v>111.30752563476562</v>
      </c>
      <c r="F38" s="222">
        <f>'Salida Stata'!K8</f>
        <v>111.39462280273438</v>
      </c>
      <c r="G38" s="222">
        <f>'Salida Stata'!P8</f>
        <v>112.35944366455078</v>
      </c>
      <c r="H38" s="222">
        <f>'Salida Stata'!W8</f>
        <v>111.36452484130859</v>
      </c>
      <c r="I38" s="222">
        <f>'Salida Stata'!AC8</f>
        <v>111.55499267578125</v>
      </c>
      <c r="J38" s="222">
        <f>'Salida Stata'!AI8</f>
        <v>111.46806335449219</v>
      </c>
      <c r="K38" s="222">
        <f>'Salida Stata'!AO8</f>
        <v>111.57413482666016</v>
      </c>
      <c r="L38" s="222">
        <f>'Salida Stata'!AU8</f>
        <v>111.31105804443359</v>
      </c>
      <c r="M38" s="222">
        <f>'Salida Stata'!BA8</f>
        <v>111.56539154052734</v>
      </c>
      <c r="N38" s="222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1.4034753610395079E-2</v>
      </c>
      <c r="AQ38" s="24">
        <f t="shared" si="12"/>
        <v>-1.7090701100677119E-3</v>
      </c>
      <c r="AT38" s="19">
        <f t="shared" si="8"/>
        <v>111.30752563476562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">
      <c r="D39" s="37">
        <f>+PAM!A12</f>
        <v>42917</v>
      </c>
      <c r="E39" s="222">
        <f>'Salida Stata'!E9</f>
        <v>113.217529296875</v>
      </c>
      <c r="F39" s="222">
        <f>'Salida Stata'!K9</f>
        <v>113.35190582275391</v>
      </c>
      <c r="G39" s="222">
        <f>'Salida Stata'!P9</f>
        <v>114.08363342285156</v>
      </c>
      <c r="H39" s="222">
        <f>'Salida Stata'!W9</f>
        <v>113.42845916748047</v>
      </c>
      <c r="I39" s="222">
        <f>'Salida Stata'!AC9</f>
        <v>113.67596435546875</v>
      </c>
      <c r="J39" s="222">
        <f>'Salida Stata'!AI9</f>
        <v>113.60843658447266</v>
      </c>
      <c r="K39" s="222">
        <f>'Salida Stata'!AO9</f>
        <v>113.77318572998047</v>
      </c>
      <c r="L39" s="222">
        <f>'Salida Stata'!AU9</f>
        <v>113.53321838378906</v>
      </c>
      <c r="M39" s="222">
        <f>'Salida Stata'!BA9</f>
        <v>113.88331604003906</v>
      </c>
      <c r="N39" s="222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2.5107368988068313E-2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">
      <c r="D40" s="37">
        <f>+PAM!A13</f>
        <v>42948</v>
      </c>
      <c r="E40" s="222">
        <f>'Salida Stata'!E10</f>
        <v>114.78810882568359</v>
      </c>
      <c r="F40" s="222">
        <f>'Salida Stata'!K10</f>
        <v>114.93164825439453</v>
      </c>
      <c r="G40" s="222">
        <f>'Salida Stata'!P10</f>
        <v>115.86652374267578</v>
      </c>
      <c r="H40" s="222">
        <f>'Salida Stata'!W10</f>
        <v>114.89389038085938</v>
      </c>
      <c r="I40" s="222">
        <f>'Salida Stata'!AC10</f>
        <v>115.18592834472656</v>
      </c>
      <c r="J40" s="222">
        <f>'Salida Stata'!AI10</f>
        <v>115.11360931396484</v>
      </c>
      <c r="K40" s="222">
        <f>'Salida Stata'!AO10</f>
        <v>115.30003356933594</v>
      </c>
      <c r="L40" s="222">
        <f>'Salida Stata'!AU10</f>
        <v>114.9609375</v>
      </c>
      <c r="M40" s="222">
        <f>'Salida Stata'!BA10</f>
        <v>115.31999969482422</v>
      </c>
      <c r="N40" s="222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1.3927511404769444E-2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">
      <c r="D41" s="37">
        <f>+PAM!A14</f>
        <v>42979</v>
      </c>
      <c r="E41" s="222">
        <f>'Salida Stata'!E11</f>
        <v>116.97536468505859</v>
      </c>
      <c r="F41" s="222">
        <f>'Salida Stata'!K11</f>
        <v>117.15655517578125</v>
      </c>
      <c r="G41" s="222">
        <f>'Salida Stata'!P11</f>
        <v>118.32405853271484</v>
      </c>
      <c r="H41" s="222">
        <f>'Salida Stata'!W11</f>
        <v>117.08114624023438</v>
      </c>
      <c r="I41" s="222">
        <f>'Salida Stata'!AC11</f>
        <v>117.43362426757812</v>
      </c>
      <c r="J41" s="222">
        <f>'Salida Stata'!AI11</f>
        <v>117.35291290283203</v>
      </c>
      <c r="K41" s="222">
        <f>'Salida Stata'!AO11</f>
        <v>117.56479644775391</v>
      </c>
      <c r="L41" s="222">
        <f>'Salida Stata'!AU11</f>
        <v>117.13710784912109</v>
      </c>
      <c r="M41" s="222">
        <f>'Salida Stata'!BA11</f>
        <v>117.57295989990234</v>
      </c>
      <c r="N41" s="222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1.5369900407953496E-2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">
      <c r="D42" s="37">
        <f>+PAM!A15</f>
        <v>43009</v>
      </c>
      <c r="E42" s="222">
        <f>'Salida Stata'!E12</f>
        <v>118.97615051269531</v>
      </c>
      <c r="F42" s="222">
        <f>'Salida Stata'!K12</f>
        <v>119.15012359619141</v>
      </c>
      <c r="G42" s="222">
        <f>'Salida Stata'!P12</f>
        <v>119.94839477539062</v>
      </c>
      <c r="H42" s="222">
        <f>'Salida Stata'!W12</f>
        <v>119.12443542480469</v>
      </c>
      <c r="I42" s="222">
        <f>'Salida Stata'!AC12</f>
        <v>119.45645141601562</v>
      </c>
      <c r="J42" s="222">
        <f>'Salida Stata'!AI12</f>
        <v>119.34246063232422</v>
      </c>
      <c r="K42" s="222">
        <f>'Salida Stata'!AO12</f>
        <v>119.53861236572266</v>
      </c>
      <c r="L42" s="222">
        <f>'Salida Stata'!AU12</f>
        <v>119.12548828125</v>
      </c>
      <c r="M42" s="222">
        <f>'Salida Stata'!BA12</f>
        <v>119.54161071777344</v>
      </c>
      <c r="N42" s="222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1.4389441249476942E-2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">
      <c r="D43" s="37">
        <f>+PAM!A16</f>
        <v>43040</v>
      </c>
      <c r="E43" s="222">
        <f>'Salida Stata'!E13</f>
        <v>120.79959106445312</v>
      </c>
      <c r="F43" s="222">
        <f>'Salida Stata'!K13</f>
        <v>121.01521301269531</v>
      </c>
      <c r="G43" s="222">
        <f>'Salida Stata'!P13</f>
        <v>121.27030944824219</v>
      </c>
      <c r="H43" s="222">
        <f>'Salida Stata'!W13</f>
        <v>121.03357696533203</v>
      </c>
      <c r="I43" s="222">
        <f>'Salida Stata'!AC13</f>
        <v>121.38346862792969</v>
      </c>
      <c r="J43" s="222">
        <f>'Salida Stata'!AI13</f>
        <v>121.26533508300781</v>
      </c>
      <c r="K43" s="222">
        <f>'Salida Stata'!AO13</f>
        <v>121.49678039550781</v>
      </c>
      <c r="L43" s="222">
        <f>'Salida Stata'!AU13</f>
        <v>121.09474182128906</v>
      </c>
      <c r="M43" s="222">
        <f>'Salida Stata'!BA13</f>
        <v>121.52799987792969</v>
      </c>
      <c r="N43" s="222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1.6984949789001114E-2</v>
      </c>
      <c r="AQ43" s="24">
        <f t="shared" si="12"/>
        <v>-1.3888175281302484E-3</v>
      </c>
      <c r="AT43" s="19">
        <f t="shared" si="8"/>
        <v>120.79959106445312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">
      <c r="D44" s="37">
        <f>+PAM!A17</f>
        <v>43070</v>
      </c>
      <c r="E44" s="222">
        <f>'Salida Stata'!E14</f>
        <v>124.28070068359375</v>
      </c>
      <c r="F44" s="222">
        <f>'Salida Stata'!K14</f>
        <v>124.72406005859375</v>
      </c>
      <c r="G44" s="222">
        <f>'Salida Stata'!P14</f>
        <v>125.44364166259766</v>
      </c>
      <c r="H44" s="222">
        <f>'Salida Stata'!W14</f>
        <v>124.56526184082031</v>
      </c>
      <c r="I44" s="222">
        <f>'Salida Stata'!AC14</f>
        <v>125.27440643310547</v>
      </c>
      <c r="J44" s="222">
        <f>'Salida Stata'!AI14</f>
        <v>125.16993713378906</v>
      </c>
      <c r="K44" s="222">
        <f>'Salida Stata'!AO14</f>
        <v>125.6090087890625</v>
      </c>
      <c r="L44" s="222">
        <f>'Salida Stata'!AU14</f>
        <v>124.8984375</v>
      </c>
      <c r="M44" s="222">
        <f>'Salida Stata'!BA14</f>
        <v>125.60926818847656</v>
      </c>
      <c r="N44" s="222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3.1946927737962483E-2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0.24979254292424158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">
      <c r="D45" s="37">
        <f>+PAM!A18</f>
        <v>43101</v>
      </c>
      <c r="E45" s="222">
        <f>'Salida Stata'!E15</f>
        <v>126.62486267089844</v>
      </c>
      <c r="F45" s="222">
        <f>'Salida Stata'!K15</f>
        <v>127.02006530761719</v>
      </c>
      <c r="G45" s="222">
        <f>'Salida Stata'!P15</f>
        <v>127.28089904785156</v>
      </c>
      <c r="H45" s="222">
        <f>'Salida Stata'!W15</f>
        <v>126.88524627685547</v>
      </c>
      <c r="I45" s="222">
        <f>'Salida Stata'!AC15</f>
        <v>127.60702514648438</v>
      </c>
      <c r="J45" s="222">
        <f>'Salida Stata'!AI15</f>
        <v>127.50528717041016</v>
      </c>
      <c r="K45" s="222">
        <f>'Salida Stata'!AO15</f>
        <v>127.97052764892578</v>
      </c>
      <c r="L45" s="222">
        <f>'Salida Stata'!AU15</f>
        <v>127.22392272949219</v>
      </c>
      <c r="M45" s="222">
        <f>'Salida Stata'!BA15</f>
        <v>127.98332977294922</v>
      </c>
      <c r="N45" s="222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1.9695826265567762E-2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0.25078633297554731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">
      <c r="D46" s="37">
        <f>+PAM!A19</f>
        <v>43132</v>
      </c>
      <c r="E46" s="222">
        <f>'Salida Stata'!E16</f>
        <v>129.33427429199219</v>
      </c>
      <c r="F46" s="222">
        <f>'Salida Stata'!K16</f>
        <v>129.85459899902344</v>
      </c>
      <c r="G46" s="222">
        <f>'Salida Stata'!P16</f>
        <v>130.58271789550781</v>
      </c>
      <c r="H46" s="222">
        <f>'Salida Stata'!W16</f>
        <v>129.73443603515625</v>
      </c>
      <c r="I46" s="222">
        <f>'Salida Stata'!AC16</f>
        <v>130.56443786621094</v>
      </c>
      <c r="J46" s="222">
        <f>'Salida Stata'!AI16</f>
        <v>130.45498657226562</v>
      </c>
      <c r="K46" s="222">
        <f>'Salida Stata'!AO16</f>
        <v>131.03372192382812</v>
      </c>
      <c r="L46" s="222">
        <f>'Salida Stata'!AU16</f>
        <v>130.21502685546875</v>
      </c>
      <c r="M46" s="222">
        <f>'Salida Stata'!BA16</f>
        <v>131.03077697753906</v>
      </c>
      <c r="N46" s="222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2.2601936515838972E-2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0.25839748799659801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">
      <c r="D47" s="37">
        <f>+PAM!A20</f>
        <v>43160</v>
      </c>
      <c r="E47" s="222">
        <f>'Salida Stata'!E17</f>
        <v>131.80780029296875</v>
      </c>
      <c r="F47" s="222">
        <f>'Salida Stata'!K17</f>
        <v>132.38420104980469</v>
      </c>
      <c r="G47" s="222">
        <f>'Salida Stata'!P17</f>
        <v>133.88328552246094</v>
      </c>
      <c r="H47" s="222">
        <f>'Salida Stata'!W17</f>
        <v>132.24964904785156</v>
      </c>
      <c r="I47" s="222">
        <f>'Salida Stata'!AC17</f>
        <v>132.9915771484375</v>
      </c>
      <c r="J47" s="222">
        <f>'Salida Stata'!AI17</f>
        <v>132.9412841796875</v>
      </c>
      <c r="K47" s="222">
        <f>'Salida Stata'!AO17</f>
        <v>133.49667358398438</v>
      </c>
      <c r="L47" s="222">
        <f>'Salida Stata'!AU17</f>
        <v>132.74647521972656</v>
      </c>
      <c r="M47" s="222">
        <f>'Salida Stata'!BA17</f>
        <v>133.50408935546875</v>
      </c>
      <c r="N47" s="222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1.1471982208166143E-2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0.25516667877598231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">
      <c r="D48" s="37">
        <f>+PAM!A21</f>
        <v>43191</v>
      </c>
      <c r="E48" s="222">
        <f>'Salida Stata'!E18</f>
        <v>135.49171447753906</v>
      </c>
      <c r="F48" s="222">
        <f>'Salida Stata'!K18</f>
        <v>136.18203735351562</v>
      </c>
      <c r="G48" s="222">
        <f>'Salida Stata'!P18</f>
        <v>137.16873168945312</v>
      </c>
      <c r="H48" s="222">
        <f>'Salida Stata'!W18</f>
        <v>136.03022766113281</v>
      </c>
      <c r="I48" s="222">
        <f>'Salida Stata'!AC18</f>
        <v>136.92665100097656</v>
      </c>
      <c r="J48" s="222">
        <f>'Salida Stata'!AI18</f>
        <v>136.845947265625</v>
      </c>
      <c r="K48" s="222">
        <f>'Salida Stata'!AO18</f>
        <v>137.49151611328125</v>
      </c>
      <c r="L48" s="222">
        <f>'Salida Stata'!AU18</f>
        <v>136.60609436035156</v>
      </c>
      <c r="M48" s="222">
        <f>'Salida Stata'!BA18</f>
        <v>137.51119995117188</v>
      </c>
      <c r="N48" s="222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2.7473019585780634E-2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0.25728622617889729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">
      <c r="D49" s="37">
        <f>+PAM!A22</f>
        <v>43221</v>
      </c>
      <c r="E49" s="222">
        <f>'Salida Stata'!E19</f>
        <v>138.59188842773438</v>
      </c>
      <c r="F49" s="222">
        <f>'Salida Stata'!K19</f>
        <v>139.21928405761719</v>
      </c>
      <c r="G49" s="222">
        <f>'Salida Stata'!P19</f>
        <v>139.94557189941406</v>
      </c>
      <c r="H49" s="222">
        <f>'Salida Stata'!W19</f>
        <v>139.10865783691406</v>
      </c>
      <c r="I49" s="222">
        <f>'Salida Stata'!AC19</f>
        <v>139.91943359375</v>
      </c>
      <c r="J49" s="222">
        <f>'Salida Stata'!AI19</f>
        <v>139.84074401855469</v>
      </c>
      <c r="K49" s="222">
        <f>'Salida Stata'!AO19</f>
        <v>140.43571472167969</v>
      </c>
      <c r="L49" s="222">
        <f>'Salida Stata'!AU19</f>
        <v>139.61705017089844</v>
      </c>
      <c r="M49" s="222">
        <f>'Salida Stata'!BA19</f>
        <v>140.46342468261719</v>
      </c>
      <c r="N49" s="222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2.5759835571202316E-2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0.26641842946491212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">
      <c r="D50" s="37">
        <f>+PAM!A23</f>
        <v>43252</v>
      </c>
      <c r="E50" s="222">
        <f>'Salida Stata'!E20</f>
        <v>143.9200439453125</v>
      </c>
      <c r="F50" s="222">
        <f>'Salida Stata'!K20</f>
        <v>144.59033203125</v>
      </c>
      <c r="G50" s="222">
        <f>'Salida Stata'!P20</f>
        <v>145.377197265625</v>
      </c>
      <c r="H50" s="222">
        <f>'Salida Stata'!W20</f>
        <v>144.26344299316406</v>
      </c>
      <c r="I50" s="222">
        <f>'Salida Stata'!AC20</f>
        <v>145.05332946777344</v>
      </c>
      <c r="J50" s="222">
        <f>'Salida Stata'!AI20</f>
        <v>145.00918579101562</v>
      </c>
      <c r="K50" s="222">
        <f>'Salida Stata'!AO20</f>
        <v>145.60078430175781</v>
      </c>
      <c r="L50" s="222">
        <f>'Salida Stata'!AU20</f>
        <v>144.72480773925781</v>
      </c>
      <c r="M50" s="222">
        <f>'Salida Stata'!BA20</f>
        <v>145.41757202148438</v>
      </c>
      <c r="N50" s="222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4.1000131167011622E-2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0.30009523489351508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">
      <c r="D51" s="37">
        <f>+PAM!A24</f>
        <v>43282</v>
      </c>
      <c r="E51" s="222">
        <f>'Salida Stata'!E21</f>
        <v>148.59367370605469</v>
      </c>
      <c r="F51" s="222">
        <f>'Salida Stata'!K21</f>
        <v>149.29379272460938</v>
      </c>
      <c r="G51" s="222">
        <f>'Salida Stata'!P21</f>
        <v>149.30075073242188</v>
      </c>
      <c r="H51" s="222">
        <f>'Salida Stata'!W21</f>
        <v>148.94699096679688</v>
      </c>
      <c r="I51" s="222">
        <f>'Salida Stata'!AC21</f>
        <v>149.71446228027344</v>
      </c>
      <c r="J51" s="222">
        <f>'Salida Stata'!AI21</f>
        <v>149.74647521972656</v>
      </c>
      <c r="K51" s="222">
        <f>'Salida Stata'!AO21</f>
        <v>150.38821411132812</v>
      </c>
      <c r="L51" s="222">
        <f>'Salida Stata'!AU21</f>
        <v>149.52285766601562</v>
      </c>
      <c r="M51" s="222">
        <f>'Salida Stata'!BA21</f>
        <v>150.14680480957031</v>
      </c>
      <c r="N51" s="222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3.8492123288802027E-2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0.31707048627989654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">
      <c r="D52" s="37">
        <f>+PAM!A25</f>
        <v>43313</v>
      </c>
      <c r="E52" s="222">
        <f>'Salida Stata'!E22</f>
        <v>154.1031494140625</v>
      </c>
      <c r="F52" s="222">
        <f>'Salida Stata'!K22</f>
        <v>154.85800170898438</v>
      </c>
      <c r="G52" s="222">
        <f>'Salida Stata'!P22</f>
        <v>155.54891967773438</v>
      </c>
      <c r="H52" s="222">
        <f>'Salida Stata'!W22</f>
        <v>154.44876098632812</v>
      </c>
      <c r="I52" s="222">
        <f>'Salida Stata'!AC22</f>
        <v>155.24468994140625</v>
      </c>
      <c r="J52" s="222">
        <f>'Salida Stata'!AI22</f>
        <v>155.29953002929688</v>
      </c>
      <c r="K52" s="222">
        <f>'Salida Stata'!AO22</f>
        <v>156.00025939941406</v>
      </c>
      <c r="L52" s="222">
        <f>'Salida Stata'!AU22</f>
        <v>155.05326843261719</v>
      </c>
      <c r="M52" s="222">
        <f>'Salida Stata'!BA22</f>
        <v>155.61195373535156</v>
      </c>
      <c r="N52" s="222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3.7840340638999326E-2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0.34813274790471449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">
      <c r="D53" s="37">
        <f>+PAM!A26</f>
        <v>43344</v>
      </c>
      <c r="E53" s="222">
        <f>'Salida Stata'!E23</f>
        <v>163.74786376953125</v>
      </c>
      <c r="F53" s="222">
        <f>'Salida Stata'!K23</f>
        <v>164.62432861328125</v>
      </c>
      <c r="G53" s="222">
        <f>'Salida Stata'!P23</f>
        <v>165.70474243164062</v>
      </c>
      <c r="H53" s="222">
        <f>'Salida Stata'!W23</f>
        <v>164.24040222167969</v>
      </c>
      <c r="I53" s="222">
        <f>'Salida Stata'!AC23</f>
        <v>164.94525146484375</v>
      </c>
      <c r="J53" s="222">
        <f>'Salida Stata'!AI23</f>
        <v>165.0872802734375</v>
      </c>
      <c r="K53" s="222">
        <f>'Salida Stata'!AO23</f>
        <v>165.79084777832031</v>
      </c>
      <c r="L53" s="222">
        <f>'Salida Stata'!AU23</f>
        <v>165.05155944824219</v>
      </c>
      <c r="M53" s="222">
        <f>'Salida Stata'!BA23</f>
        <v>165.35885620117188</v>
      </c>
      <c r="N53" s="222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5.9983433081232107E-2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0.4073672833901556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">
      <c r="D54" s="37">
        <f>+PAM!A27</f>
        <v>43374</v>
      </c>
      <c r="E54" s="222">
        <f>'Salida Stata'!E24</f>
        <v>173.19743347167969</v>
      </c>
      <c r="F54" s="222">
        <f>'Salida Stata'!K24</f>
        <v>174.29296875</v>
      </c>
      <c r="G54" s="222">
        <f>'Salida Stata'!P24</f>
        <v>174.3504638671875</v>
      </c>
      <c r="H54" s="222">
        <f>'Salida Stata'!W24</f>
        <v>173.62957763671875</v>
      </c>
      <c r="I54" s="222">
        <f>'Salida Stata'!AC24</f>
        <v>174.60772705078125</v>
      </c>
      <c r="J54" s="222">
        <f>'Salida Stata'!AI24</f>
        <v>174.72889709472656</v>
      </c>
      <c r="K54" s="222">
        <f>'Salida Stata'!AO24</f>
        <v>175.61968994140625</v>
      </c>
      <c r="L54" s="222">
        <f>'Salida Stata'!AU24</f>
        <v>174.56559753417969</v>
      </c>
      <c r="M54" s="222">
        <f>'Salida Stata'!BA24</f>
        <v>174.948486328125</v>
      </c>
      <c r="N54" s="222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5.5517637870785119E-2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0.46442868012390881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">
      <c r="D55" s="37">
        <f>+PAM!A28</f>
        <v>43405</v>
      </c>
      <c r="E55" s="222">
        <f>'Salida Stata'!E25</f>
        <v>178.87776184082031</v>
      </c>
      <c r="F55" s="222">
        <f>'Salida Stata'!K25</f>
        <v>180.07821655273438</v>
      </c>
      <c r="G55" s="222">
        <f>'Salida Stata'!P25</f>
        <v>179.30496215820312</v>
      </c>
      <c r="H55" s="222">
        <f>'Salida Stata'!W25</f>
        <v>179.23060607910156</v>
      </c>
      <c r="I55" s="222">
        <f>'Salida Stata'!AC25</f>
        <v>180.45426940917969</v>
      </c>
      <c r="J55" s="222">
        <f>'Salida Stata'!AI25</f>
        <v>180.46565246582031</v>
      </c>
      <c r="K55" s="222">
        <f>'Salida Stata'!AO25</f>
        <v>181.40827941894531</v>
      </c>
      <c r="L55" s="222">
        <f>'Salida Stata'!AU25</f>
        <v>180.16621398925781</v>
      </c>
      <c r="M55" s="222">
        <f>'Salida Stata'!BA25</f>
        <v>180.65048217773438</v>
      </c>
      <c r="N55" s="222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3.3694941498274789E-2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0.48849058104856846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">
      <c r="D56" s="37">
        <f>+PAM!A29</f>
        <v>43435</v>
      </c>
      <c r="E56" s="222">
        <f>'Salida Stata'!E26</f>
        <v>182.73533630371094</v>
      </c>
      <c r="F56" s="222">
        <f>'Salida Stata'!K26</f>
        <v>184.08612060546875</v>
      </c>
      <c r="G56" s="222">
        <f>'Salida Stata'!P26</f>
        <v>184.11337280273438</v>
      </c>
      <c r="H56" s="222">
        <f>'Salida Stata'!W26</f>
        <v>183.25283813476562</v>
      </c>
      <c r="I56" s="222">
        <f>'Salida Stata'!AC26</f>
        <v>184.68211364746094</v>
      </c>
      <c r="J56" s="222">
        <f>'Salida Stata'!AI26</f>
        <v>184.60430908203125</v>
      </c>
      <c r="K56" s="222">
        <f>'Salida Stata'!AO26</f>
        <v>185.59904479980469</v>
      </c>
      <c r="L56" s="222">
        <f>'Salida Stata'!AU26</f>
        <v>184.28836059570312</v>
      </c>
      <c r="M56" s="222">
        <f>'Salida Stata'!BA26</f>
        <v>184.89891052246094</v>
      </c>
      <c r="N56" s="222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2.3894287738799758E-2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0.4768753724858541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">
      <c r="D57" s="37">
        <f>+PAM!A30</f>
        <v>43466</v>
      </c>
      <c r="E57" s="222">
        <f>'Salida Stata'!E27</f>
        <v>187.96983337402344</v>
      </c>
      <c r="F57" s="222">
        <f>'Salida Stata'!K27</f>
        <v>189.30677795410156</v>
      </c>
      <c r="G57" s="222">
        <f>'Salida Stata'!P27</f>
        <v>189.35980224609375</v>
      </c>
      <c r="H57" s="222">
        <f>'Salida Stata'!W27</f>
        <v>188.40609741210938</v>
      </c>
      <c r="I57" s="222">
        <f>'Salida Stata'!AC27</f>
        <v>189.96359252929688</v>
      </c>
      <c r="J57" s="222">
        <f>'Salida Stata'!AI27</f>
        <v>189.87899780273438</v>
      </c>
      <c r="K57" s="222">
        <f>'Salida Stata'!AO27</f>
        <v>190.93885803222656</v>
      </c>
      <c r="L57" s="222">
        <f>'Salida Stata'!AU27</f>
        <v>189.51890563964844</v>
      </c>
      <c r="M57" s="222">
        <f>'Salida Stata'!BA27</f>
        <v>190.20347595214844</v>
      </c>
      <c r="N57" s="222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2.9361314703707952E-2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0.49087437245196575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">
      <c r="D58" s="37">
        <f>+PAM!A31</f>
        <v>43497</v>
      </c>
      <c r="E58" s="222">
        <f>'Salida Stata'!E28</f>
        <v>195.45429992675781</v>
      </c>
      <c r="F58" s="222">
        <f>'Salida Stata'!K28</f>
        <v>196.57203674316406</v>
      </c>
      <c r="G58" s="222">
        <f>'Salida Stata'!P28</f>
        <v>197.09463500976562</v>
      </c>
      <c r="H58" s="222">
        <f>'Salida Stata'!W28</f>
        <v>195.21372985839844</v>
      </c>
      <c r="I58" s="222">
        <f>'Salida Stata'!AC28</f>
        <v>196.80638122558594</v>
      </c>
      <c r="J58" s="222">
        <f>'Salida Stata'!AI28</f>
        <v>196.72492980957031</v>
      </c>
      <c r="K58" s="222">
        <f>'Salida Stata'!AO28</f>
        <v>197.74151611328125</v>
      </c>
      <c r="L58" s="222">
        <f>'Salida Stata'!AU28</f>
        <v>196.05912780761719</v>
      </c>
      <c r="M58" s="222">
        <f>'Salida Stata'!BA28</f>
        <v>196.668212890625</v>
      </c>
      <c r="N58" s="222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3.447902542358916E-2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0.50819024761276332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">
      <c r="D59" s="37">
        <f>+PAM!A32</f>
        <v>43525</v>
      </c>
      <c r="E59" s="222">
        <f>'Salida Stata'!E29</f>
        <v>204.64179992675781</v>
      </c>
      <c r="F59" s="222">
        <f>'Salida Stata'!K29</f>
        <v>205.71397399902344</v>
      </c>
      <c r="G59" s="222">
        <f>'Salida Stata'!P29</f>
        <v>207.07220458984375</v>
      </c>
      <c r="H59" s="222">
        <f>'Salida Stata'!W29</f>
        <v>204.18161010742188</v>
      </c>
      <c r="I59" s="222">
        <f>'Salida Stata'!AC29</f>
        <v>205.63064575195312</v>
      </c>
      <c r="J59" s="222">
        <f>'Salida Stata'!AI29</f>
        <v>205.595703125</v>
      </c>
      <c r="K59" s="222">
        <f>'Salida Stata'!AO29</f>
        <v>206.59715270996094</v>
      </c>
      <c r="L59" s="222">
        <f>'Salida Stata'!AU29</f>
        <v>204.78842163085938</v>
      </c>
      <c r="M59" s="222">
        <f>'Salida Stata'!BA29</f>
        <v>205.33551025390625</v>
      </c>
      <c r="N59" s="222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3.6884300205198617E-2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0.54608216241270369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">
      <c r="D60" s="37">
        <f>+PAM!A33</f>
        <v>43556</v>
      </c>
      <c r="E60" s="222">
        <f>'Salida Stata'!E30</f>
        <v>211.80313110351562</v>
      </c>
      <c r="F60" s="222">
        <f>'Salida Stata'!K30</f>
        <v>213.12480163574219</v>
      </c>
      <c r="G60" s="222">
        <f>'Salida Stata'!P30</f>
        <v>213.47010803222656</v>
      </c>
      <c r="H60" s="222">
        <f>'Salida Stata'!W30</f>
        <v>211.64987182617188</v>
      </c>
      <c r="I60" s="222">
        <f>'Salida Stata'!AC30</f>
        <v>213.19090270996094</v>
      </c>
      <c r="J60" s="222">
        <f>'Salida Stata'!AI30</f>
        <v>213.14762878417969</v>
      </c>
      <c r="K60" s="222">
        <f>'Salida Stata'!AO30</f>
        <v>214.20150756835938</v>
      </c>
      <c r="L60" s="222">
        <f>'Salida Stata'!AU30</f>
        <v>212.46749877929688</v>
      </c>
      <c r="M60" s="222">
        <f>'Salida Stata'!BA30</f>
        <v>213.03167724609375</v>
      </c>
      <c r="N60" s="222">
        <f>'Salida Stata'!BG30</f>
        <v>212.27273559570312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3.6071393744196767E-2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0.55902050011955362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211.80313110351562</v>
      </c>
      <c r="AU60" s="19">
        <f t="shared" si="9"/>
        <v>212.27273559570312</v>
      </c>
      <c r="AV60" s="52">
        <f t="shared" si="13"/>
        <v>-4.6960449218751421E-3</v>
      </c>
    </row>
    <row r="61" spans="4:48" x14ac:dyDescent="0.2">
      <c r="D61" s="37">
        <f>+PAM!A34</f>
        <v>43586</v>
      </c>
      <c r="E61" s="222">
        <f>'Salida Stata'!E31</f>
        <v>217.62571716308594</v>
      </c>
      <c r="F61" s="222">
        <f>'Salida Stata'!K31</f>
        <v>219.2568359375</v>
      </c>
      <c r="G61" s="222">
        <f>'Salida Stata'!P31</f>
        <v>219.7889404296875</v>
      </c>
      <c r="H61" s="222">
        <f>'Salida Stata'!W31</f>
        <v>217.79029846191406</v>
      </c>
      <c r="I61" s="222">
        <f>'Salida Stata'!AC31</f>
        <v>219.55595397949219</v>
      </c>
      <c r="J61" s="222">
        <f>'Salida Stata'!AI31</f>
        <v>219.4486083984375</v>
      </c>
      <c r="K61" s="222">
        <f>'Salida Stata'!AO31</f>
        <v>220.62629699707031</v>
      </c>
      <c r="L61" s="222">
        <f>'Salida Stata'!AU31</f>
        <v>218.80818176269531</v>
      </c>
      <c r="M61" s="222">
        <f>'Salida Stata'!BA31</f>
        <v>219.49906921386719</v>
      </c>
      <c r="N61" s="222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3.3479366774636254E-2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0.57075317572267315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">
      <c r="D62" s="37">
        <f>+PAM!A35</f>
        <v>43617</v>
      </c>
      <c r="E62" s="222">
        <f>'Salida Stata'!E32</f>
        <v>223.61442565917969</v>
      </c>
      <c r="F62" s="222">
        <f>'Salida Stata'!K32</f>
        <v>225.34652709960938</v>
      </c>
      <c r="G62" s="222">
        <f>'Salida Stata'!P32</f>
        <v>225.62138366699219</v>
      </c>
      <c r="H62" s="222">
        <f>'Salida Stata'!W32</f>
        <v>223.86099243164062</v>
      </c>
      <c r="I62" s="222">
        <f>'Salida Stata'!AC32</f>
        <v>225.73236083984375</v>
      </c>
      <c r="J62" s="222">
        <f>'Salida Stata'!AI32</f>
        <v>225.61045837402344</v>
      </c>
      <c r="K62" s="222">
        <f>'Salida Stata'!AO32</f>
        <v>226.79034423828125</v>
      </c>
      <c r="L62" s="222">
        <f>'Salida Stata'!AU32</f>
        <v>224.94834899902344</v>
      </c>
      <c r="M62" s="222">
        <f>'Salida Stata'!BA32</f>
        <v>225.69058227539062</v>
      </c>
      <c r="N62" s="222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3.1996301025146723E-2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0.55716739953919947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">
      <c r="D63" s="37">
        <f>+PAM!A36</f>
        <v>43647</v>
      </c>
      <c r="E63" s="222">
        <f>'Salida Stata'!E33</f>
        <v>228.2989501953125</v>
      </c>
      <c r="F63" s="222">
        <f>'Salida Stata'!K33</f>
        <v>230.20172119140625</v>
      </c>
      <c r="G63" s="222">
        <f>'Salida Stata'!P33</f>
        <v>230.4039306640625</v>
      </c>
      <c r="H63" s="222">
        <f>'Salida Stata'!W33</f>
        <v>228.63058471679688</v>
      </c>
      <c r="I63" s="222">
        <f>'Salida Stata'!AC33</f>
        <v>230.70625305175781</v>
      </c>
      <c r="J63" s="222">
        <f>'Salida Stata'!AI33</f>
        <v>230.59214782714844</v>
      </c>
      <c r="K63" s="222">
        <f>'Salida Stata'!AO33</f>
        <v>231.86801147460938</v>
      </c>
      <c r="L63" s="222">
        <f>'Salida Stata'!AU33</f>
        <v>229.89665222167969</v>
      </c>
      <c r="M63" s="222">
        <f>'Salida Stata'!BA33</f>
        <v>230.79573059082031</v>
      </c>
      <c r="N63" s="222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2.7349907198813694E-2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0.54046019948937674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">
      <c r="D64" s="37">
        <f>+PAM!A37</f>
        <v>43678</v>
      </c>
      <c r="E64" s="222">
        <f>'Salida Stata'!E34</f>
        <v>237.09307861328125</v>
      </c>
      <c r="F64" s="222">
        <f>'Salida Stata'!K34</f>
        <v>239.07612609863281</v>
      </c>
      <c r="G64" s="222">
        <f>'Salida Stata'!P34</f>
        <v>239.11601257324219</v>
      </c>
      <c r="H64" s="222">
        <f>'Salida Stata'!W34</f>
        <v>237.36637878417969</v>
      </c>
      <c r="I64" s="222">
        <f>'Salida Stata'!AC34</f>
        <v>239.54795837402344</v>
      </c>
      <c r="J64" s="222">
        <f>'Salida Stata'!AI34</f>
        <v>239.43733215332031</v>
      </c>
      <c r="K64" s="222">
        <f>'Salida Stata'!AO34</f>
        <v>240.72923278808594</v>
      </c>
      <c r="L64" s="222">
        <f>'Salida Stata'!AU34</f>
        <v>238.74432373046875</v>
      </c>
      <c r="M64" s="222">
        <f>'Salida Stata'!BA34</f>
        <v>239.63357543945312</v>
      </c>
      <c r="N64" s="222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3.8831964238057681E-2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0.54193206045624098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">
      <c r="D65" s="37">
        <f>+PAM!A38</f>
        <v>43709</v>
      </c>
      <c r="E65" s="222">
        <f>'Salida Stata'!E35</f>
        <v>251.24699401855469</v>
      </c>
      <c r="F65" s="222">
        <f>'Salida Stata'!K35</f>
        <v>253.48332214355469</v>
      </c>
      <c r="G65" s="222">
        <f>'Salida Stata'!P35</f>
        <v>252.93315124511719</v>
      </c>
      <c r="H65" s="222">
        <f>'Salida Stata'!W35</f>
        <v>251.71676635742188</v>
      </c>
      <c r="I65" s="222">
        <f>'Salida Stata'!AC35</f>
        <v>254.1026611328125</v>
      </c>
      <c r="J65" s="222">
        <f>'Salida Stata'!AI35</f>
        <v>253.89248657226562</v>
      </c>
      <c r="K65" s="222">
        <f>'Salida Stata'!AO35</f>
        <v>255.15122985839844</v>
      </c>
      <c r="L65" s="222">
        <f>'Salida Stata'!AU35</f>
        <v>253.19174194335938</v>
      </c>
      <c r="M65" s="222">
        <f>'Salida Stata'!BA35</f>
        <v>254.04605102539062</v>
      </c>
      <c r="N65" s="222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5.73424123698143E-2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0.5380902320085772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">
      <c r="D66" s="37">
        <f>+PAM!A39</f>
        <v>43739</v>
      </c>
      <c r="E66" s="222">
        <f>'Salida Stata'!E36</f>
        <v>259.32403564453125</v>
      </c>
      <c r="F66" s="222">
        <f>'Salida Stata'!K36</f>
        <v>261.90966796875</v>
      </c>
      <c r="G66" s="222">
        <f>'Salida Stata'!P36</f>
        <v>260.64459228515625</v>
      </c>
      <c r="H66" s="222">
        <f>'Salida Stata'!W36</f>
        <v>260.22598266601562</v>
      </c>
      <c r="I66" s="222">
        <f>'Salida Stata'!AC36</f>
        <v>262.7803955078125</v>
      </c>
      <c r="J66" s="222">
        <f>'Salida Stata'!AI36</f>
        <v>262.58889770507812</v>
      </c>
      <c r="K66" s="222">
        <f>'Salida Stata'!AO36</f>
        <v>263.87680053710938</v>
      </c>
      <c r="L66" s="222">
        <f>'Salida Stata'!AU36</f>
        <v>262.16912841796875</v>
      </c>
      <c r="M66" s="222">
        <f>'Salida Stata'!BA36</f>
        <v>263.00015258789062</v>
      </c>
      <c r="N66" s="222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3.2440380472175345E-2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0.50446227269000921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">
      <c r="D67" s="37">
        <f>+PAM!A40</f>
        <v>43770</v>
      </c>
      <c r="E67" s="222">
        <f>'Salida Stata'!E37</f>
        <v>271.09707641601562</v>
      </c>
      <c r="F67" s="222">
        <f>'Salida Stata'!K37</f>
        <v>273.8472900390625</v>
      </c>
      <c r="G67" s="222">
        <f>'Salida Stata'!P37</f>
        <v>271.89328002929688</v>
      </c>
      <c r="H67" s="222">
        <f>'Salida Stata'!W37</f>
        <v>272.03131103515625</v>
      </c>
      <c r="I67" s="222">
        <f>'Salida Stata'!AC37</f>
        <v>274.8267822265625</v>
      </c>
      <c r="J67" s="222">
        <f>'Salida Stata'!AI37</f>
        <v>274.37429809570312</v>
      </c>
      <c r="K67" s="222">
        <f>'Salida Stata'!AO37</f>
        <v>275.76632690429688</v>
      </c>
      <c r="L67" s="222">
        <f>'Salida Stata'!AU37</f>
        <v>273.74169921875</v>
      </c>
      <c r="M67" s="222">
        <f>'Salida Stata'!BA37</f>
        <v>274.617431640625</v>
      </c>
      <c r="N67" s="222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4.5774013806014313E-2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0.52204241925602535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271.09707641601562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">
      <c r="D68" s="37">
        <f>+PAM!A41</f>
        <v>43800</v>
      </c>
      <c r="E68" s="222">
        <f>'Salida Stata'!E38</f>
        <v>280.3345947265625</v>
      </c>
      <c r="F68" s="222">
        <f>'Salida Stata'!K38</f>
        <v>283.5087890625</v>
      </c>
      <c r="G68" s="222">
        <f>'Salida Stata'!P38</f>
        <v>281.7359619140625</v>
      </c>
      <c r="H68" s="222">
        <f>'Salida Stata'!W38</f>
        <v>281.6766357421875</v>
      </c>
      <c r="I68" s="222">
        <f>'Salida Stata'!AC38</f>
        <v>284.76339721679688</v>
      </c>
      <c r="J68" s="222">
        <f>'Salida Stata'!AI38</f>
        <v>284.21942138671875</v>
      </c>
      <c r="K68" s="222">
        <f>'Salida Stata'!AO38</f>
        <v>285.71640014648438</v>
      </c>
      <c r="L68" s="222">
        <f>'Salida Stata'!AU38</f>
        <v>283.75369262695312</v>
      </c>
      <c r="M68" s="222">
        <f>'Salida Stata'!BA38</f>
        <v>284.612548828125</v>
      </c>
      <c r="N68" s="222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3.7256360813992417E-2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0.54190544835305876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">
      <c r="D69" s="37">
        <f>+PAM!A42</f>
        <v>43831</v>
      </c>
      <c r="E69" s="222">
        <f>'Salida Stata'!E39</f>
        <v>288.99029541015625</v>
      </c>
      <c r="F69" s="222">
        <f>'Salida Stata'!K39</f>
        <v>291.3131103515625</v>
      </c>
      <c r="G69" s="222">
        <f>'Salida Stata'!P39</f>
        <v>287.9071044921875</v>
      </c>
      <c r="H69" s="222">
        <f>'Salida Stata'!W39</f>
        <v>289.32479858398438</v>
      </c>
      <c r="I69" s="222">
        <f>'Salida Stata'!AC39</f>
        <v>291.83660888671875</v>
      </c>
      <c r="J69" s="222">
        <f>'Salida Stata'!AI39</f>
        <v>291.37606811523438</v>
      </c>
      <c r="K69" s="222">
        <f>'Salida Stata'!AO39</f>
        <v>292.64703369140625</v>
      </c>
      <c r="L69" s="222">
        <f>'Salida Stata'!AU39</f>
        <v>290.64404296875</v>
      </c>
      <c r="M69" s="222">
        <f>'Salida Stata'!BA39</f>
        <v>291.10223388671875</v>
      </c>
      <c r="N69" s="222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2.5602499907339427E-2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0.53627502788642301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">
      <c r="D70" s="37">
        <f>+PAM!A43</f>
        <v>43862</v>
      </c>
      <c r="E70" s="222">
        <f>'Salida Stata'!E40</f>
        <v>295.71871948242188</v>
      </c>
      <c r="F70" s="222">
        <f>'Salida Stata'!K40</f>
        <v>297.88238525390625</v>
      </c>
      <c r="G70" s="222">
        <f>'Salida Stata'!P40</f>
        <v>293.36654663085938</v>
      </c>
      <c r="H70" s="222">
        <f>'Salida Stata'!W40</f>
        <v>295.96258544921875</v>
      </c>
      <c r="I70" s="222">
        <f>'Salida Stata'!AC40</f>
        <v>298.286376953125</v>
      </c>
      <c r="J70" s="222">
        <f>'Salida Stata'!AI40</f>
        <v>297.89431762695312</v>
      </c>
      <c r="K70" s="222">
        <f>'Salida Stata'!AO40</f>
        <v>299.0950927734375</v>
      </c>
      <c r="L70" s="222">
        <f>'Salida Stata'!AU40</f>
        <v>297.248046875</v>
      </c>
      <c r="M70" s="222">
        <f>'Salida Stata'!BA40</f>
        <v>297.58340454101562</v>
      </c>
      <c r="N70" s="222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2.0772318962624547E-2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0.51591959260640174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">
      <c r="D71" s="37">
        <f>+PAM!A44</f>
        <v>43891</v>
      </c>
      <c r="E71" s="222">
        <f>'Salida Stata'!E41</f>
        <v>305.24539184570312</v>
      </c>
      <c r="F71" s="222">
        <f>'Salida Stata'!K41</f>
        <v>307.41427612304688</v>
      </c>
      <c r="G71" s="222">
        <f>'Salida Stata'!P41</f>
        <v>304.40988159179688</v>
      </c>
      <c r="H71" s="222">
        <f>'Salida Stata'!W41</f>
        <v>305.15374755859375</v>
      </c>
      <c r="I71" s="222">
        <f>'Salida Stata'!AC41</f>
        <v>307.35971069335938</v>
      </c>
      <c r="J71" s="222">
        <f>'Salida Stata'!AI41</f>
        <v>306.94509887695312</v>
      </c>
      <c r="K71" s="222">
        <f>'Salida Stata'!AO41</f>
        <v>308.03903198242188</v>
      </c>
      <c r="L71" s="222">
        <f>'Salida Stata'!AU41</f>
        <v>306.00814819335938</v>
      </c>
      <c r="M71" s="222">
        <f>'Salida Stata'!BA41</f>
        <v>306.211181640625</v>
      </c>
      <c r="N71" s="222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2.1855012259275108E-2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0.49394684978867387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305.24539184570312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">
      <c r="D72" s="37">
        <f>+PAM!A45</f>
        <v>43922</v>
      </c>
      <c r="E72" s="222">
        <f>'Salida Stata'!E42</f>
        <v>310.64114379882812</v>
      </c>
      <c r="F72" s="222">
        <f>'Salida Stata'!K42</f>
        <v>312.45306396484375</v>
      </c>
      <c r="G72" s="222">
        <f>'Salida Stata'!P42</f>
        <v>309.11764526367188</v>
      </c>
      <c r="H72" s="222">
        <f>'Salida Stata'!W42</f>
        <v>309.89505004882812</v>
      </c>
      <c r="I72" s="222">
        <f>'Salida Stata'!AC42</f>
        <v>311.82049560546875</v>
      </c>
      <c r="J72" s="222">
        <f>'Salida Stata'!AI42</f>
        <v>311.48007202148438</v>
      </c>
      <c r="K72" s="222">
        <f>'Salida Stata'!AO42</f>
        <v>312.3603515625</v>
      </c>
      <c r="L72" s="222">
        <f>'Salida Stata'!AU42</f>
        <v>310.36392211914062</v>
      </c>
      <c r="M72" s="222">
        <f>'Salida Stata'!BA42</f>
        <v>310.255615234375</v>
      </c>
      <c r="N72" s="222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1.4064036234359367E-2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0.46221368678223307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310.64114379882812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">
      <c r="D73" s="37">
        <f>+PAM!A46</f>
        <v>43952</v>
      </c>
      <c r="E73" s="222">
        <f>'Salida Stata'!E43</f>
        <v>315.37210083007812</v>
      </c>
      <c r="F73" s="222">
        <f>'Salida Stata'!K43</f>
        <v>317.33938598632812</v>
      </c>
      <c r="G73" s="222">
        <f>'Salida Stata'!P43</f>
        <v>313.71530151367188</v>
      </c>
      <c r="H73" s="222">
        <f>'Salida Stata'!W43</f>
        <v>314.88232421875</v>
      </c>
      <c r="I73" s="222">
        <f>'Salida Stata'!AC43</f>
        <v>316.69586181640625</v>
      </c>
      <c r="J73" s="222">
        <f>'Salida Stata'!AI43</f>
        <v>316.3695068359375</v>
      </c>
      <c r="K73" s="222">
        <f>'Salida Stata'!AO43</f>
        <v>317.15374755859375</v>
      </c>
      <c r="L73" s="222">
        <f>'Salida Stata'!AU43</f>
        <v>315.41143798828125</v>
      </c>
      <c r="M73" s="222">
        <f>'Salida Stata'!BA43</f>
        <v>315.1575927734375</v>
      </c>
      <c r="N73" s="222">
        <f>'Salida Stata'!BG43</f>
        <v>314.57107543945312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1.9926902400023927E-2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0.44303904282196505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315.37210083007812</v>
      </c>
      <c r="AU73" s="19">
        <f t="shared" si="9"/>
        <v>314.57107543945312</v>
      </c>
      <c r="AV73" s="52">
        <f t="shared" si="13"/>
        <v>8.0102539062503197E-3</v>
      </c>
    </row>
    <row r="74" spans="4:48" x14ac:dyDescent="0.2">
      <c r="D74" s="37">
        <f>+PAM!A47</f>
        <v>43983</v>
      </c>
      <c r="E74" s="222">
        <f>'Salida Stata'!E44</f>
        <v>322.85562133789062</v>
      </c>
      <c r="F74" s="222">
        <f>'Salida Stata'!K44</f>
        <v>325.0943603515625</v>
      </c>
      <c r="G74" s="222">
        <f>'Salida Stata'!P44</f>
        <v>319.7596435546875</v>
      </c>
      <c r="H74" s="222">
        <f>'Salida Stata'!W44</f>
        <v>323.07150268554688</v>
      </c>
      <c r="I74" s="222">
        <f>'Salida Stata'!AC44</f>
        <v>324.82391357421875</v>
      </c>
      <c r="J74" s="222">
        <f>'Salida Stata'!AI44</f>
        <v>324.47183227539062</v>
      </c>
      <c r="K74" s="222">
        <f>'Salida Stata'!AO44</f>
        <v>325.15673828125</v>
      </c>
      <c r="L74" s="222">
        <f>'Salida Stata'!AU44</f>
        <v>323.77432250976562</v>
      </c>
      <c r="M74" s="222">
        <f>'Salida Stata'!BA44</f>
        <v>323.5535888671875</v>
      </c>
      <c r="N74" s="222">
        <f>'Salida Stata'!BG44</f>
        <v>323.39834594726562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2.92045984833329E-2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0.43913540890411018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322.85562133789062</v>
      </c>
      <c r="AU74" s="19">
        <f t="shared" si="9"/>
        <v>323.39834594726562</v>
      </c>
      <c r="AV74" s="52">
        <f t="shared" si="13"/>
        <v>-5.4272460937498934E-3</v>
      </c>
    </row>
    <row r="75" spans="4:48" x14ac:dyDescent="0.2">
      <c r="D75" s="37">
        <f>+PAM!A48</f>
        <v>44013</v>
      </c>
      <c r="E75" s="222">
        <f>'Salida Stata'!E45</f>
        <v>329.47210693359375</v>
      </c>
      <c r="F75" s="222">
        <f>'Salida Stata'!K45</f>
        <v>331.88946533203125</v>
      </c>
      <c r="G75" s="222">
        <f>'Salida Stata'!P45</f>
        <v>324.64263916015625</v>
      </c>
      <c r="H75" s="222">
        <f>'Salida Stata'!W45</f>
        <v>330.03591918945312</v>
      </c>
      <c r="I75" s="222">
        <f>'Salida Stata'!AC45</f>
        <v>331.7532958984375</v>
      </c>
      <c r="J75" s="222">
        <f>'Salida Stata'!AI45</f>
        <v>331.45492553710938</v>
      </c>
      <c r="K75" s="222">
        <f>'Salida Stata'!AO45</f>
        <v>332.0804443359375</v>
      </c>
      <c r="L75" s="222">
        <f>'Salida Stata'!AU45</f>
        <v>330.89523315429688</v>
      </c>
      <c r="M75" s="222">
        <f>'Salida Stata'!BA45</f>
        <v>330.66653442382812</v>
      </c>
      <c r="N75" s="222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2.6646303365015722E-2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0.43814978445039299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">
      <c r="D76" s="37">
        <f>+PAM!A49</f>
        <v>44044</v>
      </c>
      <c r="E76" s="222">
        <f>'Salida Stata'!E46</f>
        <v>338.44589233398438</v>
      </c>
      <c r="F76" s="222">
        <f>'Salida Stata'!K46</f>
        <v>340.83963012695312</v>
      </c>
      <c r="G76" s="222">
        <f>'Salida Stata'!P46</f>
        <v>334.04629516601562</v>
      </c>
      <c r="H76" s="222">
        <f>'Salida Stata'!W46</f>
        <v>338.74542236328125</v>
      </c>
      <c r="I76" s="222">
        <f>'Salida Stata'!AC46</f>
        <v>340.37692260742188</v>
      </c>
      <c r="J76" s="222">
        <f>'Salida Stata'!AI46</f>
        <v>340.17202758789062</v>
      </c>
      <c r="K76" s="222">
        <f>'Salida Stata'!AO46</f>
        <v>340.7203369140625</v>
      </c>
      <c r="L76" s="222">
        <f>'Salida Stata'!AU46</f>
        <v>339.55368041992188</v>
      </c>
      <c r="M76" s="222">
        <f>'Salida Stata'!BA46</f>
        <v>339.11749267578125</v>
      </c>
      <c r="N76" s="222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2.6414993683408605E-2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0.42095984022318289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">
      <c r="D77" s="37">
        <f>+PAM!A50</f>
        <v>44075</v>
      </c>
      <c r="E77" s="222">
        <f>'Salida Stata'!E47</f>
        <v>348.23818969726562</v>
      </c>
      <c r="F77" s="222">
        <f>'Salida Stata'!K47</f>
        <v>350.85519409179688</v>
      </c>
      <c r="G77" s="222">
        <f>'Salida Stata'!P47</f>
        <v>343.600830078125</v>
      </c>
      <c r="H77" s="222">
        <f>'Salida Stata'!W47</f>
        <v>348.64898681640625</v>
      </c>
      <c r="I77" s="222">
        <f>'Salida Stata'!AC47</f>
        <v>350.43515014648438</v>
      </c>
      <c r="J77" s="222">
        <f>'Salida Stata'!AI47</f>
        <v>350.09396362304688</v>
      </c>
      <c r="K77" s="222">
        <f>'Salida Stata'!AO47</f>
        <v>350.6732177734375</v>
      </c>
      <c r="L77" s="222">
        <f>'Salida Stata'!AU47</f>
        <v>349.43740844726562</v>
      </c>
      <c r="M77" s="222">
        <f>'Salida Stata'!BA47</f>
        <v>348.99481201171875</v>
      </c>
      <c r="N77" s="222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2.5840211770026933E-2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0.378624111127984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348.23818969726562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">
      <c r="D78" s="37">
        <f>+PAM!A51</f>
        <v>44105</v>
      </c>
      <c r="E78" s="222">
        <f>'Salida Stata'!E48</f>
        <v>362.71725463867188</v>
      </c>
      <c r="F78" s="222">
        <f>'Salida Stata'!K48</f>
        <v>365.45028686523438</v>
      </c>
      <c r="G78" s="222">
        <f>'Salida Stata'!P48</f>
        <v>356.32699584960938</v>
      </c>
      <c r="H78" s="222">
        <f>'Salida Stata'!W48</f>
        <v>362.95846557617188</v>
      </c>
      <c r="I78" s="222">
        <f>'Salida Stata'!AC48</f>
        <v>364.60580444335938</v>
      </c>
      <c r="J78" s="222">
        <f>'Salida Stata'!AI48</f>
        <v>364.25759887695312</v>
      </c>
      <c r="K78" s="222">
        <f>'Salida Stata'!AO48</f>
        <v>364.65005493164062</v>
      </c>
      <c r="L78" s="222">
        <f>'Salida Stata'!AU48</f>
        <v>363.51766967773438</v>
      </c>
      <c r="M78" s="222">
        <f>'Salida Stata'!BA48</f>
        <v>362.72955322265625</v>
      </c>
      <c r="N78" s="222">
        <f>'Salida Stata'!BG48</f>
        <v>362.92459106445312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3.7983691283876464E-2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0.38602612879896325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362.92459106445312</v>
      </c>
      <c r="AV78" s="52">
        <f t="shared" si="13"/>
        <v>-2.0733642578125711E-3</v>
      </c>
    </row>
    <row r="79" spans="4:48" x14ac:dyDescent="0.2">
      <c r="D79" s="37">
        <f>+PAM!A52</f>
        <v>44136</v>
      </c>
      <c r="E79" s="222">
        <f>'Salida Stata'!E49</f>
        <v>375.13739013671875</v>
      </c>
      <c r="F79" s="222">
        <f>'Salida Stata'!K49</f>
        <v>377.9200439453125</v>
      </c>
      <c r="G79" s="222">
        <f>'Salida Stata'!P49</f>
        <v>366.08352661132812</v>
      </c>
      <c r="H79" s="222">
        <f>'Salida Stata'!W49</f>
        <v>375.3255615234375</v>
      </c>
      <c r="I79" s="222">
        <f>'Salida Stata'!AC49</f>
        <v>376.9276123046875</v>
      </c>
      <c r="J79" s="222">
        <f>'Salida Stata'!AI49</f>
        <v>376.61489868164062</v>
      </c>
      <c r="K79" s="222">
        <f>'Salida Stata'!AO49</f>
        <v>376.91281127929688</v>
      </c>
      <c r="L79" s="222">
        <f>'Salida Stata'!AU49</f>
        <v>375.83291625976562</v>
      </c>
      <c r="M79" s="222">
        <f>'Salida Stata'!BA49</f>
        <v>374.91680908203125</v>
      </c>
      <c r="N79" s="222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3.4688132069011335E-2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0.37133335431287628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">
      <c r="D80" s="37">
        <f>+PAM!A53</f>
        <v>44166</v>
      </c>
      <c r="E80" s="222">
        <f>'Salida Stata'!E50</f>
        <v>391.32540893554688</v>
      </c>
      <c r="F80" s="222">
        <f>'Salida Stata'!K50</f>
        <v>394.13018798828125</v>
      </c>
      <c r="G80" s="222">
        <f>'Salida Stata'!P50</f>
        <v>378.8189697265625</v>
      </c>
      <c r="H80" s="222">
        <f>'Salida Stata'!W50</f>
        <v>391.21145629882812</v>
      </c>
      <c r="I80" s="222">
        <f>'Salida Stata'!AC50</f>
        <v>392.74334716796875</v>
      </c>
      <c r="J80" s="222">
        <f>'Salida Stata'!AI50</f>
        <v>392.44134521484375</v>
      </c>
      <c r="K80" s="222">
        <f>'Salida Stata'!AO50</f>
        <v>392.674560546875</v>
      </c>
      <c r="L80" s="222">
        <f>'Salida Stata'!AU50</f>
        <v>391.44149780273438</v>
      </c>
      <c r="M80" s="222">
        <f>'Salida Stata'!BA50</f>
        <v>390.30093383789062</v>
      </c>
      <c r="N80" s="222">
        <f>'Salida Stata'!BG50</f>
        <v>390.90396118164062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4.3234430395410639E-2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0.37923682593388275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390.90396118164062</v>
      </c>
      <c r="AV80" s="52">
        <f t="shared" si="13"/>
        <v>4.2144775390622335E-3</v>
      </c>
    </row>
    <row r="81" spans="4:49" x14ac:dyDescent="0.2">
      <c r="D81" s="37">
        <f>+PAM!A54</f>
        <v>44197</v>
      </c>
      <c r="E81" s="222">
        <f>'Salida Stata'!E51</f>
        <v>410.03585815429688</v>
      </c>
      <c r="F81" s="222">
        <f>'Salida Stata'!K51</f>
        <v>412.71160888671875</v>
      </c>
      <c r="G81" s="222">
        <f>'Salida Stata'!P51</f>
        <v>391.06137084960938</v>
      </c>
      <c r="H81" s="222">
        <f>'Salida Stata'!W51</f>
        <v>409.53854370117188</v>
      </c>
      <c r="I81" s="222">
        <f>'Salida Stata'!AC51</f>
        <v>410.85546875</v>
      </c>
      <c r="J81" s="222">
        <f>'Salida Stata'!AI51</f>
        <v>410.52761840820312</v>
      </c>
      <c r="K81" s="222">
        <f>'Salida Stata'!AO51</f>
        <v>410.66213989257812</v>
      </c>
      <c r="L81" s="222">
        <f>'Salida Stata'!AU51</f>
        <v>409.401611328125</v>
      </c>
      <c r="M81" s="222">
        <f>'Salida Stata'!BA51</f>
        <v>407.80636596679688</v>
      </c>
      <c r="N81" s="222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4.6874967310778448E-2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0.40784417666084782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">
      <c r="D82" s="37">
        <f>+PAM!A55</f>
        <v>44228</v>
      </c>
      <c r="E82" s="222">
        <f>'Salida Stata'!E52</f>
        <v>423.82656860351562</v>
      </c>
      <c r="F82" s="222">
        <f>'Salida Stata'!K52</f>
        <v>426.65518188476562</v>
      </c>
      <c r="G82" s="222">
        <f>'Salida Stata'!P52</f>
        <v>404.64739990234375</v>
      </c>
      <c r="H82" s="222">
        <f>'Salida Stata'!W52</f>
        <v>423.5294189453125</v>
      </c>
      <c r="I82" s="222">
        <f>'Salida Stata'!AC52</f>
        <v>424.93820190429688</v>
      </c>
      <c r="J82" s="222">
        <f>'Salida Stata'!AI52</f>
        <v>424.57257080078125</v>
      </c>
      <c r="K82" s="222">
        <f>'Salida Stata'!AO52</f>
        <v>424.76065063476562</v>
      </c>
      <c r="L82" s="222">
        <f>'Salida Stata'!AU52</f>
        <v>423.67532348632812</v>
      </c>
      <c r="M82" s="222">
        <f>'Salida Stata'!BA52</f>
        <v>422.042724609375</v>
      </c>
      <c r="N82" s="222">
        <f>'Salida Stata'!BG52</f>
        <v>422.52322387695312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3.2694874737084101E-2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0.42428770711928054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423.82656860351562</v>
      </c>
      <c r="AU82" s="19">
        <f t="shared" si="9"/>
        <v>422.52322387695312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">
      <c r="D83" s="37">
        <f>+PAM!A56</f>
        <v>44256</v>
      </c>
      <c r="E83" s="222">
        <f>'Salida Stata'!E53</f>
        <v>444.42410278320312</v>
      </c>
      <c r="F83" s="222">
        <f>'Salida Stata'!K53</f>
        <v>447.33029174804688</v>
      </c>
      <c r="G83" s="222">
        <f>'Salida Stata'!P53</f>
        <v>426.94747924804688</v>
      </c>
      <c r="H83" s="222">
        <f>'Salida Stata'!W53</f>
        <v>444.37762451171875</v>
      </c>
      <c r="I83" s="222">
        <f>'Salida Stata'!AC53</f>
        <v>445.21881103515625</v>
      </c>
      <c r="J83" s="222">
        <f>'Salida Stata'!AI53</f>
        <v>445.08853149414062</v>
      </c>
      <c r="K83" s="222">
        <f>'Salida Stata'!AO53</f>
        <v>445.2685546875</v>
      </c>
      <c r="L83" s="222">
        <f>'Salida Stata'!AU53</f>
        <v>444.066162109375</v>
      </c>
      <c r="M83" s="222">
        <f>'Salida Stata'!BA53</f>
        <v>442.44732666015625</v>
      </c>
      <c r="N83" s="222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3.9020074540885297E-2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0.44821281088285736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444.42410278320312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">
      <c r="D84" s="37">
        <f>+PAM!A57</f>
        <v>44287</v>
      </c>
      <c r="E84" s="222">
        <f>'Salida Stata'!E54</f>
        <v>461.76812744140625</v>
      </c>
      <c r="F84" s="222">
        <f>'Salida Stata'!K54</f>
        <v>465.08065795898438</v>
      </c>
      <c r="G84" s="222">
        <f>'Salida Stata'!P54</f>
        <v>444.84158325195312</v>
      </c>
      <c r="H84" s="222">
        <f>'Salida Stata'!W54</f>
        <v>462.05368041992188</v>
      </c>
      <c r="I84" s="222">
        <f>'Salida Stata'!AC54</f>
        <v>462.96661376953125</v>
      </c>
      <c r="J84" s="222">
        <f>'Salida Stata'!AI54</f>
        <v>462.70123291015625</v>
      </c>
      <c r="K84" s="222">
        <f>'Salida Stata'!AO54</f>
        <v>462.90664672851562</v>
      </c>
      <c r="L84" s="222">
        <f>'Salida Stata'!AU54</f>
        <v>461.87478637695312</v>
      </c>
      <c r="M84" s="222">
        <f>'Salida Stata'!BA54</f>
        <v>460.07662963867188</v>
      </c>
      <c r="N84" s="222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3.8548341911273765E-2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0.48317952292458544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">
      <c r="D85" s="37">
        <f>+PAM!A58</f>
        <v>44317</v>
      </c>
      <c r="E85" s="222">
        <f>'Salida Stata'!E55</f>
        <v>476.04702758789062</v>
      </c>
      <c r="F85" s="222">
        <f>'Salida Stata'!K55</f>
        <v>479.86648559570312</v>
      </c>
      <c r="G85" s="222">
        <f>'Salida Stata'!P55</f>
        <v>458.58929443359375</v>
      </c>
      <c r="H85" s="222">
        <f>'Salida Stata'!W55</f>
        <v>476.8172607421875</v>
      </c>
      <c r="I85" s="222">
        <f>'Salida Stata'!AC55</f>
        <v>477.9449462890625</v>
      </c>
      <c r="J85" s="222">
        <f>'Salida Stata'!AI55</f>
        <v>477.59814453125</v>
      </c>
      <c r="K85" s="222">
        <f>'Salida Stata'!AO55</f>
        <v>478.01437377929688</v>
      </c>
      <c r="L85" s="222">
        <f>'Salida Stata'!AU55</f>
        <v>476.90679931640625</v>
      </c>
      <c r="M85" s="222">
        <f>'Salida Stata'!BA55</f>
        <v>475.08828735351562</v>
      </c>
      <c r="N85" s="222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3.6859238408015971E-2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0.50780255618631887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476.04702758789062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">
      <c r="D86" s="37">
        <f>+PAM!A59</f>
        <v>44348</v>
      </c>
      <c r="E86" s="222">
        <f>'Salida Stata'!E56</f>
        <v>491.24139404296875</v>
      </c>
      <c r="F86" s="222">
        <f>'Salida Stata'!K56</f>
        <v>495.27230834960938</v>
      </c>
      <c r="G86" s="222">
        <f>'Salida Stata'!P56</f>
        <v>473.1524658203125</v>
      </c>
      <c r="H86" s="222">
        <f>'Salida Stata'!W56</f>
        <v>492.26702880859375</v>
      </c>
      <c r="I86" s="222">
        <f>'Salida Stata'!AC56</f>
        <v>493.56768798828125</v>
      </c>
      <c r="J86" s="222">
        <f>'Salida Stata'!AI56</f>
        <v>493.06704711914062</v>
      </c>
      <c r="K86" s="222">
        <f>'Salida Stata'!AO56</f>
        <v>493.50704956054688</v>
      </c>
      <c r="L86" s="222">
        <f>'Salida Stata'!AU56</f>
        <v>492.41891479492188</v>
      </c>
      <c r="M86" s="222">
        <f>'Salida Stata'!BA56</f>
        <v>490.62985229492188</v>
      </c>
      <c r="N86" s="222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3.6939990866452721E-2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0.51913503995636767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">
      <c r="D87" s="37">
        <f>+PAM!A60</f>
        <v>44378</v>
      </c>
      <c r="E87" s="222">
        <f>'Salida Stata'!E57</f>
        <v>505.13259887695312</v>
      </c>
      <c r="F87" s="222">
        <f>'Salida Stata'!K57</f>
        <v>509.34246826171875</v>
      </c>
      <c r="G87" s="222">
        <f>'Salida Stata'!P57</f>
        <v>487.549072265625</v>
      </c>
      <c r="H87" s="222">
        <f>'Salida Stata'!W57</f>
        <v>506.0552978515625</v>
      </c>
      <c r="I87" s="222">
        <f>'Salida Stata'!AC57</f>
        <v>507.73373413085938</v>
      </c>
      <c r="J87" s="222">
        <f>'Salida Stata'!AI57</f>
        <v>507.12188720703125</v>
      </c>
      <c r="K87" s="222">
        <f>'Salida Stata'!AO57</f>
        <v>507.70980834960938</v>
      </c>
      <c r="L87" s="222">
        <f>'Salida Stata'!AU57</f>
        <v>506.35971069335938</v>
      </c>
      <c r="M87" s="222">
        <f>'Salida Stata'!BA57</f>
        <v>504.78399658203125</v>
      </c>
      <c r="N87" s="222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3.4212271897835045E-2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0.5303304515326237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505.13259887695312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">
      <c r="D88" s="37">
        <f>+PAM!A61</f>
        <v>44409</v>
      </c>
      <c r="E88" s="222">
        <f>'Salida Stata'!E58</f>
        <v>515.2781982421875</v>
      </c>
      <c r="F88" s="222">
        <f>'Salida Stata'!K58</f>
        <v>519.86212158203125</v>
      </c>
      <c r="G88" s="222">
        <f>'Salida Stata'!P58</f>
        <v>499.46160888671875</v>
      </c>
      <c r="H88" s="222">
        <f>'Salida Stata'!W58</f>
        <v>517.19610595703125</v>
      </c>
      <c r="I88" s="222">
        <f>'Salida Stata'!AC58</f>
        <v>519.02685546875</v>
      </c>
      <c r="J88" s="222">
        <f>'Salida Stata'!AI58</f>
        <v>518.4312744140625</v>
      </c>
      <c r="K88" s="222">
        <f>'Salida Stata'!AO58</f>
        <v>519.15081787109375</v>
      </c>
      <c r="L88" s="222">
        <f>'Salida Stata'!AU58</f>
        <v>518.15301513671875</v>
      </c>
      <c r="M88" s="222">
        <f>'Salida Stata'!BA58</f>
        <v>516.95452880859375</v>
      </c>
      <c r="N88" s="222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2.2686739296634784E-2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0.52477182149092338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">
      <c r="D89" s="37">
        <f>+PAM!A62</f>
        <v>44440</v>
      </c>
      <c r="E89" s="222">
        <f>'Salida Stata'!E59</f>
        <v>532.6839599609375</v>
      </c>
      <c r="F89" s="222">
        <f>'Salida Stata'!K59</f>
        <v>537.43731689453125</v>
      </c>
      <c r="G89" s="222">
        <f>'Salida Stata'!P59</f>
        <v>518.3240966796875</v>
      </c>
      <c r="H89" s="222">
        <f>'Salida Stata'!W59</f>
        <v>535.0670166015625</v>
      </c>
      <c r="I89" s="222">
        <f>'Salida Stata'!AC59</f>
        <v>536.9271240234375</v>
      </c>
      <c r="J89" s="222">
        <f>'Salida Stata'!AI59</f>
        <v>536.204833984375</v>
      </c>
      <c r="K89" s="222">
        <f>'Salida Stata'!AO59</f>
        <v>536.84722900390625</v>
      </c>
      <c r="L89" s="222">
        <f>'Salida Stata'!AU59</f>
        <v>536.0118408203125</v>
      </c>
      <c r="M89" s="222">
        <f>'Salida Stata'!BA59</f>
        <v>534.9552001953125</v>
      </c>
      <c r="N89" s="222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3.0585325823614395E-2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0.53182478755294471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">
      <c r="D90" s="37">
        <f>+PAM!A63</f>
        <v>44470</v>
      </c>
      <c r="E90" s="222">
        <f>'Salida Stata'!E60</f>
        <v>550.83697509765625</v>
      </c>
      <c r="F90" s="222">
        <f>'Salida Stata'!K60</f>
        <v>555.75726318359375</v>
      </c>
      <c r="G90" s="222">
        <f>'Salida Stata'!P60</f>
        <v>537.63043212890625</v>
      </c>
      <c r="H90" s="222">
        <f>'Salida Stata'!W60</f>
        <v>553.36810302734375</v>
      </c>
      <c r="I90" s="222">
        <f>'Salida Stata'!AC60</f>
        <v>555.36260986328125</v>
      </c>
      <c r="J90" s="222">
        <f>'Salida Stata'!AI60</f>
        <v>554.48272705078125</v>
      </c>
      <c r="K90" s="222">
        <f>'Salida Stata'!AO60</f>
        <v>555.1007080078125</v>
      </c>
      <c r="L90" s="222">
        <f>'Salida Stata'!AU60</f>
        <v>554.22283935546875</v>
      </c>
      <c r="M90" s="222">
        <f>'Salida Stata'!BA60</f>
        <v>553.28839111328125</v>
      </c>
      <c r="N90" s="222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3.2210771287071838E-2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0.52330528765913886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">
      <c r="D91" s="37">
        <f>+PAM!A64</f>
        <v>44501</v>
      </c>
      <c r="E91" s="222">
        <f>'Salida Stata'!E61</f>
        <v>566.21710205078125</v>
      </c>
      <c r="F91" s="222">
        <f>'Salida Stata'!K61</f>
        <v>571.36822509765625</v>
      </c>
      <c r="G91" s="222">
        <f>'Salida Stata'!P61</f>
        <v>548.95501708984375</v>
      </c>
      <c r="H91" s="222">
        <f>'Salida Stata'!W61</f>
        <v>569.1292724609375</v>
      </c>
      <c r="I91" s="222">
        <f>'Salida Stata'!AC61</f>
        <v>571.14569091796875</v>
      </c>
      <c r="J91" s="222">
        <f>'Salida Stata'!AI61</f>
        <v>570.1793212890625</v>
      </c>
      <c r="K91" s="222">
        <f>'Salida Stata'!AO61</f>
        <v>570.72216796875</v>
      </c>
      <c r="L91" s="222">
        <f>'Salida Stata'!AU61</f>
        <v>570.02239990234375</v>
      </c>
      <c r="M91" s="222">
        <f>'Salida Stata'!BA61</f>
        <v>569.1845703125</v>
      </c>
      <c r="N91" s="222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2.896262776120917E-2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0.51487599315360533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">
      <c r="D92" s="37">
        <f>+PAM!A65</f>
        <v>44531</v>
      </c>
      <c r="E92" s="222">
        <f>'Salida Stata'!E62</f>
        <v>587.8359375</v>
      </c>
      <c r="F92" s="222">
        <f>'Salida Stata'!K62</f>
        <v>592.1019287109375</v>
      </c>
      <c r="G92" s="222">
        <f>'Salida Stata'!P62</f>
        <v>570.7054443359375</v>
      </c>
      <c r="H92" s="222">
        <f>'Salida Stata'!W62</f>
        <v>589.86260986328125</v>
      </c>
      <c r="I92" s="222">
        <f>'Salida Stata'!AC62</f>
        <v>591.04742431640625</v>
      </c>
      <c r="J92" s="222">
        <f>'Salida Stata'!AI62</f>
        <v>590.21795654296875</v>
      </c>
      <c r="K92" s="222">
        <f>'Salida Stata'!AO62</f>
        <v>590.339111328125</v>
      </c>
      <c r="L92" s="222">
        <f>'Salida Stata'!AU62</f>
        <v>590.1298828125</v>
      </c>
      <c r="M92" s="222">
        <f>'Salida Stata'!BA62</f>
        <v>588.56573486328125</v>
      </c>
      <c r="N92" s="222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3.6525422375757399E-2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0.50513387298317003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">
      <c r="D93" s="37">
        <f>+PAM!A66</f>
        <v>44562</v>
      </c>
      <c r="E93" s="222">
        <f>'Salida Stata'!E63</f>
        <v>611.266357421875</v>
      </c>
      <c r="F93" s="222">
        <f>'Salida Stata'!K63</f>
        <v>615.36590576171875</v>
      </c>
      <c r="G93" s="222">
        <f>'Salida Stata'!P63</f>
        <v>593.224609375</v>
      </c>
      <c r="H93" s="222">
        <f>'Salida Stata'!W63</f>
        <v>612.6236572265625</v>
      </c>
      <c r="I93" s="222">
        <f>'Salida Stata'!AC63</f>
        <v>613.76953125</v>
      </c>
      <c r="J93" s="222">
        <f>'Salida Stata'!AI63</f>
        <v>612.851318359375</v>
      </c>
      <c r="K93" s="222">
        <f>'Salida Stata'!AO63</f>
        <v>612.8544921875</v>
      </c>
      <c r="L93" s="222">
        <f>'Salida Stata'!AU63</f>
        <v>612.498291015625</v>
      </c>
      <c r="M93" s="222">
        <f>'Salida Stata'!BA63</f>
        <v>610.64520263671875</v>
      </c>
      <c r="N93" s="222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3.8878067321563181E-2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0.49363641108134804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">
      <c r="D94" s="37">
        <f>+PAM!A67</f>
        <v>44593</v>
      </c>
      <c r="E94" s="222">
        <f>'Salida Stata'!E64</f>
        <v>641.41400146484375</v>
      </c>
      <c r="F94" s="222">
        <f>'Salida Stata'!K64</f>
        <v>645.44146728515625</v>
      </c>
      <c r="G94" s="222">
        <f>'Salida Stata'!P64</f>
        <v>622.9742431640625</v>
      </c>
      <c r="H94" s="222">
        <f>'Salida Stata'!W64</f>
        <v>641.4261474609375</v>
      </c>
      <c r="I94" s="222">
        <f>'Salida Stata'!AC64</f>
        <v>642.32684326171875</v>
      </c>
      <c r="J94" s="222">
        <f>'Salida Stata'!AI64</f>
        <v>641.45989990234375</v>
      </c>
      <c r="K94" s="222">
        <f>'Salida Stata'!AO64</f>
        <v>641.2310791015625</v>
      </c>
      <c r="L94" s="222">
        <f>'Salida Stata'!AU64</f>
        <v>640.572998046875</v>
      </c>
      <c r="M94" s="222">
        <f>'Salida Stata'!BA64</f>
        <v>637.81585693359375</v>
      </c>
      <c r="N94" s="222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4.506758575936054E-2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0.51153165985109217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">
      <c r="D95" s="37">
        <f>+PAM!A68</f>
        <v>44621</v>
      </c>
      <c r="E95" s="222">
        <f>'Salida Stata'!E65</f>
        <v>685.817138671875</v>
      </c>
      <c r="F95" s="222">
        <f>'Salida Stata'!K65</f>
        <v>689.69970703125</v>
      </c>
      <c r="G95" s="222">
        <f>'Salida Stata'!P65</f>
        <v>666.21331787109375</v>
      </c>
      <c r="H95" s="222">
        <f>'Salida Stata'!W65</f>
        <v>684.706787109375</v>
      </c>
      <c r="I95" s="222">
        <f>'Salida Stata'!AC65</f>
        <v>684.9354248046875</v>
      </c>
      <c r="J95" s="222">
        <f>'Salida Stata'!AI65</f>
        <v>684.13800048828125</v>
      </c>
      <c r="K95" s="222">
        <f>'Salida Stata'!AO65</f>
        <v>683.7169189453125</v>
      </c>
      <c r="L95" s="222">
        <f>'Salida Stata'!AU65</f>
        <v>682.37994384765625</v>
      </c>
      <c r="M95" s="222">
        <f>'Salida Stata'!BA65</f>
        <v>679.195068359375</v>
      </c>
      <c r="N95" s="222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5.5803753528591349E-2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0.53594799480006339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">
      <c r="D96" s="37">
        <f>+PAM!A69</f>
        <v>44652</v>
      </c>
      <c r="E96" s="222">
        <f>'Salida Stata'!E66</f>
        <v>725.723388671875</v>
      </c>
      <c r="F96" s="222">
        <f>'Salida Stata'!K66</f>
        <v>729.99041748046875</v>
      </c>
      <c r="G96" s="222">
        <f>'Salida Stata'!P66</f>
        <v>707.63262939453125</v>
      </c>
      <c r="H96" s="222">
        <f>'Salida Stata'!W66</f>
        <v>724.9666748046875</v>
      </c>
      <c r="I96" s="222">
        <f>'Salida Stata'!AC66</f>
        <v>725.355224609375</v>
      </c>
      <c r="J96" s="222">
        <f>'Salida Stata'!AI66</f>
        <v>724.30755615234375</v>
      </c>
      <c r="K96" s="222">
        <f>'Salida Stata'!AO66</f>
        <v>723.740478515625</v>
      </c>
      <c r="L96" s="222">
        <f>'Salida Stata'!AU66</f>
        <v>722.5205078125</v>
      </c>
      <c r="M96" s="222">
        <f>'Salida Stata'!BA66</f>
        <v>719.5111083984375</v>
      </c>
      <c r="N96" s="222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5.7355196419737631E-2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0.56376215549441411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">
      <c r="D97" s="37">
        <f>+PAM!A70</f>
        <v>44682</v>
      </c>
      <c r="E97" s="222">
        <f>'Salida Stata'!E67</f>
        <v>762.364990234375</v>
      </c>
      <c r="F97" s="222">
        <f>'Salida Stata'!K67</f>
        <v>767.55792236328125</v>
      </c>
      <c r="G97" s="222">
        <f>'Salida Stata'!P67</f>
        <v>740.35955810546875</v>
      </c>
      <c r="H97" s="222">
        <f>'Salida Stata'!W67</f>
        <v>763.026611328125</v>
      </c>
      <c r="I97" s="222">
        <f>'Salida Stata'!AC67</f>
        <v>763.68096923828125</v>
      </c>
      <c r="J97" s="222">
        <f>'Salida Stata'!AI67</f>
        <v>762.4857177734375</v>
      </c>
      <c r="K97" s="222">
        <f>'Salida Stata'!AO67</f>
        <v>762.133056640625</v>
      </c>
      <c r="L97" s="222">
        <f>'Salida Stata'!AU67</f>
        <v>761.272216796875</v>
      </c>
      <c r="M97" s="222">
        <f>'Salida Stata'!BA67</f>
        <v>758.42791748046875</v>
      </c>
      <c r="N97" s="222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5.7713118550962728E-2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0.59521339531055983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">
      <c r="D98" s="37">
        <f>+PAM!A71</f>
        <v>44713</v>
      </c>
      <c r="E98" s="222">
        <f>'Salida Stata'!E68</f>
        <v>800.38519287109375</v>
      </c>
      <c r="F98" s="222">
        <f>'Salida Stata'!K68</f>
        <v>806.4542236328125</v>
      </c>
      <c r="G98" s="222">
        <f>'Salida Stata'!P68</f>
        <v>780.196044921875</v>
      </c>
      <c r="H98" s="222">
        <f>'Salida Stata'!W68</f>
        <v>802.01666259765625</v>
      </c>
      <c r="I98" s="222">
        <f>'Salida Stata'!AC68</f>
        <v>803.3685302734375</v>
      </c>
      <c r="J98" s="222">
        <f>'Salida Stata'!AI68</f>
        <v>801.86761474609375</v>
      </c>
      <c r="K98" s="222">
        <f>'Salida Stata'!AO68</f>
        <v>801.72344970703125</v>
      </c>
      <c r="L98" s="222">
        <f>'Salida Stata'!AU68</f>
        <v>800.8916015625</v>
      </c>
      <c r="M98" s="222">
        <f>'Salida Stata'!BA68</f>
        <v>798.4619140625</v>
      </c>
      <c r="N98" s="222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5.6989143640167272E-2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0.62605672023868131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9" si="27">+($AT98/$AT$32)-($AU98/$AU$32)</f>
        <v>4.5887451171874538E-2</v>
      </c>
      <c r="AW98" s="52">
        <f t="shared" si="23"/>
        <v>5.0350209760918752E-3</v>
      </c>
    </row>
    <row r="99" spans="4:49" x14ac:dyDescent="0.2">
      <c r="D99" s="37">
        <f>+PAM!A72</f>
        <v>44743</v>
      </c>
      <c r="E99" s="222">
        <f>'Salida Stata'!E69</f>
        <v>859.19281005859375</v>
      </c>
      <c r="F99" s="222">
        <f>'Salida Stata'!K69</f>
        <v>865.65484619140625</v>
      </c>
      <c r="G99" s="222">
        <f>'Salida Stata'!P69</f>
        <v>834.6766357421875</v>
      </c>
      <c r="H99" s="222">
        <f>'Salida Stata'!W69</f>
        <v>862.5396728515625</v>
      </c>
      <c r="I99" s="222">
        <f>'Salida Stata'!AC69</f>
        <v>863.148193359375</v>
      </c>
      <c r="J99" s="222">
        <f>'Salida Stata'!AI69</f>
        <v>862.062255859375</v>
      </c>
      <c r="K99" s="222">
        <f>'Salida Stata'!AO69</f>
        <v>861.462646484375</v>
      </c>
      <c r="L99" s="222">
        <f>'Salida Stata'!AU69</f>
        <v>862.24639892578125</v>
      </c>
      <c r="M99" s="222">
        <f>'Salida Stata'!BA69</f>
        <v>859.36822509765625</v>
      </c>
      <c r="N99" s="222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8.1300931879990435E-2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0.70009261605193651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">
      <c r="D100" s="37">
        <f>+PAM!A73</f>
        <v>44774</v>
      </c>
      <c r="E100" s="222">
        <f>'Salida Stata'!E70</f>
        <v>920.25518798828125</v>
      </c>
      <c r="F100" s="222">
        <f>'Salida Stata'!K70</f>
        <v>926.48297119140625</v>
      </c>
      <c r="G100" s="222">
        <f>'Salida Stata'!P70</f>
        <v>892.90521240234375</v>
      </c>
      <c r="H100" s="222">
        <f>'Salida Stata'!W70</f>
        <v>923.034423828125</v>
      </c>
      <c r="I100" s="222">
        <f>'Salida Stata'!AC70</f>
        <v>922.9747314453125</v>
      </c>
      <c r="J100" s="222">
        <f>'Salida Stata'!AI70</f>
        <v>921.7998046875</v>
      </c>
      <c r="K100" s="222">
        <f>'Salida Stata'!AO70</f>
        <v>920.4732666015625</v>
      </c>
      <c r="L100" s="222">
        <f>'Salida Stata'!AU70</f>
        <v>922.0362548828125</v>
      </c>
      <c r="M100" s="222">
        <f>'Salida Stata'!BA70</f>
        <v>918.17718505859375</v>
      </c>
      <c r="N100" s="222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6.9758613155352034E-2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0.77834389486090272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">
      <c r="D101" s="37">
        <f>+PAM!A74</f>
        <v>44805</v>
      </c>
      <c r="E101" s="222">
        <f>'Salida Stata'!E71</f>
        <v>980.582275390625</v>
      </c>
      <c r="F101" s="222">
        <f>'Salida Stata'!K71</f>
        <v>986.0113525390625</v>
      </c>
      <c r="G101" s="222">
        <f>'Salida Stata'!P71</f>
        <v>949.77288818359375</v>
      </c>
      <c r="H101" s="222">
        <f>'Salida Stata'!W71</f>
        <v>982.53839111328125</v>
      </c>
      <c r="I101" s="222">
        <f>'Salida Stata'!AC71</f>
        <v>981.12579345703125</v>
      </c>
      <c r="J101" s="222">
        <f>'Salida Stata'!AI71</f>
        <v>979.7996826171875</v>
      </c>
      <c r="K101" s="222">
        <f>'Salida Stata'!AO71</f>
        <v>977.399169921875</v>
      </c>
      <c r="L101" s="222">
        <f>'Salida Stata'!AU71</f>
        <v>979.91192626953125</v>
      </c>
      <c r="M101" s="222">
        <f>'Salida Stata'!BA71</f>
        <v>974.6614990234375</v>
      </c>
      <c r="N101" s="222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5.8518570204823206E-2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0.82654457593433195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">
      <c r="D102" s="37">
        <f>+PAM!A75</f>
        <v>44835</v>
      </c>
      <c r="E102" s="222">
        <f>'Salida Stata'!E72</f>
        <v>1040.1324462890625</v>
      </c>
      <c r="F102" s="222">
        <f>'Salida Stata'!K72</f>
        <v>1046.2098388671875</v>
      </c>
      <c r="G102" s="222">
        <f>'Salida Stata'!P72</f>
        <v>1013.177490234375</v>
      </c>
      <c r="H102" s="222">
        <f>'Salida Stata'!W72</f>
        <v>1042.773193359375</v>
      </c>
      <c r="I102" s="222">
        <f>'Salida Stata'!AC72</f>
        <v>1041.849609375</v>
      </c>
      <c r="J102" s="222">
        <f>'Salida Stata'!AI72</f>
        <v>1040.076904296875</v>
      </c>
      <c r="K102" s="222">
        <f>'Salida Stata'!AO72</f>
        <v>1037.604736328125</v>
      </c>
      <c r="L102" s="222">
        <f>'Salida Stata'!AU72</f>
        <v>1040.0496826171875</v>
      </c>
      <c r="M102" s="222">
        <f>'Salida Stata'!BA72</f>
        <v>1035.177734375</v>
      </c>
      <c r="N102" s="222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5.9425994669072502E-2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0.87470316915386492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">
      <c r="D103" s="37">
        <f>+PAM!A76</f>
        <v>44866</v>
      </c>
      <c r="E103" s="222">
        <f>'Salida Stata'!E73</f>
        <v>1090.0408935546875</v>
      </c>
      <c r="F103" s="222">
        <f>'Salida Stata'!K73</f>
        <v>1096.568603515625</v>
      </c>
      <c r="G103" s="222">
        <f>'Salida Stata'!P73</f>
        <v>1061.6710205078125</v>
      </c>
      <c r="H103" s="222">
        <f>'Salida Stata'!W73</f>
        <v>1093.822509765625</v>
      </c>
      <c r="I103" s="222">
        <f>'Salida Stata'!AC73</f>
        <v>1093.2999267578125</v>
      </c>
      <c r="J103" s="222">
        <f>'Salida Stata'!AI73</f>
        <v>1091.3326416015625</v>
      </c>
      <c r="K103" s="222">
        <f>'Salida Stata'!AO73</f>
        <v>1089.08642578125</v>
      </c>
      <c r="L103" s="222">
        <f>'Salida Stata'!AU73</f>
        <v>1091.929931640625</v>
      </c>
      <c r="M103" s="222">
        <f>'Salida Stata'!BA73</f>
        <v>1087.50634765625</v>
      </c>
      <c r="N103" s="222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5.0418748355352871E-2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0.91379482923009814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">
      <c r="D104" s="37">
        <f>+PAM!A77</f>
        <v>44896</v>
      </c>
      <c r="E104" s="222">
        <f>'Salida Stata'!E74</f>
        <v>1143.5955810546875</v>
      </c>
      <c r="F104" s="222">
        <f>'Salida Stata'!K74</f>
        <v>1150.559326171875</v>
      </c>
      <c r="G104" s="222">
        <f>'Salida Stata'!P74</f>
        <v>1117.1116943359375</v>
      </c>
      <c r="H104" s="222">
        <f>'Salida Stata'!W74</f>
        <v>1148.655029296875</v>
      </c>
      <c r="I104" s="222">
        <f>'Salida Stata'!AC74</f>
        <v>1148.5975341796875</v>
      </c>
      <c r="J104" s="222">
        <f>'Salida Stata'!AI74</f>
        <v>1146.431640625</v>
      </c>
      <c r="K104" s="222">
        <f>'Salida Stata'!AO74</f>
        <v>1144.4991455078125</v>
      </c>
      <c r="L104" s="222">
        <f>'Salida Stata'!AU74</f>
        <v>1147.8892822265625</v>
      </c>
      <c r="M104" s="222">
        <f>'Salida Stata'!BA74</f>
        <v>1143.996826171875</v>
      </c>
      <c r="N104" s="222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5.1818855627082883E-2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0.94203194994680706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">
      <c r="D105" s="37">
        <f>+PAM!A78</f>
        <v>44927</v>
      </c>
      <c r="E105" s="222">
        <f>'Salida Stata'!E75</f>
        <v>1214.894287109375</v>
      </c>
      <c r="F105" s="222">
        <f>'Salida Stata'!K75</f>
        <v>1220.935791015625</v>
      </c>
      <c r="G105" s="222">
        <f>'Salida Stata'!P75</f>
        <v>1183.6051025390625</v>
      </c>
      <c r="H105" s="222">
        <f>'Salida Stata'!W75</f>
        <v>1218.379150390625</v>
      </c>
      <c r="I105" s="222">
        <f>'Salida Stata'!AC75</f>
        <v>1217.9212646484375</v>
      </c>
      <c r="J105" s="222">
        <f>'Salida Stata'!AI75</f>
        <v>1215.94921875</v>
      </c>
      <c r="K105" s="222">
        <f>'Salida Stata'!AO75</f>
        <v>1213.81103515625</v>
      </c>
      <c r="L105" s="222">
        <f>'Salida Stata'!AU75</f>
        <v>1217.132568359375</v>
      </c>
      <c r="M105" s="222">
        <f>'Salida Stata'!BA75</f>
        <v>1212.5562744140625</v>
      </c>
      <c r="N105" s="222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6.0758398277453329E-2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0.98293405687192736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">
      <c r="D106" s="37">
        <f>+PAM!A79</f>
        <v>44958</v>
      </c>
      <c r="E106" s="222">
        <f>'Salida Stata'!E76</f>
        <v>1297.4017333984375</v>
      </c>
      <c r="F106" s="222">
        <f>'Salida Stata'!K76</f>
        <v>1301.6231689453125</v>
      </c>
      <c r="G106" s="222">
        <f>'Salida Stata'!P76</f>
        <v>1267.5433349609375</v>
      </c>
      <c r="H106" s="222">
        <f>'Salida Stata'!W76</f>
        <v>1296.3504638671875</v>
      </c>
      <c r="I106" s="222">
        <f>'Salida Stata'!AC76</f>
        <v>1295.2001953125</v>
      </c>
      <c r="J106" s="222">
        <f>'Salida Stata'!AI76</f>
        <v>1293.072509765625</v>
      </c>
      <c r="K106" s="222">
        <f>'Salida Stata'!AO76</f>
        <v>1290.075927734375</v>
      </c>
      <c r="L106" s="222">
        <f>'Salida Stata'!AU76</f>
        <v>1292.4368896484375</v>
      </c>
      <c r="M106" s="222">
        <f>'Salida Stata'!BA76</f>
        <v>1286.2587890625</v>
      </c>
      <c r="N106" s="222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6.2104661745787437E-2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1.0152605768629321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">
      <c r="D107" s="37">
        <f>+PAM!A80</f>
        <v>44986</v>
      </c>
      <c r="E107" s="222">
        <f>'Salida Stata'!E77</f>
        <v>1403.9052734375</v>
      </c>
      <c r="F107" s="222">
        <f>'Salida Stata'!K77</f>
        <v>1406.54345703125</v>
      </c>
      <c r="G107" s="222">
        <f>'Salida Stata'!P77</f>
        <v>1372.1859130859375</v>
      </c>
      <c r="H107" s="222">
        <f>'Salida Stata'!W77</f>
        <v>1399.079345703125</v>
      </c>
      <c r="I107" s="222">
        <f>'Salida Stata'!AC77</f>
        <v>1396.4915771484375</v>
      </c>
      <c r="J107" s="222">
        <f>'Salida Stata'!AI77</f>
        <v>1394.4136962890625</v>
      </c>
      <c r="K107" s="222">
        <f>'Salida Stata'!AO77</f>
        <v>1390.760009765625</v>
      </c>
      <c r="L107" s="222">
        <f>'Salida Stata'!AU77</f>
        <v>1391.6019287109375</v>
      </c>
      <c r="M107" s="222">
        <f>'Salida Stata'!BA77</f>
        <v>1385.229248046875</v>
      </c>
      <c r="N107" s="222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6.6915902742790134E-2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1.0364708407597507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">
      <c r="D108" s="37">
        <f>+PAM!A81</f>
        <v>45017</v>
      </c>
      <c r="E108" s="222">
        <f>'Salida Stata'!E78</f>
        <v>1529.90234375</v>
      </c>
      <c r="F108" s="222">
        <f>'Salida Stata'!K78</f>
        <v>1530.323974609375</v>
      </c>
      <c r="G108" s="222">
        <f>'Salida Stata'!P78</f>
        <v>1494.0648193359375</v>
      </c>
      <c r="H108" s="222">
        <f>'Salida Stata'!W78</f>
        <v>1520.4029541015625</v>
      </c>
      <c r="I108" s="222">
        <f>'Salida Stata'!AC78</f>
        <v>1515.4034423828125</v>
      </c>
      <c r="J108" s="222">
        <f>'Salida Stata'!AI78</f>
        <v>1513.639892578125</v>
      </c>
      <c r="K108" s="222">
        <f>'Salida Stata'!AO78</f>
        <v>1507.862548828125</v>
      </c>
      <c r="L108" s="222">
        <f>'Salida Stata'!AU78</f>
        <v>1509.3765869140625</v>
      </c>
      <c r="M108" s="222">
        <f>'Salida Stata'!BA78</f>
        <v>1500.553955078125</v>
      </c>
      <c r="N108" s="222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8.3897086930132092E-2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1.0875906406775822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">
      <c r="D109" s="37">
        <f>+PAM!A82</f>
        <v>45047</v>
      </c>
      <c r="E109" s="222">
        <f>'Salida Stata'!E79</f>
        <v>1640.584716796875</v>
      </c>
      <c r="F109" s="222">
        <f>'Salida Stata'!K79</f>
        <v>1643.029296875</v>
      </c>
      <c r="G109" s="222">
        <f>'Salida Stata'!P79</f>
        <v>1607.6973876953125</v>
      </c>
      <c r="H109" s="222">
        <f>'Salida Stata'!W79</f>
        <v>1635.1214599609375</v>
      </c>
      <c r="I109" s="222">
        <f>'Salida Stata'!AC79</f>
        <v>1631.91455078125</v>
      </c>
      <c r="J109" s="222">
        <f>'Salida Stata'!AI79</f>
        <v>1629.8466796875</v>
      </c>
      <c r="K109" s="222">
        <f>'Salida Stata'!AO79</f>
        <v>1625.0308837890625</v>
      </c>
      <c r="L109" s="222">
        <f>'Salida Stata'!AU79</f>
        <v>1627.422119140625</v>
      </c>
      <c r="M109" s="222">
        <f>'Salida Stata'!BA79</f>
        <v>1620.927734375</v>
      </c>
      <c r="N109" s="222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8.1980887697072458E-2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1.1354875295891493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">
      <c r="D110" s="37">
        <f>+PAM!A83</f>
        <v>45078</v>
      </c>
      <c r="E110" s="222">
        <f>'Salida Stata'!E80</f>
        <v>1729.5537109375</v>
      </c>
      <c r="F110" s="222">
        <f>'Salida Stata'!K80</f>
        <v>1735.0035400390625</v>
      </c>
      <c r="G110" s="222">
        <f>'Salida Stata'!P80</f>
        <v>1694.279541015625</v>
      </c>
      <c r="H110" s="222">
        <f>'Salida Stata'!W80</f>
        <v>1728.7041015625</v>
      </c>
      <c r="I110" s="222">
        <f>'Salida Stata'!AC80</f>
        <v>1727.4229736328125</v>
      </c>
      <c r="J110" s="222">
        <f>'Salida Stata'!AI80</f>
        <v>1725.2022705078125</v>
      </c>
      <c r="K110" s="222">
        <f>'Salida Stata'!AO80</f>
        <v>1721.461669921875</v>
      </c>
      <c r="L110" s="222">
        <f>'Salida Stata'!AU80</f>
        <v>1724.64306640625</v>
      </c>
      <c r="M110" s="222">
        <f>'Salida Stata'!BA80</f>
        <v>1719.8736572265625</v>
      </c>
      <c r="N110" s="222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6.5199810560545801E-2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1.1520759467205623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">
      <c r="D111" s="37">
        <f>+PAM!A84</f>
        <v>45108</v>
      </c>
      <c r="E111" s="222">
        <f>'Salida Stata'!E81</f>
        <v>1836.1278076171875</v>
      </c>
      <c r="F111" s="222">
        <f>'Salida Stata'!K81</f>
        <v>1842.3145751953125</v>
      </c>
      <c r="G111" s="222">
        <f>'Salida Stata'!P81</f>
        <v>1796.16845703125</v>
      </c>
      <c r="H111" s="222">
        <f>'Salida Stata'!W81</f>
        <v>1838.1719970703125</v>
      </c>
      <c r="I111" s="222">
        <f>'Salida Stata'!AC81</f>
        <v>1838.2039794921875</v>
      </c>
      <c r="J111" s="222">
        <f>'Salida Stata'!AI81</f>
        <v>1835.476318359375</v>
      </c>
      <c r="K111" s="222">
        <f>'Salida Stata'!AO81</f>
        <v>1832.4237060546875</v>
      </c>
      <c r="L111" s="222">
        <f>'Salida Stata'!AU81</f>
        <v>1836.0291748046875</v>
      </c>
      <c r="M111" s="222">
        <f>'Salida Stata'!BA81</f>
        <v>1833.394287109375</v>
      </c>
      <c r="N111" s="222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7.0612846834794851E-2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1.1308038197260197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">
      <c r="D112" s="37">
        <f>+PAM!A85</f>
        <v>45139</v>
      </c>
      <c r="E112" s="222">
        <f>'Salida Stata'!E82</f>
        <v>2067.25439453125</v>
      </c>
      <c r="F112" s="222">
        <f>'Salida Stata'!K82</f>
        <v>2073.4677734375</v>
      </c>
      <c r="G112" s="222">
        <f>'Salida Stata'!P82</f>
        <v>2018.9088134765625</v>
      </c>
      <c r="H112" s="222">
        <f>'Salida Stata'!W82</f>
        <v>2063.2001953125</v>
      </c>
      <c r="I112" s="222">
        <f>'Salida Stata'!AC82</f>
        <v>2063.007080078125</v>
      </c>
      <c r="J112" s="222">
        <f>'Salida Stata'!AI82</f>
        <v>2060.0693359375</v>
      </c>
      <c r="K112" s="222">
        <f>'Salida Stata'!AO82</f>
        <v>2055.186767578125</v>
      </c>
      <c r="L112" s="222">
        <f>'Salida Stata'!AU82</f>
        <v>2057.8798828125</v>
      </c>
      <c r="M112" s="222">
        <f>'Salida Stata'!BA82</f>
        <v>2052.4423828125</v>
      </c>
      <c r="N112" s="222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0.12362360953555185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1.2380950708783858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">
      <c r="D113" s="37">
        <f>+PAM!A86</f>
        <v>45170</v>
      </c>
      <c r="E113" s="222">
        <f>'Salida Stata'!E83</f>
        <v>2348.003173828125</v>
      </c>
      <c r="F113" s="222">
        <f>'Salida Stata'!K83</f>
        <v>2350.802978515625</v>
      </c>
      <c r="G113" s="222">
        <f>'Salida Stata'!P83</f>
        <v>2268.891357421875</v>
      </c>
      <c r="H113" s="222">
        <f>'Salida Stata'!W83</f>
        <v>2336.81298828125</v>
      </c>
      <c r="I113" s="222">
        <f>'Salida Stata'!AC83</f>
        <v>2332.1728515625</v>
      </c>
      <c r="J113" s="222">
        <f>'Salida Stata'!AI83</f>
        <v>2329.87841796875</v>
      </c>
      <c r="K113" s="222">
        <f>'Salida Stata'!AO83</f>
        <v>2321.177978515625</v>
      </c>
      <c r="L113" s="222">
        <f>'Salida Stata'!AU83</f>
        <v>2325.81884765625</v>
      </c>
      <c r="M113" s="222">
        <f>'Salida Stata'!BA83</f>
        <v>2315.075439453125</v>
      </c>
      <c r="N113" s="222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0.12642470018618401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1.3816734445334671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">
      <c r="D114" s="37">
        <f>+PAM!A87</f>
        <v>45200</v>
      </c>
      <c r="E114" s="222">
        <f>'Salida Stata'!E84</f>
        <v>2542.0224609375</v>
      </c>
      <c r="F114" s="222">
        <f>'Salida Stata'!K84</f>
        <v>2544.441162109375</v>
      </c>
      <c r="G114" s="222">
        <f>'Salida Stata'!P84</f>
        <v>2467.7314453125</v>
      </c>
      <c r="H114" s="222">
        <f>'Salida Stata'!W84</f>
        <v>2532.979248046875</v>
      </c>
      <c r="I114" s="222">
        <f>'Salida Stata'!AC84</f>
        <v>2525.425048828125</v>
      </c>
      <c r="J114" s="222">
        <f>'Salida Stata'!AI84</f>
        <v>2523.51611328125</v>
      </c>
      <c r="K114" s="222">
        <f>'Salida Stata'!AO84</f>
        <v>2512.876708984375</v>
      </c>
      <c r="L114" s="222">
        <f>'Salida Stata'!AU84</f>
        <v>2522.023193359375</v>
      </c>
      <c r="M114" s="222">
        <f>'Salida Stata'!BA84</f>
        <v>2508.87109375</v>
      </c>
      <c r="N114" s="222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8.1134989959412263E-2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1.4304769832899944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">
      <c r="D115" s="37">
        <f>+PAM!A88</f>
        <v>45231</v>
      </c>
      <c r="E115" s="222">
        <f>'Salida Stata'!E85</f>
        <v>2881.57568359375</v>
      </c>
      <c r="F115" s="222">
        <f>'Salida Stata'!K85</f>
        <v>2881.9248046875</v>
      </c>
      <c r="G115" s="222">
        <f>'Salida Stata'!P85</f>
        <v>2793.24658203125</v>
      </c>
      <c r="H115" s="222">
        <f>'Salida Stata'!W85</f>
        <v>2864.20361328125</v>
      </c>
      <c r="I115" s="222">
        <f>'Salida Stata'!AC85</f>
        <v>2854.531005859375</v>
      </c>
      <c r="J115" s="222">
        <f>'Salida Stata'!AI85</f>
        <v>2851.861083984375</v>
      </c>
      <c r="K115" s="222">
        <f>'Salida Stata'!AO85</f>
        <v>2837.631103515625</v>
      </c>
      <c r="L115" s="222">
        <f>'Salida Stata'!AU85</f>
        <v>2846.65625</v>
      </c>
      <c r="M115" s="222">
        <f>'Salida Stata'!BA85</f>
        <v>2828.583251953125</v>
      </c>
      <c r="N115" s="222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0.13128036000444743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1.617575972386077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">
      <c r="D116" s="37">
        <f>+PAM!A89</f>
        <v>45261</v>
      </c>
      <c r="E116" s="222">
        <f>'Salida Stata'!E86</f>
        <v>3618.37255859375</v>
      </c>
      <c r="F116" s="222">
        <f>'Salida Stata'!K86</f>
        <v>3625.2451171875</v>
      </c>
      <c r="G116" s="222">
        <f>'Salida Stata'!P86</f>
        <v>3494.85791015625</v>
      </c>
      <c r="H116" s="222">
        <f>'Salida Stata'!W86</f>
        <v>3589.409423828125</v>
      </c>
      <c r="I116" s="222">
        <f>'Salida Stata'!AC86</f>
        <v>3584.95458984375</v>
      </c>
      <c r="J116" s="222">
        <f>'Salida Stata'!AI86</f>
        <v>3580.480224609375</v>
      </c>
      <c r="K116" s="222">
        <f>'Salida Stata'!AO86</f>
        <v>3564.319580078125</v>
      </c>
      <c r="L116" s="222">
        <f>'Salida Stata'!AU86</f>
        <v>3571.97314453125</v>
      </c>
      <c r="M116" s="222">
        <f>'Salida Stata'!BA86</f>
        <v>3543.218994140625</v>
      </c>
      <c r="N116" s="222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0.25759903493657976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2.1296843549960305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">
      <c r="D117" s="37">
        <f>+PAM!A90</f>
        <v>45292</v>
      </c>
      <c r="E117" s="222">
        <f>'Salida Stata'!E87</f>
        <v>4374.1552734375</v>
      </c>
      <c r="F117" s="222">
        <f>'Salida Stata'!K87</f>
        <v>4378.43701171875</v>
      </c>
      <c r="G117" s="222">
        <f>'Salida Stata'!P87</f>
        <v>4161.564453125</v>
      </c>
      <c r="H117" s="222">
        <f>'Salida Stata'!W87</f>
        <v>4341.93798828125</v>
      </c>
      <c r="I117" s="222">
        <f>'Salida Stata'!AC87</f>
        <v>4337.81201171875</v>
      </c>
      <c r="J117" s="222">
        <f>'Salida Stata'!AI87</f>
        <v>4333.3955078125</v>
      </c>
      <c r="K117" s="222">
        <f>'Salida Stata'!AO87</f>
        <v>4317.38525390625</v>
      </c>
      <c r="L117" s="222">
        <f>'Salida Stata'!AU87</f>
        <v>4330.58154296875</v>
      </c>
      <c r="M117" s="222">
        <f>'Salida Stata'!BA87</f>
        <v>4292.5048828125</v>
      </c>
      <c r="N117" s="222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0.21069228235683402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2.5720525059802943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">
      <c r="D118" s="37">
        <f>+PAM!A91</f>
        <v>45323</v>
      </c>
      <c r="E118" s="222">
        <f>'Salida Stata'!E88</f>
        <v>4884.658203125</v>
      </c>
      <c r="F118" s="222">
        <f>'Salida Stata'!K88</f>
        <v>4889.93798828125</v>
      </c>
      <c r="G118" s="222">
        <f>'Salida Stata'!P88</f>
        <v>4771.40087890625</v>
      </c>
      <c r="H118" s="222">
        <f>'Salida Stata'!W88</f>
        <v>4852.07470703125</v>
      </c>
      <c r="I118" s="222">
        <f>'Salida Stata'!AC88</f>
        <v>4854.537109375</v>
      </c>
      <c r="J118" s="222">
        <f>'Salida Stata'!AI88</f>
        <v>4845.8095703125</v>
      </c>
      <c r="K118" s="222">
        <f>'Salida Stata'!AO88</f>
        <v>4832.396484375</v>
      </c>
      <c r="L118" s="222">
        <f>'Salida Stata'!AU88</f>
        <v>4844.72021484375</v>
      </c>
      <c r="M118" s="222">
        <f>'Salida Stata'!BA88</f>
        <v>4805.7744140625</v>
      </c>
      <c r="N118" s="222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0.11648343471827038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2.7549382791669137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">
      <c r="D119" s="37">
        <f>+PAM!A92</f>
        <v>45352</v>
      </c>
      <c r="E119" s="222">
        <f>'Salida Stata'!E89</f>
        <v>5419.986328125</v>
      </c>
      <c r="F119" s="222">
        <f>'Salida Stata'!K89</f>
        <v>5435.34375</v>
      </c>
      <c r="G119" s="222">
        <f>'Salida Stata'!P89</f>
        <v>5335.451171875</v>
      </c>
      <c r="H119" s="222">
        <f>'Salida Stata'!W89</f>
        <v>5395.35595703125</v>
      </c>
      <c r="I119" s="222">
        <f>'Salida Stata'!AC89</f>
        <v>5404.888671875</v>
      </c>
      <c r="J119" s="222">
        <f>'Salida Stata'!AI89</f>
        <v>5392.65283203125</v>
      </c>
      <c r="K119" s="222">
        <f>'Salida Stata'!AO89</f>
        <v>5387.77978515625</v>
      </c>
      <c r="L119" s="222">
        <f>'Salida Stata'!AU89</f>
        <v>5387.73046875</v>
      </c>
      <c r="M119" s="222">
        <f>'Salida Stata'!BA89</f>
        <v>5356.48681640625</v>
      </c>
      <c r="N119" s="222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0.10216550703853411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2.8789968747462926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">
      <c r="D120" s="37">
        <f>+PAM!A93</f>
        <v>45383</v>
      </c>
      <c r="E120" s="222">
        <f>'Salida Stata'!E90</f>
        <v>5880.064453125</v>
      </c>
      <c r="F120" s="222">
        <f>'Salida Stata'!K90</f>
        <v>5909.748046875</v>
      </c>
      <c r="G120" s="222">
        <f>'Salida Stata'!P90</f>
        <v>5835.58154296875</v>
      </c>
      <c r="H120" s="222">
        <f>'Salida Stata'!W90</f>
        <v>5861.22021484375</v>
      </c>
      <c r="I120" s="222">
        <f>'Salida Stata'!AC90</f>
        <v>5886.83203125</v>
      </c>
      <c r="J120" s="222">
        <f>'Salida Stata'!AI90</f>
        <v>5871.482421875</v>
      </c>
      <c r="K120" s="222">
        <f>'Salida Stata'!AO90</f>
        <v>5874.814453125</v>
      </c>
      <c r="L120" s="222">
        <f>'Salida Stata'!AU90</f>
        <v>5861.0166015625</v>
      </c>
      <c r="M120" s="222">
        <f>'Salida Stata'!BA90</f>
        <v>5839.5771484375</v>
      </c>
      <c r="N120" s="222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8.688356346619619E-2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2.8896847281316225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">
      <c r="D121" s="37">
        <f>+PAM!A94</f>
        <v>45413</v>
      </c>
      <c r="E121" s="222">
        <f>'Salida Stata'!E91</f>
        <v>6132.00537109375</v>
      </c>
      <c r="F121" s="222">
        <f>'Salida Stata'!K91</f>
        <v>6151.79638671875</v>
      </c>
      <c r="G121" s="222">
        <f>'Salida Stata'!P91</f>
        <v>6095.47802734375</v>
      </c>
      <c r="H121" s="222">
        <f>'Salida Stata'!W91</f>
        <v>6103.5771484375</v>
      </c>
      <c r="I121" s="222">
        <f>'Salida Stata'!AC91</f>
        <v>6121.98388671875</v>
      </c>
      <c r="J121" s="222">
        <f>'Salida Stata'!AI91</f>
        <v>6107.0048828125</v>
      </c>
      <c r="K121" s="222">
        <f>'Salida Stata'!AO91</f>
        <v>6106.4208984375</v>
      </c>
      <c r="L121" s="222">
        <f>'Salida Stata'!AU91</f>
        <v>6096.072265625</v>
      </c>
      <c r="M121" s="222">
        <f>'Salida Stata'!BA91</f>
        <v>6069.75732421875</v>
      </c>
      <c r="N121" s="222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4.512193212374993E-2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2.7571780284120111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">
      <c r="D122" s="37">
        <f>+PAM!A95</f>
        <v>45444</v>
      </c>
      <c r="E122" s="222">
        <f>'Salida Stata'!E92</f>
        <v>6415.8505859375</v>
      </c>
      <c r="F122" s="222">
        <f>'Salida Stata'!K92</f>
        <v>6439.896484375</v>
      </c>
      <c r="G122" s="222">
        <f>'Salida Stata'!P92</f>
        <v>6341.6484375</v>
      </c>
      <c r="H122" s="222">
        <f>'Salida Stata'!W92</f>
        <v>6388.890625</v>
      </c>
      <c r="I122" s="222">
        <f>'Salida Stata'!AC92</f>
        <v>6414.884765625</v>
      </c>
      <c r="J122" s="222">
        <f>'Salida Stata'!AI92</f>
        <v>6399.3857421875</v>
      </c>
      <c r="K122" s="222">
        <f>'Salida Stata'!AO92</f>
        <v>6404.33154296875</v>
      </c>
      <c r="L122" s="222">
        <f>'Salida Stata'!AU92</f>
        <v>6384.93359375</v>
      </c>
      <c r="M122" s="222">
        <f>'Salida Stata'!BA92</f>
        <v>6366.93603515625</v>
      </c>
      <c r="N122" s="222">
        <f>'Salida Stata'!BG92</f>
        <v>6345.86865234375</v>
      </c>
      <c r="O122" s="19" cm="1">
        <f t="array" ref="O122">+SUMPRODUCT($E$30:$N$30/100,$E122:$N122)/$D$14*100</f>
        <v>6450.0584562337135</v>
      </c>
      <c r="Q122" s="24">
        <f t="shared" si="33"/>
        <v>4.628913343451968E-2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4.7380661730068274E-2</v>
      </c>
      <c r="AB122" s="24">
        <f>+PAM!Y95</f>
        <v>5.3671637301123454E-2</v>
      </c>
      <c r="AD122" s="24">
        <f t="shared" si="31"/>
        <v>2.7095411061040742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2.7092739673472628</v>
      </c>
      <c r="AO122" s="24">
        <f>+PAM!AV95</f>
        <v>2.716515798801554</v>
      </c>
      <c r="AQ122" s="24">
        <f t="shared" si="26"/>
        <v>-2.1277306320506284E-3</v>
      </c>
      <c r="AR122" s="24">
        <f t="shared" si="32"/>
        <v>7.478447849723846E-3</v>
      </c>
      <c r="AS122" s="35">
        <f t="shared" si="34"/>
        <v>45444</v>
      </c>
      <c r="AT122" s="19">
        <f t="shared" si="34"/>
        <v>6415.8505859375</v>
      </c>
      <c r="AU122" s="19">
        <f t="shared" si="25"/>
        <v>6345.86865234375</v>
      </c>
      <c r="AV122" s="52">
        <f t="shared" si="27"/>
        <v>0.69981933593749801</v>
      </c>
      <c r="AW122" s="52">
        <f t="shared" si="23"/>
        <v>0.11893313555180285</v>
      </c>
    </row>
    <row r="123" spans="4:49" x14ac:dyDescent="0.2">
      <c r="D123" s="37">
        <f>+PAM!A96</f>
        <v>45474</v>
      </c>
      <c r="E123" s="222">
        <f>'Salida Stata'!E93</f>
        <v>6654.23486328125</v>
      </c>
      <c r="F123" s="222">
        <f>'Salida Stata'!K93</f>
        <v>6682.099609375</v>
      </c>
      <c r="G123" s="222">
        <f>'Salida Stata'!P93</f>
        <v>6586.68310546875</v>
      </c>
      <c r="H123" s="222">
        <f>'Salida Stata'!W93</f>
        <v>6634.27734375</v>
      </c>
      <c r="I123" s="222">
        <f>'Salida Stata'!AC93</f>
        <v>6667.56494140625</v>
      </c>
      <c r="J123" s="222">
        <f>'Salida Stata'!AI93</f>
        <v>6650.44873046875</v>
      </c>
      <c r="K123" s="222">
        <f>'Salida Stata'!AO93</f>
        <v>6659.17431640625</v>
      </c>
      <c r="L123" s="222">
        <f>'Salida Stata'!AU93</f>
        <v>6637.25048828125</v>
      </c>
      <c r="M123" s="222">
        <f>'Salida Stata'!BA93</f>
        <v>6628.3408203125</v>
      </c>
      <c r="N123" s="222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3.7155521960914983E-2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3.9655693011708681E-2</v>
      </c>
      <c r="AB123" s="24">
        <f>+PAM!Y96</f>
        <v>4.5158412027438866E-2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2.6281535029531642</v>
      </c>
      <c r="AQ123" s="24">
        <f t="shared" ref="AQ123:AQ135" si="57">+Q123-Z123</f>
        <v>-4.3408563653197785E-3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">
      <c r="D124" s="37">
        <f>+PAM!A97</f>
        <v>45505</v>
      </c>
      <c r="E124" s="222">
        <f>'Salida Stata'!E94</f>
        <v>6909.056640625</v>
      </c>
      <c r="F124" s="222">
        <f>'Salida Stata'!K94</f>
        <v>6939.96337890625</v>
      </c>
      <c r="G124" s="222">
        <f>'Salida Stata'!P94</f>
        <v>6842.40771484375</v>
      </c>
      <c r="H124" s="222">
        <f>'Salida Stata'!W94</f>
        <v>6889.228515625</v>
      </c>
      <c r="I124" s="222">
        <f>'Salida Stata'!AC94</f>
        <v>6926.17724609375</v>
      </c>
      <c r="J124" s="222">
        <f>'Salida Stata'!AI94</f>
        <v>6910.06640625</v>
      </c>
      <c r="K124" s="222">
        <f>'Salida Stata'!AO94</f>
        <v>6921.353515625</v>
      </c>
      <c r="L124" s="222">
        <f>'Salida Stata'!AU94</f>
        <v>6896.68994140625</v>
      </c>
      <c r="M124" s="222">
        <f>'Salida Stata'!BA94</f>
        <v>6890.61279296875</v>
      </c>
      <c r="N124" s="222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4.0469006145300357E-2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2.3596492965474907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">
      <c r="D125" s="37">
        <f>+PAM!A98</f>
        <v>45536</v>
      </c>
      <c r="E125" s="222">
        <f>'Salida Stata'!E95</f>
        <v>7126.73583984375</v>
      </c>
      <c r="F125" s="222">
        <f>'Salida Stata'!K95</f>
        <v>7161.75146484375</v>
      </c>
      <c r="G125" s="222">
        <f>'Salida Stata'!P95</f>
        <v>7091.9609375</v>
      </c>
      <c r="H125" s="222">
        <f>'Salida Stata'!W95</f>
        <v>7109.51416015625</v>
      </c>
      <c r="I125" s="222">
        <f>'Salida Stata'!AC95</f>
        <v>7152.02392578125</v>
      </c>
      <c r="J125" s="222">
        <f>'Salida Stata'!AI95</f>
        <v>7134.28173828125</v>
      </c>
      <c r="K125" s="222">
        <f>'Salida Stata'!AO95</f>
        <v>7148.16015625</v>
      </c>
      <c r="L125" s="222">
        <f>'Salida Stata'!AU95</f>
        <v>7119.05322265625</v>
      </c>
      <c r="M125" s="222">
        <f>'Salida Stata'!BA95</f>
        <v>7118.50732421875</v>
      </c>
      <c r="N125" s="222">
        <f>'Salida Stata'!BG95</f>
        <v>7093.998046875</v>
      </c>
      <c r="O125" s="19" cm="1">
        <f t="array" ref="O125">+SUMPRODUCT($E$30:$N$30/100,$E125:$N125)/$D$14*100</f>
        <v>7196.1840343842014</v>
      </c>
      <c r="Q125" s="24">
        <f t="shared" si="35"/>
        <v>3.1506356155600823E-2</v>
      </c>
      <c r="R125" s="24">
        <f t="shared" si="36"/>
        <v>3.1958106091974026E-2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3.2242029602487676E-2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3.2749687197462851E-2</v>
      </c>
      <c r="AB125" s="24">
        <f>+PAM!Y98</f>
        <v>2.8827882507055813E-2</v>
      </c>
      <c r="AD125" s="24">
        <f t="shared" si="46"/>
        <v>2.0352326262934732</v>
      </c>
      <c r="AE125" s="24">
        <f t="shared" si="47"/>
        <v>2.0465128427589101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2.0608803561077806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2.0684301609758671</v>
      </c>
      <c r="AO125" s="24">
        <f>+PAM!AV98</f>
        <v>2.0685591954455167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">
      <c r="D126" s="37">
        <f>+PAM!A99</f>
        <v>45566</v>
      </c>
      <c r="E126" s="222">
        <f>'Salida Stata'!E96</f>
        <v>7302.42919921875</v>
      </c>
      <c r="F126" s="222">
        <f>'Salida Stata'!K96</f>
        <v>7340.3349609375</v>
      </c>
      <c r="G126" s="222">
        <f>'Salida Stata'!P96</f>
        <v>7280.0771484375</v>
      </c>
      <c r="H126" s="222">
        <f>'Salida Stata'!W96</f>
        <v>7290.0703125</v>
      </c>
      <c r="I126" s="222">
        <f>'Salida Stata'!AC96</f>
        <v>7338.59716796875</v>
      </c>
      <c r="J126" s="222">
        <f>'Salida Stata'!AI96</f>
        <v>7319.078125</v>
      </c>
      <c r="K126" s="222">
        <f>'Salida Stata'!AO96</f>
        <v>7334.58740234375</v>
      </c>
      <c r="L126" s="222">
        <f>'Salida Stata'!AU96</f>
        <v>7303.59619140625</v>
      </c>
      <c r="M126" s="222">
        <f>'Salida Stata'!BA96</f>
        <v>7311.24169921875</v>
      </c>
      <c r="N126" s="222">
        <f>'Salida Stata'!BG96</f>
        <v>7285.06298828125</v>
      </c>
      <c r="O126" s="19" cm="1">
        <f t="array" ref="O126">+SUMPRODUCT($E$30:$N$30/100,$E126:$N126)/$D$14*100</f>
        <v>7384.4512125813753</v>
      </c>
      <c r="Q126" s="24">
        <f t="shared" si="35"/>
        <v>2.4652711047986831E-2</v>
      </c>
      <c r="R126" s="24">
        <f t="shared" si="36"/>
        <v>2.4935729335260559E-2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2.6080451755231993E-2</v>
      </c>
      <c r="X126" s="24">
        <f t="shared" si="42"/>
        <v>2.5922403299738717E-2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2.6162084974149069E-2</v>
      </c>
      <c r="AB126" s="24">
        <f>+PAM!Y99</f>
        <v>2.3779549049378845E-2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1.9188011397933478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1.9051566384592307</v>
      </c>
      <c r="AO126" s="24">
        <f>+PAM!AV99</f>
        <v>1.9057686399202325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">
      <c r="D127" s="37">
        <f>+PAM!A100</f>
        <v>45597</v>
      </c>
      <c r="E127" s="222">
        <f>'Salida Stata'!E97</f>
        <v>7454.39208984375</v>
      </c>
      <c r="F127" s="222">
        <f>'Salida Stata'!K97</f>
        <v>7496.677734375</v>
      </c>
      <c r="G127" s="222">
        <f>'Salida Stata'!P97</f>
        <v>7451.720703125</v>
      </c>
      <c r="H127" s="222">
        <f>'Salida Stata'!W97</f>
        <v>7453.82763671875</v>
      </c>
      <c r="I127" s="222">
        <f>'Salida Stata'!AC97</f>
        <v>7508.2685546875</v>
      </c>
      <c r="J127" s="222">
        <f>'Salida Stata'!AI97</f>
        <v>7488.294921875</v>
      </c>
      <c r="K127" s="222">
        <f>'Salida Stata'!AO97</f>
        <v>7509.240234375</v>
      </c>
      <c r="L127" s="222">
        <f>'Salida Stata'!AU97</f>
        <v>7476.66064453125</v>
      </c>
      <c r="M127" s="222">
        <f>'Salida Stata'!BA97</f>
        <v>7495.0849609375</v>
      </c>
      <c r="N127" s="222">
        <f>'Salida Stata'!BG97</f>
        <v>7468.95703125</v>
      </c>
      <c r="O127" s="19" cm="1">
        <f t="array" ref="O127">+SUMPRODUCT($E$30:$N$30/100,$E127:$N127)/$D$14*100</f>
        <v>7559.1395200180868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2.3812223162742674E-2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2.365623421535834E-2</v>
      </c>
      <c r="AB127" s="24">
        <f>+PAM!Y100</f>
        <v>2.40521561880922E-2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1.6463060068208235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1.6329522980642381</v>
      </c>
      <c r="AO127" s="24">
        <f>+PAM!AV100</f>
        <v>1.6303458862154696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9" si="62">+($AT127/$AT$82)-($AU127/$AU$82)</f>
        <v>-8.8725464888966599E-2</v>
      </c>
    </row>
    <row r="128" spans="4:49" x14ac:dyDescent="0.2">
      <c r="D128" s="37">
        <f>+PAM!A101</f>
        <v>45627</v>
      </c>
      <c r="E128" s="222">
        <f>'Salida Stata'!E98</f>
        <v>7639.80517578125</v>
      </c>
      <c r="F128" s="222">
        <f>'Salida Stata'!K98</f>
        <v>7682.02783203125</v>
      </c>
      <c r="G128" s="222">
        <f>'Salida Stata'!P98</f>
        <v>7659.93603515625</v>
      </c>
      <c r="H128" s="222">
        <f>'Salida Stata'!W98</f>
        <v>7639.013671875</v>
      </c>
      <c r="I128" s="222">
        <f>'Salida Stata'!AC98</f>
        <v>7699.3203125</v>
      </c>
      <c r="J128" s="222">
        <f>'Salida Stata'!AI98</f>
        <v>7677.703125</v>
      </c>
      <c r="K128" s="222">
        <f>'Salida Stata'!AO98</f>
        <v>7702.55615234375</v>
      </c>
      <c r="L128" s="222">
        <f>'Salida Stata'!AU98</f>
        <v>7665.28369140625</v>
      </c>
      <c r="M128" s="222">
        <f>'Salida Stata'!BA98</f>
        <v>7691.10302734375</v>
      </c>
      <c r="N128" s="222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2.5743738638672076E-2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2.55727075127401E-2</v>
      </c>
      <c r="AB128" s="24">
        <f>+PAM!Y101</f>
        <v>2.5343702706857263E-2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1.1445695451793414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">
      <c r="D129" s="37">
        <f>+PAM!A102</f>
        <v>45658</v>
      </c>
      <c r="E129" s="222">
        <f>'Salida Stata'!E99</f>
        <v>7816.01953125</v>
      </c>
      <c r="F129" s="222">
        <f>'Salida Stata'!K99</f>
        <v>7855.9453125</v>
      </c>
      <c r="G129" s="222">
        <f>'Salida Stata'!P99</f>
        <v>7799.22412109375</v>
      </c>
      <c r="H129" s="222">
        <f>'Salida Stata'!W99</f>
        <v>7814.3916015625</v>
      </c>
      <c r="I129" s="222">
        <f>'Salida Stata'!AC99</f>
        <v>7881.1669921875</v>
      </c>
      <c r="J129" s="222">
        <f>'Salida Stata'!AI99</f>
        <v>7858.65380859375</v>
      </c>
      <c r="K129" s="222">
        <f>'Salida Stata'!AO99</f>
        <v>7887.11669921875</v>
      </c>
      <c r="L129" s="222">
        <f>'Salida Stata'!AU99</f>
        <v>7845.888671875</v>
      </c>
      <c r="M129" s="222">
        <f>'Salida Stata'!BA99</f>
        <v>7882.326171875</v>
      </c>
      <c r="N129" s="222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2.2255229165350832E-2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0.81078005023756439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">
      <c r="D130" s="37">
        <f>+PAM!A103</f>
        <v>45689</v>
      </c>
      <c r="E130" s="222">
        <f>'Salida Stata'!E100</f>
        <v>8021.8017578125</v>
      </c>
      <c r="F130" s="222">
        <f>'Salida Stata'!K100</f>
        <v>8058.1171875</v>
      </c>
      <c r="G130" s="222">
        <f>'Salida Stata'!P100</f>
        <v>7984.041015625</v>
      </c>
      <c r="H130" s="222">
        <f>'Salida Stata'!W100</f>
        <v>8010.70751953125</v>
      </c>
      <c r="I130" s="222">
        <f>'Salida Stata'!AC100</f>
        <v>8079.3525390625</v>
      </c>
      <c r="J130" s="222">
        <f>'Salida Stata'!AI100</f>
        <v>8056.40478515625</v>
      </c>
      <c r="K130" s="222">
        <f>'Salida Stata'!AO100</f>
        <v>8086.3232421875</v>
      </c>
      <c r="L130" s="222">
        <f>'Salida Stata'!AU100</f>
        <v>8037.4521484375</v>
      </c>
      <c r="M130" s="222">
        <f>'Salida Stata'!BA100</f>
        <v>8075.55615234375</v>
      </c>
      <c r="N130" s="222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2.3145707801264459E-2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0.65939930549907699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">
      <c r="D131" s="37">
        <f>+PAM!A104</f>
        <v>45717</v>
      </c>
      <c r="E131" s="222">
        <f>'Salida Stata'!E101</f>
        <v>8338.4521484375</v>
      </c>
      <c r="F131" s="222">
        <f>'Salida Stata'!K101</f>
        <v>8368.3896484375</v>
      </c>
      <c r="G131" s="222">
        <f>'Salida Stata'!P101</f>
        <v>8329.3603515625</v>
      </c>
      <c r="H131" s="222">
        <f>'Salida Stata'!W101</f>
        <v>8305.470703125</v>
      </c>
      <c r="I131" s="222">
        <f>'Salida Stata'!AC101</f>
        <v>8368.2314453125</v>
      </c>
      <c r="J131" s="222">
        <f>'Salida Stata'!AI101</f>
        <v>8347.296875</v>
      </c>
      <c r="K131" s="222">
        <f>'Salida Stata'!AO101</f>
        <v>8376.8662109375</v>
      </c>
      <c r="L131" s="222">
        <f>'Salida Stata'!AU101</f>
        <v>8315.8740234375</v>
      </c>
      <c r="M131" s="222">
        <f>'Salida Stata'!BA101</f>
        <v>8353.67578125</v>
      </c>
      <c r="N131" s="222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2.5812247416053813E-2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0.5444432982741978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">
      <c r="D132" s="37">
        <f>+PAM!A105</f>
        <v>45748</v>
      </c>
      <c r="E132" s="222">
        <f>'Salida Stata'!E102</f>
        <v>8582.1123046875</v>
      </c>
      <c r="F132" s="222">
        <f>'Salida Stata'!K102</f>
        <v>8605.5859375</v>
      </c>
      <c r="G132" s="222">
        <f>'Salida Stata'!P102</f>
        <v>8559.7978515625</v>
      </c>
      <c r="H132" s="222">
        <f>'Salida Stata'!W102</f>
        <v>8544.3916015625</v>
      </c>
      <c r="I132" s="222">
        <f>'Salida Stata'!AC102</f>
        <v>8603.728515625</v>
      </c>
      <c r="J132" s="222">
        <f>'Salida Stata'!AI102</f>
        <v>8582.9111328125</v>
      </c>
      <c r="K132" s="222">
        <f>'Salida Stata'!AO102</f>
        <v>8611.529296875</v>
      </c>
      <c r="L132" s="222">
        <f>'Salida Stata'!AU102</f>
        <v>8548.46875</v>
      </c>
      <c r="M132" s="222">
        <f>'Salida Stata'!BA102</f>
        <v>8588.2373046875</v>
      </c>
      <c r="N132" s="222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2.7486716669819833E-2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0.46004137606577911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">
      <c r="D133" s="37">
        <f>+PAM!A106</f>
        <v>45778</v>
      </c>
      <c r="E133" s="222">
        <f>'Salida Stata'!E103</f>
        <v>8699.2724609375</v>
      </c>
      <c r="F133" s="222">
        <f>'Salida Stata'!K103</f>
        <v>8727.0732421875</v>
      </c>
      <c r="G133" s="222">
        <f>'Salida Stata'!P103</f>
        <v>8673.09765625</v>
      </c>
      <c r="H133" s="222">
        <f>'Salida Stata'!W103</f>
        <v>8672.48828125</v>
      </c>
      <c r="I133" s="222">
        <f>'Salida Stata'!AC103</f>
        <v>8739.771484375</v>
      </c>
      <c r="J133" s="222">
        <f>'Salida Stata'!AI103</f>
        <v>8716.9228515625</v>
      </c>
      <c r="K133" s="222">
        <f>'Salida Stata'!AO103</f>
        <v>8749.07421875</v>
      </c>
      <c r="L133" s="222">
        <f>'Salida Stata'!AU103</f>
        <v>8685.1025390625</v>
      </c>
      <c r="M133" s="222">
        <f>'Salida Stata'!BA103</f>
        <v>8736.4462890625</v>
      </c>
      <c r="N133" s="222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2.0442213044213231E-2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0.4255636659553601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">
      <c r="D134" s="37">
        <f>+PAM!A107</f>
        <v>45809</v>
      </c>
      <c r="E134" s="222">
        <f>'Salida Stata'!E104</f>
        <v>8797.5205078125</v>
      </c>
      <c r="F134" s="222">
        <f>'Salida Stata'!K104</f>
        <v>8830.70703125</v>
      </c>
      <c r="G134" s="222">
        <f>'Salida Stata'!P104</f>
        <v>8834.2978515625</v>
      </c>
      <c r="H134" s="222">
        <f>'Salida Stata'!W104</f>
        <v>8780.1083984375</v>
      </c>
      <c r="I134" s="222">
        <f>'Salida Stata'!AC104</f>
        <v>8854.9931640625</v>
      </c>
      <c r="J134" s="222">
        <f>'Salida Stata'!AI104</f>
        <v>8830.7939453125</v>
      </c>
      <c r="K134" s="222">
        <f>'Salida Stata'!AO104</f>
        <v>8867.8701171875</v>
      </c>
      <c r="L134" s="222">
        <f>'Salida Stata'!AU104</f>
        <v>8801.0556640625</v>
      </c>
      <c r="M134" s="222">
        <f>'Salida Stata'!BA104</f>
        <v>8862.158203125</v>
      </c>
      <c r="N134" s="222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1.8832184514149031E-2</v>
      </c>
      <c r="AD134" s="24">
        <f t="shared" si="46"/>
        <v>0.37121655031917866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0.38241969941757215</v>
      </c>
      <c r="AO134" s="24">
        <f>+PAM!AV107</f>
        <v>0.3784276737955139</v>
      </c>
      <c r="AQ134" s="24">
        <f t="shared" si="57"/>
        <v>-2.9938856840776573E-3</v>
      </c>
      <c r="AR134" s="24">
        <f t="shared" si="58"/>
        <v>-1.376686693394169E-2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">
      <c r="D135" s="37">
        <f>+PAM!A108</f>
        <v>45839</v>
      </c>
      <c r="E135" s="222">
        <f>'Salida Stata'!E105</f>
        <v>8970.923828125</v>
      </c>
      <c r="F135" s="222">
        <f>'Salida Stata'!K105</f>
        <v>9001.162109375</v>
      </c>
      <c r="G135" s="222">
        <f>'Salida Stata'!P105</f>
        <v>8985.4970703125</v>
      </c>
      <c r="H135" s="222">
        <f>'Salida Stata'!W105</f>
        <v>8953.7529296875</v>
      </c>
      <c r="I135" s="222">
        <f>'Salida Stata'!AC105</f>
        <v>9026.0751953125</v>
      </c>
      <c r="J135" s="222">
        <f>'Salida Stata'!AI105</f>
        <v>9005.7578125</v>
      </c>
      <c r="K135" s="222">
        <f>'Salida Stata'!AO105</f>
        <v>9044.6357421875</v>
      </c>
      <c r="L135" s="222">
        <f>'Salida Stata'!AU105</f>
        <v>8977.8935546875</v>
      </c>
      <c r="M135" s="222">
        <f>'Salida Stata'!BA105</f>
        <v>9040.3642578125</v>
      </c>
      <c r="N135" s="222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2.5546909837286469E-2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0.35256265942781839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">
      <c r="D136" s="37">
        <f>+PAM!A109</f>
        <v>45870</v>
      </c>
      <c r="E136" s="222">
        <f>'Salida Stata'!E106</f>
        <v>9122.5302734375</v>
      </c>
      <c r="F136" s="222">
        <f>'Salida Stata'!K106</f>
        <v>9152.4931640625</v>
      </c>
      <c r="G136" s="222">
        <f>'Salida Stata'!P106</f>
        <v>9142.8330078125</v>
      </c>
      <c r="H136" s="222">
        <f>'Salida Stata'!W106</f>
        <v>9111.892578125</v>
      </c>
      <c r="I136" s="222">
        <f>'Salida Stata'!AC106</f>
        <v>9189.9677734375</v>
      </c>
      <c r="J136" s="222">
        <f>'Salida Stata'!AI106</f>
        <v>9168.9697265625</v>
      </c>
      <c r="K136" s="222">
        <f>'Salida Stata'!AO106</f>
        <v>9214.6005859375</v>
      </c>
      <c r="L136" s="222">
        <f>'Salida Stata'!AU106</f>
        <v>9146.21484375</v>
      </c>
      <c r="M136" s="222">
        <f>'Salida Stata'!BA106</f>
        <v>9218.6123046875</v>
      </c>
      <c r="N136" s="222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2.0102034895641108E-2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0.32608651776936903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">
      <c r="D137" s="37">
        <f>+PAM!A110</f>
        <v>45901</v>
      </c>
      <c r="E137" s="222">
        <f>'Salida Stata'!E107</f>
        <v>9296.203125</v>
      </c>
      <c r="F137" s="222">
        <f>'Salida Stata'!K107</f>
        <v>9333.1064453125</v>
      </c>
      <c r="G137" s="222">
        <f>'Salida Stata'!P107</f>
        <v>9339.3740234375</v>
      </c>
      <c r="H137" s="222">
        <f>'Salida Stata'!W107</f>
        <v>9289.4345703125</v>
      </c>
      <c r="I137" s="222">
        <f>'Salida Stata'!AC107</f>
        <v>9375.724609375</v>
      </c>
      <c r="J137" s="222">
        <f>'Salida Stata'!AI107</f>
        <v>9353.248046875</v>
      </c>
      <c r="K137" s="222">
        <f>'Salida Stata'!AO107</f>
        <v>9404.0751953125</v>
      </c>
      <c r="L137" s="222">
        <f>'Salida Stata'!AU107</f>
        <v>9329.849609375</v>
      </c>
      <c r="M137" s="222">
        <f>'Salida Stata'!BA107</f>
        <v>9407.91015625</v>
      </c>
      <c r="N137" s="222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1.7271269866423467E-2</v>
      </c>
      <c r="AD137" s="24">
        <f t="shared" ref="AD137" si="101">+E137/E125-1</f>
        <v>0.30441247352361733</v>
      </c>
      <c r="AE137" s="24">
        <f t="shared" ref="AE137" si="102">+F137/F125-1</f>
        <v>0.30318770361240444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0.31054640519935051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0.31303519003479208</v>
      </c>
      <c r="AO137" s="24">
        <f>+PAM!AV110</f>
        <v>0.31119085983241512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">
      <c r="D138" s="37">
        <f>+PAM!A111</f>
        <v>45931</v>
      </c>
      <c r="E138" s="222">
        <f>'Salida Stata'!E108</f>
        <v>9505.9091796875</v>
      </c>
      <c r="F138" s="222">
        <f>'Salida Stata'!K108</f>
        <v>9546.5458984375</v>
      </c>
      <c r="G138" s="222">
        <f>'Salida Stata'!P108</f>
        <v>9563.97265625</v>
      </c>
      <c r="H138" s="222">
        <f>'Salida Stata'!W108</f>
        <v>9502.5146484375</v>
      </c>
      <c r="I138" s="222">
        <f>'Salida Stata'!AC108</f>
        <v>9593.73046875</v>
      </c>
      <c r="J138" s="222">
        <f>'Salida Stata'!AI108</f>
        <v>9570.103515625</v>
      </c>
      <c r="K138" s="222">
        <f>'Salida Stata'!AO108</f>
        <v>9625.9931640625</v>
      </c>
      <c r="L138" s="222">
        <f>'Salida Stata'!AU108</f>
        <v>9547.08203125</v>
      </c>
      <c r="M138" s="222">
        <f>'Salida Stata'!BA108</f>
        <v>9628.87890625</v>
      </c>
      <c r="N138" s="222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2.1416164117825875E-2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0.31241099683215134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0.30938117869384696</v>
      </c>
      <c r="AO138" s="24">
        <f>+PAM!AV111</f>
        <v>0.30816398874147044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">
      <c r="D139" s="37">
        <f>+PAM!A112</f>
        <v>45962</v>
      </c>
      <c r="E139" s="222">
        <f>'Salida Stata'!E109</f>
        <v>9741.919921875</v>
      </c>
      <c r="F139" s="222">
        <f>'Salida Stata'!K109</f>
        <v>9783.322265625</v>
      </c>
      <c r="G139" s="222">
        <f>'Salida Stata'!P109</f>
        <v>9802.0126953125</v>
      </c>
      <c r="H139" s="222">
        <f>'Salida Stata'!W109</f>
        <v>9735.8173828125</v>
      </c>
      <c r="I139" s="222">
        <f>'Salida Stata'!AC109</f>
        <v>9831.4970703125</v>
      </c>
      <c r="J139" s="222">
        <f>'Salida Stata'!AI109</f>
        <v>9807.0732421875</v>
      </c>
      <c r="K139" s="222">
        <f>'Salida Stata'!AO109</f>
        <v>9867.1962890625</v>
      </c>
      <c r="L139" s="222">
        <f>'Salida Stata'!AU109</f>
        <v>9781.357421875</v>
      </c>
      <c r="M139" s="222">
        <f>'Salida Stata'!BA109</f>
        <v>9867.03515625</v>
      </c>
      <c r="N139" s="222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2.5667499923279991E-2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0.31400727385088834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0.31072509246474045</v>
      </c>
      <c r="AO139" s="24">
        <f>+PAM!AV112</f>
        <v>0.31022749155335649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">
      <c r="D140" s="37">
        <f>+PAM!A113</f>
        <v>45992</v>
      </c>
      <c r="E140" s="222">
        <f>'Salida Stata'!E110</f>
        <v>10032.8505859375</v>
      </c>
      <c r="F140" s="222">
        <f>'Salida Stata'!K110</f>
        <v>10070.14453125</v>
      </c>
      <c r="G140" s="222">
        <f>'Salida Stata'!P110</f>
        <v>10071.5400390625</v>
      </c>
      <c r="H140" s="222">
        <f>'Salida Stata'!W110</f>
        <v>10019.8720703125</v>
      </c>
      <c r="I140" s="222">
        <f>'Salida Stata'!AC110</f>
        <v>10116.3603515625</v>
      </c>
      <c r="J140" s="222">
        <f>'Salida Stata'!AI110</f>
        <v>10092.177734375</v>
      </c>
      <c r="K140" s="222">
        <f>'Salida Stata'!AO110</f>
        <v>10155.0126953125</v>
      </c>
      <c r="L140" s="222">
        <f>'Salida Stata'!AU110</f>
        <v>10065.37109375</v>
      </c>
      <c r="M140" s="222">
        <f>'Salida Stata'!BA110</f>
        <v>10153.2236328125</v>
      </c>
      <c r="N140" s="222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2.9136077973891839E-2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0.31507354885105898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">
      <c r="D141" s="37">
        <f>+PAM!A114</f>
        <v>46023</v>
      </c>
      <c r="E141" s="222">
        <f>'Salida Stata'!E111</f>
        <v>10347.0234375</v>
      </c>
      <c r="F141" s="222">
        <f>'Salida Stata'!K111</f>
        <v>10376.509765625</v>
      </c>
      <c r="G141" s="222">
        <f>'Salida Stata'!P111</f>
        <v>10368.6845703125</v>
      </c>
      <c r="H141" s="222">
        <f>'Salida Stata'!W111</f>
        <v>10310.435546875</v>
      </c>
      <c r="I141" s="222">
        <f>'Salida Stata'!AC111</f>
        <v>10410.1826171875</v>
      </c>
      <c r="J141" s="222">
        <f>'Salida Stata'!AI111</f>
        <v>10384.1162109375</v>
      </c>
      <c r="K141" s="222">
        <f>'Salida Stata'!AO111</f>
        <v>10446.5703125</v>
      </c>
      <c r="L141" s="222">
        <f>'Salida Stata'!AU111</f>
        <v>10347.505859375</v>
      </c>
      <c r="M141" s="222">
        <f>'Salida Stata'!BA111</f>
        <v>10434.94140625</v>
      </c>
      <c r="N141" s="222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2.7770901238227674E-2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0.32216914908887739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">
      <c r="D142" s="37">
        <f>+PAM!A115</f>
        <v>46054</v>
      </c>
      <c r="E142" s="222">
        <f>'Salida Stata'!E112</f>
        <v>10669.53125</v>
      </c>
      <c r="F142" s="222">
        <f>'Salida Stata'!K112</f>
        <v>10694.79296875</v>
      </c>
      <c r="G142" s="222">
        <f>'Salida Stata'!P112</f>
        <v>10647.2607421875</v>
      </c>
      <c r="H142" s="222">
        <f>'Salida Stata'!W112</f>
        <v>10618.005859375</v>
      </c>
      <c r="I142" s="222">
        <f>'Salida Stata'!AC112</f>
        <v>10724.52734375</v>
      </c>
      <c r="J142" s="222">
        <f>'Salida Stata'!AI112</f>
        <v>10699.2333984375</v>
      </c>
      <c r="K142" s="222">
        <f>'Salida Stata'!AO112</f>
        <v>10765.27734375</v>
      </c>
      <c r="L142" s="222">
        <f>'Salida Stata'!AU112</f>
        <v>10654.1962890625</v>
      </c>
      <c r="M142" s="222">
        <f>'Salida Stata'!BA112</f>
        <v>10747.6513671875</v>
      </c>
      <c r="N142" s="222">
        <f>'Salida Stata'!BG112</f>
        <v>10635.7275390625</v>
      </c>
      <c r="O142" s="19" cm="1">
        <f t="array" ref="O142">+SUMPRODUCT($E$30:$N$30/100,$E142:$N142)/$D$14*100</f>
        <v>10798.256955421204</v>
      </c>
      <c r="Q142" s="24">
        <f t="shared" ref="Q142" si="223">+E142/E141-1</f>
        <v>3.1169139071547614E-2</v>
      </c>
      <c r="R142" s="24">
        <f t="shared" ref="R142" si="224">+F142/F141-1</f>
        <v>3.0673435510984559E-2</v>
      </c>
      <c r="S142" s="24">
        <f t="shared" ref="S142" si="225">+G142/G141-1</f>
        <v>2.6867069779769048E-2</v>
      </c>
      <c r="T142" s="24">
        <f t="shared" ref="T142" si="226">+H142/H141-1</f>
        <v>2.9830971844174048E-2</v>
      </c>
      <c r="U142" s="24">
        <f t="shared" ref="U142" si="227">+I142/I141-1</f>
        <v>3.0195889747746341E-2</v>
      </c>
      <c r="V142" s="24">
        <f t="shared" ref="V142" si="228">+J142/J141-1</f>
        <v>3.0346076748263728E-2</v>
      </c>
      <c r="W142" s="24">
        <f t="shared" ref="W142" si="229">+K142/K141-1</f>
        <v>3.0508293316960255E-2</v>
      </c>
      <c r="X142" s="24">
        <f t="shared" ref="X142" si="230">+L142/L141-1</f>
        <v>2.9639067989474466E-2</v>
      </c>
      <c r="Y142" s="24">
        <f t="shared" ref="Y142" si="231">+M142/M141-1</f>
        <v>2.9967581873550531E-2</v>
      </c>
      <c r="Z142" s="24">
        <f t="shared" ref="Z142" si="232">+N142/N141-1</f>
        <v>2.9829349354225876E-2</v>
      </c>
      <c r="AA142" s="24">
        <f t="shared" ref="AA142" si="233">+O142/O141-1</f>
        <v>2.9892208199318926E-2</v>
      </c>
      <c r="AB142" s="24">
        <f>+PAM!Y115</f>
        <v>2.7925615925714853E-2</v>
      </c>
      <c r="AD142" s="24">
        <f t="shared" ref="AD142" si="234">+E142/E130-1</f>
        <v>0.33006668228978042</v>
      </c>
      <c r="AE142" s="24">
        <f t="shared" ref="AE142" si="235">+F142/F130-1</f>
        <v>0.32720742574209427</v>
      </c>
      <c r="AF142" s="24">
        <f t="shared" ref="AF142" si="236">+G142/G130-1</f>
        <v>0.33356789141620169</v>
      </c>
      <c r="AG142" s="24">
        <f t="shared" ref="AG142" si="237">+H142/H130-1</f>
        <v>0.32547666151669929</v>
      </c>
      <c r="AH142" s="24">
        <f t="shared" ref="AH142" si="238">+I142/I130-1</f>
        <v>0.32739935432925638</v>
      </c>
      <c r="AI142" s="24">
        <f t="shared" ref="AI142" si="239">+J142/J130-1</f>
        <v>0.32804069355484766</v>
      </c>
      <c r="AJ142" s="24">
        <f t="shared" ref="AJ142" si="240">+K142/K130-1</f>
        <v>0.33129446119418215</v>
      </c>
      <c r="AK142" s="24">
        <f t="shared" ref="AK142" si="241">+L142/L130-1</f>
        <v>0.32556886091492321</v>
      </c>
      <c r="AL142" s="24">
        <f t="shared" ref="AL142" si="242">+M142/M130-1</f>
        <v>0.33088683484272896</v>
      </c>
      <c r="AM142" s="24">
        <f t="shared" ref="AM142" si="243">+N142/N130-1</f>
        <v>0.32394728662154959</v>
      </c>
      <c r="AN142" s="24">
        <f t="shared" ref="AN142" si="244">+O142/O130-1</f>
        <v>0.32807515651182584</v>
      </c>
      <c r="AO142" s="24">
        <f>+PAM!AV115</f>
        <v>0.32834602791409284</v>
      </c>
      <c r="AQ142" s="24">
        <f t="shared" ref="AQ142" si="245">+Q142-Z142</f>
        <v>1.3397897173217377E-3</v>
      </c>
      <c r="AR142" s="24">
        <f t="shared" ref="AR142" si="246">+AD142-AM142</f>
        <v>6.1193956682308315E-3</v>
      </c>
      <c r="AS142" s="35">
        <f t="shared" ref="AS142" si="247">+D142</f>
        <v>46054</v>
      </c>
      <c r="AT142" s="19">
        <f t="shared" ref="AT142" si="248">+E142</f>
        <v>10669.53125</v>
      </c>
      <c r="AU142" s="19">
        <f t="shared" ref="AU142" si="249">+N142</f>
        <v>10635.7275390625</v>
      </c>
      <c r="AV142" s="52">
        <f t="shared" si="27"/>
        <v>0.33803710937499432</v>
      </c>
      <c r="AW142" s="52">
        <f t="shared" si="62"/>
        <v>2.3500200362143175E-3</v>
      </c>
    </row>
    <row r="143" spans="4:49" x14ac:dyDescent="0.2">
      <c r="D143" s="37">
        <f>+PAM!A116</f>
        <v>46082</v>
      </c>
      <c r="E143" s="222">
        <f>'Salida Stata'!E113</f>
        <v>11020.466796875</v>
      </c>
      <c r="F143" s="222">
        <f>'Salida Stata'!K113</f>
        <v>11045.5419921875</v>
      </c>
      <c r="G143" s="222">
        <f>'Salida Stata'!P113</f>
        <v>11005.8779296875</v>
      </c>
      <c r="H143" s="222">
        <f>'Salida Stata'!W113</f>
        <v>10966.9716796875</v>
      </c>
      <c r="I143" s="222">
        <f>'Salida Stata'!AC113</f>
        <v>11072.7060546875</v>
      </c>
      <c r="J143" s="222">
        <f>'Salida Stata'!AI113</f>
        <v>11049.7783203125</v>
      </c>
      <c r="K143" s="222">
        <f>'Salida Stata'!AO113</f>
        <v>11121.1572265625</v>
      </c>
      <c r="L143" s="222">
        <f>'Salida Stata'!AU113</f>
        <v>11001.4150390625</v>
      </c>
      <c r="M143" s="222">
        <f>'Salida Stata'!BA113</f>
        <v>11101.98046875</v>
      </c>
      <c r="N143" s="222">
        <f>'Salida Stata'!BG113</f>
        <v>10976.46484375</v>
      </c>
      <c r="O143" s="19" cm="1">
        <f t="array" ref="O143">+SUMPRODUCT($E$30:$N$30/100,$E143:$N143)/$D$14*100</f>
        <v>11151.883027069194</v>
      </c>
      <c r="Q143" s="24">
        <f t="shared" ref="Q143" si="250">+E143/E142-1</f>
        <v>3.2891374386761374E-2</v>
      </c>
      <c r="R143" s="24">
        <f t="shared" ref="R143" si="251">+F143/F142-1</f>
        <v>3.2796242476351045E-2</v>
      </c>
      <c r="S143" s="24">
        <f t="shared" ref="S143" si="252">+G143/G142-1</f>
        <v>3.3681638515628443E-2</v>
      </c>
      <c r="T143" s="24">
        <f t="shared" ref="T143" si="253">+H143/H142-1</f>
        <v>3.2865476336537025E-2</v>
      </c>
      <c r="U143" s="24">
        <f t="shared" ref="U143" si="254">+I143/I142-1</f>
        <v>3.246564624970727E-2</v>
      </c>
      <c r="V143" s="24">
        <f t="shared" ref="V143" si="255">+J143/J142-1</f>
        <v>3.2763554996958266E-2</v>
      </c>
      <c r="W143" s="24">
        <f t="shared" ref="W143" si="256">+K143/K142-1</f>
        <v>3.305812488139126E-2</v>
      </c>
      <c r="X143" s="24">
        <f t="shared" ref="X143" si="257">+L143/L142-1</f>
        <v>3.2589858547702244E-2</v>
      </c>
      <c r="Y143" s="24">
        <f t="shared" ref="Y143" si="258">+M143/M142-1</f>
        <v>3.2968049433038438E-2</v>
      </c>
      <c r="Z143" s="24">
        <f t="shared" ref="Z143" si="259">+N143/N142-1</f>
        <v>3.2037047154137133E-2</v>
      </c>
      <c r="AA143" s="24">
        <f t="shared" ref="AA143" si="260">+O143/O142-1</f>
        <v>3.2748440151764813E-2</v>
      </c>
      <c r="AB143" s="24">
        <f>+PAM!Y116</f>
        <v>2.2655790254422437E-2</v>
      </c>
      <c r="AD143" s="24">
        <f t="shared" ref="AD143" si="261">+E143/E131-1</f>
        <v>0.32164418535879813</v>
      </c>
      <c r="AE143" s="24">
        <f t="shared" ref="AE143" si="262">+F143/F131-1</f>
        <v>0.31991248689643204</v>
      </c>
      <c r="AF143" s="24">
        <f t="shared" ref="AF143" si="263">+G143/G131-1</f>
        <v>0.32133530849375647</v>
      </c>
      <c r="AG143" s="24">
        <f t="shared" ref="AG143" si="264">+H143/H131-1</f>
        <v>0.32045155195852892</v>
      </c>
      <c r="AH143" s="24">
        <f t="shared" ref="AH143" si="265">+I143/I131-1</f>
        <v>0.32318353370710406</v>
      </c>
      <c r="AI143" s="24">
        <f t="shared" ref="AI143" si="266">+J143/J131-1</f>
        <v>0.32375528099478301</v>
      </c>
      <c r="AJ143" s="24">
        <f t="shared" ref="AJ143" si="267">+K143/K131-1</f>
        <v>0.32760353890358629</v>
      </c>
      <c r="AK143" s="24">
        <f t="shared" ref="AK143" si="268">+L143/L131-1</f>
        <v>0.32294152220873684</v>
      </c>
      <c r="AL143" s="24">
        <f t="shared" ref="AL143" si="269">+M143/M131-1</f>
        <v>0.32899345862436125</v>
      </c>
      <c r="AM143" s="24">
        <f t="shared" ref="AM143" si="270">+N143/N131-1</f>
        <v>0.32528627440437941</v>
      </c>
      <c r="AN143" s="24">
        <f t="shared" ref="AN143" si="271">+O143/O131-1</f>
        <v>0.32427376891855086</v>
      </c>
      <c r="AO143" s="24">
        <f>+PAM!AV116</f>
        <v>0.32425866461394159</v>
      </c>
      <c r="AQ143" s="24">
        <f t="shared" ref="AQ143" si="272">+Q143-Z143</f>
        <v>8.5432723262424126E-4</v>
      </c>
      <c r="AR143" s="24">
        <f t="shared" ref="AR143" si="273">+AD143-AM143</f>
        <v>-3.642089045581276E-3</v>
      </c>
      <c r="AS143" s="35">
        <f t="shared" ref="AS143" si="274">+D143</f>
        <v>46082</v>
      </c>
      <c r="AT143" s="19">
        <f t="shared" ref="AT143" si="275">+E143</f>
        <v>11020.466796875</v>
      </c>
      <c r="AU143" s="19">
        <f t="shared" ref="AU143" si="276">+N143</f>
        <v>10976.46484375</v>
      </c>
      <c r="AV143" s="52">
        <f t="shared" si="27"/>
        <v>0.44001953125000171</v>
      </c>
      <c r="AW143" s="52">
        <f t="shared" si="62"/>
        <v>2.3932385825712998E-2</v>
      </c>
    </row>
    <row r="144" spans="4:49" x14ac:dyDescent="0.2">
      <c r="D144" s="37">
        <f>+PAM!A117</f>
        <v>46113</v>
      </c>
      <c r="E144" s="222">
        <f>'Salida Stata'!E114</f>
        <v>11260.2470703125</v>
      </c>
      <c r="F144" s="222">
        <f>'Salida Stata'!K114</f>
        <v>11297.3359375</v>
      </c>
      <c r="G144" s="222">
        <f>'Salida Stata'!P114</f>
        <v>11297.00390625</v>
      </c>
      <c r="H144" s="222">
        <f>'Salida Stata'!W114</f>
        <v>11221.9150390625</v>
      </c>
      <c r="I144" s="222">
        <f>'Salida Stata'!AC114</f>
        <v>11335.541015625</v>
      </c>
      <c r="J144" s="222">
        <f>'Salida Stata'!AI114</f>
        <v>11312.0986328125</v>
      </c>
      <c r="K144" s="222">
        <f>'Salida Stata'!AO114</f>
        <v>11391.765625</v>
      </c>
      <c r="L144" s="222">
        <f>'Salida Stata'!AU114</f>
        <v>11270.7109375</v>
      </c>
      <c r="M144" s="222">
        <f>'Salida Stata'!BA114</f>
        <v>11377.6494140625</v>
      </c>
      <c r="N144" s="222">
        <f>'Salida Stata'!BG114</f>
        <v>11246.9638671875</v>
      </c>
      <c r="O144" s="19" cm="1">
        <f t="array" ref="O144">+SUMPRODUCT($E$30:$N$30/100,$E144:$N144)/$D$14*100</f>
        <v>11421.801103673755</v>
      </c>
      <c r="Q144" s="24">
        <f t="shared" ref="Q144" si="277">+E144/E143-1</f>
        <v>2.1757723865698075E-2</v>
      </c>
      <c r="R144" s="24">
        <f t="shared" ref="R144" si="278">+F144/F143-1</f>
        <v>2.2795979182424375E-2</v>
      </c>
      <c r="S144" s="24">
        <f t="shared" ref="S144" si="279">+G144/G143-1</f>
        <v>2.6451863124631769E-2</v>
      </c>
      <c r="T144" s="24">
        <f t="shared" ref="T144" si="280">+H144/H143-1</f>
        <v>2.3246468288706801E-2</v>
      </c>
      <c r="U144" s="24">
        <f t="shared" ref="U144" si="281">+I144/I143-1</f>
        <v>2.3737193025749281E-2</v>
      </c>
      <c r="V144" s="24">
        <f t="shared" ref="V144" si="282">+J144/J143-1</f>
        <v>2.3739871054044848E-2</v>
      </c>
      <c r="W144" s="24">
        <f t="shared" ref="W144" si="283">+K144/K143-1</f>
        <v>2.4332755389085081E-2</v>
      </c>
      <c r="X144" s="24">
        <f t="shared" ref="X144" si="284">+L144/L143-1</f>
        <v>2.4478296426533985E-2</v>
      </c>
      <c r="Y144" s="24">
        <f t="shared" ref="Y144" si="285">+M144/M143-1</f>
        <v>2.4830609825738481E-2</v>
      </c>
      <c r="Z144" s="24">
        <f t="shared" ref="Z144" si="286">+N144/N143-1</f>
        <v>2.4643546650770842E-2</v>
      </c>
      <c r="AA144" s="24">
        <f t="shared" ref="AA144" si="287">+O144/O143-1</f>
        <v>2.4203811674618825E-2</v>
      </c>
      <c r="AB144" s="24">
        <f>+PAM!Y117</f>
        <v>2.3560981554960447E-2</v>
      </c>
      <c r="AD144" s="24">
        <f t="shared" ref="AD144" si="288">+E144/E132-1</f>
        <v>0.31206009319666195</v>
      </c>
      <c r="AE144" s="24">
        <f t="shared" ref="AE144" si="289">+F144/F132-1</f>
        <v>0.31279101964113054</v>
      </c>
      <c r="AF144" s="24">
        <f t="shared" ref="AF144" si="290">+G144/G132-1</f>
        <v>0.31977461409183294</v>
      </c>
      <c r="AG144" s="24">
        <f t="shared" ref="AG144" si="291">+H144/H132-1</f>
        <v>0.31336618946752925</v>
      </c>
      <c r="AH144" s="24">
        <f t="shared" ref="AH144" si="292">+I144/I132-1</f>
        <v>0.31751495819967235</v>
      </c>
      <c r="AI144" s="24">
        <f t="shared" ref="AI144" si="293">+J144/J132-1</f>
        <v>0.31797923312596188</v>
      </c>
      <c r="AJ144" s="24">
        <f t="shared" ref="AJ144" si="294">+K144/K132-1</f>
        <v>0.32285047548220125</v>
      </c>
      <c r="AK144" s="24">
        <f t="shared" ref="AK144" si="295">+L144/L132-1</f>
        <v>0.31844793109877134</v>
      </c>
      <c r="AL144" s="24">
        <f t="shared" ref="AL144" si="296">+M144/M132-1</f>
        <v>0.32479448464384264</v>
      </c>
      <c r="AM144" s="24">
        <f t="shared" ref="AM144" si="297">+N144/N132-1</f>
        <v>0.32081345079513324</v>
      </c>
      <c r="AN144" s="24">
        <f t="shared" ref="AN144" si="298">+O144/O132-1</f>
        <v>0.31915112184860428</v>
      </c>
      <c r="AO144" s="24">
        <f>+PAM!AV117</f>
        <v>0.31919904811818678</v>
      </c>
      <c r="AQ144" s="24">
        <f t="shared" ref="AQ144" si="299">+Q144-Z144</f>
        <v>-2.8858227850727669E-3</v>
      </c>
      <c r="AR144" s="24">
        <f t="shared" ref="AR144" si="300">+AD144-AM144</f>
        <v>-8.7533575984712897E-3</v>
      </c>
      <c r="AS144" s="35">
        <f t="shared" ref="AS144" si="301">+D144</f>
        <v>46113</v>
      </c>
      <c r="AT144" s="19">
        <f t="shared" ref="AT144" si="302">+E144</f>
        <v>11260.2470703125</v>
      </c>
      <c r="AU144" s="19">
        <f t="shared" ref="AU144" si="303">+N144</f>
        <v>11246.9638671875</v>
      </c>
      <c r="AV144" s="52">
        <f t="shared" si="27"/>
        <v>0.13283203124998977</v>
      </c>
      <c r="AW144" s="52">
        <f t="shared" si="62"/>
        <v>-5.0515873365018393E-2</v>
      </c>
    </row>
    <row r="145" spans="4:49" x14ac:dyDescent="0.2">
      <c r="D145" s="37">
        <f>+PAM!A118</f>
        <v>46143</v>
      </c>
      <c r="E145" s="222">
        <f>'Salida Stata'!E115</f>
        <v>11487.3037109375</v>
      </c>
      <c r="F145" s="222">
        <f>'Salida Stata'!K115</f>
        <v>11527.01953125</v>
      </c>
      <c r="G145" s="222">
        <f>'Salida Stata'!P115</f>
        <v>11556.1884765625</v>
      </c>
      <c r="H145" s="222">
        <f>'Salida Stata'!W115</f>
        <v>11444.15625</v>
      </c>
      <c r="I145" s="222">
        <f>'Salida Stata'!AC115</f>
        <v>11562.6279296875</v>
      </c>
      <c r="J145" s="222">
        <f>'Salida Stata'!AI115</f>
        <v>11538.5625</v>
      </c>
      <c r="K145" s="222">
        <f>'Salida Stata'!AO115</f>
        <v>11620.791015625</v>
      </c>
      <c r="L145" s="222">
        <f>'Salida Stata'!AU115</f>
        <v>11491.951171875</v>
      </c>
      <c r="M145" s="222">
        <f>'Salida Stata'!BA115</f>
        <v>11600.5322265625</v>
      </c>
      <c r="N145" s="222">
        <f>'Salida Stata'!BG115</f>
        <v>11466.5908203125</v>
      </c>
      <c r="O145" s="19" cm="1">
        <f t="array" ref="O145">+SUMPRODUCT($E$30:$N$30/100,$E145:$N145)/$D$14*100</f>
        <v>11650.94175467244</v>
      </c>
      <c r="Q145" s="24">
        <f t="shared" ref="Q145" si="304">+E145/E144-1</f>
        <v>2.0164445700630473E-2</v>
      </c>
      <c r="R145" s="24">
        <f t="shared" ref="R145" si="305">+F145/F144-1</f>
        <v>2.0330774885395364E-2</v>
      </c>
      <c r="S145" s="24">
        <f t="shared" ref="S145" si="306">+G145/G144-1</f>
        <v>2.2942770708356264E-2</v>
      </c>
      <c r="T145" s="24">
        <f t="shared" ref="T145" si="307">+H145/H144-1</f>
        <v>1.9804214357700856E-2</v>
      </c>
      <c r="U145" s="24">
        <f t="shared" ref="U145" si="308">+I145/I144-1</f>
        <v>2.0033178279667663E-2</v>
      </c>
      <c r="V145" s="24">
        <f t="shared" ref="V145" si="309">+J145/J144-1</f>
        <v>2.0019615682151715E-2</v>
      </c>
      <c r="W145" s="24">
        <f t="shared" ref="W145" si="310">+K145/K144-1</f>
        <v>2.0104468276839205E-2</v>
      </c>
      <c r="X145" s="24">
        <f t="shared" ref="X145" si="311">+L145/L144-1</f>
        <v>1.9629660950569505E-2</v>
      </c>
      <c r="Y145" s="24">
        <f t="shared" ref="Y145" si="312">+M145/M144-1</f>
        <v>1.958953070082492E-2</v>
      </c>
      <c r="Z145" s="24">
        <f t="shared" ref="Z145" si="313">+N145/N144-1</f>
        <v>1.9527665929980564E-2</v>
      </c>
      <c r="AA145" s="24">
        <f t="shared" ref="AA145" si="314">+O145/O144-1</f>
        <v>2.006169157725779E-2</v>
      </c>
      <c r="AB145" s="24">
        <f>+PAM!Y118</f>
        <v>2.474112927858596E-2</v>
      </c>
      <c r="AD145" s="24">
        <f t="shared" ref="AD145" si="315">+E145/E133-1</f>
        <v>0.32049016311641543</v>
      </c>
      <c r="AE145" s="24">
        <f t="shared" ref="AE145" si="316">+F145/F133-1</f>
        <v>0.32083451248321082</v>
      </c>
      <c r="AF145" s="24">
        <f t="shared" ref="AF145" si="317">+G145/G133-1</f>
        <v>0.33241765913184307</v>
      </c>
      <c r="AG145" s="24">
        <f t="shared" ref="AG145" si="318">+H145/H133-1</f>
        <v>0.31959316390687675</v>
      </c>
      <c r="AH145" s="24">
        <f t="shared" ref="AH145" si="319">+I145/I133-1</f>
        <v>0.32298973152321131</v>
      </c>
      <c r="AI145" s="24">
        <f t="shared" ref="AI145" si="320">+J145/J133-1</f>
        <v>0.3236967558949686</v>
      </c>
      <c r="AJ145" s="24">
        <f t="shared" ref="AJ145" si="321">+K145/K133-1</f>
        <v>0.32823093336214582</v>
      </c>
      <c r="AK145" s="24">
        <f t="shared" ref="AK145" si="322">+L145/L133-1</f>
        <v>0.32317967694547001</v>
      </c>
      <c r="AL145" s="24">
        <f t="shared" ref="AL145" si="323">+M145/M133-1</f>
        <v>0.32783191731924921</v>
      </c>
      <c r="AM145" s="24">
        <f t="shared" ref="AM145" si="324">+N145/N133-1</f>
        <v>0.32330461087867901</v>
      </c>
      <c r="AN145" s="24">
        <f t="shared" ref="AN145" si="325">+O145/O133-1</f>
        <v>0.32460349262043087</v>
      </c>
      <c r="AO145" s="24">
        <f>+PAM!AV118</f>
        <v>0.32475656635080274</v>
      </c>
      <c r="AQ145" s="24">
        <f t="shared" ref="AQ145" si="326">+Q145-Z145</f>
        <v>6.3677977064990898E-4</v>
      </c>
      <c r="AR145" s="24">
        <f t="shared" ref="AR145" si="327">+AD145-AM145</f>
        <v>-2.8144477622635833E-3</v>
      </c>
      <c r="AS145" s="35">
        <f t="shared" ref="AS145" si="328">+D145</f>
        <v>46143</v>
      </c>
      <c r="AT145" s="19">
        <f t="shared" ref="AT145" si="329">+E145</f>
        <v>11487.3037109375</v>
      </c>
      <c r="AU145" s="19">
        <f t="shared" ref="AU145" si="330">+N145</f>
        <v>11466.5908203125</v>
      </c>
      <c r="AV145" s="52">
        <f t="shared" si="27"/>
        <v>0.20712890625000568</v>
      </c>
      <c r="AW145" s="52">
        <f t="shared" si="62"/>
        <v>-3.4584331268209922E-2</v>
      </c>
    </row>
    <row r="146" spans="4:49" x14ac:dyDescent="0.2">
      <c r="D146" s="37">
        <f>+PAM!A119</f>
        <v>46174</v>
      </c>
      <c r="E146" s="222">
        <f>'Salida Stata'!E116</f>
        <v>11706.8828125</v>
      </c>
      <c r="F146" s="222">
        <f>'Salida Stata'!K116</f>
        <v>11750.5654296875</v>
      </c>
      <c r="G146" s="222">
        <f>'Salida Stata'!P116</f>
        <v>11763.376953125</v>
      </c>
      <c r="H146" s="222">
        <f>'Salida Stata'!W116</f>
        <v>11673.3505859375</v>
      </c>
      <c r="I146" s="222">
        <f>'Salida Stata'!AC116</f>
        <v>11796.6845703125</v>
      </c>
      <c r="J146" s="222">
        <f>'Salida Stata'!AI116</f>
        <v>11773.666015625</v>
      </c>
      <c r="K146" s="222">
        <f>'Salida Stata'!AO116</f>
        <v>11861.0849609375</v>
      </c>
      <c r="L146" s="222">
        <f>'Salida Stata'!AU116</f>
        <v>11729.435546875</v>
      </c>
      <c r="M146" s="222">
        <f>'Salida Stata'!BA116</f>
        <v>11846.3642578125</v>
      </c>
      <c r="N146" s="222">
        <f>'Salida Stata'!BG116</f>
        <v>11719.1904296875</v>
      </c>
      <c r="O146" s="19" cm="1">
        <f t="array" ref="O146">+SUMPRODUCT($E$30:$N$30/100,$E146:$N146)/$D$14*100</f>
        <v>11889.580736420252</v>
      </c>
      <c r="Q146" s="24">
        <f t="shared" ref="Q146" si="331">+E146/E145-1</f>
        <v>1.9114938290822003E-2</v>
      </c>
      <c r="R146" s="24">
        <f t="shared" ref="R146" si="332">+F146/F145-1</f>
        <v>1.9393208958435659E-2</v>
      </c>
      <c r="S146" s="24">
        <f t="shared" ref="S146" si="333">+G146/G145-1</f>
        <v>1.7928790014346552E-2</v>
      </c>
      <c r="T146" s="24">
        <f t="shared" ref="T146" si="334">+H146/H145-1</f>
        <v>2.0027193873510818E-2</v>
      </c>
      <c r="U146" s="24">
        <f t="shared" ref="U146" si="335">+I146/I145-1</f>
        <v>2.0242512519498268E-2</v>
      </c>
      <c r="V146" s="24">
        <f t="shared" ref="V146" si="336">+J146/J145-1</f>
        <v>2.0375459735560542E-2</v>
      </c>
      <c r="W146" s="24">
        <f t="shared" ref="W146" si="337">+K146/K145-1</f>
        <v>2.0677933626842337E-2</v>
      </c>
      <c r="X146" s="24">
        <f t="shared" ref="X146" si="338">+L146/L145-1</f>
        <v>2.0665278806719201E-2</v>
      </c>
      <c r="Y146" s="24">
        <f t="shared" ref="Y146" si="339">+M146/M145-1</f>
        <v>2.119144418969876E-2</v>
      </c>
      <c r="Z146" s="24">
        <f t="shared" ref="Z146" si="340">+N146/N145-1</f>
        <v>2.2029181413496746E-2</v>
      </c>
      <c r="AA146" s="24">
        <f t="shared" ref="AA146" si="341">+O146/O145-1</f>
        <v>2.0482377027772003E-2</v>
      </c>
      <c r="AB146" s="24">
        <f>+PAM!Y119</f>
        <v>2.5887027276499275E-2</v>
      </c>
      <c r="AD146" s="24">
        <f t="shared" ref="AD146" si="342">+E146/E134-1</f>
        <v>0.33070253170809738</v>
      </c>
      <c r="AE146" s="24">
        <f t="shared" ref="AE146" si="343">+F146/F134-1</f>
        <v>0.33064831480704093</v>
      </c>
      <c r="AF146" s="24">
        <f t="shared" ref="AF146" si="344">+G146/G134-1</f>
        <v>0.3315576575272976</v>
      </c>
      <c r="AG146" s="24">
        <f t="shared" ref="AG146" si="345">+H146/H134-1</f>
        <v>0.3295223767413713</v>
      </c>
      <c r="AH146" s="24">
        <f t="shared" ref="AH146" si="346">+I146/I134-1</f>
        <v>0.33220707817016648</v>
      </c>
      <c r="AI146" s="24">
        <f t="shared" ref="AI146" si="347">+J146/J134-1</f>
        <v>0.33325113104633308</v>
      </c>
      <c r="AJ146" s="24">
        <f t="shared" ref="AJ146" si="348">+K146/K134-1</f>
        <v>0.33753480871902042</v>
      </c>
      <c r="AK146" s="24">
        <f t="shared" ref="AK146" si="349">+L146/L134-1</f>
        <v>0.33273052626743449</v>
      </c>
      <c r="AL146" s="24">
        <f t="shared" ref="AL146" si="350">+M146/M134-1</f>
        <v>0.33673581381510442</v>
      </c>
      <c r="AM146" s="24">
        <f t="shared" ref="AM146" si="351">+N146/N134-1</f>
        <v>0.33340463076246651</v>
      </c>
      <c r="AN146" s="24">
        <f t="shared" ref="AN146" si="352">+O146/O134-1</f>
        <v>0.33340775259901245</v>
      </c>
      <c r="AO146" s="24">
        <f>+PAM!AV119</f>
        <v>0.33392976426901799</v>
      </c>
      <c r="AQ146" s="24">
        <f t="shared" ref="AQ146" si="353">+Q146-Z146</f>
        <v>-2.9142431226747423E-3</v>
      </c>
      <c r="AR146" s="24">
        <f t="shared" ref="AR146" si="354">+AD146-AM146</f>
        <v>-2.7020990543691337E-3</v>
      </c>
      <c r="AS146" s="35">
        <f t="shared" ref="AS146" si="355">+D146</f>
        <v>46174</v>
      </c>
      <c r="AT146" s="19">
        <f t="shared" ref="AT146" si="356">+E146</f>
        <v>11706.8828125</v>
      </c>
      <c r="AU146" s="19">
        <f t="shared" ref="AU146" si="357">+N146</f>
        <v>11719.1904296875</v>
      </c>
      <c r="AV146" s="52">
        <f t="shared" si="27"/>
        <v>-0.12307617187499886</v>
      </c>
      <c r="AW146" s="52">
        <f t="shared" si="62"/>
        <v>-0.11433321149775466</v>
      </c>
    </row>
    <row r="147" spans="4:49" x14ac:dyDescent="0.2">
      <c r="D147" s="37">
        <f>+PAM!A120</f>
        <v>46204</v>
      </c>
      <c r="E147" s="222">
        <f>'Salida Stata'!E117</f>
        <v>11932.5498046875</v>
      </c>
      <c r="F147" s="222">
        <f>'Salida Stata'!K117</f>
        <v>11977.73046875</v>
      </c>
      <c r="G147" s="222">
        <f>'Salida Stata'!P117</f>
        <v>12011.265625</v>
      </c>
      <c r="H147" s="222">
        <f>'Salida Stata'!W117</f>
        <v>11901.1083984375</v>
      </c>
      <c r="I147" s="222">
        <f>'Salida Stata'!AC117</f>
        <v>12030.91796875</v>
      </c>
      <c r="J147" s="222">
        <f>'Salida Stata'!AI117</f>
        <v>12008.2900390625</v>
      </c>
      <c r="K147" s="222">
        <f>'Salida Stata'!AO117</f>
        <v>12098.951171875</v>
      </c>
      <c r="L147" s="222">
        <f>'Salida Stata'!AU117</f>
        <v>11963.32421875</v>
      </c>
      <c r="M147" s="222">
        <f>'Salida Stata'!BA117</f>
        <v>12087.951171875</v>
      </c>
      <c r="N147" s="222">
        <f>'Salida Stata'!BG117</f>
        <v>11966.634765625</v>
      </c>
      <c r="O147" s="19" cm="1">
        <f t="array" ref="O147">+SUMPRODUCT($E$30:$N$30/100,$E147:$N147)/$D$14*100</f>
        <v>12129.412152215406</v>
      </c>
      <c r="Q147" s="24">
        <f t="shared" ref="Q147" si="358">+E147/E146-1</f>
        <v>1.9276437272144342E-2</v>
      </c>
      <c r="R147" s="24">
        <f t="shared" ref="R147" si="359">+F147/F146-1</f>
        <v>1.9332264512869513E-2</v>
      </c>
      <c r="S147" s="24">
        <f t="shared" ref="S147" si="360">+G147/G146-1</f>
        <v>2.1072917484731946E-2</v>
      </c>
      <c r="T147" s="24">
        <f t="shared" ref="T147" si="361">+H147/H146-1</f>
        <v>1.9510920264347531E-2</v>
      </c>
      <c r="U147" s="24">
        <f t="shared" ref="U147" si="362">+I147/I146-1</f>
        <v>1.9855866878645712E-2</v>
      </c>
      <c r="V147" s="24">
        <f t="shared" ref="V147" si="363">+J147/J146-1</f>
        <v>1.9927864704682996E-2</v>
      </c>
      <c r="W147" s="24">
        <f t="shared" ref="W147" si="364">+K147/K146-1</f>
        <v>2.0054338344331235E-2</v>
      </c>
      <c r="X147" s="24">
        <f t="shared" ref="X147" si="365">+L147/L146-1</f>
        <v>1.994031775359506E-2</v>
      </c>
      <c r="Y147" s="24">
        <f t="shared" ref="Y147" si="366">+M147/M146-1</f>
        <v>2.0393338310796594E-2</v>
      </c>
      <c r="Z147" s="24">
        <f t="shared" ref="Z147" si="367">+N147/N146-1</f>
        <v>2.1114456448345198E-2</v>
      </c>
      <c r="AA147" s="24">
        <f t="shared" ref="AA147" si="368">+O147/O146-1</f>
        <v>2.0171562068669102E-2</v>
      </c>
      <c r="AB147" s="24">
        <f>+PAM!Y120</f>
        <v>2.5293896649563496E-2</v>
      </c>
      <c r="AD147" s="24">
        <f t="shared" ref="AD147" si="369">+E147/E135-1</f>
        <v>0.33013611901122397</v>
      </c>
      <c r="AE147" s="24">
        <f t="shared" ref="AE147" si="370">+F147/F135-1</f>
        <v>0.33068711830829134</v>
      </c>
      <c r="AF147" s="24">
        <f t="shared" ref="AF147" si="371">+G147/G135-1</f>
        <v>0.33673913986177162</v>
      </c>
      <c r="AG147" s="24">
        <f t="shared" ref="AG147" si="372">+H147/H135-1</f>
        <v>0.32917542977733993</v>
      </c>
      <c r="AH147" s="24">
        <f t="shared" ref="AH147" si="373">+I147/I135-1</f>
        <v>0.33290690675810031</v>
      </c>
      <c r="AI147" s="24">
        <f t="shared" ref="AI147" si="374">+J147/J135-1</f>
        <v>0.33340139598191088</v>
      </c>
      <c r="AJ147" s="24">
        <f t="shared" ref="AJ147" si="375">+K147/K135-1</f>
        <v>0.33769358067578681</v>
      </c>
      <c r="AK147" s="24">
        <f t="shared" ref="AK147" si="376">+L147/L135-1</f>
        <v>0.3325313054646053</v>
      </c>
      <c r="AL147" s="24">
        <f t="shared" ref="AL147" si="377">+M147/M135-1</f>
        <v>0.33710886277937724</v>
      </c>
      <c r="AM147" s="24">
        <f t="shared" ref="AM147" si="378">+N147/N135-1</f>
        <v>0.33348285432748481</v>
      </c>
      <c r="AN147" s="24">
        <f t="shared" ref="AN147" si="379">+O147/O135-1</f>
        <v>0.33387476994036036</v>
      </c>
      <c r="AO147" s="24">
        <f>+PAM!AV120</f>
        <v>0.33360066979404213</v>
      </c>
      <c r="AQ147" s="24">
        <f t="shared" ref="AQ147" si="380">+Q147-Z147</f>
        <v>-1.8380191762008558E-3</v>
      </c>
      <c r="AR147" s="24">
        <f t="shared" ref="AR147" si="381">+AD147-AM147</f>
        <v>-3.3467353162608404E-3</v>
      </c>
      <c r="AS147" s="35">
        <f t="shared" ref="AS147" si="382">+D147</f>
        <v>46204</v>
      </c>
      <c r="AT147" s="19">
        <f t="shared" ref="AT147" si="383">+E147</f>
        <v>11932.5498046875</v>
      </c>
      <c r="AU147" s="19">
        <f t="shared" ref="AU147" si="384">+N147</f>
        <v>11966.634765625</v>
      </c>
      <c r="AV147" s="52">
        <f t="shared" si="27"/>
        <v>-0.34084960937499886</v>
      </c>
      <c r="AW147" s="52">
        <f t="shared" si="62"/>
        <v>-0.16751682372845877</v>
      </c>
    </row>
    <row r="148" spans="4:49" x14ac:dyDescent="0.2">
      <c r="D148" s="37">
        <f>+PAM!A121</f>
        <v>46235</v>
      </c>
      <c r="E148" s="222">
        <f>'Salida Stata'!E118</f>
        <v>12124.1484375</v>
      </c>
      <c r="F148" s="222">
        <f>'Salida Stata'!K118</f>
        <v>12173.1494140625</v>
      </c>
      <c r="G148" s="222">
        <f>'Salida Stata'!P118</f>
        <v>12200.9267578125</v>
      </c>
      <c r="H148" s="222">
        <f>'Salida Stata'!W118</f>
        <v>12087.6669921875</v>
      </c>
      <c r="I148" s="222">
        <f>'Salida Stata'!AC118</f>
        <v>12229.9931640625</v>
      </c>
      <c r="J148" s="222">
        <f>'Salida Stata'!AI118</f>
        <v>12204.0947265625</v>
      </c>
      <c r="K148" s="222">
        <f>'Salida Stata'!AO118</f>
        <v>12300.748046875</v>
      </c>
      <c r="L148" s="222">
        <f>'Salida Stata'!AU118</f>
        <v>12153.4033203125</v>
      </c>
      <c r="M148" s="222">
        <f>'Salida Stata'!BA118</f>
        <v>12286.40234375</v>
      </c>
      <c r="N148" s="222">
        <f>'Salida Stata'!BG118</f>
        <v>12154.4296875</v>
      </c>
      <c r="O148" s="19" cm="1">
        <f t="array" ref="O148">+SUMPRODUCT($E$30:$N$30/100,$E148:$N148)/$D$14*100</f>
        <v>12325.20653419962</v>
      </c>
      <c r="Q148" s="24">
        <f t="shared" ref="Q148" si="385">+E148/E147-1</f>
        <v>1.6056805623994475E-2</v>
      </c>
      <c r="R148" s="24">
        <f t="shared" ref="R148" si="386">+F148/F147-1</f>
        <v>1.6315189745031322E-2</v>
      </c>
      <c r="S148" s="24">
        <f t="shared" ref="S148" si="387">+G148/G147-1</f>
        <v>1.5790270462235245E-2</v>
      </c>
      <c r="T148" s="24">
        <f t="shared" ref="T148" si="388">+H148/H147-1</f>
        <v>1.567573267163036E-2</v>
      </c>
      <c r="U148" s="24">
        <f t="shared" ref="U148" si="389">+I148/I147-1</f>
        <v>1.6546966393553131E-2</v>
      </c>
      <c r="V148" s="24">
        <f t="shared" ref="V148" si="390">+J148/J147-1</f>
        <v>1.6305792653496409E-2</v>
      </c>
      <c r="W148" s="24">
        <f t="shared" ref="W148" si="391">+K148/K147-1</f>
        <v>1.6678873410870043E-2</v>
      </c>
      <c r="X148" s="24">
        <f t="shared" ref="X148" si="392">+L148/L147-1</f>
        <v>1.5888485347959724E-2</v>
      </c>
      <c r="Y148" s="24">
        <f t="shared" ref="Y148" si="393">+M148/M147-1</f>
        <v>1.6417271136628608E-2</v>
      </c>
      <c r="Z148" s="24">
        <f t="shared" ref="Z148" si="394">+N148/N147-1</f>
        <v>1.5693210794270662E-2</v>
      </c>
      <c r="AA148" s="24">
        <f t="shared" ref="AA148" si="395">+O148/O147-1</f>
        <v>1.6142116330712053E-2</v>
      </c>
      <c r="AB148" s="24">
        <f>+PAM!Y121</f>
        <v>1.78922638704333E-2</v>
      </c>
      <c r="AD148" s="24">
        <f t="shared" ref="AD148" si="396">+E148/E136-1</f>
        <v>0.32903351088923793</v>
      </c>
      <c r="AE148" s="24">
        <f t="shared" ref="AE148" si="397">+F148/F136-1</f>
        <v>0.33003643879906774</v>
      </c>
      <c r="AF148" s="24">
        <f t="shared" ref="AF148" si="398">+G148/G136-1</f>
        <v>0.33447988685639074</v>
      </c>
      <c r="AG148" s="24">
        <f t="shared" ref="AG148" si="399">+H148/H136-1</f>
        <v>0.32658137577329072</v>
      </c>
      <c r="AH148" s="24">
        <f t="shared" ref="AH148" si="400">+I148/I136-1</f>
        <v>0.33079826453927597</v>
      </c>
      <c r="AI148" s="24">
        <f t="shared" ref="AI148" si="401">+J148/J136-1</f>
        <v>0.33102137868415515</v>
      </c>
      <c r="AJ148" s="24">
        <f t="shared" ref="AJ148" si="402">+K148/K136-1</f>
        <v>0.33491928729361331</v>
      </c>
      <c r="AK148" s="24">
        <f t="shared" ref="AK148" si="403">+L148/L136-1</f>
        <v>0.3287904917975375</v>
      </c>
      <c r="AL148" s="24">
        <f t="shared" ref="AL148" si="404">+M148/M136-1</f>
        <v>0.33278219515778784</v>
      </c>
      <c r="AM148" s="24">
        <f t="shared" ref="AM148" si="405">+N148/N136-1</f>
        <v>0.32852907627996286</v>
      </c>
      <c r="AN148" s="24">
        <f t="shared" ref="AN148" si="406">+O148/O136-1</f>
        <v>0.33077686833468967</v>
      </c>
      <c r="AO148" s="24">
        <f>+PAM!AV121</f>
        <v>0.33071179003643025</v>
      </c>
      <c r="AQ148" s="24">
        <f t="shared" ref="AQ148" si="407">+Q148-Z148</f>
        <v>3.635948297238123E-4</v>
      </c>
      <c r="AR148" s="24">
        <f t="shared" ref="AR148" si="408">+AD148-AM148</f>
        <v>5.0443460927507289E-4</v>
      </c>
      <c r="AS148" s="35">
        <f t="shared" ref="AS148" si="409">+D148</f>
        <v>46235</v>
      </c>
      <c r="AT148" s="19">
        <f t="shared" ref="AT148" si="410">+E148</f>
        <v>12124.1484375</v>
      </c>
      <c r="AU148" s="19">
        <f t="shared" ref="AU148" si="411">+N148</f>
        <v>12154.4296875</v>
      </c>
      <c r="AV148" s="52">
        <f t="shared" si="27"/>
        <v>-0.30281250000000171</v>
      </c>
      <c r="AW148" s="52">
        <f t="shared" si="62"/>
        <v>-0.15990893453823318</v>
      </c>
    </row>
    <row r="149" spans="4:49" x14ac:dyDescent="0.2">
      <c r="D149" s="37">
        <f>+PAM!A122</f>
        <v>46266</v>
      </c>
      <c r="E149" s="222">
        <f>'Salida Stata'!E119</f>
        <v>12363.6962890625</v>
      </c>
      <c r="F149" s="222">
        <f>'Salida Stata'!K119</f>
        <v>12417.185546875</v>
      </c>
      <c r="G149" s="222">
        <f>'Salida Stata'!P119</f>
        <v>12455.92578125</v>
      </c>
      <c r="H149" s="222">
        <f>'Salida Stata'!W119</f>
        <v>12321.8173828125</v>
      </c>
      <c r="I149" s="222">
        <f>'Salida Stata'!AC119</f>
        <v>12471.46875</v>
      </c>
      <c r="J149" s="222">
        <f>'Salida Stata'!AI119</f>
        <v>12445.2744140625</v>
      </c>
      <c r="K149" s="222">
        <f>'Salida Stata'!AO119</f>
        <v>12545.8916015625</v>
      </c>
      <c r="L149" s="222">
        <f>'Salida Stata'!AU119</f>
        <v>12386.90625</v>
      </c>
      <c r="M149" s="222">
        <f>'Salida Stata'!BA119</f>
        <v>12523.98046875</v>
      </c>
      <c r="N149" s="222">
        <f>'Salida Stata'!BG119</f>
        <v>12387.068359375</v>
      </c>
      <c r="O149" s="19" cm="1">
        <f t="array" ref="O149">+SUMPRODUCT($E$30:$N$30/100,$E149:$N149)/$D$14*100</f>
        <v>12567.014854146717</v>
      </c>
      <c r="Q149" s="24">
        <f t="shared" ref="Q149" si="412">+E149/E148-1</f>
        <v>1.9757911477030321E-2</v>
      </c>
      <c r="R149" s="24">
        <f t="shared" ref="R149" si="413">+F149/F148-1</f>
        <v>2.0047082682694173E-2</v>
      </c>
      <c r="S149" s="24">
        <f t="shared" ref="S149" si="414">+G149/G148-1</f>
        <v>2.0899971657826644E-2</v>
      </c>
      <c r="T149" s="24">
        <f t="shared" ref="T149" si="415">+H149/H148-1</f>
        <v>1.9371015993105756E-2</v>
      </c>
      <c r="U149" s="24">
        <f t="shared" ref="U149" si="416">+I149/I148-1</f>
        <v>1.9744539730984334E-2</v>
      </c>
      <c r="V149" s="24">
        <f t="shared" ref="V149" si="417">+J149/J148-1</f>
        <v>1.9762193993386967E-2</v>
      </c>
      <c r="W149" s="24">
        <f t="shared" ref="W149" si="418">+K149/K148-1</f>
        <v>1.9929158271783098E-2</v>
      </c>
      <c r="X149" s="24">
        <f t="shared" ref="X149" si="419">+L149/L148-1</f>
        <v>1.921296640400616E-2</v>
      </c>
      <c r="Y149" s="24">
        <f t="shared" ref="Y149" si="420">+M149/M148-1</f>
        <v>1.9336671415522533E-2</v>
      </c>
      <c r="Z149" s="24">
        <f t="shared" ref="Z149" si="421">+N149/N148-1</f>
        <v>1.9140237580563157E-2</v>
      </c>
      <c r="AA149" s="24">
        <f t="shared" ref="AA149" si="422">+O149/O148-1</f>
        <v>1.9619007541669564E-2</v>
      </c>
      <c r="AB149" s="24">
        <f>+PAM!Y122</f>
        <v>1.7147768224792248E-2</v>
      </c>
      <c r="AD149" s="24">
        <f t="shared" ref="AD149" si="423">+E149/E137-1</f>
        <v>0.32997269130374129</v>
      </c>
      <c r="AE149" s="24">
        <f t="shared" ref="AE149" si="424">+F149/F137-1</f>
        <v>0.33044507952777735</v>
      </c>
      <c r="AF149" s="24">
        <f t="shared" ref="AF149" si="425">+G149/G137-1</f>
        <v>0.3337002833371272</v>
      </c>
      <c r="AG149" s="24">
        <f t="shared" ref="AG149" si="426">+H149/H137-1</f>
        <v>0.32643351859014058</v>
      </c>
      <c r="AH149" s="24">
        <f t="shared" ref="AH149" si="427">+I149/I137-1</f>
        <v>0.33018718761529064</v>
      </c>
      <c r="AI149" s="24">
        <f t="shared" ref="AI149" si="428">+J149/J137-1</f>
        <v>0.33058316765378337</v>
      </c>
      <c r="AJ149" s="24">
        <f t="shared" ref="AJ149" si="429">+K149/K137-1</f>
        <v>0.33409094897667879</v>
      </c>
      <c r="AK149" s="24">
        <f t="shared" ref="AK149" si="430">+L149/L137-1</f>
        <v>0.32766408555537163</v>
      </c>
      <c r="AL149" s="24">
        <f t="shared" ref="AL149" si="431">+M149/M137-1</f>
        <v>0.33121811972554682</v>
      </c>
      <c r="AM149" s="24">
        <f t="shared" ref="AM149" si="432">+N149/N137-1</f>
        <v>0.32721718745880035</v>
      </c>
      <c r="AN149" s="24">
        <f t="shared" ref="AN149" si="433">+O149/O137-1</f>
        <v>0.33000569758299148</v>
      </c>
      <c r="AO149" s="24">
        <f>+PAM!AV122</f>
        <v>0.3305502352029499</v>
      </c>
      <c r="AQ149" s="24">
        <f t="shared" ref="AQ149" si="434">+Q149-Z149</f>
        <v>6.1767389646716353E-4</v>
      </c>
      <c r="AR149" s="24">
        <f t="shared" ref="AR149" si="435">+AD149-AM149</f>
        <v>2.755503844940943E-3</v>
      </c>
      <c r="AS149" s="35">
        <f t="shared" ref="AS149" si="436">+D149</f>
        <v>46266</v>
      </c>
      <c r="AT149" s="19">
        <f t="shared" ref="AT149" si="437">+E149</f>
        <v>12363.6962890625</v>
      </c>
      <c r="AU149" s="19">
        <f t="shared" ref="AU149" si="438">+N149</f>
        <v>12387.068359375</v>
      </c>
      <c r="AV149" s="52">
        <f t="shared" si="27"/>
        <v>-0.23372070312500171</v>
      </c>
      <c r="AW149" s="52">
        <f t="shared" si="62"/>
        <v>-0.14530020868969018</v>
      </c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127" activePane="bottomRight" state="frozen"/>
      <selection pane="topRight" activeCell="E1" sqref="E1"/>
      <selection pane="bottomLeft" activeCell="A32" sqref="A32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+NOA!A5</f>
        <v>42705</v>
      </c>
      <c r="E32" s="222">
        <f>'Salida Stata'!F2</f>
        <v>100</v>
      </c>
      <c r="F32" s="222">
        <f>'Salida Stata'!L2</f>
        <v>100</v>
      </c>
      <c r="G32" s="222">
        <f>'Salida Stata'!R2</f>
        <v>100</v>
      </c>
      <c r="H32" s="222">
        <f>'Salida Stata'!X2</f>
        <v>100</v>
      </c>
      <c r="I32" s="222">
        <f>'Salida Stata'!AD2</f>
        <v>100</v>
      </c>
      <c r="J32" s="222">
        <f>'Salida Stata'!AJ2</f>
        <v>100</v>
      </c>
      <c r="K32" s="222">
        <f>'Salida Stata'!AP2</f>
        <v>100</v>
      </c>
      <c r="L32" s="222">
        <f>'Salida Stata'!AV2</f>
        <v>100</v>
      </c>
      <c r="M32" s="222">
        <f>'Salida Stata'!BB2</f>
        <v>100</v>
      </c>
      <c r="N32" s="222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">
      <c r="D33" s="37">
        <f>+NOA!A6</f>
        <v>42736</v>
      </c>
      <c r="E33" s="222">
        <f>'Salida Stata'!F3</f>
        <v>101.48822021484375</v>
      </c>
      <c r="F33" s="222">
        <f>'Salida Stata'!L3</f>
        <v>101.55498504638672</v>
      </c>
      <c r="G33" s="222">
        <f>'Salida Stata'!R3</f>
        <v>101.63027191162109</v>
      </c>
      <c r="H33" s="222">
        <f>'Salida Stata'!X3</f>
        <v>101.69289398193359</v>
      </c>
      <c r="I33" s="222">
        <f>'Salida Stata'!AD3</f>
        <v>101.72608947753906</v>
      </c>
      <c r="J33" s="222">
        <f>'Salida Stata'!AJ3</f>
        <v>101.7122802734375</v>
      </c>
      <c r="K33" s="222">
        <f>'Salida Stata'!AP3</f>
        <v>101.70267486572266</v>
      </c>
      <c r="L33" s="222">
        <f>'Salida Stata'!AV3</f>
        <v>101.78380584716797</v>
      </c>
      <c r="M33" s="222">
        <f>'Salida Stata'!BB3</f>
        <v>101.80376434326172</v>
      </c>
      <c r="N33" s="222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1.7471741637724802E-2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">
      <c r="D34" s="37">
        <f>+NOA!A7</f>
        <v>42767</v>
      </c>
      <c r="E34" s="222">
        <f>'Salida Stata'!F4</f>
        <v>103.74307250976562</v>
      </c>
      <c r="F34" s="222">
        <f>'Salida Stata'!L4</f>
        <v>103.80197143554688</v>
      </c>
      <c r="G34" s="222">
        <f>'Salida Stata'!R4</f>
        <v>103.87205505371094</v>
      </c>
      <c r="H34" s="222">
        <f>'Salida Stata'!X4</f>
        <v>103.94068145751953</v>
      </c>
      <c r="I34" s="222">
        <f>'Salida Stata'!AD4</f>
        <v>103.90730285644531</v>
      </c>
      <c r="J34" s="222">
        <f>'Salida Stata'!AJ4</f>
        <v>103.86097717285156</v>
      </c>
      <c r="K34" s="222">
        <f>'Salida Stata'!AP4</f>
        <v>103.74437713623047</v>
      </c>
      <c r="L34" s="222">
        <f>'Salida Stata'!AV4</f>
        <v>103.88048553466797</v>
      </c>
      <c r="M34" s="222">
        <f>'Salida Stata'!BB4</f>
        <v>103.89811706542969</v>
      </c>
      <c r="N34" s="222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2.024408116812082E-2</v>
      </c>
      <c r="AQ34" s="24">
        <f t="shared" ref="AQ34:AQ97" si="11">+Q34-Z34</f>
        <v>2.9839125612800554E-3</v>
      </c>
      <c r="AT34" s="19">
        <f t="shared" si="8"/>
        <v>103.74307250976562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">
      <c r="D35" s="37">
        <f>+NOA!A8</f>
        <v>42795</v>
      </c>
      <c r="E35" s="222">
        <f>'Salida Stata'!F5</f>
        <v>106.81870269775391</v>
      </c>
      <c r="F35" s="222">
        <f>'Salida Stata'!L5</f>
        <v>106.91769409179688</v>
      </c>
      <c r="G35" s="222">
        <f>'Salida Stata'!R5</f>
        <v>107.06095123291016</v>
      </c>
      <c r="H35" s="222">
        <f>'Salida Stata'!X5</f>
        <v>107.223876953125</v>
      </c>
      <c r="I35" s="222">
        <f>'Salida Stata'!AD5</f>
        <v>107.30372619628906</v>
      </c>
      <c r="J35" s="222">
        <f>'Salida Stata'!AJ5</f>
        <v>107.3458251953125</v>
      </c>
      <c r="K35" s="222">
        <f>'Salida Stata'!AP5</f>
        <v>107.29132080078125</v>
      </c>
      <c r="L35" s="222">
        <f>'Salida Stata'!AV5</f>
        <v>107.47711181640625</v>
      </c>
      <c r="M35" s="222">
        <f>'Salida Stata'!BB5</f>
        <v>107.37089538574219</v>
      </c>
      <c r="N35" s="222">
        <f>'Salida Stata'!BH5</f>
        <v>107.15054321289062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2.2636978967449428E-2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107.15054321289062</v>
      </c>
      <c r="AV35" s="52">
        <f t="shared" si="12"/>
        <v>-3.3184051513670543E-3</v>
      </c>
    </row>
    <row r="36" spans="4:49" x14ac:dyDescent="0.2">
      <c r="D36" s="37">
        <f>+NOA!A9</f>
        <v>42826</v>
      </c>
      <c r="E36" s="222">
        <f>'Salida Stata'!F6</f>
        <v>109.76416778564453</v>
      </c>
      <c r="F36" s="222">
        <f>'Salida Stata'!L6</f>
        <v>109.88420104980469</v>
      </c>
      <c r="G36" s="222">
        <f>'Salida Stata'!R6</f>
        <v>110.02749633789062</v>
      </c>
      <c r="H36" s="222">
        <f>'Salida Stata'!X6</f>
        <v>110.13996124267578</v>
      </c>
      <c r="I36" s="222">
        <f>'Salida Stata'!AD6</f>
        <v>110.17250823974609</v>
      </c>
      <c r="J36" s="222">
        <f>'Salida Stata'!AJ6</f>
        <v>110.28838348388672</v>
      </c>
      <c r="K36" s="222">
        <f>'Salida Stata'!AP6</f>
        <v>110.19193267822266</v>
      </c>
      <c r="L36" s="222">
        <f>'Salida Stata'!AV6</f>
        <v>110.37007141113281</v>
      </c>
      <c r="M36" s="222">
        <f>'Salida Stata'!BB6</f>
        <v>110.22367858886719</v>
      </c>
      <c r="N36" s="222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2.4249325469825278E-2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">
      <c r="D37" s="37">
        <f>+NOA!A10</f>
        <v>42856</v>
      </c>
      <c r="E37" s="222">
        <f>'Salida Stata'!F7</f>
        <v>111.38063812255859</v>
      </c>
      <c r="F37" s="222">
        <f>'Salida Stata'!L7</f>
        <v>111.51132202148438</v>
      </c>
      <c r="G37" s="222">
        <f>'Salida Stata'!R7</f>
        <v>111.67474365234375</v>
      </c>
      <c r="H37" s="222">
        <f>'Salida Stata'!X7</f>
        <v>111.77513122558594</v>
      </c>
      <c r="I37" s="222">
        <f>'Salida Stata'!AD7</f>
        <v>111.80876159667969</v>
      </c>
      <c r="J37" s="222">
        <f>'Salida Stata'!AJ7</f>
        <v>111.9632568359375</v>
      </c>
      <c r="K37" s="222">
        <f>'Salida Stata'!AP7</f>
        <v>111.90393829345703</v>
      </c>
      <c r="L37" s="222">
        <f>'Salida Stata'!AV7</f>
        <v>112.10176086425781</v>
      </c>
      <c r="M37" s="222">
        <f>'Salida Stata'!BB7</f>
        <v>111.99961090087891</v>
      </c>
      <c r="N37" s="222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1.867786982262909E-2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">
      <c r="D38" s="37">
        <f>+NOA!A11</f>
        <v>42887</v>
      </c>
      <c r="E38" s="222">
        <f>'Salida Stata'!F8</f>
        <v>112.39476013183594</v>
      </c>
      <c r="F38" s="222">
        <f>'Salida Stata'!L8</f>
        <v>112.54522705078125</v>
      </c>
      <c r="G38" s="222">
        <f>'Salida Stata'!R8</f>
        <v>112.69001770019531</v>
      </c>
      <c r="H38" s="222">
        <f>'Salida Stata'!X8</f>
        <v>112.78673553466797</v>
      </c>
      <c r="I38" s="222">
        <f>'Salida Stata'!AD8</f>
        <v>112.85157012939453</v>
      </c>
      <c r="J38" s="222">
        <f>'Salida Stata'!AJ8</f>
        <v>113.02156066894531</v>
      </c>
      <c r="K38" s="222">
        <f>'Salida Stata'!AP8</f>
        <v>112.97721099853516</v>
      </c>
      <c r="L38" s="222">
        <f>'Salida Stata'!AV8</f>
        <v>113.15155792236328</v>
      </c>
      <c r="M38" s="222">
        <f>'Salida Stata'!BB8</f>
        <v>113.00576782226562</v>
      </c>
      <c r="N38" s="222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1.3084685603518498E-2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">
      <c r="D39" s="37">
        <f>+NOA!A12</f>
        <v>42917</v>
      </c>
      <c r="E39" s="222">
        <f>'Salida Stata'!F9</f>
        <v>113.86048889160156</v>
      </c>
      <c r="F39" s="222">
        <f>'Salida Stata'!L9</f>
        <v>114.05009460449219</v>
      </c>
      <c r="G39" s="222">
        <f>'Salida Stata'!R9</f>
        <v>114.27597808837891</v>
      </c>
      <c r="H39" s="222">
        <f>'Salida Stata'!X9</f>
        <v>114.44170379638672</v>
      </c>
      <c r="I39" s="222">
        <f>'Salida Stata'!AD9</f>
        <v>114.55339813232422</v>
      </c>
      <c r="J39" s="222">
        <f>'Salida Stata'!AJ9</f>
        <v>114.70622253417969</v>
      </c>
      <c r="K39" s="222">
        <f>'Salida Stata'!AP9</f>
        <v>114.71012115478516</v>
      </c>
      <c r="L39" s="222">
        <f>'Salida Stata'!AV9</f>
        <v>114.96692657470703</v>
      </c>
      <c r="M39" s="222">
        <f>'Salida Stata'!BB9</f>
        <v>114.90625762939453</v>
      </c>
      <c r="N39" s="222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1.8918644111767913E-2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">
      <c r="D40" s="37">
        <f>+NOA!A13</f>
        <v>42948</v>
      </c>
      <c r="E40" s="222">
        <f>'Salida Stata'!F10</f>
        <v>115.28199768066406</v>
      </c>
      <c r="F40" s="222">
        <f>'Salida Stata'!L10</f>
        <v>115.46673583984375</v>
      </c>
      <c r="G40" s="222">
        <f>'Salida Stata'!R10</f>
        <v>115.73432159423828</v>
      </c>
      <c r="H40" s="222">
        <f>'Salida Stata'!X10</f>
        <v>115.90924072265625</v>
      </c>
      <c r="I40" s="222">
        <f>'Salida Stata'!AD10</f>
        <v>116.05598449707031</v>
      </c>
      <c r="J40" s="222">
        <f>'Salida Stata'!AJ10</f>
        <v>116.18614959716797</v>
      </c>
      <c r="K40" s="222">
        <f>'Salida Stata'!AP10</f>
        <v>116.17778015136719</v>
      </c>
      <c r="L40" s="222">
        <f>'Salida Stata'!AV10</f>
        <v>116.43447875976562</v>
      </c>
      <c r="M40" s="222">
        <f>'Salida Stata'!BB10</f>
        <v>116.36321258544922</v>
      </c>
      <c r="N40" s="222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1.1601511209140325E-2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">
      <c r="D41" s="37">
        <f>+NOA!A14</f>
        <v>42979</v>
      </c>
      <c r="E41" s="222">
        <f>'Salida Stata'!F11</f>
        <v>117.49433898925781</v>
      </c>
      <c r="F41" s="222">
        <f>'Salida Stata'!L11</f>
        <v>117.60580444335938</v>
      </c>
      <c r="G41" s="222">
        <f>'Salida Stata'!R11</f>
        <v>117.81784820556641</v>
      </c>
      <c r="H41" s="222">
        <f>'Salida Stata'!X11</f>
        <v>117.96343231201172</v>
      </c>
      <c r="I41" s="222">
        <f>'Salida Stata'!AD11</f>
        <v>118.07404327392578</v>
      </c>
      <c r="J41" s="222">
        <f>'Salida Stata'!AJ11</f>
        <v>118.17423248291016</v>
      </c>
      <c r="K41" s="222">
        <f>'Salida Stata'!AP11</f>
        <v>118.12403869628906</v>
      </c>
      <c r="L41" s="222">
        <f>'Salida Stata'!AV11</f>
        <v>118.2979736328125</v>
      </c>
      <c r="M41" s="222">
        <f>'Salida Stata'!BB11</f>
        <v>118.16474151611328</v>
      </c>
      <c r="N41" s="222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1.4820086701907487E-2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">
      <c r="D42" s="37">
        <f>+NOA!A15</f>
        <v>43009</v>
      </c>
      <c r="E42" s="222">
        <f>'Salida Stata'!F12</f>
        <v>119.73805236816406</v>
      </c>
      <c r="F42" s="222">
        <f>'Salida Stata'!L12</f>
        <v>119.85718536376953</v>
      </c>
      <c r="G42" s="222">
        <f>'Salida Stata'!R12</f>
        <v>120.04779052734375</v>
      </c>
      <c r="H42" s="222">
        <f>'Salida Stata'!X12</f>
        <v>120.15238952636719</v>
      </c>
      <c r="I42" s="222">
        <f>'Salida Stata'!AD12</f>
        <v>120.24544525146484</v>
      </c>
      <c r="J42" s="222">
        <f>'Salida Stata'!AJ12</f>
        <v>120.37268829345703</v>
      </c>
      <c r="K42" s="222">
        <f>'Salida Stata'!AP12</f>
        <v>120.27133941650391</v>
      </c>
      <c r="L42" s="222">
        <f>'Salida Stata'!AV12</f>
        <v>120.43116760253906</v>
      </c>
      <c r="M42" s="222">
        <f>'Salida Stata'!BB12</f>
        <v>120.23369598388672</v>
      </c>
      <c r="N42" s="222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1.723244587172057E-2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">
      <c r="D43" s="37">
        <f>+NOA!A16</f>
        <v>43040</v>
      </c>
      <c r="E43" s="222">
        <f>'Salida Stata'!F13</f>
        <v>121.19486236572266</v>
      </c>
      <c r="F43" s="222">
        <f>'Salida Stata'!L13</f>
        <v>121.36572265625</v>
      </c>
      <c r="G43" s="222">
        <f>'Salida Stata'!R13</f>
        <v>121.577880859375</v>
      </c>
      <c r="H43" s="222">
        <f>'Salida Stata'!X13</f>
        <v>121.72991180419922</v>
      </c>
      <c r="I43" s="222">
        <f>'Salida Stata'!AD13</f>
        <v>121.83953857421875</v>
      </c>
      <c r="J43" s="222">
        <f>'Salida Stata'!AJ13</f>
        <v>121.94252777099609</v>
      </c>
      <c r="K43" s="222">
        <f>'Salida Stata'!AP13</f>
        <v>121.85850524902344</v>
      </c>
      <c r="L43" s="222">
        <f>'Salida Stata'!AV13</f>
        <v>122.06346130371094</v>
      </c>
      <c r="M43" s="222">
        <f>'Salida Stata'!BB13</f>
        <v>121.90756225585938</v>
      </c>
      <c r="N43" s="222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1.5198780886818808E-2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">
      <c r="D44" s="37">
        <f>+NOA!A17</f>
        <v>43070</v>
      </c>
      <c r="E44" s="222">
        <f>'Salida Stata'!F14</f>
        <v>123.95622253417969</v>
      </c>
      <c r="F44" s="222">
        <f>'Salida Stata'!L14</f>
        <v>124.23841857910156</v>
      </c>
      <c r="G44" s="222">
        <f>'Salida Stata'!R14</f>
        <v>124.53909301757812</v>
      </c>
      <c r="H44" s="222">
        <f>'Salida Stata'!X14</f>
        <v>124.76552581787109</v>
      </c>
      <c r="I44" s="222">
        <f>'Salida Stata'!AD14</f>
        <v>124.78981781005859</v>
      </c>
      <c r="J44" s="222">
        <f>'Salida Stata'!AJ14</f>
        <v>124.94225311279297</v>
      </c>
      <c r="K44" s="222">
        <f>'Salida Stata'!AP14</f>
        <v>124.89597320556641</v>
      </c>
      <c r="L44" s="222">
        <f>'Salida Stata'!AV14</f>
        <v>125.27028656005859</v>
      </c>
      <c r="M44" s="222">
        <f>'Salida Stata'!BB14</f>
        <v>125.32512664794922</v>
      </c>
      <c r="N44" s="222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2.5717448539823273E-2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0.24329248885276833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">
      <c r="D45" s="37">
        <f>+NOA!A18</f>
        <v>43101</v>
      </c>
      <c r="E45" s="222">
        <f>'Salida Stata'!F15</f>
        <v>126.24305725097656</v>
      </c>
      <c r="F45" s="222">
        <f>'Salida Stata'!L15</f>
        <v>126.57081604003906</v>
      </c>
      <c r="G45" s="222">
        <f>'Salida Stata'!R15</f>
        <v>126.96721649169922</v>
      </c>
      <c r="H45" s="222">
        <f>'Salida Stata'!X15</f>
        <v>127.21641540527344</v>
      </c>
      <c r="I45" s="222">
        <f>'Salida Stata'!AD15</f>
        <v>127.21957397460938</v>
      </c>
      <c r="J45" s="222">
        <f>'Salida Stata'!AJ15</f>
        <v>127.38349914550781</v>
      </c>
      <c r="K45" s="222">
        <f>'Salida Stata'!AP15</f>
        <v>127.30996704101562</v>
      </c>
      <c r="L45" s="222">
        <f>'Salida Stata'!AV15</f>
        <v>127.79467010498047</v>
      </c>
      <c r="M45" s="222">
        <f>'Salida Stata'!BB15</f>
        <v>127.92584991455078</v>
      </c>
      <c r="N45" s="222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2.0133067113637937E-2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0.24654447693183723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">
      <c r="D46" s="37">
        <f>+NOA!A19</f>
        <v>43132</v>
      </c>
      <c r="E46" s="222">
        <f>'Salida Stata'!F16</f>
        <v>128.76020812988281</v>
      </c>
      <c r="F46" s="222">
        <f>'Salida Stata'!L16</f>
        <v>129.22213745117188</v>
      </c>
      <c r="G46" s="222">
        <f>'Salida Stata'!R16</f>
        <v>129.7119140625</v>
      </c>
      <c r="H46" s="222">
        <f>'Salida Stata'!X16</f>
        <v>130.111083984375</v>
      </c>
      <c r="I46" s="222">
        <f>'Salida Stata'!AD16</f>
        <v>130.04257202148438</v>
      </c>
      <c r="J46" s="222">
        <f>'Salida Stata'!AJ16</f>
        <v>130.19157409667969</v>
      </c>
      <c r="K46" s="222">
        <f>'Salida Stata'!AP16</f>
        <v>130.0750732421875</v>
      </c>
      <c r="L46" s="222">
        <f>'Salida Stata'!AV16</f>
        <v>130.74400329589844</v>
      </c>
      <c r="M46" s="222">
        <f>'Salida Stata'!BB16</f>
        <v>130.9835205078125</v>
      </c>
      <c r="N46" s="222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1.9817959192788281E-2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0.24602383681771656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">
      <c r="D47" s="37">
        <f>+NOA!A20</f>
        <v>43160</v>
      </c>
      <c r="E47" s="222">
        <f>'Salida Stata'!F17</f>
        <v>132.59921264648438</v>
      </c>
      <c r="F47" s="222">
        <f>'Salida Stata'!L17</f>
        <v>133.06901550292969</v>
      </c>
      <c r="G47" s="222">
        <f>'Salida Stata'!R17</f>
        <v>133.59829711914062</v>
      </c>
      <c r="H47" s="222">
        <f>'Salida Stata'!X17</f>
        <v>134.169677734375</v>
      </c>
      <c r="I47" s="222">
        <f>'Salida Stata'!AD17</f>
        <v>134.21647644042969</v>
      </c>
      <c r="J47" s="222">
        <f>'Salida Stata'!AJ17</f>
        <v>134.31768798828125</v>
      </c>
      <c r="K47" s="222">
        <f>'Salida Stata'!AP17</f>
        <v>134.32760620117188</v>
      </c>
      <c r="L47" s="222">
        <f>'Salida Stata'!AV17</f>
        <v>135.03805541992188</v>
      </c>
      <c r="M47" s="222">
        <f>'Salida Stata'!BB17</f>
        <v>135.24542236328125</v>
      </c>
      <c r="N47" s="222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2.1337087519172293E-2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0.24443999449327403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">
      <c r="D48" s="37">
        <f>+NOA!A21</f>
        <v>43191</v>
      </c>
      <c r="E48" s="222">
        <f>'Salida Stata'!F18</f>
        <v>136.18673706054688</v>
      </c>
      <c r="F48" s="222">
        <f>'Salida Stata'!L18</f>
        <v>136.81892395019531</v>
      </c>
      <c r="G48" s="222">
        <f>'Salida Stata'!R18</f>
        <v>137.44590759277344</v>
      </c>
      <c r="H48" s="222">
        <f>'Salida Stata'!X18</f>
        <v>138.05178833007812</v>
      </c>
      <c r="I48" s="222">
        <f>'Salida Stata'!AD18</f>
        <v>138.07632446289062</v>
      </c>
      <c r="J48" s="222">
        <f>'Salida Stata'!AJ18</f>
        <v>138.28913879394531</v>
      </c>
      <c r="K48" s="222">
        <f>'Salida Stata'!AP18</f>
        <v>138.31684875488281</v>
      </c>
      <c r="L48" s="222">
        <f>'Salida Stata'!AV18</f>
        <v>139.19454956054688</v>
      </c>
      <c r="M48" s="222">
        <f>'Salida Stata'!BB18</f>
        <v>139.49473571777344</v>
      </c>
      <c r="N48" s="222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2.5682878463693992E-2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0.24618172927935977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">
      <c r="D49" s="37">
        <f>+NOA!A22</f>
        <v>43221</v>
      </c>
      <c r="E49" s="222">
        <f>'Salida Stata'!F19</f>
        <v>139.46290588378906</v>
      </c>
      <c r="F49" s="222">
        <f>'Salida Stata'!L19</f>
        <v>140.07795715332031</v>
      </c>
      <c r="G49" s="222">
        <f>'Salida Stata'!R19</f>
        <v>140.64836120605469</v>
      </c>
      <c r="H49" s="222">
        <f>'Salida Stata'!X19</f>
        <v>141.25656127929688</v>
      </c>
      <c r="I49" s="222">
        <f>'Salida Stata'!AD19</f>
        <v>141.23207092285156</v>
      </c>
      <c r="J49" s="222">
        <f>'Salida Stata'!AJ19</f>
        <v>141.43795776367188</v>
      </c>
      <c r="K49" s="222">
        <f>'Salida Stata'!AP19</f>
        <v>141.42930603027344</v>
      </c>
      <c r="L49" s="222">
        <f>'Salida Stata'!AV19</f>
        <v>142.25791931152344</v>
      </c>
      <c r="M49" s="222">
        <f>'Salida Stata'!BB19</f>
        <v>142.51803588867188</v>
      </c>
      <c r="N49" s="222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2.6526893261139328E-2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0.25578369462239814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">
      <c r="D50" s="37">
        <f>+NOA!A23</f>
        <v>43252</v>
      </c>
      <c r="E50" s="222">
        <f>'Salida Stata'!F20</f>
        <v>144.65101623535156</v>
      </c>
      <c r="F50" s="222">
        <f>'Salida Stata'!L20</f>
        <v>145.17010498046875</v>
      </c>
      <c r="G50" s="222">
        <f>'Salida Stata'!R20</f>
        <v>145.62782287597656</v>
      </c>
      <c r="H50" s="222">
        <f>'Salida Stata'!X20</f>
        <v>146.29025268554688</v>
      </c>
      <c r="I50" s="222">
        <f>'Salida Stata'!AD20</f>
        <v>146.12059020996094</v>
      </c>
      <c r="J50" s="222">
        <f>'Salida Stata'!AJ20</f>
        <v>146.18092346191406</v>
      </c>
      <c r="K50" s="222">
        <f>'Salida Stata'!AP20</f>
        <v>146.09968566894531</v>
      </c>
      <c r="L50" s="222">
        <f>'Salida Stata'!AV20</f>
        <v>146.87687683105469</v>
      </c>
      <c r="M50" s="222">
        <f>'Salida Stata'!BB20</f>
        <v>147.17889404296875</v>
      </c>
      <c r="N50" s="222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3.7692548032220774E-2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0.28628672446443582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">
      <c r="D51" s="37">
        <f>+NOA!A24</f>
        <v>43282</v>
      </c>
      <c r="E51" s="222">
        <f>'Salida Stata'!F21</f>
        <v>149.73870849609375</v>
      </c>
      <c r="F51" s="222">
        <f>'Salida Stata'!L21</f>
        <v>150.24055480957031</v>
      </c>
      <c r="G51" s="222">
        <f>'Salida Stata'!R21</f>
        <v>150.70704650878906</v>
      </c>
      <c r="H51" s="222">
        <f>'Salida Stata'!X21</f>
        <v>151.45175170898438</v>
      </c>
      <c r="I51" s="222">
        <f>'Salida Stata'!AD21</f>
        <v>151.23635864257812</v>
      </c>
      <c r="J51" s="222">
        <f>'Salida Stata'!AJ21</f>
        <v>151.19056701660156</v>
      </c>
      <c r="K51" s="222">
        <f>'Salida Stata'!AP21</f>
        <v>151.09405517578125</v>
      </c>
      <c r="L51" s="222">
        <f>'Salida Stata'!AV21</f>
        <v>151.93069458007812</v>
      </c>
      <c r="M51" s="222">
        <f>'Salida Stata'!BB21</f>
        <v>152.32565307617188</v>
      </c>
      <c r="N51" s="222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3.9056920266368644E-2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0.31170935994270099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">
      <c r="D52" s="37">
        <f>+NOA!A25</f>
        <v>43313</v>
      </c>
      <c r="E52" s="222">
        <f>'Salida Stata'!F22</f>
        <v>156.07196044921875</v>
      </c>
      <c r="F52" s="222">
        <f>'Salida Stata'!L22</f>
        <v>156.54644775390625</v>
      </c>
      <c r="G52" s="222">
        <f>'Salida Stata'!R22</f>
        <v>156.98464965820312</v>
      </c>
      <c r="H52" s="222">
        <f>'Salida Stata'!X22</f>
        <v>157.83126831054688</v>
      </c>
      <c r="I52" s="222">
        <f>'Salida Stata'!AD22</f>
        <v>157.42239379882812</v>
      </c>
      <c r="J52" s="222">
        <f>'Salida Stata'!AJ22</f>
        <v>157.27438354492188</v>
      </c>
      <c r="K52" s="222">
        <f>'Salida Stata'!AP22</f>
        <v>157.08892822265625</v>
      </c>
      <c r="L52" s="222">
        <f>'Salida Stata'!AV22</f>
        <v>157.93873596191406</v>
      </c>
      <c r="M52" s="222">
        <f>'Salida Stata'!BB22</f>
        <v>158.4281005859375</v>
      </c>
      <c r="N52" s="222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3.8510878610216626E-2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0.34660182372316606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">
      <c r="D53" s="37">
        <f>+NOA!A26</f>
        <v>43344</v>
      </c>
      <c r="E53" s="222">
        <f>'Salida Stata'!F23</f>
        <v>165.43977355957031</v>
      </c>
      <c r="F53" s="222">
        <f>'Salida Stata'!L23</f>
        <v>165.93229675292969</v>
      </c>
      <c r="G53" s="222">
        <f>'Salida Stata'!R23</f>
        <v>166.37702941894531</v>
      </c>
      <c r="H53" s="222">
        <f>'Salida Stata'!X23</f>
        <v>167.29362487792969</v>
      </c>
      <c r="I53" s="222">
        <f>'Salida Stata'!AD23</f>
        <v>166.7930908203125</v>
      </c>
      <c r="J53" s="222">
        <f>'Salida Stata'!AJ23</f>
        <v>166.56990051269531</v>
      </c>
      <c r="K53" s="222">
        <f>'Salida Stata'!AP23</f>
        <v>166.49249267578125</v>
      </c>
      <c r="L53" s="222">
        <f>'Salida Stata'!AV23</f>
        <v>167.39213562011719</v>
      </c>
      <c r="M53" s="222">
        <f>'Salida Stata'!BB23</f>
        <v>168.15635681152344</v>
      </c>
      <c r="N53" s="222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5.6849257868421654E-2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0.40237186541236447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">
      <c r="D54" s="37">
        <f>+NOA!A27</f>
        <v>43374</v>
      </c>
      <c r="E54" s="222">
        <f>'Salida Stata'!F24</f>
        <v>174.40306091308594</v>
      </c>
      <c r="F54" s="222">
        <f>'Salida Stata'!L24</f>
        <v>174.99908447265625</v>
      </c>
      <c r="G54" s="222">
        <f>'Salida Stata'!R24</f>
        <v>175.41915893554688</v>
      </c>
      <c r="H54" s="222">
        <f>'Salida Stata'!X24</f>
        <v>176.49163818359375</v>
      </c>
      <c r="I54" s="222">
        <f>'Salida Stata'!AD24</f>
        <v>175.85038757324219</v>
      </c>
      <c r="J54" s="222">
        <f>'Salida Stata'!AJ24</f>
        <v>175.51286315917969</v>
      </c>
      <c r="K54" s="222">
        <f>'Salida Stata'!AP24</f>
        <v>175.42005920410156</v>
      </c>
      <c r="L54" s="222">
        <f>'Salida Stata'!AV24</f>
        <v>176.46946716308594</v>
      </c>
      <c r="M54" s="222">
        <f>'Salida Stata'!BB24</f>
        <v>177.4508056640625</v>
      </c>
      <c r="N54" s="222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5.1870163794927704E-2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0.45012394144447421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">
      <c r="D55" s="37">
        <f>+NOA!A28</f>
        <v>43405</v>
      </c>
      <c r="E55" s="222">
        <f>'Salida Stata'!F25</f>
        <v>179.83222961425781</v>
      </c>
      <c r="F55" s="222">
        <f>'Salida Stata'!L25</f>
        <v>180.44522094726562</v>
      </c>
      <c r="G55" s="222">
        <f>'Salida Stata'!R25</f>
        <v>180.95248413085938</v>
      </c>
      <c r="H55" s="222">
        <f>'Salida Stata'!X25</f>
        <v>182.08544921875</v>
      </c>
      <c r="I55" s="222">
        <f>'Salida Stata'!AD25</f>
        <v>181.59878540039062</v>
      </c>
      <c r="J55" s="222">
        <f>'Salida Stata'!AJ25</f>
        <v>181.28443908691406</v>
      </c>
      <c r="K55" s="222">
        <f>'Salida Stata'!AP25</f>
        <v>181.22207641601562</v>
      </c>
      <c r="L55" s="222">
        <f>'Salida Stata'!AV25</f>
        <v>182.23208618164062</v>
      </c>
      <c r="M55" s="222">
        <f>'Salida Stata'!BB25</f>
        <v>183.13223266601562</v>
      </c>
      <c r="N55" s="222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3.5477164391880089E-2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0.47908986414662191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">
      <c r="D56" s="37">
        <f>+NOA!A29</f>
        <v>43435</v>
      </c>
      <c r="E56" s="222">
        <f>'Salida Stata'!F26</f>
        <v>183.77278137207031</v>
      </c>
      <c r="F56" s="222">
        <f>'Salida Stata'!L26</f>
        <v>184.47761535644531</v>
      </c>
      <c r="G56" s="222">
        <f>'Salida Stata'!R26</f>
        <v>185.07652282714844</v>
      </c>
      <c r="H56" s="222">
        <f>'Salida Stata'!X26</f>
        <v>186.33424377441406</v>
      </c>
      <c r="I56" s="222">
        <f>'Salida Stata'!AD26</f>
        <v>185.85690307617188</v>
      </c>
      <c r="J56" s="222">
        <f>'Salida Stata'!AJ26</f>
        <v>185.52999877929688</v>
      </c>
      <c r="K56" s="222">
        <f>'Salida Stata'!AP26</f>
        <v>185.47267150878906</v>
      </c>
      <c r="L56" s="222">
        <f>'Salida Stata'!AV26</f>
        <v>186.54270935058594</v>
      </c>
      <c r="M56" s="222">
        <f>'Salida Stata'!BB26</f>
        <v>187.47714233398438</v>
      </c>
      <c r="N56" s="222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2.4990115363796361E-2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0.47804104594620012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">
      <c r="D57" s="37">
        <f>+NOA!A30</f>
        <v>43466</v>
      </c>
      <c r="E57" s="222">
        <f>'Salida Stata'!F27</f>
        <v>189.70355224609375</v>
      </c>
      <c r="F57" s="222">
        <f>'Salida Stata'!L27</f>
        <v>190.37812805175781</v>
      </c>
      <c r="G57" s="222">
        <f>'Salida Stata'!R27</f>
        <v>191.09317016601562</v>
      </c>
      <c r="H57" s="222">
        <f>'Salida Stata'!X27</f>
        <v>192.29811096191406</v>
      </c>
      <c r="I57" s="222">
        <f>'Salida Stata'!AD27</f>
        <v>191.74838256835938</v>
      </c>
      <c r="J57" s="222">
        <f>'Salida Stata'!AJ27</f>
        <v>191.5084228515625</v>
      </c>
      <c r="K57" s="222">
        <f>'Salida Stata'!AP27</f>
        <v>191.38957214355469</v>
      </c>
      <c r="L57" s="222">
        <f>'Salida Stata'!AV27</f>
        <v>192.44752502441406</v>
      </c>
      <c r="M57" s="222">
        <f>'Salida Stata'!BB27</f>
        <v>193.40130615234375</v>
      </c>
      <c r="N57" s="222">
        <f>'Salida Stata'!BH27</f>
        <v>192.16824340820312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3.3021531390956094E-2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0.4967147659099953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192.16824340820312</v>
      </c>
      <c r="AV57" s="52">
        <f t="shared" si="12"/>
        <v>-2.4646911621093892E-2</v>
      </c>
    </row>
    <row r="58" spans="4:48" x14ac:dyDescent="0.2">
      <c r="D58" s="37">
        <f>+NOA!A31</f>
        <v>43497</v>
      </c>
      <c r="E58" s="222">
        <f>'Salida Stata'!F28</f>
        <v>198.69491577148438</v>
      </c>
      <c r="F58" s="222">
        <f>'Salida Stata'!L28</f>
        <v>199.0252685546875</v>
      </c>
      <c r="G58" s="222">
        <f>'Salida Stata'!R28</f>
        <v>199.49407958984375</v>
      </c>
      <c r="H58" s="222">
        <f>'Salida Stata'!X28</f>
        <v>200.50868225097656</v>
      </c>
      <c r="I58" s="222">
        <f>'Salida Stata'!AD28</f>
        <v>199.63873291015625</v>
      </c>
      <c r="J58" s="222">
        <f>'Salida Stata'!AJ28</f>
        <v>199.26495361328125</v>
      </c>
      <c r="K58" s="222">
        <f>'Salida Stata'!AP28</f>
        <v>198.91023254394531</v>
      </c>
      <c r="L58" s="222">
        <f>'Salida Stata'!AV28</f>
        <v>199.66950988769531</v>
      </c>
      <c r="M58" s="222">
        <f>'Salida Stata'!BB28</f>
        <v>200.54310607910156</v>
      </c>
      <c r="N58" s="222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4.1052617791711876E-2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0.52787937405165142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">
      <c r="D59" s="37">
        <f>+NOA!A32</f>
        <v>43525</v>
      </c>
      <c r="E59" s="222">
        <f>'Salida Stata'!F29</f>
        <v>208.48495483398438</v>
      </c>
      <c r="F59" s="222">
        <f>'Salida Stata'!L29</f>
        <v>208.673095703125</v>
      </c>
      <c r="G59" s="222">
        <f>'Salida Stata'!R29</f>
        <v>209.04583740234375</v>
      </c>
      <c r="H59" s="222">
        <f>'Salida Stata'!X29</f>
        <v>210.27105712890625</v>
      </c>
      <c r="I59" s="222">
        <f>'Salida Stata'!AD29</f>
        <v>209.48329162597656</v>
      </c>
      <c r="J59" s="222">
        <f>'Salida Stata'!AJ29</f>
        <v>208.98101806640625</v>
      </c>
      <c r="K59" s="222">
        <f>'Salida Stata'!AP29</f>
        <v>208.56834411621094</v>
      </c>
      <c r="L59" s="222">
        <f>'Salida Stata'!AV29</f>
        <v>209.27627563476562</v>
      </c>
      <c r="M59" s="222">
        <f>'Salida Stata'!BB29</f>
        <v>209.82685852050781</v>
      </c>
      <c r="N59" s="222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3.9183171522055416E-2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0.55457640090869886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">
      <c r="D60" s="37">
        <f>+NOA!A33</f>
        <v>43556</v>
      </c>
      <c r="E60" s="222">
        <f>'Salida Stata'!F30</f>
        <v>215.66903686523438</v>
      </c>
      <c r="F60" s="222">
        <f>'Salida Stata'!L30</f>
        <v>216.05158996582031</v>
      </c>
      <c r="G60" s="222">
        <f>'Salida Stata'!R30</f>
        <v>216.53559875488281</v>
      </c>
      <c r="H60" s="222">
        <f>'Salida Stata'!X30</f>
        <v>217.95008850097656</v>
      </c>
      <c r="I60" s="222">
        <f>'Salida Stata'!AD30</f>
        <v>217.17767333984375</v>
      </c>
      <c r="J60" s="222">
        <f>'Salida Stata'!AJ30</f>
        <v>216.72714233398438</v>
      </c>
      <c r="K60" s="222">
        <f>'Salida Stata'!AP30</f>
        <v>216.49375915527344</v>
      </c>
      <c r="L60" s="222">
        <f>'Salida Stata'!AV30</f>
        <v>217.34269714355469</v>
      </c>
      <c r="M60" s="222">
        <f>'Salida Stata'!BB30</f>
        <v>218.08203125</v>
      </c>
      <c r="N60" s="222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3.3762264634799255E-2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0.56682192371028961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">
      <c r="D61" s="37">
        <f>+NOA!A34</f>
        <v>43586</v>
      </c>
      <c r="E61" s="222">
        <f>'Salida Stata'!F31</f>
        <v>223.71905517578125</v>
      </c>
      <c r="F61" s="222">
        <f>'Salida Stata'!L31</f>
        <v>224.40798950195312</v>
      </c>
      <c r="G61" s="222">
        <f>'Salida Stata'!R31</f>
        <v>225.12159729003906</v>
      </c>
      <c r="H61" s="222">
        <f>'Salida Stata'!X31</f>
        <v>226.71188354492188</v>
      </c>
      <c r="I61" s="222">
        <f>'Salida Stata'!AD31</f>
        <v>225.81430053710938</v>
      </c>
      <c r="J61" s="222">
        <f>'Salida Stata'!AJ31</f>
        <v>225.51669311523438</v>
      </c>
      <c r="K61" s="222">
        <f>'Salida Stata'!AP31</f>
        <v>225.31468200683594</v>
      </c>
      <c r="L61" s="222">
        <f>'Salida Stata'!AV31</f>
        <v>226.58323669433594</v>
      </c>
      <c r="M61" s="222">
        <f>'Salida Stata'!BB31</f>
        <v>227.651123046875</v>
      </c>
      <c r="N61" s="222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4.2940556600827184E-2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0.59187464053422256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">
      <c r="D62" s="37">
        <f>+NOA!A35</f>
        <v>43617</v>
      </c>
      <c r="E62" s="222">
        <f>'Salida Stata'!F32</f>
        <v>229.80722045898438</v>
      </c>
      <c r="F62" s="222">
        <f>'Salida Stata'!L32</f>
        <v>230.50418090820312</v>
      </c>
      <c r="G62" s="222">
        <f>'Salida Stata'!R32</f>
        <v>231.32943725585938</v>
      </c>
      <c r="H62" s="222">
        <f>'Salida Stata'!X32</f>
        <v>232.85842895507812</v>
      </c>
      <c r="I62" s="222">
        <f>'Salida Stata'!AD32</f>
        <v>232.02861022949219</v>
      </c>
      <c r="J62" s="222">
        <f>'Salida Stata'!AJ32</f>
        <v>231.88627624511719</v>
      </c>
      <c r="K62" s="222">
        <f>'Salida Stata'!AP32</f>
        <v>231.75125122070312</v>
      </c>
      <c r="L62" s="222">
        <f>'Salida Stata'!AV32</f>
        <v>232.93511962890625</v>
      </c>
      <c r="M62" s="222">
        <f>'Salida Stata'!BB32</f>
        <v>233.93728637695312</v>
      </c>
      <c r="N62" s="222">
        <f>'Salida Stata'!BH32</f>
        <v>232.03872680664062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3.2032941663920234E-2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0.58319250836493164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232.03872680664062</v>
      </c>
      <c r="AV62" s="52">
        <f t="shared" si="12"/>
        <v>-2.2315063476562536E-2</v>
      </c>
    </row>
    <row r="63" spans="4:48" x14ac:dyDescent="0.2">
      <c r="D63" s="37">
        <f>+NOA!A36</f>
        <v>43647</v>
      </c>
      <c r="E63" s="222">
        <f>'Salida Stata'!F33</f>
        <v>234.02998352050781</v>
      </c>
      <c r="F63" s="222">
        <f>'Salida Stata'!L33</f>
        <v>234.83052062988281</v>
      </c>
      <c r="G63" s="222">
        <f>'Salida Stata'!R33</f>
        <v>235.82220458984375</v>
      </c>
      <c r="H63" s="222">
        <f>'Salida Stata'!X33</f>
        <v>237.52223205566406</v>
      </c>
      <c r="I63" s="222">
        <f>'Salida Stata'!AD33</f>
        <v>236.811767578125</v>
      </c>
      <c r="J63" s="222">
        <f>'Salida Stata'!AJ33</f>
        <v>236.64260864257812</v>
      </c>
      <c r="K63" s="222">
        <f>'Salida Stata'!AP33</f>
        <v>236.59901428222656</v>
      </c>
      <c r="L63" s="222">
        <f>'Salida Stata'!AV33</f>
        <v>237.93484497070312</v>
      </c>
      <c r="M63" s="222">
        <f>'Salida Stata'!BB33</f>
        <v>239.01004028320312</v>
      </c>
      <c r="N63" s="222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2.4377981409086313E-2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0.56082647087813187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">
      <c r="D64" s="37">
        <f>+NOA!A37</f>
        <v>43678</v>
      </c>
      <c r="E64" s="222">
        <f>'Salida Stata'!F34</f>
        <v>244.06126403808594</v>
      </c>
      <c r="F64" s="222">
        <f>'Salida Stata'!L34</f>
        <v>244.60467529296875</v>
      </c>
      <c r="G64" s="222">
        <f>'Salida Stata'!R34</f>
        <v>245.51004028320312</v>
      </c>
      <c r="H64" s="222">
        <f>'Salida Stata'!X34</f>
        <v>247.11027526855469</v>
      </c>
      <c r="I64" s="222">
        <f>'Salida Stata'!AD34</f>
        <v>246.33285522460938</v>
      </c>
      <c r="J64" s="222">
        <f>'Salida Stata'!AJ34</f>
        <v>246.10258483886719</v>
      </c>
      <c r="K64" s="222">
        <f>'Salida Stata'!AP34</f>
        <v>246.13198852539062</v>
      </c>
      <c r="L64" s="222">
        <f>'Salida Stata'!AV34</f>
        <v>247.1900634765625</v>
      </c>
      <c r="M64" s="222">
        <f>'Salida Stata'!BB34</f>
        <v>248.32870483398438</v>
      </c>
      <c r="N64" s="222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3.9969880956224557E-2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0.56301927360136372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">
      <c r="D65" s="37">
        <f>+NOA!A38</f>
        <v>43709</v>
      </c>
      <c r="E65" s="222">
        <f>'Salida Stata'!F35</f>
        <v>258.04559326171875</v>
      </c>
      <c r="F65" s="222">
        <f>'Salida Stata'!L35</f>
        <v>258.54547119140625</v>
      </c>
      <c r="G65" s="222">
        <f>'Salida Stata'!R35</f>
        <v>259.40374755859375</v>
      </c>
      <c r="H65" s="222">
        <f>'Salida Stata'!X35</f>
        <v>260.97573852539062</v>
      </c>
      <c r="I65" s="222">
        <f>'Salida Stata'!AD35</f>
        <v>260.33123779296875</v>
      </c>
      <c r="J65" s="222">
        <f>'Salida Stata'!AJ35</f>
        <v>260.17169189453125</v>
      </c>
      <c r="K65" s="222">
        <f>'Salida Stata'!AP35</f>
        <v>260.34878540039062</v>
      </c>
      <c r="L65" s="222">
        <f>'Salida Stata'!AV35</f>
        <v>261.06719970703125</v>
      </c>
      <c r="M65" s="222">
        <f>'Salida Stata'!BB35</f>
        <v>262.07537841796875</v>
      </c>
      <c r="N65" s="222">
        <f>'Salida Stata'!BH35</f>
        <v>260.43020629882812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5.52025742657829E-2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0.56058392325287709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260.43020629882812</v>
      </c>
      <c r="AV65" s="52">
        <f t="shared" si="12"/>
        <v>-2.3846130371093732E-2</v>
      </c>
    </row>
    <row r="66" spans="4:48" x14ac:dyDescent="0.2">
      <c r="D66" s="37">
        <f>+NOA!A39</f>
        <v>43739</v>
      </c>
      <c r="E66" s="222">
        <f>'Salida Stata'!F36</f>
        <v>264.75006103515625</v>
      </c>
      <c r="F66" s="222">
        <f>'Salida Stata'!L36</f>
        <v>265.29190063476562</v>
      </c>
      <c r="G66" s="222">
        <f>'Salida Stata'!R36</f>
        <v>266.2879638671875</v>
      </c>
      <c r="H66" s="222">
        <f>'Salida Stata'!X36</f>
        <v>267.82952880859375</v>
      </c>
      <c r="I66" s="222">
        <f>'Salida Stata'!AD36</f>
        <v>267.38980102539062</v>
      </c>
      <c r="J66" s="222">
        <f>'Salida Stata'!AJ36</f>
        <v>267.40682983398438</v>
      </c>
      <c r="K66" s="222">
        <f>'Salida Stata'!AP36</f>
        <v>268.008056640625</v>
      </c>
      <c r="L66" s="222">
        <f>'Salida Stata'!AV36</f>
        <v>268.66934204101562</v>
      </c>
      <c r="M66" s="222">
        <f>'Salida Stata'!BB36</f>
        <v>269.99066162109375</v>
      </c>
      <c r="N66" s="222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2.7599346022509241E-2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0.52457506082523175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">
      <c r="D67" s="37">
        <f>+NOA!A40</f>
        <v>43770</v>
      </c>
      <c r="E67" s="222">
        <f>'Salida Stata'!F37</f>
        <v>274.73562622070312</v>
      </c>
      <c r="F67" s="222">
        <f>'Salida Stata'!L37</f>
        <v>275.46209716796875</v>
      </c>
      <c r="G67" s="222">
        <f>'Salida Stata'!R37</f>
        <v>276.56100463867188</v>
      </c>
      <c r="H67" s="222">
        <f>'Salida Stata'!X37</f>
        <v>278.34555053710938</v>
      </c>
      <c r="I67" s="222">
        <f>'Salida Stata'!AD37</f>
        <v>278.03921508789062</v>
      </c>
      <c r="J67" s="222">
        <f>'Salida Stata'!AJ37</f>
        <v>277.96047973632812</v>
      </c>
      <c r="K67" s="222">
        <f>'Salida Stata'!AP37</f>
        <v>278.34097290039062</v>
      </c>
      <c r="L67" s="222">
        <f>'Salida Stata'!AV37</f>
        <v>279.11965942382812</v>
      </c>
      <c r="M67" s="222">
        <f>'Salida Stata'!BB37</f>
        <v>280.19024658203125</v>
      </c>
      <c r="N67" s="222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4.1463031128899042E-2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0.53338829539814658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274.73562622070312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">
      <c r="D68" s="37">
        <f>+NOA!A41</f>
        <v>43800</v>
      </c>
      <c r="E68" s="222">
        <f>'Salida Stata'!F38</f>
        <v>284.72146606445312</v>
      </c>
      <c r="F68" s="222">
        <f>'Salida Stata'!L38</f>
        <v>285.60873413085938</v>
      </c>
      <c r="G68" s="222">
        <f>'Salida Stata'!R38</f>
        <v>286.79058837890625</v>
      </c>
      <c r="H68" s="222">
        <f>'Salida Stata'!X38</f>
        <v>288.81246948242188</v>
      </c>
      <c r="I68" s="222">
        <f>'Salida Stata'!AD38</f>
        <v>288.46893310546875</v>
      </c>
      <c r="J68" s="222">
        <f>'Salida Stata'!AJ38</f>
        <v>288.36798095703125</v>
      </c>
      <c r="K68" s="222">
        <f>'Salida Stata'!AP38</f>
        <v>288.9276123046875</v>
      </c>
      <c r="L68" s="222">
        <f>'Salida Stata'!AV38</f>
        <v>289.744873046875</v>
      </c>
      <c r="M68" s="222">
        <f>'Salida Stata'!BB38</f>
        <v>291.0694580078125</v>
      </c>
      <c r="N68" s="222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3.9030522611166907E-2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0.55439278686887672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284.72146606445312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">
      <c r="D69" s="37">
        <f>+NOA!A42</f>
        <v>43831</v>
      </c>
      <c r="E69" s="222">
        <f>'Salida Stata'!F39</f>
        <v>292.85992431640625</v>
      </c>
      <c r="F69" s="222">
        <f>'Salida Stata'!L39</f>
        <v>293.43682861328125</v>
      </c>
      <c r="G69" s="222">
        <f>'Salida Stata'!R39</f>
        <v>294.33734130859375</v>
      </c>
      <c r="H69" s="222">
        <f>'Salida Stata'!X39</f>
        <v>296.09100341796875</v>
      </c>
      <c r="I69" s="222">
        <f>'Salida Stata'!AD39</f>
        <v>295.4002685546875</v>
      </c>
      <c r="J69" s="222">
        <f>'Salida Stata'!AJ39</f>
        <v>295.0137939453125</v>
      </c>
      <c r="K69" s="222">
        <f>'Salida Stata'!AP39</f>
        <v>295.02328491210938</v>
      </c>
      <c r="L69" s="222">
        <f>'Salida Stata'!AV39</f>
        <v>295.71771240234375</v>
      </c>
      <c r="M69" s="222">
        <f>'Salida Stata'!BB39</f>
        <v>296.81399536132812</v>
      </c>
      <c r="N69" s="222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2.5060054460395165E-2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0.54241311177244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">
      <c r="D70" s="37">
        <f>+NOA!A43</f>
        <v>43862</v>
      </c>
      <c r="E70" s="222">
        <f>'Salida Stata'!F40</f>
        <v>298.98919677734375</v>
      </c>
      <c r="F70" s="222">
        <f>'Salida Stata'!L40</f>
        <v>299.20352172851562</v>
      </c>
      <c r="G70" s="222">
        <f>'Salida Stata'!R40</f>
        <v>299.79904174804688</v>
      </c>
      <c r="H70" s="222">
        <f>'Salida Stata'!X40</f>
        <v>301.37567138671875</v>
      </c>
      <c r="I70" s="222">
        <f>'Salida Stata'!AD40</f>
        <v>300.53890991210938</v>
      </c>
      <c r="J70" s="222">
        <f>'Salida Stata'!AJ40</f>
        <v>299.91461181640625</v>
      </c>
      <c r="K70" s="222">
        <f>'Salida Stata'!AP40</f>
        <v>299.77426147460938</v>
      </c>
      <c r="L70" s="222">
        <f>'Salida Stata'!AV40</f>
        <v>300.06448364257812</v>
      </c>
      <c r="M70" s="222">
        <f>'Salida Stata'!BB40</f>
        <v>300.96768188476562</v>
      </c>
      <c r="N70" s="222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1.7099969489737132E-2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0.50692510840810745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">
      <c r="D71" s="37">
        <f>+NOA!A44</f>
        <v>43891</v>
      </c>
      <c r="E71" s="222">
        <f>'Salida Stata'!F41</f>
        <v>310.7183837890625</v>
      </c>
      <c r="F71" s="222">
        <f>'Salida Stata'!L41</f>
        <v>310.58682250976562</v>
      </c>
      <c r="G71" s="222">
        <f>'Salida Stata'!R41</f>
        <v>310.91146850585938</v>
      </c>
      <c r="H71" s="222">
        <f>'Salida Stata'!X41</f>
        <v>312.4022216796875</v>
      </c>
      <c r="I71" s="222">
        <f>'Salida Stata'!AD41</f>
        <v>311.58139038085938</v>
      </c>
      <c r="J71" s="222">
        <f>'Salida Stata'!AJ41</f>
        <v>310.93612670898438</v>
      </c>
      <c r="K71" s="222">
        <f>'Salida Stata'!AP41</f>
        <v>310.71197509765625</v>
      </c>
      <c r="L71" s="222">
        <f>'Salida Stata'!AV41</f>
        <v>310.4910888671875</v>
      </c>
      <c r="M71" s="222">
        <f>'Salida Stata'!BB41</f>
        <v>310.79580688476562</v>
      </c>
      <c r="N71" s="222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2.8850905831644846E-2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0.49194223433710182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">
      <c r="D72" s="37">
        <f>+NOA!A45</f>
        <v>43922</v>
      </c>
      <c r="E72" s="222">
        <f>'Salida Stata'!F42</f>
        <v>319.94833374023438</v>
      </c>
      <c r="F72" s="222">
        <f>'Salida Stata'!L42</f>
        <v>319.35012817382812</v>
      </c>
      <c r="G72" s="222">
        <f>'Salida Stata'!R42</f>
        <v>319.29351806640625</v>
      </c>
      <c r="H72" s="222">
        <f>'Salida Stata'!X42</f>
        <v>320.5965576171875</v>
      </c>
      <c r="I72" s="222">
        <f>'Salida Stata'!AD42</f>
        <v>319.57052612304688</v>
      </c>
      <c r="J72" s="222">
        <f>'Salida Stata'!AJ42</f>
        <v>318.59423828125</v>
      </c>
      <c r="K72" s="222">
        <f>'Salida Stata'!AP42</f>
        <v>318.09381103515625</v>
      </c>
      <c r="L72" s="222">
        <f>'Salida Stata'!AV42</f>
        <v>317.51864624023438</v>
      </c>
      <c r="M72" s="222">
        <f>'Salida Stata'!BB42</f>
        <v>317.57406616210938</v>
      </c>
      <c r="N72" s="222">
        <f>'Salida Stata'!BH42</f>
        <v>315.08718872070312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2.2982756783193503E-2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0.47638507619798109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315.08718872070312</v>
      </c>
      <c r="AV72" s="52">
        <f t="shared" si="12"/>
        <v>4.8611450195312322E-2</v>
      </c>
    </row>
    <row r="73" spans="4:48" x14ac:dyDescent="0.2">
      <c r="D73" s="37">
        <f>+NOA!A46</f>
        <v>43952</v>
      </c>
      <c r="E73" s="222">
        <f>'Salida Stata'!F43</f>
        <v>324.83004760742188</v>
      </c>
      <c r="F73" s="222">
        <f>'Salida Stata'!L43</f>
        <v>324.32376098632812</v>
      </c>
      <c r="G73" s="222">
        <f>'Salida Stata'!R43</f>
        <v>324.21084594726562</v>
      </c>
      <c r="H73" s="222">
        <f>'Salida Stata'!X43</f>
        <v>325.38937377929688</v>
      </c>
      <c r="I73" s="222">
        <f>'Salida Stata'!AD43</f>
        <v>324.525634765625</v>
      </c>
      <c r="J73" s="222">
        <f>'Salida Stata'!AJ43</f>
        <v>323.71817016601562</v>
      </c>
      <c r="K73" s="222">
        <f>'Salida Stata'!AP43</f>
        <v>323.47100830078125</v>
      </c>
      <c r="L73" s="222">
        <f>'Salida Stata'!AV43</f>
        <v>322.71182250976562</v>
      </c>
      <c r="M73" s="222">
        <f>'Salida Stata'!BB43</f>
        <v>322.737060546875</v>
      </c>
      <c r="N73" s="222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2.1215313561585125E-2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0.44563085497520127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">
      <c r="D74" s="37">
        <f>+NOA!A47</f>
        <v>43983</v>
      </c>
      <c r="E74" s="222">
        <f>'Salida Stata'!F44</f>
        <v>331.45135498046875</v>
      </c>
      <c r="F74" s="222">
        <f>'Salida Stata'!L44</f>
        <v>330.94607543945312</v>
      </c>
      <c r="G74" s="222">
        <f>'Salida Stata'!R44</f>
        <v>330.73291015625</v>
      </c>
      <c r="H74" s="222">
        <f>'Salida Stata'!X44</f>
        <v>331.70114135742188</v>
      </c>
      <c r="I74" s="222">
        <f>'Salida Stata'!AD44</f>
        <v>331.11911010742188</v>
      </c>
      <c r="J74" s="222">
        <f>'Salida Stata'!AJ44</f>
        <v>330.62417602539062</v>
      </c>
      <c r="K74" s="222">
        <f>'Salida Stata'!AP44</f>
        <v>330.63568115234375</v>
      </c>
      <c r="L74" s="222">
        <f>'Salida Stata'!AV44</f>
        <v>329.693359375</v>
      </c>
      <c r="M74" s="222">
        <f>'Salida Stata'!BB44</f>
        <v>329.454833984375</v>
      </c>
      <c r="N74" s="222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2.6106693891532196E-2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0.43732960189680692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">
      <c r="D75" s="37">
        <f>+NOA!A48</f>
        <v>44013</v>
      </c>
      <c r="E75" s="222">
        <f>'Salida Stata'!F45</f>
        <v>336.94873046875</v>
      </c>
      <c r="F75" s="222">
        <f>'Salida Stata'!L45</f>
        <v>336.5999755859375</v>
      </c>
      <c r="G75" s="222">
        <f>'Salida Stata'!R45</f>
        <v>336.53579711914062</v>
      </c>
      <c r="H75" s="222">
        <f>'Salida Stata'!X45</f>
        <v>337.534423828125</v>
      </c>
      <c r="I75" s="222">
        <f>'Salida Stata'!AD45</f>
        <v>337.26345825195312</v>
      </c>
      <c r="J75" s="222">
        <f>'Salida Stata'!AJ45</f>
        <v>336.87661743164062</v>
      </c>
      <c r="K75" s="222">
        <f>'Salida Stata'!AP45</f>
        <v>337.29592895507812</v>
      </c>
      <c r="L75" s="222">
        <f>'Salida Stata'!AV45</f>
        <v>336.32681274414062</v>
      </c>
      <c r="M75" s="222">
        <f>'Salida Stata'!BB45</f>
        <v>336.26821899414062</v>
      </c>
      <c r="N75" s="222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2.3862673414356328E-2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0.43660656074562865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">
      <c r="D76" s="37">
        <f>+NOA!A49</f>
        <v>44044</v>
      </c>
      <c r="E76" s="222">
        <f>'Salida Stata'!F46</f>
        <v>345.74468994140625</v>
      </c>
      <c r="F76" s="222">
        <f>'Salida Stata'!L46</f>
        <v>345.345703125</v>
      </c>
      <c r="G76" s="222">
        <f>'Salida Stata'!R46</f>
        <v>345.1864013671875</v>
      </c>
      <c r="H76" s="222">
        <f>'Salida Stata'!X46</f>
        <v>346.22149658203125</v>
      </c>
      <c r="I76" s="222">
        <f>'Salida Stata'!AD46</f>
        <v>345.88104248046875</v>
      </c>
      <c r="J76" s="222">
        <f>'Salida Stata'!AJ46</f>
        <v>345.45462036132812</v>
      </c>
      <c r="K76" s="222">
        <f>'Salida Stata'!AP46</f>
        <v>345.92935180664062</v>
      </c>
      <c r="L76" s="222">
        <f>'Salida Stata'!AV46</f>
        <v>344.83279418945312</v>
      </c>
      <c r="M76" s="222">
        <f>'Salida Stata'!BB46</f>
        <v>344.79806518554688</v>
      </c>
      <c r="N76" s="222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2.3854699758233622E-2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0.41434517081445921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">
      <c r="D77" s="37">
        <f>+NOA!A50</f>
        <v>44075</v>
      </c>
      <c r="E77" s="222">
        <f>'Salida Stata'!F47</f>
        <v>354.20733642578125</v>
      </c>
      <c r="F77" s="222">
        <f>'Salida Stata'!L47</f>
        <v>353.58929443359375</v>
      </c>
      <c r="G77" s="222">
        <f>'Salida Stata'!R47</f>
        <v>353.21517944335938</v>
      </c>
      <c r="H77" s="222">
        <f>'Salida Stata'!X47</f>
        <v>354.14642333984375</v>
      </c>
      <c r="I77" s="222">
        <f>'Salida Stata'!AD47</f>
        <v>353.861328125</v>
      </c>
      <c r="J77" s="222">
        <f>'Salida Stata'!AJ47</f>
        <v>353.23672485351562</v>
      </c>
      <c r="K77" s="222">
        <f>'Salida Stata'!AP47</f>
        <v>353.58810424804688</v>
      </c>
      <c r="L77" s="222">
        <f>'Salida Stata'!AV47</f>
        <v>352.19595336914062</v>
      </c>
      <c r="M77" s="222">
        <f>'Salida Stata'!BB47</f>
        <v>351.95211791992188</v>
      </c>
      <c r="N77" s="222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1.9422225957212991E-2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0.36638683174814557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">
      <c r="D78" s="37">
        <f>+NOA!A51</f>
        <v>44105</v>
      </c>
      <c r="E78" s="222">
        <f>'Salida Stata'!F48</f>
        <v>369.62295532226562</v>
      </c>
      <c r="F78" s="222">
        <f>'Salida Stata'!L48</f>
        <v>368.66189575195312</v>
      </c>
      <c r="G78" s="222">
        <f>'Salida Stata'!R48</f>
        <v>367.78298950195312</v>
      </c>
      <c r="H78" s="222">
        <f>'Salida Stata'!X48</f>
        <v>368.58175659179688</v>
      </c>
      <c r="I78" s="222">
        <f>'Salida Stata'!AD48</f>
        <v>367.95437622070312</v>
      </c>
      <c r="J78" s="222">
        <f>'Salida Stata'!AJ48</f>
        <v>367.1959228515625</v>
      </c>
      <c r="K78" s="222">
        <f>'Salida Stata'!AP48</f>
        <v>367.42068481445312</v>
      </c>
      <c r="L78" s="222">
        <f>'Salida Stata'!AV48</f>
        <v>365.66421508789062</v>
      </c>
      <c r="M78" s="222">
        <f>'Salida Stata'!BB48</f>
        <v>365.24603271484375</v>
      </c>
      <c r="N78" s="222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3.9937962706925179E-2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0.38279334604268134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369.62295532226562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">
      <c r="D79" s="37">
        <f>+NOA!A52</f>
        <v>44136</v>
      </c>
      <c r="E79" s="222">
        <f>'Salida Stata'!F49</f>
        <v>380.41265869140625</v>
      </c>
      <c r="F79" s="222">
        <f>'Salida Stata'!L49</f>
        <v>379.58755493164062</v>
      </c>
      <c r="G79" s="222">
        <f>'Salida Stata'!R49</f>
        <v>378.78472900390625</v>
      </c>
      <c r="H79" s="222">
        <f>'Salida Stata'!X49</f>
        <v>379.614990234375</v>
      </c>
      <c r="I79" s="222">
        <f>'Salida Stata'!AD49</f>
        <v>379.20361328125</v>
      </c>
      <c r="J79" s="222">
        <f>'Salida Stata'!AJ49</f>
        <v>378.59457397460938</v>
      </c>
      <c r="K79" s="222">
        <f>'Salida Stata'!AP49</f>
        <v>379.14419555664062</v>
      </c>
      <c r="L79" s="222">
        <f>'Salida Stata'!AV49</f>
        <v>377.3768310546875</v>
      </c>
      <c r="M79" s="222">
        <f>'Salida Stata'!BB49</f>
        <v>377.08441162109375</v>
      </c>
      <c r="N79" s="222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3.4038468341879069E-2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0.37293544834271319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">
      <c r="D80" s="37">
        <f>+NOA!A53</f>
        <v>44166</v>
      </c>
      <c r="E80" s="222">
        <f>'Salida Stata'!F50</f>
        <v>398.2567138671875</v>
      </c>
      <c r="F80" s="222">
        <f>'Salida Stata'!L50</f>
        <v>396.97048950195312</v>
      </c>
      <c r="G80" s="222">
        <f>'Salida Stata'!R50</f>
        <v>395.69747924804688</v>
      </c>
      <c r="H80" s="222">
        <f>'Salida Stata'!X50</f>
        <v>396.417724609375</v>
      </c>
      <c r="I80" s="222">
        <f>'Salida Stata'!AD50</f>
        <v>395.728271484375</v>
      </c>
      <c r="J80" s="222">
        <f>'Salida Stata'!AJ50</f>
        <v>394.6298828125</v>
      </c>
      <c r="K80" s="222">
        <f>'Salida Stata'!AP50</f>
        <v>394.71109008789062</v>
      </c>
      <c r="L80" s="222">
        <f>'Salida Stata'!AV50</f>
        <v>392.55169677734375</v>
      </c>
      <c r="M80" s="222">
        <f>'Salida Stata'!BB50</f>
        <v>391.89727783203125</v>
      </c>
      <c r="N80" s="222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4.5253308285080784E-2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0.38115800085992402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">
      <c r="D81" s="37">
        <f>+NOA!A54</f>
        <v>44197</v>
      </c>
      <c r="E81" s="222">
        <f>'Salida Stata'!F51</f>
        <v>420.33148193359375</v>
      </c>
      <c r="F81" s="222">
        <f>'Salida Stata'!L51</f>
        <v>419.32281494140625</v>
      </c>
      <c r="G81" s="222">
        <f>'Salida Stata'!R51</f>
        <v>418.18783569335938</v>
      </c>
      <c r="H81" s="222">
        <f>'Salida Stata'!X51</f>
        <v>419.25515747070312</v>
      </c>
      <c r="I81" s="222">
        <f>'Salida Stata'!AD51</f>
        <v>418.260498046875</v>
      </c>
      <c r="J81" s="222">
        <f>'Salida Stata'!AJ51</f>
        <v>417.08761596679688</v>
      </c>
      <c r="K81" s="222">
        <f>'Salida Stata'!AP51</f>
        <v>416.7869873046875</v>
      </c>
      <c r="L81" s="222">
        <f>'Salida Stata'!AV51</f>
        <v>415.04742431640625</v>
      </c>
      <c r="M81" s="222">
        <f>'Salida Stata'!BB51</f>
        <v>414.3402099609375</v>
      </c>
      <c r="N81" s="222">
        <f>'Salida Stata'!BH51</f>
        <v>412.74612426757812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5.5901944397543923E-2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0.42271412516988782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412.74612426757812</v>
      </c>
      <c r="AV81" s="52">
        <f t="shared" si="12"/>
        <v>7.5853576660156463E-2</v>
      </c>
    </row>
    <row r="82" spans="4:49" x14ac:dyDescent="0.2">
      <c r="D82" s="37">
        <f>+NOA!A55</f>
        <v>44228</v>
      </c>
      <c r="E82" s="222">
        <f>'Salida Stata'!F52</f>
        <v>434.54641723632812</v>
      </c>
      <c r="F82" s="222">
        <f>'Salida Stata'!L52</f>
        <v>433.36917114257812</v>
      </c>
      <c r="G82" s="222">
        <f>'Salida Stata'!R52</f>
        <v>432.12503051757812</v>
      </c>
      <c r="H82" s="222">
        <f>'Salida Stata'!X52</f>
        <v>433.22283935546875</v>
      </c>
      <c r="I82" s="222">
        <f>'Salida Stata'!AD52</f>
        <v>432.0411376953125</v>
      </c>
      <c r="J82" s="222">
        <f>'Salida Stata'!AJ52</f>
        <v>430.68997192382812</v>
      </c>
      <c r="K82" s="222">
        <f>'Salida Stata'!AP52</f>
        <v>430.373779296875</v>
      </c>
      <c r="L82" s="222">
        <f>'Salida Stata'!AV52</f>
        <v>428.59286499023438</v>
      </c>
      <c r="M82" s="222">
        <f>'Salida Stata'!BB52</f>
        <v>428.083251953125</v>
      </c>
      <c r="N82" s="222">
        <f>'Salida Stata'!BH52</f>
        <v>426.36526489257812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3.151951783285889E-2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0.44288411408122497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434.54641723632812</v>
      </c>
      <c r="AU82" s="19">
        <f t="shared" si="9"/>
        <v>426.36526489257812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">
      <c r="D83" s="37">
        <f>+NOA!A56</f>
        <v>44256</v>
      </c>
      <c r="E83" s="222">
        <f>'Salida Stata'!F53</f>
        <v>451.62728881835938</v>
      </c>
      <c r="F83" s="222">
        <f>'Salida Stata'!L53</f>
        <v>450.61495971679688</v>
      </c>
      <c r="G83" s="222">
        <f>'Salida Stata'!R53</f>
        <v>449.42776489257812</v>
      </c>
      <c r="H83" s="222">
        <f>'Salida Stata'!X53</f>
        <v>450.93057250976562</v>
      </c>
      <c r="I83" s="222">
        <f>'Salida Stata'!AD53</f>
        <v>450.3267822265625</v>
      </c>
      <c r="J83" s="222">
        <f>'Salida Stata'!AJ53</f>
        <v>448.9473876953125</v>
      </c>
      <c r="K83" s="222">
        <f>'Salida Stata'!AP53</f>
        <v>448.73770141601562</v>
      </c>
      <c r="L83" s="222">
        <f>'Salida Stata'!AV53</f>
        <v>447.30120849609375</v>
      </c>
      <c r="M83" s="222">
        <f>'Salida Stata'!BB53</f>
        <v>446.2559814453125</v>
      </c>
      <c r="N83" s="222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3.3411232294502602E-2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0.4492796205350611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9" si="24">+($AT83/$AT$82)-($AU83/$AU$82)</f>
        <v>-3.2702790422691752E-3</v>
      </c>
    </row>
    <row r="84" spans="4:49" x14ac:dyDescent="0.2">
      <c r="D84" s="37">
        <f>+NOA!A57</f>
        <v>44287</v>
      </c>
      <c r="E84" s="222">
        <f>'Salida Stata'!F54</f>
        <v>469.81112670898438</v>
      </c>
      <c r="F84" s="222">
        <f>'Salida Stata'!L54</f>
        <v>468.91854858398438</v>
      </c>
      <c r="G84" s="222">
        <f>'Salida Stata'!R54</f>
        <v>467.5794677734375</v>
      </c>
      <c r="H84" s="222">
        <f>'Salida Stata'!X54</f>
        <v>469.20901489257812</v>
      </c>
      <c r="I84" s="222">
        <f>'Salida Stata'!AD54</f>
        <v>468.48211669921875</v>
      </c>
      <c r="J84" s="222">
        <f>'Salida Stata'!AJ54</f>
        <v>466.98681640625</v>
      </c>
      <c r="K84" s="222">
        <f>'Salida Stata'!AP54</f>
        <v>466.63363647460938</v>
      </c>
      <c r="L84" s="222">
        <f>'Salida Stata'!AV54</f>
        <v>465.39031982421875</v>
      </c>
      <c r="M84" s="222">
        <f>'Salida Stata'!BB54</f>
        <v>464.31854248046875</v>
      </c>
      <c r="N84" s="222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3.6316744212778085E-2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0.46817014055021255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">
      <c r="D85" s="37">
        <f>+NOA!A58</f>
        <v>44317</v>
      </c>
      <c r="E85" s="222">
        <f>'Salida Stata'!F55</f>
        <v>484.94854736328125</v>
      </c>
      <c r="F85" s="222">
        <f>'Salida Stata'!L55</f>
        <v>484.22332763671875</v>
      </c>
      <c r="G85" s="222">
        <f>'Salida Stata'!R55</f>
        <v>482.9522705078125</v>
      </c>
      <c r="H85" s="222">
        <f>'Salida Stata'!X55</f>
        <v>484.94570922851562</v>
      </c>
      <c r="I85" s="222">
        <f>'Salida Stata'!AD55</f>
        <v>484.20556640625</v>
      </c>
      <c r="J85" s="222">
        <f>'Salida Stata'!AJ55</f>
        <v>482.51235961914062</v>
      </c>
      <c r="K85" s="222">
        <f>'Salida Stata'!AP55</f>
        <v>482.05313110351562</v>
      </c>
      <c r="L85" s="222">
        <f>'Salida Stata'!AV55</f>
        <v>481.1263427734375</v>
      </c>
      <c r="M85" s="222">
        <f>'Salida Stata'!BB55</f>
        <v>480.09658813476562</v>
      </c>
      <c r="N85" s="222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3.7362778011973408E-2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0.49138485818794031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">
      <c r="D86" s="37">
        <f>+NOA!A59</f>
        <v>44348</v>
      </c>
      <c r="E86" s="222">
        <f>'Salida Stata'!F56</f>
        <v>501.00390625</v>
      </c>
      <c r="F86" s="222">
        <f>'Salida Stata'!L56</f>
        <v>500.29840087890625</v>
      </c>
      <c r="G86" s="222">
        <f>'Salida Stata'!R56</f>
        <v>499.05270385742188</v>
      </c>
      <c r="H86" s="222">
        <f>'Salida Stata'!X56</f>
        <v>501.13568115234375</v>
      </c>
      <c r="I86" s="222">
        <f>'Salida Stata'!AD56</f>
        <v>500.25625610351562</v>
      </c>
      <c r="J86" s="222">
        <f>'Salida Stata'!AJ56</f>
        <v>498.583740234375</v>
      </c>
      <c r="K86" s="222">
        <f>'Salida Stata'!AP56</f>
        <v>497.92922973632812</v>
      </c>
      <c r="L86" s="222">
        <f>'Salida Stata'!AV56</f>
        <v>497.09912109375</v>
      </c>
      <c r="M86" s="222">
        <f>'Salida Stata'!BB56</f>
        <v>496.01708984375</v>
      </c>
      <c r="N86" s="222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3.7100173766136058E-2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0.50736322527333333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">
      <c r="D87" s="37">
        <f>+NOA!A60</f>
        <v>44378</v>
      </c>
      <c r="E87" s="222">
        <f>'Salida Stata'!F57</f>
        <v>514.6533203125</v>
      </c>
      <c r="F87" s="222">
        <f>'Salida Stata'!L57</f>
        <v>513.92657470703125</v>
      </c>
      <c r="G87" s="222">
        <f>'Salida Stata'!R57</f>
        <v>512.85882568359375</v>
      </c>
      <c r="H87" s="222">
        <f>'Salida Stata'!X57</f>
        <v>515.03668212890625</v>
      </c>
      <c r="I87" s="222">
        <f>'Salida Stata'!AD57</f>
        <v>514.249267578125</v>
      </c>
      <c r="J87" s="222">
        <f>'Salida Stata'!AJ57</f>
        <v>512.48773193359375</v>
      </c>
      <c r="K87" s="222">
        <f>'Salida Stata'!AP57</f>
        <v>511.69525146484375</v>
      </c>
      <c r="L87" s="222">
        <f>'Salida Stata'!AV57</f>
        <v>510.98202514648438</v>
      </c>
      <c r="M87" s="222">
        <f>'Salida Stata'!BB57</f>
        <v>509.791259765625</v>
      </c>
      <c r="N87" s="222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3.2769146030064089E-2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0.52047561782013019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">
      <c r="D88" s="37">
        <f>+NOA!A61</f>
        <v>44409</v>
      </c>
      <c r="E88" s="222">
        <f>'Salida Stata'!F58</f>
        <v>525.85186767578125</v>
      </c>
      <c r="F88" s="222">
        <f>'Salida Stata'!L58</f>
        <v>525.21759033203125</v>
      </c>
      <c r="G88" s="222">
        <f>'Salida Stata'!R58</f>
        <v>524.3690185546875</v>
      </c>
      <c r="H88" s="222">
        <f>'Salida Stata'!X58</f>
        <v>526.63226318359375</v>
      </c>
      <c r="I88" s="222">
        <f>'Salida Stata'!AD58</f>
        <v>526.35467529296875</v>
      </c>
      <c r="J88" s="222">
        <f>'Salida Stata'!AJ58</f>
        <v>524.72076416015625</v>
      </c>
      <c r="K88" s="222">
        <f>'Salida Stata'!AP58</f>
        <v>524.337646484375</v>
      </c>
      <c r="L88" s="222">
        <f>'Salida Stata'!AV58</f>
        <v>523.5791015625</v>
      </c>
      <c r="M88" s="222">
        <f>'Salida Stata'!BB58</f>
        <v>522.28607177734375</v>
      </c>
      <c r="N88" s="222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2.1898177343018022E-2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0.51757008383297731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">
      <c r="D89" s="37">
        <f>+NOA!A62</f>
        <v>44440</v>
      </c>
      <c r="E89" s="222">
        <f>'Salida Stata'!F59</f>
        <v>542.4942626953125</v>
      </c>
      <c r="F89" s="222">
        <f>'Salida Stata'!L59</f>
        <v>541.8409423828125</v>
      </c>
      <c r="G89" s="222">
        <f>'Salida Stata'!R59</f>
        <v>540.93621826171875</v>
      </c>
      <c r="H89" s="222">
        <f>'Salida Stata'!X59</f>
        <v>542.90667724609375</v>
      </c>
      <c r="I89" s="222">
        <f>'Salida Stata'!AD59</f>
        <v>542.89508056640625</v>
      </c>
      <c r="J89" s="222">
        <f>'Salida Stata'!AJ59</f>
        <v>541.48175048828125</v>
      </c>
      <c r="K89" s="222">
        <f>'Salida Stata'!AP59</f>
        <v>541.19622802734375</v>
      </c>
      <c r="L89" s="222">
        <f>'Salida Stata'!AV59</f>
        <v>540.26934814453125</v>
      </c>
      <c r="M89" s="222">
        <f>'Salida Stata'!BB59</f>
        <v>538.72601318359375</v>
      </c>
      <c r="N89" s="222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2.8280490549555282E-2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0.5307570018711758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">
      <c r="D90" s="37">
        <f>+NOA!A63</f>
        <v>44470</v>
      </c>
      <c r="E90" s="222">
        <f>'Salida Stata'!F60</f>
        <v>560.29736328125</v>
      </c>
      <c r="F90" s="222">
        <f>'Salida Stata'!L60</f>
        <v>559.38775634765625</v>
      </c>
      <c r="G90" s="222">
        <f>'Salida Stata'!R60</f>
        <v>558.2420654296875</v>
      </c>
      <c r="H90" s="222">
        <f>'Salida Stata'!X60</f>
        <v>560.01239013671875</v>
      </c>
      <c r="I90" s="222">
        <f>'Salida Stata'!AD60</f>
        <v>560.02667236328125</v>
      </c>
      <c r="J90" s="222">
        <f>'Salida Stata'!AJ60</f>
        <v>558.45233154296875</v>
      </c>
      <c r="K90" s="222">
        <f>'Salida Stata'!AP60</f>
        <v>558.0821533203125</v>
      </c>
      <c r="L90" s="222">
        <f>'Salida Stata'!AV60</f>
        <v>556.7518310546875</v>
      </c>
      <c r="M90" s="222">
        <f>'Salida Stata'!BB60</f>
        <v>554.935302734375</v>
      </c>
      <c r="N90" s="222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3.1477356068442708E-2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0.51830324663156224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">
      <c r="D91" s="37">
        <f>+NOA!A64</f>
        <v>44501</v>
      </c>
      <c r="E91" s="222">
        <f>'Salida Stata'!F61</f>
        <v>575.07110595703125</v>
      </c>
      <c r="F91" s="222">
        <f>'Salida Stata'!L61</f>
        <v>574.22308349609375</v>
      </c>
      <c r="G91" s="222">
        <f>'Salida Stata'!R61</f>
        <v>572.995849609375</v>
      </c>
      <c r="H91" s="222">
        <f>'Salida Stata'!X61</f>
        <v>574.75732421875</v>
      </c>
      <c r="I91" s="222">
        <f>'Salida Stata'!AD61</f>
        <v>574.72479248046875</v>
      </c>
      <c r="J91" s="222">
        <f>'Salida Stata'!AJ61</f>
        <v>573.2655029296875</v>
      </c>
      <c r="K91" s="222">
        <f>'Salida Stata'!AP61</f>
        <v>572.899169921875</v>
      </c>
      <c r="L91" s="222">
        <f>'Salida Stata'!AV61</f>
        <v>571.55010986328125</v>
      </c>
      <c r="M91" s="222">
        <f>'Salida Stata'!BB61</f>
        <v>569.6138916015625</v>
      </c>
      <c r="N91" s="222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2.9779015348107007E-2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0.51204899061757736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">
      <c r="D92" s="37">
        <f>+NOA!A65</f>
        <v>44531</v>
      </c>
      <c r="E92" s="222">
        <f>'Salida Stata'!F62</f>
        <v>599.20440673828125</v>
      </c>
      <c r="F92" s="222">
        <f>'Salida Stata'!L62</f>
        <v>598.203125</v>
      </c>
      <c r="G92" s="222">
        <f>'Salida Stata'!R62</f>
        <v>596.79937744140625</v>
      </c>
      <c r="H92" s="222">
        <f>'Salida Stata'!X62</f>
        <v>598.16864013671875</v>
      </c>
      <c r="I92" s="222">
        <f>'Salida Stata'!AD62</f>
        <v>597.61541748046875</v>
      </c>
      <c r="J92" s="222">
        <f>'Salida Stata'!AJ62</f>
        <v>596.10516357421875</v>
      </c>
      <c r="K92" s="222">
        <f>'Salida Stata'!AP62</f>
        <v>595.088134765625</v>
      </c>
      <c r="L92" s="222">
        <f>'Salida Stata'!AV62</f>
        <v>594.02374267578125</v>
      </c>
      <c r="M92" s="222">
        <f>'Salida Stata'!BB62</f>
        <v>591.92413330078125</v>
      </c>
      <c r="N92" s="222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4.219046732040499E-2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0.50761832720579769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">
      <c r="D93" s="37">
        <f>+NOA!A66</f>
        <v>44562</v>
      </c>
      <c r="E93" s="222">
        <f>'Salida Stata'!F63</f>
        <v>624.49822998046875</v>
      </c>
      <c r="F93" s="222">
        <f>'Salida Stata'!L63</f>
        <v>623.0709228515625</v>
      </c>
      <c r="G93" s="222">
        <f>'Salida Stata'!R63</f>
        <v>621.30401611328125</v>
      </c>
      <c r="H93" s="222">
        <f>'Salida Stata'!X63</f>
        <v>622.50042724609375</v>
      </c>
      <c r="I93" s="222">
        <f>'Salida Stata'!AD63</f>
        <v>621.45367431640625</v>
      </c>
      <c r="J93" s="222">
        <f>'Salida Stata'!AJ63</f>
        <v>619.79998779296875</v>
      </c>
      <c r="K93" s="222">
        <f>'Salida Stata'!AP63</f>
        <v>618.4833984375</v>
      </c>
      <c r="L93" s="222">
        <f>'Salida Stata'!AV63</f>
        <v>616.94476318359375</v>
      </c>
      <c r="M93" s="222">
        <f>'Salida Stata'!BB63</f>
        <v>614.57281494140625</v>
      </c>
      <c r="N93" s="222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4.1122438558538477E-2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0.48651612733946159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">
      <c r="D94" s="37">
        <f>+NOA!A67</f>
        <v>44593</v>
      </c>
      <c r="E94" s="222">
        <f>'Salida Stata'!F64</f>
        <v>656.09820556640625</v>
      </c>
      <c r="F94" s="222">
        <f>'Salida Stata'!L64</f>
        <v>654.2259521484375</v>
      </c>
      <c r="G94" s="222">
        <f>'Salida Stata'!R64</f>
        <v>652.09954833984375</v>
      </c>
      <c r="H94" s="222">
        <f>'Salida Stata'!X64</f>
        <v>653.49505615234375</v>
      </c>
      <c r="I94" s="222">
        <f>'Salida Stata'!AD64</f>
        <v>652.0242919921875</v>
      </c>
      <c r="J94" s="222">
        <f>'Salida Stata'!AJ64</f>
        <v>649.76959228515625</v>
      </c>
      <c r="K94" s="222">
        <f>'Salida Stata'!AP64</f>
        <v>648.0030517578125</v>
      </c>
      <c r="L94" s="222">
        <f>'Salida Stata'!AV64</f>
        <v>646.365966796875</v>
      </c>
      <c r="M94" s="222">
        <f>'Salida Stata'!BB64</f>
        <v>643.77685546875</v>
      </c>
      <c r="N94" s="222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4.6872389003317361E-2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0.50864105100915569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">
      <c r="D95" s="37">
        <f>+NOA!A68</f>
        <v>44621</v>
      </c>
      <c r="E95" s="222">
        <f>'Salida Stata'!F65</f>
        <v>702.439697265625</v>
      </c>
      <c r="F95" s="222">
        <f>'Salida Stata'!L65</f>
        <v>699.70391845703125</v>
      </c>
      <c r="G95" s="222">
        <f>'Salida Stata'!R65</f>
        <v>696.54180908203125</v>
      </c>
      <c r="H95" s="222">
        <f>'Salida Stata'!X65</f>
        <v>698.0238037109375</v>
      </c>
      <c r="I95" s="222">
        <f>'Salida Stata'!AD65</f>
        <v>696.1341552734375</v>
      </c>
      <c r="J95" s="222">
        <f>'Salida Stata'!AJ65</f>
        <v>693.23553466796875</v>
      </c>
      <c r="K95" s="222">
        <f>'Salida Stata'!AP65</f>
        <v>690.75579833984375</v>
      </c>
      <c r="L95" s="222">
        <f>'Salida Stata'!AV65</f>
        <v>688.413818359375</v>
      </c>
      <c r="M95" s="222">
        <f>'Salida Stata'!BB65</f>
        <v>684.62890625</v>
      </c>
      <c r="N95" s="222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5.9025044198095511E-2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0.54603376254838465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">
      <c r="D96" s="37">
        <f>+NOA!A69</f>
        <v>44652</v>
      </c>
      <c r="E96" s="222">
        <f>'Salida Stata'!F66</f>
        <v>747.59759521484375</v>
      </c>
      <c r="F96" s="222">
        <f>'Salida Stata'!L66</f>
        <v>744.54718017578125</v>
      </c>
      <c r="G96" s="222">
        <f>'Salida Stata'!R66</f>
        <v>740.54656982421875</v>
      </c>
      <c r="H96" s="222">
        <f>'Salida Stata'!X66</f>
        <v>741.665283203125</v>
      </c>
      <c r="I96" s="222">
        <f>'Salida Stata'!AD66</f>
        <v>739.5865478515625</v>
      </c>
      <c r="J96" s="222">
        <f>'Salida Stata'!AJ66</f>
        <v>736.71136474609375</v>
      </c>
      <c r="K96" s="222">
        <f>'Salida Stata'!AP66</f>
        <v>734.1402587890625</v>
      </c>
      <c r="L96" s="222">
        <f>'Salida Stata'!AV66</f>
        <v>731.0247802734375</v>
      </c>
      <c r="M96" s="222">
        <f>'Salida Stata'!BB66</f>
        <v>726.44012451171875</v>
      </c>
      <c r="N96" s="222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5.9504858681838302E-2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0.58062705466607234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">
      <c r="D97" s="37">
        <f>+NOA!A70</f>
        <v>44682</v>
      </c>
      <c r="E97" s="222">
        <f>'Salida Stata'!F67</f>
        <v>788.3514404296875</v>
      </c>
      <c r="F97" s="222">
        <f>'Salida Stata'!L67</f>
        <v>785.5589599609375</v>
      </c>
      <c r="G97" s="222">
        <f>'Salida Stata'!R67</f>
        <v>781.9288330078125</v>
      </c>
      <c r="H97" s="222">
        <f>'Salida Stata'!X67</f>
        <v>783.11346435546875</v>
      </c>
      <c r="I97" s="222">
        <f>'Salida Stata'!AD67</f>
        <v>780.99371337890625</v>
      </c>
      <c r="J97" s="222">
        <f>'Salida Stata'!AJ67</f>
        <v>778.1444091796875</v>
      </c>
      <c r="K97" s="222">
        <f>'Salida Stata'!AP67</f>
        <v>775.51593017578125</v>
      </c>
      <c r="L97" s="222">
        <f>'Salida Stata'!AV67</f>
        <v>772.8865966796875</v>
      </c>
      <c r="M97" s="222">
        <f>'Salida Stata'!BB67</f>
        <v>768.681640625</v>
      </c>
      <c r="N97" s="222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6.0922184653753098E-2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0.61652446328646038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">
      <c r="D98" s="37">
        <f>+NOA!A71</f>
        <v>44713</v>
      </c>
      <c r="E98" s="222">
        <f>'Salida Stata'!F68</f>
        <v>828.365234375</v>
      </c>
      <c r="F98" s="222">
        <f>'Salida Stata'!L68</f>
        <v>825.92047119140625</v>
      </c>
      <c r="G98" s="222">
        <f>'Salida Stata'!R68</f>
        <v>822.77349853515625</v>
      </c>
      <c r="H98" s="222">
        <f>'Salida Stata'!X68</f>
        <v>824.1676025390625</v>
      </c>
      <c r="I98" s="222">
        <f>'Salida Stata'!AD68</f>
        <v>822.01544189453125</v>
      </c>
      <c r="J98" s="222">
        <f>'Salida Stata'!AJ68</f>
        <v>819.639892578125</v>
      </c>
      <c r="K98" s="222">
        <f>'Salida Stata'!AP68</f>
        <v>816.92559814453125</v>
      </c>
      <c r="L98" s="222">
        <f>'Salida Stata'!AV68</f>
        <v>815.06842041015625</v>
      </c>
      <c r="M98" s="222">
        <f>'Salida Stata'!BB68</f>
        <v>810.951416015625</v>
      </c>
      <c r="N98" s="222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5.7295034435257852E-2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0.64800212294757875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9" si="29">+($AT98/$AT$32)-($AU98/$AU$32)</f>
        <v>0.20490539550781151</v>
      </c>
      <c r="AW98" s="52">
        <f t="shared" si="24"/>
        <v>1.1480786126281561E-2</v>
      </c>
    </row>
    <row r="99" spans="4:49" x14ac:dyDescent="0.2">
      <c r="D99" s="37">
        <f>+NOA!A72</f>
        <v>44743</v>
      </c>
      <c r="E99" s="222">
        <f>'Salida Stata'!F69</f>
        <v>882.6729736328125</v>
      </c>
      <c r="F99" s="222">
        <f>'Salida Stata'!L69</f>
        <v>880.19757080078125</v>
      </c>
      <c r="G99" s="222">
        <f>'Salida Stata'!R69</f>
        <v>876.8426513671875</v>
      </c>
      <c r="H99" s="222">
        <f>'Salida Stata'!X69</f>
        <v>877.80218505859375</v>
      </c>
      <c r="I99" s="222">
        <f>'Salida Stata'!AD69</f>
        <v>876.07879638671875</v>
      </c>
      <c r="J99" s="222">
        <f>'Salida Stata'!AJ69</f>
        <v>874.11773681640625</v>
      </c>
      <c r="K99" s="222">
        <f>'Salida Stata'!AP69</f>
        <v>872.4075927734375</v>
      </c>
      <c r="L99" s="222">
        <f>'Salida Stata'!AV69</f>
        <v>869.79486083984375</v>
      </c>
      <c r="M99" s="222">
        <f>'Salida Stata'!BB69</f>
        <v>865.793212890625</v>
      </c>
      <c r="N99" s="222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7.3199895602955367E-2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0.7125179553430474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">
      <c r="D100" s="37">
        <f>+NOA!A73</f>
        <v>44774</v>
      </c>
      <c r="E100" s="222">
        <f>'Salida Stata'!F70</f>
        <v>949.975341796875</v>
      </c>
      <c r="F100" s="222">
        <f>'Salida Stata'!L70</f>
        <v>947.243408203125</v>
      </c>
      <c r="G100" s="222">
        <f>'Salida Stata'!R70</f>
        <v>943.0029296875</v>
      </c>
      <c r="H100" s="222">
        <f>'Salida Stata'!X70</f>
        <v>943.16278076171875</v>
      </c>
      <c r="I100" s="222">
        <f>'Salida Stata'!AD70</f>
        <v>941.1292724609375</v>
      </c>
      <c r="J100" s="222">
        <f>'Salida Stata'!AJ70</f>
        <v>939.5509033203125</v>
      </c>
      <c r="K100" s="222">
        <f>'Salida Stata'!AP70</f>
        <v>938.067138671875</v>
      </c>
      <c r="L100" s="222">
        <f>'Salida Stata'!AV70</f>
        <v>934.6568603515625</v>
      </c>
      <c r="M100" s="222">
        <f>'Salida Stata'!BB70</f>
        <v>930.3304443359375</v>
      </c>
      <c r="N100" s="222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7.4297476559439302E-2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0.80032977724963783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">
      <c r="D101" s="37">
        <f>+NOA!A74</f>
        <v>44805</v>
      </c>
      <c r="E101" s="222">
        <f>'Salida Stata'!F71</f>
        <v>1007.1699829101562</v>
      </c>
      <c r="F101" s="222">
        <f>'Salida Stata'!L71</f>
        <v>1004.7748413085938</v>
      </c>
      <c r="G101" s="222">
        <f>'Salida Stata'!R71</f>
        <v>999.8740234375</v>
      </c>
      <c r="H101" s="222">
        <f>'Salida Stata'!X71</f>
        <v>999.5101318359375</v>
      </c>
      <c r="I101" s="222">
        <f>'Salida Stata'!AD71</f>
        <v>997.77496337890625</v>
      </c>
      <c r="J101" s="222">
        <f>'Salida Stata'!AJ71</f>
        <v>996.63446044921875</v>
      </c>
      <c r="K101" s="222">
        <f>'Salida Stata'!AP71</f>
        <v>994.955078125</v>
      </c>
      <c r="L101" s="222">
        <f>'Salida Stata'!AV71</f>
        <v>991.48388671875</v>
      </c>
      <c r="M101" s="222">
        <f>'Salida Stata'!BB71</f>
        <v>986.234619140625</v>
      </c>
      <c r="N101" s="222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5.6164446504589183E-2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0.84914944919200375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1007.1699829101562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">
      <c r="D102" s="37">
        <f>+NOA!A75</f>
        <v>44835</v>
      </c>
      <c r="E102" s="222">
        <f>'Salida Stata'!F72</f>
        <v>1069.6439208984375</v>
      </c>
      <c r="F102" s="222">
        <f>'Salida Stata'!L72</f>
        <v>1067.5718994140625</v>
      </c>
      <c r="G102" s="222">
        <f>'Salida Stata'!R72</f>
        <v>1062.6177978515625</v>
      </c>
      <c r="H102" s="222">
        <f>'Salida Stata'!X72</f>
        <v>1062.114501953125</v>
      </c>
      <c r="I102" s="222">
        <f>'Salida Stata'!AD72</f>
        <v>1060.284912109375</v>
      </c>
      <c r="J102" s="222">
        <f>'Salida Stata'!AJ72</f>
        <v>1059.556884765625</v>
      </c>
      <c r="K102" s="222">
        <f>'Salida Stata'!AP72</f>
        <v>1057.8094482421875</v>
      </c>
      <c r="L102" s="222">
        <f>'Salida Stata'!AV72</f>
        <v>1054.2686767578125</v>
      </c>
      <c r="M102" s="222">
        <f>'Salida Stata'!BB72</f>
        <v>1048.5999755859375</v>
      </c>
      <c r="N102" s="222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6.2140843157527881E-2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0.90412047684229502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">
      <c r="D103" s="37">
        <f>+NOA!A76</f>
        <v>44866</v>
      </c>
      <c r="E103" s="222">
        <f>'Salida Stata'!F73</f>
        <v>1117.2049560546875</v>
      </c>
      <c r="F103" s="222">
        <f>'Salida Stata'!L73</f>
        <v>1115.558349609375</v>
      </c>
      <c r="G103" s="222">
        <f>'Salida Stata'!R73</f>
        <v>1110.8443603515625</v>
      </c>
      <c r="H103" s="222">
        <f>'Salida Stata'!X73</f>
        <v>1110.4442138671875</v>
      </c>
      <c r="I103" s="222">
        <f>'Salida Stata'!AD73</f>
        <v>1108.722412109375</v>
      </c>
      <c r="J103" s="222">
        <f>'Salida Stata'!AJ73</f>
        <v>1108.28369140625</v>
      </c>
      <c r="K103" s="222">
        <f>'Salida Stata'!AP73</f>
        <v>1106.4970703125</v>
      </c>
      <c r="L103" s="222">
        <f>'Salida Stata'!AV73</f>
        <v>1103.336669921875</v>
      </c>
      <c r="M103" s="222">
        <f>'Salida Stata'!BB73</f>
        <v>1097.7376708984375</v>
      </c>
      <c r="N103" s="222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4.9054056578198724E-2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0.93976113386790971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">
      <c r="D104" s="37">
        <f>+NOA!A77</f>
        <v>44896</v>
      </c>
      <c r="E104" s="222">
        <f>'Salida Stata'!F74</f>
        <v>1166.2352294921875</v>
      </c>
      <c r="F104" s="222">
        <f>'Salida Stata'!L74</f>
        <v>1165.53662109375</v>
      </c>
      <c r="G104" s="222">
        <f>'Salida Stata'!R74</f>
        <v>1161.94775390625</v>
      </c>
      <c r="H104" s="222">
        <f>'Salida Stata'!X74</f>
        <v>1161.9083251953125</v>
      </c>
      <c r="I104" s="222">
        <f>'Salida Stata'!AD74</f>
        <v>1160.7662353515625</v>
      </c>
      <c r="J104" s="222">
        <f>'Salida Stata'!AJ74</f>
        <v>1160.7410888671875</v>
      </c>
      <c r="K104" s="222">
        <f>'Salida Stata'!AP74</f>
        <v>1159.5350341796875</v>
      </c>
      <c r="L104" s="222">
        <f>'Salida Stata'!AV74</f>
        <v>1157.5577392578125</v>
      </c>
      <c r="M104" s="222">
        <f>'Salida Stata'!BB74</f>
        <v>1152.959228515625</v>
      </c>
      <c r="N104" s="222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4.7842870329218856E-2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0.95028158287724085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">
      <c r="D105" s="37">
        <f>+NOA!A78</f>
        <v>44927</v>
      </c>
      <c r="E105" s="222">
        <f>'Salida Stata'!F75</f>
        <v>1243.4178466796875</v>
      </c>
      <c r="F105" s="222">
        <f>'Salida Stata'!L75</f>
        <v>1241.671875</v>
      </c>
      <c r="G105" s="222">
        <f>'Salida Stata'!R75</f>
        <v>1237.95947265625</v>
      </c>
      <c r="H105" s="222">
        <f>'Salida Stata'!X75</f>
        <v>1237.1724853515625</v>
      </c>
      <c r="I105" s="222">
        <f>'Salida Stata'!AD75</f>
        <v>1234.45654296875</v>
      </c>
      <c r="J105" s="222">
        <f>'Salida Stata'!AJ75</f>
        <v>1233.9163818359375</v>
      </c>
      <c r="K105" s="222">
        <f>'Salida Stata'!AP75</f>
        <v>1231.2108154296875</v>
      </c>
      <c r="L105" s="222">
        <f>'Salida Stata'!AV75</f>
        <v>1229.208251953125</v>
      </c>
      <c r="M105" s="222">
        <f>'Salida Stata'!BB75</f>
        <v>1224.707763671875</v>
      </c>
      <c r="N105" s="222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6.409973992541973E-2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0.99332379003790128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">
      <c r="D106" s="37">
        <f>+NOA!A79</f>
        <v>44958</v>
      </c>
      <c r="E106" s="222">
        <f>'Salida Stata'!F76</f>
        <v>1341.4422607421875</v>
      </c>
      <c r="F106" s="222">
        <f>'Salida Stata'!L76</f>
        <v>1336.8541259765625</v>
      </c>
      <c r="G106" s="222">
        <f>'Salida Stata'!R76</f>
        <v>1331.1973876953125</v>
      </c>
      <c r="H106" s="222">
        <f>'Salida Stata'!X76</f>
        <v>1329.2073974609375</v>
      </c>
      <c r="I106" s="222">
        <f>'Salida Stata'!AD76</f>
        <v>1324.6365966796875</v>
      </c>
      <c r="J106" s="222">
        <f>'Salida Stata'!AJ76</f>
        <v>1321.9541015625</v>
      </c>
      <c r="K106" s="222">
        <f>'Salida Stata'!AP76</f>
        <v>1317.2750244140625</v>
      </c>
      <c r="L106" s="222">
        <f>'Salida Stata'!AV76</f>
        <v>1312.7701416015625</v>
      </c>
      <c r="M106" s="222">
        <f>'Salida Stata'!BB76</f>
        <v>1307.0225830078125</v>
      </c>
      <c r="N106" s="222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7.0942949732781369E-2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1.03915594861386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">
      <c r="D107" s="37">
        <f>+NOA!A80</f>
        <v>44986</v>
      </c>
      <c r="E107" s="222">
        <f>'Salida Stata'!F77</f>
        <v>1439.7607421875</v>
      </c>
      <c r="F107" s="222">
        <f>'Salida Stata'!L77</f>
        <v>1433.5216064453125</v>
      </c>
      <c r="G107" s="222">
        <f>'Salida Stata'!R77</f>
        <v>1427.1014404296875</v>
      </c>
      <c r="H107" s="222">
        <f>'Salida Stata'!X77</f>
        <v>1425.2403564453125</v>
      </c>
      <c r="I107" s="222">
        <f>'Salida Stata'!AD77</f>
        <v>1421.3436279296875</v>
      </c>
      <c r="J107" s="222">
        <f>'Salida Stata'!AJ77</f>
        <v>1418.327392578125</v>
      </c>
      <c r="K107" s="222">
        <f>'Salida Stata'!AP77</f>
        <v>1413.047607421875</v>
      </c>
      <c r="L107" s="222">
        <f>'Salida Stata'!AV77</f>
        <v>1407.9892578125</v>
      </c>
      <c r="M107" s="222">
        <f>'Salida Stata'!BB77</f>
        <v>1399.406982421875</v>
      </c>
      <c r="N107" s="222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6.5362492231569647E-2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1.051358724107498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">
      <c r="D108" s="37">
        <f>+NOA!A81</f>
        <v>45017</v>
      </c>
      <c r="E108" s="222">
        <f>'Salida Stata'!F78</f>
        <v>1553.3275146484375</v>
      </c>
      <c r="F108" s="222">
        <f>'Salida Stata'!L78</f>
        <v>1545.7457275390625</v>
      </c>
      <c r="G108" s="222">
        <f>'Salida Stata'!R78</f>
        <v>1537.472412109375</v>
      </c>
      <c r="H108" s="222">
        <f>'Salida Stata'!X78</f>
        <v>1534.319091796875</v>
      </c>
      <c r="I108" s="222">
        <f>'Salida Stata'!AD78</f>
        <v>1528.5782470703125</v>
      </c>
      <c r="J108" s="222">
        <f>'Salida Stata'!AJ78</f>
        <v>1526.0733642578125</v>
      </c>
      <c r="K108" s="222">
        <f>'Salida Stata'!AP78</f>
        <v>1519.9185791015625</v>
      </c>
      <c r="L108" s="222">
        <f>'Salida Stata'!AV78</f>
        <v>1513.6861572265625</v>
      </c>
      <c r="M108" s="222">
        <f>'Salida Stata'!BB78</f>
        <v>1503.599853515625</v>
      </c>
      <c r="N108" s="222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7.2281690450413327E-2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1.0760965675445999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">
      <c r="D109" s="37">
        <f>+NOA!A82</f>
        <v>45047</v>
      </c>
      <c r="E109" s="222">
        <f>'Salida Stata'!F79</f>
        <v>1676.5833740234375</v>
      </c>
      <c r="F109" s="222">
        <f>'Salida Stata'!L79</f>
        <v>1668.0679931640625</v>
      </c>
      <c r="G109" s="222">
        <f>'Salida Stata'!R79</f>
        <v>1659.5347900390625</v>
      </c>
      <c r="H109" s="222">
        <f>'Salida Stata'!X79</f>
        <v>1655.6943359375</v>
      </c>
      <c r="I109" s="222">
        <f>'Salida Stata'!AD79</f>
        <v>1649.264404296875</v>
      </c>
      <c r="J109" s="222">
        <f>'Salida Stata'!AJ79</f>
        <v>1647.4105224609375</v>
      </c>
      <c r="K109" s="222">
        <f>'Salida Stata'!AP79</f>
        <v>1640.934326171875</v>
      </c>
      <c r="L109" s="222">
        <f>'Salida Stata'!AV79</f>
        <v>1634.09375</v>
      </c>
      <c r="M109" s="222">
        <f>'Salida Stata'!BB79</f>
        <v>1623.481201171875</v>
      </c>
      <c r="N109" s="222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8.5365314498338618E-2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1.1239288201870994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">
      <c r="D110" s="37">
        <f>+NOA!A83</f>
        <v>45078</v>
      </c>
      <c r="E110" s="222">
        <f>'Salida Stata'!F80</f>
        <v>1784.127197265625</v>
      </c>
      <c r="F110" s="222">
        <f>'Salida Stata'!L80</f>
        <v>1776.3612060546875</v>
      </c>
      <c r="G110" s="222">
        <f>'Salida Stata'!R80</f>
        <v>1768.6473388671875</v>
      </c>
      <c r="H110" s="222">
        <f>'Salida Stata'!X80</f>
        <v>1765.5084228515625</v>
      </c>
      <c r="I110" s="222">
        <f>'Salida Stata'!AD80</f>
        <v>1759.158935546875</v>
      </c>
      <c r="J110" s="222">
        <f>'Salida Stata'!AJ80</f>
        <v>1758.5697021484375</v>
      </c>
      <c r="K110" s="222">
        <f>'Salida Stata'!AP80</f>
        <v>1753.379638671875</v>
      </c>
      <c r="L110" s="222">
        <f>'Salida Stata'!AV80</f>
        <v>1746.473876953125</v>
      </c>
      <c r="M110" s="222">
        <f>'Salida Stata'!BB80</f>
        <v>1736.755126953125</v>
      </c>
      <c r="N110" s="222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7.1604438420356908E-2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1.1526740185790372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">
      <c r="D111" s="37">
        <f>+NOA!A84</f>
        <v>45108</v>
      </c>
      <c r="E111" s="222">
        <f>'Salida Stata'!F81</f>
        <v>1888.0404052734375</v>
      </c>
      <c r="F111" s="222">
        <f>'Salida Stata'!L81</f>
        <v>1880.7919921875</v>
      </c>
      <c r="G111" s="222">
        <f>'Salida Stata'!R81</f>
        <v>1875.1019287109375</v>
      </c>
      <c r="H111" s="222">
        <f>'Salida Stata'!X81</f>
        <v>1873.0594482421875</v>
      </c>
      <c r="I111" s="222">
        <f>'Salida Stata'!AD81</f>
        <v>1868.38232421875</v>
      </c>
      <c r="J111" s="222">
        <f>'Salida Stata'!AJ81</f>
        <v>1867.78955078125</v>
      </c>
      <c r="K111" s="222">
        <f>'Salida Stata'!AP81</f>
        <v>1862.7647705078125</v>
      </c>
      <c r="L111" s="222">
        <f>'Salida Stata'!AV81</f>
        <v>1856.7662353515625</v>
      </c>
      <c r="M111" s="222">
        <f>'Salida Stata'!BB81</f>
        <v>1846.5634765625</v>
      </c>
      <c r="N111" s="222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6.6660502035358338E-2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1.1395570003162647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">
      <c r="D112" s="37">
        <f>+NOA!A85</f>
        <v>45139</v>
      </c>
      <c r="E112" s="222">
        <f>'Salida Stata'!F82</f>
        <v>2158.85595703125</v>
      </c>
      <c r="F112" s="222">
        <f>'Salida Stata'!L82</f>
        <v>2144.96435546875</v>
      </c>
      <c r="G112" s="222">
        <f>'Salida Stata'!R82</f>
        <v>2134.93701171875</v>
      </c>
      <c r="H112" s="222">
        <f>'Salida Stata'!X82</f>
        <v>2131.2109375</v>
      </c>
      <c r="I112" s="222">
        <f>'Salida Stata'!AD82</f>
        <v>2122.9404296875</v>
      </c>
      <c r="J112" s="222">
        <f>'Salida Stata'!AJ82</f>
        <v>2119.361083984375</v>
      </c>
      <c r="K112" s="222">
        <f>'Salida Stata'!AP82</f>
        <v>2111.827880859375</v>
      </c>
      <c r="L112" s="222">
        <f>'Salida Stata'!AV82</f>
        <v>2100.75537109375</v>
      </c>
      <c r="M112" s="222">
        <f>'Salida Stata'!BB82</f>
        <v>2087.6279296875</v>
      </c>
      <c r="N112" s="222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0.13514936347066953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1.2607488335507093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">
      <c r="D113" s="37">
        <f>+NOA!A86</f>
        <v>45170</v>
      </c>
      <c r="E113" s="222">
        <f>'Salida Stata'!F83</f>
        <v>2448.560302734375</v>
      </c>
      <c r="F113" s="222">
        <f>'Salida Stata'!L83</f>
        <v>2431.339111328125</v>
      </c>
      <c r="G113" s="222">
        <f>'Salida Stata'!R83</f>
        <v>2417.68017578125</v>
      </c>
      <c r="H113" s="222">
        <f>'Salida Stata'!X83</f>
        <v>2411.5791015625</v>
      </c>
      <c r="I113" s="222">
        <f>'Salida Stata'!AD83</f>
        <v>2401.304931640625</v>
      </c>
      <c r="J113" s="222">
        <f>'Salida Stata'!AJ83</f>
        <v>2396.133056640625</v>
      </c>
      <c r="K113" s="222">
        <f>'Salida Stata'!AP83</f>
        <v>2386.6611328125</v>
      </c>
      <c r="L113" s="222">
        <f>'Salida Stata'!AV83</f>
        <v>2371.466064453125</v>
      </c>
      <c r="M113" s="222">
        <f>'Salida Stata'!BB83</f>
        <v>2355.6064453125</v>
      </c>
      <c r="N113" s="222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0.12654023641736667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1.4113901332858738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">
      <c r="D114" s="37">
        <f>+NOA!A87</f>
        <v>45200</v>
      </c>
      <c r="E114" s="222">
        <f>'Salida Stata'!F84</f>
        <v>2634.854248046875</v>
      </c>
      <c r="F114" s="222">
        <f>'Salida Stata'!L84</f>
        <v>2616.796630859375</v>
      </c>
      <c r="G114" s="222">
        <f>'Salida Stata'!R84</f>
        <v>2602.2041015625</v>
      </c>
      <c r="H114" s="222">
        <f>'Salida Stata'!X84</f>
        <v>2593.79345703125</v>
      </c>
      <c r="I114" s="222">
        <f>'Salida Stata'!AD84</f>
        <v>2582.773681640625</v>
      </c>
      <c r="J114" s="222">
        <f>'Salida Stata'!AJ84</f>
        <v>2578.586181640625</v>
      </c>
      <c r="K114" s="222">
        <f>'Salida Stata'!AP84</f>
        <v>2570.349365234375</v>
      </c>
      <c r="L114" s="222">
        <f>'Salida Stata'!AV84</f>
        <v>2553.5751953125</v>
      </c>
      <c r="M114" s="222">
        <f>'Salida Stata'!BB84</f>
        <v>2538.3583984375</v>
      </c>
      <c r="N114" s="222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7.6237027648563327E-2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1.4433928572349983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">
      <c r="D115" s="37">
        <f>+NOA!A88</f>
        <v>45231</v>
      </c>
      <c r="E115" s="222">
        <f>'Salida Stata'!F85</f>
        <v>2951.332275390625</v>
      </c>
      <c r="F115" s="222">
        <f>'Salida Stata'!L85</f>
        <v>2928.28369140625</v>
      </c>
      <c r="G115" s="222">
        <f>'Salida Stata'!R85</f>
        <v>2910.00244140625</v>
      </c>
      <c r="H115" s="222">
        <f>'Salida Stata'!X85</f>
        <v>2900.144287109375</v>
      </c>
      <c r="I115" s="222">
        <f>'Salida Stata'!AD85</f>
        <v>2886.893310546875</v>
      </c>
      <c r="J115" s="222">
        <f>'Salida Stata'!AJ85</f>
        <v>2880.882080078125</v>
      </c>
      <c r="K115" s="222">
        <f>'Salida Stata'!AP85</f>
        <v>2871.6875</v>
      </c>
      <c r="L115" s="222">
        <f>'Salida Stata'!AV85</f>
        <v>2848.66552734375</v>
      </c>
      <c r="M115" s="222">
        <f>'Salida Stata'!BB85</f>
        <v>2831.060791015625</v>
      </c>
      <c r="N115" s="222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0.12227316910152375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1.6139303575961557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">
      <c r="D116" s="37">
        <f>+NOA!A89</f>
        <v>45261</v>
      </c>
      <c r="E116" s="222">
        <f>'Salida Stata'!F86</f>
        <v>3709.139892578125</v>
      </c>
      <c r="F116" s="222">
        <f>'Salida Stata'!L86</f>
        <v>3675.394287109375</v>
      </c>
      <c r="G116" s="222">
        <f>'Salida Stata'!R86</f>
        <v>3649.531005859375</v>
      </c>
      <c r="H116" s="222">
        <f>'Salida Stata'!X86</f>
        <v>3644.857421875</v>
      </c>
      <c r="I116" s="222">
        <f>'Salida Stata'!AD86</f>
        <v>3625.9619140625</v>
      </c>
      <c r="J116" s="222">
        <f>'Salida Stata'!AJ86</f>
        <v>3607.959716796875</v>
      </c>
      <c r="K116" s="222">
        <f>'Salida Stata'!AP86</f>
        <v>3596.739013671875</v>
      </c>
      <c r="L116" s="222">
        <f>'Salida Stata'!AV86</f>
        <v>3563.020751953125</v>
      </c>
      <c r="M116" s="222">
        <f>'Salida Stata'!BB86</f>
        <v>3545.8896484375</v>
      </c>
      <c r="N116" s="222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0.25363610774844481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2.1272985408516254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">
      <c r="D117" s="37">
        <f>+NOA!A90</f>
        <v>45292</v>
      </c>
      <c r="E117" s="222">
        <f>'Salida Stata'!F87</f>
        <v>4508.1123046875</v>
      </c>
      <c r="F117" s="222">
        <f>'Salida Stata'!L87</f>
        <v>4471.47998046875</v>
      </c>
      <c r="G117" s="222">
        <f>'Salida Stata'!R87</f>
        <v>4445.7470703125</v>
      </c>
      <c r="H117" s="222">
        <f>'Salida Stata'!X87</f>
        <v>4447.38232421875</v>
      </c>
      <c r="I117" s="222">
        <f>'Salida Stata'!AD87</f>
        <v>4420.23779296875</v>
      </c>
      <c r="J117" s="222">
        <f>'Salida Stata'!AJ87</f>
        <v>4392.66796875</v>
      </c>
      <c r="K117" s="222">
        <f>'Salida Stata'!AP87</f>
        <v>4382.78955078125</v>
      </c>
      <c r="L117" s="222">
        <f>'Salida Stata'!AV87</f>
        <v>4345.48046875</v>
      </c>
      <c r="M117" s="222">
        <f>'Salida Stata'!BB87</f>
        <v>4343.60107421875</v>
      </c>
      <c r="N117" s="222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0.21689002672537505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2.5763361855740001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">
      <c r="D118" s="37">
        <f>+NOA!A91</f>
        <v>45323</v>
      </c>
      <c r="E118" s="222">
        <f>'Salida Stata'!F88</f>
        <v>5015.29443359375</v>
      </c>
      <c r="F118" s="222">
        <f>'Salida Stata'!L88</f>
        <v>4987.76806640625</v>
      </c>
      <c r="G118" s="222">
        <f>'Salida Stata'!R88</f>
        <v>4971.2607421875</v>
      </c>
      <c r="H118" s="222">
        <f>'Salida Stata'!X88</f>
        <v>4982.09765625</v>
      </c>
      <c r="I118" s="222">
        <f>'Salida Stata'!AD88</f>
        <v>4950.06689453125</v>
      </c>
      <c r="J118" s="222">
        <f>'Salida Stata'!AJ88</f>
        <v>4922.0146484375</v>
      </c>
      <c r="K118" s="222">
        <f>'Salida Stata'!AP88</f>
        <v>4910.04248046875</v>
      </c>
      <c r="L118" s="222">
        <f>'Salida Stata'!AV88</f>
        <v>4887.29443359375</v>
      </c>
      <c r="M118" s="222">
        <f>'Salida Stata'!BB88</f>
        <v>4898.5576171875</v>
      </c>
      <c r="N118" s="222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0.11337811217029525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2.7180453279740306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">
      <c r="D119" s="37">
        <f>+NOA!A92</f>
        <v>45352</v>
      </c>
      <c r="E119" s="222">
        <f>'Salida Stata'!F89</f>
        <v>5436.42431640625</v>
      </c>
      <c r="F119" s="222">
        <f>'Salida Stata'!L89</f>
        <v>5411.8095703125</v>
      </c>
      <c r="G119" s="222">
        <f>'Salida Stata'!R89</f>
        <v>5398.79296875</v>
      </c>
      <c r="H119" s="222">
        <f>'Salida Stata'!X89</f>
        <v>5421.6640625</v>
      </c>
      <c r="I119" s="222">
        <f>'Salida Stata'!AD89</f>
        <v>5397.92236328125</v>
      </c>
      <c r="J119" s="222">
        <f>'Salida Stata'!AJ89</f>
        <v>5365.73828125</v>
      </c>
      <c r="K119" s="222">
        <f>'Salida Stata'!AP89</f>
        <v>5349.89794921875</v>
      </c>
      <c r="L119" s="222">
        <f>'Salida Stata'!AV89</f>
        <v>5334.19580078125</v>
      </c>
      <c r="M119" s="222">
        <f>'Salida Stata'!BB89</f>
        <v>5333.87060546875</v>
      </c>
      <c r="N119" s="222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7.985301452080229E-2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2.768616301788335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">
      <c r="D120" s="37">
        <f>+NOA!A93</f>
        <v>45383</v>
      </c>
      <c r="E120" s="222">
        <f>'Salida Stata'!F90</f>
        <v>5930.92822265625</v>
      </c>
      <c r="F120" s="222">
        <f>'Salida Stata'!L90</f>
        <v>5908.56005859375</v>
      </c>
      <c r="G120" s="222">
        <f>'Salida Stata'!R90</f>
        <v>5896.51220703125</v>
      </c>
      <c r="H120" s="222">
        <f>'Salida Stata'!X90</f>
        <v>5920.82958984375</v>
      </c>
      <c r="I120" s="222">
        <f>'Salida Stata'!AD90</f>
        <v>5893.05908203125</v>
      </c>
      <c r="J120" s="222">
        <f>'Salida Stata'!AJ90</f>
        <v>5862.69384765625</v>
      </c>
      <c r="K120" s="222">
        <f>'Salida Stata'!AP90</f>
        <v>5845.21337890625</v>
      </c>
      <c r="L120" s="222">
        <f>'Salida Stata'!AV90</f>
        <v>5830.49169921875</v>
      </c>
      <c r="M120" s="222">
        <f>'Salida Stata'!BB90</f>
        <v>5830.65185546875</v>
      </c>
      <c r="N120" s="222">
        <f>'Salida Stata'!BH90</f>
        <v>5785.998046875</v>
      </c>
      <c r="O120" s="19" cm="1">
        <f t="array" ref="O120">+SUMPRODUCT($E$30:$N$30/100,$E120:$N120)/$D$14*100</f>
        <v>5996.2303164242394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9.3166727768576152E-2</v>
      </c>
      <c r="AA120" s="24">
        <f t="shared" si="23"/>
        <v>9.2222073444366837E-2</v>
      </c>
      <c r="AB120" s="24">
        <f>+NOA!Y93</f>
        <v>8.7331232760028632E-2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2.8601366617933341</v>
      </c>
      <c r="AN120" s="24">
        <f t="shared" si="31"/>
        <v>2.8435557221887788</v>
      </c>
      <c r="AO120" s="24">
        <f>+NOA!AV93</f>
        <v>2.8215090733310868</v>
      </c>
      <c r="AQ120" s="24">
        <f t="shared" si="28"/>
        <v>-2.2054860646003593E-3</v>
      </c>
      <c r="AR120" s="24">
        <f t="shared" si="32"/>
        <v>-4.1928224277445025E-2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5785.998046875</v>
      </c>
      <c r="AV120" s="52">
        <f t="shared" si="29"/>
        <v>1.4493017578124991</v>
      </c>
      <c r="AW120" s="52">
        <f t="shared" si="24"/>
        <v>7.803007650210958E-2</v>
      </c>
    </row>
    <row r="121" spans="4:49" x14ac:dyDescent="0.2">
      <c r="D121" s="37">
        <f>+NOA!A94</f>
        <v>45413</v>
      </c>
      <c r="E121" s="222">
        <f>'Salida Stata'!F91</f>
        <v>6183.63232421875</v>
      </c>
      <c r="F121" s="222">
        <f>'Salida Stata'!L91</f>
        <v>6161.5263671875</v>
      </c>
      <c r="G121" s="222">
        <f>'Salida Stata'!R91</f>
        <v>6148.28271484375</v>
      </c>
      <c r="H121" s="222">
        <f>'Salida Stata'!X91</f>
        <v>6173.75146484375</v>
      </c>
      <c r="I121" s="222">
        <f>'Salida Stata'!AD91</f>
        <v>6141.091796875</v>
      </c>
      <c r="J121" s="222">
        <f>'Salida Stata'!AJ91</f>
        <v>6107.89306640625</v>
      </c>
      <c r="K121" s="222">
        <f>'Salida Stata'!AP91</f>
        <v>6084.42529296875</v>
      </c>
      <c r="L121" s="222">
        <f>'Salida Stata'!AV91</f>
        <v>6073.88330078125</v>
      </c>
      <c r="M121" s="222">
        <f>'Salida Stata'!BB91</f>
        <v>6073.82177734375</v>
      </c>
      <c r="N121" s="222">
        <f>'Salida Stata'!BH91</f>
        <v>6022.482421875</v>
      </c>
      <c r="O121" s="19" cm="1">
        <f t="array" ref="O121">+SUMPRODUCT($E$30:$N$30/100,$E121:$N121)/$D$14*100</f>
        <v>6248.6821535494346</v>
      </c>
      <c r="Q121" s="24">
        <f t="shared" si="25"/>
        <v>4.2607850251359602E-2</v>
      </c>
      <c r="R121" s="24">
        <f t="shared" si="25"/>
        <v>4.2813529199186462E-2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4.1705443559783673E-2</v>
      </c>
      <c r="Z121" s="24">
        <f t="shared" si="34"/>
        <v>4.0871838027619845E-2</v>
      </c>
      <c r="AA121" s="24">
        <f t="shared" si="23"/>
        <v>4.2101757905080195E-2</v>
      </c>
      <c r="AB121" s="24">
        <f>+NOA!Y94</f>
        <v>4.6897304195300693E-2</v>
      </c>
      <c r="AD121" s="24">
        <f t="shared" si="31"/>
        <v>2.6882343103399444</v>
      </c>
      <c r="AE121" s="24">
        <f t="shared" si="31"/>
        <v>2.693810079947673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2.7412332048929748</v>
      </c>
      <c r="AM121" s="24">
        <f t="shared" si="31"/>
        <v>2.7211994625489644</v>
      </c>
      <c r="AN121" s="24">
        <f t="shared" si="31"/>
        <v>2.7108110749766783</v>
      </c>
      <c r="AO121" s="24">
        <f>+NOA!AV94</f>
        <v>2.6860654135399131</v>
      </c>
      <c r="AQ121" s="24">
        <f t="shared" si="28"/>
        <v>1.7360122237397579E-3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">
      <c r="D122" s="37">
        <f>+NOA!A95</f>
        <v>45444</v>
      </c>
      <c r="E122" s="222">
        <f>'Salida Stata'!F92</f>
        <v>6465.9892578125</v>
      </c>
      <c r="F122" s="222">
        <f>'Salida Stata'!L92</f>
        <v>6451.2294921875</v>
      </c>
      <c r="G122" s="222">
        <f>'Salida Stata'!R92</f>
        <v>6446.27490234375</v>
      </c>
      <c r="H122" s="222">
        <f>'Salida Stata'!X92</f>
        <v>6479.07666015625</v>
      </c>
      <c r="I122" s="222">
        <f>'Salida Stata'!AD92</f>
        <v>6445.00244140625</v>
      </c>
      <c r="J122" s="222">
        <f>'Salida Stata'!AJ92</f>
        <v>6415.26904296875</v>
      </c>
      <c r="K122" s="222">
        <f>'Salida Stata'!AP92</f>
        <v>6390.5732421875</v>
      </c>
      <c r="L122" s="222">
        <f>'Salida Stata'!AV92</f>
        <v>6392.63037109375</v>
      </c>
      <c r="M122" s="222">
        <f>'Salida Stata'!BB92</f>
        <v>6395.83837890625</v>
      </c>
      <c r="N122" s="222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4.7018077621606924E-2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5.3017130460375039E-2</v>
      </c>
      <c r="Z122" s="24">
        <f t="shared" si="34"/>
        <v>5.2540350918157896E-2</v>
      </c>
      <c r="AA122" s="24">
        <f t="shared" si="23"/>
        <v>4.9437703006294242E-2</v>
      </c>
      <c r="AB122" s="24">
        <f>+NOA!Y95</f>
        <v>5.3293074729232393E-2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2.623078660259849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">
      <c r="D123" s="37">
        <f>+NOA!A96</f>
        <v>45474</v>
      </c>
      <c r="E123" s="222">
        <f>'Salida Stata'!F93</f>
        <v>6675.2080078125</v>
      </c>
      <c r="F123" s="222">
        <f>'Salida Stata'!L93</f>
        <v>6665.6552734375</v>
      </c>
      <c r="G123" s="222">
        <f>'Salida Stata'!R93</f>
        <v>6671.38134765625</v>
      </c>
      <c r="H123" s="222">
        <f>'Salida Stata'!X93</f>
        <v>6705.7119140625</v>
      </c>
      <c r="I123" s="222">
        <f>'Salida Stata'!AD93</f>
        <v>6677.53955078125</v>
      </c>
      <c r="J123" s="222">
        <f>'Salida Stata'!AJ93</f>
        <v>6652.4443359375</v>
      </c>
      <c r="K123" s="222">
        <f>'Salida Stata'!AP93</f>
        <v>6630.72607421875</v>
      </c>
      <c r="L123" s="222">
        <f>'Salida Stata'!AV93</f>
        <v>6640.875</v>
      </c>
      <c r="M123" s="222">
        <f>'Salida Stata'!BB93</f>
        <v>6647.26806640625</v>
      </c>
      <c r="N123" s="222">
        <f>'Salida Stata'!BH93</f>
        <v>6596.8125</v>
      </c>
      <c r="O123" s="19" cm="1">
        <f t="array" ref="O123">+SUMPRODUCT($E$30:$N$30/100,$E123:$N123)/$D$14*100</f>
        <v>6793.8435109672309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3.4979560482740757E-2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3.602549249803122E-2</v>
      </c>
      <c r="AB123" s="24">
        <f>+NOA!Y96</f>
        <v>4.1339768650686892E-2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2.5800849355612381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2.5637172731128661</v>
      </c>
      <c r="AO123" s="24">
        <f>+NOA!AV96</f>
        <v>2.5370728424639526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">
      <c r="D124" s="37">
        <f>+NOA!A97</f>
        <v>45505</v>
      </c>
      <c r="E124" s="222">
        <f>'Salida Stata'!F94</f>
        <v>7014.57080078125</v>
      </c>
      <c r="F124" s="222">
        <f>'Salida Stata'!L94</f>
        <v>7006.0263671875</v>
      </c>
      <c r="G124" s="222">
        <f>'Salida Stata'!R94</f>
        <v>7014.8671875</v>
      </c>
      <c r="H124" s="222">
        <f>'Salida Stata'!X94</f>
        <v>7050.40966796875</v>
      </c>
      <c r="I124" s="222">
        <f>'Salida Stata'!AD94</f>
        <v>7016.2607421875</v>
      </c>
      <c r="J124" s="222">
        <f>'Salida Stata'!AJ94</f>
        <v>6995.39306640625</v>
      </c>
      <c r="K124" s="222">
        <f>'Salida Stata'!AP94</f>
        <v>6970.9619140625</v>
      </c>
      <c r="L124" s="222">
        <f>'Salida Stata'!AV94</f>
        <v>6987.291015625</v>
      </c>
      <c r="M124" s="222">
        <f>'Salida Stata'!BB94</f>
        <v>6995.53857421875</v>
      </c>
      <c r="N124" s="222">
        <f>'Salida Stata'!BH94</f>
        <v>6936.3046875</v>
      </c>
      <c r="O124" s="19" cm="1">
        <f t="array" ref="O124">+SUMPRODUCT($E$30:$N$30/100,$E124:$N124)/$D$14*100</f>
        <v>7142.9032511646428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5.1403603125774966E-2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5.1312003547641316E-2</v>
      </c>
      <c r="X124" s="24">
        <f t="shared" si="42"/>
        <v>5.216421264140636E-2</v>
      </c>
      <c r="Y124" s="24">
        <f t="shared" si="43"/>
        <v>5.2393028885442172E-2</v>
      </c>
      <c r="Z124" s="24">
        <f t="shared" si="44"/>
        <v>5.1463064548219251E-2</v>
      </c>
      <c r="AA124" s="24">
        <f t="shared" si="45"/>
        <v>5.1378831383726897E-2</v>
      </c>
      <c r="AB124" s="24">
        <f>+NOA!Y97</f>
        <v>4.9436641560065997E-2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2.3009138563062144</v>
      </c>
      <c r="AK124" s="24">
        <f t="shared" si="53"/>
        <v>2.3260850414901446</v>
      </c>
      <c r="AL124" s="24">
        <f t="shared" si="54"/>
        <v>2.3509508446104772</v>
      </c>
      <c r="AM124" s="24">
        <f t="shared" si="55"/>
        <v>2.3355413657389934</v>
      </c>
      <c r="AN124" s="24">
        <f t="shared" si="56"/>
        <v>2.2972039141787688</v>
      </c>
      <c r="AO124" s="24">
        <f>+NOA!AV97</f>
        <v>2.2699959707501502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">
      <c r="D125" s="37">
        <f>+NOA!A98</f>
        <v>45536</v>
      </c>
      <c r="E125" s="222">
        <f>'Salida Stata'!F95</f>
        <v>7243.296875</v>
      </c>
      <c r="F125" s="222">
        <f>'Salida Stata'!L95</f>
        <v>7240.8662109375</v>
      </c>
      <c r="G125" s="222">
        <f>'Salida Stata'!R95</f>
        <v>7253.73486328125</v>
      </c>
      <c r="H125" s="222">
        <f>'Salida Stata'!X95</f>
        <v>7292.27685546875</v>
      </c>
      <c r="I125" s="222">
        <f>'Salida Stata'!AD95</f>
        <v>7257.52001953125</v>
      </c>
      <c r="J125" s="222">
        <f>'Salida Stata'!AJ95</f>
        <v>7240.88134765625</v>
      </c>
      <c r="K125" s="222">
        <f>'Salida Stata'!AP95</f>
        <v>7217.71484375</v>
      </c>
      <c r="L125" s="222">
        <f>'Salida Stata'!AV95</f>
        <v>7240.51708984375</v>
      </c>
      <c r="M125" s="222">
        <f>'Salida Stata'!BB95</f>
        <v>7251.99755859375</v>
      </c>
      <c r="N125" s="222">
        <f>'Salida Stata'!BH95</f>
        <v>7192.37158203125</v>
      </c>
      <c r="O125" s="19" cm="1">
        <f t="array" ref="O125">+SUMPRODUCT($E$30:$N$30/100,$E125:$N125)/$D$14*100</f>
        <v>7390.6081430436752</v>
      </c>
      <c r="Q125" s="24">
        <f t="shared" si="35"/>
        <v>3.2607280005396033E-2</v>
      </c>
      <c r="R125" s="24">
        <f t="shared" si="36"/>
        <v>3.3519691682843966E-2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3.5397256896458673E-2</v>
      </c>
      <c r="X125" s="24">
        <f t="shared" si="42"/>
        <v>3.6240951414859612E-2</v>
      </c>
      <c r="Y125" s="24">
        <f t="shared" si="43"/>
        <v>3.6660363123455664E-2</v>
      </c>
      <c r="Z125" s="24">
        <f t="shared" si="44"/>
        <v>3.6916904038646337E-2</v>
      </c>
      <c r="AA125" s="24">
        <f t="shared" si="45"/>
        <v>3.4678461007944472E-2</v>
      </c>
      <c r="AB125" s="24">
        <f>+NOA!Y98</f>
        <v>3.0343461493471446E-2</v>
      </c>
      <c r="AD125" s="24">
        <f t="shared" si="46"/>
        <v>1.9581860274836647</v>
      </c>
      <c r="AE125" s="24">
        <f t="shared" si="47"/>
        <v>1.978139156813119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2.0241892091503026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2.0643858003255162</v>
      </c>
      <c r="AN125" s="24">
        <f t="shared" si="56"/>
        <v>2.0155252739287652</v>
      </c>
      <c r="AO125" s="24">
        <f>+NOA!AV98</f>
        <v>1.9907666487681208</v>
      </c>
      <c r="AQ125" s="24">
        <f t="shared" si="57"/>
        <v>-4.3096240332503033E-3</v>
      </c>
      <c r="AR125" s="24">
        <f t="shared" si="58"/>
        <v>-0.10619977284185156</v>
      </c>
      <c r="AS125" s="35">
        <f t="shared" si="33"/>
        <v>45536</v>
      </c>
      <c r="AT125" s="19">
        <f t="shared" si="33"/>
        <v>7243.296875</v>
      </c>
      <c r="AU125" s="19">
        <f t="shared" si="27"/>
        <v>7192.37158203125</v>
      </c>
      <c r="AV125" s="52">
        <f t="shared" si="29"/>
        <v>0.50925292968750568</v>
      </c>
      <c r="AW125" s="52">
        <f t="shared" si="24"/>
        <v>-0.20039946966094746</v>
      </c>
    </row>
    <row r="126" spans="4:49" x14ac:dyDescent="0.2">
      <c r="D126" s="37">
        <f>+NOA!A99</f>
        <v>45566</v>
      </c>
      <c r="E126" s="222">
        <f>'Salida Stata'!F96</f>
        <v>7405.70166015625</v>
      </c>
      <c r="F126" s="222">
        <f>'Salida Stata'!L96</f>
        <v>7410.17626953125</v>
      </c>
      <c r="G126" s="222">
        <f>'Salida Stata'!R96</f>
        <v>7432.1044921875</v>
      </c>
      <c r="H126" s="222">
        <f>'Salida Stata'!X96</f>
        <v>7473.34423828125</v>
      </c>
      <c r="I126" s="222">
        <f>'Salida Stata'!AD96</f>
        <v>7443.15478515625</v>
      </c>
      <c r="J126" s="222">
        <f>'Salida Stata'!AJ96</f>
        <v>7433.6181640625</v>
      </c>
      <c r="K126" s="222">
        <f>'Salida Stata'!AP96</f>
        <v>7413.5302734375</v>
      </c>
      <c r="L126" s="222">
        <f>'Salida Stata'!AV96</f>
        <v>7446.69189453125</v>
      </c>
      <c r="M126" s="222">
        <f>'Salida Stata'!BB96</f>
        <v>7459.2333984375</v>
      </c>
      <c r="N126" s="222">
        <f>'Salida Stata'!BH96</f>
        <v>7403.9599609375</v>
      </c>
      <c r="O126" s="19" cm="1">
        <f t="array" ref="O126">+SUMPRODUCT($E$30:$N$30/100,$E126:$N126)/$D$14*100</f>
        <v>7580.534013503966</v>
      </c>
      <c r="Q126" s="24">
        <f t="shared" si="35"/>
        <v>2.2421390143041675E-2</v>
      </c>
      <c r="R126" s="24">
        <f t="shared" si="36"/>
        <v>2.3382569662453223E-2</v>
      </c>
      <c r="S126" s="24">
        <f t="shared" si="37"/>
        <v>2.4590039788904505E-2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2.7129837341393737E-2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2.9418443762675217E-2</v>
      </c>
      <c r="AA126" s="24">
        <f t="shared" si="45"/>
        <v>2.5698273644646719E-2</v>
      </c>
      <c r="AB126" s="24">
        <f>+NOA!Y99</f>
        <v>2.4594932054191831E-2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1.8560805386959749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1.8842500454258304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1.8732225080744422</v>
      </c>
      <c r="AO126" s="24">
        <f>+NOA!AV99</f>
        <v>1.847257874020245</v>
      </c>
      <c r="AQ126" s="24">
        <f t="shared" si="57"/>
        <v>-6.997053619633542E-3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">
      <c r="D127" s="37">
        <f>+NOA!A100</f>
        <v>45597</v>
      </c>
      <c r="E127" s="222">
        <f>'Salida Stata'!F97</f>
        <v>7522.4765625</v>
      </c>
      <c r="F127" s="222">
        <f>'Salida Stata'!L97</f>
        <v>7535.91357421875</v>
      </c>
      <c r="G127" s="222">
        <f>'Salida Stata'!R97</f>
        <v>7570.2724609375</v>
      </c>
      <c r="H127" s="222">
        <f>'Salida Stata'!X97</f>
        <v>7615.5927734375</v>
      </c>
      <c r="I127" s="222">
        <f>'Salida Stata'!AD97</f>
        <v>7592.94287109375</v>
      </c>
      <c r="J127" s="222">
        <f>'Salida Stata'!AJ97</f>
        <v>7587.22021484375</v>
      </c>
      <c r="K127" s="222">
        <f>'Salida Stata'!AP97</f>
        <v>7569.00390625</v>
      </c>
      <c r="L127" s="222">
        <f>'Salida Stata'!AV97</f>
        <v>7615.447265625</v>
      </c>
      <c r="M127" s="222">
        <f>'Salida Stata'!BB97</f>
        <v>7630.73876953125</v>
      </c>
      <c r="N127" s="222">
        <f>'Salida Stata'!BH97</f>
        <v>7582.84423828125</v>
      </c>
      <c r="O127" s="19" cm="1">
        <f t="array" ref="O127">+SUMPRODUCT($E$30:$N$30/100,$E127:$N127)/$D$14*100</f>
        <v>7730.1166361931646</v>
      </c>
      <c r="Q127" s="24">
        <f t="shared" si="35"/>
        <v>1.5768242862390203E-2</v>
      </c>
      <c r="R127" s="24">
        <f t="shared" si="36"/>
        <v>1.6968193483399174E-2</v>
      </c>
      <c r="S127" s="24">
        <f t="shared" si="37"/>
        <v>1.8590692433783751E-2</v>
      </c>
      <c r="T127" s="24">
        <f t="shared" si="38"/>
        <v>1.9034120551760569E-2</v>
      </c>
      <c r="U127" s="24">
        <f t="shared" si="39"/>
        <v>2.0124273948490146E-2</v>
      </c>
      <c r="V127" s="24">
        <f t="shared" si="40"/>
        <v>2.0663161248156703E-2</v>
      </c>
      <c r="W127" s="24">
        <f t="shared" si="41"/>
        <v>2.0971605574952257E-2</v>
      </c>
      <c r="X127" s="24">
        <f t="shared" si="42"/>
        <v>2.2661790427730866E-2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1.9732465077358929E-2</v>
      </c>
      <c r="AB127" s="24">
        <f>+NOA!Y100</f>
        <v>2.2665005656923753E-2</v>
      </c>
      <c r="AD127" s="24">
        <f t="shared" si="46"/>
        <v>1.5488409506531617</v>
      </c>
      <c r="AE127" s="24">
        <f t="shared" si="47"/>
        <v>1.5734916314067156</v>
      </c>
      <c r="AF127" s="24">
        <f t="shared" si="48"/>
        <v>1.6014660170797619</v>
      </c>
      <c r="AG127" s="24">
        <f t="shared" si="49"/>
        <v>1.6259358223269973</v>
      </c>
      <c r="AH127" s="24">
        <f t="shared" si="50"/>
        <v>1.6301432212108282</v>
      </c>
      <c r="AI127" s="24">
        <f t="shared" si="51"/>
        <v>1.6336448365279832</v>
      </c>
      <c r="AJ127" s="24">
        <f t="shared" si="52"/>
        <v>1.6357338346355585</v>
      </c>
      <c r="AK127" s="24">
        <f t="shared" si="53"/>
        <v>1.6733385132532761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1.6214863729621825</v>
      </c>
      <c r="AO127" s="24">
        <f>+NOA!AV100</f>
        <v>1.5945474506645945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">
      <c r="D128" s="37">
        <f>+NOA!A101</f>
        <v>45627</v>
      </c>
      <c r="E128" s="222">
        <f>'Salida Stata'!F98</f>
        <v>7726.71728515625</v>
      </c>
      <c r="F128" s="222">
        <f>'Salida Stata'!L98</f>
        <v>7743.427734375</v>
      </c>
      <c r="G128" s="222">
        <f>'Salida Stata'!R98</f>
        <v>7780.837890625</v>
      </c>
      <c r="H128" s="222">
        <f>'Salida Stata'!X98</f>
        <v>7827.97021484375</v>
      </c>
      <c r="I128" s="222">
        <f>'Salida Stata'!AD98</f>
        <v>7802.25927734375</v>
      </c>
      <c r="J128" s="222">
        <f>'Salida Stata'!AJ98</f>
        <v>7798.357421875</v>
      </c>
      <c r="K128" s="222">
        <f>'Salida Stata'!AP98</f>
        <v>7776.189453125</v>
      </c>
      <c r="L128" s="222">
        <f>'Salida Stata'!AV98</f>
        <v>7828.6533203125</v>
      </c>
      <c r="M128" s="222">
        <f>'Salida Stata'!BB98</f>
        <v>7843.26611328125</v>
      </c>
      <c r="N128" s="222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2.7536695864742944E-2</v>
      </c>
      <c r="S128" s="24">
        <f t="shared" si="37"/>
        <v>2.7814775594143359E-2</v>
      </c>
      <c r="T128" s="24">
        <f t="shared" si="38"/>
        <v>2.788718458620898E-2</v>
      </c>
      <c r="U128" s="24">
        <f t="shared" si="39"/>
        <v>2.7567230493313E-2</v>
      </c>
      <c r="V128" s="24">
        <f t="shared" si="40"/>
        <v>2.7828005653266485E-2</v>
      </c>
      <c r="W128" s="24">
        <f t="shared" si="41"/>
        <v>2.7372894695419481E-2</v>
      </c>
      <c r="X128" s="24">
        <f t="shared" si="42"/>
        <v>2.799652433414912E-2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2.7619345621524349E-2</v>
      </c>
      <c r="AB128" s="24">
        <f>+NOA!Y101</f>
        <v>2.7810983696910263E-2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1.1271757817388828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">
      <c r="D129" s="37">
        <f>+NOA!A102</f>
        <v>45658</v>
      </c>
      <c r="E129" s="222">
        <f>'Salida Stata'!F99</f>
        <v>7920.54150390625</v>
      </c>
      <c r="F129" s="222">
        <f>'Salida Stata'!L99</f>
        <v>7941.45068359375</v>
      </c>
      <c r="G129" s="222">
        <f>'Salida Stata'!R99</f>
        <v>7987.5751953125</v>
      </c>
      <c r="H129" s="222">
        <f>'Salida Stata'!X99</f>
        <v>8037.63525390625</v>
      </c>
      <c r="I129" s="222">
        <f>'Salida Stata'!AD99</f>
        <v>8009.41552734375</v>
      </c>
      <c r="J129" s="222">
        <f>'Salida Stata'!AJ99</f>
        <v>8009.00537109375</v>
      </c>
      <c r="K129" s="222">
        <f>'Salida Stata'!AP99</f>
        <v>7983.48046875</v>
      </c>
      <c r="L129" s="222">
        <f>'Salida Stata'!AV99</f>
        <v>8047.63720703125</v>
      </c>
      <c r="M129" s="222">
        <f>'Salida Stata'!BB99</f>
        <v>8065.4892578125</v>
      </c>
      <c r="N129" s="222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2.578980432795186E-2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0.79312442455699661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">
      <c r="D130" s="37">
        <f>+NOA!A103</f>
        <v>45689</v>
      </c>
      <c r="E130" s="222">
        <f>'Salida Stata'!F100</f>
        <v>8138.13916015625</v>
      </c>
      <c r="F130" s="222">
        <f>'Salida Stata'!L100</f>
        <v>8156.55126953125</v>
      </c>
      <c r="G130" s="222">
        <f>'Salida Stata'!R100</f>
        <v>8201.775390625</v>
      </c>
      <c r="H130" s="222">
        <f>'Salida Stata'!X100</f>
        <v>8253.1201171875</v>
      </c>
      <c r="I130" s="222">
        <f>'Salida Stata'!AD100</f>
        <v>8218.794921875</v>
      </c>
      <c r="J130" s="222">
        <f>'Salida Stata'!AJ100</f>
        <v>8215.2275390625</v>
      </c>
      <c r="K130" s="222">
        <f>'Salida Stata'!AP100</f>
        <v>8182.654296875</v>
      </c>
      <c r="L130" s="222">
        <f>'Salida Stata'!AV100</f>
        <v>8248.96484375</v>
      </c>
      <c r="M130" s="222">
        <f>'Salida Stata'!BB100</f>
        <v>8265.28515625</v>
      </c>
      <c r="N130" s="222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2.2982142944881989E-2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0.6475393636259632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">
      <c r="D131" s="37">
        <f>+NOA!A104</f>
        <v>45717</v>
      </c>
      <c r="E131" s="222">
        <f>'Salida Stata'!F101</f>
        <v>8504.23046875</v>
      </c>
      <c r="F131" s="222">
        <f>'Salida Stata'!L101</f>
        <v>8513.0439453125</v>
      </c>
      <c r="G131" s="222">
        <f>'Salida Stata'!R101</f>
        <v>8553.1572265625</v>
      </c>
      <c r="H131" s="222">
        <f>'Salida Stata'!X101</f>
        <v>8608.671875</v>
      </c>
      <c r="I131" s="222">
        <f>'Salida Stata'!AD101</f>
        <v>8573.791015625</v>
      </c>
      <c r="J131" s="222">
        <f>'Salida Stata'!AJ101</f>
        <v>8567.2001953125</v>
      </c>
      <c r="K131" s="222">
        <f>'Salida Stata'!AP101</f>
        <v>8528.056640625</v>
      </c>
      <c r="L131" s="222">
        <f>'Salida Stata'!AV101</f>
        <v>8592.1533203125</v>
      </c>
      <c r="M131" s="222">
        <f>'Salida Stata'!BB101</f>
        <v>8589.525390625</v>
      </c>
      <c r="N131" s="222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3.4773667726162749E-2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0.57876148614448719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">
      <c r="D132" s="37">
        <f>+NOA!A105</f>
        <v>45748</v>
      </c>
      <c r="E132" s="222">
        <f>'Salida Stata'!F102</f>
        <v>8756.9609375</v>
      </c>
      <c r="F132" s="222">
        <f>'Salida Stata'!L102</f>
        <v>8762.662109375</v>
      </c>
      <c r="G132" s="222">
        <f>'Salida Stata'!R102</f>
        <v>8800.8759765625</v>
      </c>
      <c r="H132" s="222">
        <f>'Salida Stata'!X102</f>
        <v>8852.6767578125</v>
      </c>
      <c r="I132" s="222">
        <f>'Salida Stata'!AD102</f>
        <v>8815.7392578125</v>
      </c>
      <c r="J132" s="222">
        <f>'Salida Stata'!AJ102</f>
        <v>8808.5869140625</v>
      </c>
      <c r="K132" s="222">
        <f>'Salida Stata'!AP102</f>
        <v>8762.7158203125</v>
      </c>
      <c r="L132" s="222">
        <f>'Salida Stata'!AV102</f>
        <v>8823.6689453125</v>
      </c>
      <c r="M132" s="222">
        <f>'Salida Stata'!BB102</f>
        <v>8812.4873046875</v>
      </c>
      <c r="N132" s="222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2.5398078007703218E-2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0.50746194594912075</v>
      </c>
      <c r="AN132" s="24">
        <f t="shared" si="56"/>
        <v>0.49562243154595431</v>
      </c>
      <c r="AO132" s="24">
        <f>+NOA!AV105</f>
        <v>0.4888370210942159</v>
      </c>
      <c r="AQ132" s="24">
        <f t="shared" si="57"/>
        <v>3.8424641983472174E-3</v>
      </c>
      <c r="AR132" s="24">
        <f t="shared" si="58"/>
        <v>-3.0971149104158879E-2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">
      <c r="D133" s="37">
        <f>+NOA!A106</f>
        <v>45778</v>
      </c>
      <c r="E133" s="222">
        <f>'Salida Stata'!F103</f>
        <v>8854.205078125</v>
      </c>
      <c r="F133" s="222">
        <f>'Salida Stata'!L103</f>
        <v>8859.9814453125</v>
      </c>
      <c r="G133" s="222">
        <f>'Salida Stata'!R103</f>
        <v>8900.255859375</v>
      </c>
      <c r="H133" s="222">
        <f>'Salida Stata'!X103</f>
        <v>8952.892578125</v>
      </c>
      <c r="I133" s="222">
        <f>'Salida Stata'!AD103</f>
        <v>8920.6728515625</v>
      </c>
      <c r="J133" s="222">
        <f>'Salida Stata'!AJ103</f>
        <v>8916.791015625</v>
      </c>
      <c r="K133" s="222">
        <f>'Salida Stata'!AP103</f>
        <v>8874.5</v>
      </c>
      <c r="L133" s="222">
        <f>'Salida Stata'!AV103</f>
        <v>8929.611328125</v>
      </c>
      <c r="M133" s="222">
        <f>'Salida Stata'!BB103</f>
        <v>8914.470703125</v>
      </c>
      <c r="N133" s="222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1.7188961725667751E-2</v>
      </c>
      <c r="AD133" s="24">
        <f t="shared" si="46"/>
        <v>0.43187767543143085</v>
      </c>
      <c r="AE133" s="24">
        <f t="shared" si="47"/>
        <v>0.43795237045406665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0.4676872371160592</v>
      </c>
      <c r="AM133" s="24">
        <f t="shared" si="55"/>
        <v>0.46558192917100016</v>
      </c>
      <c r="AN133" s="24">
        <f t="shared" si="56"/>
        <v>0.45195305180759071</v>
      </c>
      <c r="AO133" s="24">
        <f>+NOA!AV106</f>
        <v>0.44658752830549076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">
      <c r="D134" s="37">
        <f>+NOA!A107</f>
        <v>45809</v>
      </c>
      <c r="E134" s="222">
        <f>'Salida Stata'!F104</f>
        <v>8943.974609375</v>
      </c>
      <c r="F134" s="222">
        <f>'Salida Stata'!L104</f>
        <v>8954.2900390625</v>
      </c>
      <c r="G134" s="222">
        <f>'Salida Stata'!R104</f>
        <v>9000.7099609375</v>
      </c>
      <c r="H134" s="222">
        <f>'Salida Stata'!X104</f>
        <v>9056.306640625</v>
      </c>
      <c r="I134" s="222">
        <f>'Salida Stata'!AD104</f>
        <v>9030.3310546875</v>
      </c>
      <c r="J134" s="222">
        <f>'Salida Stata'!AJ104</f>
        <v>9030.2607421875</v>
      </c>
      <c r="K134" s="222">
        <f>'Salida Stata'!AP104</f>
        <v>8992.298828125</v>
      </c>
      <c r="L134" s="222">
        <f>'Salida Stata'!AV104</f>
        <v>9053.494140625</v>
      </c>
      <c r="M134" s="222">
        <f>'Salida Stata'!BB104</f>
        <v>9039.1015625</v>
      </c>
      <c r="N134" s="222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1.7371432704318179E-2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0.39725292182585226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">
      <c r="D135" s="37">
        <f>+NOA!A108</f>
        <v>45839</v>
      </c>
      <c r="E135" s="222">
        <f>'Salida Stata'!F105</f>
        <v>9093.0498046875</v>
      </c>
      <c r="F135" s="222">
        <f>'Salida Stata'!L105</f>
        <v>9107.1650390625</v>
      </c>
      <c r="G135" s="222">
        <f>'Salida Stata'!R105</f>
        <v>9159.322265625</v>
      </c>
      <c r="H135" s="222">
        <f>'Salida Stata'!X105</f>
        <v>9220.119140625</v>
      </c>
      <c r="I135" s="222">
        <f>'Salida Stata'!AD105</f>
        <v>9191.2646484375</v>
      </c>
      <c r="J135" s="222">
        <f>'Salida Stata'!AJ105</f>
        <v>9189.4951171875</v>
      </c>
      <c r="K135" s="222">
        <f>'Salida Stata'!AP105</f>
        <v>9149.0986328125</v>
      </c>
      <c r="L135" s="222">
        <f>'Salida Stata'!AV105</f>
        <v>9221.123046875</v>
      </c>
      <c r="M135" s="222">
        <f>'Salida Stata'!BB105</f>
        <v>9212.0009765625</v>
      </c>
      <c r="N135" s="222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2.2134544193969319E-2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0.37496499384197435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0.37570945931182953</v>
      </c>
      <c r="AO135" s="24">
        <f>+NOA!AV108</f>
        <v>0.3714836611154495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">
      <c r="D136" s="37">
        <f>+NOA!A109</f>
        <v>45870</v>
      </c>
      <c r="E136" s="222">
        <f>'Salida Stata'!F106</f>
        <v>9250.2314453125</v>
      </c>
      <c r="F136" s="222">
        <f>'Salida Stata'!L106</f>
        <v>9274.46875</v>
      </c>
      <c r="G136" s="222">
        <f>'Salida Stata'!R106</f>
        <v>9341.396484375</v>
      </c>
      <c r="H136" s="222">
        <f>'Salida Stata'!X106</f>
        <v>9411.068359375</v>
      </c>
      <c r="I136" s="222">
        <f>'Salida Stata'!AD106</f>
        <v>9385.4296875</v>
      </c>
      <c r="J136" s="222">
        <f>'Salida Stata'!AJ106</f>
        <v>9386.2373046875</v>
      </c>
      <c r="K136" s="222">
        <f>'Salida Stata'!AP106</f>
        <v>9342.8037109375</v>
      </c>
      <c r="L136" s="222">
        <f>'Salida Stata'!AV106</f>
        <v>9437.4443359375</v>
      </c>
      <c r="M136" s="222">
        <f>'Salida Stata'!BB106</f>
        <v>9432.1025390625</v>
      </c>
      <c r="N136" s="222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1.8880799509898738E-2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0.34024598414320573</v>
      </c>
      <c r="AK136" s="24">
        <f t="shared" ref="AK136" si="80">+L136/L124-1</f>
        <v>0.35065854775956229</v>
      </c>
      <c r="AL136" s="24">
        <f t="shared" ref="AL136" si="81">+M136/M124-1</f>
        <v>0.34830255583514691</v>
      </c>
      <c r="AM136" s="24">
        <f t="shared" ref="AM136" si="82">+N136/N124-1</f>
        <v>0.34663390764399726</v>
      </c>
      <c r="AN136" s="24">
        <f t="shared" ref="AN136" si="83">+O136/O124-1</f>
        <v>0.33558728232650892</v>
      </c>
      <c r="AO136" s="24">
        <f>+NOA!AV109</f>
        <v>0.33155096154710662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">
      <c r="D137" s="37">
        <f>+NOA!A110</f>
        <v>45901</v>
      </c>
      <c r="E137" s="222">
        <f>'Salida Stata'!F107</f>
        <v>9443.5126953125</v>
      </c>
      <c r="F137" s="222">
        <f>'Salida Stata'!L107</f>
        <v>9472.37890625</v>
      </c>
      <c r="G137" s="222">
        <f>'Salida Stata'!R107</f>
        <v>9543.27734375</v>
      </c>
      <c r="H137" s="222">
        <f>'Salida Stata'!X107</f>
        <v>9620.7509765625</v>
      </c>
      <c r="I137" s="222">
        <f>'Salida Stata'!AD107</f>
        <v>9598.587890625</v>
      </c>
      <c r="J137" s="222">
        <f>'Salida Stata'!AJ107</f>
        <v>9598.4814453125</v>
      </c>
      <c r="K137" s="222">
        <f>'Salida Stata'!AP107</f>
        <v>9557.6591796875</v>
      </c>
      <c r="L137" s="222">
        <f>'Salida Stata'!AV107</f>
        <v>9658.03515625</v>
      </c>
      <c r="M137" s="222">
        <f>'Salida Stata'!BB107</f>
        <v>9653.82421875</v>
      </c>
      <c r="N137" s="222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1.8855355656806516E-2</v>
      </c>
      <c r="AD137" s="24">
        <f t="shared" ref="AD137" si="100">+E137/E125-1</f>
        <v>0.30375889022393543</v>
      </c>
      <c r="AE137" s="24">
        <f t="shared" ref="AE137" si="101">+F137/F125-1</f>
        <v>0.308183113774668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0.32419462206431127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0.32950798225957856</v>
      </c>
      <c r="AN137" s="24">
        <f t="shared" ref="AN137" si="110">+O137/O125-1</f>
        <v>0.31965532802775032</v>
      </c>
      <c r="AO137" s="24">
        <f>+NOA!AV110</f>
        <v>0.31670445749787124</v>
      </c>
      <c r="AQ137" s="24">
        <f t="shared" ref="AQ137" si="111">+Q137-Z137</f>
        <v>-2.8350821791849334E-3</v>
      </c>
      <c r="AR137" s="24">
        <f t="shared" ref="AR137" si="112">+AD137-AM137</f>
        <v>-2.5749092035643129E-2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">
      <c r="D138" s="37">
        <f>+NOA!A111</f>
        <v>45931</v>
      </c>
      <c r="E138" s="222">
        <f>'Salida Stata'!F108</f>
        <v>9648.4560546875</v>
      </c>
      <c r="F138" s="222">
        <f>'Salida Stata'!L108</f>
        <v>9678.3935546875</v>
      </c>
      <c r="G138" s="222">
        <f>'Salida Stata'!R108</f>
        <v>9750.12890625</v>
      </c>
      <c r="H138" s="222">
        <f>'Salida Stata'!X108</f>
        <v>9828.3203125</v>
      </c>
      <c r="I138" s="222">
        <f>'Salida Stata'!AD108</f>
        <v>9803.86328125</v>
      </c>
      <c r="J138" s="222">
        <f>'Salida Stata'!AJ108</f>
        <v>9803.25</v>
      </c>
      <c r="K138" s="222">
        <f>'Salida Stata'!AP108</f>
        <v>9758.6650390625</v>
      </c>
      <c r="L138" s="222">
        <f>'Salida Stata'!AV108</f>
        <v>9862.7548828125</v>
      </c>
      <c r="M138" s="222">
        <f>'Salida Stata'!BB108</f>
        <v>9858.3779296875</v>
      </c>
      <c r="N138" s="222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2.0478832399964064E-2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0.31189341006967375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0.31633171770102053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0.31860550236063223</v>
      </c>
      <c r="AN138" s="24">
        <f t="shared" ref="AN138" si="137">+O138/O126-1</f>
        <v>0.31415887190194525</v>
      </c>
      <c r="AO138" s="24">
        <f>+NOA!AV111</f>
        <v>0.31141486783402095</v>
      </c>
      <c r="AQ138" s="24">
        <f t="shared" ref="AQ138" si="138">+Q138-Z138</f>
        <v>7.2521194374930431E-4</v>
      </c>
      <c r="AR138" s="24">
        <f t="shared" ref="AR138" si="139">+AD138-AM138</f>
        <v>-1.5763921987823837E-2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">
      <c r="D139" s="37">
        <f>+NOA!A112</f>
        <v>45962</v>
      </c>
      <c r="E139" s="222">
        <f>'Salida Stata'!F109</f>
        <v>9888.1337890625</v>
      </c>
      <c r="F139" s="222">
        <f>'Salida Stata'!L109</f>
        <v>9914.2275390625</v>
      </c>
      <c r="G139" s="222">
        <f>'Salida Stata'!R109</f>
        <v>9980.9677734375</v>
      </c>
      <c r="H139" s="222">
        <f>'Salida Stata'!X109</f>
        <v>10061.474609375</v>
      </c>
      <c r="I139" s="222">
        <f>'Salida Stata'!AD109</f>
        <v>10031.5576171875</v>
      </c>
      <c r="J139" s="222">
        <f>'Salida Stata'!AJ109</f>
        <v>10025.6640625</v>
      </c>
      <c r="K139" s="222">
        <f>'Salida Stata'!AP109</f>
        <v>9975.9697265625</v>
      </c>
      <c r="L139" s="222">
        <f>'Salida Stata'!AV109</f>
        <v>10075.662109375</v>
      </c>
      <c r="M139" s="222">
        <f>'Salida Stata'!BB109</f>
        <v>10069.13671875</v>
      </c>
      <c r="N139" s="222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2.6433879899809165E-2</v>
      </c>
      <c r="AD139" s="24">
        <f t="shared" ref="AD139" si="154">+E139/E127-1</f>
        <v>0.31447851075474853</v>
      </c>
      <c r="AE139" s="24">
        <f t="shared" ref="AE139" si="155">+F139/F127-1</f>
        <v>0.31559729837935557</v>
      </c>
      <c r="AF139" s="24">
        <f t="shared" ref="AF139" si="156">+G139/G127-1</f>
        <v>0.31844234470280353</v>
      </c>
      <c r="AG139" s="24">
        <f t="shared" ref="AG139" si="157">+H139/H127-1</f>
        <v>0.32116762393972986</v>
      </c>
      <c r="AH139" s="24">
        <f t="shared" ref="AH139" si="158">+I139/I127-1</f>
        <v>0.32116858871380805</v>
      </c>
      <c r="AI139" s="24">
        <f t="shared" ref="AI139" si="159">+J139/J127-1</f>
        <v>0.32138830541462893</v>
      </c>
      <c r="AJ139" s="24">
        <f t="shared" ref="AJ139" si="160">+K139/K127-1</f>
        <v>0.31800298297177276</v>
      </c>
      <c r="AK139" s="24">
        <f t="shared" ref="AK139" si="161">+L139/L127-1</f>
        <v>0.32305585712017804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0.31844010109349874</v>
      </c>
      <c r="AO139" s="24">
        <f>+NOA!AV112</f>
        <v>0.31624788518552571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">
      <c r="D140" s="37">
        <f>+NOA!A113</f>
        <v>45992</v>
      </c>
      <c r="E140" s="222">
        <f>'Salida Stata'!F110</f>
        <v>10161.9990234375</v>
      </c>
      <c r="F140" s="222">
        <f>'Salida Stata'!L110</f>
        <v>10188.3037109375</v>
      </c>
      <c r="G140" s="222">
        <f>'Salida Stata'!R110</f>
        <v>10253.2802734375</v>
      </c>
      <c r="H140" s="222">
        <f>'Salida Stata'!X110</f>
        <v>10340.197265625</v>
      </c>
      <c r="I140" s="222">
        <f>'Salida Stata'!AD110</f>
        <v>10302.6630859375</v>
      </c>
      <c r="J140" s="222">
        <f>'Salida Stata'!AJ110</f>
        <v>10289.5126953125</v>
      </c>
      <c r="K140" s="222">
        <f>'Salida Stata'!AP110</f>
        <v>10232.4970703125</v>
      </c>
      <c r="L140" s="222">
        <f>'Salida Stata'!AV110</f>
        <v>10338.134765625</v>
      </c>
      <c r="M140" s="222">
        <f>'Salida Stata'!BB110</f>
        <v>10334.607421875</v>
      </c>
      <c r="N140" s="222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2.679968493006113E-2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0.31495278337763466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">
      <c r="D141" s="37">
        <f>+NOA!A114</f>
        <v>46023</v>
      </c>
      <c r="E141" s="222">
        <f>'Salida Stata'!F111</f>
        <v>10474.7861328125</v>
      </c>
      <c r="F141" s="222">
        <f>'Salida Stata'!L111</f>
        <v>10495.13671875</v>
      </c>
      <c r="G141" s="222">
        <f>'Salida Stata'!R111</f>
        <v>10558.01953125</v>
      </c>
      <c r="H141" s="222">
        <f>'Salida Stata'!X111</f>
        <v>10646.3193359375</v>
      </c>
      <c r="I141" s="222">
        <f>'Salida Stata'!AD111</f>
        <v>10600.0849609375</v>
      </c>
      <c r="J141" s="222">
        <f>'Salida Stata'!AJ111</f>
        <v>10580.9375</v>
      </c>
      <c r="K141" s="222">
        <f>'Salida Stata'!AP111</f>
        <v>10515.46875</v>
      </c>
      <c r="L141" s="222">
        <f>'Salida Stata'!AV111</f>
        <v>10620.5869140625</v>
      </c>
      <c r="M141" s="222">
        <f>'Salida Stata'!BB111</f>
        <v>10615.90625</v>
      </c>
      <c r="N141" s="222">
        <f>'Salida Stata'!BH111</f>
        <v>10484.060546875</v>
      </c>
      <c r="O141" s="19" cm="1">
        <f t="array" ref="O141">+SUMPRODUCT($E$30:$N$30/100,$E141:$N141)/$D$14*100</f>
        <v>10766.836881021249</v>
      </c>
      <c r="Q141" s="24">
        <f t="shared" ref="Q141" si="197">+E141/E140-1</f>
        <v>3.078007670081373E-2</v>
      </c>
      <c r="R141" s="24">
        <f t="shared" ref="R141" si="198">+F141/F140-1</f>
        <v>3.0116201530496545E-2</v>
      </c>
      <c r="S141" s="24">
        <f t="shared" ref="S141" si="199">+G141/G140-1</f>
        <v>2.9721147738638098E-2</v>
      </c>
      <c r="T141" s="24">
        <f t="shared" ref="T141" si="200">+H141/H140-1</f>
        <v>2.9605051281775152E-2</v>
      </c>
      <c r="U141" s="24">
        <f t="shared" ref="U141" si="201">+I141/I140-1</f>
        <v>2.8868446198727193E-2</v>
      </c>
      <c r="V141" s="24">
        <f t="shared" ref="V141" si="202">+J141/J140-1</f>
        <v>2.8322507908490335E-2</v>
      </c>
      <c r="W141" s="24">
        <f t="shared" ref="W141" si="203">+K141/K140-1</f>
        <v>2.7654215558828188E-2</v>
      </c>
      <c r="X141" s="24">
        <f t="shared" ref="X141" si="204">+L141/L140-1</f>
        <v>2.7321383870586802E-2</v>
      </c>
      <c r="Y141" s="24">
        <f t="shared" ref="Y141" si="205">+M141/M140-1</f>
        <v>2.7219111151680631E-2</v>
      </c>
      <c r="Z141" s="24">
        <f t="shared" ref="Z141" si="206">+N141/N140-1</f>
        <v>2.6232222975902664E-2</v>
      </c>
      <c r="AA141" s="24">
        <f t="shared" ref="AA141" si="207">+O141/O140-1</f>
        <v>2.882498472811168E-2</v>
      </c>
      <c r="AB141" s="24">
        <f>+NOA!Y114</f>
        <v>2.8575429161813659E-2</v>
      </c>
      <c r="AD141" s="24">
        <f t="shared" ref="AD141" si="208">+E141/E129-1</f>
        <v>0.3224835862101787</v>
      </c>
      <c r="AE141" s="24">
        <f t="shared" ref="AE141" si="209">+F141/F129-1</f>
        <v>0.32156417472086196</v>
      </c>
      <c r="AF141" s="24">
        <f t="shared" ref="AF141" si="210">+G141/G129-1</f>
        <v>0.32180533805127265</v>
      </c>
      <c r="AG141" s="24">
        <f t="shared" ref="AG141" si="211">+H141/H129-1</f>
        <v>0.32455865433349218</v>
      </c>
      <c r="AH141" s="24">
        <f t="shared" ref="AH141" si="212">+I141/I129-1</f>
        <v>0.32345299413538142</v>
      </c>
      <c r="AI141" s="24">
        <f t="shared" ref="AI141" si="213">+J141/J129-1</f>
        <v>0.32113002922796308</v>
      </c>
      <c r="AJ141" s="24">
        <f t="shared" ref="AJ141" si="214">+K141/K129-1</f>
        <v>0.31715343842338495</v>
      </c>
      <c r="AK141" s="24">
        <f t="shared" ref="AK141" si="215">+L141/L129-1</f>
        <v>0.31971492263384516</v>
      </c>
      <c r="AL141" s="24">
        <f t="shared" ref="AL141" si="216">+M141/M129-1</f>
        <v>0.31621355018445807</v>
      </c>
      <c r="AM141" s="24">
        <f t="shared" ref="AM141" si="217">+N141/N129-1</f>
        <v>0.30922167997594152</v>
      </c>
      <c r="AN141" s="24">
        <f t="shared" ref="AN141" si="218">+O141/O129-1</f>
        <v>0.32018642973430933</v>
      </c>
      <c r="AO141" s="24">
        <f>+NOA!AV114</f>
        <v>0.31852365639009594</v>
      </c>
      <c r="AQ141" s="24">
        <f t="shared" ref="AQ141" si="219">+Q141-Z141</f>
        <v>4.5478537249110662E-3</v>
      </c>
      <c r="AR141" s="24">
        <f t="shared" ref="AR141" si="220">+AD141-AM141</f>
        <v>1.3261906234237175E-2</v>
      </c>
      <c r="AS141" s="35">
        <f t="shared" ref="AS141" si="221">+D141</f>
        <v>46023</v>
      </c>
      <c r="AT141" s="19">
        <f t="shared" ref="AT141" si="222">+E141</f>
        <v>10474.7861328125</v>
      </c>
      <c r="AU141" s="19">
        <f t="shared" ref="AU141" si="223">+N141</f>
        <v>10484.060546875</v>
      </c>
      <c r="AV141" s="52">
        <f t="shared" si="29"/>
        <v>-9.2744140625001137E-2</v>
      </c>
      <c r="AW141" s="52">
        <f t="shared" si="24"/>
        <v>-0.48428413551816263</v>
      </c>
    </row>
    <row r="142" spans="4:49" x14ac:dyDescent="0.2">
      <c r="D142" s="37">
        <f>+NOA!A115</f>
        <v>46054</v>
      </c>
      <c r="E142" s="222">
        <f>'Salida Stata'!F112</f>
        <v>10864.8134765625</v>
      </c>
      <c r="F142" s="222">
        <f>'Salida Stata'!L112</f>
        <v>10885.6162109375</v>
      </c>
      <c r="G142" s="222">
        <f>'Salida Stata'!R112</f>
        <v>10950.6572265625</v>
      </c>
      <c r="H142" s="222">
        <f>'Salida Stata'!X112</f>
        <v>11044.6865234375</v>
      </c>
      <c r="I142" s="222">
        <f>'Salida Stata'!AD112</f>
        <v>10983.3583984375</v>
      </c>
      <c r="J142" s="222">
        <f>'Salida Stata'!AJ112</f>
        <v>10962.77734375</v>
      </c>
      <c r="K142" s="222">
        <f>'Salida Stata'!AP112</f>
        <v>10888.7822265625</v>
      </c>
      <c r="L142" s="222">
        <f>'Salida Stata'!AV112</f>
        <v>11005.21484375</v>
      </c>
      <c r="M142" s="222">
        <f>'Salida Stata'!BB112</f>
        <v>11008.28515625</v>
      </c>
      <c r="N142" s="222">
        <f>'Salida Stata'!BH112</f>
        <v>10855.333984375</v>
      </c>
      <c r="O142" s="19" cm="1">
        <f t="array" ref="O142">+SUMPRODUCT($E$30:$N$30/100,$E142:$N142)/$D$14*100</f>
        <v>11161.106865562355</v>
      </c>
      <c r="Q142" s="24">
        <f t="shared" ref="Q142" si="224">+E142/E141-1</f>
        <v>3.7234874183085243E-2</v>
      </c>
      <c r="R142" s="24">
        <f t="shared" ref="R142" si="225">+F142/F141-1</f>
        <v>3.7205755642029104E-2</v>
      </c>
      <c r="S142" s="24">
        <f t="shared" ref="S142" si="226">+G142/G141-1</f>
        <v>3.7188574443375311E-2</v>
      </c>
      <c r="T142" s="24">
        <f t="shared" ref="T142" si="227">+H142/H141-1</f>
        <v>3.7418301567874179E-2</v>
      </c>
      <c r="U142" s="24">
        <f t="shared" ref="U142" si="228">+I142/I141-1</f>
        <v>3.6157581652638271E-2</v>
      </c>
      <c r="V142" s="24">
        <f t="shared" ref="V142" si="229">+J142/J141-1</f>
        <v>3.6087524734930154E-2</v>
      </c>
      <c r="W142" s="24">
        <f t="shared" ref="W142" si="230">+K142/K141-1</f>
        <v>3.5501363318920065E-2</v>
      </c>
      <c r="X142" s="24">
        <f t="shared" ref="X142" si="231">+L142/L141-1</f>
        <v>3.6215317740888819E-2</v>
      </c>
      <c r="Y142" s="24">
        <f t="shared" ref="Y142" si="232">+M142/M141-1</f>
        <v>3.6961414033775952E-2</v>
      </c>
      <c r="Z142" s="24">
        <f t="shared" ref="Z142" si="233">+N142/N141-1</f>
        <v>3.5413133665149088E-2</v>
      </c>
      <c r="AA142" s="24">
        <f t="shared" ref="AA142" si="234">+O142/O141-1</f>
        <v>3.6618924285561238E-2</v>
      </c>
      <c r="AB142" s="24">
        <f>+NOA!Y115</f>
        <v>3.2271620328833128E-2</v>
      </c>
      <c r="AD142" s="24">
        <f t="shared" ref="AD142" si="235">+E142/E130-1</f>
        <v>0.33504886838945369</v>
      </c>
      <c r="AE142" s="24">
        <f t="shared" ref="AE142" si="236">+F142/F130-1</f>
        <v>0.3345856418019042</v>
      </c>
      <c r="AF142" s="24">
        <f t="shared" ref="AF142" si="237">+G142/G130-1</f>
        <v>0.33515692700870559</v>
      </c>
      <c r="AG142" s="24">
        <f t="shared" ref="AG142" si="238">+H142/H130-1</f>
        <v>0.33824376316012117</v>
      </c>
      <c r="AH142" s="24">
        <f t="shared" ref="AH142" si="239">+I142/I130-1</f>
        <v>0.33637090386625745</v>
      </c>
      <c r="AI142" s="24">
        <f t="shared" ref="AI142" si="240">+J142/J130-1</f>
        <v>0.33444597750010008</v>
      </c>
      <c r="AJ142" s="24">
        <f t="shared" ref="AJ142" si="241">+K142/K130-1</f>
        <v>0.33071517279191243</v>
      </c>
      <c r="AK142" s="24">
        <f t="shared" ref="AK142" si="242">+L142/L130-1</f>
        <v>0.33413283390198112</v>
      </c>
      <c r="AL142" s="24">
        <f t="shared" ref="AL142" si="243">+M142/M130-1</f>
        <v>0.33186997764085757</v>
      </c>
      <c r="AM142" s="24">
        <f t="shared" ref="AM142" si="244">+N142/N130-1</f>
        <v>0.32426675085403511</v>
      </c>
      <c r="AN142" s="24">
        <f t="shared" ref="AN142" si="245">+O142/O130-1</f>
        <v>0.33379969347910921</v>
      </c>
      <c r="AO142" s="24">
        <f>+NOA!AV115</f>
        <v>0.3304968817007361</v>
      </c>
      <c r="AQ142" s="24">
        <f t="shared" ref="AQ142" si="246">+Q142-Z142</f>
        <v>1.8217405179361545E-3</v>
      </c>
      <c r="AR142" s="24">
        <f t="shared" ref="AR142" si="247">+AD142-AM142</f>
        <v>1.0782117535418578E-2</v>
      </c>
      <c r="AS142" s="35">
        <f t="shared" ref="AS142" si="248">+D142</f>
        <v>46054</v>
      </c>
      <c r="AT142" s="19">
        <f t="shared" ref="AT142" si="249">+E142</f>
        <v>10864.8134765625</v>
      </c>
      <c r="AU142" s="19">
        <f t="shared" ref="AU142" si="250">+N142</f>
        <v>10855.333984375</v>
      </c>
      <c r="AV142" s="52">
        <f t="shared" si="29"/>
        <v>9.4794921875006821E-2</v>
      </c>
      <c r="AW142" s="52">
        <f t="shared" si="24"/>
        <v>-0.45752091157133989</v>
      </c>
    </row>
    <row r="143" spans="4:49" x14ac:dyDescent="0.2">
      <c r="D143" s="37">
        <f>+NOA!A116</f>
        <v>46082</v>
      </c>
      <c r="E143" s="222">
        <f>'Salida Stata'!F113</f>
        <v>11295.3701171875</v>
      </c>
      <c r="F143" s="222">
        <f>'Salida Stata'!L113</f>
        <v>11316.53125</v>
      </c>
      <c r="G143" s="222">
        <f>'Salida Stata'!R113</f>
        <v>11384.177734375</v>
      </c>
      <c r="H143" s="222">
        <f>'Salida Stata'!X113</f>
        <v>11491.9765625</v>
      </c>
      <c r="I143" s="222">
        <f>'Salida Stata'!AD113</f>
        <v>11433.255859375</v>
      </c>
      <c r="J143" s="222">
        <f>'Salida Stata'!AJ113</f>
        <v>11404.240234375</v>
      </c>
      <c r="K143" s="222">
        <f>'Salida Stata'!AP113</f>
        <v>11324.7880859375</v>
      </c>
      <c r="L143" s="222">
        <f>'Salida Stata'!AV113</f>
        <v>11451.69140625</v>
      </c>
      <c r="M143" s="222">
        <f>'Salida Stata'!BB113</f>
        <v>11446.4169921875</v>
      </c>
      <c r="N143" s="222">
        <f>'Salida Stata'!BH113</f>
        <v>11277.1220703125</v>
      </c>
      <c r="O143" s="19" cm="1">
        <f t="array" ref="O143">+SUMPRODUCT($E$30:$N$30/100,$E143:$N143)/$D$14*100</f>
        <v>11607.048613751422</v>
      </c>
      <c r="Q143" s="24">
        <f t="shared" ref="Q143" si="251">+E143/E142-1</f>
        <v>3.9628534954032402E-2</v>
      </c>
      <c r="R143" s="24">
        <f t="shared" ref="R143" si="252">+F143/F142-1</f>
        <v>3.9585727689860128E-2</v>
      </c>
      <c r="S143" s="24">
        <f t="shared" ref="S143" si="253">+G143/G142-1</f>
        <v>3.958853782409788E-2</v>
      </c>
      <c r="T143" s="24">
        <f t="shared" ref="T143" si="254">+H143/H142-1</f>
        <v>4.0498210439320559E-2</v>
      </c>
      <c r="U143" s="24">
        <f t="shared" ref="U143" si="255">+I143/I142-1</f>
        <v>4.0961739079870441E-2</v>
      </c>
      <c r="V143" s="24">
        <f t="shared" ref="V143" si="256">+J143/J142-1</f>
        <v>4.0269256300884626E-2</v>
      </c>
      <c r="W143" s="24">
        <f t="shared" ref="W143" si="257">+K143/K142-1</f>
        <v>4.0041746662119015E-2</v>
      </c>
      <c r="X143" s="24">
        <f t="shared" ref="X143" si="258">+L143/L142-1</f>
        <v>4.0569545332734602E-2</v>
      </c>
      <c r="Y143" s="24">
        <f t="shared" ref="Y143" si="259">+M143/M142-1</f>
        <v>3.98001895589295E-2</v>
      </c>
      <c r="Z143" s="24">
        <f t="shared" ref="Z143" si="260">+N143/N142-1</f>
        <v>3.8855376218236648E-2</v>
      </c>
      <c r="AA143" s="24">
        <f t="shared" ref="AA143" si="261">+O143/O142-1</f>
        <v>3.9954975215318767E-2</v>
      </c>
      <c r="AB143" s="24">
        <f>+NOA!Y116</f>
        <v>3.0032922797559092E-2</v>
      </c>
      <c r="AD143" s="24">
        <f t="shared" ref="AD143" si="262">+E143/E131-1</f>
        <v>0.32820602154350564</v>
      </c>
      <c r="AE143" s="24">
        <f t="shared" ref="AE143" si="263">+F143/F131-1</f>
        <v>0.32931667247309027</v>
      </c>
      <c r="AF143" s="24">
        <f t="shared" ref="AF143" si="264">+G143/G131-1</f>
        <v>0.3309912857699544</v>
      </c>
      <c r="AG143" s="24">
        <f t="shared" ref="AG143" si="265">+H143/H131-1</f>
        <v>0.33493025746204319</v>
      </c>
      <c r="AH143" s="24">
        <f t="shared" ref="AH143" si="266">+I143/I131-1</f>
        <v>0.33351230961180067</v>
      </c>
      <c r="AI143" s="24">
        <f t="shared" ref="AI143" si="267">+J143/J131-1</f>
        <v>0.33115136501826714</v>
      </c>
      <c r="AJ143" s="24">
        <f t="shared" ref="AJ143" si="268">+K143/K131-1</f>
        <v>0.32794475496207953</v>
      </c>
      <c r="AK143" s="24">
        <f t="shared" ref="AK143" si="269">+L143/L131-1</f>
        <v>0.33280808422928576</v>
      </c>
      <c r="AL143" s="24">
        <f t="shared" ref="AL143" si="270">+M143/M131-1</f>
        <v>0.33260179947551483</v>
      </c>
      <c r="AM143" s="24">
        <f t="shared" ref="AM143" si="271">+N143/N131-1</f>
        <v>0.32638133362982624</v>
      </c>
      <c r="AN143" s="24">
        <f t="shared" ref="AN143" si="272">+O143/O131-1</f>
        <v>0.33067145387317076</v>
      </c>
      <c r="AO143" s="24">
        <f>+NOA!AV116</f>
        <v>0.32440130105235498</v>
      </c>
      <c r="AQ143" s="24">
        <f t="shared" ref="AQ143" si="273">+Q143-Z143</f>
        <v>7.7315873579575367E-4</v>
      </c>
      <c r="AR143" s="24">
        <f t="shared" ref="AR143" si="274">+AD143-AM143</f>
        <v>1.8246879136794014E-3</v>
      </c>
      <c r="AS143" s="35">
        <f t="shared" ref="AS143" si="275">+D143</f>
        <v>46082</v>
      </c>
      <c r="AT143" s="19">
        <f t="shared" ref="AT143" si="276">+E143</f>
        <v>11295.3701171875</v>
      </c>
      <c r="AU143" s="19">
        <f t="shared" ref="AU143" si="277">+N143</f>
        <v>11277.1220703125</v>
      </c>
      <c r="AV143" s="52">
        <f t="shared" si="29"/>
        <v>0.18248046875000057</v>
      </c>
      <c r="AW143" s="52">
        <f t="shared" si="24"/>
        <v>-0.45596703878794642</v>
      </c>
    </row>
    <row r="144" spans="4:49" x14ac:dyDescent="0.2">
      <c r="D144" s="37">
        <f>+NOA!A117</f>
        <v>46113</v>
      </c>
      <c r="E144" s="222">
        <f>'Salida Stata'!F114</f>
        <v>11563.42578125</v>
      </c>
      <c r="F144" s="222">
        <f>'Salida Stata'!L114</f>
        <v>11600.1787109375</v>
      </c>
      <c r="G144" s="222">
        <f>'Salida Stata'!R114</f>
        <v>11679.9365234375</v>
      </c>
      <c r="H144" s="222">
        <f>'Salida Stata'!X114</f>
        <v>11802.28515625</v>
      </c>
      <c r="I144" s="222">
        <f>'Salida Stata'!AD114</f>
        <v>11740.6240234375</v>
      </c>
      <c r="J144" s="222">
        <f>'Salida Stata'!AJ114</f>
        <v>11713.1494140625</v>
      </c>
      <c r="K144" s="222">
        <f>'Salida Stata'!AP114</f>
        <v>11631.748046875</v>
      </c>
      <c r="L144" s="222">
        <f>'Salida Stata'!AV114</f>
        <v>11785.0107421875</v>
      </c>
      <c r="M144" s="222">
        <f>'Salida Stata'!BB114</f>
        <v>11790.2919921875</v>
      </c>
      <c r="N144" s="222">
        <f>'Salida Stata'!BH114</f>
        <v>11614.404296875</v>
      </c>
      <c r="O144" s="19" cm="1">
        <f t="array" ref="O144">+SUMPRODUCT($E$30:$N$30/100,$E144:$N144)/$D$14*100</f>
        <v>11918.589638232437</v>
      </c>
      <c r="Q144" s="24">
        <f t="shared" ref="Q144" si="278">+E144/E143-1</f>
        <v>2.373146353607436E-2</v>
      </c>
      <c r="R144" s="24">
        <f t="shared" ref="R144" si="279">+F144/F143-1</f>
        <v>2.5064876742818099E-2</v>
      </c>
      <c r="S144" s="24">
        <f t="shared" ref="S144" si="280">+G144/G143-1</f>
        <v>2.5979811275209208E-2</v>
      </c>
      <c r="T144" s="24">
        <f t="shared" ref="T144" si="281">+H144/H143-1</f>
        <v>2.7002195145662045E-2</v>
      </c>
      <c r="U144" s="24">
        <f t="shared" ref="U144" si="282">+I144/I143-1</f>
        <v>2.6883695059659152E-2</v>
      </c>
      <c r="V144" s="24">
        <f t="shared" ref="V144" si="283">+J144/J143-1</f>
        <v>2.7087221361435043E-2</v>
      </c>
      <c r="W144" s="24">
        <f t="shared" ref="W144" si="284">+K144/K143-1</f>
        <v>2.7105139505318121E-2</v>
      </c>
      <c r="X144" s="24">
        <f t="shared" ref="X144" si="285">+L144/L143-1</f>
        <v>2.9106559381750774E-2</v>
      </c>
      <c r="Y144" s="24">
        <f t="shared" ref="Y144" si="286">+M144/M143-1</f>
        <v>3.0042152075597572E-2</v>
      </c>
      <c r="Z144" s="24">
        <f t="shared" ref="Z144" si="287">+N144/N143-1</f>
        <v>2.9908537343087627E-2</v>
      </c>
      <c r="AA144" s="24">
        <f t="shared" ref="AA144" si="288">+O144/O143-1</f>
        <v>2.6840675424751659E-2</v>
      </c>
      <c r="AB144" s="24">
        <f>+NOA!Y117</f>
        <v>2.2720501104275703E-2</v>
      </c>
      <c r="AD144" s="24">
        <f t="shared" ref="AD144" si="289">+E144/E132-1</f>
        <v>0.32048388291100571</v>
      </c>
      <c r="AE144" s="24">
        <f t="shared" ref="AE144" si="290">+F144/F132-1</f>
        <v>0.32381901369067934</v>
      </c>
      <c r="AF144" s="24">
        <f t="shared" ref="AF144" si="291">+G144/G132-1</f>
        <v>0.32713340746332409</v>
      </c>
      <c r="AG144" s="24">
        <f t="shared" ref="AG144" si="292">+H144/H132-1</f>
        <v>0.33318830892977847</v>
      </c>
      <c r="AH144" s="24">
        <f t="shared" ref="AH144" si="293">+I144/I132-1</f>
        <v>0.33177986327499087</v>
      </c>
      <c r="AI144" s="24">
        <f t="shared" ref="AI144" si="294">+J144/J132-1</f>
        <v>0.32974216277107971</v>
      </c>
      <c r="AJ144" s="24">
        <f t="shared" ref="AJ144" si="295">+K144/K132-1</f>
        <v>0.32741358790980213</v>
      </c>
      <c r="AK144" s="24">
        <f t="shared" ref="AK144" si="296">+L144/L132-1</f>
        <v>0.33561342965481367</v>
      </c>
      <c r="AL144" s="24">
        <f t="shared" ref="AL144" si="297">+M144/M132-1</f>
        <v>0.33790740168397848</v>
      </c>
      <c r="AM144" s="24">
        <f t="shared" ref="AM144" si="298">+N144/N132-1</f>
        <v>0.33159544014087672</v>
      </c>
      <c r="AN144" s="24">
        <f t="shared" ref="AN144" si="299">+O144/O132-1</f>
        <v>0.32899880711271257</v>
      </c>
      <c r="AO144" s="24">
        <f>+NOA!AV117</f>
        <v>0.32094295018294705</v>
      </c>
      <c r="AQ144" s="24">
        <f t="shared" ref="AQ144" si="300">+Q144-Z144</f>
        <v>-6.1770738070132669E-3</v>
      </c>
      <c r="AR144" s="24">
        <f t="shared" ref="AR144" si="301">+AD144-AM144</f>
        <v>-1.1111557229871005E-2</v>
      </c>
      <c r="AS144" s="35">
        <f t="shared" ref="AS144" si="302">+D144</f>
        <v>46113</v>
      </c>
      <c r="AT144" s="19">
        <f t="shared" ref="AT144" si="303">+E144</f>
        <v>11563.42578125</v>
      </c>
      <c r="AU144" s="19">
        <f t="shared" ref="AU144" si="304">+N144</f>
        <v>11614.404296875</v>
      </c>
      <c r="AV144" s="52">
        <f t="shared" si="29"/>
        <v>-0.50978515625000398</v>
      </c>
      <c r="AW144" s="52">
        <f t="shared" si="24"/>
        <v>-0.6301679408694838</v>
      </c>
    </row>
    <row r="145" spans="4:49" x14ac:dyDescent="0.2">
      <c r="D145" s="37">
        <f>+NOA!A118</f>
        <v>46143</v>
      </c>
      <c r="E145" s="222">
        <f>'Salida Stata'!F115</f>
        <v>11808.6416015625</v>
      </c>
      <c r="F145" s="222">
        <f>'Salida Stata'!L115</f>
        <v>11844.015625</v>
      </c>
      <c r="G145" s="222">
        <f>'Salida Stata'!R115</f>
        <v>11926.869140625</v>
      </c>
      <c r="H145" s="222">
        <f>'Salida Stata'!X115</f>
        <v>12050.337890625</v>
      </c>
      <c r="I145" s="222">
        <f>'Salida Stata'!AD115</f>
        <v>11985.5625</v>
      </c>
      <c r="J145" s="222">
        <f>'Salida Stata'!AJ115</f>
        <v>11958.98828125</v>
      </c>
      <c r="K145" s="222">
        <f>'Salida Stata'!AP115</f>
        <v>11876.3603515625</v>
      </c>
      <c r="L145" s="222">
        <f>'Salida Stata'!AV115</f>
        <v>12028.5947265625</v>
      </c>
      <c r="M145" s="222">
        <f>'Salida Stata'!BB115</f>
        <v>12034.6298828125</v>
      </c>
      <c r="N145" s="222">
        <f>'Salida Stata'!BH115</f>
        <v>11852.9150390625</v>
      </c>
      <c r="O145" s="19" cm="1">
        <f t="array" ref="O145">+SUMPRODUCT($E$30:$N$30/100,$E145:$N145)/$D$14*100</f>
        <v>12168.342746359845</v>
      </c>
      <c r="Q145" s="24">
        <f t="shared" ref="Q145" si="305">+E145/E144-1</f>
        <v>2.1206156804336906E-2</v>
      </c>
      <c r="R145" s="24">
        <f t="shared" ref="R145" si="306">+F145/F144-1</f>
        <v>2.1020099787996571E-2</v>
      </c>
      <c r="S145" s="24">
        <f t="shared" ref="S145" si="307">+G145/G144-1</f>
        <v>2.1141606094518872E-2</v>
      </c>
      <c r="T145" s="24">
        <f t="shared" ref="T145" si="308">+H145/H144-1</f>
        <v>2.1017348004309211E-2</v>
      </c>
      <c r="U145" s="24">
        <f t="shared" ref="U145" si="309">+I145/I144-1</f>
        <v>2.0862475118318624E-2</v>
      </c>
      <c r="V145" s="24">
        <f t="shared" ref="V145" si="310">+J145/J144-1</f>
        <v>2.0988280649126834E-2</v>
      </c>
      <c r="W145" s="24">
        <f t="shared" ref="W145" si="311">+K145/K144-1</f>
        <v>2.1029711415836427E-2</v>
      </c>
      <c r="X145" s="24">
        <f t="shared" ref="X145" si="312">+L145/L144-1</f>
        <v>2.0668965833270603E-2</v>
      </c>
      <c r="Y145" s="24">
        <f t="shared" ref="Y145" si="313">+M145/M144-1</f>
        <v>2.0723650507290525E-2</v>
      </c>
      <c r="Z145" s="24">
        <f t="shared" ref="Z145" si="314">+N145/N144-1</f>
        <v>2.0535770590634161E-2</v>
      </c>
      <c r="AA145" s="24">
        <f t="shared" ref="AA145" si="315">+O145/O144-1</f>
        <v>2.0954921321080677E-2</v>
      </c>
      <c r="AB145" s="24">
        <f>+NOA!Y118</f>
        <v>2.5845804999834909E-2</v>
      </c>
      <c r="AD145" s="24">
        <f t="shared" ref="AD145" si="316">+E145/E133-1</f>
        <v>0.3336760891993189</v>
      </c>
      <c r="AE145" s="24">
        <f t="shared" ref="AE145" si="317">+F145/F133-1</f>
        <v>0.33679914547295642</v>
      </c>
      <c r="AF145" s="24">
        <f t="shared" ref="AF145" si="318">+G145/G133-1</f>
        <v>0.34005913190258963</v>
      </c>
      <c r="AG145" s="24">
        <f t="shared" ref="AG145" si="319">+H145/H133-1</f>
        <v>0.34597145955577813</v>
      </c>
      <c r="AH145" s="24">
        <f t="shared" ref="AH145" si="320">+I145/I133-1</f>
        <v>0.34357157800049465</v>
      </c>
      <c r="AI145" s="24">
        <f t="shared" ref="AI145" si="321">+J145/J133-1</f>
        <v>0.34117624381844558</v>
      </c>
      <c r="AJ145" s="24">
        <f t="shared" ref="AJ145" si="322">+K145/K133-1</f>
        <v>0.33825684281508828</v>
      </c>
      <c r="AK145" s="24">
        <f t="shared" ref="AK145" si="323">+L145/L133-1</f>
        <v>0.34704572064372385</v>
      </c>
      <c r="AL145" s="24">
        <f t="shared" ref="AL145" si="324">+M145/M133-1</f>
        <v>0.3500105932922879</v>
      </c>
      <c r="AM145" s="24">
        <f t="shared" ref="AM145" si="325">+N145/N133-1</f>
        <v>0.34288718335222335</v>
      </c>
      <c r="AN145" s="24">
        <f t="shared" ref="AN145" si="326">+O145/O133-1</f>
        <v>0.3411903679386008</v>
      </c>
      <c r="AO145" s="24">
        <f>+NOA!AV118</f>
        <v>0.33218490868242778</v>
      </c>
      <c r="AQ145" s="24">
        <f t="shared" ref="AQ145" si="327">+Q145-Z145</f>
        <v>6.7038621370274498E-4</v>
      </c>
      <c r="AR145" s="24">
        <f t="shared" ref="AR145" si="328">+AD145-AM145</f>
        <v>-9.2110941529044421E-3</v>
      </c>
      <c r="AS145" s="35">
        <f t="shared" ref="AS145" si="329">+D145</f>
        <v>46143</v>
      </c>
      <c r="AT145" s="19">
        <f t="shared" ref="AT145" si="330">+E145</f>
        <v>11808.6416015625</v>
      </c>
      <c r="AU145" s="19">
        <f t="shared" ref="AU145" si="331">+N145</f>
        <v>11852.9150390625</v>
      </c>
      <c r="AV145" s="52">
        <f t="shared" si="29"/>
        <v>-0.44273437500000057</v>
      </c>
      <c r="AW145" s="52">
        <f t="shared" si="24"/>
        <v>-0.6252697233404767</v>
      </c>
    </row>
    <row r="146" spans="4:49" x14ac:dyDescent="0.2">
      <c r="D146" s="37">
        <f>+NOA!A119</f>
        <v>46174</v>
      </c>
      <c r="E146" s="222">
        <f>'Salida Stata'!F116</f>
        <v>11992.91796875</v>
      </c>
      <c r="F146" s="222">
        <f>'Salida Stata'!L116</f>
        <v>12031.7705078125</v>
      </c>
      <c r="G146" s="222">
        <f>'Salida Stata'!R116</f>
        <v>12122.1064453125</v>
      </c>
      <c r="H146" s="222">
        <f>'Salida Stata'!X116</f>
        <v>12252.2119140625</v>
      </c>
      <c r="I146" s="222">
        <f>'Salida Stata'!AD116</f>
        <v>12192.0048828125</v>
      </c>
      <c r="J146" s="222">
        <f>'Salida Stata'!AJ116</f>
        <v>12164.78515625</v>
      </c>
      <c r="K146" s="222">
        <f>'Salida Stata'!AP116</f>
        <v>12082.98046875</v>
      </c>
      <c r="L146" s="222">
        <f>'Salida Stata'!AV116</f>
        <v>12241.93359375</v>
      </c>
      <c r="M146" s="222">
        <f>'Salida Stata'!BB116</f>
        <v>12249.1123046875</v>
      </c>
      <c r="N146" s="222">
        <f>'Salida Stata'!BH116</f>
        <v>12066.6865234375</v>
      </c>
      <c r="O146" s="19" cm="1">
        <f t="array" ref="O146">+SUMPRODUCT($E$30:$N$30/100,$E146:$N146)/$D$14*100</f>
        <v>12373.43124622416</v>
      </c>
      <c r="Q146" s="24">
        <f t="shared" ref="Q146" si="332">+E146/E145-1</f>
        <v>1.5605212979206362E-2</v>
      </c>
      <c r="R146" s="24">
        <f t="shared" ref="R146" si="333">+F146/F145-1</f>
        <v>1.5852299486686983E-2</v>
      </c>
      <c r="S146" s="24">
        <f t="shared" ref="S146" si="334">+G146/G145-1</f>
        <v>1.6369535238924371E-2</v>
      </c>
      <c r="T146" s="24">
        <f t="shared" ref="T146" si="335">+H146/H145-1</f>
        <v>1.6752561236855978E-2</v>
      </c>
      <c r="U146" s="24">
        <f t="shared" ref="U146" si="336">+I146/I145-1</f>
        <v>1.722425483263712E-2</v>
      </c>
      <c r="V146" s="24">
        <f t="shared" ref="V146" si="337">+J146/J145-1</f>
        <v>1.7208552275501443E-2</v>
      </c>
      <c r="W146" s="24">
        <f t="shared" ref="W146" si="338">+K146/K145-1</f>
        <v>1.7397595818176459E-2</v>
      </c>
      <c r="X146" s="24">
        <f t="shared" ref="X146" si="339">+L146/L145-1</f>
        <v>1.7735975983660612E-2</v>
      </c>
      <c r="Y146" s="24">
        <f t="shared" ref="Y146" si="340">+M146/M145-1</f>
        <v>1.7822103709339343E-2</v>
      </c>
      <c r="Z146" s="24">
        <f t="shared" ref="Z146" si="341">+N146/N145-1</f>
        <v>1.8035351107343223E-2</v>
      </c>
      <c r="AA146" s="24">
        <f t="shared" ref="AA146" si="342">+O146/O145-1</f>
        <v>1.6854267186521055E-2</v>
      </c>
      <c r="AB146" s="24">
        <f>+NOA!Y119</f>
        <v>2.1740415898077847E-2</v>
      </c>
      <c r="AD146" s="24">
        <f t="shared" ref="AD146" si="343">+E146/E134-1</f>
        <v>0.34089356159163553</v>
      </c>
      <c r="AE146" s="24">
        <f t="shared" ref="AE146" si="344">+F146/F134-1</f>
        <v>0.34368782508995066</v>
      </c>
      <c r="AF146" s="24">
        <f t="shared" ref="AF146" si="345">+G146/G134-1</f>
        <v>0.34679447487161119</v>
      </c>
      <c r="AG146" s="24">
        <f t="shared" ref="AG146" si="346">+H146/H134-1</f>
        <v>0.35289278513397848</v>
      </c>
      <c r="AH146" s="24">
        <f t="shared" ref="AH146" si="347">+I146/I134-1</f>
        <v>0.35011715616824768</v>
      </c>
      <c r="AI146" s="24">
        <f t="shared" ref="AI146" si="348">+J146/J134-1</f>
        <v>0.34711338947486348</v>
      </c>
      <c r="AJ146" s="24">
        <f t="shared" ref="AJ146" si="349">+K146/K134-1</f>
        <v>0.34370317309277443</v>
      </c>
      <c r="AK146" s="24">
        <f t="shared" ref="AK146" si="350">+L146/L134-1</f>
        <v>0.3521777783914144</v>
      </c>
      <c r="AL146" s="24">
        <f t="shared" ref="AL146" si="351">+M146/M134-1</f>
        <v>0.35512497785229979</v>
      </c>
      <c r="AM146" s="24">
        <f t="shared" ref="AM146" si="352">+N146/N134-1</f>
        <v>0.3472837641248343</v>
      </c>
      <c r="AN146" s="24">
        <f t="shared" ref="AN146" si="353">+O146/O134-1</f>
        <v>0.34737826322009235</v>
      </c>
      <c r="AO146" s="24">
        <f>+NOA!AV119</f>
        <v>0.33790582170388217</v>
      </c>
      <c r="AQ146" s="24">
        <f t="shared" ref="AQ146" si="354">+Q146-Z146</f>
        <v>-2.4301381281368606E-3</v>
      </c>
      <c r="AR146" s="24">
        <f t="shared" ref="AR146" si="355">+AD146-AM146</f>
        <v>-6.3902025331987744E-3</v>
      </c>
      <c r="AS146" s="35">
        <f t="shared" ref="AS146" si="356">+D146</f>
        <v>46174</v>
      </c>
      <c r="AT146" s="19">
        <f t="shared" ref="AT146" si="357">+E146</f>
        <v>11992.91796875</v>
      </c>
      <c r="AU146" s="19">
        <f t="shared" ref="AU146" si="358">+N146</f>
        <v>12066.6865234375</v>
      </c>
      <c r="AV146" s="52">
        <f t="shared" si="29"/>
        <v>-0.73768554687499943</v>
      </c>
      <c r="AW146" s="52">
        <f t="shared" si="24"/>
        <v>-0.70258480636590548</v>
      </c>
    </row>
    <row r="147" spans="4:49" x14ac:dyDescent="0.2">
      <c r="D147" s="37">
        <f>+NOA!A120</f>
        <v>46204</v>
      </c>
      <c r="E147" s="222">
        <f>'Salida Stata'!F117</f>
        <v>12230.77734375</v>
      </c>
      <c r="F147" s="222">
        <f>'Salida Stata'!L117</f>
        <v>12269.7666015625</v>
      </c>
      <c r="G147" s="222">
        <f>'Salida Stata'!R117</f>
        <v>12364.994140625</v>
      </c>
      <c r="H147" s="222">
        <f>'Salida Stata'!X117</f>
        <v>12497.4228515625</v>
      </c>
      <c r="I147" s="222">
        <f>'Salida Stata'!AD117</f>
        <v>12438.396484375</v>
      </c>
      <c r="J147" s="222">
        <f>'Salida Stata'!AJ117</f>
        <v>12408.90625</v>
      </c>
      <c r="K147" s="222">
        <f>'Salida Stata'!AP117</f>
        <v>12328.9716796875</v>
      </c>
      <c r="L147" s="222">
        <f>'Salida Stata'!AV117</f>
        <v>12488.861328125</v>
      </c>
      <c r="M147" s="222">
        <f>'Salida Stata'!BB117</f>
        <v>12500.4736328125</v>
      </c>
      <c r="N147" s="222">
        <f>'Salida Stata'!BH117</f>
        <v>12319.716796875</v>
      </c>
      <c r="O147" s="19" cm="1">
        <f t="array" ref="O147">+SUMPRODUCT($E$30:$N$30/100,$E147:$N147)/$D$14*100</f>
        <v>12622.714164014067</v>
      </c>
      <c r="Q147" s="24">
        <f t="shared" ref="Q147" si="359">+E147/E146-1</f>
        <v>1.9833319599099397E-2</v>
      </c>
      <c r="R147" s="24">
        <f t="shared" ref="R147" si="360">+F147/F146-1</f>
        <v>1.978063773701999E-2</v>
      </c>
      <c r="S147" s="24">
        <f t="shared" ref="S147" si="361">+G147/G146-1</f>
        <v>2.0036756516556009E-2</v>
      </c>
      <c r="T147" s="24">
        <f t="shared" ref="T147" si="362">+H147/H146-1</f>
        <v>2.0013605642794863E-2</v>
      </c>
      <c r="U147" s="24">
        <f t="shared" ref="U147" si="363">+I147/I146-1</f>
        <v>2.0209276811383736E-2</v>
      </c>
      <c r="V147" s="24">
        <f t="shared" ref="V147" si="364">+J147/J146-1</f>
        <v>2.0067850818111355E-2</v>
      </c>
      <c r="W147" s="24">
        <f t="shared" ref="W147" si="365">+K147/K146-1</f>
        <v>2.0358487839461592E-2</v>
      </c>
      <c r="X147" s="24">
        <f t="shared" ref="X147" si="366">+L147/L146-1</f>
        <v>2.0170648083001064E-2</v>
      </c>
      <c r="Y147" s="24">
        <f t="shared" ref="Y147" si="367">+M147/M146-1</f>
        <v>2.052077912852579E-2</v>
      </c>
      <c r="Z147" s="24">
        <f t="shared" ref="Z147" si="368">+N147/N146-1</f>
        <v>2.0969325170255404E-2</v>
      </c>
      <c r="AA147" s="24">
        <f t="shared" ref="AA147" si="369">+O147/O146-1</f>
        <v>2.0146628112228671E-2</v>
      </c>
      <c r="AB147" s="24">
        <f>+NOA!Y120</f>
        <v>2.5187209495412866E-2</v>
      </c>
      <c r="AD147" s="24">
        <f t="shared" ref="AD147" si="370">+E147/E135-1</f>
        <v>0.34506877301441707</v>
      </c>
      <c r="AE147" s="24">
        <f t="shared" ref="AE147" si="371">+F147/F135-1</f>
        <v>0.34726520810097905</v>
      </c>
      <c r="AF147" s="24">
        <f t="shared" ref="AF147" si="372">+G147/G135-1</f>
        <v>0.34999007372313007</v>
      </c>
      <c r="AG147" s="24">
        <f t="shared" ref="AG147" si="373">+H147/H135-1</f>
        <v>0.35545134080722329</v>
      </c>
      <c r="AH147" s="24">
        <f t="shared" ref="AH147" si="374">+I147/I135-1</f>
        <v>0.35328455442630591</v>
      </c>
      <c r="AI147" s="24">
        <f t="shared" ref="AI147" si="375">+J147/J135-1</f>
        <v>0.35033601865581265</v>
      </c>
      <c r="AJ147" s="24">
        <f t="shared" ref="AJ147" si="376">+K147/K135-1</f>
        <v>0.34756134724251897</v>
      </c>
      <c r="AK147" s="24">
        <f t="shared" ref="AK147" si="377">+L147/L135-1</f>
        <v>0.35437530381480187</v>
      </c>
      <c r="AL147" s="24">
        <f t="shared" ref="AL147" si="378">+M147/M135-1</f>
        <v>0.35697701993482722</v>
      </c>
      <c r="AM147" s="24">
        <f t="shared" ref="AM147" si="379">+N147/N135-1</f>
        <v>0.35019785165171768</v>
      </c>
      <c r="AN147" s="24">
        <f t="shared" ref="AN147" si="380">+O147/O135-1</f>
        <v>0.35054943418248574</v>
      </c>
      <c r="AO147" s="24">
        <f>+NOA!AV120</f>
        <v>0.3419015566114969</v>
      </c>
      <c r="AQ147" s="24">
        <f t="shared" ref="AQ147" si="381">+Q147-Z147</f>
        <v>-1.1360055711560069E-3</v>
      </c>
      <c r="AR147" s="24">
        <f t="shared" ref="AR147" si="382">+AD147-AM147</f>
        <v>-5.1290786373006103E-3</v>
      </c>
      <c r="AS147" s="35">
        <f t="shared" ref="AS147" si="383">+D147</f>
        <v>46204</v>
      </c>
      <c r="AT147" s="19">
        <f t="shared" ref="AT147" si="384">+E147</f>
        <v>12230.77734375</v>
      </c>
      <c r="AU147" s="19">
        <f t="shared" ref="AU147" si="385">+N147</f>
        <v>12319.716796875</v>
      </c>
      <c r="AV147" s="52">
        <f t="shared" si="29"/>
        <v>-0.88939453124999091</v>
      </c>
      <c r="AW147" s="52">
        <f t="shared" si="24"/>
        <v>-0.7486698171967987</v>
      </c>
    </row>
    <row r="148" spans="4:49" x14ac:dyDescent="0.2">
      <c r="D148" s="37">
        <f>+NOA!A121</f>
        <v>46235</v>
      </c>
      <c r="E148" s="222">
        <f>'Salida Stata'!F118</f>
        <v>12449.005859375</v>
      </c>
      <c r="F148" s="222">
        <f>'Salida Stata'!L118</f>
        <v>12488.208984375</v>
      </c>
      <c r="G148" s="222">
        <f>'Salida Stata'!R118</f>
        <v>12588.1240234375</v>
      </c>
      <c r="H148" s="222">
        <f>'Salida Stata'!X118</f>
        <v>12724.029296875</v>
      </c>
      <c r="I148" s="222">
        <f>'Salida Stata'!AD118</f>
        <v>12661.4853515625</v>
      </c>
      <c r="J148" s="222">
        <f>'Salida Stata'!AJ118</f>
        <v>12632.97265625</v>
      </c>
      <c r="K148" s="222">
        <f>'Salida Stata'!AP118</f>
        <v>12547.6025390625</v>
      </c>
      <c r="L148" s="222">
        <f>'Salida Stata'!AV118</f>
        <v>12714.529296875</v>
      </c>
      <c r="M148" s="222">
        <f>'Salida Stata'!BB118</f>
        <v>12725.54296875</v>
      </c>
      <c r="N148" s="222">
        <f>'Salida Stata'!BH118</f>
        <v>12534.03125</v>
      </c>
      <c r="O148" s="19" cm="1">
        <f t="array" ref="O148">+SUMPRODUCT($E$30:$N$30/100,$E148:$N148)/$D$14*100</f>
        <v>12848.740943144792</v>
      </c>
      <c r="Q148" s="24">
        <f t="shared" ref="Q148" si="386">+E148/E147-1</f>
        <v>1.7842571203090074E-2</v>
      </c>
      <c r="R148" s="24">
        <f t="shared" ref="R148" si="387">+F148/F147-1</f>
        <v>1.7803303836658291E-2</v>
      </c>
      <c r="S148" s="24">
        <f t="shared" ref="S148" si="388">+G148/G147-1</f>
        <v>1.8045288196248288E-2</v>
      </c>
      <c r="T148" s="24">
        <f t="shared" ref="T148" si="389">+H148/H147-1</f>
        <v>1.8132253985802205E-2</v>
      </c>
      <c r="U148" s="24">
        <f t="shared" ref="U148" si="390">+I148/I147-1</f>
        <v>1.7935500566149454E-2</v>
      </c>
      <c r="V148" s="24">
        <f t="shared" ref="V148" si="391">+J148/J147-1</f>
        <v>1.8056902174597322E-2</v>
      </c>
      <c r="W148" s="24">
        <f t="shared" ref="W148" si="392">+K148/K147-1</f>
        <v>1.7733097703128253E-2</v>
      </c>
      <c r="X148" s="24">
        <f t="shared" ref="X148" si="393">+L148/L147-1</f>
        <v>1.8069539153404923E-2</v>
      </c>
      <c r="Y148" s="24">
        <f t="shared" ref="Y148" si="394">+M148/M147-1</f>
        <v>1.8004864659425079E-2</v>
      </c>
      <c r="Z148" s="24">
        <f t="shared" ref="Z148" si="395">+N148/N147-1</f>
        <v>1.7396053550464918E-2</v>
      </c>
      <c r="AA148" s="24">
        <f t="shared" ref="AA148" si="396">+O148/O147-1</f>
        <v>1.7906353276627485E-2</v>
      </c>
      <c r="AB148" s="24">
        <f>+NOA!Y121</f>
        <v>1.708380818114752E-2</v>
      </c>
      <c r="AD148" s="24">
        <f t="shared" ref="AD148" si="397">+E148/E136-1</f>
        <v>0.34580479774735373</v>
      </c>
      <c r="AE148" s="24">
        <f t="shared" ref="AE148" si="398">+F148/F136-1</f>
        <v>0.34651475151878652</v>
      </c>
      <c r="AF148" s="24">
        <f t="shared" ref="AF148" si="399">+G148/G136-1</f>
        <v>0.34756340173475975</v>
      </c>
      <c r="AG148" s="24">
        <f t="shared" ref="AG148" si="400">+H148/H136-1</f>
        <v>0.35202814505111268</v>
      </c>
      <c r="AH148" s="24">
        <f t="shared" ref="AH148" si="401">+I148/I136-1</f>
        <v>0.34905761090786491</v>
      </c>
      <c r="AI148" s="24">
        <f t="shared" ref="AI148" si="402">+J148/J136-1</f>
        <v>0.34590382132583364</v>
      </c>
      <c r="AJ148" s="24">
        <f t="shared" ref="AJ148" si="403">+K148/K136-1</f>
        <v>0.34302324305210252</v>
      </c>
      <c r="AK148" s="24">
        <f t="shared" ref="AK148" si="404">+L148/L136-1</f>
        <v>0.34724283866326622</v>
      </c>
      <c r="AL148" s="24">
        <f t="shared" ref="AL148" si="405">+M148/M136-1</f>
        <v>0.34917351842263256</v>
      </c>
      <c r="AM148" s="24">
        <f t="shared" ref="AM148" si="406">+N148/N136-1</f>
        <v>0.34187810165963062</v>
      </c>
      <c r="AN148" s="24">
        <f t="shared" ref="AN148" si="407">+O148/O136-1</f>
        <v>0.34683232179428947</v>
      </c>
      <c r="AO148" s="24">
        <f>+NOA!AV121</f>
        <v>0.33953485634348857</v>
      </c>
      <c r="AQ148" s="24">
        <f t="shared" ref="AQ148" si="408">+Q148-Z148</f>
        <v>4.4651765262515575E-4</v>
      </c>
      <c r="AR148" s="24">
        <f t="shared" ref="AR148" si="409">+AD148-AM148</f>
        <v>3.9266960877231138E-3</v>
      </c>
      <c r="AS148" s="35">
        <f t="shared" ref="AS148" si="410">+D148</f>
        <v>46235</v>
      </c>
      <c r="AT148" s="19">
        <f t="shared" ref="AT148" si="411">+E148</f>
        <v>12449.005859375</v>
      </c>
      <c r="AU148" s="19">
        <f t="shared" ref="AU148" si="412">+N148</f>
        <v>12534.03125</v>
      </c>
      <c r="AV148" s="52">
        <f t="shared" si="29"/>
        <v>-0.8502539062499892</v>
      </c>
      <c r="AW148" s="52">
        <f t="shared" si="24"/>
        <v>-0.74912599675990066</v>
      </c>
    </row>
    <row r="149" spans="4:49" x14ac:dyDescent="0.2">
      <c r="D149" s="37">
        <f>+NOA!A122</f>
        <v>46266</v>
      </c>
      <c r="E149" s="222">
        <f>'Salida Stata'!F119</f>
        <v>12674.203125</v>
      </c>
      <c r="F149" s="222">
        <f>'Salida Stata'!L119</f>
        <v>12713.53515625</v>
      </c>
      <c r="G149" s="222">
        <f>'Salida Stata'!R119</f>
        <v>12818.2470703125</v>
      </c>
      <c r="H149" s="222">
        <f>'Salida Stata'!X119</f>
        <v>12953.76953125</v>
      </c>
      <c r="I149" s="222">
        <f>'Salida Stata'!AD119</f>
        <v>12895.529296875</v>
      </c>
      <c r="J149" s="222">
        <f>'Salida Stata'!AJ119</f>
        <v>12870.4072265625</v>
      </c>
      <c r="K149" s="222">
        <f>'Salida Stata'!AP119</f>
        <v>12788.0478515625</v>
      </c>
      <c r="L149" s="222">
        <f>'Salida Stata'!AV119</f>
        <v>12952.8837890625</v>
      </c>
      <c r="M149" s="222">
        <f>'Salida Stata'!BB119</f>
        <v>12961.7568359375</v>
      </c>
      <c r="N149" s="222">
        <f>'Salida Stata'!BH119</f>
        <v>12773.8935546875</v>
      </c>
      <c r="O149" s="19" cm="1">
        <f t="array" ref="O149">+SUMPRODUCT($E$30:$N$30/100,$E149:$N149)/$D$14*100</f>
        <v>13086.248660809264</v>
      </c>
      <c r="Q149" s="24">
        <f t="shared" ref="Q149" si="413">+E149/E148-1</f>
        <v>1.80895782497692E-2</v>
      </c>
      <c r="R149" s="24">
        <f t="shared" ref="R149" si="414">+F149/F148-1</f>
        <v>1.8043113480637807E-2</v>
      </c>
      <c r="S149" s="24">
        <f t="shared" ref="S149" si="415">+G149/G148-1</f>
        <v>1.8280964379326026E-2</v>
      </c>
      <c r="T149" s="24">
        <f t="shared" ref="T149" si="416">+H149/H148-1</f>
        <v>1.8055619726639938E-2</v>
      </c>
      <c r="U149" s="24">
        <f t="shared" ref="U149" si="417">+I149/I148-1</f>
        <v>1.8484714771921817E-2</v>
      </c>
      <c r="V149" s="24">
        <f t="shared" ref="V149" si="418">+J149/J148-1</f>
        <v>1.8794829750148567E-2</v>
      </c>
      <c r="W149" s="24">
        <f t="shared" ref="W149" si="419">+K149/K148-1</f>
        <v>1.9162649737386905E-2</v>
      </c>
      <c r="X149" s="24">
        <f t="shared" ref="X149" si="420">+L149/L148-1</f>
        <v>1.8746623380393901E-2</v>
      </c>
      <c r="Y149" s="24">
        <f t="shared" ref="Y149" si="421">+M149/M148-1</f>
        <v>1.8562183772242058E-2</v>
      </c>
      <c r="Z149" s="24">
        <f t="shared" ref="Z149" si="422">+N149/N148-1</f>
        <v>1.9136884207744398E-2</v>
      </c>
      <c r="AA149" s="24">
        <f t="shared" ref="AA149" si="423">+O149/O148-1</f>
        <v>1.8484902039463291E-2</v>
      </c>
      <c r="AB149" s="24">
        <f>+NOA!Y122</f>
        <v>1.6286894324933465E-2</v>
      </c>
      <c r="AD149" s="24">
        <f t="shared" ref="AD149" si="424">+E149/E137-1</f>
        <v>0.34210685514206229</v>
      </c>
      <c r="AE149" s="24">
        <f t="shared" ref="AE149" si="425">+F149/F137-1</f>
        <v>0.34216919340731211</v>
      </c>
      <c r="AF149" s="24">
        <f t="shared" ref="AF149" si="426">+G149/G137-1</f>
        <v>0.34317033955922005</v>
      </c>
      <c r="AG149" s="24">
        <f t="shared" ref="AG149" si="427">+H149/H137-1</f>
        <v>0.34644058065812122</v>
      </c>
      <c r="AH149" s="24">
        <f t="shared" ref="AH149" si="428">+I149/I137-1</f>
        <v>0.34348192086360352</v>
      </c>
      <c r="AI149" s="24">
        <f t="shared" ref="AI149" si="429">+J149/J137-1</f>
        <v>0.3408795234841937</v>
      </c>
      <c r="AJ149" s="24">
        <f t="shared" ref="AJ149" si="430">+K149/K137-1</f>
        <v>0.33798952349550326</v>
      </c>
      <c r="AK149" s="24">
        <f t="shared" ref="AK149" si="431">+L149/L137-1</f>
        <v>0.34115102911799888</v>
      </c>
      <c r="AL149" s="24">
        <f t="shared" ref="AL149" si="432">+M149/M137-1</f>
        <v>0.34265515325654228</v>
      </c>
      <c r="AM149" s="24">
        <f t="shared" ref="AM149" si="433">+N149/N137-1</f>
        <v>0.33585778973879288</v>
      </c>
      <c r="AN149" s="24">
        <f t="shared" ref="AN149" si="434">+O149/O137-1</f>
        <v>0.34175887516436898</v>
      </c>
      <c r="AO149" s="24">
        <f>+NOA!AV122</f>
        <v>0.33615798497297233</v>
      </c>
      <c r="AQ149" s="24">
        <f t="shared" ref="AQ149" si="435">+Q149-Z149</f>
        <v>-1.0473059579751975E-3</v>
      </c>
      <c r="AR149" s="24">
        <f t="shared" ref="AR149" si="436">+AD149-AM149</f>
        <v>6.249065403269416E-3</v>
      </c>
      <c r="AS149" s="35">
        <f t="shared" ref="AS149" si="437">+D149</f>
        <v>46266</v>
      </c>
      <c r="AT149" s="19">
        <f t="shared" ref="AT149" si="438">+E149</f>
        <v>12674.203125</v>
      </c>
      <c r="AU149" s="19">
        <f t="shared" ref="AU149" si="439">+N149</f>
        <v>12773.8935546875</v>
      </c>
      <c r="AV149" s="52">
        <f t="shared" si="29"/>
        <v>-0.99690429687500171</v>
      </c>
      <c r="AW149" s="52">
        <f t="shared" si="24"/>
        <v>-0.7934654447516607</v>
      </c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122" activePane="bottomRight" state="frozen"/>
      <selection pane="topRight" activeCell="E1" sqref="E1"/>
      <selection pane="bottomLeft" activeCell="A32" sqref="A32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hidden="1" x14ac:dyDescent="0.2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7.7799999999999994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6.2399999999999993</v>
      </c>
      <c r="N16" s="90">
        <f>+NEA!L$3*100</f>
        <v>1.3599999999999999</v>
      </c>
      <c r="O16" s="90">
        <f>+NEA!M$3*100</f>
        <v>4.95</v>
      </c>
      <c r="P16" s="90">
        <f>+NEA!N$3*100</f>
        <v>3.3000000000000003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+NEA!A5</f>
        <v>42705</v>
      </c>
      <c r="E32" s="222">
        <f>'Salida Stata'!G2</f>
        <v>100</v>
      </c>
      <c r="F32" s="222">
        <f>'Salida Stata'!M2</f>
        <v>100</v>
      </c>
      <c r="G32" s="222">
        <f>'Salida Stata'!S2</f>
        <v>100</v>
      </c>
      <c r="H32" s="222">
        <f>'Salida Stata'!Y2</f>
        <v>100</v>
      </c>
      <c r="I32" s="222">
        <f>'Salida Stata'!AE2</f>
        <v>100</v>
      </c>
      <c r="J32" s="222">
        <f>'Salida Stata'!AK2</f>
        <v>100</v>
      </c>
      <c r="K32" s="222">
        <f>'Salida Stata'!AQ2</f>
        <v>100</v>
      </c>
      <c r="L32" s="222">
        <f>'Salida Stata'!AW2</f>
        <v>100</v>
      </c>
      <c r="M32" s="222">
        <f>'Salida Stata'!BC2</f>
        <v>100</v>
      </c>
      <c r="N32" s="222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">
      <c r="D33" s="37">
        <f>+NEA!A6</f>
        <v>42736</v>
      </c>
      <c r="E33" s="222">
        <f>'Salida Stata'!G3</f>
        <v>101.68172454833984</v>
      </c>
      <c r="F33" s="222">
        <f>'Salida Stata'!M3</f>
        <v>101.71726226806641</v>
      </c>
      <c r="G33" s="222">
        <f>'Salida Stata'!S3</f>
        <v>101.66059875488281</v>
      </c>
      <c r="H33" s="222">
        <f>'Salida Stata'!Y3</f>
        <v>101.73043823242188</v>
      </c>
      <c r="I33" s="222">
        <f>'Salida Stata'!AE3</f>
        <v>101.70672607421875</v>
      </c>
      <c r="J33" s="222">
        <f>'Salida Stata'!AK3</f>
        <v>101.68672180175781</v>
      </c>
      <c r="K33" s="222">
        <f>'Salida Stata'!AQ3</f>
        <v>101.7115478515625</v>
      </c>
      <c r="L33" s="222">
        <f>'Salida Stata'!AW3</f>
        <v>101.67922210693359</v>
      </c>
      <c r="M33" s="222">
        <f>'Salida Stata'!BC3</f>
        <v>101.71952819824219</v>
      </c>
      <c r="N33" s="222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1.7979627616627747E-2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">
      <c r="D34" s="37">
        <f>+NEA!A7</f>
        <v>42767</v>
      </c>
      <c r="E34" s="222">
        <f>'Salida Stata'!G4</f>
        <v>103.43946838378906</v>
      </c>
      <c r="F34" s="222">
        <f>'Salida Stata'!M4</f>
        <v>103.56216430664062</v>
      </c>
      <c r="G34" s="222">
        <f>'Salida Stata'!S4</f>
        <v>103.44939422607422</v>
      </c>
      <c r="H34" s="222">
        <f>'Salida Stata'!Y4</f>
        <v>103.60171508789062</v>
      </c>
      <c r="I34" s="222">
        <f>'Salida Stata'!AE4</f>
        <v>103.5595703125</v>
      </c>
      <c r="J34" s="222">
        <f>'Salida Stata'!AK4</f>
        <v>103.51454162597656</v>
      </c>
      <c r="K34" s="222">
        <f>'Salida Stata'!AQ4</f>
        <v>103.56070709228516</v>
      </c>
      <c r="L34" s="222">
        <f>'Salida Stata'!AW4</f>
        <v>103.5758056640625</v>
      </c>
      <c r="M34" s="222">
        <f>'Salida Stata'!BC4</f>
        <v>103.72893524169922</v>
      </c>
      <c r="N34" s="222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1.7802839002185378E-2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">
      <c r="D35" s="37">
        <f>+NEA!A8</f>
        <v>42795</v>
      </c>
      <c r="E35" s="222">
        <f>'Salida Stata'!G5</f>
        <v>105.89948272705078</v>
      </c>
      <c r="F35" s="222">
        <f>'Salida Stata'!M5</f>
        <v>106.11751556396484</v>
      </c>
      <c r="G35" s="222">
        <f>'Salida Stata'!S5</f>
        <v>105.93801879882812</v>
      </c>
      <c r="H35" s="222">
        <f>'Salida Stata'!Y5</f>
        <v>106.20375061035156</v>
      </c>
      <c r="I35" s="222">
        <f>'Salida Stata'!AE5</f>
        <v>106.05429840087891</v>
      </c>
      <c r="J35" s="222">
        <f>'Salida Stata'!AK5</f>
        <v>106.05632019042969</v>
      </c>
      <c r="K35" s="222">
        <f>'Salida Stata'!AQ5</f>
        <v>106.07334136962891</v>
      </c>
      <c r="L35" s="222">
        <f>'Salida Stata'!AW5</f>
        <v>106.25385284423828</v>
      </c>
      <c r="M35" s="222">
        <f>'Salida Stata'!BC5</f>
        <v>106.598876953125</v>
      </c>
      <c r="N35" s="222">
        <f>'Salida Stata'!BI5</f>
        <v>105.78604125976562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1.7797571280883551E-2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105.78604125976562</v>
      </c>
      <c r="AV35" s="52">
        <f t="shared" si="12"/>
        <v>1.1344146728515803E-3</v>
      </c>
    </row>
    <row r="36" spans="4:49" x14ac:dyDescent="0.2">
      <c r="D36" s="37">
        <f>+NEA!A9</f>
        <v>42826</v>
      </c>
      <c r="E36" s="222">
        <f>'Salida Stata'!G6</f>
        <v>108.39453125</v>
      </c>
      <c r="F36" s="222">
        <f>'Salida Stata'!M6</f>
        <v>108.59999084472656</v>
      </c>
      <c r="G36" s="222">
        <f>'Salida Stata'!S6</f>
        <v>108.26914215087891</v>
      </c>
      <c r="H36" s="222">
        <f>'Salida Stata'!Y6</f>
        <v>108.60359191894531</v>
      </c>
      <c r="I36" s="222">
        <f>'Salida Stata'!AE6</f>
        <v>108.38247680664062</v>
      </c>
      <c r="J36" s="222">
        <f>'Salida Stata'!AK6</f>
        <v>108.45518493652344</v>
      </c>
      <c r="K36" s="222">
        <f>'Salida Stata'!AQ6</f>
        <v>108.42462158203125</v>
      </c>
      <c r="L36" s="222">
        <f>'Salida Stata'!AW6</f>
        <v>108.57254791259766</v>
      </c>
      <c r="M36" s="222">
        <f>'Salida Stata'!BC6</f>
        <v>108.93157196044922</v>
      </c>
      <c r="N36" s="222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2.4965416010834129E-2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">
      <c r="D37" s="37">
        <f>+NEA!A10</f>
        <v>42856</v>
      </c>
      <c r="E37" s="222">
        <f>'Salida Stata'!G7</f>
        <v>110.46481323242188</v>
      </c>
      <c r="F37" s="222">
        <f>'Salida Stata'!M7</f>
        <v>110.65568542480469</v>
      </c>
      <c r="G37" s="222">
        <f>'Salida Stata'!S7</f>
        <v>110.32472229003906</v>
      </c>
      <c r="H37" s="222">
        <f>'Salida Stata'!Y7</f>
        <v>110.67099761962891</v>
      </c>
      <c r="I37" s="222">
        <f>'Salida Stata'!AE7</f>
        <v>110.38125610351562</v>
      </c>
      <c r="J37" s="222">
        <f>'Salida Stata'!AK7</f>
        <v>110.56580352783203</v>
      </c>
      <c r="K37" s="222">
        <f>'Salida Stata'!AQ7</f>
        <v>110.43893432617188</v>
      </c>
      <c r="L37" s="222">
        <f>'Salida Stata'!AW7</f>
        <v>110.64253234863281</v>
      </c>
      <c r="M37" s="222">
        <f>'Salida Stata'!BC7</f>
        <v>110.93595123291016</v>
      </c>
      <c r="N37" s="222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2.4196087045117665E-2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">
      <c r="D38" s="37">
        <f>+NEA!A11</f>
        <v>42887</v>
      </c>
      <c r="E38" s="222">
        <f>'Salida Stata'!G8</f>
        <v>111.98880004882812</v>
      </c>
      <c r="F38" s="222">
        <f>'Salida Stata'!M8</f>
        <v>112.18891906738281</v>
      </c>
      <c r="G38" s="222">
        <f>'Salida Stata'!S8</f>
        <v>111.83077239990234</v>
      </c>
      <c r="H38" s="222">
        <f>'Salida Stata'!Y8</f>
        <v>112.19029998779297</v>
      </c>
      <c r="I38" s="222">
        <f>'Salida Stata'!AE8</f>
        <v>111.91970062255859</v>
      </c>
      <c r="J38" s="222">
        <f>'Salida Stata'!AK8</f>
        <v>112.08390808105469</v>
      </c>
      <c r="K38" s="222">
        <f>'Salida Stata'!AQ8</f>
        <v>111.99442291259766</v>
      </c>
      <c r="L38" s="222">
        <f>'Salida Stata'!AW8</f>
        <v>112.17446136474609</v>
      </c>
      <c r="M38" s="222">
        <f>'Salida Stata'!BC8</f>
        <v>112.49700164794922</v>
      </c>
      <c r="N38" s="222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2.0465372615615873E-2</v>
      </c>
      <c r="AQ38" s="24">
        <f t="shared" si="11"/>
        <v>8.1877070130875751E-4</v>
      </c>
      <c r="AT38" s="19">
        <f t="shared" si="8"/>
        <v>111.98880004882812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">
      <c r="D39" s="37">
        <f>+NEA!A12</f>
        <v>42917</v>
      </c>
      <c r="E39" s="222">
        <f>'Salida Stata'!G9</f>
        <v>113.28738403320312</v>
      </c>
      <c r="F39" s="222">
        <f>'Salida Stata'!M9</f>
        <v>113.51761627197266</v>
      </c>
      <c r="G39" s="222">
        <f>'Salida Stata'!S9</f>
        <v>113.35157775878906</v>
      </c>
      <c r="H39" s="222">
        <f>'Salida Stata'!Y9</f>
        <v>113.61680603027344</v>
      </c>
      <c r="I39" s="222">
        <f>'Salida Stata'!AE9</f>
        <v>113.54286193847656</v>
      </c>
      <c r="J39" s="222">
        <f>'Salida Stata'!AK9</f>
        <v>113.48519897460938</v>
      </c>
      <c r="K39" s="222">
        <f>'Salida Stata'!AQ9</f>
        <v>113.64347076416016</v>
      </c>
      <c r="L39" s="222">
        <f>'Salida Stata'!AW9</f>
        <v>113.74530029296875</v>
      </c>
      <c r="M39" s="222">
        <f>'Salida Stata'!BC9</f>
        <v>114.14110565185547</v>
      </c>
      <c r="N39" s="222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1.5714700591677788E-2</v>
      </c>
      <c r="AQ39" s="24">
        <f t="shared" si="11"/>
        <v>-2.8421144969876799E-3</v>
      </c>
      <c r="AT39" s="19">
        <f t="shared" si="8"/>
        <v>113.28738403320312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">
      <c r="D40" s="37">
        <f>+NEA!A13</f>
        <v>42948</v>
      </c>
      <c r="E40" s="222">
        <f>'Salida Stata'!G10</f>
        <v>114.62978363037109</v>
      </c>
      <c r="F40" s="222">
        <f>'Salida Stata'!M10</f>
        <v>114.87823486328125</v>
      </c>
      <c r="G40" s="222">
        <f>'Salida Stata'!S10</f>
        <v>114.63779449462891</v>
      </c>
      <c r="H40" s="222">
        <f>'Salida Stata'!Y10</f>
        <v>114.9447021484375</v>
      </c>
      <c r="I40" s="222">
        <f>'Salida Stata'!AE10</f>
        <v>114.88607025146484</v>
      </c>
      <c r="J40" s="222">
        <f>'Salida Stata'!AK10</f>
        <v>114.76996612548828</v>
      </c>
      <c r="K40" s="222">
        <f>'Salida Stata'!AQ10</f>
        <v>115.0107421875</v>
      </c>
      <c r="L40" s="222">
        <f>'Salida Stata'!AW10</f>
        <v>115.04500579833984</v>
      </c>
      <c r="M40" s="222">
        <f>'Salida Stata'!BC10</f>
        <v>115.48057556152344</v>
      </c>
      <c r="N40" s="222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1.0493913070314331E-2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">
      <c r="D41" s="37">
        <f>+NEA!A14</f>
        <v>42979</v>
      </c>
      <c r="E41" s="222">
        <f>'Salida Stata'!G11</f>
        <v>116.16960906982422</v>
      </c>
      <c r="F41" s="222">
        <f>'Salida Stata'!M11</f>
        <v>116.40188598632812</v>
      </c>
      <c r="G41" s="222">
        <f>'Salida Stata'!S11</f>
        <v>116.07064819335938</v>
      </c>
      <c r="H41" s="222">
        <f>'Salida Stata'!Y11</f>
        <v>116.40692138671875</v>
      </c>
      <c r="I41" s="222">
        <f>'Salida Stata'!AE11</f>
        <v>116.2861328125</v>
      </c>
      <c r="J41" s="222">
        <f>'Salida Stata'!AK11</f>
        <v>116.24971771240234</v>
      </c>
      <c r="K41" s="222">
        <f>'Salida Stata'!AQ11</f>
        <v>116.40113830566406</v>
      </c>
      <c r="L41" s="222">
        <f>'Salida Stata'!AW11</f>
        <v>116.45477294921875</v>
      </c>
      <c r="M41" s="222">
        <f>'Salida Stata'!BC11</f>
        <v>116.82968139648438</v>
      </c>
      <c r="N41" s="222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4.9628624188782222E-3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">
      <c r="D42" s="37">
        <f>+NEA!A15</f>
        <v>43009</v>
      </c>
      <c r="E42" s="222">
        <f>'Salida Stata'!G12</f>
        <v>117.91407012939453</v>
      </c>
      <c r="F42" s="222">
        <f>'Salida Stata'!M12</f>
        <v>118.15602111816406</v>
      </c>
      <c r="G42" s="222">
        <f>'Salida Stata'!S12</f>
        <v>117.8404541015625</v>
      </c>
      <c r="H42" s="222">
        <f>'Salida Stata'!Y12</f>
        <v>118.13568115234375</v>
      </c>
      <c r="I42" s="222">
        <f>'Salida Stata'!AE12</f>
        <v>118.07339477539062</v>
      </c>
      <c r="J42" s="222">
        <f>'Salida Stata'!AK12</f>
        <v>118.02366638183594</v>
      </c>
      <c r="K42" s="222">
        <f>'Salida Stata'!AQ12</f>
        <v>118.19857025146484</v>
      </c>
      <c r="L42" s="222">
        <f>'Salida Stata'!AW12</f>
        <v>118.23605346679688</v>
      </c>
      <c r="M42" s="222">
        <f>'Salida Stata'!BC12</f>
        <v>118.61787414550781</v>
      </c>
      <c r="N42" s="222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1.2522471784700562E-2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">
      <c r="D43" s="37">
        <f>+NEA!A16</f>
        <v>43040</v>
      </c>
      <c r="E43" s="222">
        <f>'Salida Stata'!G13</f>
        <v>119.72280120849609</v>
      </c>
      <c r="F43" s="222">
        <f>'Salida Stata'!M13</f>
        <v>119.93375396728516</v>
      </c>
      <c r="G43" s="222">
        <f>'Salida Stata'!S13</f>
        <v>119.74199676513672</v>
      </c>
      <c r="H43" s="222">
        <f>'Salida Stata'!Y13</f>
        <v>119.91523742675781</v>
      </c>
      <c r="I43" s="222">
        <f>'Salida Stata'!AE13</f>
        <v>119.94351959228516</v>
      </c>
      <c r="J43" s="222">
        <f>'Salida Stata'!AK13</f>
        <v>119.86215209960938</v>
      </c>
      <c r="K43" s="222">
        <f>'Salida Stata'!AQ13</f>
        <v>120.06334686279297</v>
      </c>
      <c r="L43" s="222">
        <f>'Salida Stata'!AW13</f>
        <v>120.07024383544922</v>
      </c>
      <c r="M43" s="222">
        <f>'Salida Stata'!BC13</f>
        <v>120.44926452636719</v>
      </c>
      <c r="N43" s="222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1.6132194935325694E-2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">
      <c r="D44" s="37">
        <f>+NEA!A17</f>
        <v>43070</v>
      </c>
      <c r="E44" s="222">
        <f>'Salida Stata'!G14</f>
        <v>122.29387664794922</v>
      </c>
      <c r="F44" s="222">
        <f>'Salida Stata'!M14</f>
        <v>122.50651550292969</v>
      </c>
      <c r="G44" s="222">
        <f>'Salida Stata'!S14</f>
        <v>122.48584747314453</v>
      </c>
      <c r="H44" s="222">
        <f>'Salida Stata'!Y14</f>
        <v>122.60923767089844</v>
      </c>
      <c r="I44" s="222">
        <f>'Salida Stata'!AE14</f>
        <v>122.70320892333984</v>
      </c>
      <c r="J44" s="222">
        <f>'Salida Stata'!AK14</f>
        <v>122.53083038330078</v>
      </c>
      <c r="K44" s="222">
        <f>'Salida Stata'!AQ14</f>
        <v>122.87693023681641</v>
      </c>
      <c r="L44" s="222">
        <f>'Salida Stata'!AW14</f>
        <v>122.87593078613281</v>
      </c>
      <c r="M44" s="222">
        <f>'Salida Stata'!BC14</f>
        <v>123.49526214599609</v>
      </c>
      <c r="N44" s="222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2.0322431188750212E-2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0.22321422007695513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">
      <c r="D45" s="37">
        <f>+NEA!A18</f>
        <v>43101</v>
      </c>
      <c r="E45" s="222">
        <f>'Salida Stata'!G15</f>
        <v>124.72645568847656</v>
      </c>
      <c r="F45" s="222">
        <f>'Salida Stata'!M15</f>
        <v>124.96439361572266</v>
      </c>
      <c r="G45" s="222">
        <f>'Salida Stata'!S15</f>
        <v>125.06023406982422</v>
      </c>
      <c r="H45" s="222">
        <f>'Salida Stata'!Y15</f>
        <v>125.09891510009766</v>
      </c>
      <c r="I45" s="222">
        <f>'Salida Stata'!AE15</f>
        <v>125.33164978027344</v>
      </c>
      <c r="J45" s="222">
        <f>'Salida Stata'!AK15</f>
        <v>125.05742645263672</v>
      </c>
      <c r="K45" s="222">
        <f>'Salida Stata'!AQ15</f>
        <v>125.54676818847656</v>
      </c>
      <c r="L45" s="222">
        <f>'Salida Stata'!AW15</f>
        <v>125.49581909179688</v>
      </c>
      <c r="M45" s="222">
        <f>'Salida Stata'!BC15</f>
        <v>126.25577545166016</v>
      </c>
      <c r="N45" s="222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2.1149425957134316E-2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0.2270230805882032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">
      <c r="D46" s="37">
        <f>+NEA!A19</f>
        <v>43132</v>
      </c>
      <c r="E46" s="222">
        <f>'Salida Stata'!G16</f>
        <v>127.34841156005859</v>
      </c>
      <c r="F46" s="222">
        <f>'Salida Stata'!M16</f>
        <v>127.60318756103516</v>
      </c>
      <c r="G46" s="222">
        <f>'Salida Stata'!S16</f>
        <v>127.85507202148438</v>
      </c>
      <c r="H46" s="222">
        <f>'Salida Stata'!Y16</f>
        <v>127.77836608886719</v>
      </c>
      <c r="I46" s="222">
        <f>'Salida Stata'!AE16</f>
        <v>128.16938781738281</v>
      </c>
      <c r="J46" s="222">
        <f>'Salida Stata'!AK16</f>
        <v>127.73271942138672</v>
      </c>
      <c r="K46" s="222">
        <f>'Salida Stata'!AQ16</f>
        <v>128.42173767089844</v>
      </c>
      <c r="L46" s="222">
        <f>'Salida Stata'!AW16</f>
        <v>128.255859375</v>
      </c>
      <c r="M46" s="222">
        <f>'Salida Stata'!BC16</f>
        <v>129.19589233398438</v>
      </c>
      <c r="N46" s="222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2.0467019718431345E-2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0.23023491209861313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">
      <c r="D47" s="37">
        <f>+NEA!A20</f>
        <v>43160</v>
      </c>
      <c r="E47" s="222">
        <f>'Salida Stata'!G17</f>
        <v>130.24014282226562</v>
      </c>
      <c r="F47" s="222">
        <f>'Salida Stata'!M17</f>
        <v>130.62507629394531</v>
      </c>
      <c r="G47" s="222">
        <f>'Salida Stata'!S17</f>
        <v>131.045166015625</v>
      </c>
      <c r="H47" s="222">
        <f>'Salida Stata'!Y17</f>
        <v>130.84561157226562</v>
      </c>
      <c r="I47" s="222">
        <f>'Salida Stata'!AE17</f>
        <v>131.50582885742188</v>
      </c>
      <c r="J47" s="222">
        <f>'Salida Stata'!AK17</f>
        <v>130.63201904296875</v>
      </c>
      <c r="K47" s="222">
        <f>'Salida Stata'!AQ17</f>
        <v>131.63694763183594</v>
      </c>
      <c r="L47" s="222">
        <f>'Salida Stata'!AW17</f>
        <v>131.44851684570312</v>
      </c>
      <c r="M47" s="222">
        <f>'Salida Stata'!BC17</f>
        <v>132.60087585449219</v>
      </c>
      <c r="N47" s="222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1.7631513285724543E-2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0.2300341940493249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130.24014282226562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">
      <c r="D48" s="37">
        <f>+NEA!A21</f>
        <v>43191</v>
      </c>
      <c r="E48" s="222">
        <f>'Salida Stata'!G18</f>
        <v>133.75987243652344</v>
      </c>
      <c r="F48" s="222">
        <f>'Salida Stata'!M18</f>
        <v>134.13847351074219</v>
      </c>
      <c r="G48" s="222">
        <f>'Salida Stata'!S18</f>
        <v>134.63888549804688</v>
      </c>
      <c r="H48" s="222">
        <f>'Salida Stata'!Y18</f>
        <v>134.42356872558594</v>
      </c>
      <c r="I48" s="222">
        <f>'Salida Stata'!AE18</f>
        <v>135.07733154296875</v>
      </c>
      <c r="J48" s="222">
        <f>'Salida Stata'!AK18</f>
        <v>134.2265625</v>
      </c>
      <c r="K48" s="222">
        <f>'Salida Stata'!AQ18</f>
        <v>135.28854370117188</v>
      </c>
      <c r="L48" s="222">
        <f>'Salida Stata'!AW18</f>
        <v>135.12541198730469</v>
      </c>
      <c r="M48" s="222">
        <f>'Salida Stata'!BC18</f>
        <v>136.51620483398438</v>
      </c>
      <c r="N48" s="222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2.9082970713706802E-2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0.23497556377876827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">
      <c r="D49" s="37">
        <f>+NEA!A22</f>
        <v>43221</v>
      </c>
      <c r="E49" s="222">
        <f>'Salida Stata'!G19</f>
        <v>137.36494445800781</v>
      </c>
      <c r="F49" s="222">
        <f>'Salida Stata'!M19</f>
        <v>137.68296813964844</v>
      </c>
      <c r="G49" s="222">
        <f>'Salida Stata'!S19</f>
        <v>138.05718994140625</v>
      </c>
      <c r="H49" s="222">
        <f>'Salida Stata'!Y19</f>
        <v>137.85816955566406</v>
      </c>
      <c r="I49" s="222">
        <f>'Salida Stata'!AE19</f>
        <v>138.43876647949219</v>
      </c>
      <c r="J49" s="222">
        <f>'Salida Stata'!AK19</f>
        <v>137.68795776367188</v>
      </c>
      <c r="K49" s="222">
        <f>'Salida Stata'!AQ19</f>
        <v>138.60736083984375</v>
      </c>
      <c r="L49" s="222">
        <f>'Salida Stata'!AW19</f>
        <v>138.40948486328125</v>
      </c>
      <c r="M49" s="222">
        <f>'Salida Stata'!BC19</f>
        <v>139.7266845703125</v>
      </c>
      <c r="N49" s="222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3.0464480704822217E-2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0.24253399237637696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">
      <c r="D50" s="37">
        <f>+NEA!A23</f>
        <v>43252</v>
      </c>
      <c r="E50" s="222">
        <f>'Salida Stata'!G20</f>
        <v>141.72315979003906</v>
      </c>
      <c r="F50" s="222">
        <f>'Salida Stata'!M20</f>
        <v>141.93647766113281</v>
      </c>
      <c r="G50" s="222">
        <f>'Salida Stata'!S20</f>
        <v>142.47695922851562</v>
      </c>
      <c r="H50" s="222">
        <f>'Salida Stata'!Y20</f>
        <v>142.11141967773438</v>
      </c>
      <c r="I50" s="222">
        <f>'Salida Stata'!AE20</f>
        <v>142.83216857910156</v>
      </c>
      <c r="J50" s="222">
        <f>'Salida Stata'!AK20</f>
        <v>141.86480712890625</v>
      </c>
      <c r="K50" s="222">
        <f>'Salida Stata'!AQ20</f>
        <v>142.99272155761719</v>
      </c>
      <c r="L50" s="222">
        <f>'Salida Stata'!AW20</f>
        <v>142.55865478515625</v>
      </c>
      <c r="M50" s="222">
        <f>'Salida Stata'!BC20</f>
        <v>143.86143493652344</v>
      </c>
      <c r="N50" s="222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3.7976382996022018E-2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0.26385566209922207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">
      <c r="D51" s="37">
        <f>+NEA!A24</f>
        <v>43282</v>
      </c>
      <c r="E51" s="222">
        <f>'Salida Stata'!G21</f>
        <v>146.53428649902344</v>
      </c>
      <c r="F51" s="222">
        <f>'Salida Stata'!M21</f>
        <v>146.67718505859375</v>
      </c>
      <c r="G51" s="222">
        <f>'Salida Stata'!S21</f>
        <v>147.67222595214844</v>
      </c>
      <c r="H51" s="222">
        <f>'Salida Stata'!Y21</f>
        <v>146.86618041992188</v>
      </c>
      <c r="I51" s="222">
        <f>'Salida Stata'!AE21</f>
        <v>148.10676574707031</v>
      </c>
      <c r="J51" s="222">
        <f>'Salida Stata'!AK21</f>
        <v>146.64779663085938</v>
      </c>
      <c r="K51" s="222">
        <f>'Salida Stata'!AQ21</f>
        <v>148.21401977539062</v>
      </c>
      <c r="L51" s="222">
        <f>'Salida Stata'!AW21</f>
        <v>147.46786499023438</v>
      </c>
      <c r="M51" s="222">
        <f>'Salida Stata'!BC21</f>
        <v>148.81784057617188</v>
      </c>
      <c r="N51" s="222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3.7052231593838636E-2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0.2904059910022001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">
      <c r="D52" s="37">
        <f>+NEA!A25</f>
        <v>43313</v>
      </c>
      <c r="E52" s="222">
        <f>'Salida Stata'!G22</f>
        <v>152.60334777832031</v>
      </c>
      <c r="F52" s="222">
        <f>'Salida Stata'!M22</f>
        <v>152.65725708007812</v>
      </c>
      <c r="G52" s="222">
        <f>'Salida Stata'!S22</f>
        <v>153.86576843261719</v>
      </c>
      <c r="H52" s="222">
        <f>'Salida Stata'!Y22</f>
        <v>152.78352355957031</v>
      </c>
      <c r="I52" s="222">
        <f>'Salida Stata'!AE22</f>
        <v>154.26487731933594</v>
      </c>
      <c r="J52" s="222">
        <f>'Salida Stata'!AK22</f>
        <v>152.58360290527344</v>
      </c>
      <c r="K52" s="222">
        <f>'Salida Stata'!AQ22</f>
        <v>154.35728454589844</v>
      </c>
      <c r="L52" s="222">
        <f>'Salida Stata'!AW22</f>
        <v>153.37644958496094</v>
      </c>
      <c r="M52" s="222">
        <f>'Salida Stata'!BC22</f>
        <v>154.90225219726562</v>
      </c>
      <c r="N52" s="222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3.8643834836729729E-2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0.32635358774056655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">
      <c r="D53" s="37">
        <f>+NEA!A26</f>
        <v>43344</v>
      </c>
      <c r="E53" s="222">
        <f>'Salida Stata'!G23</f>
        <v>163.6629638671875</v>
      </c>
      <c r="F53" s="222">
        <f>'Salida Stata'!M23</f>
        <v>163.58753967285156</v>
      </c>
      <c r="G53" s="222">
        <f>'Salida Stata'!S23</f>
        <v>165.32302856445312</v>
      </c>
      <c r="H53" s="222">
        <f>'Salida Stata'!Y23</f>
        <v>163.80276489257812</v>
      </c>
      <c r="I53" s="222">
        <f>'Salida Stata'!AE23</f>
        <v>165.72276306152344</v>
      </c>
      <c r="J53" s="222">
        <f>'Salida Stata'!AK23</f>
        <v>163.66226196289062</v>
      </c>
      <c r="K53" s="222">
        <f>'Salida Stata'!AQ23</f>
        <v>165.81149291992188</v>
      </c>
      <c r="L53" s="222">
        <f>'Salida Stata'!AW23</f>
        <v>164.55607604980469</v>
      </c>
      <c r="M53" s="222">
        <f>'Salida Stata'!BC23</f>
        <v>166.07063293457031</v>
      </c>
      <c r="N53" s="222">
        <f>'Salida Stata'!BI23</f>
        <v>163.41030883789062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6.548753055501888E-2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0.40623426167507959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163.41030883789062</v>
      </c>
      <c r="AV53" s="52">
        <f t="shared" si="12"/>
        <v>2.5265502929687766E-3</v>
      </c>
    </row>
    <row r="54" spans="4:48" x14ac:dyDescent="0.2">
      <c r="D54" s="37">
        <f>+NEA!A27</f>
        <v>43374</v>
      </c>
      <c r="E54" s="222">
        <f>'Salida Stata'!G24</f>
        <v>171.71963500976562</v>
      </c>
      <c r="F54" s="222">
        <f>'Salida Stata'!M24</f>
        <v>171.45504760742188</v>
      </c>
      <c r="G54" s="222">
        <f>'Salida Stata'!S24</f>
        <v>173.54074096679688</v>
      </c>
      <c r="H54" s="222">
        <f>'Salida Stata'!Y24</f>
        <v>171.61427307128906</v>
      </c>
      <c r="I54" s="222">
        <f>'Salida Stata'!AE24</f>
        <v>173.92636108398438</v>
      </c>
      <c r="J54" s="222">
        <f>'Salida Stata'!AK24</f>
        <v>171.4405517578125</v>
      </c>
      <c r="K54" s="222">
        <f>'Salida Stata'!AQ24</f>
        <v>173.93003845214844</v>
      </c>
      <c r="L54" s="222">
        <f>'Salida Stata'!AW24</f>
        <v>172.30274963378906</v>
      </c>
      <c r="M54" s="222">
        <f>'Salida Stata'!BC24</f>
        <v>173.72439575195312</v>
      </c>
      <c r="N54" s="222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4.6080752897502464E-2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0.45284142939607452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171.71963500976562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">
      <c r="D55" s="37">
        <f>+NEA!A28</f>
        <v>43405</v>
      </c>
      <c r="E55" s="222">
        <f>'Salida Stata'!G25</f>
        <v>176.82040405273438</v>
      </c>
      <c r="F55" s="222">
        <f>'Salida Stata'!M25</f>
        <v>176.53619384765625</v>
      </c>
      <c r="G55" s="222">
        <f>'Salida Stata'!S25</f>
        <v>178.64651489257812</v>
      </c>
      <c r="H55" s="222">
        <f>'Salida Stata'!Y25</f>
        <v>176.79490661621094</v>
      </c>
      <c r="I55" s="222">
        <f>'Salida Stata'!AE25</f>
        <v>179.08233642578125</v>
      </c>
      <c r="J55" s="222">
        <f>'Salida Stata'!AK25</f>
        <v>176.4912109375</v>
      </c>
      <c r="K55" s="222">
        <f>'Salida Stata'!AQ25</f>
        <v>179.23046875</v>
      </c>
      <c r="L55" s="222">
        <f>'Salida Stata'!AW25</f>
        <v>177.41986083984375</v>
      </c>
      <c r="M55" s="222">
        <f>'Salida Stata'!BC25</f>
        <v>178.76518249511719</v>
      </c>
      <c r="N55" s="222">
        <f>'Salida Stata'!BI25</f>
        <v>176.42092895507812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3.1113172219983776E-2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0.47426087123688521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176.42092895507812</v>
      </c>
      <c r="AV55" s="52">
        <f t="shared" si="12"/>
        <v>3.9947509765625444E-3</v>
      </c>
    </row>
    <row r="56" spans="4:48" x14ac:dyDescent="0.2">
      <c r="D56" s="37">
        <f>+NEA!A29</f>
        <v>43435</v>
      </c>
      <c r="E56" s="222">
        <f>'Salida Stata'!G26</f>
        <v>181.11775207519531</v>
      </c>
      <c r="F56" s="222">
        <f>'Salida Stata'!M26</f>
        <v>180.85122680664062</v>
      </c>
      <c r="G56" s="222">
        <f>'Salida Stata'!S26</f>
        <v>183.10029602050781</v>
      </c>
      <c r="H56" s="222">
        <f>'Salida Stata'!Y26</f>
        <v>181.03475952148438</v>
      </c>
      <c r="I56" s="222">
        <f>'Salida Stata'!AE26</f>
        <v>183.55392456054688</v>
      </c>
      <c r="J56" s="222">
        <f>'Salida Stata'!AK26</f>
        <v>180.91816711425781</v>
      </c>
      <c r="K56" s="222">
        <f>'Salida Stata'!AQ26</f>
        <v>183.8232421875</v>
      </c>
      <c r="L56" s="222">
        <f>'Salida Stata'!AW26</f>
        <v>181.86000061035156</v>
      </c>
      <c r="M56" s="222">
        <f>'Salida Stata'!BC26</f>
        <v>183.13970947265625</v>
      </c>
      <c r="N56" s="222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2.3358289545771127E-2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0.47864737402224411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">
      <c r="D57" s="37">
        <f>+NEA!A30</f>
        <v>43466</v>
      </c>
      <c r="E57" s="222">
        <f>'Salida Stata'!G27</f>
        <v>187.427734375</v>
      </c>
      <c r="F57" s="222">
        <f>'Salida Stata'!M27</f>
        <v>187.22563171386719</v>
      </c>
      <c r="G57" s="222">
        <f>'Salida Stata'!S27</f>
        <v>189.2816162109375</v>
      </c>
      <c r="H57" s="222">
        <f>'Salida Stata'!Y27</f>
        <v>187.40835571289062</v>
      </c>
      <c r="I57" s="222">
        <f>'Salida Stata'!AE27</f>
        <v>189.739990234375</v>
      </c>
      <c r="J57" s="222">
        <f>'Salida Stata'!AK27</f>
        <v>187.24296569824219</v>
      </c>
      <c r="K57" s="222">
        <f>'Salida Stata'!AQ27</f>
        <v>190.12942504882812</v>
      </c>
      <c r="L57" s="222">
        <f>'Salida Stata'!AW27</f>
        <v>188.185546875</v>
      </c>
      <c r="M57" s="222">
        <f>'Salida Stata'!BC27</f>
        <v>189.66587829589844</v>
      </c>
      <c r="N57" s="222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3.5444792355377119E-2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0.49934738662386202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">
      <c r="D58" s="37">
        <f>+NEA!A31</f>
        <v>43497</v>
      </c>
      <c r="E58" s="222">
        <f>'Salida Stata'!G28</f>
        <v>196.36993408203125</v>
      </c>
      <c r="F58" s="222">
        <f>'Salida Stata'!M28</f>
        <v>195.985595703125</v>
      </c>
      <c r="G58" s="222">
        <f>'Salida Stata'!S28</f>
        <v>198.04737854003906</v>
      </c>
      <c r="H58" s="222">
        <f>'Salida Stata'!Y28</f>
        <v>196.0653076171875</v>
      </c>
      <c r="I58" s="222">
        <f>'Salida Stata'!AE28</f>
        <v>198.38882446289062</v>
      </c>
      <c r="J58" s="222">
        <f>'Salida Stata'!AK28</f>
        <v>195.786376953125</v>
      </c>
      <c r="K58" s="222">
        <f>'Salida Stata'!AQ28</f>
        <v>198.68606567382812</v>
      </c>
      <c r="L58" s="222">
        <f>'Salida Stata'!AW28</f>
        <v>196.57896423339844</v>
      </c>
      <c r="M58" s="222">
        <f>'Salida Stata'!BC28</f>
        <v>198.34664916992188</v>
      </c>
      <c r="N58" s="222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4.4619399652828795E-2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0.53483389136693282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">
      <c r="D59" s="37">
        <f>+NEA!A32</f>
        <v>43525</v>
      </c>
      <c r="E59" s="222">
        <f>'Salida Stata'!G29</f>
        <v>206.66400146484375</v>
      </c>
      <c r="F59" s="222">
        <f>'Salida Stata'!M29</f>
        <v>206.31221008300781</v>
      </c>
      <c r="G59" s="222">
        <f>'Salida Stata'!S29</f>
        <v>208.31263732910156</v>
      </c>
      <c r="H59" s="222">
        <f>'Salida Stata'!Y29</f>
        <v>206.14533996582031</v>
      </c>
      <c r="I59" s="222">
        <f>'Salida Stata'!AE29</f>
        <v>208.61381530761719</v>
      </c>
      <c r="J59" s="222">
        <f>'Salida Stata'!AK29</f>
        <v>205.72781372070312</v>
      </c>
      <c r="K59" s="222">
        <f>'Salida Stata'!AQ29</f>
        <v>208.63923645019531</v>
      </c>
      <c r="L59" s="222">
        <f>'Salida Stata'!AW29</f>
        <v>206.53536987304688</v>
      </c>
      <c r="M59" s="222">
        <f>'Salida Stata'!BC29</f>
        <v>208.55326843261719</v>
      </c>
      <c r="N59" s="222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4.4829840212851524E-2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0.57585553172616888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">
      <c r="D60" s="37">
        <f>+NEA!A33</f>
        <v>43556</v>
      </c>
      <c r="E60" s="222">
        <f>'Salida Stata'!G30</f>
        <v>213.83415222167969</v>
      </c>
      <c r="F60" s="222">
        <f>'Salida Stata'!M30</f>
        <v>213.47096252441406</v>
      </c>
      <c r="G60" s="222">
        <f>'Salida Stata'!S30</f>
        <v>215.61585998535156</v>
      </c>
      <c r="H60" s="222">
        <f>'Salida Stata'!Y30</f>
        <v>213.39350891113281</v>
      </c>
      <c r="I60" s="222">
        <f>'Salida Stata'!AE30</f>
        <v>215.92381286621094</v>
      </c>
      <c r="J60" s="222">
        <f>'Salida Stata'!AK30</f>
        <v>212.849609375</v>
      </c>
      <c r="K60" s="222">
        <f>'Salida Stata'!AQ30</f>
        <v>215.90750122070312</v>
      </c>
      <c r="L60" s="222">
        <f>'Salida Stata'!AW30</f>
        <v>213.69180297851562</v>
      </c>
      <c r="M60" s="222">
        <f>'Salida Stata'!BC30</f>
        <v>215.73858642578125</v>
      </c>
      <c r="N60" s="222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3.717518793565211E-2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0.58824730735169295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">
      <c r="D61" s="37">
        <f>+NEA!A34</f>
        <v>43586</v>
      </c>
      <c r="E61" s="222">
        <f>'Salida Stata'!G31</f>
        <v>219.71421813964844</v>
      </c>
      <c r="F61" s="222">
        <f>'Salida Stata'!M31</f>
        <v>219.30778503417969</v>
      </c>
      <c r="G61" s="222">
        <f>'Salida Stata'!S31</f>
        <v>221.61320495605469</v>
      </c>
      <c r="H61" s="222">
        <f>'Salida Stata'!Y31</f>
        <v>219.32847595214844</v>
      </c>
      <c r="I61" s="222">
        <f>'Salida Stata'!AE31</f>
        <v>221.87394714355469</v>
      </c>
      <c r="J61" s="222">
        <f>'Salida Stata'!AK31</f>
        <v>218.77351379394531</v>
      </c>
      <c r="K61" s="222">
        <f>'Salida Stata'!AQ31</f>
        <v>222.02557373046875</v>
      </c>
      <c r="L61" s="222">
        <f>'Salida Stata'!AW31</f>
        <v>219.70498657226562</v>
      </c>
      <c r="M61" s="222">
        <f>'Salida Stata'!BC31</f>
        <v>221.82237243652344</v>
      </c>
      <c r="N61" s="222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3.3301316771563449E-2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0.5926197018677255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">
      <c r="D62" s="37">
        <f>+NEA!A35</f>
        <v>43617</v>
      </c>
      <c r="E62" s="222">
        <f>'Salida Stata'!G32</f>
        <v>226.09422302246094</v>
      </c>
      <c r="F62" s="222">
        <f>'Salida Stata'!M32</f>
        <v>225.70376586914062</v>
      </c>
      <c r="G62" s="222">
        <f>'Salida Stata'!S32</f>
        <v>227.92720031738281</v>
      </c>
      <c r="H62" s="222">
        <f>'Salida Stata'!Y32</f>
        <v>225.794921875</v>
      </c>
      <c r="I62" s="222">
        <f>'Salida Stata'!AE32</f>
        <v>228.21917724609375</v>
      </c>
      <c r="J62" s="222">
        <f>'Salida Stata'!AK32</f>
        <v>225.21380615234375</v>
      </c>
      <c r="K62" s="222">
        <f>'Salida Stata'!AQ32</f>
        <v>228.53707885742188</v>
      </c>
      <c r="L62" s="222">
        <f>'Salida Stata'!AW32</f>
        <v>226.15788269042969</v>
      </c>
      <c r="M62" s="222">
        <f>'Salida Stata'!BC32</f>
        <v>228.32188415527344</v>
      </c>
      <c r="N62" s="222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3.6112103567309095E-2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0.58975924357927689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">
      <c r="D63" s="37">
        <f>+NEA!A36</f>
        <v>43647</v>
      </c>
      <c r="E63" s="222">
        <f>'Salida Stata'!G33</f>
        <v>230.19331359863281</v>
      </c>
      <c r="F63" s="222">
        <f>'Salida Stata'!M33</f>
        <v>229.83866882324219</v>
      </c>
      <c r="G63" s="222">
        <f>'Salida Stata'!S33</f>
        <v>232.00218200683594</v>
      </c>
      <c r="H63" s="222">
        <f>'Salida Stata'!Y33</f>
        <v>230.03822326660156</v>
      </c>
      <c r="I63" s="222">
        <f>'Salida Stata'!AE33</f>
        <v>232.34828186035156</v>
      </c>
      <c r="J63" s="222">
        <f>'Salida Stata'!AK33</f>
        <v>229.28640747070312</v>
      </c>
      <c r="K63" s="222">
        <f>'Salida Stata'!AQ33</f>
        <v>232.76094055175781</v>
      </c>
      <c r="L63" s="222">
        <f>'Salida Stata'!AW33</f>
        <v>230.30169677734375</v>
      </c>
      <c r="M63" s="222">
        <f>'Salida Stata'!BC33</f>
        <v>232.46783447265625</v>
      </c>
      <c r="N63" s="222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2.1572409153807426E-2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0.56602930012678176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">
      <c r="D64" s="37">
        <f>+NEA!A37</f>
        <v>43678</v>
      </c>
      <c r="E64" s="222">
        <f>'Salida Stata'!G34</f>
        <v>240.54576110839844</v>
      </c>
      <c r="F64" s="222">
        <f>'Salida Stata'!M34</f>
        <v>240.05375671386719</v>
      </c>
      <c r="G64" s="222">
        <f>'Salida Stata'!S34</f>
        <v>242.14688110351562</v>
      </c>
      <c r="H64" s="222">
        <f>'Salida Stata'!Y34</f>
        <v>240.21371459960938</v>
      </c>
      <c r="I64" s="222">
        <f>'Salida Stata'!AE34</f>
        <v>242.47171020507812</v>
      </c>
      <c r="J64" s="222">
        <f>'Salida Stata'!AK34</f>
        <v>239.18412780761719</v>
      </c>
      <c r="K64" s="222">
        <f>'Salida Stata'!AQ34</f>
        <v>242.78634643554688</v>
      </c>
      <c r="L64" s="222">
        <f>'Salida Stata'!AW34</f>
        <v>240.13624572753906</v>
      </c>
      <c r="M64" s="222">
        <f>'Salida Stata'!BC34</f>
        <v>242.19195556640625</v>
      </c>
      <c r="N64" s="222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4.2994228315593741E-2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0.57258866477756465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">
      <c r="D65" s="37">
        <f>+NEA!A38</f>
        <v>43709</v>
      </c>
      <c r="E65" s="222">
        <f>'Salida Stata'!G35</f>
        <v>255.23390197753906</v>
      </c>
      <c r="F65" s="222">
        <f>'Salida Stata'!M35</f>
        <v>254.74090576171875</v>
      </c>
      <c r="G65" s="222">
        <f>'Salida Stata'!S35</f>
        <v>256.83370971679688</v>
      </c>
      <c r="H65" s="222">
        <f>'Salida Stata'!Y35</f>
        <v>254.94468688964844</v>
      </c>
      <c r="I65" s="222">
        <f>'Salida Stata'!AE35</f>
        <v>257.147216796875</v>
      </c>
      <c r="J65" s="222">
        <f>'Salida Stata'!AK35</f>
        <v>254.00701904296875</v>
      </c>
      <c r="K65" s="222">
        <f>'Salida Stata'!AQ35</f>
        <v>257.69003295898438</v>
      </c>
      <c r="L65" s="222">
        <f>'Salida Stata'!AW35</f>
        <v>254.89628601074219</v>
      </c>
      <c r="M65" s="222">
        <f>'Salida Stata'!BC35</f>
        <v>256.72665405273438</v>
      </c>
      <c r="N65" s="222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5.4954265404982605E-2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0.55704226662364609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">
      <c r="D66" s="37">
        <f>+NEA!A39</f>
        <v>43739</v>
      </c>
      <c r="E66" s="222">
        <f>'Salida Stata'!G36</f>
        <v>262.98275756835938</v>
      </c>
      <c r="F66" s="222">
        <f>'Salida Stata'!M36</f>
        <v>262.54617309570312</v>
      </c>
      <c r="G66" s="222">
        <f>'Salida Stata'!S36</f>
        <v>264.91891479492188</v>
      </c>
      <c r="H66" s="222">
        <f>'Salida Stata'!Y36</f>
        <v>263.1646728515625</v>
      </c>
      <c r="I66" s="222">
        <f>'Salida Stata'!AE36</f>
        <v>265.32858276367188</v>
      </c>
      <c r="J66" s="222">
        <f>'Salida Stata'!AK36</f>
        <v>262.07247924804688</v>
      </c>
      <c r="K66" s="222">
        <f>'Salida Stata'!AQ36</f>
        <v>266.12081909179688</v>
      </c>
      <c r="L66" s="222">
        <f>'Salida Stata'!AW36</f>
        <v>263.36590576171875</v>
      </c>
      <c r="M66" s="222">
        <f>'Salida Stata'!BC36</f>
        <v>265.0040283203125</v>
      </c>
      <c r="N66" s="222">
        <f>'Salida Stata'!BI36</f>
        <v>261.21719360351562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3.0195270775553062E-2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0.53339746958378198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261.21719360351562</v>
      </c>
      <c r="AV66" s="52">
        <f t="shared" si="12"/>
        <v>1.7655639648437749E-2</v>
      </c>
    </row>
    <row r="67" spans="4:48" x14ac:dyDescent="0.2">
      <c r="D67" s="37">
        <f>+NEA!A40</f>
        <v>43770</v>
      </c>
      <c r="E67" s="222">
        <f>'Salida Stata'!G37</f>
        <v>274.418212890625</v>
      </c>
      <c r="F67" s="222">
        <f>'Salida Stata'!M37</f>
        <v>273.90673828125</v>
      </c>
      <c r="G67" s="222">
        <f>'Salida Stata'!S37</f>
        <v>276.46340942382812</v>
      </c>
      <c r="H67" s="222">
        <f>'Salida Stata'!Y37</f>
        <v>274.289794921875</v>
      </c>
      <c r="I67" s="222">
        <f>'Salida Stata'!AE37</f>
        <v>276.82452392578125</v>
      </c>
      <c r="J67" s="222">
        <f>'Salida Stata'!AK37</f>
        <v>273.58624267578125</v>
      </c>
      <c r="K67" s="222">
        <f>'Salida Stata'!AQ37</f>
        <v>277.78866577148438</v>
      </c>
      <c r="L67" s="222">
        <f>'Salida Stata'!AW37</f>
        <v>274.69223022460938</v>
      </c>
      <c r="M67" s="222">
        <f>'Salida Stata'!BC37</f>
        <v>276.078369140625</v>
      </c>
      <c r="N67" s="222">
        <f>'Salida Stata'!BI37</f>
        <v>272.38369750976562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4.4322115756247227E-2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0.55304086192913782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272.38369750976562</v>
      </c>
      <c r="AV67" s="52">
        <f t="shared" si="12"/>
        <v>2.0345153808593697E-2</v>
      </c>
    </row>
    <row r="68" spans="4:48" x14ac:dyDescent="0.2">
      <c r="D68" s="37">
        <f>+NEA!A41</f>
        <v>43800</v>
      </c>
      <c r="E68" s="222">
        <f>'Salida Stata'!G38</f>
        <v>285.22601318359375</v>
      </c>
      <c r="F68" s="222">
        <f>'Salida Stata'!M38</f>
        <v>284.57244873046875</v>
      </c>
      <c r="G68" s="222">
        <f>'Salida Stata'!S38</f>
        <v>287.86187744140625</v>
      </c>
      <c r="H68" s="222">
        <f>'Salida Stata'!Y38</f>
        <v>285.1109619140625</v>
      </c>
      <c r="I68" s="222">
        <f>'Salida Stata'!AE38</f>
        <v>288.1734619140625</v>
      </c>
      <c r="J68" s="222">
        <f>'Salida Stata'!AK38</f>
        <v>284.5128173828125</v>
      </c>
      <c r="K68" s="222">
        <f>'Salida Stata'!AQ38</f>
        <v>289.26535034179688</v>
      </c>
      <c r="L68" s="222">
        <f>'Salida Stata'!AW38</f>
        <v>285.78543090820312</v>
      </c>
      <c r="M68" s="222">
        <f>'Salida Stata'!BC38</f>
        <v>287.13873291015625</v>
      </c>
      <c r="N68" s="222">
        <f>'Salida Stata'!BI38</f>
        <v>283.84170532226562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3.8446943214121232E-2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0.57593928952564033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283.84170532226562</v>
      </c>
      <c r="AV68" s="52">
        <f t="shared" si="12"/>
        <v>1.3843078613281268E-2</v>
      </c>
    </row>
    <row r="69" spans="4:48" x14ac:dyDescent="0.2">
      <c r="D69" s="37">
        <f>+NEA!A42</f>
        <v>43831</v>
      </c>
      <c r="E69" s="222">
        <f>'Salida Stata'!G39</f>
        <v>295.42611694335938</v>
      </c>
      <c r="F69" s="222">
        <f>'Salida Stata'!M39</f>
        <v>294.39154052734375</v>
      </c>
      <c r="G69" s="222">
        <f>'Salida Stata'!S39</f>
        <v>297.10812377929688</v>
      </c>
      <c r="H69" s="222">
        <f>'Salida Stata'!Y39</f>
        <v>294.09384155273438</v>
      </c>
      <c r="I69" s="222">
        <f>'Salida Stata'!AE39</f>
        <v>297.1285400390625</v>
      </c>
      <c r="J69" s="222">
        <f>'Salida Stata'!AK39</f>
        <v>293.54595947265625</v>
      </c>
      <c r="K69" s="222">
        <f>'Salida Stata'!AQ39</f>
        <v>297.55160522460938</v>
      </c>
      <c r="L69" s="222">
        <f>'Salida Stata'!AW39</f>
        <v>293.80050659179688</v>
      </c>
      <c r="M69" s="222">
        <f>'Salida Stata'!BC39</f>
        <v>295.09490966796875</v>
      </c>
      <c r="N69" s="222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3.208146234789333E-2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0.57082032621483236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">
      <c r="D70" s="37">
        <f>+NEA!A43</f>
        <v>43862</v>
      </c>
      <c r="E70" s="222">
        <f>'Salida Stata'!G40</f>
        <v>302.18545532226562</v>
      </c>
      <c r="F70" s="222">
        <f>'Salida Stata'!M40</f>
        <v>301.0670166015625</v>
      </c>
      <c r="G70" s="222">
        <f>'Salida Stata'!S40</f>
        <v>303.57037353515625</v>
      </c>
      <c r="H70" s="222">
        <f>'Salida Stata'!Y40</f>
        <v>300.47344970703125</v>
      </c>
      <c r="I70" s="222">
        <f>'Salida Stata'!AE40</f>
        <v>303.61468505859375</v>
      </c>
      <c r="J70" s="222">
        <f>'Salida Stata'!AK40</f>
        <v>299.85736083984375</v>
      </c>
      <c r="K70" s="222">
        <f>'Salida Stata'!AQ40</f>
        <v>303.82980346679688</v>
      </c>
      <c r="L70" s="222">
        <f>'Salida Stata'!AW40</f>
        <v>299.94784545898438</v>
      </c>
      <c r="M70" s="222">
        <f>'Salida Stata'!BC40</f>
        <v>301.13751220703125</v>
      </c>
      <c r="N70" s="222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2.1135088585587214E-2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0.53550638011749307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302.18545532226562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">
      <c r="D71" s="37">
        <f>+NEA!A44</f>
        <v>43891</v>
      </c>
      <c r="E71" s="222">
        <f>'Salida Stata'!G41</f>
        <v>312.35104370117188</v>
      </c>
      <c r="F71" s="222">
        <f>'Salida Stata'!M41</f>
        <v>311.48745727539062</v>
      </c>
      <c r="G71" s="222">
        <f>'Salida Stata'!S41</f>
        <v>314.11016845703125</v>
      </c>
      <c r="H71" s="222">
        <f>'Salida Stata'!Y41</f>
        <v>310.79611206054688</v>
      </c>
      <c r="I71" s="222">
        <f>'Salida Stata'!AE41</f>
        <v>314.30703735351562</v>
      </c>
      <c r="J71" s="222">
        <f>'Salida Stata'!AK41</f>
        <v>310.2230224609375</v>
      </c>
      <c r="K71" s="222">
        <f>'Salida Stata'!AQ41</f>
        <v>314.4473876953125</v>
      </c>
      <c r="L71" s="222">
        <f>'Salida Stata'!AW41</f>
        <v>310.61434936523438</v>
      </c>
      <c r="M71" s="222">
        <f>'Salida Stata'!BC41</f>
        <v>312.00619506835938</v>
      </c>
      <c r="N71" s="222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2.8475344050693963E-2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0.51147142989489591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">
      <c r="D72" s="37">
        <f>+NEA!A45</f>
        <v>43922</v>
      </c>
      <c r="E72" s="222">
        <f>'Salida Stata'!G42</f>
        <v>319.70455932617188</v>
      </c>
      <c r="F72" s="222">
        <f>'Salida Stata'!M42</f>
        <v>318.52667236328125</v>
      </c>
      <c r="G72" s="222">
        <f>'Salida Stata'!S42</f>
        <v>320.56674194335938</v>
      </c>
      <c r="H72" s="222">
        <f>'Salida Stata'!Y42</f>
        <v>317.53839111328125</v>
      </c>
      <c r="I72" s="222">
        <f>'Salida Stata'!AE42</f>
        <v>320.55368041992188</v>
      </c>
      <c r="J72" s="222">
        <f>'Salida Stata'!AK42</f>
        <v>316.650146484375</v>
      </c>
      <c r="K72" s="222">
        <f>'Salida Stata'!AQ42</f>
        <v>320.40383911132812</v>
      </c>
      <c r="L72" s="222">
        <f>'Salida Stata'!AW42</f>
        <v>316.44619750976562</v>
      </c>
      <c r="M72" s="222">
        <f>'Salida Stata'!BC42</f>
        <v>317.59201049804688</v>
      </c>
      <c r="N72" s="222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2.2707510075313797E-2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0.49038773834771576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">
      <c r="D73" s="37">
        <f>+NEA!A46</f>
        <v>43952</v>
      </c>
      <c r="E73" s="222">
        <f>'Salida Stata'!G43</f>
        <v>324.2774658203125</v>
      </c>
      <c r="F73" s="222">
        <f>'Salida Stata'!M43</f>
        <v>323.26956176757812</v>
      </c>
      <c r="G73" s="222">
        <f>'Salida Stata'!S43</f>
        <v>325.440673828125</v>
      </c>
      <c r="H73" s="222">
        <f>'Salida Stata'!Y43</f>
        <v>322.54425048828125</v>
      </c>
      <c r="I73" s="222">
        <f>'Salida Stata'!AE43</f>
        <v>325.60528564453125</v>
      </c>
      <c r="J73" s="222">
        <f>'Salida Stata'!AK43</f>
        <v>321.7650146484375</v>
      </c>
      <c r="K73" s="222">
        <f>'Salida Stata'!AQ43</f>
        <v>325.69415283203125</v>
      </c>
      <c r="L73" s="222">
        <f>'Salida Stata'!AW43</f>
        <v>321.8109130859375</v>
      </c>
      <c r="M73" s="222">
        <f>'Salida Stata'!BC43</f>
        <v>322.75146484375</v>
      </c>
      <c r="N73" s="222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2.246820177704012E-2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0.47476253639172339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">
      <c r="D74" s="37">
        <f>+NEA!A47</f>
        <v>43983</v>
      </c>
      <c r="E74" s="222">
        <f>'Salida Stata'!G44</f>
        <v>331.27679443359375</v>
      </c>
      <c r="F74" s="222">
        <f>'Salida Stata'!M44</f>
        <v>330.33013916015625</v>
      </c>
      <c r="G74" s="222">
        <f>'Salida Stata'!S44</f>
        <v>332.23773193359375</v>
      </c>
      <c r="H74" s="222">
        <f>'Salida Stata'!Y44</f>
        <v>330.06338500976562</v>
      </c>
      <c r="I74" s="222">
        <f>'Salida Stata'!AE44</f>
        <v>332.55804443359375</v>
      </c>
      <c r="J74" s="222">
        <f>'Salida Stata'!AK44</f>
        <v>328.82846069335938</v>
      </c>
      <c r="K74" s="222">
        <f>'Salida Stata'!AQ44</f>
        <v>332.7545166015625</v>
      </c>
      <c r="L74" s="222">
        <f>'Salida Stata'!AW44</f>
        <v>329.13165283203125</v>
      </c>
      <c r="M74" s="222">
        <f>'Salida Stata'!BC44</f>
        <v>329.99227905273438</v>
      </c>
      <c r="N74" s="222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3.0146991335384232E-2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0.46627202265800061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">
      <c r="D75" s="37">
        <f>+NEA!A48</f>
        <v>44013</v>
      </c>
      <c r="E75" s="222">
        <f>'Salida Stata'!G45</f>
        <v>338.25689697265625</v>
      </c>
      <c r="F75" s="222">
        <f>'Salida Stata'!M45</f>
        <v>337.27899169921875</v>
      </c>
      <c r="G75" s="222">
        <f>'Salida Stata'!S45</f>
        <v>339.34158325195312</v>
      </c>
      <c r="H75" s="222">
        <f>'Salida Stata'!Y45</f>
        <v>337.12771606445312</v>
      </c>
      <c r="I75" s="222">
        <f>'Salida Stata'!AE45</f>
        <v>339.56234741210938</v>
      </c>
      <c r="J75" s="222">
        <f>'Salida Stata'!AK45</f>
        <v>336.07174682617188</v>
      </c>
      <c r="K75" s="222">
        <f>'Salida Stata'!AQ45</f>
        <v>339.88436889648438</v>
      </c>
      <c r="L75" s="222">
        <f>'Salida Stata'!AW45</f>
        <v>336.35458374023438</v>
      </c>
      <c r="M75" s="222">
        <f>'Salida Stata'!BC45</f>
        <v>336.8997802734375</v>
      </c>
      <c r="N75" s="222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2.5351337651984496E-2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0.47169595255553132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">
      <c r="D76" s="37">
        <f>+NEA!A49</f>
        <v>44044</v>
      </c>
      <c r="E76" s="222">
        <f>'Salida Stata'!G46</f>
        <v>346.28579711914062</v>
      </c>
      <c r="F76" s="222">
        <f>'Salida Stata'!M46</f>
        <v>345.12606811523438</v>
      </c>
      <c r="G76" s="222">
        <f>'Salida Stata'!S46</f>
        <v>347.65579223632812</v>
      </c>
      <c r="H76" s="222">
        <f>'Salida Stata'!Y46</f>
        <v>345.00973510742188</v>
      </c>
      <c r="I76" s="222">
        <f>'Salida Stata'!AE46</f>
        <v>347.96963500976562</v>
      </c>
      <c r="J76" s="222">
        <f>'Salida Stata'!AK46</f>
        <v>343.67526245117188</v>
      </c>
      <c r="K76" s="222">
        <f>'Salida Stata'!AQ46</f>
        <v>348.19189453125</v>
      </c>
      <c r="L76" s="222">
        <f>'Salida Stata'!AW46</f>
        <v>344.08721923828125</v>
      </c>
      <c r="M76" s="222">
        <f>'Salida Stata'!BC46</f>
        <v>344.73150634765625</v>
      </c>
      <c r="N76" s="222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2.1505687588842193E-2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0.44137498091894045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346.28579711914062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">
      <c r="D77" s="37">
        <f>+NEA!A50</f>
        <v>44075</v>
      </c>
      <c r="E77" s="222">
        <f>'Salida Stata'!G47</f>
        <v>358.13934326171875</v>
      </c>
      <c r="F77" s="222">
        <f>'Salida Stata'!M47</f>
        <v>356.80966186523438</v>
      </c>
      <c r="G77" s="222">
        <f>'Salida Stata'!S47</f>
        <v>359.11007690429688</v>
      </c>
      <c r="H77" s="222">
        <f>'Salida Stata'!Y47</f>
        <v>356.68389892578125</v>
      </c>
      <c r="I77" s="222">
        <f>'Salida Stata'!AE47</f>
        <v>359.28018188476562</v>
      </c>
      <c r="J77" s="222">
        <f>'Salida Stata'!AK47</f>
        <v>355.3287353515625</v>
      </c>
      <c r="K77" s="222">
        <f>'Salida Stata'!AQ47</f>
        <v>359.52993774414062</v>
      </c>
      <c r="L77" s="222">
        <f>'Salida Stata'!AW47</f>
        <v>355.41232299804688</v>
      </c>
      <c r="M77" s="222">
        <f>'Salida Stata'!BC47</f>
        <v>355.6339111328125</v>
      </c>
      <c r="N77" s="222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2.7461321339065536E-2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0.40381160682024997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">
      <c r="D78" s="37">
        <f>+NEA!A51</f>
        <v>44105</v>
      </c>
      <c r="E78" s="222">
        <f>'Salida Stata'!G48</f>
        <v>371.92654418945312</v>
      </c>
      <c r="F78" s="222">
        <f>'Salida Stata'!M48</f>
        <v>370.1881103515625</v>
      </c>
      <c r="G78" s="222">
        <f>'Salida Stata'!S48</f>
        <v>372.55349731445312</v>
      </c>
      <c r="H78" s="222">
        <f>'Salida Stata'!Y48</f>
        <v>369.8577880859375</v>
      </c>
      <c r="I78" s="222">
        <f>'Salida Stata'!AE48</f>
        <v>372.45370483398438</v>
      </c>
      <c r="J78" s="222">
        <f>'Salida Stata'!AK48</f>
        <v>368.40704345703125</v>
      </c>
      <c r="K78" s="222">
        <f>'Salida Stata'!AQ48</f>
        <v>372.52227783203125</v>
      </c>
      <c r="L78" s="222">
        <f>'Salida Stata'!AW48</f>
        <v>368.10137939453125</v>
      </c>
      <c r="M78" s="222">
        <f>'Salida Stata'!BC48</f>
        <v>367.98114013671875</v>
      </c>
      <c r="N78" s="222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3.4565835493981067E-2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0.40976722480272199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371.92654418945312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">
      <c r="D79" s="37">
        <f>+NEA!A52</f>
        <v>44136</v>
      </c>
      <c r="E79" s="222">
        <f>'Salida Stata'!G49</f>
        <v>385.44903564453125</v>
      </c>
      <c r="F79" s="222">
        <f>'Salida Stata'!M49</f>
        <v>383.61026000976562</v>
      </c>
      <c r="G79" s="222">
        <f>'Salida Stata'!S49</f>
        <v>386.10015869140625</v>
      </c>
      <c r="H79" s="222">
        <f>'Salida Stata'!Y49</f>
        <v>383.37210083007812</v>
      </c>
      <c r="I79" s="222">
        <f>'Salida Stata'!AE49</f>
        <v>386.089599609375</v>
      </c>
      <c r="J79" s="222">
        <f>'Salida Stata'!AK49</f>
        <v>381.88330078125</v>
      </c>
      <c r="K79" s="222">
        <f>'Salida Stata'!AQ49</f>
        <v>386.1800537109375</v>
      </c>
      <c r="L79" s="222">
        <f>'Salida Stata'!AW49</f>
        <v>381.51998901367188</v>
      </c>
      <c r="M79" s="222">
        <f>'Salida Stata'!BC49</f>
        <v>381.16867065429688</v>
      </c>
      <c r="N79" s="222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3.8119657028143017E-2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0.40139430719794533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">
      <c r="D80" s="37">
        <f>+NEA!A53</f>
        <v>44166</v>
      </c>
      <c r="E80" s="222">
        <f>'Salida Stata'!G50</f>
        <v>409.05108642578125</v>
      </c>
      <c r="F80" s="222">
        <f>'Salida Stata'!M50</f>
        <v>406.25320434570312</v>
      </c>
      <c r="G80" s="222">
        <f>'Salida Stata'!S50</f>
        <v>407.69940185546875</v>
      </c>
      <c r="H80" s="222">
        <f>'Salida Stata'!Y50</f>
        <v>404.79037475585938</v>
      </c>
      <c r="I80" s="222">
        <f>'Salida Stata'!AE50</f>
        <v>406.78851318359375</v>
      </c>
      <c r="J80" s="222">
        <f>'Salida Stata'!AK50</f>
        <v>403.30697631835938</v>
      </c>
      <c r="K80" s="222">
        <f>'Salida Stata'!AQ50</f>
        <v>406.07083129882812</v>
      </c>
      <c r="L80" s="222">
        <f>'Salida Stata'!AW50</f>
        <v>400.95974731445312</v>
      </c>
      <c r="M80" s="222">
        <f>'Salida Stata'!BC50</f>
        <v>399.80145263671875</v>
      </c>
      <c r="N80" s="222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5.394341862130525E-2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0.42230695233515858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">
      <c r="D81" s="37">
        <f>+NEA!A54</f>
        <v>44197</v>
      </c>
      <c r="E81" s="222">
        <f>'Salida Stata'!G51</f>
        <v>427.44091796875</v>
      </c>
      <c r="F81" s="222">
        <f>'Salida Stata'!M51</f>
        <v>424.23117065429688</v>
      </c>
      <c r="G81" s="222">
        <f>'Salida Stata'!S51</f>
        <v>426.30953979492188</v>
      </c>
      <c r="H81" s="222">
        <f>'Salida Stata'!Y51</f>
        <v>422.3348388671875</v>
      </c>
      <c r="I81" s="222">
        <f>'Salida Stata'!AE51</f>
        <v>425.34750366210938</v>
      </c>
      <c r="J81" s="222">
        <f>'Salida Stata'!AK51</f>
        <v>421.09225463867188</v>
      </c>
      <c r="K81" s="222">
        <f>'Salida Stata'!AQ51</f>
        <v>424.37057495117188</v>
      </c>
      <c r="L81" s="222">
        <f>'Salida Stata'!AW51</f>
        <v>418.23861694335938</v>
      </c>
      <c r="M81" s="222">
        <f>'Salida Stata'!BC51</f>
        <v>417.016845703125</v>
      </c>
      <c r="N81" s="222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4.4245886698853543E-2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0.43907069236607255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">
      <c r="D82" s="37">
        <f>+NEA!A55</f>
        <v>44228</v>
      </c>
      <c r="E82" s="222">
        <f>'Salida Stata'!G52</f>
        <v>443.37615966796875</v>
      </c>
      <c r="F82" s="222">
        <f>'Salida Stata'!M52</f>
        <v>440.0234375</v>
      </c>
      <c r="G82" s="222">
        <f>'Salida Stata'!S52</f>
        <v>442.70187377929688</v>
      </c>
      <c r="H82" s="222">
        <f>'Salida Stata'!Y52</f>
        <v>438.39654541015625</v>
      </c>
      <c r="I82" s="222">
        <f>'Salida Stata'!AE52</f>
        <v>441.73727416992188</v>
      </c>
      <c r="J82" s="222">
        <f>'Salida Stata'!AK52</f>
        <v>437.0458984375</v>
      </c>
      <c r="K82" s="222">
        <f>'Salida Stata'!AQ52</f>
        <v>440.88107299804688</v>
      </c>
      <c r="L82" s="222">
        <f>'Salida Stata'!AW52</f>
        <v>434.23779296875</v>
      </c>
      <c r="M82" s="222">
        <f>'Salida Stata'!BC52</f>
        <v>432.83969116210938</v>
      </c>
      <c r="N82" s="222">
        <f>'Salida Stata'!BI52</f>
        <v>432.87747192382812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3.6342744019638662E-2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0.46050261795493741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432.87747192382812</v>
      </c>
      <c r="AV82" s="52">
        <f t="shared" si="12"/>
        <v>0.104986877441406</v>
      </c>
      <c r="AW82" s="52">
        <f>+($AT82/$AT$82)-($AU82/$AU$82)</f>
        <v>0</v>
      </c>
    </row>
    <row r="83" spans="4:49" x14ac:dyDescent="0.2">
      <c r="D83" s="37">
        <f>+NEA!A56</f>
        <v>44256</v>
      </c>
      <c r="E83" s="222">
        <f>'Salida Stata'!G53</f>
        <v>457.48336791992188</v>
      </c>
      <c r="F83" s="222">
        <f>'Salida Stata'!M53</f>
        <v>454.49041748046875</v>
      </c>
      <c r="G83" s="222">
        <f>'Salida Stata'!S53</f>
        <v>457.35671997070312</v>
      </c>
      <c r="H83" s="222">
        <f>'Salida Stata'!Y53</f>
        <v>452.921875</v>
      </c>
      <c r="I83" s="222">
        <f>'Salida Stata'!AE53</f>
        <v>456.65167236328125</v>
      </c>
      <c r="J83" s="222">
        <f>'Salida Stata'!AK53</f>
        <v>451.20599365234375</v>
      </c>
      <c r="K83" s="222">
        <f>'Salida Stata'!AQ53</f>
        <v>455.43740844726562</v>
      </c>
      <c r="L83" s="222">
        <f>'Salida Stata'!AW53</f>
        <v>449.05224609375</v>
      </c>
      <c r="M83" s="222">
        <f>'Salida Stata'!BC53</f>
        <v>448.05523681640625</v>
      </c>
      <c r="N83" s="222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2.7419568080660817E-2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0.45900334665288156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9" si="24">+($AT83/$AT$82)-($AU83/$AU$82)</f>
        <v>-1.0161744459906696E-3</v>
      </c>
    </row>
    <row r="84" spans="4:49" x14ac:dyDescent="0.2">
      <c r="D84" s="37">
        <f>+NEA!A57</f>
        <v>44287</v>
      </c>
      <c r="E84" s="222">
        <f>'Salida Stata'!G54</f>
        <v>475.864013671875</v>
      </c>
      <c r="F84" s="222">
        <f>'Salida Stata'!M54</f>
        <v>472.82086181640625</v>
      </c>
      <c r="G84" s="222">
        <f>'Salida Stata'!S54</f>
        <v>476.45199584960938</v>
      </c>
      <c r="H84" s="222">
        <f>'Salida Stata'!Y54</f>
        <v>471.37722778320312</v>
      </c>
      <c r="I84" s="222">
        <f>'Salida Stata'!AE54</f>
        <v>475.72744750976562</v>
      </c>
      <c r="J84" s="222">
        <f>'Salida Stata'!AK54</f>
        <v>469.78900146484375</v>
      </c>
      <c r="K84" s="222">
        <f>'Salida Stata'!AQ54</f>
        <v>474.46856689453125</v>
      </c>
      <c r="L84" s="222">
        <f>'Salida Stata'!AW54</f>
        <v>468.00299072265625</v>
      </c>
      <c r="M84" s="222">
        <f>'Salida Stata'!BC54</f>
        <v>467.03570556640625</v>
      </c>
      <c r="N84" s="222">
        <f>'Salida Stata'!BI54</f>
        <v>466.71951293945312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4.2107544045730805E-2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0.48667960228723528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466.71951293945312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">
      <c r="D85" s="37">
        <f>+NEA!A58</f>
        <v>44317</v>
      </c>
      <c r="E85" s="222">
        <f>'Salida Stata'!G55</f>
        <v>490.6346435546875</v>
      </c>
      <c r="F85" s="222">
        <f>'Salida Stata'!M55</f>
        <v>487.44473266601562</v>
      </c>
      <c r="G85" s="222">
        <f>'Salida Stata'!S55</f>
        <v>491.57427978515625</v>
      </c>
      <c r="H85" s="222">
        <f>'Salida Stata'!Y55</f>
        <v>485.8184814453125</v>
      </c>
      <c r="I85" s="222">
        <f>'Salida Stata'!AE55</f>
        <v>490.6380615234375</v>
      </c>
      <c r="J85" s="222">
        <f>'Salida Stata'!AK55</f>
        <v>484.89208984375</v>
      </c>
      <c r="K85" s="222">
        <f>'Salida Stata'!AQ55</f>
        <v>489.56881713867188</v>
      </c>
      <c r="L85" s="222">
        <f>'Salida Stata'!AW55</f>
        <v>482.88031005859375</v>
      </c>
      <c r="M85" s="222">
        <f>'Salida Stata'!BC55</f>
        <v>481.43194580078125</v>
      </c>
      <c r="N85" s="222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3.8030408399178262E-2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0.50930721565604453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">
      <c r="D86" s="37">
        <f>+NEA!A59</f>
        <v>44348</v>
      </c>
      <c r="E86" s="222">
        <f>'Salida Stata'!G56</f>
        <v>504.38595581054688</v>
      </c>
      <c r="F86" s="222">
        <f>'Salida Stata'!M56</f>
        <v>501.22152709960938</v>
      </c>
      <c r="G86" s="222">
        <f>'Salida Stata'!S56</f>
        <v>505.35739135742188</v>
      </c>
      <c r="H86" s="222">
        <f>'Salida Stata'!Y56</f>
        <v>499.842041015625</v>
      </c>
      <c r="I86" s="222">
        <f>'Salida Stata'!AE56</f>
        <v>504.57952880859375</v>
      </c>
      <c r="J86" s="222">
        <f>'Salida Stata'!AK56</f>
        <v>498.82257080078125</v>
      </c>
      <c r="K86" s="222">
        <f>'Salida Stata'!AQ56</f>
        <v>503.76931762695312</v>
      </c>
      <c r="L86" s="222">
        <f>'Salida Stata'!AW56</f>
        <v>496.95684814453125</v>
      </c>
      <c r="M86" s="222">
        <f>'Salida Stata'!BC56</f>
        <v>495.43548583984375</v>
      </c>
      <c r="N86" s="222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3.5935164578216439E-2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0.51778768661247487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">
      <c r="D87" s="37">
        <f>+NEA!A60</f>
        <v>44378</v>
      </c>
      <c r="E87" s="222">
        <f>'Salida Stata'!G57</f>
        <v>519.38238525390625</v>
      </c>
      <c r="F87" s="222">
        <f>'Salida Stata'!M57</f>
        <v>516.0616455078125</v>
      </c>
      <c r="G87" s="222">
        <f>'Salida Stata'!S57</f>
        <v>520.37933349609375</v>
      </c>
      <c r="H87" s="222">
        <f>'Salida Stata'!Y57</f>
        <v>514.77142333984375</v>
      </c>
      <c r="I87" s="222">
        <f>'Salida Stata'!AE57</f>
        <v>519.5418701171875</v>
      </c>
      <c r="J87" s="222">
        <f>'Salida Stata'!AK57</f>
        <v>513.6796875</v>
      </c>
      <c r="K87" s="222">
        <f>'Salida Stata'!AQ57</f>
        <v>518.8062744140625</v>
      </c>
      <c r="L87" s="222">
        <f>'Salida Stata'!AW57</f>
        <v>511.624267578125</v>
      </c>
      <c r="M87" s="222">
        <f>'Salida Stata'!BC57</f>
        <v>509.862060546875</v>
      </c>
      <c r="N87" s="222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3.3444026580486064E-2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0.52976697913028858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">
      <c r="D88" s="37">
        <f>+NEA!A61</f>
        <v>44409</v>
      </c>
      <c r="E88" s="222">
        <f>'Salida Stata'!G58</f>
        <v>532.89422607421875</v>
      </c>
      <c r="F88" s="222">
        <f>'Salida Stata'!M58</f>
        <v>529.60595703125</v>
      </c>
      <c r="G88" s="222">
        <f>'Salida Stata'!S58</f>
        <v>534.11639404296875</v>
      </c>
      <c r="H88" s="222">
        <f>'Salida Stata'!Y58</f>
        <v>528.642333984375</v>
      </c>
      <c r="I88" s="222">
        <f>'Salida Stata'!AE58</f>
        <v>533.29351806640625</v>
      </c>
      <c r="J88" s="222">
        <f>'Salida Stata'!AK58</f>
        <v>527.59710693359375</v>
      </c>
      <c r="K88" s="222">
        <f>'Salida Stata'!AQ58</f>
        <v>532.81671142578125</v>
      </c>
      <c r="L88" s="222">
        <f>'Salida Stata'!AW58</f>
        <v>525.80792236328125</v>
      </c>
      <c r="M88" s="222">
        <f>'Salida Stata'!BC58</f>
        <v>523.7325439453125</v>
      </c>
      <c r="N88" s="222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2.5231744388398036E-2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0.53534697611276139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">
      <c r="D89" s="37">
        <f>+NEA!A62</f>
        <v>44440</v>
      </c>
      <c r="E89" s="222">
        <f>'Salida Stata'!G59</f>
        <v>547.711181640625</v>
      </c>
      <c r="F89" s="222">
        <f>'Salida Stata'!M59</f>
        <v>544.533203125</v>
      </c>
      <c r="G89" s="222">
        <f>'Salida Stata'!S59</f>
        <v>548.79132080078125</v>
      </c>
      <c r="H89" s="222">
        <f>'Salida Stata'!Y59</f>
        <v>543.63037109375</v>
      </c>
      <c r="I89" s="222">
        <f>'Salida Stata'!AE59</f>
        <v>547.9544677734375</v>
      </c>
      <c r="J89" s="222">
        <f>'Salida Stata'!AK59</f>
        <v>542.77105712890625</v>
      </c>
      <c r="K89" s="222">
        <f>'Salida Stata'!AQ59</f>
        <v>547.69097900390625</v>
      </c>
      <c r="L89" s="222">
        <f>'Salida Stata'!AW59</f>
        <v>540.92584228515625</v>
      </c>
      <c r="M89" s="222">
        <f>'Salida Stata'!BC59</f>
        <v>538.63311767578125</v>
      </c>
      <c r="N89" s="222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2.2076747810006569E-2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0.52730074749685274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">
      <c r="D90" s="37">
        <f>+NEA!A63</f>
        <v>44470</v>
      </c>
      <c r="E90" s="222">
        <f>'Salida Stata'!G60</f>
        <v>566.75347900390625</v>
      </c>
      <c r="F90" s="222">
        <f>'Salida Stata'!M60</f>
        <v>563.45281982421875</v>
      </c>
      <c r="G90" s="222">
        <f>'Salida Stata'!S60</f>
        <v>567.9915771484375</v>
      </c>
      <c r="H90" s="222">
        <f>'Salida Stata'!Y60</f>
        <v>562.50531005859375</v>
      </c>
      <c r="I90" s="222">
        <f>'Salida Stata'!AE60</f>
        <v>566.9122314453125</v>
      </c>
      <c r="J90" s="222">
        <f>'Salida Stata'!AK60</f>
        <v>562.2138671875</v>
      </c>
      <c r="K90" s="222">
        <f>'Salida Stata'!AQ60</f>
        <v>566.73193359375</v>
      </c>
      <c r="L90" s="222">
        <f>'Salida Stata'!AW60</f>
        <v>560.01312255859375</v>
      </c>
      <c r="M90" s="222">
        <f>'Salida Stata'!BC60</f>
        <v>557.0927734375</v>
      </c>
      <c r="N90" s="222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3.2387643311076797E-2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0.52408514300363707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">
      <c r="D91" s="37">
        <f>+NEA!A64</f>
        <v>44501</v>
      </c>
      <c r="E91" s="222">
        <f>'Salida Stata'!G61</f>
        <v>583.38665771484375</v>
      </c>
      <c r="F91" s="222">
        <f>'Salida Stata'!M61</f>
        <v>579.9954833984375</v>
      </c>
      <c r="G91" s="222">
        <f>'Salida Stata'!S61</f>
        <v>585.2313232421875</v>
      </c>
      <c r="H91" s="222">
        <f>'Salida Stata'!Y61</f>
        <v>579.37994384765625</v>
      </c>
      <c r="I91" s="222">
        <f>'Salida Stata'!AE61</f>
        <v>584.1260986328125</v>
      </c>
      <c r="J91" s="222">
        <f>'Salida Stata'!AK61</f>
        <v>579.140869140625</v>
      </c>
      <c r="K91" s="222">
        <f>'Salida Stata'!AQ61</f>
        <v>583.98773193359375</v>
      </c>
      <c r="L91" s="222">
        <f>'Salida Stata'!AW61</f>
        <v>577.00128173828125</v>
      </c>
      <c r="M91" s="222">
        <f>'Salida Stata'!BC61</f>
        <v>574.0802001953125</v>
      </c>
      <c r="N91" s="222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3.0862213741237099E-2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0.51343033898862678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">
      <c r="D92" s="37">
        <f>+NEA!A65</f>
        <v>44531</v>
      </c>
      <c r="E92" s="222">
        <f>'Salida Stata'!G62</f>
        <v>610.62896728515625</v>
      </c>
      <c r="F92" s="222">
        <f>'Salida Stata'!M62</f>
        <v>606.6688232421875</v>
      </c>
      <c r="G92" s="222">
        <f>'Salida Stata'!S62</f>
        <v>611.36956787109375</v>
      </c>
      <c r="H92" s="222">
        <f>'Salida Stata'!Y62</f>
        <v>605.31011962890625</v>
      </c>
      <c r="I92" s="222">
        <f>'Salida Stata'!AE62</f>
        <v>609.62322998046875</v>
      </c>
      <c r="J92" s="222">
        <f>'Salida Stata'!AK62</f>
        <v>605.217041015625</v>
      </c>
      <c r="K92" s="222">
        <f>'Salida Stata'!AQ62</f>
        <v>608.55767822265625</v>
      </c>
      <c r="L92" s="222">
        <f>'Salida Stata'!AW62</f>
        <v>601.6104736328125</v>
      </c>
      <c r="M92" s="222">
        <f>'Salida Stata'!BC62</f>
        <v>598.32208251953125</v>
      </c>
      <c r="N92" s="222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4.2214122136195797E-2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0.49658742992736205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">
      <c r="D93" s="37">
        <f>+NEA!A66</f>
        <v>44562</v>
      </c>
      <c r="E93" s="222">
        <f>'Salida Stata'!G63</f>
        <v>632.02252197265625</v>
      </c>
      <c r="F93" s="222">
        <f>'Salida Stata'!M63</f>
        <v>627.79180908203125</v>
      </c>
      <c r="G93" s="222">
        <f>'Salida Stata'!S63</f>
        <v>632.75927734375</v>
      </c>
      <c r="H93" s="222">
        <f>'Salida Stata'!Y63</f>
        <v>626.29296875</v>
      </c>
      <c r="I93" s="222">
        <f>'Salida Stata'!AE63</f>
        <v>630.84716796875</v>
      </c>
      <c r="J93" s="222">
        <f>'Salida Stata'!AK63</f>
        <v>626.2376708984375</v>
      </c>
      <c r="K93" s="222">
        <f>'Salida Stata'!AQ63</f>
        <v>629.6829833984375</v>
      </c>
      <c r="L93" s="222">
        <f>'Salida Stata'!AW63</f>
        <v>622.141357421875</v>
      </c>
      <c r="M93" s="222">
        <f>'Salida Stata'!BC63</f>
        <v>618.80731201171875</v>
      </c>
      <c r="N93" s="222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3.4997975183083341E-2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0.48333355140710776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">
      <c r="D94" s="37">
        <f>+NEA!A67</f>
        <v>44593</v>
      </c>
      <c r="E94" s="222">
        <f>'Salida Stata'!G64</f>
        <v>664.30804443359375</v>
      </c>
      <c r="F94" s="222">
        <f>'Salida Stata'!M64</f>
        <v>659.40960693359375</v>
      </c>
      <c r="G94" s="222">
        <f>'Salida Stata'!S64</f>
        <v>664.7642822265625</v>
      </c>
      <c r="H94" s="222">
        <f>'Salida Stata'!Y64</f>
        <v>657.32611083984375</v>
      </c>
      <c r="I94" s="222">
        <f>'Salida Stata'!AE64</f>
        <v>662.6458740234375</v>
      </c>
      <c r="J94" s="222">
        <f>'Salida Stata'!AK64</f>
        <v>656.84613037109375</v>
      </c>
      <c r="K94" s="222">
        <f>'Salida Stata'!AQ64</f>
        <v>660.76983642578125</v>
      </c>
      <c r="L94" s="222">
        <f>'Salida Stata'!AW64</f>
        <v>652.09637451171875</v>
      </c>
      <c r="M94" s="222">
        <f>'Salida Stata'!BC64</f>
        <v>648.51824951171875</v>
      </c>
      <c r="N94" s="222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4.776836344353419E-2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0.49968721889295997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">
      <c r="D95" s="37">
        <f>+NEA!A68</f>
        <v>44621</v>
      </c>
      <c r="E95" s="222">
        <f>'Salida Stata'!G65</f>
        <v>713.31634521484375</v>
      </c>
      <c r="F95" s="222">
        <f>'Salida Stata'!M65</f>
        <v>708.06915283203125</v>
      </c>
      <c r="G95" s="222">
        <f>'Salida Stata'!S65</f>
        <v>713.9140625</v>
      </c>
      <c r="H95" s="222">
        <f>'Salida Stata'!Y65</f>
        <v>704.96826171875</v>
      </c>
      <c r="I95" s="222">
        <f>'Salida Stata'!AE65</f>
        <v>711.2445068359375</v>
      </c>
      <c r="J95" s="222">
        <f>'Salida Stata'!AK65</f>
        <v>704.45245361328125</v>
      </c>
      <c r="K95" s="222">
        <f>'Salida Stata'!AQ65</f>
        <v>708.4608154296875</v>
      </c>
      <c r="L95" s="222">
        <f>'Salida Stata'!AW65</f>
        <v>699.53619384765625</v>
      </c>
      <c r="M95" s="222">
        <f>'Salida Stata'!BC65</f>
        <v>696.86163330078125</v>
      </c>
      <c r="N95" s="222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6.69133015450456E-2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0.55733479456990387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">
      <c r="D96" s="37">
        <f>+NEA!A69</f>
        <v>44652</v>
      </c>
      <c r="E96" s="222">
        <f>'Salida Stata'!G66</f>
        <v>757.0557861328125</v>
      </c>
      <c r="F96" s="222">
        <f>'Salida Stata'!M66</f>
        <v>751.1236572265625</v>
      </c>
      <c r="G96" s="222">
        <f>'Salida Stata'!S66</f>
        <v>756.33502197265625</v>
      </c>
      <c r="H96" s="222">
        <f>'Salida Stata'!Y66</f>
        <v>747.4539794921875</v>
      </c>
      <c r="I96" s="222">
        <f>'Salida Stata'!AE66</f>
        <v>752.68304443359375</v>
      </c>
      <c r="J96" s="222">
        <f>'Salida Stata'!AK66</f>
        <v>747.08551025390625</v>
      </c>
      <c r="K96" s="222">
        <f>'Salida Stata'!AQ66</f>
        <v>749.67962646484375</v>
      </c>
      <c r="L96" s="222">
        <f>'Salida Stata'!AW66</f>
        <v>740.694580078125</v>
      </c>
      <c r="M96" s="222">
        <f>'Salida Stata'!BC66</f>
        <v>737.1395263671875</v>
      </c>
      <c r="N96" s="222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6.0396277185584379E-2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0.58466564024896339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">
      <c r="D97" s="37">
        <f>+NEA!A70</f>
        <v>44682</v>
      </c>
      <c r="E97" s="222">
        <f>'Salida Stata'!G67</f>
        <v>796.604248046875</v>
      </c>
      <c r="F97" s="222">
        <f>'Salida Stata'!M67</f>
        <v>790.5025634765625</v>
      </c>
      <c r="G97" s="222">
        <f>'Salida Stata'!S67</f>
        <v>796.241455078125</v>
      </c>
      <c r="H97" s="222">
        <f>'Salida Stata'!Y67</f>
        <v>787.11376953125</v>
      </c>
      <c r="I97" s="222">
        <f>'Salida Stata'!AE67</f>
        <v>792.62060546875</v>
      </c>
      <c r="J97" s="222">
        <f>'Salida Stata'!AK67</f>
        <v>786.56683349609375</v>
      </c>
      <c r="K97" s="222">
        <f>'Salida Stata'!AQ67</f>
        <v>789.5594482421875</v>
      </c>
      <c r="L97" s="222">
        <f>'Salida Stata'!AW67</f>
        <v>780.14324951171875</v>
      </c>
      <c r="M97" s="222">
        <f>'Salida Stata'!BC67</f>
        <v>776.59014892578125</v>
      </c>
      <c r="N97" s="222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5.9570585590425829E-2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0.61754904944743272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">
      <c r="D98" s="37">
        <f>+NEA!A71</f>
        <v>44713</v>
      </c>
      <c r="E98" s="222">
        <f>'Salida Stata'!G68</f>
        <v>834.8223876953125</v>
      </c>
      <c r="F98" s="222">
        <f>'Salida Stata'!M68</f>
        <v>828.39813232421875</v>
      </c>
      <c r="G98" s="222">
        <f>'Salida Stata'!S68</f>
        <v>835.5928955078125</v>
      </c>
      <c r="H98" s="222">
        <f>'Salida Stata'!Y68</f>
        <v>825.59619140625</v>
      </c>
      <c r="I98" s="222">
        <f>'Salida Stata'!AE68</f>
        <v>831.833740234375</v>
      </c>
      <c r="J98" s="222">
        <f>'Salida Stata'!AK68</f>
        <v>825.29168701171875</v>
      </c>
      <c r="K98" s="222">
        <f>'Salida Stata'!AQ68</f>
        <v>829.1907958984375</v>
      </c>
      <c r="L98" s="222">
        <f>'Salida Stata'!AW68</f>
        <v>819.1533203125</v>
      </c>
      <c r="M98" s="222">
        <f>'Salida Stata'!BC68</f>
        <v>815.05743408203125</v>
      </c>
      <c r="N98" s="222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5.7330124760852863E-2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0.65095596398197286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9" si="29">+($AT98/$AT$32)-($AU98/$AU$32)</f>
        <v>0.10098205566406193</v>
      </c>
      <c r="AW98" s="52">
        <f t="shared" si="24"/>
        <v>-2.2337782886832303E-2</v>
      </c>
    </row>
    <row r="99" spans="4:49" x14ac:dyDescent="0.2">
      <c r="D99" s="37">
        <f>+NEA!A72</f>
        <v>44743</v>
      </c>
      <c r="E99" s="222">
        <f>'Salida Stata'!G69</f>
        <v>895.691650390625</v>
      </c>
      <c r="F99" s="222">
        <f>'Salida Stata'!M69</f>
        <v>889.1607666015625</v>
      </c>
      <c r="G99" s="222">
        <f>'Salida Stata'!S69</f>
        <v>895.863525390625</v>
      </c>
      <c r="H99" s="222">
        <f>'Salida Stata'!Y69</f>
        <v>886.720947265625</v>
      </c>
      <c r="I99" s="222">
        <f>'Salida Stata'!AE69</f>
        <v>892.05096435546875</v>
      </c>
      <c r="J99" s="222">
        <f>'Salida Stata'!AK69</f>
        <v>886.137451171875</v>
      </c>
      <c r="K99" s="222">
        <f>'Salida Stata'!AQ69</f>
        <v>889.591064453125</v>
      </c>
      <c r="L99" s="222">
        <f>'Salida Stata'!AW69</f>
        <v>879.670166015625</v>
      </c>
      <c r="M99" s="222">
        <f>'Salida Stata'!BC69</f>
        <v>874.6278076171875</v>
      </c>
      <c r="N99" s="222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7.8273584157847464E-2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0.72257244590205461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">
      <c r="D100" s="37">
        <f>+NEA!A73</f>
        <v>44774</v>
      </c>
      <c r="E100" s="222">
        <f>'Salida Stata'!G70</f>
        <v>963.987548828125</v>
      </c>
      <c r="F100" s="222">
        <f>'Salida Stata'!M70</f>
        <v>956.54168701171875</v>
      </c>
      <c r="G100" s="222">
        <f>'Salida Stata'!S70</f>
        <v>963.931640625</v>
      </c>
      <c r="H100" s="222">
        <f>'Salida Stata'!Y70</f>
        <v>953.70062255859375</v>
      </c>
      <c r="I100" s="222">
        <f>'Salida Stata'!AE70</f>
        <v>959.05291748046875</v>
      </c>
      <c r="J100" s="222">
        <f>'Salida Stata'!AK70</f>
        <v>953.55126953125</v>
      </c>
      <c r="K100" s="222">
        <f>'Salida Stata'!AQ70</f>
        <v>956.21185302734375</v>
      </c>
      <c r="L100" s="222">
        <f>'Salida Stata'!AW70</f>
        <v>946.20037841796875</v>
      </c>
      <c r="M100" s="222">
        <f>'Salida Stata'!BC70</f>
        <v>940.1806640625</v>
      </c>
      <c r="N100" s="222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7.4186743746056827E-2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0.80482558861269338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">
      <c r="D101" s="37">
        <f>+NEA!A74</f>
        <v>44805</v>
      </c>
      <c r="E101" s="222">
        <f>'Salida Stata'!G71</f>
        <v>1031.115234375</v>
      </c>
      <c r="F101" s="222">
        <f>'Salida Stata'!M71</f>
        <v>1022.745361328125</v>
      </c>
      <c r="G101" s="222">
        <f>'Salida Stata'!S71</f>
        <v>1028.30224609375</v>
      </c>
      <c r="H101" s="222">
        <f>'Salida Stata'!Y71</f>
        <v>1018.9476318359375</v>
      </c>
      <c r="I101" s="222">
        <f>'Salida Stata'!AE71</f>
        <v>1021.77001953125</v>
      </c>
      <c r="J101" s="222">
        <f>'Salida Stata'!AK71</f>
        <v>1019.6156005859375</v>
      </c>
      <c r="K101" s="222">
        <f>'Salida Stata'!AQ71</f>
        <v>1018.8338623046875</v>
      </c>
      <c r="L101" s="222">
        <f>'Salida Stata'!AW71</f>
        <v>1010.2294921875</v>
      </c>
      <c r="M101" s="222">
        <f>'Salida Stata'!BC71</f>
        <v>1002.8773803710938</v>
      </c>
      <c r="N101" s="222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6.22564009399309E-2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0.87577648957570986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">
      <c r="D102" s="37">
        <f>+NEA!A75</f>
        <v>44835</v>
      </c>
      <c r="E102" s="222">
        <f>'Salida Stata'!G72</f>
        <v>1095.509765625</v>
      </c>
      <c r="F102" s="222">
        <f>'Salida Stata'!M72</f>
        <v>1086.4951171875</v>
      </c>
      <c r="G102" s="222">
        <f>'Salida Stata'!S72</f>
        <v>1092.7454833984375</v>
      </c>
      <c r="H102" s="222">
        <f>'Salida Stata'!Y72</f>
        <v>1082.3338623046875</v>
      </c>
      <c r="I102" s="222">
        <f>'Salida Stata'!AE72</f>
        <v>1085.0850830078125</v>
      </c>
      <c r="J102" s="222">
        <f>'Salida Stata'!AK72</f>
        <v>1084.39990234375</v>
      </c>
      <c r="K102" s="222">
        <f>'Salida Stata'!AQ72</f>
        <v>1082.4705810546875</v>
      </c>
      <c r="L102" s="222">
        <f>'Salida Stata'!AW72</f>
        <v>1073.826904296875</v>
      </c>
      <c r="M102" s="222">
        <f>'Salida Stata'!BC72</f>
        <v>1065.694580078125</v>
      </c>
      <c r="N102" s="222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5.9413588397530193E-2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0.9248807506836263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">
      <c r="D103" s="37">
        <f>+NEA!A76</f>
        <v>44866</v>
      </c>
      <c r="E103" s="222">
        <f>'Salida Stata'!G73</f>
        <v>1144.0164794921875</v>
      </c>
      <c r="F103" s="222">
        <f>'Salida Stata'!M73</f>
        <v>1135.1534423828125</v>
      </c>
      <c r="G103" s="222">
        <f>'Salida Stata'!S73</f>
        <v>1142.0660400390625</v>
      </c>
      <c r="H103" s="222">
        <f>'Salida Stata'!Y73</f>
        <v>1131.8619384765625</v>
      </c>
      <c r="I103" s="222">
        <f>'Salida Stata'!AE73</f>
        <v>1134.8048095703125</v>
      </c>
      <c r="J103" s="222">
        <f>'Salida Stata'!AK73</f>
        <v>1133.9794921875</v>
      </c>
      <c r="K103" s="222">
        <f>'Salida Stata'!AQ73</f>
        <v>1132.839111328125</v>
      </c>
      <c r="L103" s="222">
        <f>'Salida Stata'!AW73</f>
        <v>1123.9951171875</v>
      </c>
      <c r="M103" s="222">
        <f>'Salida Stata'!BC73</f>
        <v>1116.1962890625</v>
      </c>
      <c r="N103" s="222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4.6033683285120253E-2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0.95320972549260485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">
      <c r="D104" s="37">
        <f>+NEA!A77</f>
        <v>44896</v>
      </c>
      <c r="E104" s="222">
        <f>'Salida Stata'!G74</f>
        <v>1196.281005859375</v>
      </c>
      <c r="F104" s="222">
        <f>'Salida Stata'!M74</f>
        <v>1187.8048095703125</v>
      </c>
      <c r="G104" s="222">
        <f>'Salida Stata'!S74</f>
        <v>1197.1248779296875</v>
      </c>
      <c r="H104" s="222">
        <f>'Salida Stata'!Y74</f>
        <v>1186.3958740234375</v>
      </c>
      <c r="I104" s="222">
        <f>'Salida Stata'!AE74</f>
        <v>1190.747802734375</v>
      </c>
      <c r="J104" s="222">
        <f>'Salida Stata'!AK74</f>
        <v>1188.4111328125</v>
      </c>
      <c r="K104" s="222">
        <f>'Salida Stata'!AQ74</f>
        <v>1189.321533203125</v>
      </c>
      <c r="L104" s="222">
        <f>'Salida Stata'!AW74</f>
        <v>1180.0179443359375</v>
      </c>
      <c r="M104" s="222">
        <f>'Salida Stata'!BC74</f>
        <v>1172.5845947265625</v>
      </c>
      <c r="N104" s="222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4.5509953383359614E-2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0.95938643093999243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">
      <c r="D105" s="37">
        <f>+NEA!A78</f>
        <v>44927</v>
      </c>
      <c r="E105" s="222">
        <f>'Salida Stata'!G75</f>
        <v>1265.4390869140625</v>
      </c>
      <c r="F105" s="222">
        <f>'Salida Stata'!M75</f>
        <v>1255.862060546875</v>
      </c>
      <c r="G105" s="222">
        <f>'Salida Stata'!S75</f>
        <v>1264.848388671875</v>
      </c>
      <c r="H105" s="222">
        <f>'Salida Stata'!Y75</f>
        <v>1253.3505859375</v>
      </c>
      <c r="I105" s="222">
        <f>'Salida Stata'!AE75</f>
        <v>1258.2664794921875</v>
      </c>
      <c r="J105" s="222">
        <f>'Salida Stata'!AK75</f>
        <v>1255.03173828125</v>
      </c>
      <c r="K105" s="222">
        <f>'Salida Stata'!AQ75</f>
        <v>1256.02392578125</v>
      </c>
      <c r="L105" s="222">
        <f>'Salida Stata'!AW75</f>
        <v>1245.1099853515625</v>
      </c>
      <c r="M105" s="222">
        <f>'Salida Stata'!BC75</f>
        <v>1236.916015625</v>
      </c>
      <c r="N105" s="222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5.6670713099715053E-2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1.0004157562269862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">
      <c r="D106" s="37">
        <f>+NEA!A79</f>
        <v>44958</v>
      </c>
      <c r="E106" s="222">
        <f>'Salida Stata'!G76</f>
        <v>1367.0948486328125</v>
      </c>
      <c r="F106" s="222">
        <f>'Salida Stata'!M76</f>
        <v>1355.9481201171875</v>
      </c>
      <c r="G106" s="222">
        <f>'Salida Stata'!S76</f>
        <v>1364.8372802734375</v>
      </c>
      <c r="H106" s="222">
        <f>'Salida Stata'!Y76</f>
        <v>1351.3843994140625</v>
      </c>
      <c r="I106" s="222">
        <f>'Salida Stata'!AE76</f>
        <v>1357.55126953125</v>
      </c>
      <c r="J106" s="222">
        <f>'Salida Stata'!AK76</f>
        <v>1351.87646484375</v>
      </c>
      <c r="K106" s="222">
        <f>'Salida Stata'!AQ76</f>
        <v>1352.5953369140625</v>
      </c>
      <c r="L106" s="222">
        <f>'Salida Stata'!AW76</f>
        <v>1339.457275390625</v>
      </c>
      <c r="M106" s="222">
        <f>'Salida Stata'!BC76</f>
        <v>1331.4871826171875</v>
      </c>
      <c r="N106" s="222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7.582603905027252E-2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1.0539839095756531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">
      <c r="D107" s="37">
        <f>+NEA!A80</f>
        <v>44986</v>
      </c>
      <c r="E107" s="222">
        <f>'Salida Stata'!G77</f>
        <v>1452.91064453125</v>
      </c>
      <c r="F107" s="222">
        <f>'Salida Stata'!M77</f>
        <v>1441.7205810546875</v>
      </c>
      <c r="G107" s="222">
        <f>'Salida Stata'!S77</f>
        <v>1449.15771484375</v>
      </c>
      <c r="H107" s="222">
        <f>'Salida Stata'!Y77</f>
        <v>1436.328857421875</v>
      </c>
      <c r="I107" s="222">
        <f>'Salida Stata'!AE77</f>
        <v>1441.7032470703125</v>
      </c>
      <c r="J107" s="222">
        <f>'Salida Stata'!AK77</f>
        <v>1435.276123046875</v>
      </c>
      <c r="K107" s="222">
        <f>'Salida Stata'!AQ77</f>
        <v>1434.9891357421875</v>
      </c>
      <c r="L107" s="222">
        <f>'Salida Stata'!AW77</f>
        <v>1422.28759765625</v>
      </c>
      <c r="M107" s="222">
        <f>'Salida Stata'!BC77</f>
        <v>1414.67919921875</v>
      </c>
      <c r="N107" s="222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5.7549157406692641E-2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1.0359563891020866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">
      <c r="D108" s="37">
        <f>+NEA!A81</f>
        <v>45017</v>
      </c>
      <c r="E108" s="222">
        <f>'Salida Stata'!G78</f>
        <v>1577.68994140625</v>
      </c>
      <c r="F108" s="222">
        <f>'Salida Stata'!M78</f>
        <v>1564.3564453125</v>
      </c>
      <c r="G108" s="222">
        <f>'Salida Stata'!S78</f>
        <v>1569.8658447265625</v>
      </c>
      <c r="H108" s="222">
        <f>'Salida Stata'!Y78</f>
        <v>1557.3250732421875</v>
      </c>
      <c r="I108" s="222">
        <f>'Salida Stata'!AE78</f>
        <v>1559.99609375</v>
      </c>
      <c r="J108" s="222">
        <f>'Salida Stata'!AK78</f>
        <v>1555.4942626953125</v>
      </c>
      <c r="K108" s="222">
        <f>'Salida Stata'!AQ78</f>
        <v>1550.974365234375</v>
      </c>
      <c r="L108" s="222">
        <f>'Salida Stata'!AW78</f>
        <v>1537.5023193359375</v>
      </c>
      <c r="M108" s="222">
        <f>'Salida Stata'!BC78</f>
        <v>1528.1376953125</v>
      </c>
      <c r="N108" s="222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8.3295371267320784E-2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8.3192511116328527E-2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1.0797250623022112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">
      <c r="D109" s="37">
        <f>+NEA!A82</f>
        <v>45047</v>
      </c>
      <c r="E109" s="222">
        <f>'Salida Stata'!G79</f>
        <v>1690.00439453125</v>
      </c>
      <c r="F109" s="222">
        <f>'Salida Stata'!M79</f>
        <v>1676.60302734375</v>
      </c>
      <c r="G109" s="222">
        <f>'Salida Stata'!S79</f>
        <v>1681.5665283203125</v>
      </c>
      <c r="H109" s="222">
        <f>'Salida Stata'!Y79</f>
        <v>1671.6397705078125</v>
      </c>
      <c r="I109" s="222">
        <f>'Salida Stata'!AE79</f>
        <v>1671.115478515625</v>
      </c>
      <c r="J109" s="222">
        <f>'Salida Stata'!AK79</f>
        <v>1669.1373291015625</v>
      </c>
      <c r="K109" s="222">
        <f>'Salida Stata'!AQ79</f>
        <v>1664.175048828125</v>
      </c>
      <c r="L109" s="222">
        <f>'Salida Stata'!AW79</f>
        <v>1651.56982421875</v>
      </c>
      <c r="M109" s="222">
        <f>'Salida Stata'!BC79</f>
        <v>1641.8427734375</v>
      </c>
      <c r="N109" s="222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8.0319320130082472E-2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1.120450676829472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">
      <c r="D110" s="37">
        <f>+NEA!A83</f>
        <v>45078</v>
      </c>
      <c r="E110" s="222">
        <f>'Salida Stata'!G80</f>
        <v>1800.945068359375</v>
      </c>
      <c r="F110" s="222">
        <f>'Salida Stata'!M80</f>
        <v>1787.35107421875</v>
      </c>
      <c r="G110" s="222">
        <f>'Salida Stata'!S80</f>
        <v>1792.3594970703125</v>
      </c>
      <c r="H110" s="222">
        <f>'Salida Stata'!Y80</f>
        <v>1783.354248046875</v>
      </c>
      <c r="I110" s="222">
        <f>'Salida Stata'!AE80</f>
        <v>1782.279541015625</v>
      </c>
      <c r="J110" s="222">
        <f>'Salida Stata'!AK80</f>
        <v>1778.4061279296875</v>
      </c>
      <c r="K110" s="222">
        <f>'Salida Stata'!AQ80</f>
        <v>1776.2569580078125</v>
      </c>
      <c r="L110" s="222">
        <f>'Salida Stata'!AW80</f>
        <v>1762.365234375</v>
      </c>
      <c r="M110" s="222">
        <f>'Salida Stata'!BC80</f>
        <v>1755.078857421875</v>
      </c>
      <c r="N110" s="222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7.4267967397269263E-2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1.1544191215387758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">
      <c r="D111" s="37">
        <f>+NEA!A84</f>
        <v>45108</v>
      </c>
      <c r="E111" s="222">
        <f>'Salida Stata'!G81</f>
        <v>1910.4315185546875</v>
      </c>
      <c r="F111" s="222">
        <f>'Salida Stata'!M81</f>
        <v>1897.8526611328125</v>
      </c>
      <c r="G111" s="222">
        <f>'Salida Stata'!S81</f>
        <v>1903.1502685546875</v>
      </c>
      <c r="H111" s="222">
        <f>'Salida Stata'!Y81</f>
        <v>1896.146728515625</v>
      </c>
      <c r="I111" s="222">
        <f>'Salida Stata'!AE81</f>
        <v>1894.8995361328125</v>
      </c>
      <c r="J111" s="222">
        <f>'Salida Stata'!AK81</f>
        <v>1889.82861328125</v>
      </c>
      <c r="K111" s="222">
        <f>'Salida Stata'!AQ81</f>
        <v>1890.4886474609375</v>
      </c>
      <c r="L111" s="222">
        <f>'Salida Stata'!AW81</f>
        <v>1875.5245361328125</v>
      </c>
      <c r="M111" s="222">
        <f>'Salida Stata'!BC81</f>
        <v>1868.9442138671875</v>
      </c>
      <c r="N111" s="222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6.6300741613599223E-2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1.130497065675145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">
      <c r="D112" s="37">
        <f>+NEA!A85</f>
        <v>45139</v>
      </c>
      <c r="E112" s="222">
        <f>'Salida Stata'!G82</f>
        <v>2189.59619140625</v>
      </c>
      <c r="F112" s="222">
        <f>'Salida Stata'!M82</f>
        <v>2170.73046875</v>
      </c>
      <c r="G112" s="222">
        <f>'Salida Stata'!S82</f>
        <v>2170.8349609375</v>
      </c>
      <c r="H112" s="222">
        <f>'Salida Stata'!Y82</f>
        <v>2165.3017578125</v>
      </c>
      <c r="I112" s="222">
        <f>'Salida Stata'!AE82</f>
        <v>2158.576904296875</v>
      </c>
      <c r="J112" s="222">
        <f>'Salida Stata'!AK82</f>
        <v>2154.014892578125</v>
      </c>
      <c r="K112" s="222">
        <f>'Salida Stata'!AQ82</f>
        <v>2151.185791015625</v>
      </c>
      <c r="L112" s="222">
        <f>'Salida Stata'!AW82</f>
        <v>2130.193359375</v>
      </c>
      <c r="M112" s="222">
        <f>'Salida Stata'!BC82</f>
        <v>2117.823974609375</v>
      </c>
      <c r="N112" s="222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0.1402006750550131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1.2614263363687521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">
      <c r="D113" s="37">
        <f>+NEA!A86</f>
        <v>45170</v>
      </c>
      <c r="E113" s="222">
        <f>'Salida Stata'!G83</f>
        <v>2480.46484375</v>
      </c>
      <c r="F113" s="222">
        <f>'Salida Stata'!M83</f>
        <v>2455.697021484375</v>
      </c>
      <c r="G113" s="222">
        <f>'Salida Stata'!S83</f>
        <v>2453.679931640625</v>
      </c>
      <c r="H113" s="222">
        <f>'Salida Stata'!Y83</f>
        <v>2445.23388671875</v>
      </c>
      <c r="I113" s="222">
        <f>'Salida Stata'!AE83</f>
        <v>2437.86669921875</v>
      </c>
      <c r="J113" s="222">
        <f>'Salida Stata'!AK83</f>
        <v>2431.842529296875</v>
      </c>
      <c r="K113" s="222">
        <f>'Salida Stata'!AQ83</f>
        <v>2424.98291015625</v>
      </c>
      <c r="L113" s="222">
        <f>'Salida Stata'!AW83</f>
        <v>2399.030029296875</v>
      </c>
      <c r="M113" s="222">
        <f>'Salida Stata'!BC83</f>
        <v>2382.961181640625</v>
      </c>
      <c r="N113" s="222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0.12331929905445094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1.3914224896976379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">
      <c r="D114" s="37">
        <f>+NEA!A87</f>
        <v>45200</v>
      </c>
      <c r="E114" s="222">
        <f>'Salida Stata'!G84</f>
        <v>2658.013671875</v>
      </c>
      <c r="F114" s="222">
        <f>'Salida Stata'!M84</f>
        <v>2633.941650390625</v>
      </c>
      <c r="G114" s="222">
        <f>'Salida Stata'!S84</f>
        <v>2633.051025390625</v>
      </c>
      <c r="H114" s="222">
        <f>'Salida Stata'!Y84</f>
        <v>2625.39306640625</v>
      </c>
      <c r="I114" s="222">
        <f>'Salida Stata'!AE84</f>
        <v>2618.323974609375</v>
      </c>
      <c r="J114" s="222">
        <f>'Salida Stata'!AK84</f>
        <v>2613.310791015625</v>
      </c>
      <c r="K114" s="222">
        <f>'Salida Stata'!AQ84</f>
        <v>2605.384033203125</v>
      </c>
      <c r="L114" s="222">
        <f>'Salida Stata'!AW84</f>
        <v>2580.82861328125</v>
      </c>
      <c r="M114" s="222">
        <f>'Salida Stata'!BC84</f>
        <v>2563.70849609375</v>
      </c>
      <c r="N114" s="222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7.1455342850156534E-2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1.4186044351897524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">
      <c r="D115" s="37">
        <f>+NEA!A88</f>
        <v>45231</v>
      </c>
      <c r="E115" s="222">
        <f>'Salida Stata'!G85</f>
        <v>3005.998779296875</v>
      </c>
      <c r="F115" s="222">
        <f>'Salida Stata'!M85</f>
        <v>2975.384521484375</v>
      </c>
      <c r="G115" s="222">
        <f>'Salida Stata'!S85</f>
        <v>2968.24560546875</v>
      </c>
      <c r="H115" s="222">
        <f>'Salida Stata'!Y85</f>
        <v>2961.919677734375</v>
      </c>
      <c r="I115" s="222">
        <f>'Salida Stata'!AE85</f>
        <v>2948.50146484375</v>
      </c>
      <c r="J115" s="222">
        <f>'Salida Stata'!AK85</f>
        <v>2948.237060546875</v>
      </c>
      <c r="K115" s="222">
        <f>'Salida Stata'!AQ85</f>
        <v>2934.120849609375</v>
      </c>
      <c r="L115" s="222">
        <f>'Salida Stata'!AW85</f>
        <v>2903.487060546875</v>
      </c>
      <c r="M115" s="222">
        <f>'Salida Stata'!BC85</f>
        <v>2877.946044921875</v>
      </c>
      <c r="N115" s="222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0.1288867631872288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1.6101745822341953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">
      <c r="D116" s="37">
        <f>+NEA!A89</f>
        <v>45261</v>
      </c>
      <c r="E116" s="222">
        <f>'Salida Stata'!G86</f>
        <v>3864.22265625</v>
      </c>
      <c r="F116" s="222">
        <f>'Salida Stata'!M86</f>
        <v>3815.6025390625</v>
      </c>
      <c r="G116" s="222">
        <f>'Salida Stata'!S86</f>
        <v>3826.1494140625</v>
      </c>
      <c r="H116" s="222">
        <f>'Salida Stata'!Y86</f>
        <v>3797.52001953125</v>
      </c>
      <c r="I116" s="222">
        <f>'Salida Stata'!AE86</f>
        <v>3800.11767578125</v>
      </c>
      <c r="J116" s="222">
        <f>'Salida Stata'!AK86</f>
        <v>3773.923828125</v>
      </c>
      <c r="K116" s="222">
        <f>'Salida Stata'!AQ86</f>
        <v>3779.580322265625</v>
      </c>
      <c r="L116" s="222">
        <f>'Salida Stata'!AW86</f>
        <v>3717.49462890625</v>
      </c>
      <c r="M116" s="222">
        <f>'Salida Stata'!BC86</f>
        <v>3683.00341796875</v>
      </c>
      <c r="N116" s="222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0.27998038172206785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2.1955432344930736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">
      <c r="D117" s="37">
        <f>+NEA!A90</f>
        <v>45292</v>
      </c>
      <c r="E117" s="222">
        <f>'Salida Stata'!G87</f>
        <v>4607.7666015625</v>
      </c>
      <c r="F117" s="222">
        <f>'Salida Stata'!M87</f>
        <v>4553.58447265625</v>
      </c>
      <c r="G117" s="222">
        <f>'Salida Stata'!S87</f>
        <v>4580.251953125</v>
      </c>
      <c r="H117" s="222">
        <f>'Salida Stata'!Y87</f>
        <v>4535.34912109375</v>
      </c>
      <c r="I117" s="222">
        <f>'Salida Stata'!AE87</f>
        <v>4556.787109375</v>
      </c>
      <c r="J117" s="222">
        <f>'Salida Stata'!AK87</f>
        <v>4507.23876953125</v>
      </c>
      <c r="K117" s="222">
        <f>'Salida Stata'!AQ87</f>
        <v>4539.8388671875</v>
      </c>
      <c r="L117" s="222">
        <f>'Salida Stata'!AW87</f>
        <v>4453.216796875</v>
      </c>
      <c r="M117" s="222">
        <f>'Salida Stata'!BC87</f>
        <v>4418.546875</v>
      </c>
      <c r="N117" s="222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0.19398898710072543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2.6108159169060912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">
      <c r="D118" s="37">
        <f>+NEA!A91</f>
        <v>45323</v>
      </c>
      <c r="E118" s="222">
        <f>'Salida Stata'!G88</f>
        <v>5092.98974609375</v>
      </c>
      <c r="F118" s="222">
        <f>'Salida Stata'!M88</f>
        <v>5041.634765625</v>
      </c>
      <c r="G118" s="222">
        <f>'Salida Stata'!S88</f>
        <v>5080.16845703125</v>
      </c>
      <c r="H118" s="222">
        <f>'Salida Stata'!Y88</f>
        <v>5028.25244140625</v>
      </c>
      <c r="I118" s="222">
        <f>'Salida Stata'!AE88</f>
        <v>5059.72705078125</v>
      </c>
      <c r="J118" s="222">
        <f>'Salida Stata'!AK88</f>
        <v>5003.68115234375</v>
      </c>
      <c r="K118" s="222">
        <f>'Salida Stata'!AQ88</f>
        <v>5050</v>
      </c>
      <c r="L118" s="222">
        <f>'Salida Stata'!AW88</f>
        <v>4958.37548828125</v>
      </c>
      <c r="M118" s="222">
        <f>'Salida Stata'!BC88</f>
        <v>4925.14697265625</v>
      </c>
      <c r="N118" s="222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0.10653894850321377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2.7138982539027636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">
      <c r="D119" s="37">
        <f>+NEA!A92</f>
        <v>45352</v>
      </c>
      <c r="E119" s="222">
        <f>'Salida Stata'!G89</f>
        <v>5596.50732421875</v>
      </c>
      <c r="F119" s="222">
        <f>'Salida Stata'!M89</f>
        <v>5546.609375</v>
      </c>
      <c r="G119" s="222">
        <f>'Salida Stata'!S89</f>
        <v>5647.28662109375</v>
      </c>
      <c r="H119" s="222">
        <f>'Salida Stata'!Y89</f>
        <v>5541.419921875</v>
      </c>
      <c r="I119" s="222">
        <f>'Salida Stata'!AE89</f>
        <v>5638.36328125</v>
      </c>
      <c r="J119" s="222">
        <f>'Salida Stata'!AK89</f>
        <v>5528.875</v>
      </c>
      <c r="K119" s="222">
        <f>'Salida Stata'!AQ89</f>
        <v>5631.30908203125</v>
      </c>
      <c r="L119" s="222">
        <f>'Salida Stata'!AW89</f>
        <v>5510.6474609375</v>
      </c>
      <c r="M119" s="222">
        <f>'Salida Stata'!BC89</f>
        <v>5491.56689453125</v>
      </c>
      <c r="N119" s="222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9.916819981983549E-2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2.8600558938240206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">
      <c r="D120" s="37">
        <f>+NEA!A93</f>
        <v>45383</v>
      </c>
      <c r="E120" s="222">
        <f>'Salida Stata'!G90</f>
        <v>5942.53466796875</v>
      </c>
      <c r="F120" s="222">
        <f>'Salida Stata'!M90</f>
        <v>5895.298828125</v>
      </c>
      <c r="G120" s="222">
        <f>'Salida Stata'!S90</f>
        <v>5993.49853515625</v>
      </c>
      <c r="H120" s="222">
        <f>'Salida Stata'!Y90</f>
        <v>5892.9052734375</v>
      </c>
      <c r="I120" s="222">
        <f>'Salida Stata'!AE90</f>
        <v>5984.14453125</v>
      </c>
      <c r="J120" s="222">
        <f>'Salida Stata'!AK90</f>
        <v>5881.94287109375</v>
      </c>
      <c r="K120" s="222">
        <f>'Salida Stata'!AQ90</f>
        <v>5984.65087890625</v>
      </c>
      <c r="L120" s="222">
        <f>'Salida Stata'!AW90</f>
        <v>5866.02001953125</v>
      </c>
      <c r="M120" s="222">
        <f>'Salida Stata'!BC90</f>
        <v>5849.4453125</v>
      </c>
      <c r="N120" s="222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6.3044674017483704E-2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2.78825722780384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">
      <c r="D121" s="37">
        <f>+NEA!A94</f>
        <v>45413</v>
      </c>
      <c r="E121" s="222">
        <f>'Salida Stata'!G91</f>
        <v>6162.02685546875</v>
      </c>
      <c r="F121" s="222">
        <f>'Salida Stata'!M91</f>
        <v>6114.9228515625</v>
      </c>
      <c r="G121" s="222">
        <f>'Salida Stata'!S91</f>
        <v>6222.92041015625</v>
      </c>
      <c r="H121" s="222">
        <f>'Salida Stata'!Y91</f>
        <v>6112.2314453125</v>
      </c>
      <c r="I121" s="222">
        <f>'Salida Stata'!AE91</f>
        <v>6215.72802734375</v>
      </c>
      <c r="J121" s="222">
        <f>'Salida Stata'!AK91</f>
        <v>6103.40771484375</v>
      </c>
      <c r="K121" s="222">
        <f>'Salida Stata'!AQ91</f>
        <v>6214.24853515625</v>
      </c>
      <c r="L121" s="222">
        <f>'Salida Stata'!AW91</f>
        <v>6092.2744140625</v>
      </c>
      <c r="M121" s="222">
        <f>'Salida Stata'!BC91</f>
        <v>6080.7900390625</v>
      </c>
      <c r="N121" s="222">
        <f>'Salida Stata'!BI91</f>
        <v>6144.4990234375</v>
      </c>
      <c r="O121" s="19" cm="1">
        <f t="array" ref="O121">+SUMPRODUCT($E$30:$N$30/100,$E121:$N121)/$D$14*100</f>
        <v>6205.6806967498005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3.7218682754603494E-2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3.7837652813609068E-2</v>
      </c>
      <c r="AB121" s="24">
        <f>+NEA!Y94</f>
        <v>4.4364623211678555E-2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2.6564285877547169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2.6770669373181697</v>
      </c>
      <c r="AO121" s="24">
        <f>+NEA!AV94</f>
        <v>2.6621781714205475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">
      <c r="D122" s="37">
        <f>+NEA!A95</f>
        <v>45444</v>
      </c>
      <c r="E122" s="222">
        <f>'Salida Stata'!G92</f>
        <v>6435.8759765625</v>
      </c>
      <c r="F122" s="222">
        <f>'Salida Stata'!M92</f>
        <v>6389.650390625</v>
      </c>
      <c r="G122" s="222">
        <f>'Salida Stata'!S92</f>
        <v>6492.4091796875</v>
      </c>
      <c r="H122" s="222">
        <f>'Salida Stata'!Y92</f>
        <v>6391.0078125</v>
      </c>
      <c r="I122" s="222">
        <f>'Salida Stata'!AE92</f>
        <v>6484.42236328125</v>
      </c>
      <c r="J122" s="222">
        <f>'Salida Stata'!AK92</f>
        <v>6378.4501953125</v>
      </c>
      <c r="K122" s="222">
        <f>'Salida Stata'!AQ92</f>
        <v>6487.75634765625</v>
      </c>
      <c r="L122" s="222">
        <f>'Salida Stata'!AW92</f>
        <v>6368.64453125</v>
      </c>
      <c r="M122" s="222">
        <f>'Salida Stata'!BC92</f>
        <v>6370.36474609375</v>
      </c>
      <c r="N122" s="222">
        <f>'Salida Stata'!BI92</f>
        <v>6406.8310546875</v>
      </c>
      <c r="O122" s="19" cm="1">
        <f t="array" ref="O122">+SUMPRODUCT($E$30:$N$30/100,$E122:$N122)/$D$14*100</f>
        <v>6482.2841490791207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4.5609589506185211E-2</v>
      </c>
      <c r="U122" s="24">
        <f t="shared" ref="U122:U135" si="39">+I122/I121-1</f>
        <v>4.3228135908695009E-2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4.76212309866062E-2</v>
      </c>
      <c r="Z122" s="24">
        <f t="shared" si="34"/>
        <v>4.2693803066672142E-2</v>
      </c>
      <c r="AA122" s="24">
        <f t="shared" si="23"/>
        <v>4.4572620772156402E-2</v>
      </c>
      <c r="AB122" s="24">
        <f>+NEA!Y95</f>
        <v>5.2076042145826396E-2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2.6382745882759377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2.6296743699889955</v>
      </c>
      <c r="AM122" s="24">
        <f t="shared" si="31"/>
        <v>2.6095373925300631</v>
      </c>
      <c r="AN122" s="24">
        <f t="shared" si="31"/>
        <v>2.6022450007350351</v>
      </c>
      <c r="AO122" s="24">
        <f>+NEA!AV95</f>
        <v>2.5865259257015092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">
      <c r="D123" s="37">
        <f>+NEA!A96</f>
        <v>45474</v>
      </c>
      <c r="E123" s="222">
        <f>'Salida Stata'!G93</f>
        <v>6723.712890625</v>
      </c>
      <c r="F123" s="222">
        <f>'Salida Stata'!M93</f>
        <v>6684.7060546875</v>
      </c>
      <c r="G123" s="222">
        <f>'Salida Stata'!S93</f>
        <v>6785.45751953125</v>
      </c>
      <c r="H123" s="222">
        <f>'Salida Stata'!Y93</f>
        <v>6696.52099609375</v>
      </c>
      <c r="I123" s="222">
        <f>'Salida Stata'!AE93</f>
        <v>6781.189453125</v>
      </c>
      <c r="J123" s="222">
        <f>'Salida Stata'!AK93</f>
        <v>6679.22900390625</v>
      </c>
      <c r="K123" s="222">
        <f>'Salida Stata'!AQ93</f>
        <v>6794.546875</v>
      </c>
      <c r="L123" s="222">
        <f>'Salida Stata'!AW93</f>
        <v>6683.265625</v>
      </c>
      <c r="M123" s="222">
        <f>'Salida Stata'!BC93</f>
        <v>6704.5986328125</v>
      </c>
      <c r="N123" s="222">
        <f>'Salida Stata'!BI93</f>
        <v>6701.9521484375</v>
      </c>
      <c r="O123" s="19" cm="1">
        <f t="array" ref="O123">+SUMPRODUCT($E$30:$N$30/100,$E123:$N123)/$D$14*100</f>
        <v>6784.976675653792</v>
      </c>
      <c r="Q123" s="24">
        <f t="shared" si="35"/>
        <v>4.4723813061456452E-2</v>
      </c>
      <c r="R123" s="24">
        <f t="shared" si="36"/>
        <v>4.6177121755426542E-2</v>
      </c>
      <c r="S123" s="24">
        <f t="shared" si="37"/>
        <v>4.513707188397742E-2</v>
      </c>
      <c r="T123" s="24">
        <f t="shared" si="38"/>
        <v>4.7803600395575296E-2</v>
      </c>
      <c r="U123" s="24">
        <f t="shared" si="39"/>
        <v>4.5766156677921943E-2</v>
      </c>
      <c r="V123" s="24">
        <f t="shared" ref="V123:V135" si="40">+J123/J122-1</f>
        <v>4.7155468708494519E-2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5.2466993655849725E-2</v>
      </c>
      <c r="Z123" s="24">
        <f t="shared" ref="Z123:Z135" si="44">+N123/N122-1</f>
        <v>4.6063504910758946E-2</v>
      </c>
      <c r="AA123" s="24">
        <f t="shared" ref="AA123:AA135" si="45">+O123/O122-1</f>
        <v>4.6695349912680317E-2</v>
      </c>
      <c r="AB123" s="24">
        <f>+NEA!Y96</f>
        <v>4.9646797982992874E-2</v>
      </c>
      <c r="AD123" s="24">
        <f t="shared" ref="AD123:AD135" si="46">+E123/E111-1</f>
        <v>2.5194733887722598</v>
      </c>
      <c r="AE123" s="24">
        <f t="shared" ref="AE123:AE135" si="47">+F123/F111-1</f>
        <v>2.5222471120057626</v>
      </c>
      <c r="AF123" s="24">
        <f t="shared" ref="AF123:AF135" si="48">+G123/G111-1</f>
        <v>2.5653818994988455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2.5343040934856598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2.5873722624066229</v>
      </c>
      <c r="AM123" s="24">
        <f t="shared" ref="AM123:AM135" si="55">+N123/N111-1</f>
        <v>2.5510407200601777</v>
      </c>
      <c r="AN123" s="24">
        <f t="shared" ref="AN123:AN135" si="56">+O123/O111-1</f>
        <v>2.5482881865427114</v>
      </c>
      <c r="AO123" s="24">
        <f>+NEA!AV96</f>
        <v>2.5305100211210112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">
      <c r="D124" s="37">
        <f>+NEA!A97</f>
        <v>45505</v>
      </c>
      <c r="E124" s="222">
        <f>'Salida Stata'!G94</f>
        <v>7027.3154296875</v>
      </c>
      <c r="F124" s="222">
        <f>'Salida Stata'!M94</f>
        <v>6984.54931640625</v>
      </c>
      <c r="G124" s="222">
        <f>'Salida Stata'!S94</f>
        <v>7086.005859375</v>
      </c>
      <c r="H124" s="222">
        <f>'Salida Stata'!Y94</f>
        <v>6994.39892578125</v>
      </c>
      <c r="I124" s="222">
        <f>'Salida Stata'!AE94</f>
        <v>7081.462890625</v>
      </c>
      <c r="J124" s="222">
        <f>'Salida Stata'!AK94</f>
        <v>6972.18994140625</v>
      </c>
      <c r="K124" s="222">
        <f>'Salida Stata'!AQ94</f>
        <v>7090.44384765625</v>
      </c>
      <c r="L124" s="222">
        <f>'Salida Stata'!AW94</f>
        <v>6970.81982421875</v>
      </c>
      <c r="M124" s="222">
        <f>'Salida Stata'!BC94</f>
        <v>6996.54296875</v>
      </c>
      <c r="N124" s="222">
        <f>'Salida Stata'!BI94</f>
        <v>6985.24169921875</v>
      </c>
      <c r="O124" s="19" cm="1">
        <f t="array" ref="O124">+SUMPRODUCT($E$30:$N$30/100,$E124:$N124)/$D$14*100</f>
        <v>7085.035326562107</v>
      </c>
      <c r="Q124" s="24">
        <f t="shared" si="35"/>
        <v>4.5154001070720762E-2</v>
      </c>
      <c r="R124" s="24">
        <f t="shared" si="36"/>
        <v>4.4855115433010129E-2</v>
      </c>
      <c r="S124" s="24">
        <f t="shared" si="37"/>
        <v>4.4293010306033498E-2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4.3861490200240993E-2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4.3543894560476248E-2</v>
      </c>
      <c r="Z124" s="24">
        <f t="shared" si="44"/>
        <v>4.226970657307616E-2</v>
      </c>
      <c r="AA124" s="24">
        <f t="shared" si="45"/>
        <v>4.4223976772831186E-2</v>
      </c>
      <c r="AB124" s="24">
        <f>+NEA!Y97</f>
        <v>4.2736388206328302E-2</v>
      </c>
      <c r="AD124" s="24">
        <f t="shared" si="46"/>
        <v>2.2094116062442843</v>
      </c>
      <c r="AE124" s="24">
        <f t="shared" si="47"/>
        <v>2.2176032063659448</v>
      </c>
      <c r="AF124" s="24">
        <f t="shared" si="48"/>
        <v>2.264184512817514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2.2481674725467649</v>
      </c>
      <c r="AO124" s="24">
        <f>+NEA!AV97</f>
        <v>2.2287222315250332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">
      <c r="D125" s="37">
        <f>+NEA!A98</f>
        <v>45536</v>
      </c>
      <c r="E125" s="222">
        <f>'Salida Stata'!G95</f>
        <v>7253.91064453125</v>
      </c>
      <c r="F125" s="222">
        <f>'Salida Stata'!M95</f>
        <v>7212.72802734375</v>
      </c>
      <c r="G125" s="222">
        <f>'Salida Stata'!S95</f>
        <v>7313.12939453125</v>
      </c>
      <c r="H125" s="222">
        <f>'Salida Stata'!Y95</f>
        <v>7225.19580078125</v>
      </c>
      <c r="I125" s="222">
        <f>'Salida Stata'!AE95</f>
        <v>7309.3310546875</v>
      </c>
      <c r="J125" s="222">
        <f>'Salida Stata'!AK95</f>
        <v>7203.79296875</v>
      </c>
      <c r="K125" s="222">
        <f>'Salida Stata'!AQ95</f>
        <v>7323.30224609375</v>
      </c>
      <c r="L125" s="222">
        <f>'Salida Stata'!AW95</f>
        <v>7204.3544921875</v>
      </c>
      <c r="M125" s="222">
        <f>'Salida Stata'!BC95</f>
        <v>7234.650390625</v>
      </c>
      <c r="N125" s="222">
        <f>'Salida Stata'!BI95</f>
        <v>7217.37841796875</v>
      </c>
      <c r="O125" s="19" cm="1">
        <f t="array" ref="O125">+SUMPRODUCT($E$30:$N$30/100,$E125:$N125)/$D$14*100</f>
        <v>7316.9299556890383</v>
      </c>
      <c r="Q125" s="24">
        <f t="shared" si="35"/>
        <v>3.2244918719099847E-2</v>
      </c>
      <c r="R125" s="24">
        <f t="shared" si="36"/>
        <v>3.2669067194002421E-2</v>
      </c>
      <c r="S125" s="24">
        <f t="shared" si="37"/>
        <v>3.2052405778885795E-2</v>
      </c>
      <c r="T125" s="24">
        <f t="shared" si="38"/>
        <v>3.2997385114721833E-2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3.2730200830128231E-2</v>
      </c>
      <c r="AB125" s="24">
        <f>+NEA!Y98</f>
        <v>2.7445290850181436E-2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1.9548076525623128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1.9696274135912386</v>
      </c>
      <c r="AO125" s="24">
        <f>+NEA!AV98</f>
        <v>1.9531545082827622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">
      <c r="D126" s="37">
        <f>+NEA!A99</f>
        <v>45566</v>
      </c>
      <c r="E126" s="222">
        <f>'Salida Stata'!G96</f>
        <v>7431.89404296875</v>
      </c>
      <c r="F126" s="222">
        <f>'Salida Stata'!M96</f>
        <v>7395.263671875</v>
      </c>
      <c r="G126" s="222">
        <f>'Salida Stata'!S96</f>
        <v>7492.5087890625</v>
      </c>
      <c r="H126" s="222">
        <f>'Salida Stata'!Y96</f>
        <v>7416.14013671875</v>
      </c>
      <c r="I126" s="222">
        <f>'Salida Stata'!AE96</f>
        <v>7488.57763671875</v>
      </c>
      <c r="J126" s="222">
        <f>'Salida Stata'!AK96</f>
        <v>7394.27490234375</v>
      </c>
      <c r="K126" s="222">
        <f>'Salida Stata'!AQ96</f>
        <v>7509.767578125</v>
      </c>
      <c r="L126" s="222">
        <f>'Salida Stata'!AW96</f>
        <v>7399.431640625</v>
      </c>
      <c r="M126" s="222">
        <f>'Salida Stata'!BC96</f>
        <v>7436.3291015625</v>
      </c>
      <c r="N126" s="222">
        <f>'Salida Stata'!BI96</f>
        <v>7419.25537109375</v>
      </c>
      <c r="O126" s="19" cm="1">
        <f t="array" ref="O126">+SUMPRODUCT($E$30:$N$30/100,$E126:$N126)/$D$14*100</f>
        <v>7504.4518990761972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2.6427565591627733E-2</v>
      </c>
      <c r="U126" s="24">
        <f t="shared" si="39"/>
        <v>2.4522980378115289E-2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2.7970953084903716E-2</v>
      </c>
      <c r="AA126" s="24">
        <f t="shared" si="45"/>
        <v>2.5628500549107702E-2</v>
      </c>
      <c r="AB126" s="24">
        <f>+NEA!Y99</f>
        <v>2.3680418553078564E-2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1.8600653354350327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1.8525528896566801</v>
      </c>
      <c r="AN126" s="24">
        <f t="shared" si="56"/>
        <v>1.8365247367612167</v>
      </c>
      <c r="AO126" s="24">
        <f>+NEA!AV99</f>
        <v>1.8214768476016538</v>
      </c>
      <c r="AQ126" s="24">
        <f t="shared" si="57"/>
        <v>-3.4347536251431166E-3</v>
      </c>
      <c r="AR126" s="24">
        <f t="shared" si="58"/>
        <v>-5.6519851299060342E-2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7419.25537109375</v>
      </c>
      <c r="AV126" s="52">
        <f t="shared" si="29"/>
        <v>0.12638671874999829</v>
      </c>
      <c r="AW126" s="52">
        <f t="shared" si="24"/>
        <v>-0.37733743116712049</v>
      </c>
    </row>
    <row r="127" spans="4:49" x14ac:dyDescent="0.2">
      <c r="D127" s="37">
        <f>+NEA!A100</f>
        <v>45597</v>
      </c>
      <c r="E127" s="222">
        <f>'Salida Stata'!G97</f>
        <v>7545.9296875</v>
      </c>
      <c r="F127" s="222">
        <f>'Salida Stata'!M97</f>
        <v>7516.25048828125</v>
      </c>
      <c r="G127" s="222">
        <f>'Salida Stata'!S97</f>
        <v>7622.84423828125</v>
      </c>
      <c r="H127" s="222">
        <f>'Salida Stata'!Y97</f>
        <v>7549.50927734375</v>
      </c>
      <c r="I127" s="222">
        <f>'Salida Stata'!AE97</f>
        <v>7624.22119140625</v>
      </c>
      <c r="J127" s="222">
        <f>'Salida Stata'!AK97</f>
        <v>7529.97021484375</v>
      </c>
      <c r="K127" s="222">
        <f>'Salida Stata'!AQ97</f>
        <v>7652.6123046875</v>
      </c>
      <c r="L127" s="222">
        <f>'Salida Stata'!AW97</f>
        <v>7547.05419921875</v>
      </c>
      <c r="M127" s="222">
        <f>'Salida Stata'!BC97</f>
        <v>7587.68701171875</v>
      </c>
      <c r="N127" s="222">
        <f>'Salida Stata'!BI97</f>
        <v>7585.33837890625</v>
      </c>
      <c r="O127" s="19" cm="1">
        <f t="array" ref="O127">+SUMPRODUCT($E$30:$N$30/100,$E127:$N127)/$D$14*100</f>
        <v>7638.068263871337</v>
      </c>
      <c r="Q127" s="24">
        <f t="shared" si="35"/>
        <v>1.5344089120745474E-2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1.8113393660018851E-2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2.2385401162976271E-2</v>
      </c>
      <c r="AA127" s="24">
        <f t="shared" si="45"/>
        <v>1.7804946529351273E-2</v>
      </c>
      <c r="AB127" s="24">
        <f>+NEA!Y100</f>
        <v>1.7592271543113824E-2</v>
      </c>
      <c r="AD127" s="24">
        <f t="shared" si="46"/>
        <v>1.5102903365998865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1.5602137343282032</v>
      </c>
      <c r="AO127" s="24">
        <f>+NEA!AV100</f>
        <v>1.5433135794339097</v>
      </c>
      <c r="AQ127" s="24">
        <f t="shared" si="57"/>
        <v>-7.0413120422307962E-3</v>
      </c>
      <c r="AR127" s="24">
        <f t="shared" si="58"/>
        <v>-8.6774043368471609E-2</v>
      </c>
      <c r="AS127" s="35">
        <f t="shared" ref="AS127:AS135" si="59">+D127</f>
        <v>45597</v>
      </c>
      <c r="AT127" s="19">
        <f t="shared" ref="AT127:AT135" si="60">+E127</f>
        <v>7545.9296875</v>
      </c>
      <c r="AU127" s="19">
        <f t="shared" si="27"/>
        <v>7585.33837890625</v>
      </c>
      <c r="AV127" s="52">
        <f t="shared" si="29"/>
        <v>-0.39408691406249829</v>
      </c>
      <c r="AW127" s="52">
        <f t="shared" si="24"/>
        <v>-0.50381111634645137</v>
      </c>
    </row>
    <row r="128" spans="4:49" x14ac:dyDescent="0.2">
      <c r="D128" s="37">
        <f>+NEA!A101</f>
        <v>45627</v>
      </c>
      <c r="E128" s="222">
        <f>'Salida Stata'!G98</f>
        <v>7761.10693359375</v>
      </c>
      <c r="F128" s="222">
        <f>'Salida Stata'!M98</f>
        <v>7731.181640625</v>
      </c>
      <c r="G128" s="222">
        <f>'Salida Stata'!S98</f>
        <v>7868.21826171875</v>
      </c>
      <c r="H128" s="222">
        <f>'Salida Stata'!Y98</f>
        <v>7767.70166015625</v>
      </c>
      <c r="I128" s="222">
        <f>'Salida Stata'!AE98</f>
        <v>7874.57080078125</v>
      </c>
      <c r="J128" s="222">
        <f>'Salida Stata'!AK98</f>
        <v>7756.9423828125</v>
      </c>
      <c r="K128" s="222">
        <f>'Salida Stata'!AQ98</f>
        <v>7902.90087890625</v>
      </c>
      <c r="L128" s="222">
        <f>'Salida Stata'!AW98</f>
        <v>7783.61279296875</v>
      </c>
      <c r="M128" s="222">
        <f>'Salida Stata'!BC98</f>
        <v>7831.0185546875</v>
      </c>
      <c r="N128" s="222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2.8515670699953199E-2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3.0559473354262234E-2</v>
      </c>
      <c r="AB128" s="24">
        <f>+NEA!Y101</f>
        <v>2.622657864317679E-2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1.0391062474939758</v>
      </c>
      <c r="AQ128" s="24">
        <f t="shared" si="57"/>
        <v>-5.2208377124967065E-3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">
      <c r="D129" s="37">
        <f>+NEA!A102</f>
        <v>45658</v>
      </c>
      <c r="E129" s="222">
        <f>'Salida Stata'!G99</f>
        <v>7948.90185546875</v>
      </c>
      <c r="F129" s="222">
        <f>'Salida Stata'!M99</f>
        <v>7921.865234375</v>
      </c>
      <c r="G129" s="222">
        <f>'Salida Stata'!S99</f>
        <v>8075.29638671875</v>
      </c>
      <c r="H129" s="222">
        <f>'Salida Stata'!Y99</f>
        <v>7966.57373046875</v>
      </c>
      <c r="I129" s="222">
        <f>'Salida Stata'!AE99</f>
        <v>8086.19482421875</v>
      </c>
      <c r="J129" s="222">
        <f>'Salida Stata'!AK99</f>
        <v>7954.9482421875</v>
      </c>
      <c r="K129" s="222">
        <f>'Salida Stata'!AQ99</f>
        <v>8115.02783203125</v>
      </c>
      <c r="L129" s="222">
        <f>'Salida Stata'!AW99</f>
        <v>7991.55419921875</v>
      </c>
      <c r="M129" s="222">
        <f>'Salida Stata'!BC99</f>
        <v>8052.46435546875</v>
      </c>
      <c r="N129" s="222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2.3594323100458281E-2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0.74810454843620211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">
      <c r="D130" s="37">
        <f>+NEA!A103</f>
        <v>45689</v>
      </c>
      <c r="E130" s="222">
        <f>'Salida Stata'!G100</f>
        <v>8108.126953125</v>
      </c>
      <c r="F130" s="222">
        <f>'Salida Stata'!M100</f>
        <v>8079.55615234375</v>
      </c>
      <c r="G130" s="222">
        <f>'Salida Stata'!S100</f>
        <v>8230.455078125</v>
      </c>
      <c r="H130" s="222">
        <f>'Salida Stata'!Y100</f>
        <v>8117.67724609375</v>
      </c>
      <c r="I130" s="222">
        <f>'Salida Stata'!AE100</f>
        <v>8241.5751953125</v>
      </c>
      <c r="J130" s="222">
        <f>'Salida Stata'!AK100</f>
        <v>8101.6181640625</v>
      </c>
      <c r="K130" s="222">
        <f>'Salida Stata'!AQ100</f>
        <v>8267.4765625</v>
      </c>
      <c r="L130" s="222">
        <f>'Salida Stata'!AW100</f>
        <v>8137.85400390625</v>
      </c>
      <c r="M130" s="222">
        <f>'Salida Stata'!BC100</f>
        <v>8202.8681640625</v>
      </c>
      <c r="N130" s="222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1.6943554330393962E-2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0.60656220482118584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">
      <c r="D131" s="37">
        <f>+NEA!A104</f>
        <v>45717</v>
      </c>
      <c r="E131" s="222">
        <f>'Salida Stata'!G101</f>
        <v>8386.7392578125</v>
      </c>
      <c r="F131" s="222">
        <f>'Salida Stata'!M101</f>
        <v>8354.787109375</v>
      </c>
      <c r="G131" s="222">
        <f>'Salida Stata'!S101</f>
        <v>8485.9453125</v>
      </c>
      <c r="H131" s="222">
        <f>'Salida Stata'!Y101</f>
        <v>8373.84765625</v>
      </c>
      <c r="I131" s="222">
        <f>'Salida Stata'!AE101</f>
        <v>8491.302734375</v>
      </c>
      <c r="J131" s="222">
        <f>'Salida Stata'!AK101</f>
        <v>8346.5224609375</v>
      </c>
      <c r="K131" s="222">
        <f>'Salida Stata'!AQ101</f>
        <v>8501.3974609375</v>
      </c>
      <c r="L131" s="222">
        <f>'Salida Stata'!AW101</f>
        <v>8368.3486328125</v>
      </c>
      <c r="M131" s="222">
        <f>'Salida Stata'!BC101</f>
        <v>8437.8564453125</v>
      </c>
      <c r="N131" s="222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2.6926418892792459E-2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0.50097243715379602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">
      <c r="D132" s="37">
        <f>+NEA!A105</f>
        <v>45748</v>
      </c>
      <c r="E132" s="222">
        <f>'Salida Stata'!G102</f>
        <v>8617.4619140625</v>
      </c>
      <c r="F132" s="222">
        <f>'Salida Stata'!M102</f>
        <v>8585.8974609375</v>
      </c>
      <c r="G132" s="222">
        <f>'Salida Stata'!S102</f>
        <v>8711.234375</v>
      </c>
      <c r="H132" s="222">
        <f>'Salida Stata'!Y102</f>
        <v>8599.748046875</v>
      </c>
      <c r="I132" s="222">
        <f>'Salida Stata'!AE102</f>
        <v>8715.03125</v>
      </c>
      <c r="J132" s="222">
        <f>'Salida Stata'!AK102</f>
        <v>8573.7080078125</v>
      </c>
      <c r="K132" s="222">
        <f>'Salida Stata'!AQ102</f>
        <v>8721.4658203125</v>
      </c>
      <c r="L132" s="222">
        <f>'Salida Stata'!AW102</f>
        <v>8587.85546875</v>
      </c>
      <c r="M132" s="222">
        <f>'Salida Stata'!BC102</f>
        <v>8658.6591796875</v>
      </c>
      <c r="N132" s="222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2.6788738041607418E-2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0.44978064633531534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">
      <c r="D133" s="37">
        <f>+NEA!A106</f>
        <v>45778</v>
      </c>
      <c r="E133" s="222">
        <f>'Salida Stata'!G103</f>
        <v>8721.158203125</v>
      </c>
      <c r="F133" s="222">
        <f>'Salida Stata'!M103</f>
        <v>8693.896484375</v>
      </c>
      <c r="G133" s="222">
        <f>'Salida Stata'!S103</f>
        <v>8813.7470703125</v>
      </c>
      <c r="H133" s="222">
        <f>'Salida Stata'!Y103</f>
        <v>8712.08203125</v>
      </c>
      <c r="I133" s="222">
        <f>'Salida Stata'!AE103</f>
        <v>8817.859375</v>
      </c>
      <c r="J133" s="222">
        <f>'Salida Stata'!AK103</f>
        <v>8686.2685546875</v>
      </c>
      <c r="K133" s="222">
        <f>'Salida Stata'!AQ103</f>
        <v>8829.7412109375</v>
      </c>
      <c r="L133" s="222">
        <f>'Salida Stata'!AW103</f>
        <v>8701.068359375</v>
      </c>
      <c r="M133" s="222">
        <f>'Salida Stata'!BC103</f>
        <v>8772.3291015625</v>
      </c>
      <c r="N133" s="222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1.9295461885477039E-2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0.42535211717667165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0.42156126163801311</v>
      </c>
      <c r="AO133" s="24">
        <f>+NEA!AV106</f>
        <v>0.4149797883755586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">
      <c r="D134" s="37">
        <f>+NEA!A107</f>
        <v>45809</v>
      </c>
      <c r="E134" s="222">
        <f>'Salida Stata'!G104</f>
        <v>8802.626953125</v>
      </c>
      <c r="F134" s="222">
        <f>'Salida Stata'!M104</f>
        <v>8781.5849609375</v>
      </c>
      <c r="G134" s="222">
        <f>'Salida Stata'!S104</f>
        <v>8904.24609375</v>
      </c>
      <c r="H134" s="222">
        <f>'Salida Stata'!Y104</f>
        <v>8809.951171875</v>
      </c>
      <c r="I134" s="222">
        <f>'Salida Stata'!AE104</f>
        <v>8912.4970703125</v>
      </c>
      <c r="J134" s="222">
        <f>'Salida Stata'!AK104</f>
        <v>8781.7529296875</v>
      </c>
      <c r="K134" s="222">
        <f>'Salida Stata'!AQ104</f>
        <v>8931.07421875</v>
      </c>
      <c r="L134" s="222">
        <f>'Salida Stata'!AW104</f>
        <v>8806.173828125</v>
      </c>
      <c r="M134" s="222">
        <f>'Salida Stata'!BC104</f>
        <v>8885.2548828125</v>
      </c>
      <c r="N134" s="222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1.8530568732153307E-2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0.37444734025662618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0.39477961419098606</v>
      </c>
      <c r="AM134" s="24">
        <f t="shared" si="55"/>
        <v>0.37723179071410451</v>
      </c>
      <c r="AN134" s="24">
        <f t="shared" si="56"/>
        <v>0.37556813644341447</v>
      </c>
      <c r="AO134" s="24">
        <f>+NEA!AV107</f>
        <v>0.36986311907566205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">
      <c r="D135" s="37">
        <f>+NEA!A108</f>
        <v>45839</v>
      </c>
      <c r="E135" s="222">
        <f>'Salida Stata'!G105</f>
        <v>8945.927734375</v>
      </c>
      <c r="F135" s="222">
        <f>'Salida Stata'!M105</f>
        <v>8930.048828125</v>
      </c>
      <c r="G135" s="222">
        <f>'Salida Stata'!S105</f>
        <v>9063.9130859375</v>
      </c>
      <c r="H135" s="222">
        <f>'Salida Stata'!Y105</f>
        <v>8963.2275390625</v>
      </c>
      <c r="I135" s="222">
        <f>'Salida Stata'!AE105</f>
        <v>9078.646484375</v>
      </c>
      <c r="J135" s="222">
        <f>'Salida Stata'!AK105</f>
        <v>8933.97265625</v>
      </c>
      <c r="K135" s="222">
        <f>'Salida Stata'!AQ105</f>
        <v>9095.8955078125</v>
      </c>
      <c r="L135" s="222">
        <f>'Salida Stata'!AW105</f>
        <v>8967.798828125</v>
      </c>
      <c r="M135" s="222">
        <f>'Salida Stata'!BC105</f>
        <v>9058.55859375</v>
      </c>
      <c r="N135" s="222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2.0615372782579744E-2</v>
      </c>
      <c r="AD135" s="24">
        <f t="shared" si="46"/>
        <v>0.33050412471485457</v>
      </c>
      <c r="AE135" s="24">
        <f t="shared" si="47"/>
        <v>0.33589252168582706</v>
      </c>
      <c r="AF135" s="24">
        <f t="shared" si="48"/>
        <v>0.3357851051086751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0.33757543737834061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0.35109632803627533</v>
      </c>
      <c r="AM135" s="24">
        <f t="shared" si="55"/>
        <v>0.34228191733431212</v>
      </c>
      <c r="AN135" s="24">
        <f t="shared" si="56"/>
        <v>0.33743102872012454</v>
      </c>
      <c r="AO135" s="24">
        <f>+NEA!AV108</f>
        <v>0.33197506115687436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">
      <c r="D136" s="37">
        <f>+NEA!A109</f>
        <v>45870</v>
      </c>
      <c r="E136" s="222">
        <f>'Salida Stata'!G106</f>
        <v>9093.3583984375</v>
      </c>
      <c r="F136" s="222">
        <f>'Salida Stata'!M106</f>
        <v>9080.291015625</v>
      </c>
      <c r="G136" s="222">
        <f>'Salida Stata'!S106</f>
        <v>9226.8798828125</v>
      </c>
      <c r="H136" s="222">
        <f>'Salida Stata'!Y106</f>
        <v>9120.1162109375</v>
      </c>
      <c r="I136" s="222">
        <f>'Salida Stata'!AE106</f>
        <v>9245.806640625</v>
      </c>
      <c r="J136" s="222">
        <f>'Salida Stata'!AK106</f>
        <v>9088.3017578125</v>
      </c>
      <c r="K136" s="222">
        <f>'Salida Stata'!AQ106</f>
        <v>9264.5771484375</v>
      </c>
      <c r="L136" s="222">
        <f>'Salida Stata'!AW106</f>
        <v>9130.486328125</v>
      </c>
      <c r="M136" s="222">
        <f>'Salida Stata'!BC106</f>
        <v>9232.6953125</v>
      </c>
      <c r="N136" s="222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1.6569708714531783E-2</v>
      </c>
      <c r="AD136" s="24">
        <f t="shared" ref="AD136" si="73">+E136/E124-1</f>
        <v>0.29400174069628693</v>
      </c>
      <c r="AE136" s="24">
        <f t="shared" ref="AE136" si="74">+F136/F124-1</f>
        <v>0.30005396257937345</v>
      </c>
      <c r="AF136" s="24">
        <f t="shared" ref="AF136" si="75">+G136/G124-1</f>
        <v>0.30212704673466484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0.30336691387428161</v>
      </c>
      <c r="AO136" s="24">
        <f>+NEA!AV109</f>
        <v>0.2985501563481805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">
      <c r="D137" s="37">
        <f>+NEA!A110</f>
        <v>45901</v>
      </c>
      <c r="E137" s="222">
        <f>'Salida Stata'!G107</f>
        <v>9260.0986328125</v>
      </c>
      <c r="F137" s="222">
        <f>'Salida Stata'!M107</f>
        <v>9243.984375</v>
      </c>
      <c r="G137" s="222">
        <f>'Salida Stata'!S107</f>
        <v>9396.9677734375</v>
      </c>
      <c r="H137" s="222">
        <f>'Salida Stata'!Y107</f>
        <v>9281.099609375</v>
      </c>
      <c r="I137" s="222">
        <f>'Salida Stata'!AE107</f>
        <v>9413.0537109375</v>
      </c>
      <c r="J137" s="222">
        <f>'Salida Stata'!AK107</f>
        <v>9253.4189453125</v>
      </c>
      <c r="K137" s="222">
        <f>'Salida Stata'!AQ107</f>
        <v>9432.47265625</v>
      </c>
      <c r="L137" s="222">
        <f>'Salida Stata'!AW107</f>
        <v>9294.478515625</v>
      </c>
      <c r="M137" s="222">
        <f>'Salida Stata'!BC107</f>
        <v>9397.1962890625</v>
      </c>
      <c r="N137" s="222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1.3198988276363677E-2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0.28454644902100057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0.28487466000305783</v>
      </c>
      <c r="AO137" s="24">
        <f>+NEA!AV110</f>
        <v>0.28054478068549504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">
      <c r="D138" s="37">
        <f>+NEA!A111</f>
        <v>45931</v>
      </c>
      <c r="E138" s="222">
        <f>'Salida Stata'!G108</f>
        <v>9462.74609375</v>
      </c>
      <c r="F138" s="222">
        <f>'Salida Stata'!M108</f>
        <v>9446.2646484375</v>
      </c>
      <c r="G138" s="222">
        <f>'Salida Stata'!S108</f>
        <v>9609.650390625</v>
      </c>
      <c r="H138" s="222">
        <f>'Salida Stata'!Y108</f>
        <v>9483.1064453125</v>
      </c>
      <c r="I138" s="222">
        <f>'Salida Stata'!AE108</f>
        <v>9627.2490234375</v>
      </c>
      <c r="J138" s="222">
        <f>'Salida Stata'!AK108</f>
        <v>9459.7724609375</v>
      </c>
      <c r="K138" s="222">
        <f>'Salida Stata'!AQ108</f>
        <v>9647.34765625</v>
      </c>
      <c r="L138" s="222">
        <f>'Salida Stata'!AW108</f>
        <v>9502.14453125</v>
      </c>
      <c r="M138" s="222">
        <f>'Salida Stata'!BC108</f>
        <v>9607.6484375</v>
      </c>
      <c r="N138" s="222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2.0239112906350387E-2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0.28559113498833222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0.28557954830767573</v>
      </c>
      <c r="AN138" s="24">
        <f t="shared" ref="AN138" si="137">+O138/O126-1</f>
        <v>0.28065853829047294</v>
      </c>
      <c r="AO138" s="24">
        <f>+NEA!AV111</f>
        <v>0.27623997431741976</v>
      </c>
      <c r="AQ138" s="24">
        <f t="shared" ref="AQ138" si="138">+Q138-Z138</f>
        <v>-1.0474404834297513E-3</v>
      </c>
      <c r="AR138" s="24">
        <f t="shared" ref="AR138" si="139">+AD138-AM138</f>
        <v>-1.2317841528820095E-2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">
      <c r="D139" s="37">
        <f>+NEA!A112</f>
        <v>45962</v>
      </c>
      <c r="E139" s="222">
        <f>'Salida Stata'!G109</f>
        <v>9698.0517578125</v>
      </c>
      <c r="F139" s="222">
        <f>'Salida Stata'!M109</f>
        <v>9676.8330078125</v>
      </c>
      <c r="G139" s="222">
        <f>'Salida Stata'!S109</f>
        <v>9851.2529296875</v>
      </c>
      <c r="H139" s="222">
        <f>'Salida Stata'!Y109</f>
        <v>9710.7978515625</v>
      </c>
      <c r="I139" s="222">
        <f>'Salida Stata'!AE109</f>
        <v>9868.3564453125</v>
      </c>
      <c r="J139" s="222">
        <f>'Salida Stata'!AK109</f>
        <v>9686.615234375</v>
      </c>
      <c r="K139" s="222">
        <f>'Salida Stata'!AQ109</f>
        <v>9884.04296875</v>
      </c>
      <c r="L139" s="222">
        <f>'Salida Stata'!AW109</f>
        <v>9725.0205078125</v>
      </c>
      <c r="M139" s="222">
        <f>'Salida Stata'!BC109</f>
        <v>9835.1025390625</v>
      </c>
      <c r="N139" s="222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2.347801770583402E-2</v>
      </c>
      <c r="AD139" s="24">
        <f t="shared" ref="AD139" si="154">+E139/E127-1</f>
        <v>0.28520303785463819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0.28898654738657492</v>
      </c>
      <c r="AO139" s="24">
        <f>+NEA!AV112</f>
        <v>0.283621736877544</v>
      </c>
      <c r="AQ139" s="24">
        <f t="shared" ref="AQ139" si="165">+Q139-Z139</f>
        <v>1.1755258204599883E-3</v>
      </c>
      <c r="AR139" s="24">
        <f t="shared" ref="AR139" si="166">+AD139-AM139</f>
        <v>-2.0182173255951508E-3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">
      <c r="D140" s="37">
        <f>+NEA!A113</f>
        <v>45992</v>
      </c>
      <c r="E140" s="222">
        <f>'Salida Stata'!G110</f>
        <v>10050.892578125</v>
      </c>
      <c r="F140" s="222">
        <f>'Salida Stata'!M110</f>
        <v>10019.11328125</v>
      </c>
      <c r="G140" s="222">
        <f>'Salida Stata'!S110</f>
        <v>10199.10546875</v>
      </c>
      <c r="H140" s="222">
        <f>'Salida Stata'!Y110</f>
        <v>10042.9482421875</v>
      </c>
      <c r="I140" s="222">
        <f>'Salida Stata'!AE110</f>
        <v>10211.970703125</v>
      </c>
      <c r="J140" s="222">
        <f>'Salida Stata'!AK110</f>
        <v>10018.453125</v>
      </c>
      <c r="K140" s="222">
        <f>'Salida Stata'!AQ110</f>
        <v>10218.548828125</v>
      </c>
      <c r="L140" s="222">
        <f>'Salida Stata'!AW110</f>
        <v>10042.30078125</v>
      </c>
      <c r="M140" s="222">
        <f>'Salida Stata'!BC110</f>
        <v>10157.3330078125</v>
      </c>
      <c r="N140" s="222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3.0557912540949639E-2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0.28903944331446607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">
      <c r="D141" s="37">
        <f>+NEA!A114</f>
        <v>46023</v>
      </c>
      <c r="E141" s="222">
        <f>'Salida Stata'!G111</f>
        <v>10467.9521484375</v>
      </c>
      <c r="F141" s="222">
        <f>'Salida Stata'!M111</f>
        <v>10427.1572265625</v>
      </c>
      <c r="G141" s="222">
        <f>'Salida Stata'!S111</f>
        <v>10598.787109375</v>
      </c>
      <c r="H141" s="222">
        <f>'Salida Stata'!Y111</f>
        <v>10442.6669921875</v>
      </c>
      <c r="I141" s="222">
        <f>'Salida Stata'!AE111</f>
        <v>10603.330078125</v>
      </c>
      <c r="J141" s="222">
        <f>'Salida Stata'!AK111</f>
        <v>10411.9736328125</v>
      </c>
      <c r="K141" s="222">
        <f>'Salida Stata'!AQ111</f>
        <v>10604.1181640625</v>
      </c>
      <c r="L141" s="222">
        <f>'Salida Stata'!AW111</f>
        <v>10420.50390625</v>
      </c>
      <c r="M141" s="222">
        <f>'Salida Stata'!BC111</f>
        <v>10552.734375</v>
      </c>
      <c r="N141" s="222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3.6894727502019053E-2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0.30578899486894717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">
      <c r="D142" s="37">
        <f>+NEA!A115</f>
        <v>46054</v>
      </c>
      <c r="E142" s="222">
        <f>'Salida Stata'!G112</f>
        <v>10821.0771484375</v>
      </c>
      <c r="F142" s="222">
        <f>'Salida Stata'!M112</f>
        <v>10770.2333984375</v>
      </c>
      <c r="G142" s="222">
        <f>'Salida Stata'!S112</f>
        <v>10937.5234375</v>
      </c>
      <c r="H142" s="222">
        <f>'Salida Stata'!Y112</f>
        <v>10774.7646484375</v>
      </c>
      <c r="I142" s="222">
        <f>'Salida Stata'!AE112</f>
        <v>10938.6259765625</v>
      </c>
      <c r="J142" s="222">
        <f>'Salida Stata'!AK112</f>
        <v>10736.791015625</v>
      </c>
      <c r="K142" s="222">
        <f>'Salida Stata'!AQ112</f>
        <v>10930.4365234375</v>
      </c>
      <c r="L142" s="222">
        <f>'Salida Stata'!AW112</f>
        <v>10731.3916015625</v>
      </c>
      <c r="M142" s="222">
        <f>'Salida Stata'!BC112</f>
        <v>10867.6494140625</v>
      </c>
      <c r="N142" s="222">
        <f>'Salida Stata'!BI112</f>
        <v>10723.7861328125</v>
      </c>
      <c r="O142" s="19" cm="1">
        <f t="array" ref="O142">+SUMPRODUCT($E$30:$N$30/100,$E142:$N142)/$D$14*100</f>
        <v>10923.721207540346</v>
      </c>
      <c r="Q142" s="24">
        <f t="shared" ref="Q142" si="224">+E142/E141-1</f>
        <v>3.37339142358144E-2</v>
      </c>
      <c r="R142" s="24">
        <f t="shared" ref="R142" si="225">+F142/F141-1</f>
        <v>3.2902176923259141E-2</v>
      </c>
      <c r="S142" s="24">
        <f t="shared" ref="S142" si="226">+G142/G141-1</f>
        <v>3.195991434013945E-2</v>
      </c>
      <c r="T142" s="24">
        <f t="shared" ref="T142" si="227">+H142/H141-1</f>
        <v>3.1801996223613571E-2</v>
      </c>
      <c r="U142" s="24">
        <f t="shared" ref="U142" si="228">+I142/I141-1</f>
        <v>3.1621754294834714E-2</v>
      </c>
      <c r="V142" s="24">
        <f t="shared" ref="V142" si="229">+J142/J141-1</f>
        <v>3.1196523758844741E-2</v>
      </c>
      <c r="W142" s="24">
        <f t="shared" ref="W142" si="230">+K142/K141-1</f>
        <v>3.0772795467415515E-2</v>
      </c>
      <c r="X142" s="24">
        <f t="shared" ref="X142" si="231">+L142/L141-1</f>
        <v>2.9834228566052001E-2</v>
      </c>
      <c r="Y142" s="24">
        <f t="shared" ref="Y142" si="232">+M142/M141-1</f>
        <v>2.9842032204330904E-2</v>
      </c>
      <c r="Z142" s="24">
        <f t="shared" ref="Z142" si="233">+N142/N141-1</f>
        <v>2.7983768929103592E-2</v>
      </c>
      <c r="AA142" s="24">
        <f t="shared" ref="AA142" si="234">+O142/O141-1</f>
        <v>3.1747229415495459E-2</v>
      </c>
      <c r="AB142" s="24">
        <f>+NEA!Y115</f>
        <v>2.8794805874284402E-2</v>
      </c>
      <c r="AD142" s="24">
        <f t="shared" ref="AD142" si="235">+E142/E130-1</f>
        <v>0.33459641307995147</v>
      </c>
      <c r="AE142" s="24">
        <f t="shared" ref="AE142" si="236">+F142/F130-1</f>
        <v>0.33302290315950422</v>
      </c>
      <c r="AF142" s="24">
        <f t="shared" ref="AF142" si="237">+G142/G130-1</f>
        <v>0.32890870962528895</v>
      </c>
      <c r="AG142" s="24">
        <f t="shared" ref="AG142" si="238">+H142/H130-1</f>
        <v>0.32732114394204914</v>
      </c>
      <c r="AH142" s="24">
        <f t="shared" ref="AH142" si="239">+I142/I130-1</f>
        <v>0.32724942954885394</v>
      </c>
      <c r="AI142" s="24">
        <f t="shared" ref="AI142" si="240">+J142/J130-1</f>
        <v>0.32526500239812717</v>
      </c>
      <c r="AJ142" s="24">
        <f t="shared" ref="AJ142" si="241">+K142/K130-1</f>
        <v>0.32210069672483566</v>
      </c>
      <c r="AK142" s="24">
        <f t="shared" ref="AK142" si="242">+L142/L130-1</f>
        <v>0.31870043335888387</v>
      </c>
      <c r="AL142" s="24">
        <f t="shared" ref="AL142" si="243">+M142/M130-1</f>
        <v>0.32485969501187961</v>
      </c>
      <c r="AM142" s="24">
        <f t="shared" ref="AM142" si="244">+N142/N130-1</f>
        <v>0.31034516499272202</v>
      </c>
      <c r="AN142" s="24">
        <f t="shared" ref="AN142" si="245">+O142/O130-1</f>
        <v>0.32747455023000205</v>
      </c>
      <c r="AO142" s="24">
        <f>+NEA!AV115</f>
        <v>0.32100639191673652</v>
      </c>
      <c r="AQ142" s="24">
        <f t="shared" ref="AQ142" si="246">+Q142-Z142</f>
        <v>5.7501453067108077E-3</v>
      </c>
      <c r="AR142" s="24">
        <f t="shared" ref="AR142" si="247">+AD142-AM142</f>
        <v>2.4251248087229449E-2</v>
      </c>
      <c r="AS142" s="35">
        <f t="shared" ref="AS142" si="248">+D142</f>
        <v>46054</v>
      </c>
      <c r="AT142" s="19">
        <f t="shared" ref="AT142" si="249">+E142</f>
        <v>10821.0771484375</v>
      </c>
      <c r="AU142" s="19">
        <f t="shared" ref="AU142" si="250">+N142</f>
        <v>10723.7861328125</v>
      </c>
      <c r="AV142" s="52">
        <f t="shared" si="29"/>
        <v>0.97291015624999488</v>
      </c>
      <c r="AW142" s="52">
        <f t="shared" si="24"/>
        <v>-0.36717288764291567</v>
      </c>
    </row>
    <row r="143" spans="4:49" x14ac:dyDescent="0.2">
      <c r="D143" s="37">
        <f>+NEA!A116</f>
        <v>46082</v>
      </c>
      <c r="E143" s="222">
        <f>'Salida Stata'!G113</f>
        <v>11282.7646484375</v>
      </c>
      <c r="F143" s="222">
        <f>'Salida Stata'!M113</f>
        <v>11236.005859375</v>
      </c>
      <c r="G143" s="222">
        <f>'Salida Stata'!S113</f>
        <v>11396.4677734375</v>
      </c>
      <c r="H143" s="222">
        <f>'Salida Stata'!Y113</f>
        <v>11234.3232421875</v>
      </c>
      <c r="I143" s="222">
        <f>'Salida Stata'!AE113</f>
        <v>11396.4619140625</v>
      </c>
      <c r="J143" s="222">
        <f>'Salida Stata'!AK113</f>
        <v>11183.826171875</v>
      </c>
      <c r="K143" s="222">
        <f>'Salida Stata'!AQ113</f>
        <v>11376.392578125</v>
      </c>
      <c r="L143" s="222">
        <f>'Salida Stata'!AW113</f>
        <v>11182.17578125</v>
      </c>
      <c r="M143" s="222">
        <f>'Salida Stata'!BC113</f>
        <v>11350.875</v>
      </c>
      <c r="N143" s="222">
        <f>'Salida Stata'!BI113</f>
        <v>11134.8857421875</v>
      </c>
      <c r="O143" s="19" cm="1">
        <f t="array" ref="O143">+SUMPRODUCT($E$30:$N$30/100,$E143:$N143)/$D$14*100</f>
        <v>11384.784938793222</v>
      </c>
      <c r="Q143" s="24">
        <f t="shared" ref="Q143" si="251">+E143/E142-1</f>
        <v>4.2665576972313213E-2</v>
      </c>
      <c r="R143" s="24">
        <f t="shared" ref="R143" si="252">+F143/F142-1</f>
        <v>4.3246273660612733E-2</v>
      </c>
      <c r="S143" s="24">
        <f t="shared" ref="S143" si="253">+G143/G142-1</f>
        <v>4.1960535084567763E-2</v>
      </c>
      <c r="T143" s="24">
        <f t="shared" ref="T143" si="254">+H143/H142-1</f>
        <v>4.2651381143312683E-2</v>
      </c>
      <c r="U143" s="24">
        <f t="shared" ref="U143" si="255">+I143/I142-1</f>
        <v>4.1854976893896501E-2</v>
      </c>
      <c r="V143" s="24">
        <f t="shared" ref="V143" si="256">+J143/J142-1</f>
        <v>4.1635825415567762E-2</v>
      </c>
      <c r="W143" s="24">
        <f t="shared" ref="W143" si="257">+K143/K142-1</f>
        <v>4.0799473445663592E-2</v>
      </c>
      <c r="X143" s="24">
        <f t="shared" ref="X143" si="258">+L143/L142-1</f>
        <v>4.2006125246782045E-2</v>
      </c>
      <c r="Y143" s="24">
        <f t="shared" ref="Y143" si="259">+M143/M142-1</f>
        <v>4.4464590964097273E-2</v>
      </c>
      <c r="Z143" s="24">
        <f t="shared" ref="Z143" si="260">+N143/N142-1</f>
        <v>3.8335304740657161E-2</v>
      </c>
      <c r="AA143" s="24">
        <f t="shared" ref="AA143" si="261">+O143/O142-1</f>
        <v>4.220757034101319E-2</v>
      </c>
      <c r="AB143" s="24">
        <f>+NEA!Y116</f>
        <v>3.6879809371859862E-2</v>
      </c>
      <c r="AD143" s="24">
        <f t="shared" ref="AD143" si="262">+E143/E131-1</f>
        <v>0.3453100545515666</v>
      </c>
      <c r="AE143" s="24">
        <f t="shared" ref="AE143" si="263">+F143/F131-1</f>
        <v>0.34485842814198731</v>
      </c>
      <c r="AF143" s="24">
        <f t="shared" ref="AF143" si="264">+G143/G131-1</f>
        <v>0.34298152459811759</v>
      </c>
      <c r="AG143" s="24">
        <f t="shared" ref="AG143" si="265">+H143/H131-1</f>
        <v>0.34159632505405368</v>
      </c>
      <c r="AH143" s="24">
        <f t="shared" ref="AH143" si="266">+I143/I131-1</f>
        <v>0.34213350654978547</v>
      </c>
      <c r="AI143" s="24">
        <f t="shared" ref="AI143" si="267">+J143/J131-1</f>
        <v>0.33993842635856364</v>
      </c>
      <c r="AJ143" s="24">
        <f t="shared" ref="AJ143" si="268">+K143/K131-1</f>
        <v>0.33817912059724553</v>
      </c>
      <c r="AK143" s="24">
        <f t="shared" ref="AK143" si="269">+L143/L131-1</f>
        <v>0.33624640558167163</v>
      </c>
      <c r="AL143" s="24">
        <f t="shared" ref="AL143" si="270">+M143/M131-1</f>
        <v>0.34523205906231968</v>
      </c>
      <c r="AM143" s="24">
        <f t="shared" ref="AM143" si="271">+N143/N131-1</f>
        <v>0.32907072475302823</v>
      </c>
      <c r="AN143" s="24">
        <f t="shared" ref="AN143" si="272">+O143/O131-1</f>
        <v>0.34177149847739385</v>
      </c>
      <c r="AO143" s="24">
        <f>+NEA!AV116</f>
        <v>0.33381012566259494</v>
      </c>
      <c r="AQ143" s="24">
        <f t="shared" ref="AQ143" si="273">+Q143-Z143</f>
        <v>4.3302722316560516E-3</v>
      </c>
      <c r="AR143" s="24">
        <f t="shared" ref="AR143" si="274">+AD143-AM143</f>
        <v>1.6239329798538371E-2</v>
      </c>
      <c r="AS143" s="35">
        <f t="shared" ref="AS143" si="275">+D143</f>
        <v>46082</v>
      </c>
      <c r="AT143" s="19">
        <f t="shared" ref="AT143" si="276">+E143</f>
        <v>11282.7646484375</v>
      </c>
      <c r="AU143" s="19">
        <f t="shared" ref="AU143" si="277">+N143</f>
        <v>11134.8857421875</v>
      </c>
      <c r="AV143" s="52">
        <f t="shared" si="29"/>
        <v>1.4787890624999989</v>
      </c>
      <c r="AW143" s="52">
        <f t="shared" si="24"/>
        <v>-0.27556357115028263</v>
      </c>
    </row>
    <row r="144" spans="4:49" x14ac:dyDescent="0.2">
      <c r="D144" s="37">
        <f>+NEA!A117</f>
        <v>46113</v>
      </c>
      <c r="E144" s="222">
        <f>'Salida Stata'!G114</f>
        <v>11585.9248046875</v>
      </c>
      <c r="F144" s="222">
        <f>'Salida Stata'!M114</f>
        <v>11536.400390625</v>
      </c>
      <c r="G144" s="222">
        <f>'Salida Stata'!S114</f>
        <v>11727.4541015625</v>
      </c>
      <c r="H144" s="222">
        <f>'Salida Stata'!Y114</f>
        <v>11536.904296875</v>
      </c>
      <c r="I144" s="222">
        <f>'Salida Stata'!AE114</f>
        <v>11729.5625</v>
      </c>
      <c r="J144" s="222">
        <f>'Salida Stata'!AK114</f>
        <v>11494.0595703125</v>
      </c>
      <c r="K144" s="222">
        <f>'Salida Stata'!AQ114</f>
        <v>11711.37890625</v>
      </c>
      <c r="L144" s="222">
        <f>'Salida Stata'!AW114</f>
        <v>11501.2138671875</v>
      </c>
      <c r="M144" s="222">
        <f>'Salida Stata'!BC114</f>
        <v>11678.408203125</v>
      </c>
      <c r="N144" s="222">
        <f>'Salida Stata'!BI114</f>
        <v>11463.380859375</v>
      </c>
      <c r="O144" s="19" cm="1">
        <f t="array" ref="O144">+SUMPRODUCT($E$30:$N$30/100,$E144:$N144)/$D$14*100</f>
        <v>11703.405483437991</v>
      </c>
      <c r="Q144" s="24">
        <f t="shared" ref="Q144" si="278">+E144/E143-1</f>
        <v>2.6869314897212115E-2</v>
      </c>
      <c r="R144" s="24">
        <f t="shared" ref="R144" si="279">+F144/F143-1</f>
        <v>2.6734992399399582E-2</v>
      </c>
      <c r="S144" s="24">
        <f t="shared" ref="S144" si="280">+G144/G143-1</f>
        <v>2.9042887209004498E-2</v>
      </c>
      <c r="T144" s="24">
        <f t="shared" ref="T144" si="281">+H144/H143-1</f>
        <v>2.6933625476542877E-2</v>
      </c>
      <c r="U144" s="24">
        <f t="shared" ref="U144" si="282">+I144/I143-1</f>
        <v>2.9228420930049737E-2</v>
      </c>
      <c r="V144" s="24">
        <f t="shared" ref="V144" si="283">+J144/J143-1</f>
        <v>2.7739468914285581E-2</v>
      </c>
      <c r="W144" s="24">
        <f t="shared" ref="W144" si="284">+K144/K143-1</f>
        <v>2.9445742648607665E-2</v>
      </c>
      <c r="X144" s="24">
        <f t="shared" ref="X144" si="285">+L144/L143-1</f>
        <v>2.8530948911789977E-2</v>
      </c>
      <c r="Y144" s="24">
        <f t="shared" ref="Y144" si="286">+M144/M143-1</f>
        <v>2.8855326406554527E-2</v>
      </c>
      <c r="Z144" s="24">
        <f t="shared" ref="Z144" si="287">+N144/N143-1</f>
        <v>2.9501435829099476E-2</v>
      </c>
      <c r="AA144" s="24">
        <f t="shared" ref="AA144" si="288">+O144/O143-1</f>
        <v>2.7986522921402024E-2</v>
      </c>
      <c r="AB144" s="24">
        <f>+NEA!Y117</f>
        <v>2.762233513412804E-2</v>
      </c>
      <c r="AD144" s="24">
        <f t="shared" ref="AD144" si="289">+E144/E132-1</f>
        <v>0.34447067132155018</v>
      </c>
      <c r="AE144" s="24">
        <f t="shared" ref="AE144" si="290">+F144/F132-1</f>
        <v>0.34364525585253536</v>
      </c>
      <c r="AF144" s="24">
        <f t="shared" ref="AF144" si="291">+G144/G132-1</f>
        <v>0.34624481407808516</v>
      </c>
      <c r="AG144" s="24">
        <f t="shared" ref="AG144" si="292">+H144/H132-1</f>
        <v>0.34153980256053096</v>
      </c>
      <c r="AH144" s="24">
        <f t="shared" ref="AH144" si="293">+I144/I132-1</f>
        <v>0.34590022267562159</v>
      </c>
      <c r="AI144" s="24">
        <f t="shared" ref="AI144" si="294">+J144/J132-1</f>
        <v>0.34061710054027139</v>
      </c>
      <c r="AJ144" s="24">
        <f t="shared" ref="AJ144" si="295">+K144/K132-1</f>
        <v>0.34282231307653843</v>
      </c>
      <c r="AK144" s="24">
        <f t="shared" ref="AK144" si="296">+L144/L132-1</f>
        <v>0.3392416662155997</v>
      </c>
      <c r="AL144" s="24">
        <f t="shared" ref="AL144" si="297">+M144/M132-1</f>
        <v>0.34875480842594908</v>
      </c>
      <c r="AM144" s="24">
        <f t="shared" ref="AM144" si="298">+N144/N132-1</f>
        <v>0.33330781476014715</v>
      </c>
      <c r="AN144" s="24">
        <f t="shared" ref="AN144" si="299">+O144/O132-1</f>
        <v>0.34325317216854923</v>
      </c>
      <c r="AO144" s="24">
        <f>+NEA!AV117</f>
        <v>0.33489297766664716</v>
      </c>
      <c r="AQ144" s="24">
        <f t="shared" ref="AQ144" si="300">+Q144-Z144</f>
        <v>-2.6321209318873606E-3</v>
      </c>
      <c r="AR144" s="24">
        <f t="shared" ref="AR144" si="301">+AD144-AM144</f>
        <v>1.1162856561403034E-2</v>
      </c>
      <c r="AS144" s="35">
        <f t="shared" ref="AS144" si="302">+D144</f>
        <v>46113</v>
      </c>
      <c r="AT144" s="19">
        <f t="shared" ref="AT144" si="303">+E144</f>
        <v>11585.9248046875</v>
      </c>
      <c r="AU144" s="19">
        <f t="shared" ref="AU144" si="304">+N144</f>
        <v>11463.380859375</v>
      </c>
      <c r="AV144" s="52">
        <f t="shared" si="29"/>
        <v>1.2254394531249915</v>
      </c>
      <c r="AW144" s="52">
        <f t="shared" si="24"/>
        <v>-0.35067369171134999</v>
      </c>
    </row>
    <row r="145" spans="4:49" x14ac:dyDescent="0.2">
      <c r="D145" s="37">
        <f>+NEA!A118</f>
        <v>46143</v>
      </c>
      <c r="E145" s="222">
        <f>'Salida Stata'!G115</f>
        <v>11901.564453125</v>
      </c>
      <c r="F145" s="222">
        <f>'Salida Stata'!M115</f>
        <v>11852.58203125</v>
      </c>
      <c r="G145" s="222">
        <f>'Salida Stata'!S115</f>
        <v>12038.7138671875</v>
      </c>
      <c r="H145" s="222">
        <f>'Salida Stata'!Y115</f>
        <v>11856.1640625</v>
      </c>
      <c r="I145" s="222">
        <f>'Salida Stata'!AE115</f>
        <v>12039.14453125</v>
      </c>
      <c r="J145" s="222">
        <f>'Salida Stata'!AK115</f>
        <v>11809.4853515625</v>
      </c>
      <c r="K145" s="222">
        <f>'Salida Stata'!AQ115</f>
        <v>12026.3857421875</v>
      </c>
      <c r="L145" s="222">
        <f>'Salida Stata'!AW115</f>
        <v>11816.63671875</v>
      </c>
      <c r="M145" s="222">
        <f>'Salida Stata'!BC115</f>
        <v>12016.158203125</v>
      </c>
      <c r="N145" s="222">
        <f>'Salida Stata'!BI115</f>
        <v>11760.744140625</v>
      </c>
      <c r="O145" s="19" cm="1">
        <f t="array" ref="O145">+SUMPRODUCT($E$30:$N$30/100,$E145:$N145)/$D$14*100</f>
        <v>12021.577376339534</v>
      </c>
      <c r="Q145" s="24">
        <f t="shared" ref="Q145" si="305">+E145/E144-1</f>
        <v>2.724337105224417E-2</v>
      </c>
      <c r="R145" s="24">
        <f t="shared" ref="R145" si="306">+F145/F144-1</f>
        <v>2.7407304698087831E-2</v>
      </c>
      <c r="S145" s="24">
        <f t="shared" ref="S145" si="307">+G145/G144-1</f>
        <v>2.654111991651531E-2</v>
      </c>
      <c r="T145" s="24">
        <f t="shared" ref="T145" si="308">+H145/H144-1</f>
        <v>2.7672914449977437E-2</v>
      </c>
      <c r="U145" s="24">
        <f t="shared" ref="U145" si="309">+I145/I144-1</f>
        <v>2.6393314435214421E-2</v>
      </c>
      <c r="V145" s="24">
        <f t="shared" ref="V145" si="310">+J145/J144-1</f>
        <v>2.7442504479853191E-2</v>
      </c>
      <c r="W145" s="24">
        <f t="shared" ref="W145" si="311">+K145/K144-1</f>
        <v>2.6897501862004569E-2</v>
      </c>
      <c r="X145" s="24">
        <f t="shared" ref="X145" si="312">+L145/L144-1</f>
        <v>2.7425179220637697E-2</v>
      </c>
      <c r="Y145" s="24">
        <f t="shared" ref="Y145" si="313">+M145/M144-1</f>
        <v>2.8920893509238876E-2</v>
      </c>
      <c r="Z145" s="24">
        <f t="shared" ref="Z145" si="314">+N145/N144-1</f>
        <v>2.5940277558414104E-2</v>
      </c>
      <c r="AA145" s="24">
        <f t="shared" ref="AA145" si="315">+O145/O144-1</f>
        <v>2.7186265856703029E-2</v>
      </c>
      <c r="AB145" s="24">
        <f>+NEA!Y118</f>
        <v>3.3014349776413265E-2</v>
      </c>
      <c r="AD145" s="24">
        <f t="shared" ref="AD145" si="316">+E145/E133-1</f>
        <v>0.36467705044731158</v>
      </c>
      <c r="AE145" s="24">
        <f t="shared" ref="AE145" si="317">+F145/F133-1</f>
        <v>0.36332219420278467</v>
      </c>
      <c r="AF145" s="24">
        <f t="shared" ref="AF145" si="318">+G145/G133-1</f>
        <v>0.36590189974224607</v>
      </c>
      <c r="AG145" s="24">
        <f t="shared" ref="AG145" si="319">+H145/H133-1</f>
        <v>0.36088756051334969</v>
      </c>
      <c r="AH145" s="24">
        <f t="shared" ref="AH145" si="320">+I145/I133-1</f>
        <v>0.36531373650421828</v>
      </c>
      <c r="AI145" s="24">
        <f t="shared" ref="AI145" si="321">+J145/J133-1</f>
        <v>0.35955793643860723</v>
      </c>
      <c r="AJ145" s="24">
        <f t="shared" ref="AJ145" si="322">+K145/K133-1</f>
        <v>0.36203150861208488</v>
      </c>
      <c r="AK145" s="24">
        <f t="shared" ref="AK145" si="323">+L145/L133-1</f>
        <v>0.35806733503226873</v>
      </c>
      <c r="AL145" s="24">
        <f t="shared" ref="AL145" si="324">+M145/M133-1</f>
        <v>0.36977968610237388</v>
      </c>
      <c r="AM145" s="24">
        <f t="shared" ref="AM145" si="325">+N145/N133-1</f>
        <v>0.34962649656048694</v>
      </c>
      <c r="AN145" s="24">
        <f t="shared" ref="AN145" si="326">+O145/O133-1</f>
        <v>0.36271943552821551</v>
      </c>
      <c r="AO145" s="24">
        <f>+NEA!AV118</f>
        <v>0.35285955143430736</v>
      </c>
      <c r="AQ145" s="24">
        <f t="shared" ref="AQ145" si="327">+Q145-Z145</f>
        <v>1.3030934938300653E-3</v>
      </c>
      <c r="AR145" s="24">
        <f t="shared" ref="AR145" si="328">+AD145-AM145</f>
        <v>1.5050553886824636E-2</v>
      </c>
      <c r="AS145" s="35">
        <f t="shared" ref="AS145" si="329">+D145</f>
        <v>46143</v>
      </c>
      <c r="AT145" s="19">
        <f t="shared" ref="AT145" si="330">+E145</f>
        <v>11901.564453125</v>
      </c>
      <c r="AU145" s="19">
        <f t="shared" ref="AU145" si="331">+N145</f>
        <v>11760.744140625</v>
      </c>
      <c r="AV145" s="52">
        <f t="shared" si="29"/>
        <v>1.408203125</v>
      </c>
      <c r="AW145" s="52">
        <f t="shared" si="24"/>
        <v>-0.32571894519371369</v>
      </c>
    </row>
    <row r="146" spans="4:49" x14ac:dyDescent="0.2">
      <c r="D146" s="37">
        <f>+NEA!A119</f>
        <v>46174</v>
      </c>
      <c r="E146" s="222">
        <f>'Salida Stata'!G116</f>
        <v>12131.4912109375</v>
      </c>
      <c r="F146" s="222">
        <f>'Salida Stata'!M116</f>
        <v>12084.8974609375</v>
      </c>
      <c r="G146" s="222">
        <f>'Salida Stata'!S116</f>
        <v>12260.45703125</v>
      </c>
      <c r="H146" s="222">
        <f>'Salida Stata'!Y116</f>
        <v>12092.607421875</v>
      </c>
      <c r="I146" s="222">
        <f>'Salida Stata'!AE116</f>
        <v>12263.3974609375</v>
      </c>
      <c r="J146" s="222">
        <f>'Salida Stata'!AK116</f>
        <v>12036.46875</v>
      </c>
      <c r="K146" s="222">
        <f>'Salida Stata'!AQ116</f>
        <v>12255.716796875</v>
      </c>
      <c r="L146" s="222">
        <f>'Salida Stata'!AW116</f>
        <v>12047.78515625</v>
      </c>
      <c r="M146" s="222">
        <f>'Salida Stata'!BC116</f>
        <v>12260.255859375</v>
      </c>
      <c r="N146" s="222">
        <f>'Salida Stata'!BI116</f>
        <v>11968.1005859375</v>
      </c>
      <c r="O146" s="19" cm="1">
        <f t="array" ref="O146">+SUMPRODUCT($E$30:$N$30/100,$E146:$N146)/$D$14*100</f>
        <v>12252.713447092279</v>
      </c>
      <c r="Q146" s="24">
        <f t="shared" ref="Q146" si="332">+E146/E145-1</f>
        <v>1.9319036477773999E-2</v>
      </c>
      <c r="R146" s="24">
        <f t="shared" ref="R146" si="333">+F146/F145-1</f>
        <v>1.960040682063946E-2</v>
      </c>
      <c r="S146" s="24">
        <f t="shared" ref="S146" si="334">+G146/G145-1</f>
        <v>1.8419173884253404E-2</v>
      </c>
      <c r="T146" s="24">
        <f t="shared" ref="T146" si="335">+H146/H145-1</f>
        <v>1.9942652457285881E-2</v>
      </c>
      <c r="U146" s="24">
        <f t="shared" ref="U146" si="336">+I146/I145-1</f>
        <v>1.8626982100381495E-2</v>
      </c>
      <c r="V146" s="24">
        <f t="shared" ref="V146" si="337">+J146/J145-1</f>
        <v>1.9220431007814343E-2</v>
      </c>
      <c r="W146" s="24">
        <f t="shared" ref="W146" si="338">+K146/K145-1</f>
        <v>1.9068992098185245E-2</v>
      </c>
      <c r="X146" s="24">
        <f t="shared" ref="X146" si="339">+L146/L145-1</f>
        <v>1.9561271366938637E-2</v>
      </c>
      <c r="Y146" s="24">
        <f t="shared" ref="Y146" si="340">+M146/M145-1</f>
        <v>2.0314118050352992E-2</v>
      </c>
      <c r="Z146" s="24">
        <f t="shared" ref="Z146" si="341">+N146/N145-1</f>
        <v>1.763123513555831E-2</v>
      </c>
      <c r="AA146" s="24">
        <f t="shared" ref="AA146" si="342">+O146/O145-1</f>
        <v>1.9226767296582903E-2</v>
      </c>
      <c r="AB146" s="24">
        <f>+NEA!Y119</f>
        <v>2.7405510312167314E-2</v>
      </c>
      <c r="AD146" s="24">
        <f t="shared" ref="AD146" si="343">+E146/E134-1</f>
        <v>0.37816713982531414</v>
      </c>
      <c r="AE146" s="24">
        <f t="shared" ref="AE146" si="344">+F146/F134-1</f>
        <v>0.37616358717633425</v>
      </c>
      <c r="AF146" s="24">
        <f t="shared" ref="AF146" si="345">+G146/G134-1</f>
        <v>0.37692252686679062</v>
      </c>
      <c r="AG146" s="24">
        <f t="shared" ref="AG146" si="346">+H146/H134-1</f>
        <v>0.37260776886932057</v>
      </c>
      <c r="AH146" s="24">
        <f t="shared" ref="AH146" si="347">+I146/I134-1</f>
        <v>0.37597772702633914</v>
      </c>
      <c r="AI146" s="24">
        <f t="shared" ref="AI146" si="348">+J146/J134-1</f>
        <v>0.37062256776886104</v>
      </c>
      <c r="AJ146" s="24">
        <f t="shared" ref="AJ146" si="349">+K146/K134-1</f>
        <v>0.3722556208462815</v>
      </c>
      <c r="AK146" s="24">
        <f t="shared" ref="AK146" si="350">+L146/L134-1</f>
        <v>0.36810667054652035</v>
      </c>
      <c r="AL146" s="24">
        <f t="shared" ref="AL146" si="351">+M146/M134-1</f>
        <v>0.37984289939628524</v>
      </c>
      <c r="AM146" s="24">
        <f t="shared" ref="AM146" si="352">+N146/N134-1</f>
        <v>0.3563598311541416</v>
      </c>
      <c r="AN146" s="24">
        <f t="shared" ref="AN146" si="353">+O146/O134-1</f>
        <v>0.37411191442822966</v>
      </c>
      <c r="AO146" s="24">
        <f>+NEA!AV119</f>
        <v>0.36464766055300446</v>
      </c>
      <c r="AQ146" s="24">
        <f t="shared" ref="AQ146" si="354">+Q146-Z146</f>
        <v>1.687801342215689E-3</v>
      </c>
      <c r="AR146" s="24">
        <f t="shared" ref="AR146" si="355">+AD146-AM146</f>
        <v>2.1807308671172532E-2</v>
      </c>
      <c r="AS146" s="35">
        <f t="shared" ref="AS146" si="356">+D146</f>
        <v>46174</v>
      </c>
      <c r="AT146" s="19">
        <f t="shared" ref="AT146" si="357">+E146</f>
        <v>12131.4912109375</v>
      </c>
      <c r="AU146" s="19">
        <f t="shared" ref="AU146" si="358">+N146</f>
        <v>11968.1005859375</v>
      </c>
      <c r="AV146" s="52">
        <f t="shared" si="29"/>
        <v>1.6339062499999955</v>
      </c>
      <c r="AW146" s="52">
        <f t="shared" si="24"/>
        <v>-0.28615605179665238</v>
      </c>
    </row>
    <row r="147" spans="4:49" x14ac:dyDescent="0.2">
      <c r="D147" s="37">
        <f>+NEA!A120</f>
        <v>46204</v>
      </c>
      <c r="E147" s="222">
        <f>'Salida Stata'!G117</f>
        <v>12366.720703125</v>
      </c>
      <c r="F147" s="222">
        <f>'Salida Stata'!M117</f>
        <v>12327.7705078125</v>
      </c>
      <c r="G147" s="222">
        <f>'Salida Stata'!S117</f>
        <v>12502.357421875</v>
      </c>
      <c r="H147" s="222">
        <f>'Salida Stata'!Y117</f>
        <v>12339.7822265625</v>
      </c>
      <c r="I147" s="222">
        <f>'Salida Stata'!AE117</f>
        <v>12514.0419921875</v>
      </c>
      <c r="J147" s="222">
        <f>'Salida Stata'!AK117</f>
        <v>12275.95703125</v>
      </c>
      <c r="K147" s="222">
        <f>'Salida Stata'!AQ117</f>
        <v>12509.0556640625</v>
      </c>
      <c r="L147" s="222">
        <f>'Salida Stata'!AW117</f>
        <v>12298.8037109375</v>
      </c>
      <c r="M147" s="222">
        <f>'Salida Stata'!BC117</f>
        <v>12528.595703125</v>
      </c>
      <c r="N147" s="222">
        <f>'Salida Stata'!BI117</f>
        <v>12199.9384765625</v>
      </c>
      <c r="O147" s="19" cm="1">
        <f t="array" ref="O147">+SUMPRODUCT($E$30:$N$30/100,$E147:$N147)/$D$14*100</f>
        <v>12499.642747941065</v>
      </c>
      <c r="Q147" s="24">
        <f t="shared" ref="Q147" si="359">+E147/E146-1</f>
        <v>1.9389989911167804E-2</v>
      </c>
      <c r="R147" s="24">
        <f t="shared" ref="R147" si="360">+F147/F146-1</f>
        <v>2.0097236874375479E-2</v>
      </c>
      <c r="S147" s="24">
        <f t="shared" ref="S147" si="361">+G147/G146-1</f>
        <v>1.973012833114085E-2</v>
      </c>
      <c r="T147" s="24">
        <f t="shared" ref="T147" si="362">+H147/H146-1</f>
        <v>2.044015786375164E-2</v>
      </c>
      <c r="U147" s="24">
        <f t="shared" ref="U147" si="363">+I147/I146-1</f>
        <v>2.0438425163041174E-2</v>
      </c>
      <c r="V147" s="24">
        <f t="shared" ref="V147" si="364">+J147/J146-1</f>
        <v>1.9896888881965502E-2</v>
      </c>
      <c r="W147" s="24">
        <f t="shared" ref="W147" si="365">+K147/K146-1</f>
        <v>2.0671077129662319E-2</v>
      </c>
      <c r="X147" s="24">
        <f t="shared" ref="X147" si="366">+L147/L146-1</f>
        <v>2.0835244937720265E-2</v>
      </c>
      <c r="Y147" s="24">
        <f t="shared" ref="Y147" si="367">+M147/M146-1</f>
        <v>2.1886969311885052E-2</v>
      </c>
      <c r="Z147" s="24">
        <f t="shared" ref="Z147" si="368">+N147/N146-1</f>
        <v>1.9371318695082573E-2</v>
      </c>
      <c r="AA147" s="24">
        <f t="shared" ref="AA147" si="369">+O147/O146-1</f>
        <v>2.0153029932107325E-2</v>
      </c>
      <c r="AB147" s="24">
        <f>+NEA!Y120</f>
        <v>2.3504963805332624E-2</v>
      </c>
      <c r="AD147" s="24">
        <f t="shared" ref="AD147" si="370">+E147/E135-1</f>
        <v>0.3823854909542248</v>
      </c>
      <c r="AE147" s="24">
        <f t="shared" ref="AE147" si="371">+F147/F135-1</f>
        <v>0.38048187026552949</v>
      </c>
      <c r="AF147" s="24">
        <f t="shared" ref="AF147" si="372">+G147/G135-1</f>
        <v>0.37935539576964672</v>
      </c>
      <c r="AG147" s="24">
        <f t="shared" ref="AG147" si="373">+H147/H135-1</f>
        <v>0.37671192355484573</v>
      </c>
      <c r="AH147" s="24">
        <f t="shared" ref="AH147" si="374">+I147/I135-1</f>
        <v>0.37840392989473282</v>
      </c>
      <c r="AI147" s="24">
        <f t="shared" ref="AI147" si="375">+J147/J135-1</f>
        <v>0.37407595742550481</v>
      </c>
      <c r="AJ147" s="24">
        <f t="shared" ref="AJ147" si="376">+K147/K135-1</f>
        <v>0.37524179486433451</v>
      </c>
      <c r="AK147" s="24">
        <f t="shared" ref="AK147" si="377">+L147/L135-1</f>
        <v>0.37144063405679129</v>
      </c>
      <c r="AL147" s="24">
        <f t="shared" ref="AL147" si="378">+M147/M135-1</f>
        <v>0.3830672477814705</v>
      </c>
      <c r="AM147" s="24">
        <f t="shared" ref="AM147" si="379">+N147/N135-1</f>
        <v>0.35616514494272633</v>
      </c>
      <c r="AN147" s="24">
        <f t="shared" ref="AN147" si="380">+O147/O135-1</f>
        <v>0.37745635446189052</v>
      </c>
      <c r="AO147" s="24">
        <f>+NEA!AV120</f>
        <v>0.36851128414158918</v>
      </c>
      <c r="AQ147" s="24">
        <f t="shared" ref="AQ147" si="381">+Q147-Z147</f>
        <v>1.8671216085230924E-5</v>
      </c>
      <c r="AR147" s="24">
        <f t="shared" ref="AR147" si="382">+AD147-AM147</f>
        <v>2.6220346011498474E-2</v>
      </c>
      <c r="AS147" s="35">
        <f t="shared" ref="AS147" si="383">+D147</f>
        <v>46204</v>
      </c>
      <c r="AT147" s="19">
        <f t="shared" ref="AT147" si="384">+E147</f>
        <v>12366.720703125</v>
      </c>
      <c r="AU147" s="19">
        <f t="shared" ref="AU147" si="385">+N147</f>
        <v>12199.9384765625</v>
      </c>
      <c r="AV147" s="52">
        <f t="shared" si="29"/>
        <v>1.6678222656250057</v>
      </c>
      <c r="AW147" s="52">
        <f t="shared" si="24"/>
        <v>-0.2911883971019833</v>
      </c>
    </row>
    <row r="148" spans="4:49" x14ac:dyDescent="0.2">
      <c r="D148" s="37">
        <f>+NEA!A121</f>
        <v>46235</v>
      </c>
      <c r="E148" s="222">
        <f>'Salida Stata'!G118</f>
        <v>12600.7314453125</v>
      </c>
      <c r="F148" s="222">
        <f>'Salida Stata'!M118</f>
        <v>12558.373046875</v>
      </c>
      <c r="G148" s="222">
        <f>'Salida Stata'!S118</f>
        <v>12722.91796875</v>
      </c>
      <c r="H148" s="222">
        <f>'Salida Stata'!Y118</f>
        <v>12572.359375</v>
      </c>
      <c r="I148" s="222">
        <f>'Salida Stata'!AE118</f>
        <v>12732.216796875</v>
      </c>
      <c r="J148" s="222">
        <f>'Salida Stata'!AK118</f>
        <v>12494.044921875</v>
      </c>
      <c r="K148" s="222">
        <f>'Salida Stata'!AQ118</f>
        <v>12726.4638671875</v>
      </c>
      <c r="L148" s="222">
        <f>'Salida Stata'!AW118</f>
        <v>12511.0341796875</v>
      </c>
      <c r="M148" s="222">
        <f>'Salida Stata'!BC118</f>
        <v>12756.451171875</v>
      </c>
      <c r="N148" s="222">
        <f>'Salida Stata'!BI118</f>
        <v>12386.8876953125</v>
      </c>
      <c r="O148" s="19" cm="1">
        <f t="array" ref="O148">+SUMPRODUCT($E$30:$N$30/100,$E148:$N148)/$D$14*100</f>
        <v>12725.069905198285</v>
      </c>
      <c r="Q148" s="24">
        <f t="shared" ref="Q148" si="386">+E148/E147-1</f>
        <v>1.8922618841740846E-2</v>
      </c>
      <c r="R148" s="24">
        <f t="shared" ref="R148" si="387">+F148/F147-1</f>
        <v>1.8705940292801593E-2</v>
      </c>
      <c r="S148" s="24">
        <f t="shared" ref="S148" si="388">+G148/G147-1</f>
        <v>1.7641516670215518E-2</v>
      </c>
      <c r="T148" s="24">
        <f t="shared" ref="T148" si="389">+H148/H147-1</f>
        <v>1.8847751456817274E-2</v>
      </c>
      <c r="U148" s="24">
        <f t="shared" ref="U148" si="390">+I148/I147-1</f>
        <v>1.7434399279122381E-2</v>
      </c>
      <c r="V148" s="24">
        <f t="shared" ref="V148" si="391">+J148/J147-1</f>
        <v>1.7765449167818748E-2</v>
      </c>
      <c r="W148" s="24">
        <f t="shared" ref="W148" si="392">+K148/K147-1</f>
        <v>1.7380065207447837E-2</v>
      </c>
      <c r="X148" s="24">
        <f t="shared" ref="X148" si="393">+L148/L147-1</f>
        <v>1.7256187978775595E-2</v>
      </c>
      <c r="Y148" s="24">
        <f t="shared" ref="Y148" si="394">+M148/M147-1</f>
        <v>1.8186832279468268E-2</v>
      </c>
      <c r="Z148" s="24">
        <f t="shared" ref="Z148" si="395">+N148/N147-1</f>
        <v>1.5323783731299168E-2</v>
      </c>
      <c r="AA148" s="24">
        <f t="shared" ref="AA148" si="396">+O148/O147-1</f>
        <v>1.8034688014931577E-2</v>
      </c>
      <c r="AB148" s="24">
        <f>+NEA!Y121</f>
        <v>1.738624484486051E-2</v>
      </c>
      <c r="AD148" s="24">
        <f t="shared" ref="AD148" si="397">+E148/E136-1</f>
        <v>0.38570711646839606</v>
      </c>
      <c r="AE148" s="24">
        <f t="shared" ref="AE148" si="398">+F148/F136-1</f>
        <v>0.38303640547038142</v>
      </c>
      <c r="AF148" s="24">
        <f t="shared" ref="AF148" si="399">+G148/G136-1</f>
        <v>0.37889710610081684</v>
      </c>
      <c r="AG148" s="24">
        <f t="shared" ref="AG148" si="400">+H148/H136-1</f>
        <v>0.37853061125715937</v>
      </c>
      <c r="AH148" s="24">
        <f t="shared" ref="AH148" si="401">+I148/I136-1</f>
        <v>0.37708015014407925</v>
      </c>
      <c r="AI148" s="24">
        <f t="shared" ref="AI148" si="402">+J148/J136-1</f>
        <v>0.37473922574532148</v>
      </c>
      <c r="AJ148" s="24">
        <f t="shared" ref="AJ148" si="403">+K148/K136-1</f>
        <v>0.37366915545992918</v>
      </c>
      <c r="AK148" s="24">
        <f t="shared" ref="AK148" si="404">+L148/L136-1</f>
        <v>0.37024838875770105</v>
      </c>
      <c r="AL148" s="24">
        <f t="shared" ref="AL148" si="405">+M148/M136-1</f>
        <v>0.38166058123939628</v>
      </c>
      <c r="AM148" s="24">
        <f t="shared" ref="AM148" si="406">+N148/N136-1</f>
        <v>0.35180818397641045</v>
      </c>
      <c r="AN148" s="24">
        <f t="shared" ref="AN148" si="407">+O148/O136-1</f>
        <v>0.37800712980114093</v>
      </c>
      <c r="AO148" s="24">
        <f>+NEA!AV121</f>
        <v>0.3696105092106472</v>
      </c>
      <c r="AQ148" s="24">
        <f t="shared" ref="AQ148" si="408">+Q148-Z148</f>
        <v>3.5988351104416783E-3</v>
      </c>
      <c r="AR148" s="24">
        <f t="shared" ref="AR148" si="409">+AD148-AM148</f>
        <v>3.3898932491985612E-2</v>
      </c>
      <c r="AS148" s="35">
        <f t="shared" ref="AS148" si="410">+D148</f>
        <v>46235</v>
      </c>
      <c r="AT148" s="19">
        <f t="shared" ref="AT148" si="411">+E148</f>
        <v>12600.7314453125</v>
      </c>
      <c r="AU148" s="19">
        <f t="shared" ref="AU148" si="412">+N148</f>
        <v>12386.8876953125</v>
      </c>
      <c r="AV148" s="52">
        <f t="shared" si="29"/>
        <v>2.1384375000000091</v>
      </c>
      <c r="AW148" s="52">
        <f t="shared" si="24"/>
        <v>-0.19527120484620752</v>
      </c>
    </row>
    <row r="149" spans="4:49" x14ac:dyDescent="0.2">
      <c r="D149" s="37">
        <f>+NEA!A122</f>
        <v>46266</v>
      </c>
      <c r="E149" s="222">
        <f>'Salida Stata'!G119</f>
        <v>12811.8095703125</v>
      </c>
      <c r="F149" s="222">
        <f>'Salida Stata'!M119</f>
        <v>12772.0751953125</v>
      </c>
      <c r="G149" s="222">
        <f>'Salida Stata'!S119</f>
        <v>12937.4599609375</v>
      </c>
      <c r="H149" s="222">
        <f>'Salida Stata'!Y119</f>
        <v>12790.2939453125</v>
      </c>
      <c r="I149" s="222">
        <f>'Salida Stata'!AE119</f>
        <v>12949.4208984375</v>
      </c>
      <c r="J149" s="222">
        <f>'Salida Stata'!AK119</f>
        <v>12707.5654296875</v>
      </c>
      <c r="K149" s="222">
        <f>'Salida Stata'!AQ119</f>
        <v>12949.70703125</v>
      </c>
      <c r="L149" s="222">
        <f>'Salida Stata'!AW119</f>
        <v>12732.6171875</v>
      </c>
      <c r="M149" s="222">
        <f>'Salida Stata'!BC119</f>
        <v>12992.4033203125</v>
      </c>
      <c r="N149" s="222">
        <f>'Salida Stata'!BI119</f>
        <v>12589.0634765625</v>
      </c>
      <c r="O149" s="19" cm="1">
        <f t="array" ref="O149">+SUMPRODUCT($E$30:$N$30/100,$E149:$N149)/$D$14*100</f>
        <v>12943.26035847051</v>
      </c>
      <c r="Q149" s="24">
        <f t="shared" ref="Q149" si="413">+E149/E148-1</f>
        <v>1.6751259711873523E-2</v>
      </c>
      <c r="R149" s="24">
        <f t="shared" ref="R149" si="414">+F149/F148-1</f>
        <v>1.7016706514437985E-2</v>
      </c>
      <c r="S149" s="24">
        <f t="shared" ref="S149" si="415">+G149/G148-1</f>
        <v>1.6862640529040407E-2</v>
      </c>
      <c r="T149" s="24">
        <f t="shared" ref="T149" si="416">+H149/H148-1</f>
        <v>1.7334420995462452E-2</v>
      </c>
      <c r="U149" s="24">
        <f t="shared" ref="U149" si="417">+I149/I148-1</f>
        <v>1.7059409608530363E-2</v>
      </c>
      <c r="V149" s="24">
        <f t="shared" ref="V149" si="418">+J149/J148-1</f>
        <v>1.7089782304100742E-2</v>
      </c>
      <c r="W149" s="24">
        <f t="shared" ref="W149" si="419">+K149/K148-1</f>
        <v>1.7541649148754113E-2</v>
      </c>
      <c r="X149" s="24">
        <f t="shared" ref="X149" si="420">+L149/L148-1</f>
        <v>1.7711006510737093E-2</v>
      </c>
      <c r="Y149" s="24">
        <f t="shared" ref="Y149" si="421">+M149/M148-1</f>
        <v>1.8496692007704985E-2</v>
      </c>
      <c r="Z149" s="24">
        <f t="shared" ref="Z149" si="422">+N149/N148-1</f>
        <v>1.6321757831590622E-2</v>
      </c>
      <c r="AA149" s="24">
        <f t="shared" ref="AA149" si="423">+O149/O148-1</f>
        <v>1.7146503311788797E-2</v>
      </c>
      <c r="AB149" s="24">
        <f>+NEA!Y122</f>
        <v>1.266529896308688E-2</v>
      </c>
      <c r="AD149" s="24">
        <f t="shared" ref="AD149" si="424">+E149/E137-1</f>
        <v>0.38355001154250834</v>
      </c>
      <c r="AE149" s="24">
        <f t="shared" ref="AE149" si="425">+F149/F137-1</f>
        <v>0.38166343399001046</v>
      </c>
      <c r="AF149" s="24">
        <f t="shared" ref="AF149" si="426">+G149/G137-1</f>
        <v>0.37676964238484922</v>
      </c>
      <c r="AG149" s="24">
        <f t="shared" ref="AG149" si="427">+H149/H137-1</f>
        <v>0.37810113926509326</v>
      </c>
      <c r="AH149" s="24">
        <f t="shared" ref="AH149" si="428">+I149/I137-1</f>
        <v>0.37568756071060316</v>
      </c>
      <c r="AI149" s="24">
        <f t="shared" ref="AI149" si="429">+J149/J137-1</f>
        <v>0.3732832701933122</v>
      </c>
      <c r="AJ149" s="24">
        <f t="shared" ref="AJ149" si="430">+K149/K137-1</f>
        <v>0.37288572182284185</v>
      </c>
      <c r="AK149" s="24">
        <f t="shared" ref="AK149" si="431">+L149/L137-1</f>
        <v>0.36991194999215127</v>
      </c>
      <c r="AL149" s="24">
        <f t="shared" ref="AL149" si="432">+M149/M137-1</f>
        <v>0.38258294502526269</v>
      </c>
      <c r="AM149" s="24">
        <f t="shared" ref="AM149" si="433">+N149/N137-1</f>
        <v>0.35014574245703844</v>
      </c>
      <c r="AN149" s="24">
        <f t="shared" ref="AN149" si="434">+O149/O137-1</f>
        <v>0.3767466408692357</v>
      </c>
      <c r="AO149" s="24">
        <f>+NEA!AV122</f>
        <v>0.36888908479098736</v>
      </c>
      <c r="AQ149" s="24">
        <f t="shared" ref="AQ149" si="435">+Q149-Z149</f>
        <v>4.2950188028290093E-4</v>
      </c>
      <c r="AR149" s="24">
        <f t="shared" ref="AR149" si="436">+AD149-AM149</f>
        <v>3.3404269085469895E-2</v>
      </c>
      <c r="AS149" s="35">
        <f t="shared" ref="AS149" si="437">+D149</f>
        <v>46266</v>
      </c>
      <c r="AT149" s="19">
        <f t="shared" ref="AT149" si="438">+E149</f>
        <v>12811.8095703125</v>
      </c>
      <c r="AU149" s="19">
        <f t="shared" ref="AU149" si="439">+N149</f>
        <v>12589.0634765625</v>
      </c>
      <c r="AV149" s="52">
        <f t="shared" si="29"/>
        <v>2.2274609374999983</v>
      </c>
      <c r="AW149" s="52">
        <f t="shared" si="24"/>
        <v>-0.18625194914305965</v>
      </c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0" workbookViewId="0">
      <pane xSplit="4" ySplit="31" topLeftCell="E125" activePane="bottomRight" state="frozen"/>
      <selection pane="topRight" activeCell="E1" sqref="E1"/>
      <selection pane="bottomLeft" activeCell="A32" sqref="A32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+CUY!A5</f>
        <v>42705</v>
      </c>
      <c r="E32" s="222">
        <f>'Salida Stata'!H2</f>
        <v>100</v>
      </c>
      <c r="F32" s="222">
        <f>'Salida Stata'!N2</f>
        <v>100</v>
      </c>
      <c r="G32" s="222">
        <f>'Salida Stata'!T2</f>
        <v>100</v>
      </c>
      <c r="H32" s="222">
        <f>'Salida Stata'!Z2</f>
        <v>100</v>
      </c>
      <c r="I32" s="222">
        <f>'Salida Stata'!AF2</f>
        <v>100</v>
      </c>
      <c r="J32" s="222">
        <f>'Salida Stata'!AL2</f>
        <v>100</v>
      </c>
      <c r="K32" s="222">
        <f>'Salida Stata'!AR2</f>
        <v>100</v>
      </c>
      <c r="L32" s="222">
        <f>'Salida Stata'!AX2</f>
        <v>100</v>
      </c>
      <c r="M32" s="222">
        <f>'Salida Stata'!BD2</f>
        <v>100</v>
      </c>
      <c r="N32" s="222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">
      <c r="D33" s="37">
        <f>+CUY!A6</f>
        <v>42736</v>
      </c>
      <c r="E33" s="222">
        <f>'Salida Stata'!H3</f>
        <v>101.60206604003906</v>
      </c>
      <c r="F33" s="222">
        <f>'Salida Stata'!N3</f>
        <v>101.62483978271484</v>
      </c>
      <c r="G33" s="222">
        <f>'Salida Stata'!T3</f>
        <v>101.68643188476562</v>
      </c>
      <c r="H33" s="222">
        <f>'Salida Stata'!Z3</f>
        <v>101.74562072753906</v>
      </c>
      <c r="I33" s="222">
        <f>'Salida Stata'!AF3</f>
        <v>101.69240570068359</v>
      </c>
      <c r="J33" s="222">
        <f>'Salida Stata'!AL3</f>
        <v>101.75642395019531</v>
      </c>
      <c r="K33" s="222">
        <f>'Salida Stata'!AR3</f>
        <v>101.78123474121094</v>
      </c>
      <c r="L33" s="222">
        <f>'Salida Stata'!AX3</f>
        <v>101.79591369628906</v>
      </c>
      <c r="M33" s="222">
        <f>'Salida Stata'!BD3</f>
        <v>101.82838439941406</v>
      </c>
      <c r="N33" s="222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1.7010849450066035E-2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">
      <c r="D34" s="37">
        <f>+CUY!A7</f>
        <v>42767</v>
      </c>
      <c r="E34" s="222">
        <f>'Salida Stata'!H4</f>
        <v>103.07835388183594</v>
      </c>
      <c r="F34" s="222">
        <f>'Salida Stata'!N4</f>
        <v>103.11430358886719</v>
      </c>
      <c r="G34" s="222">
        <f>'Salida Stata'!T4</f>
        <v>103.28166961669922</v>
      </c>
      <c r="H34" s="222">
        <f>'Salida Stata'!Z4</f>
        <v>103.36339569091797</v>
      </c>
      <c r="I34" s="222">
        <f>'Salida Stata'!AF4</f>
        <v>103.26448059082031</v>
      </c>
      <c r="J34" s="222">
        <f>'Salida Stata'!AL4</f>
        <v>103.35926818847656</v>
      </c>
      <c r="K34" s="222">
        <f>'Salida Stata'!AR4</f>
        <v>103.42000579833984</v>
      </c>
      <c r="L34" s="222">
        <f>'Salida Stata'!AX4</f>
        <v>103.46234130859375</v>
      </c>
      <c r="M34" s="222">
        <f>'Salida Stata'!BD4</f>
        <v>103.52762603759766</v>
      </c>
      <c r="N34" s="222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1.2234663007470337E-2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">
      <c r="D35" s="37">
        <f>+CUY!A8</f>
        <v>42795</v>
      </c>
      <c r="E35" s="222">
        <f>'Salida Stata'!H5</f>
        <v>105.65979766845703</v>
      </c>
      <c r="F35" s="222">
        <f>'Salida Stata'!N5</f>
        <v>105.76007843017578</v>
      </c>
      <c r="G35" s="222">
        <f>'Salida Stata'!T5</f>
        <v>105.93234252929688</v>
      </c>
      <c r="H35" s="222">
        <f>'Salida Stata'!Z5</f>
        <v>106.02092742919922</v>
      </c>
      <c r="I35" s="222">
        <f>'Salida Stata'!AF5</f>
        <v>105.98654174804688</v>
      </c>
      <c r="J35" s="222">
        <f>'Salida Stata'!AL5</f>
        <v>106.016357421875</v>
      </c>
      <c r="K35" s="222">
        <f>'Salida Stata'!AR5</f>
        <v>106.08164215087891</v>
      </c>
      <c r="L35" s="222">
        <f>'Salida Stata'!AX5</f>
        <v>106.07450103759766</v>
      </c>
      <c r="M35" s="222">
        <f>'Salida Stata'!BD5</f>
        <v>106.14899444580078</v>
      </c>
      <c r="N35" s="222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1.6674368265135797E-2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">
      <c r="D36" s="37">
        <f>+CUY!A9</f>
        <v>42826</v>
      </c>
      <c r="E36" s="222">
        <f>'Salida Stata'!H6</f>
        <v>109.13150024414062</v>
      </c>
      <c r="F36" s="222">
        <f>'Salida Stata'!N6</f>
        <v>109.36410522460938</v>
      </c>
      <c r="G36" s="222">
        <f>'Salida Stata'!T6</f>
        <v>109.49854278564453</v>
      </c>
      <c r="H36" s="222">
        <f>'Salida Stata'!Z6</f>
        <v>109.58688354492188</v>
      </c>
      <c r="I36" s="222">
        <f>'Salida Stata'!AF6</f>
        <v>109.57608032226562</v>
      </c>
      <c r="J36" s="222">
        <f>'Salida Stata'!AL6</f>
        <v>109.51718139648438</v>
      </c>
      <c r="K36" s="222">
        <f>'Salida Stata'!AR6</f>
        <v>109.49789428710938</v>
      </c>
      <c r="L36" s="222">
        <f>'Salida Stata'!AX6</f>
        <v>109.44815063476562</v>
      </c>
      <c r="M36" s="222">
        <f>'Salida Stata'!BD6</f>
        <v>109.55227661132812</v>
      </c>
      <c r="N36" s="222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3.1300415043552077E-2</v>
      </c>
      <c r="AQ36" s="24">
        <f t="shared" si="11"/>
        <v>1.7391956900818517E-3</v>
      </c>
      <c r="AT36" s="19">
        <f t="shared" si="8"/>
        <v>109.13150024414062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">
      <c r="D37" s="37">
        <f>+CUY!A10</f>
        <v>42856</v>
      </c>
      <c r="E37" s="222">
        <f>'Salida Stata'!H7</f>
        <v>111.03797149658203</v>
      </c>
      <c r="F37" s="222">
        <f>'Salida Stata'!N7</f>
        <v>111.26253509521484</v>
      </c>
      <c r="G37" s="222">
        <f>'Salida Stata'!T7</f>
        <v>111.34070587158203</v>
      </c>
      <c r="H37" s="222">
        <f>'Salida Stata'!Z7</f>
        <v>111.42481231689453</v>
      </c>
      <c r="I37" s="222">
        <f>'Salida Stata'!AF7</f>
        <v>111.45428466796875</v>
      </c>
      <c r="J37" s="222">
        <f>'Salida Stata'!AL7</f>
        <v>111.35435485839844</v>
      </c>
      <c r="K37" s="222">
        <f>'Salida Stata'!AR7</f>
        <v>111.31989288330078</v>
      </c>
      <c r="L37" s="222">
        <f>'Salida Stata'!AX7</f>
        <v>111.22903442382812</v>
      </c>
      <c r="M37" s="222">
        <f>'Salida Stata'!BD7</f>
        <v>111.39208984375</v>
      </c>
      <c r="N37" s="222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2.1048267115181485E-2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">
      <c r="D38" s="37">
        <f>+CUY!A11</f>
        <v>42887</v>
      </c>
      <c r="E38" s="222">
        <f>'Salida Stata'!H8</f>
        <v>112.00383758544922</v>
      </c>
      <c r="F38" s="222">
        <f>'Salida Stata'!N8</f>
        <v>112.24875640869141</v>
      </c>
      <c r="G38" s="222">
        <f>'Salida Stata'!T8</f>
        <v>112.39136505126953</v>
      </c>
      <c r="H38" s="222">
        <f>'Salida Stata'!Z8</f>
        <v>112.5484619140625</v>
      </c>
      <c r="I38" s="222">
        <f>'Salida Stata'!AF8</f>
        <v>112.53416442871094</v>
      </c>
      <c r="J38" s="222">
        <f>'Salida Stata'!AL8</f>
        <v>112.50791931152344</v>
      </c>
      <c r="K38" s="222">
        <f>'Salida Stata'!AR8</f>
        <v>112.54891204833984</v>
      </c>
      <c r="L38" s="222">
        <f>'Salida Stata'!AX8</f>
        <v>112.48062133789062</v>
      </c>
      <c r="M38" s="222">
        <f>'Salida Stata'!BD8</f>
        <v>112.68894195556641</v>
      </c>
      <c r="N38" s="222">
        <f>'Salida Stata'!BJ8</f>
        <v>112.68484497070312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1.3748140558887956E-2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112.68484497070312</v>
      </c>
      <c r="AV38" s="52">
        <f t="shared" si="12"/>
        <v>-6.8100738525389559E-3</v>
      </c>
    </row>
    <row r="39" spans="4:49" x14ac:dyDescent="0.2">
      <c r="D39" s="37">
        <f>+CUY!A12</f>
        <v>42917</v>
      </c>
      <c r="E39" s="222">
        <f>'Salida Stata'!H9</f>
        <v>113.48530578613281</v>
      </c>
      <c r="F39" s="222">
        <f>'Salida Stata'!N9</f>
        <v>113.77794647216797</v>
      </c>
      <c r="G39" s="222">
        <f>'Salida Stata'!T9</f>
        <v>113.97200012207031</v>
      </c>
      <c r="H39" s="222">
        <f>'Salida Stata'!Z9</f>
        <v>114.13541412353516</v>
      </c>
      <c r="I39" s="222">
        <f>'Salida Stata'!AF9</f>
        <v>114.11854553222656</v>
      </c>
      <c r="J39" s="222">
        <f>'Salida Stata'!AL9</f>
        <v>114.13799285888672</v>
      </c>
      <c r="K39" s="222">
        <f>'Salida Stata'!AR9</f>
        <v>114.19976043701172</v>
      </c>
      <c r="L39" s="222">
        <f>'Salida Stata'!AX9</f>
        <v>114.15845489501953</v>
      </c>
      <c r="M39" s="222">
        <f>'Salida Stata'!BD9</f>
        <v>114.43871307373047</v>
      </c>
      <c r="N39" s="222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1.5870849959775057E-2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">
      <c r="D40" s="37">
        <f>+CUY!A13</f>
        <v>42948</v>
      </c>
      <c r="E40" s="222">
        <f>'Salida Stata'!H10</f>
        <v>115.16047668457031</v>
      </c>
      <c r="F40" s="222">
        <f>'Salida Stata'!N10</f>
        <v>115.41377258300781</v>
      </c>
      <c r="G40" s="222">
        <f>'Salida Stata'!T10</f>
        <v>115.59798431396484</v>
      </c>
      <c r="H40" s="222">
        <f>'Salida Stata'!Z10</f>
        <v>115.73632049560547</v>
      </c>
      <c r="I40" s="222">
        <f>'Salida Stata'!AF10</f>
        <v>115.72561645507812</v>
      </c>
      <c r="J40" s="222">
        <f>'Salida Stata'!AL10</f>
        <v>115.71586608886719</v>
      </c>
      <c r="K40" s="222">
        <f>'Salida Stata'!AR10</f>
        <v>115.71522521972656</v>
      </c>
      <c r="L40" s="222">
        <f>'Salida Stata'!AX10</f>
        <v>115.64787292480469</v>
      </c>
      <c r="M40" s="222">
        <f>'Salida Stata'!BD10</f>
        <v>115.94561767578125</v>
      </c>
      <c r="N40" s="222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1.5373037855912264E-2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">
      <c r="D41" s="37">
        <f>+CUY!A14</f>
        <v>42979</v>
      </c>
      <c r="E41" s="222">
        <f>'Salida Stata'!H11</f>
        <v>117.2021484375</v>
      </c>
      <c r="F41" s="222">
        <f>'Salida Stata'!N11</f>
        <v>117.47735595703125</v>
      </c>
      <c r="G41" s="222">
        <f>'Salida Stata'!T11</f>
        <v>117.6002197265625</v>
      </c>
      <c r="H41" s="222">
        <f>'Salida Stata'!Z11</f>
        <v>117.75796508789062</v>
      </c>
      <c r="I41" s="222">
        <f>'Salida Stata'!AF11</f>
        <v>117.73773193359375</v>
      </c>
      <c r="J41" s="222">
        <f>'Salida Stata'!AL11</f>
        <v>117.74542999267578</v>
      </c>
      <c r="K41" s="222">
        <f>'Salida Stata'!AR11</f>
        <v>117.67905426025391</v>
      </c>
      <c r="L41" s="222">
        <f>'Salida Stata'!AX11</f>
        <v>117.60922241210938</v>
      </c>
      <c r="M41" s="222">
        <f>'Salida Stata'!BD11</f>
        <v>117.96184539794922</v>
      </c>
      <c r="N41" s="222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1.5125706015868712E-2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">
      <c r="D42" s="37">
        <f>+CUY!A15</f>
        <v>43009</v>
      </c>
      <c r="E42" s="222">
        <f>'Salida Stata'!H12</f>
        <v>119.30662536621094</v>
      </c>
      <c r="F42" s="222">
        <f>'Salida Stata'!N12</f>
        <v>119.5521240234375</v>
      </c>
      <c r="G42" s="222">
        <f>'Salida Stata'!T12</f>
        <v>119.64183807373047</v>
      </c>
      <c r="H42" s="222">
        <f>'Salida Stata'!Z12</f>
        <v>119.80899810791016</v>
      </c>
      <c r="I42" s="222">
        <f>'Salida Stata'!AF12</f>
        <v>119.81881713867188</v>
      </c>
      <c r="J42" s="222">
        <f>'Salida Stata'!AL12</f>
        <v>119.80815887451172</v>
      </c>
      <c r="K42" s="222">
        <f>'Salida Stata'!AR12</f>
        <v>119.6878662109375</v>
      </c>
      <c r="L42" s="222">
        <f>'Salida Stata'!AX12</f>
        <v>119.55797576904297</v>
      </c>
      <c r="M42" s="222">
        <f>'Salida Stata'!BD12</f>
        <v>119.92073059082031</v>
      </c>
      <c r="N42" s="222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1.7944712919749195E-2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">
      <c r="D43" s="37">
        <f>+CUY!A16</f>
        <v>43040</v>
      </c>
      <c r="E43" s="222">
        <f>'Salida Stata'!H13</f>
        <v>121.02539825439453</v>
      </c>
      <c r="F43" s="222">
        <f>'Salida Stata'!N13</f>
        <v>121.31359100341797</v>
      </c>
      <c r="G43" s="222">
        <f>'Salida Stata'!T13</f>
        <v>121.51557159423828</v>
      </c>
      <c r="H43" s="222">
        <f>'Salida Stata'!Z13</f>
        <v>121.71597290039062</v>
      </c>
      <c r="I43" s="222">
        <f>'Salida Stata'!AF13</f>
        <v>121.62824249267578</v>
      </c>
      <c r="J43" s="222">
        <f>'Salida Stata'!AL13</f>
        <v>121.68842315673828</v>
      </c>
      <c r="K43" s="222">
        <f>'Salida Stata'!AR13</f>
        <v>121.61841583251953</v>
      </c>
      <c r="L43" s="222">
        <f>'Salida Stata'!AX13</f>
        <v>121.56417846679688</v>
      </c>
      <c r="M43" s="222">
        <f>'Salida Stata'!BD13</f>
        <v>121.89283752441406</v>
      </c>
      <c r="N43" s="222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1.8566897697540385E-2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">
      <c r="D44" s="37">
        <f>+CUY!A17</f>
        <v>43070</v>
      </c>
      <c r="E44" s="222">
        <f>'Salida Stata'!H14</f>
        <v>124.61968231201172</v>
      </c>
      <c r="F44" s="222">
        <f>'Salida Stata'!N14</f>
        <v>125.09835815429688</v>
      </c>
      <c r="G44" s="222">
        <f>'Salida Stata'!T14</f>
        <v>125.42513275146484</v>
      </c>
      <c r="H44" s="222">
        <f>'Salida Stata'!Z14</f>
        <v>125.86163330078125</v>
      </c>
      <c r="I44" s="222">
        <f>'Salida Stata'!AF14</f>
        <v>125.48414611816406</v>
      </c>
      <c r="J44" s="222">
        <f>'Salida Stata'!AL14</f>
        <v>125.76074981689453</v>
      </c>
      <c r="K44" s="222">
        <f>'Salida Stata'!AR14</f>
        <v>125.69033813476562</v>
      </c>
      <c r="L44" s="222">
        <f>'Salida Stata'!AX14</f>
        <v>125.67970275878906</v>
      </c>
      <c r="M44" s="222">
        <f>'Salida Stata'!BD14</f>
        <v>126.11576843261719</v>
      </c>
      <c r="N44" s="222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3.4898720201252953E-2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0.25529486287439362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">
      <c r="D45" s="37">
        <f>+CUY!A18</f>
        <v>43101</v>
      </c>
      <c r="E45" s="222">
        <f>'Salida Stata'!H15</f>
        <v>126.20127105712891</v>
      </c>
      <c r="F45" s="222">
        <f>'Salida Stata'!N15</f>
        <v>126.73296356201172</v>
      </c>
      <c r="G45" s="222">
        <f>'Salida Stata'!T15</f>
        <v>127.24594116210938</v>
      </c>
      <c r="H45" s="222">
        <f>'Salida Stata'!Z15</f>
        <v>127.74491119384766</v>
      </c>
      <c r="I45" s="222">
        <f>'Salida Stata'!AF15</f>
        <v>127.2760009765625</v>
      </c>
      <c r="J45" s="222">
        <f>'Salida Stata'!AL15</f>
        <v>127.66554260253906</v>
      </c>
      <c r="K45" s="222">
        <f>'Salida Stata'!AR15</f>
        <v>127.75591278076172</v>
      </c>
      <c r="L45" s="222">
        <f>'Salida Stata'!AX15</f>
        <v>127.84281158447266</v>
      </c>
      <c r="M45" s="222">
        <f>'Salida Stata'!BD15</f>
        <v>128.29945373535156</v>
      </c>
      <c r="N45" s="222">
        <f>'Salida Stata'!BJ15</f>
        <v>128.57986450195312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1.4739779649471707E-2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0.25249168505632347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128.57986450195312</v>
      </c>
      <c r="AV45" s="52">
        <f t="shared" si="12"/>
        <v>-2.3785934448242285E-2</v>
      </c>
    </row>
    <row r="46" spans="4:49" x14ac:dyDescent="0.2">
      <c r="D46" s="37">
        <f>+CUY!A19</f>
        <v>43132</v>
      </c>
      <c r="E46" s="222">
        <f>'Salida Stata'!H16</f>
        <v>129.37234497070312</v>
      </c>
      <c r="F46" s="222">
        <f>'Salida Stata'!N16</f>
        <v>129.92012023925781</v>
      </c>
      <c r="G46" s="222">
        <f>'Salida Stata'!T16</f>
        <v>130.60276794433594</v>
      </c>
      <c r="H46" s="222">
        <f>'Salida Stata'!Z16</f>
        <v>131.15632629394531</v>
      </c>
      <c r="I46" s="222">
        <f>'Salida Stata'!AF16</f>
        <v>130.54776000976562</v>
      </c>
      <c r="J46" s="222">
        <f>'Salida Stata'!AL16</f>
        <v>131.04176330566406</v>
      </c>
      <c r="K46" s="222">
        <f>'Salida Stata'!AR16</f>
        <v>131.2481689453125</v>
      </c>
      <c r="L46" s="222">
        <f>'Salida Stata'!AX16</f>
        <v>131.44013977050781</v>
      </c>
      <c r="M46" s="222">
        <f>'Salida Stata'!BD16</f>
        <v>131.83245849609375</v>
      </c>
      <c r="N46" s="222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2.3316411473113918E-2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0.26620372072981602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129.37234497070312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">
      <c r="D47" s="37">
        <f>+CUY!A20</f>
        <v>43160</v>
      </c>
      <c r="E47" s="222">
        <f>'Salida Stata'!H17</f>
        <v>131.99726867675781</v>
      </c>
      <c r="F47" s="222">
        <f>'Salida Stata'!N17</f>
        <v>132.68336486816406</v>
      </c>
      <c r="G47" s="222">
        <f>'Salida Stata'!T17</f>
        <v>133.36727905273438</v>
      </c>
      <c r="H47" s="222">
        <f>'Salida Stata'!Z17</f>
        <v>133.89712524414062</v>
      </c>
      <c r="I47" s="222">
        <f>'Salida Stata'!AF17</f>
        <v>133.40830993652344</v>
      </c>
      <c r="J47" s="222">
        <f>'Salida Stata'!AL17</f>
        <v>133.78184509277344</v>
      </c>
      <c r="K47" s="222">
        <f>'Salida Stata'!AR17</f>
        <v>134.03630065917969</v>
      </c>
      <c r="L47" s="222">
        <f>'Salida Stata'!AX17</f>
        <v>134.20555114746094</v>
      </c>
      <c r="M47" s="222">
        <f>'Salida Stata'!BD17</f>
        <v>134.57749938964844</v>
      </c>
      <c r="N47" s="222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1.3590763250343585E-2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0.26236328541948795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">
      <c r="D48" s="37">
        <f>+CUY!A21</f>
        <v>43191</v>
      </c>
      <c r="E48" s="222">
        <f>'Salida Stata'!H18</f>
        <v>136.16519165039062</v>
      </c>
      <c r="F48" s="222">
        <f>'Salida Stata'!N18</f>
        <v>137.04344177246094</v>
      </c>
      <c r="G48" s="222">
        <f>'Salida Stata'!T18</f>
        <v>137.73880004882812</v>
      </c>
      <c r="H48" s="222">
        <f>'Salida Stata'!Z18</f>
        <v>138.42164611816406</v>
      </c>
      <c r="I48" s="222">
        <f>'Salida Stata'!AF18</f>
        <v>137.80720520019531</v>
      </c>
      <c r="J48" s="222">
        <f>'Salida Stata'!AL18</f>
        <v>138.23789978027344</v>
      </c>
      <c r="K48" s="222">
        <f>'Salida Stata'!AR18</f>
        <v>138.44610595703125</v>
      </c>
      <c r="L48" s="222">
        <f>'Salida Stata'!AX18</f>
        <v>138.60299682617188</v>
      </c>
      <c r="M48" s="222">
        <f>'Salida Stata'!BD18</f>
        <v>139.04359436035156</v>
      </c>
      <c r="N48" s="222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2.9292245012436657E-2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0.25990518486878411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136.16519165039062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">
      <c r="D49" s="37">
        <f>+CUY!A22</f>
        <v>43221</v>
      </c>
      <c r="E49" s="222">
        <f>'Salida Stata'!H19</f>
        <v>138.81065368652344</v>
      </c>
      <c r="F49" s="222">
        <f>'Salida Stata'!N19</f>
        <v>139.57403564453125</v>
      </c>
      <c r="G49" s="222">
        <f>'Salida Stata'!T19</f>
        <v>140.28895568847656</v>
      </c>
      <c r="H49" s="222">
        <f>'Salida Stata'!Z19</f>
        <v>140.94847106933594</v>
      </c>
      <c r="I49" s="222">
        <f>'Salida Stata'!AF19</f>
        <v>140.34620666503906</v>
      </c>
      <c r="J49" s="222">
        <f>'Salida Stata'!AL19</f>
        <v>140.75590515136719</v>
      </c>
      <c r="K49" s="222">
        <f>'Salida Stata'!AR19</f>
        <v>140.99221801757812</v>
      </c>
      <c r="L49" s="222">
        <f>'Salida Stata'!AX19</f>
        <v>141.13536071777344</v>
      </c>
      <c r="M49" s="222">
        <f>'Salida Stata'!BD19</f>
        <v>141.57295227050781</v>
      </c>
      <c r="N49" s="222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2.3207184540134707E-2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0.26256914439450463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">
      <c r="D50" s="37">
        <f>+CUY!A23</f>
        <v>43252</v>
      </c>
      <c r="E50" s="222">
        <f>'Salida Stata'!H20</f>
        <v>144.26370239257812</v>
      </c>
      <c r="F50" s="222">
        <f>'Salida Stata'!N20</f>
        <v>144.82194519042969</v>
      </c>
      <c r="G50" s="222">
        <f>'Salida Stata'!T20</f>
        <v>145.51202392578125</v>
      </c>
      <c r="H50" s="222">
        <f>'Salida Stata'!Z20</f>
        <v>146.19593811035156</v>
      </c>
      <c r="I50" s="222">
        <f>'Salida Stata'!AF20</f>
        <v>145.54066467285156</v>
      </c>
      <c r="J50" s="222">
        <f>'Salida Stata'!AL20</f>
        <v>145.91534423828125</v>
      </c>
      <c r="K50" s="222">
        <f>'Salida Stata'!AR20</f>
        <v>146.12879943847656</v>
      </c>
      <c r="L50" s="222">
        <f>'Salida Stata'!AX20</f>
        <v>146.23983764648438</v>
      </c>
      <c r="M50" s="222">
        <f>'Salida Stata'!BD20</f>
        <v>146.67137145996094</v>
      </c>
      <c r="N50" s="222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4.0081736433487558E-2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0.29536623104947402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144.26370239257812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">
      <c r="D51" s="37">
        <f>+CUY!A24</f>
        <v>43282</v>
      </c>
      <c r="E51" s="222">
        <f>'Salida Stata'!H21</f>
        <v>149.6173095703125</v>
      </c>
      <c r="F51" s="222">
        <f>'Salida Stata'!N21</f>
        <v>150.0474853515625</v>
      </c>
      <c r="G51" s="222">
        <f>'Salida Stata'!T21</f>
        <v>150.82112121582031</v>
      </c>
      <c r="H51" s="222">
        <f>'Salida Stata'!Z21</f>
        <v>151.53672790527344</v>
      </c>
      <c r="I51" s="222">
        <f>'Salida Stata'!AF21</f>
        <v>150.79344177246094</v>
      </c>
      <c r="J51" s="222">
        <f>'Salida Stata'!AL21</f>
        <v>151.22419738769531</v>
      </c>
      <c r="K51" s="222">
        <f>'Salida Stata'!AR21</f>
        <v>151.53926086425781</v>
      </c>
      <c r="L51" s="222">
        <f>'Salida Stata'!AX21</f>
        <v>151.70767211914062</v>
      </c>
      <c r="M51" s="222">
        <f>'Salida Stata'!BD21</f>
        <v>152.12882995605469</v>
      </c>
      <c r="N51" s="222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3.8158666045822631E-2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0.32378606839676149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">
      <c r="D52" s="37">
        <f>+CUY!A25</f>
        <v>43313</v>
      </c>
      <c r="E52" s="222">
        <f>'Salida Stata'!H22</f>
        <v>154.88383483886719</v>
      </c>
      <c r="F52" s="222">
        <f>'Salida Stata'!N22</f>
        <v>155.22274780273438</v>
      </c>
      <c r="G52" s="222">
        <f>'Salida Stata'!T22</f>
        <v>156.03134155273438</v>
      </c>
      <c r="H52" s="222">
        <f>'Salida Stata'!Z22</f>
        <v>156.86112976074219</v>
      </c>
      <c r="I52" s="222">
        <f>'Salida Stata'!AF22</f>
        <v>156.01405334472656</v>
      </c>
      <c r="J52" s="222">
        <f>'Salida Stata'!AL22</f>
        <v>156.44384765625</v>
      </c>
      <c r="K52" s="222">
        <f>'Salida Stata'!AR22</f>
        <v>156.7078857421875</v>
      </c>
      <c r="L52" s="222">
        <f>'Salida Stata'!AX22</f>
        <v>156.79273986816406</v>
      </c>
      <c r="M52" s="222">
        <f>'Salida Stata'!BD22</f>
        <v>157.25567626953125</v>
      </c>
      <c r="N52" s="222">
        <f>'Salida Stata'!BJ22</f>
        <v>157.41543579101562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3.5592023476164636E-2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0.35014644087397784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157.41543579101562</v>
      </c>
      <c r="AV52" s="52">
        <f t="shared" si="12"/>
        <v>-2.5316009521484384E-2</v>
      </c>
    </row>
    <row r="53" spans="4:48" x14ac:dyDescent="0.2">
      <c r="D53" s="37">
        <f>+CUY!A26</f>
        <v>43344</v>
      </c>
      <c r="E53" s="222">
        <f>'Salida Stata'!H23</f>
        <v>165.92088317871094</v>
      </c>
      <c r="F53" s="222">
        <f>'Salida Stata'!N23</f>
        <v>165.92652893066406</v>
      </c>
      <c r="G53" s="222">
        <f>'Salida Stata'!T23</f>
        <v>166.71156311035156</v>
      </c>
      <c r="H53" s="222">
        <f>'Salida Stata'!Z23</f>
        <v>167.56512451171875</v>
      </c>
      <c r="I53" s="222">
        <f>'Salida Stata'!AF23</f>
        <v>166.6220703125</v>
      </c>
      <c r="J53" s="222">
        <f>'Salida Stata'!AL23</f>
        <v>167.07075500488281</v>
      </c>
      <c r="K53" s="222">
        <f>'Salida Stata'!AR23</f>
        <v>167.42654418945312</v>
      </c>
      <c r="L53" s="222">
        <f>'Salida Stata'!AX23</f>
        <v>167.51649475097656</v>
      </c>
      <c r="M53" s="222">
        <f>'Salida Stata'!BD23</f>
        <v>167.85868835449219</v>
      </c>
      <c r="N53" s="222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6.6396219649280441E-2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0.41833770141806781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">
      <c r="D54" s="37">
        <f>+CUY!A27</f>
        <v>43374</v>
      </c>
      <c r="E54" s="222">
        <f>'Salida Stata'!H24</f>
        <v>175.74404907226562</v>
      </c>
      <c r="F54" s="222">
        <f>'Salida Stata'!N24</f>
        <v>175.75233459472656</v>
      </c>
      <c r="G54" s="222">
        <f>'Salida Stata'!T24</f>
        <v>176.5345458984375</v>
      </c>
      <c r="H54" s="222">
        <f>'Salida Stata'!Z24</f>
        <v>177.68659973144531</v>
      </c>
      <c r="I54" s="222">
        <f>'Salida Stata'!AF24</f>
        <v>176.49017333984375</v>
      </c>
      <c r="J54" s="222">
        <f>'Salida Stata'!AL24</f>
        <v>177.043701171875</v>
      </c>
      <c r="K54" s="222">
        <f>'Salida Stata'!AR24</f>
        <v>177.30369567871094</v>
      </c>
      <c r="L54" s="222">
        <f>'Salida Stata'!AX24</f>
        <v>177.30107116699219</v>
      </c>
      <c r="M54" s="222">
        <f>'Salida Stata'!BD24</f>
        <v>177.57717895507812</v>
      </c>
      <c r="N54" s="222">
        <f>'Salida Stata'!BJ24</f>
        <v>177.99661254882812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6.0387170301622772E-2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0.47747425046784597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175.74404907226562</v>
      </c>
      <c r="AU54" s="19">
        <f t="shared" si="9"/>
        <v>177.99661254882812</v>
      </c>
      <c r="AV54" s="52">
        <f t="shared" si="12"/>
        <v>-2.252563476562508E-2</v>
      </c>
    </row>
    <row r="55" spans="4:48" x14ac:dyDescent="0.2">
      <c r="D55" s="37">
        <f>+CUY!A28</f>
        <v>43405</v>
      </c>
      <c r="E55" s="222">
        <f>'Salida Stata'!H25</f>
        <v>182.078369140625</v>
      </c>
      <c r="F55" s="222">
        <f>'Salida Stata'!N25</f>
        <v>182.22572326660156</v>
      </c>
      <c r="G55" s="222">
        <f>'Salida Stata'!T25</f>
        <v>182.89105224609375</v>
      </c>
      <c r="H55" s="222">
        <f>'Salida Stata'!Z25</f>
        <v>184.21882629394531</v>
      </c>
      <c r="I55" s="222">
        <f>'Salida Stata'!AF25</f>
        <v>183.05393981933594</v>
      </c>
      <c r="J55" s="222">
        <f>'Salida Stata'!AL25</f>
        <v>183.72866821289062</v>
      </c>
      <c r="K55" s="222">
        <f>'Salida Stata'!AR25</f>
        <v>183.79103088378906</v>
      </c>
      <c r="L55" s="222">
        <f>'Salida Stata'!AX25</f>
        <v>183.64414978027344</v>
      </c>
      <c r="M55" s="222">
        <f>'Salida Stata'!BD25</f>
        <v>184.10206604003906</v>
      </c>
      <c r="N55" s="222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3.9452942101013244E-2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0.50777033889366718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">
      <c r="D56" s="37">
        <f>+CUY!A29</f>
        <v>43435</v>
      </c>
      <c r="E56" s="222">
        <f>'Salida Stata'!H26</f>
        <v>186.05508422851562</v>
      </c>
      <c r="F56" s="222">
        <f>'Salida Stata'!N26</f>
        <v>186.38101196289062</v>
      </c>
      <c r="G56" s="222">
        <f>'Salida Stata'!T26</f>
        <v>187.24201965332031</v>
      </c>
      <c r="H56" s="222">
        <f>'Salida Stata'!Z26</f>
        <v>188.78514099121094</v>
      </c>
      <c r="I56" s="222">
        <f>'Salida Stata'!AF26</f>
        <v>187.51097106933594</v>
      </c>
      <c r="J56" s="222">
        <f>'Salida Stata'!AL26</f>
        <v>188.40705871582031</v>
      </c>
      <c r="K56" s="222">
        <f>'Salida Stata'!AR26</f>
        <v>188.67384338378906</v>
      </c>
      <c r="L56" s="222">
        <f>'Salida Stata'!AX26</f>
        <v>188.58763122558594</v>
      </c>
      <c r="M56" s="222">
        <f>'Salida Stata'!BD26</f>
        <v>189.15118408203125</v>
      </c>
      <c r="N56" s="222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2.642153870076136E-2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0.49541971696867981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186.05508422851562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">
      <c r="D57" s="37">
        <f>+CUY!A30</f>
        <v>43466</v>
      </c>
      <c r="E57" s="222">
        <f>'Salida Stata'!H27</f>
        <v>191.29811096191406</v>
      </c>
      <c r="F57" s="222">
        <f>'Salida Stata'!N27</f>
        <v>191.66818237304688</v>
      </c>
      <c r="G57" s="222">
        <f>'Salida Stata'!T27</f>
        <v>192.74183654785156</v>
      </c>
      <c r="H57" s="222">
        <f>'Salida Stata'!Z27</f>
        <v>194.33203125</v>
      </c>
      <c r="I57" s="222">
        <f>'Salida Stata'!AF27</f>
        <v>192.98182678222656</v>
      </c>
      <c r="J57" s="222">
        <f>'Salida Stata'!AL27</f>
        <v>193.96260070800781</v>
      </c>
      <c r="K57" s="222">
        <f>'Salida Stata'!AR27</f>
        <v>194.40762329101562</v>
      </c>
      <c r="L57" s="222">
        <f>'Salida Stata'!AX27</f>
        <v>194.40652465820312</v>
      </c>
      <c r="M57" s="222">
        <f>'Salida Stata'!BD27</f>
        <v>195.14738464355469</v>
      </c>
      <c r="N57" s="222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2.8881640532941288E-2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0.51626054535038945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">
      <c r="D58" s="37">
        <f>+CUY!A31</f>
        <v>43497</v>
      </c>
      <c r="E58" s="222">
        <f>'Salida Stata'!H28</f>
        <v>199.37791442871094</v>
      </c>
      <c r="F58" s="222">
        <f>'Salida Stata'!N28</f>
        <v>199.47506713867188</v>
      </c>
      <c r="G58" s="222">
        <f>'Salida Stata'!T28</f>
        <v>200.41015625</v>
      </c>
      <c r="H58" s="222">
        <f>'Salida Stata'!Z28</f>
        <v>201.89930725097656</v>
      </c>
      <c r="I58" s="222">
        <f>'Salida Stata'!AF28</f>
        <v>200.39984130859375</v>
      </c>
      <c r="J58" s="222">
        <f>'Salida Stata'!AL28</f>
        <v>201.28494262695312</v>
      </c>
      <c r="K58" s="222">
        <f>'Salida Stata'!AR28</f>
        <v>201.38253784179688</v>
      </c>
      <c r="L58" s="222">
        <f>'Salida Stata'!AX28</f>
        <v>201.34805297851562</v>
      </c>
      <c r="M58" s="222">
        <f>'Salida Stata'!BD28</f>
        <v>202.07052612304688</v>
      </c>
      <c r="N58" s="222">
        <f>'Salida Stata'!BJ28</f>
        <v>202.10610961914062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3.451350382235252E-2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0.53285141515512091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202.10610961914062</v>
      </c>
      <c r="AV58" s="52">
        <f t="shared" si="12"/>
        <v>-2.7281951904297053E-2</v>
      </c>
    </row>
    <row r="59" spans="4:48" x14ac:dyDescent="0.2">
      <c r="D59" s="37">
        <f>+CUY!A32</f>
        <v>43525</v>
      </c>
      <c r="E59" s="222">
        <f>'Salida Stata'!H29</f>
        <v>208.52850341796875</v>
      </c>
      <c r="F59" s="222">
        <f>'Salida Stata'!N29</f>
        <v>208.65254211425781</v>
      </c>
      <c r="G59" s="222">
        <f>'Salida Stata'!T29</f>
        <v>209.58090209960938</v>
      </c>
      <c r="H59" s="222">
        <f>'Salida Stata'!Z29</f>
        <v>210.91279602050781</v>
      </c>
      <c r="I59" s="222">
        <f>'Salida Stata'!AF29</f>
        <v>209.55661010742188</v>
      </c>
      <c r="J59" s="222">
        <f>'Salida Stata'!AL29</f>
        <v>210.14938354492188</v>
      </c>
      <c r="K59" s="222">
        <f>'Salida Stata'!AR29</f>
        <v>210.18849182128906</v>
      </c>
      <c r="L59" s="222">
        <f>'Salida Stata'!AX29</f>
        <v>210.15797424316406</v>
      </c>
      <c r="M59" s="222">
        <f>'Salida Stata'!BD29</f>
        <v>210.64369201660156</v>
      </c>
      <c r="N59" s="222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3.5425473519760109E-2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0.56587200664970871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">
      <c r="D60" s="37">
        <f>+CUY!A33</f>
        <v>43556</v>
      </c>
      <c r="E60" s="222">
        <f>'Salida Stata'!H30</f>
        <v>215.25605773925781</v>
      </c>
      <c r="F60" s="222">
        <f>'Salida Stata'!N30</f>
        <v>215.48799133300781</v>
      </c>
      <c r="G60" s="222">
        <f>'Salida Stata'!T30</f>
        <v>216.40306091308594</v>
      </c>
      <c r="H60" s="222">
        <f>'Salida Stata'!Z30</f>
        <v>217.91827392578125</v>
      </c>
      <c r="I60" s="222">
        <f>'Salida Stata'!AF30</f>
        <v>216.59257507324219</v>
      </c>
      <c r="J60" s="222">
        <f>'Salida Stata'!AL30</f>
        <v>217.20709228515625</v>
      </c>
      <c r="K60" s="222">
        <f>'Salida Stata'!AR30</f>
        <v>217.3492431640625</v>
      </c>
      <c r="L60" s="222">
        <f>'Salida Stata'!AX30</f>
        <v>217.25782775878906</v>
      </c>
      <c r="M60" s="222">
        <f>'Salida Stata'!BD30</f>
        <v>217.74832153320312</v>
      </c>
      <c r="N60" s="222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3.1762068312534808E-2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0.5696293721459853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">
      <c r="D61" s="37">
        <f>+CUY!A34</f>
        <v>43586</v>
      </c>
      <c r="E61" s="222">
        <f>'Salida Stata'!H31</f>
        <v>221.30024719238281</v>
      </c>
      <c r="F61" s="222">
        <f>'Salida Stata'!N31</f>
        <v>221.56246948242188</v>
      </c>
      <c r="G61" s="222">
        <f>'Salida Stata'!T31</f>
        <v>222.49348449707031</v>
      </c>
      <c r="H61" s="222">
        <f>'Salida Stata'!Z31</f>
        <v>224.19856262207031</v>
      </c>
      <c r="I61" s="222">
        <f>'Salida Stata'!AF31</f>
        <v>222.78367614746094</v>
      </c>
      <c r="J61" s="222">
        <f>'Salida Stata'!AL31</f>
        <v>223.56521606445312</v>
      </c>
      <c r="K61" s="222">
        <f>'Salida Stata'!AR31</f>
        <v>223.72407531738281</v>
      </c>
      <c r="L61" s="222">
        <f>'Salida Stata'!AX31</f>
        <v>223.60391235351562</v>
      </c>
      <c r="M61" s="222">
        <f>'Salida Stata'!BD31</f>
        <v>224.18626403808594</v>
      </c>
      <c r="N61" s="222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3.2874377693619339E-2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0.58445912563988611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">
      <c r="D62" s="37">
        <f>+CUY!A35</f>
        <v>43617</v>
      </c>
      <c r="E62" s="222">
        <f>'Salida Stata'!H32</f>
        <v>227.07954406738281</v>
      </c>
      <c r="F62" s="222">
        <f>'Salida Stata'!N32</f>
        <v>227.45774841308594</v>
      </c>
      <c r="G62" s="222">
        <f>'Salida Stata'!T32</f>
        <v>228.32939147949219</v>
      </c>
      <c r="H62" s="222">
        <f>'Salida Stata'!Z32</f>
        <v>230.11341857910156</v>
      </c>
      <c r="I62" s="222">
        <f>'Salida Stata'!AF32</f>
        <v>228.72125244140625</v>
      </c>
      <c r="J62" s="222">
        <f>'Salida Stata'!AL32</f>
        <v>229.5423583984375</v>
      </c>
      <c r="K62" s="222">
        <f>'Salida Stata'!AR32</f>
        <v>229.56985473632812</v>
      </c>
      <c r="L62" s="222">
        <f>'Salida Stata'!AX32</f>
        <v>229.3724365234375</v>
      </c>
      <c r="M62" s="222">
        <f>'Salida Stata'!BD32</f>
        <v>230.08937072753906</v>
      </c>
      <c r="N62" s="222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2.9839121856679807E-2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0.56885554029832863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">
      <c r="D63" s="37">
        <f>+CUY!A36</f>
        <v>43647</v>
      </c>
      <c r="E63" s="222">
        <f>'Salida Stata'!H33</f>
        <v>232.85124206542969</v>
      </c>
      <c r="F63" s="222">
        <f>'Salida Stata'!N33</f>
        <v>233.37672424316406</v>
      </c>
      <c r="G63" s="222">
        <f>'Salida Stata'!T33</f>
        <v>234.51011657714844</v>
      </c>
      <c r="H63" s="222">
        <f>'Salida Stata'!Z33</f>
        <v>236.51704406738281</v>
      </c>
      <c r="I63" s="222">
        <f>'Salida Stata'!AF33</f>
        <v>234.92633056640625</v>
      </c>
      <c r="J63" s="222">
        <f>'Salida Stata'!AL33</f>
        <v>235.97752380371094</v>
      </c>
      <c r="K63" s="222">
        <f>'Salida Stata'!AR33</f>
        <v>236.31307983398438</v>
      </c>
      <c r="L63" s="222">
        <f>'Salida Stata'!AX33</f>
        <v>236.26573181152344</v>
      </c>
      <c r="M63" s="222">
        <f>'Salida Stata'!BD33</f>
        <v>237.24409484863281</v>
      </c>
      <c r="N63" s="222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2.9813225552052236E-2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0.55624398969137756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">
      <c r="D64" s="37">
        <f>+CUY!A37</f>
        <v>43678</v>
      </c>
      <c r="E64" s="222">
        <f>'Salida Stata'!H34</f>
        <v>243.4896240234375</v>
      </c>
      <c r="F64" s="222">
        <f>'Salida Stata'!N34</f>
        <v>243.87318420410156</v>
      </c>
      <c r="G64" s="222">
        <f>'Salida Stata'!T34</f>
        <v>244.93254089355469</v>
      </c>
      <c r="H64" s="222">
        <f>'Salida Stata'!Z34</f>
        <v>246.91537475585938</v>
      </c>
      <c r="I64" s="222">
        <f>'Salida Stata'!AF34</f>
        <v>245.24876403808594</v>
      </c>
      <c r="J64" s="222">
        <f>'Salida Stata'!AL34</f>
        <v>246.27114868164062</v>
      </c>
      <c r="K64" s="222">
        <f>'Salida Stata'!AR34</f>
        <v>246.45086669921875</v>
      </c>
      <c r="L64" s="222">
        <f>'Salida Stata'!AX34</f>
        <v>246.37672424316406</v>
      </c>
      <c r="M64" s="222">
        <f>'Salida Stata'!BD34</f>
        <v>247.40248107910156</v>
      </c>
      <c r="N64" s="222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4.5096153245478998E-2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0.57052639482336587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">
      <c r="D65" s="37">
        <f>+CUY!A38</f>
        <v>43709</v>
      </c>
      <c r="E65" s="222">
        <f>'Salida Stata'!H35</f>
        <v>257.60870361328125</v>
      </c>
      <c r="F65" s="222">
        <f>'Salida Stata'!N35</f>
        <v>257.96292114257812</v>
      </c>
      <c r="G65" s="222">
        <f>'Salida Stata'!T35</f>
        <v>258.95071411132812</v>
      </c>
      <c r="H65" s="222">
        <f>'Salida Stata'!Z35</f>
        <v>261.1671142578125</v>
      </c>
      <c r="I65" s="222">
        <f>'Salida Stata'!AF35</f>
        <v>259.544677734375</v>
      </c>
      <c r="J65" s="222">
        <f>'Salida Stata'!AL35</f>
        <v>260.72628784179688</v>
      </c>
      <c r="K65" s="222">
        <f>'Salida Stata'!AR35</f>
        <v>260.99310302734375</v>
      </c>
      <c r="L65" s="222">
        <f>'Salida Stata'!AX35</f>
        <v>260.78372192382812</v>
      </c>
      <c r="M65" s="222">
        <f>'Salida Stata'!BD35</f>
        <v>262.18154907226562</v>
      </c>
      <c r="N65" s="222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5.651477334209587E-2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0.55597357481283805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">
      <c r="D66" s="37">
        <f>+CUY!A39</f>
        <v>43739</v>
      </c>
      <c r="E66" s="222">
        <f>'Salida Stata'!H36</f>
        <v>266.62701416015625</v>
      </c>
      <c r="F66" s="222">
        <f>'Salida Stata'!N36</f>
        <v>267.22210693359375</v>
      </c>
      <c r="G66" s="222">
        <f>'Salida Stata'!T36</f>
        <v>268.24954223632812</v>
      </c>
      <c r="H66" s="222">
        <f>'Salida Stata'!Z36</f>
        <v>270.61602783203125</v>
      </c>
      <c r="I66" s="222">
        <f>'Salida Stata'!AF36</f>
        <v>268.99481201171875</v>
      </c>
      <c r="J66" s="222">
        <f>'Salida Stata'!AL36</f>
        <v>270.48419189453125</v>
      </c>
      <c r="K66" s="222">
        <f>'Salida Stata'!AR36</f>
        <v>270.82537841796875</v>
      </c>
      <c r="L66" s="222">
        <f>'Salida Stata'!AX36</f>
        <v>270.64675903320312</v>
      </c>
      <c r="M66" s="222">
        <f>'Salida Stata'!BD36</f>
        <v>272.07229614257812</v>
      </c>
      <c r="N66" s="222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3.8237758932276211E-2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0.5234723339891123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">
      <c r="D67" s="37">
        <f>+CUY!A40</f>
        <v>43770</v>
      </c>
      <c r="E67" s="222">
        <f>'Salida Stata'!H37</f>
        <v>279.26885986328125</v>
      </c>
      <c r="F67" s="222">
        <f>'Salida Stata'!N37</f>
        <v>279.708984375</v>
      </c>
      <c r="G67" s="222">
        <f>'Salida Stata'!T37</f>
        <v>280.59408569335938</v>
      </c>
      <c r="H67" s="222">
        <f>'Salida Stata'!Z37</f>
        <v>283.01263427734375</v>
      </c>
      <c r="I67" s="222">
        <f>'Salida Stata'!AF37</f>
        <v>281.3861083984375</v>
      </c>
      <c r="J67" s="222">
        <f>'Salida Stata'!AL37</f>
        <v>282.88168334960938</v>
      </c>
      <c r="K67" s="222">
        <f>'Salida Stata'!AR37</f>
        <v>282.902587890625</v>
      </c>
      <c r="L67" s="222">
        <f>'Salida Stata'!AX37</f>
        <v>282.58468627929688</v>
      </c>
      <c r="M67" s="222">
        <f>'Salida Stata'!BD37</f>
        <v>283.949951171875</v>
      </c>
      <c r="N67" s="222">
        <f>'Salida Stata'!BJ37</f>
        <v>283.65274047851562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4.8000443036970042E-2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0.53599996335380062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283.65274047851562</v>
      </c>
      <c r="AV67" s="52">
        <f t="shared" si="12"/>
        <v>-4.383880615234359E-2</v>
      </c>
    </row>
    <row r="68" spans="4:48" x14ac:dyDescent="0.2">
      <c r="D68" s="37">
        <f>+CUY!A41</f>
        <v>43800</v>
      </c>
      <c r="E68" s="222">
        <f>'Salida Stata'!H38</f>
        <v>287.83834838867188</v>
      </c>
      <c r="F68" s="222">
        <f>'Salida Stata'!N38</f>
        <v>288.41793823242188</v>
      </c>
      <c r="G68" s="222">
        <f>'Salida Stata'!T38</f>
        <v>289.5631103515625</v>
      </c>
      <c r="H68" s="222">
        <f>'Salida Stata'!Z38</f>
        <v>292.32980346679688</v>
      </c>
      <c r="I68" s="222">
        <f>'Salida Stata'!AF38</f>
        <v>290.54193115234375</v>
      </c>
      <c r="J68" s="222">
        <f>'Salida Stata'!AL38</f>
        <v>292.41656494140625</v>
      </c>
      <c r="K68" s="222">
        <f>'Salida Stata'!AR38</f>
        <v>292.58135986328125</v>
      </c>
      <c r="L68" s="222">
        <f>'Salida Stata'!AX38</f>
        <v>292.2833251953125</v>
      </c>
      <c r="M68" s="222">
        <f>'Salida Stata'!BD38</f>
        <v>293.69650268554688</v>
      </c>
      <c r="N68" s="222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3.4077964246265413E-2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0.54745750678396021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">
      <c r="D69" s="37">
        <f>+CUY!A42</f>
        <v>43831</v>
      </c>
      <c r="E69" s="222">
        <f>'Salida Stata'!H39</f>
        <v>296.30441284179688</v>
      </c>
      <c r="F69" s="222">
        <f>'Salida Stata'!N39</f>
        <v>296.16494750976562</v>
      </c>
      <c r="G69" s="222">
        <f>'Salida Stata'!T39</f>
        <v>297.40939331054688</v>
      </c>
      <c r="H69" s="222">
        <f>'Salida Stata'!Z39</f>
        <v>299.76205444335938</v>
      </c>
      <c r="I69" s="222">
        <f>'Salida Stata'!AF39</f>
        <v>297.87295532226562</v>
      </c>
      <c r="J69" s="222">
        <f>'Salida Stata'!AL39</f>
        <v>299.397216796875</v>
      </c>
      <c r="K69" s="222">
        <f>'Salida Stata'!AR39</f>
        <v>299.6717529296875</v>
      </c>
      <c r="L69" s="222">
        <f>'Salida Stata'!AX39</f>
        <v>299.49002075195312</v>
      </c>
      <c r="M69" s="222">
        <f>'Salida Stata'!BD39</f>
        <v>300.52816772460938</v>
      </c>
      <c r="N69" s="222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2.4798306606912623E-2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0.54131609509226597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">
      <c r="D70" s="37">
        <f>+CUY!A43</f>
        <v>43862</v>
      </c>
      <c r="E70" s="222">
        <f>'Salida Stata'!H40</f>
        <v>304.05783081054688</v>
      </c>
      <c r="F70" s="222">
        <f>'Salida Stata'!N40</f>
        <v>303.50357055664062</v>
      </c>
      <c r="G70" s="222">
        <f>'Salida Stata'!T40</f>
        <v>304.46151733398438</v>
      </c>
      <c r="H70" s="222">
        <f>'Salida Stata'!Z40</f>
        <v>306.64126586914062</v>
      </c>
      <c r="I70" s="222">
        <f>'Salida Stata'!AF40</f>
        <v>304.88983154296875</v>
      </c>
      <c r="J70" s="222">
        <f>'Salida Stata'!AL40</f>
        <v>306.09259033203125</v>
      </c>
      <c r="K70" s="222">
        <f>'Salida Stata'!AR40</f>
        <v>306.24819946289062</v>
      </c>
      <c r="L70" s="222">
        <f>'Salida Stata'!AX40</f>
        <v>305.89584350585938</v>
      </c>
      <c r="M70" s="222">
        <f>'Salida Stata'!BD40</f>
        <v>307.01071166992188</v>
      </c>
      <c r="N70" s="222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1.9498024150893301E-2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0.5189446128374291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">
      <c r="D71" s="37">
        <f>+CUY!A44</f>
        <v>43891</v>
      </c>
      <c r="E71" s="222">
        <f>'Salida Stata'!H41</f>
        <v>313.58868408203125</v>
      </c>
      <c r="F71" s="222">
        <f>'Salida Stata'!N41</f>
        <v>313.29901123046875</v>
      </c>
      <c r="G71" s="222">
        <f>'Salida Stata'!T41</f>
        <v>314.111328125</v>
      </c>
      <c r="H71" s="222">
        <f>'Salida Stata'!Z41</f>
        <v>316.17572021484375</v>
      </c>
      <c r="I71" s="222">
        <f>'Salida Stata'!AF41</f>
        <v>314.76705932617188</v>
      </c>
      <c r="J71" s="222">
        <f>'Salida Stata'!AL41</f>
        <v>315.5697021484375</v>
      </c>
      <c r="K71" s="222">
        <f>'Salida Stata'!AR41</f>
        <v>315.64212036132812</v>
      </c>
      <c r="L71" s="222">
        <f>'Salida Stata'!AX41</f>
        <v>315.15054321289062</v>
      </c>
      <c r="M71" s="222">
        <f>'Salida Stata'!BD41</f>
        <v>316.16397094726562</v>
      </c>
      <c r="N71" s="222">
        <f>'Salida Stata'!BJ41</f>
        <v>315.10147094726562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2.2536234715849757E-2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0.50003640520156489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315.10147094726562</v>
      </c>
      <c r="AV71" s="52">
        <f t="shared" si="12"/>
        <v>-1.5127868652343501E-2</v>
      </c>
    </row>
    <row r="72" spans="4:48" x14ac:dyDescent="0.2">
      <c r="D72" s="37">
        <f>+CUY!A45</f>
        <v>43922</v>
      </c>
      <c r="E72" s="222">
        <f>'Salida Stata'!H42</f>
        <v>318.70620727539062</v>
      </c>
      <c r="F72" s="222">
        <f>'Salida Stata'!N42</f>
        <v>318.14828491210938</v>
      </c>
      <c r="G72" s="222">
        <f>'Salida Stata'!T42</f>
        <v>318.5673828125</v>
      </c>
      <c r="H72" s="222">
        <f>'Salida Stata'!Z42</f>
        <v>320.31658935546875</v>
      </c>
      <c r="I72" s="222">
        <f>'Salida Stata'!AF42</f>
        <v>319.12548828125</v>
      </c>
      <c r="J72" s="222">
        <f>'Salida Stata'!AL42</f>
        <v>319.58538818359375</v>
      </c>
      <c r="K72" s="222">
        <f>'Salida Stata'!AR42</f>
        <v>319.23178100585938</v>
      </c>
      <c r="L72" s="222">
        <f>'Salida Stata'!AX42</f>
        <v>318.632080078125</v>
      </c>
      <c r="M72" s="222">
        <f>'Salida Stata'!BD42</f>
        <v>319.59515380859375</v>
      </c>
      <c r="N72" s="222">
        <f>'Salida Stata'!BJ42</f>
        <v>317.91116333007812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1.1190391924052134E-2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0.47012809160246305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318.70620727539062</v>
      </c>
      <c r="AU72" s="19">
        <f t="shared" si="9"/>
        <v>317.91116333007812</v>
      </c>
      <c r="AV72" s="52">
        <f t="shared" si="12"/>
        <v>7.9504394531246803E-3</v>
      </c>
    </row>
    <row r="73" spans="4:48" x14ac:dyDescent="0.2">
      <c r="D73" s="37">
        <f>+CUY!A46</f>
        <v>43952</v>
      </c>
      <c r="E73" s="222">
        <f>'Salida Stata'!H43</f>
        <v>322.73031616210938</v>
      </c>
      <c r="F73" s="222">
        <f>'Salida Stata'!N43</f>
        <v>322.14923095703125</v>
      </c>
      <c r="G73" s="222">
        <f>'Salida Stata'!T43</f>
        <v>322.60635375976562</v>
      </c>
      <c r="H73" s="222">
        <f>'Salida Stata'!Z43</f>
        <v>324.4423828125</v>
      </c>
      <c r="I73" s="222">
        <f>'Salida Stata'!AF43</f>
        <v>323.3040771484375</v>
      </c>
      <c r="J73" s="222">
        <f>'Salida Stata'!AL43</f>
        <v>323.80203247070312</v>
      </c>
      <c r="K73" s="222">
        <f>'Salida Stata'!AR43</f>
        <v>323.73828125</v>
      </c>
      <c r="L73" s="222">
        <f>'Salida Stata'!AX43</f>
        <v>323.1474609375</v>
      </c>
      <c r="M73" s="222">
        <f>'Salida Stata'!BD43</f>
        <v>324.2587890625</v>
      </c>
      <c r="N73" s="222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1.7422241058050458E-2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0.44813449718882747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">
      <c r="D74" s="37">
        <f>+CUY!A47</f>
        <v>43983</v>
      </c>
      <c r="E74" s="222">
        <f>'Salida Stata'!H44</f>
        <v>330.42758178710938</v>
      </c>
      <c r="F74" s="222">
        <f>'Salida Stata'!N44</f>
        <v>329.91143798828125</v>
      </c>
      <c r="G74" s="222">
        <f>'Salida Stata'!T44</f>
        <v>330.01974487304688</v>
      </c>
      <c r="H74" s="222">
        <f>'Salida Stata'!Z44</f>
        <v>331.72879028320312</v>
      </c>
      <c r="I74" s="222">
        <f>'Salida Stata'!AF44</f>
        <v>330.5958251953125</v>
      </c>
      <c r="J74" s="222">
        <f>'Salida Stata'!AL44</f>
        <v>331.17501831054688</v>
      </c>
      <c r="K74" s="222">
        <f>'Salida Stata'!AR44</f>
        <v>330.81326293945312</v>
      </c>
      <c r="L74" s="222">
        <f>'Salida Stata'!AX44</f>
        <v>330.283203125</v>
      </c>
      <c r="M74" s="222">
        <f>'Salida Stata'!BD44</f>
        <v>331.24090576171875</v>
      </c>
      <c r="N74" s="222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2.6967859753846968E-2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0.44409699889095067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">
      <c r="D75" s="37">
        <f>+CUY!A48</f>
        <v>44013</v>
      </c>
      <c r="E75" s="222">
        <f>'Salida Stata'!H45</f>
        <v>337.4566650390625</v>
      </c>
      <c r="F75" s="222">
        <f>'Salida Stata'!N45</f>
        <v>337.18365478515625</v>
      </c>
      <c r="G75" s="222">
        <f>'Salida Stata'!T45</f>
        <v>337.161865234375</v>
      </c>
      <c r="H75" s="222">
        <f>'Salida Stata'!Z45</f>
        <v>339.05679321289062</v>
      </c>
      <c r="I75" s="222">
        <f>'Salida Stata'!AF45</f>
        <v>337.89926147460938</v>
      </c>
      <c r="J75" s="222">
        <f>'Salida Stata'!AL45</f>
        <v>338.68997192382812</v>
      </c>
      <c r="K75" s="222">
        <f>'Salida Stata'!AR45</f>
        <v>338.3026123046875</v>
      </c>
      <c r="L75" s="222">
        <f>'Salida Stata'!AX45</f>
        <v>337.7662353515625</v>
      </c>
      <c r="M75" s="222">
        <f>'Salida Stata'!BD45</f>
        <v>338.79739379882812</v>
      </c>
      <c r="N75" s="222">
        <f>'Salida Stata'!BJ45</f>
        <v>337.44265747070312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2.4733899738592191E-2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0.43697431005611365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337.44265747070312</v>
      </c>
      <c r="AV75" s="52">
        <f t="shared" si="12"/>
        <v>1.4007568359364342E-4</v>
      </c>
    </row>
    <row r="76" spans="4:48" x14ac:dyDescent="0.2">
      <c r="D76" s="37">
        <f>+CUY!A49</f>
        <v>44044</v>
      </c>
      <c r="E76" s="222">
        <f>'Salida Stata'!H46</f>
        <v>346.88217163085938</v>
      </c>
      <c r="F76" s="222">
        <f>'Salida Stata'!N46</f>
        <v>346.42755126953125</v>
      </c>
      <c r="G76" s="222">
        <f>'Salida Stata'!T46</f>
        <v>346.26547241210938</v>
      </c>
      <c r="H76" s="222">
        <f>'Salida Stata'!Z46</f>
        <v>348.275634765625</v>
      </c>
      <c r="I76" s="222">
        <f>'Salida Stata'!AF46</f>
        <v>346.9576416015625</v>
      </c>
      <c r="J76" s="222">
        <f>'Salida Stata'!AL46</f>
        <v>347.85458374023438</v>
      </c>
      <c r="K76" s="222">
        <f>'Salida Stata'!AR46</f>
        <v>347.28018188476562</v>
      </c>
      <c r="L76" s="222">
        <f>'Salida Stata'!AX46</f>
        <v>346.70626831054688</v>
      </c>
      <c r="M76" s="222">
        <f>'Salida Stata'!BD46</f>
        <v>347.78005981445312</v>
      </c>
      <c r="N76" s="222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2.8186743430433703E-2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0.41372440388530474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">
      <c r="D77" s="37">
        <f>+CUY!A50</f>
        <v>44075</v>
      </c>
      <c r="E77" s="222">
        <f>'Salida Stata'!H47</f>
        <v>359.64410400390625</v>
      </c>
      <c r="F77" s="222">
        <f>'Salida Stata'!N47</f>
        <v>359.25146484375</v>
      </c>
      <c r="G77" s="222">
        <f>'Salida Stata'!T47</f>
        <v>358.67709350585938</v>
      </c>
      <c r="H77" s="222">
        <f>'Salida Stata'!Z47</f>
        <v>360.721923828125</v>
      </c>
      <c r="I77" s="222">
        <f>'Salida Stata'!AF47</f>
        <v>359.17868041992188</v>
      </c>
      <c r="J77" s="222">
        <f>'Salida Stata'!AL47</f>
        <v>360.27688598632812</v>
      </c>
      <c r="K77" s="222">
        <f>'Salida Stata'!AR47</f>
        <v>359.02157592773438</v>
      </c>
      <c r="L77" s="222">
        <f>'Salida Stata'!AX47</f>
        <v>358.46868896484375</v>
      </c>
      <c r="M77" s="222">
        <f>'Salida Stata'!BD47</f>
        <v>359.13046264648438</v>
      </c>
      <c r="N77" s="222">
        <f>'Salida Stata'!BJ47</f>
        <v>357.96865844726562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3.3446310456020534E-2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0.38285645034121618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357.96865844726562</v>
      </c>
      <c r="AV77" s="52">
        <f t="shared" si="12"/>
        <v>1.675445556640609E-2</v>
      </c>
    </row>
    <row r="78" spans="4:48" x14ac:dyDescent="0.2">
      <c r="D78" s="37">
        <f>+CUY!A51</f>
        <v>44105</v>
      </c>
      <c r="E78" s="222">
        <f>'Salida Stata'!H48</f>
        <v>373.13385009765625</v>
      </c>
      <c r="F78" s="222">
        <f>'Salida Stata'!N48</f>
        <v>372.50079345703125</v>
      </c>
      <c r="G78" s="222">
        <f>'Salida Stata'!T48</f>
        <v>371.90328979492188</v>
      </c>
      <c r="H78" s="222">
        <f>'Salida Stata'!Z48</f>
        <v>374.10360717773438</v>
      </c>
      <c r="I78" s="222">
        <f>'Salida Stata'!AF48</f>
        <v>372.31686401367188</v>
      </c>
      <c r="J78" s="222">
        <f>'Salida Stata'!AL48</f>
        <v>373.52908325195312</v>
      </c>
      <c r="K78" s="222">
        <f>'Salida Stata'!AR48</f>
        <v>372.17306518554688</v>
      </c>
      <c r="L78" s="222">
        <f>'Salida Stata'!AX48</f>
        <v>371.64501953125</v>
      </c>
      <c r="M78" s="222">
        <f>'Salida Stata'!BD48</f>
        <v>372.23843383789062</v>
      </c>
      <c r="N78" s="222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3.7650802269372452E-2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0.38410425550308358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0.38207466717027638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">
      <c r="D79" s="37">
        <f>+CUY!A52</f>
        <v>44136</v>
      </c>
      <c r="E79" s="222">
        <f>'Salida Stata'!H49</f>
        <v>384.80075073242188</v>
      </c>
      <c r="F79" s="222">
        <f>'Salida Stata'!N49</f>
        <v>384.21401977539062</v>
      </c>
      <c r="G79" s="222">
        <f>'Salida Stata'!T49</f>
        <v>383.47653198242188</v>
      </c>
      <c r="H79" s="222">
        <f>'Salida Stata'!Z49</f>
        <v>385.81039428710938</v>
      </c>
      <c r="I79" s="222">
        <f>'Salida Stata'!AF49</f>
        <v>383.9481201171875</v>
      </c>
      <c r="J79" s="222">
        <f>'Salida Stata'!AL49</f>
        <v>385.35763549804688</v>
      </c>
      <c r="K79" s="222">
        <f>'Salida Stata'!AR49</f>
        <v>383.85775756835938</v>
      </c>
      <c r="L79" s="222">
        <f>'Salida Stata'!AX49</f>
        <v>383.34060668945312</v>
      </c>
      <c r="M79" s="222">
        <f>'Salida Stata'!BD49</f>
        <v>384.11904907226562</v>
      </c>
      <c r="N79" s="222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3.4354602725798378E-2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0.36407890168026502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">
      <c r="D80" s="37">
        <f>+CUY!A53</f>
        <v>44166</v>
      </c>
      <c r="E80" s="222">
        <f>'Salida Stata'!H50</f>
        <v>402.02801513671875</v>
      </c>
      <c r="F80" s="222">
        <f>'Salida Stata'!N50</f>
        <v>401.0758056640625</v>
      </c>
      <c r="G80" s="222">
        <f>'Salida Stata'!T50</f>
        <v>400.28924560546875</v>
      </c>
      <c r="H80" s="222">
        <f>'Salida Stata'!Z50</f>
        <v>402.60928344726562</v>
      </c>
      <c r="I80" s="222">
        <f>'Salida Stata'!AF50</f>
        <v>400.4232177734375</v>
      </c>
      <c r="J80" s="222">
        <f>'Salida Stata'!AL50</f>
        <v>401.9658203125</v>
      </c>
      <c r="K80" s="222">
        <f>'Salida Stata'!AR50</f>
        <v>400.08261108398438</v>
      </c>
      <c r="L80" s="222">
        <f>'Salida Stata'!AX50</f>
        <v>399.69110107421875</v>
      </c>
      <c r="M80" s="222">
        <f>'Salida Stata'!BD50</f>
        <v>400.15438842773438</v>
      </c>
      <c r="N80" s="222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4.4311370161545405E-2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0.37757805124539301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">
      <c r="D81" s="37">
        <f>+CUY!A54</f>
        <v>44197</v>
      </c>
      <c r="E81" s="222">
        <f>'Salida Stata'!H51</f>
        <v>420.3009033203125</v>
      </c>
      <c r="F81" s="222">
        <f>'Salida Stata'!N51</f>
        <v>419.15652465820312</v>
      </c>
      <c r="G81" s="222">
        <f>'Salida Stata'!T51</f>
        <v>418.565185546875</v>
      </c>
      <c r="H81" s="222">
        <f>'Salida Stata'!Z51</f>
        <v>420.80096435546875</v>
      </c>
      <c r="I81" s="222">
        <f>'Salida Stata'!AF51</f>
        <v>418.19952392578125</v>
      </c>
      <c r="J81" s="222">
        <f>'Salida Stata'!AL51</f>
        <v>419.92269897460938</v>
      </c>
      <c r="K81" s="222">
        <f>'Salida Stata'!AR51</f>
        <v>417.848388671875</v>
      </c>
      <c r="L81" s="222">
        <f>'Salida Stata'!AX51</f>
        <v>417.73593139648438</v>
      </c>
      <c r="M81" s="222">
        <f>'Salida Stata'!BD51</f>
        <v>417.77890014648438</v>
      </c>
      <c r="N81" s="222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4.4619322979076115E-2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0.4042223157134659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">
      <c r="D82" s="37">
        <f>+CUY!A55</f>
        <v>44228</v>
      </c>
      <c r="E82" s="222">
        <f>'Salida Stata'!H52</f>
        <v>437.1103515625</v>
      </c>
      <c r="F82" s="222">
        <f>'Salida Stata'!N52</f>
        <v>436.0264892578125</v>
      </c>
      <c r="G82" s="222">
        <f>'Salida Stata'!T52</f>
        <v>435.58132934570312</v>
      </c>
      <c r="H82" s="222">
        <f>'Salida Stata'!Z52</f>
        <v>438.02490234375</v>
      </c>
      <c r="I82" s="222">
        <f>'Salida Stata'!AF52</f>
        <v>434.89749145507812</v>
      </c>
      <c r="J82" s="222">
        <f>'Salida Stata'!AL52</f>
        <v>437.06265258789062</v>
      </c>
      <c r="K82" s="222">
        <f>'Salida Stata'!AR52</f>
        <v>434.8311767578125</v>
      </c>
      <c r="L82" s="222">
        <f>'Salida Stata'!AX52</f>
        <v>434.96310424804688</v>
      </c>
      <c r="M82" s="222">
        <f>'Salida Stata'!BD52</f>
        <v>434.57589721679688</v>
      </c>
      <c r="N82" s="222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3.7207903475183546E-2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0.42861530831045824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">
      <c r="D83" s="37">
        <f>+CUY!A56</f>
        <v>44256</v>
      </c>
      <c r="E83" s="222">
        <f>'Salida Stata'!H53</f>
        <v>455.73419189453125</v>
      </c>
      <c r="F83" s="222">
        <f>'Salida Stata'!N53</f>
        <v>454.82928466796875</v>
      </c>
      <c r="G83" s="222">
        <f>'Salida Stata'!T53</f>
        <v>454.43411254882812</v>
      </c>
      <c r="H83" s="222">
        <f>'Salida Stata'!Z53</f>
        <v>456.77532958984375</v>
      </c>
      <c r="I83" s="222">
        <f>'Salida Stata'!AF53</f>
        <v>453.91378784179688</v>
      </c>
      <c r="J83" s="222">
        <f>'Salida Stata'!AL53</f>
        <v>455.87457275390625</v>
      </c>
      <c r="K83" s="222">
        <f>'Salida Stata'!AR53</f>
        <v>453.8018798828125</v>
      </c>
      <c r="L83" s="222">
        <f>'Salida Stata'!AX53</f>
        <v>453.96762084960938</v>
      </c>
      <c r="M83" s="222">
        <f>'Salida Stata'!BD53</f>
        <v>453.65231323242188</v>
      </c>
      <c r="N83" s="222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3.487703823047017E-2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0.44585700617824786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9" si="24">+($AT83/$AT$82)-($AU83/$AU$82)</f>
        <v>-1.4227108410256317E-3</v>
      </c>
    </row>
    <row r="84" spans="4:49" x14ac:dyDescent="0.2">
      <c r="D84" s="37">
        <f>+CUY!A57</f>
        <v>44287</v>
      </c>
      <c r="E84" s="222">
        <f>'Salida Stata'!H54</f>
        <v>475.05050659179688</v>
      </c>
      <c r="F84" s="222">
        <f>'Salida Stata'!N54</f>
        <v>473.93939208984375</v>
      </c>
      <c r="G84" s="222">
        <f>'Salida Stata'!T54</f>
        <v>473.57192993164062</v>
      </c>
      <c r="H84" s="222">
        <f>'Salida Stata'!Z54</f>
        <v>475.97848510742188</v>
      </c>
      <c r="I84" s="222">
        <f>'Salida Stata'!AF54</f>
        <v>472.60992431640625</v>
      </c>
      <c r="J84" s="222">
        <f>'Salida Stata'!AL54</f>
        <v>474.8486328125</v>
      </c>
      <c r="K84" s="222">
        <f>'Salida Stata'!AR54</f>
        <v>472.49591064453125</v>
      </c>
      <c r="L84" s="222">
        <f>'Salida Stata'!AX54</f>
        <v>472.94021606445312</v>
      </c>
      <c r="M84" s="222">
        <f>'Salida Stata'!BD54</f>
        <v>471.82138061523438</v>
      </c>
      <c r="N84" s="222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3.9207180060848223E-2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0.48591698869165056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">
      <c r="D85" s="37">
        <f>+CUY!A58</f>
        <v>44317</v>
      </c>
      <c r="E85" s="222">
        <f>'Salida Stata'!H55</f>
        <v>491.11917114257812</v>
      </c>
      <c r="F85" s="222">
        <f>'Salida Stata'!N55</f>
        <v>490.193603515625</v>
      </c>
      <c r="G85" s="222">
        <f>'Salida Stata'!T55</f>
        <v>490.3887939453125</v>
      </c>
      <c r="H85" s="222">
        <f>'Salida Stata'!Z55</f>
        <v>493.32693481445312</v>
      </c>
      <c r="I85" s="222">
        <f>'Salida Stata'!AF55</f>
        <v>489.552001953125</v>
      </c>
      <c r="J85" s="222">
        <f>'Salida Stata'!AL55</f>
        <v>492.331787109375</v>
      </c>
      <c r="K85" s="222">
        <f>'Salida Stata'!AR55</f>
        <v>490.50167846679688</v>
      </c>
      <c r="L85" s="222">
        <f>'Salida Stata'!AX55</f>
        <v>491.28396606445312</v>
      </c>
      <c r="M85" s="222">
        <f>'Salida Stata'!BD55</f>
        <v>489.953369140625</v>
      </c>
      <c r="N85" s="222">
        <f>'Salida Stata'!BJ55</f>
        <v>490.14785766601562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4.0598279984967567E-2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0.51976495129985167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491.11917114257812</v>
      </c>
      <c r="AU85" s="19">
        <f t="shared" si="9"/>
        <v>490.14785766601562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">
      <c r="D86" s="37">
        <f>+CUY!A59</f>
        <v>44348</v>
      </c>
      <c r="E86" s="222">
        <f>'Salida Stata'!H56</f>
        <v>509.17068481445312</v>
      </c>
      <c r="F86" s="222">
        <f>'Salida Stata'!N56</f>
        <v>508.23162841796875</v>
      </c>
      <c r="G86" s="222">
        <f>'Salida Stata'!T56</f>
        <v>508.21823120117188</v>
      </c>
      <c r="H86" s="222">
        <f>'Salida Stata'!Z56</f>
        <v>510.92453002929688</v>
      </c>
      <c r="I86" s="222">
        <f>'Salida Stata'!AF56</f>
        <v>507.05233764648438</v>
      </c>
      <c r="J86" s="222">
        <f>'Salida Stata'!AL56</f>
        <v>509.88052368164062</v>
      </c>
      <c r="K86" s="222">
        <f>'Salida Stata'!AR56</f>
        <v>507.39694213867188</v>
      </c>
      <c r="L86" s="222">
        <f>'Salida Stata'!AX56</f>
        <v>508.23947143554688</v>
      </c>
      <c r="M86" s="222">
        <f>'Salida Stata'!BD56</f>
        <v>506.74636840820312</v>
      </c>
      <c r="N86" s="222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3.9184185224999224E-2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0.53784335863109867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509.17068481445312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">
      <c r="D87" s="37">
        <f>+CUY!A60</f>
        <v>44378</v>
      </c>
      <c r="E87" s="222">
        <f>'Salida Stata'!H57</f>
        <v>525.1630859375</v>
      </c>
      <c r="F87" s="222">
        <f>'Salida Stata'!N57</f>
        <v>524.38787841796875</v>
      </c>
      <c r="G87" s="222">
        <f>'Salida Stata'!T57</f>
        <v>524.2744140625</v>
      </c>
      <c r="H87" s="222">
        <f>'Salida Stata'!Z57</f>
        <v>527.13836669921875</v>
      </c>
      <c r="I87" s="222">
        <f>'Salida Stata'!AF57</f>
        <v>523.02362060546875</v>
      </c>
      <c r="J87" s="222">
        <f>'Salida Stata'!AL57</f>
        <v>526.1456298828125</v>
      </c>
      <c r="K87" s="222">
        <f>'Salida Stata'!AR57</f>
        <v>523.3792724609375</v>
      </c>
      <c r="L87" s="222">
        <f>'Salida Stata'!AX57</f>
        <v>524.38336181640625</v>
      </c>
      <c r="M87" s="222">
        <f>'Salida Stata'!BD57</f>
        <v>523.000732421875</v>
      </c>
      <c r="N87" s="222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3.3966469661762755E-2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0.5516989033174482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">
      <c r="D88" s="37">
        <f>+CUY!A61</f>
        <v>44409</v>
      </c>
      <c r="E88" s="222">
        <f>'Salida Stata'!H58</f>
        <v>533.39593505859375</v>
      </c>
      <c r="F88" s="222">
        <f>'Salida Stata'!N58</f>
        <v>532.9442138671875</v>
      </c>
      <c r="G88" s="222">
        <f>'Salida Stata'!T58</f>
        <v>533.01513671875</v>
      </c>
      <c r="H88" s="222">
        <f>'Salida Stata'!Z58</f>
        <v>536.25140380859375</v>
      </c>
      <c r="I88" s="222">
        <f>'Salida Stata'!AF58</f>
        <v>532.21697998046875</v>
      </c>
      <c r="J88" s="222">
        <f>'Salida Stata'!AL58</f>
        <v>535.743408203125</v>
      </c>
      <c r="K88" s="222">
        <f>'Salida Stata'!AR58</f>
        <v>533.376708984375</v>
      </c>
      <c r="L88" s="222">
        <f>'Salida Stata'!AX58</f>
        <v>534.43914794921875</v>
      </c>
      <c r="M88" s="222">
        <f>'Salida Stata'!BD58</f>
        <v>533.33819580078125</v>
      </c>
      <c r="N88" s="222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1.8793310398883323E-2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0.53752270446390904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">
      <c r="D89" s="37">
        <f>+CUY!A62</f>
        <v>44440</v>
      </c>
      <c r="E89" s="222">
        <f>'Salida Stata'!H59</f>
        <v>548.94171142578125</v>
      </c>
      <c r="F89" s="222">
        <f>'Salida Stata'!N59</f>
        <v>548.735107421875</v>
      </c>
      <c r="G89" s="222">
        <f>'Salida Stata'!T59</f>
        <v>548.37841796875</v>
      </c>
      <c r="H89" s="222">
        <f>'Salida Stata'!Z59</f>
        <v>551.46051025390625</v>
      </c>
      <c r="I89" s="222">
        <f>'Salida Stata'!AF59</f>
        <v>547.49066162109375</v>
      </c>
      <c r="J89" s="222">
        <f>'Salida Stata'!AL59</f>
        <v>551.15069580078125</v>
      </c>
      <c r="K89" s="222">
        <f>'Salida Stata'!AR59</f>
        <v>548.08123779296875</v>
      </c>
      <c r="L89" s="222">
        <f>'Salida Stata'!AX59</f>
        <v>549.1285400390625</v>
      </c>
      <c r="M89" s="222">
        <f>'Salida Stata'!BD59</f>
        <v>547.8572998046875</v>
      </c>
      <c r="N89" s="222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2.6415076353131006E-2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0.52706189777834145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">
      <c r="D90" s="37">
        <f>+CUY!A63</f>
        <v>44470</v>
      </c>
      <c r="E90" s="222">
        <f>'Salida Stata'!H60</f>
        <v>565.2847900390625</v>
      </c>
      <c r="F90" s="222">
        <f>'Salida Stata'!N60</f>
        <v>565.3492431640625</v>
      </c>
      <c r="G90" s="222">
        <f>'Salida Stata'!T60</f>
        <v>565.13653564453125</v>
      </c>
      <c r="H90" s="222">
        <f>'Salida Stata'!Z60</f>
        <v>568.5477294921875</v>
      </c>
      <c r="I90" s="222">
        <f>'Salida Stata'!AF60</f>
        <v>564.36517333984375</v>
      </c>
      <c r="J90" s="222">
        <f>'Salida Stata'!AL60</f>
        <v>568.33221435546875</v>
      </c>
      <c r="K90" s="222">
        <f>'Salida Stata'!AR60</f>
        <v>565.34051513671875</v>
      </c>
      <c r="L90" s="222">
        <f>'Salida Stata'!AX60</f>
        <v>566.472412109375</v>
      </c>
      <c r="M90" s="222">
        <f>'Salida Stata'!BD60</f>
        <v>565.4246826171875</v>
      </c>
      <c r="N90" s="222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3.221563156885443E-2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0.51906321260744348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">
      <c r="D91" s="37">
        <f>+CUY!A64</f>
        <v>44501</v>
      </c>
      <c r="E91" s="222">
        <f>'Salida Stata'!H61</f>
        <v>579.966552734375</v>
      </c>
      <c r="F91" s="222">
        <f>'Salida Stata'!N61</f>
        <v>580.068359375</v>
      </c>
      <c r="G91" s="222">
        <f>'Salida Stata'!T61</f>
        <v>579.99310302734375</v>
      </c>
      <c r="H91" s="222">
        <f>'Salida Stata'!Z61</f>
        <v>583.612060546875</v>
      </c>
      <c r="I91" s="222">
        <f>'Salida Stata'!AF61</f>
        <v>579.15948486328125</v>
      </c>
      <c r="J91" s="222">
        <f>'Salida Stata'!AL61</f>
        <v>583.3563232421875</v>
      </c>
      <c r="K91" s="222">
        <f>'Salida Stata'!AR61</f>
        <v>580.51556396484375</v>
      </c>
      <c r="L91" s="222">
        <f>'Salida Stata'!AX61</f>
        <v>581.85125732421875</v>
      </c>
      <c r="M91" s="222">
        <f>'Salida Stata'!BD61</f>
        <v>580.76025390625</v>
      </c>
      <c r="N91" s="222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2.94635049524401E-2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0.51188009892747832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">
      <c r="D92" s="37">
        <f>+CUY!A65</f>
        <v>44531</v>
      </c>
      <c r="E92" s="222">
        <f>'Salida Stata'!H62</f>
        <v>604.0164794921875</v>
      </c>
      <c r="F92" s="222">
        <f>'Salida Stata'!N62</f>
        <v>603.43695068359375</v>
      </c>
      <c r="G92" s="222">
        <f>'Salida Stata'!T62</f>
        <v>603.17388916015625</v>
      </c>
      <c r="H92" s="222">
        <f>'Salida Stata'!Z62</f>
        <v>606.2236328125</v>
      </c>
      <c r="I92" s="222">
        <f>'Salida Stata'!AF62</f>
        <v>601.6051025390625</v>
      </c>
      <c r="J92" s="222">
        <f>'Salida Stata'!AL62</f>
        <v>605.60260009765625</v>
      </c>
      <c r="K92" s="222">
        <f>'Salida Stata'!AR62</f>
        <v>602.615966796875</v>
      </c>
      <c r="L92" s="222">
        <f>'Salida Stata'!AX62</f>
        <v>604.24700927734375</v>
      </c>
      <c r="M92" s="222">
        <f>'Salida Stata'!BD62</f>
        <v>602.4132080078125</v>
      </c>
      <c r="N92" s="222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4.0398169775810233E-2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0.50621484433449893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">
      <c r="D93" s="37">
        <f>+CUY!A66</f>
        <v>44562</v>
      </c>
      <c r="E93" s="222">
        <f>'Salida Stata'!H63</f>
        <v>628.2794189453125</v>
      </c>
      <c r="F93" s="222">
        <f>'Salida Stata'!N63</f>
        <v>627.61505126953125</v>
      </c>
      <c r="G93" s="222">
        <f>'Salida Stata'!T63</f>
        <v>627.72943115234375</v>
      </c>
      <c r="H93" s="222">
        <f>'Salida Stata'!Z63</f>
        <v>630.7799072265625</v>
      </c>
      <c r="I93" s="222">
        <f>'Salida Stata'!AF63</f>
        <v>625.73797607421875</v>
      </c>
      <c r="J93" s="222">
        <f>'Salida Stata'!AL63</f>
        <v>629.87725830078125</v>
      </c>
      <c r="K93" s="222">
        <f>'Salida Stata'!AR63</f>
        <v>627.33990478515625</v>
      </c>
      <c r="L93" s="222">
        <f>'Salida Stata'!AX63</f>
        <v>629.4678955078125</v>
      </c>
      <c r="M93" s="222">
        <f>'Salida Stata'!BD63</f>
        <v>627.8575439453125</v>
      </c>
      <c r="N93" s="222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4.0703989161069654E-2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0.50056940605140476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">
      <c r="D94" s="37">
        <f>+CUY!A67</f>
        <v>44593</v>
      </c>
      <c r="E94" s="222">
        <f>'Salida Stata'!H64</f>
        <v>664.06842041015625</v>
      </c>
      <c r="F94" s="222">
        <f>'Salida Stata'!N64</f>
        <v>662.50042724609375</v>
      </c>
      <c r="G94" s="222">
        <f>'Salida Stata'!T64</f>
        <v>662.47265625</v>
      </c>
      <c r="H94" s="222">
        <f>'Salida Stata'!Z64</f>
        <v>665.4439697265625</v>
      </c>
      <c r="I94" s="222">
        <f>'Salida Stata'!AF64</f>
        <v>659.81011962890625</v>
      </c>
      <c r="J94" s="222">
        <f>'Salida Stata'!AL64</f>
        <v>663.8209228515625</v>
      </c>
      <c r="K94" s="222">
        <f>'Salida Stata'!AR64</f>
        <v>660.77410888671875</v>
      </c>
      <c r="L94" s="222">
        <f>'Salida Stata'!AX64</f>
        <v>663.05792236328125</v>
      </c>
      <c r="M94" s="222">
        <f>'Salida Stata'!BD64</f>
        <v>660.6708984375</v>
      </c>
      <c r="N94" s="222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5.0517848543480959E-2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0.51982542627530925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">
      <c r="D95" s="37">
        <f>+CUY!A68</f>
        <v>44621</v>
      </c>
      <c r="E95" s="222">
        <f>'Salida Stata'!H65</f>
        <v>711.75</v>
      </c>
      <c r="F95" s="222">
        <f>'Salida Stata'!N65</f>
        <v>709.41241455078125</v>
      </c>
      <c r="G95" s="222">
        <f>'Salida Stata'!T65</f>
        <v>708.552001953125</v>
      </c>
      <c r="H95" s="222">
        <f>'Salida Stata'!Z65</f>
        <v>711.07855224609375</v>
      </c>
      <c r="I95" s="222">
        <f>'Salida Stata'!AF65</f>
        <v>705.427490234375</v>
      </c>
      <c r="J95" s="222">
        <f>'Salida Stata'!AL65</f>
        <v>708.54736328125</v>
      </c>
      <c r="K95" s="222">
        <f>'Salida Stata'!AR65</f>
        <v>704.27813720703125</v>
      </c>
      <c r="L95" s="222">
        <f>'Salida Stata'!AX65</f>
        <v>706.29351806640625</v>
      </c>
      <c r="M95" s="222">
        <f>'Salida Stata'!BD65</f>
        <v>702.50787353515625</v>
      </c>
      <c r="N95" s="222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5.8705444502971549E-2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0.55481993903644811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">
      <c r="D96" s="37">
        <f>+CUY!A69</f>
        <v>44652</v>
      </c>
      <c r="E96" s="222">
        <f>'Salida Stata'!H66</f>
        <v>753.12628173828125</v>
      </c>
      <c r="F96" s="222">
        <f>'Salida Stata'!N66</f>
        <v>751.21246337890625</v>
      </c>
      <c r="G96" s="222">
        <f>'Salida Stata'!T66</f>
        <v>749.67779541015625</v>
      </c>
      <c r="H96" s="222">
        <f>'Salida Stata'!Z66</f>
        <v>752.49078369140625</v>
      </c>
      <c r="I96" s="222">
        <f>'Salida Stata'!AF66</f>
        <v>746.5125732421875</v>
      </c>
      <c r="J96" s="222">
        <f>'Salida Stata'!AL66</f>
        <v>749.87060546875</v>
      </c>
      <c r="K96" s="222">
        <f>'Salida Stata'!AR66</f>
        <v>744.849853515625</v>
      </c>
      <c r="L96" s="222">
        <f>'Salida Stata'!AX66</f>
        <v>747.0133056640625</v>
      </c>
      <c r="M96" s="222">
        <f>'Salida Stata'!BD66</f>
        <v>742.60955810546875</v>
      </c>
      <c r="N96" s="222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5.6420296634153155E-2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0.5805735109657395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">
      <c r="D97" s="37">
        <f>+CUY!A70</f>
        <v>44682</v>
      </c>
      <c r="E97" s="222">
        <f>'Salida Stata'!H67</f>
        <v>791.08575439453125</v>
      </c>
      <c r="F97" s="222">
        <f>'Salida Stata'!N67</f>
        <v>789.81134033203125</v>
      </c>
      <c r="G97" s="222">
        <f>'Salida Stata'!T67</f>
        <v>788.25750732421875</v>
      </c>
      <c r="H97" s="222">
        <f>'Salida Stata'!Z67</f>
        <v>791.35430908203125</v>
      </c>
      <c r="I97" s="222">
        <f>'Salida Stata'!AF67</f>
        <v>784.933349609375</v>
      </c>
      <c r="J97" s="222">
        <f>'Salida Stata'!AL67</f>
        <v>789.06256103515625</v>
      </c>
      <c r="K97" s="222">
        <f>'Salida Stata'!AR67</f>
        <v>783.77825927734375</v>
      </c>
      <c r="L97" s="222">
        <f>'Salida Stata'!AX67</f>
        <v>786.44287109375</v>
      </c>
      <c r="M97" s="222">
        <f>'Salida Stata'!BD67</f>
        <v>781.42193603515625</v>
      </c>
      <c r="N97" s="222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5.6131710918108091E-2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0.60416737032488865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">
      <c r="D98" s="37">
        <f>+CUY!A71</f>
        <v>44713</v>
      </c>
      <c r="E98" s="222">
        <f>'Salida Stata'!H68</f>
        <v>831.29620361328125</v>
      </c>
      <c r="F98" s="222">
        <f>'Salida Stata'!N68</f>
        <v>830.6693115234375</v>
      </c>
      <c r="G98" s="222">
        <f>'Salida Stata'!T68</f>
        <v>829.4962158203125</v>
      </c>
      <c r="H98" s="222">
        <f>'Salida Stata'!Z68</f>
        <v>833.13580322265625</v>
      </c>
      <c r="I98" s="222">
        <f>'Salida Stata'!AF68</f>
        <v>825.98779296875</v>
      </c>
      <c r="J98" s="222">
        <f>'Salida Stata'!AL68</f>
        <v>831.1533203125</v>
      </c>
      <c r="K98" s="222">
        <f>'Salida Stata'!AR68</f>
        <v>825.75238037109375</v>
      </c>
      <c r="L98" s="222">
        <f>'Salida Stata'!AX68</f>
        <v>828.96502685546875</v>
      </c>
      <c r="M98" s="222">
        <f>'Salida Stata'!BD68</f>
        <v>823.9464111328125</v>
      </c>
      <c r="N98" s="222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5.6954603599663534E-2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0.63159920167775541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9" si="29">+($AT98/$AT$32)-($AU98/$AU$32)</f>
        <v>7.9663696289063779E-2</v>
      </c>
      <c r="AW98" s="52">
        <f t="shared" si="24"/>
        <v>2.8325977299139549E-3</v>
      </c>
    </row>
    <row r="99" spans="4:49" x14ac:dyDescent="0.2">
      <c r="D99" s="37">
        <f>+CUY!A72</f>
        <v>44743</v>
      </c>
      <c r="E99" s="222">
        <f>'Salida Stata'!H69</f>
        <v>890.57415771484375</v>
      </c>
      <c r="F99" s="222">
        <f>'Salida Stata'!N69</f>
        <v>890.1705322265625</v>
      </c>
      <c r="G99" s="222">
        <f>'Salida Stata'!T69</f>
        <v>889.0872802734375</v>
      </c>
      <c r="H99" s="222">
        <f>'Salida Stata'!Z69</f>
        <v>893.25714111328125</v>
      </c>
      <c r="I99" s="222">
        <f>'Salida Stata'!AF69</f>
        <v>886.043701171875</v>
      </c>
      <c r="J99" s="222">
        <f>'Salida Stata'!AL69</f>
        <v>891.656494140625</v>
      </c>
      <c r="K99" s="222">
        <f>'Salida Stata'!AR69</f>
        <v>887.34002685546875</v>
      </c>
      <c r="L99" s="222">
        <f>'Salida Stata'!AX69</f>
        <v>890.8892822265625</v>
      </c>
      <c r="M99" s="222">
        <f>'Salida Stata'!BD69</f>
        <v>886.7003173828125</v>
      </c>
      <c r="N99" s="222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7.5981021230966395E-2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0.69789816862741505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">
      <c r="D100" s="37">
        <f>+CUY!A73</f>
        <v>44774</v>
      </c>
      <c r="E100" s="222">
        <f>'Salida Stata'!H70</f>
        <v>950.63006591796875</v>
      </c>
      <c r="F100" s="222">
        <f>'Salida Stata'!N70</f>
        <v>949.5791015625</v>
      </c>
      <c r="G100" s="222">
        <f>'Salida Stata'!T70</f>
        <v>947.14263916015625</v>
      </c>
      <c r="H100" s="222">
        <f>'Salida Stata'!Z70</f>
        <v>950.46746826171875</v>
      </c>
      <c r="I100" s="222">
        <f>'Salida Stata'!AF70</f>
        <v>943.66510009765625</v>
      </c>
      <c r="J100" s="222">
        <f>'Salida Stata'!AL70</f>
        <v>948.36883544921875</v>
      </c>
      <c r="K100" s="222">
        <f>'Salida Stata'!AR70</f>
        <v>943.00421142578125</v>
      </c>
      <c r="L100" s="222">
        <f>'Salida Stata'!AX70</f>
        <v>946.3397216796875</v>
      </c>
      <c r="M100" s="222">
        <f>'Salida Stata'!BD70</f>
        <v>941.4686279296875</v>
      </c>
      <c r="N100" s="222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6.541328241033173E-2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0.77559397237067706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">
      <c r="D101" s="37">
        <f>+CUY!A74</f>
        <v>44805</v>
      </c>
      <c r="E101" s="222">
        <f>'Salida Stata'!H71</f>
        <v>1011.4683227539062</v>
      </c>
      <c r="F101" s="222">
        <f>'Salida Stata'!N71</f>
        <v>1009.7313842773438</v>
      </c>
      <c r="G101" s="222">
        <f>'Salida Stata'!T71</f>
        <v>1005.243408203125</v>
      </c>
      <c r="H101" s="222">
        <f>'Salida Stata'!Z71</f>
        <v>1007.5655517578125</v>
      </c>
      <c r="I101" s="222">
        <f>'Salida Stata'!AF71</f>
        <v>1001.26025390625</v>
      </c>
      <c r="J101" s="222">
        <f>'Salida Stata'!AL71</f>
        <v>1005.4290161132812</v>
      </c>
      <c r="K101" s="222">
        <f>'Salida Stata'!AR71</f>
        <v>997.91168212890625</v>
      </c>
      <c r="L101" s="222">
        <f>'Salida Stata'!AX71</f>
        <v>1000.8546142578125</v>
      </c>
      <c r="M101" s="222">
        <f>'Salida Stata'!BD71</f>
        <v>994.97723388671875</v>
      </c>
      <c r="N101" s="222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5.7970567265674733E-2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0.83018177096243662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1011.4683227539062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">
      <c r="D102" s="37">
        <f>+CUY!A75</f>
        <v>44835</v>
      </c>
      <c r="E102" s="222">
        <f>'Salida Stata'!H72</f>
        <v>1072.142822265625</v>
      </c>
      <c r="F102" s="222">
        <f>'Salida Stata'!N72</f>
        <v>1070.4354248046875</v>
      </c>
      <c r="G102" s="222">
        <f>'Salida Stata'!T72</f>
        <v>1065.3311767578125</v>
      </c>
      <c r="H102" s="222">
        <f>'Salida Stata'!Z72</f>
        <v>1068.3382568359375</v>
      </c>
      <c r="I102" s="222">
        <f>'Salida Stata'!AF72</f>
        <v>1061.3052978515625</v>
      </c>
      <c r="J102" s="222">
        <f>'Salida Stata'!AL72</f>
        <v>1066.093017578125</v>
      </c>
      <c r="K102" s="222">
        <f>'Salida Stata'!AR72</f>
        <v>1057.448486328125</v>
      </c>
      <c r="L102" s="222">
        <f>'Salida Stata'!AX72</f>
        <v>1060.3009033203125</v>
      </c>
      <c r="M102" s="222">
        <f>'Salida Stata'!BD72</f>
        <v>1053.835693359375</v>
      </c>
      <c r="N102" s="222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6.1151850436963251E-2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0.88148746589025051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">
      <c r="D103" s="37">
        <f>+CUY!A76</f>
        <v>44866</v>
      </c>
      <c r="E103" s="222">
        <f>'Salida Stata'!H73</f>
        <v>1122.5465087890625</v>
      </c>
      <c r="F103" s="222">
        <f>'Salida Stata'!N73</f>
        <v>1121.10888671875</v>
      </c>
      <c r="G103" s="222">
        <f>'Salida Stata'!T73</f>
        <v>1116.630859375</v>
      </c>
      <c r="H103" s="222">
        <f>'Salida Stata'!Z73</f>
        <v>1120.343994140625</v>
      </c>
      <c r="I103" s="222">
        <f>'Salida Stata'!AF73</f>
        <v>1113.3223876953125</v>
      </c>
      <c r="J103" s="222">
        <f>'Salida Stata'!AL73</f>
        <v>1118.7667236328125</v>
      </c>
      <c r="K103" s="222">
        <f>'Salida Stata'!AR73</f>
        <v>1111.2606201171875</v>
      </c>
      <c r="L103" s="222">
        <f>'Salida Stata'!AX73</f>
        <v>1114.1563720703125</v>
      </c>
      <c r="M103" s="222">
        <f>'Salida Stata'!BD73</f>
        <v>1108.2991943359375</v>
      </c>
      <c r="N103" s="222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5.2374279782741562E-2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0.9233600873767569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">
      <c r="D104" s="37">
        <f>+CUY!A77</f>
        <v>44896</v>
      </c>
      <c r="E104" s="222">
        <f>'Salida Stata'!H74</f>
        <v>1173.3304443359375</v>
      </c>
      <c r="F104" s="222">
        <f>'Salida Stata'!N74</f>
        <v>1173.1268310546875</v>
      </c>
      <c r="G104" s="222">
        <f>'Salida Stata'!T74</f>
        <v>1171.050048828125</v>
      </c>
      <c r="H104" s="222">
        <f>'Salida Stata'!Z74</f>
        <v>1175.58203125</v>
      </c>
      <c r="I104" s="222">
        <f>'Salida Stata'!AF74</f>
        <v>1167.1456298828125</v>
      </c>
      <c r="J104" s="222">
        <f>'Salida Stata'!AL74</f>
        <v>1175.0130615234375</v>
      </c>
      <c r="K104" s="222">
        <f>'Salida Stata'!AR74</f>
        <v>1169.5084228515625</v>
      </c>
      <c r="L104" s="222">
        <f>'Salida Stata'!AX74</f>
        <v>1174.1890869140625</v>
      </c>
      <c r="M104" s="222">
        <f>'Salida Stata'!BD74</f>
        <v>1167.97802734375</v>
      </c>
      <c r="N104" s="222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5.1104320476820897E-2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0.94315230111373616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">
      <c r="D105" s="37">
        <f>+CUY!A78</f>
        <v>44927</v>
      </c>
      <c r="E105" s="222">
        <f>'Salida Stata'!H75</f>
        <v>1249.48583984375</v>
      </c>
      <c r="F105" s="222">
        <f>'Salida Stata'!N75</f>
        <v>1247.755126953125</v>
      </c>
      <c r="G105" s="222">
        <f>'Salida Stata'!T75</f>
        <v>1246.4940185546875</v>
      </c>
      <c r="H105" s="222">
        <f>'Salida Stata'!Z75</f>
        <v>1250.7911376953125</v>
      </c>
      <c r="I105" s="222">
        <f>'Salida Stata'!AF75</f>
        <v>1241.1156005859375</v>
      </c>
      <c r="J105" s="222">
        <f>'Salida Stata'!AL75</f>
        <v>1249.2275390625</v>
      </c>
      <c r="K105" s="222">
        <f>'Salida Stata'!AR75</f>
        <v>1244.1123046875</v>
      </c>
      <c r="L105" s="222">
        <f>'Salida Stata'!AX75</f>
        <v>1249.4140625</v>
      </c>
      <c r="M105" s="222">
        <f>'Salida Stata'!BD75</f>
        <v>1243.244873046875</v>
      </c>
      <c r="N105" s="222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6.4066510232820395E-2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0.98677367381260117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">
      <c r="D106" s="37">
        <f>+CUY!A79</f>
        <v>44958</v>
      </c>
      <c r="E106" s="222">
        <f>'Salida Stata'!H76</f>
        <v>1340.5137939453125</v>
      </c>
      <c r="F106" s="222">
        <f>'Salida Stata'!N76</f>
        <v>1335.73291015625</v>
      </c>
      <c r="G106" s="222">
        <f>'Salida Stata'!T76</f>
        <v>1333.998046875</v>
      </c>
      <c r="H106" s="222">
        <f>'Salida Stata'!Z76</f>
        <v>1336.603515625</v>
      </c>
      <c r="I106" s="222">
        <f>'Salida Stata'!AF76</f>
        <v>1325.7552490234375</v>
      </c>
      <c r="J106" s="222">
        <f>'Salida Stata'!AL76</f>
        <v>1332.75830078125</v>
      </c>
      <c r="K106" s="222">
        <f>'Salida Stata'!AR76</f>
        <v>1325.803955078125</v>
      </c>
      <c r="L106" s="222">
        <f>'Salida Stata'!AX76</f>
        <v>1331.8045654296875</v>
      </c>
      <c r="M106" s="222">
        <f>'Salida Stata'!BD76</f>
        <v>1323.9869384765625</v>
      </c>
      <c r="N106" s="222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6.3706997660295084E-2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1.0117174234895874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">
      <c r="D107" s="37">
        <f>+CUY!A80</f>
        <v>44986</v>
      </c>
      <c r="E107" s="222">
        <f>'Salida Stata'!H77</f>
        <v>1448.375244140625</v>
      </c>
      <c r="F107" s="222">
        <f>'Salida Stata'!N77</f>
        <v>1443.5916748046875</v>
      </c>
      <c r="G107" s="222">
        <f>'Salida Stata'!T77</f>
        <v>1440.6619873046875</v>
      </c>
      <c r="H107" s="222">
        <f>'Salida Stata'!Z77</f>
        <v>1441.103271484375</v>
      </c>
      <c r="I107" s="222">
        <f>'Salida Stata'!AF77</f>
        <v>1431.5435791015625</v>
      </c>
      <c r="J107" s="222">
        <f>'Salida Stata'!AL77</f>
        <v>1435.8292236328125</v>
      </c>
      <c r="K107" s="222">
        <f>'Salida Stata'!AR77</f>
        <v>1427.81298828125</v>
      </c>
      <c r="L107" s="222">
        <f>'Salida Stata'!AX77</f>
        <v>1434.1072998046875</v>
      </c>
      <c r="M107" s="222">
        <f>'Salida Stata'!BD77</f>
        <v>1425.341064453125</v>
      </c>
      <c r="N107" s="222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6.9146879501890579E-2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1.0315578964205834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">
      <c r="D108" s="37">
        <f>+CUY!A81</f>
        <v>45017</v>
      </c>
      <c r="E108" s="222">
        <f>'Salida Stata'!H78</f>
        <v>1556.5750732421875</v>
      </c>
      <c r="F108" s="222">
        <f>'Salida Stata'!N78</f>
        <v>1550.3572998046875</v>
      </c>
      <c r="G108" s="222">
        <f>'Salida Stata'!T78</f>
        <v>1545.781982421875</v>
      </c>
      <c r="H108" s="222">
        <f>'Salida Stata'!Z78</f>
        <v>1545.3966064453125</v>
      </c>
      <c r="I108" s="222">
        <f>'Salida Stata'!AF78</f>
        <v>1534.9605712890625</v>
      </c>
      <c r="J108" s="222">
        <f>'Salida Stata'!AL78</f>
        <v>1538.6500244140625</v>
      </c>
      <c r="K108" s="222">
        <f>'Salida Stata'!AR78</f>
        <v>1529.141845703125</v>
      </c>
      <c r="L108" s="222">
        <f>'Salida Stata'!AX78</f>
        <v>1536.159423828125</v>
      </c>
      <c r="M108" s="222">
        <f>'Salida Stata'!BD78</f>
        <v>1525.9295654296875</v>
      </c>
      <c r="N108" s="222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6.9947963468847352E-2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1.0575723893887048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">
      <c r="D109" s="37">
        <f>+CUY!A82</f>
        <v>45047</v>
      </c>
      <c r="E109" s="222">
        <f>'Salida Stata'!H79</f>
        <v>1670.4227294921875</v>
      </c>
      <c r="F109" s="222">
        <f>'Salida Stata'!N79</f>
        <v>1665.9053955078125</v>
      </c>
      <c r="G109" s="222">
        <f>'Salida Stata'!T79</f>
        <v>1660.78857421875</v>
      </c>
      <c r="H109" s="222">
        <f>'Salida Stata'!Z79</f>
        <v>1660.8525390625</v>
      </c>
      <c r="I109" s="222">
        <f>'Salida Stata'!AF79</f>
        <v>1649.6251220703125</v>
      </c>
      <c r="J109" s="222">
        <f>'Salida Stata'!AL79</f>
        <v>1654.4066162109375</v>
      </c>
      <c r="K109" s="222">
        <f>'Salida Stata'!AR79</f>
        <v>1642.802490234375</v>
      </c>
      <c r="L109" s="222">
        <f>'Salida Stata'!AX79</f>
        <v>1650.1097412109375</v>
      </c>
      <c r="M109" s="222">
        <f>'Salida Stata'!BD79</f>
        <v>1640.953857421875</v>
      </c>
      <c r="N109" s="222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7.8682890255686422E-2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1.1015069512179463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">
      <c r="D110" s="37">
        <f>+CUY!A83</f>
        <v>45078</v>
      </c>
      <c r="E110" s="222">
        <f>'Salida Stata'!H80</f>
        <v>1753.3248291015625</v>
      </c>
      <c r="F110" s="222">
        <f>'Salida Stata'!N80</f>
        <v>1750.8492431640625</v>
      </c>
      <c r="G110" s="222">
        <f>'Salida Stata'!T80</f>
        <v>1746.0684814453125</v>
      </c>
      <c r="H110" s="222">
        <f>'Salida Stata'!Z80</f>
        <v>1748.5206298828125</v>
      </c>
      <c r="I110" s="222">
        <f>'Salida Stata'!AF80</f>
        <v>1737.339599609375</v>
      </c>
      <c r="J110" s="222">
        <f>'Salida Stata'!AL80</f>
        <v>1743.8990478515625</v>
      </c>
      <c r="K110" s="222">
        <f>'Salida Stata'!AR80</f>
        <v>1733.069091796875</v>
      </c>
      <c r="L110" s="222">
        <f>'Salida Stata'!AX80</f>
        <v>1740.1583251953125</v>
      </c>
      <c r="M110" s="222">
        <f>'Salida Stata'!BD80</f>
        <v>1733.3775634765625</v>
      </c>
      <c r="N110" s="222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5.7201875256312817E-2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1.1019985930571679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">
      <c r="D111" s="37">
        <f>+CUY!A84</f>
        <v>45108</v>
      </c>
      <c r="E111" s="222">
        <f>'Salida Stata'!H81</f>
        <v>1860.784423828125</v>
      </c>
      <c r="F111" s="222">
        <f>'Salida Stata'!N81</f>
        <v>1859.3111572265625</v>
      </c>
      <c r="G111" s="222">
        <f>'Salida Stata'!T81</f>
        <v>1855.6805419921875</v>
      </c>
      <c r="H111" s="222">
        <f>'Salida Stata'!Z81</f>
        <v>1859.032470703125</v>
      </c>
      <c r="I111" s="222">
        <f>'Salida Stata'!AF81</f>
        <v>1847.2493896484375</v>
      </c>
      <c r="J111" s="222">
        <f>'Salida Stata'!AL81</f>
        <v>1855.6307373046875</v>
      </c>
      <c r="K111" s="222">
        <f>'Salida Stata'!AR81</f>
        <v>1844.7921142578125</v>
      </c>
      <c r="L111" s="222">
        <f>'Salida Stata'!AX81</f>
        <v>1852.5616455078125</v>
      </c>
      <c r="M111" s="222">
        <f>'Salida Stata'!BD81</f>
        <v>1848.00048828125</v>
      </c>
      <c r="N111" s="222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6.5892823125168087E-2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1.0822906448624958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">
      <c r="D112" s="37">
        <f>+CUY!A85</f>
        <v>45139</v>
      </c>
      <c r="E112" s="222">
        <f>'Salida Stata'!H82</f>
        <v>2098.44580078125</v>
      </c>
      <c r="F112" s="222">
        <f>'Salida Stata'!N82</f>
        <v>2093.47705078125</v>
      </c>
      <c r="G112" s="222">
        <f>'Salida Stata'!T82</f>
        <v>2088.328857421875</v>
      </c>
      <c r="H112" s="222">
        <f>'Salida Stata'!Z82</f>
        <v>2090.390869140625</v>
      </c>
      <c r="I112" s="222">
        <f>'Salida Stata'!AF82</f>
        <v>2076.6220703125</v>
      </c>
      <c r="J112" s="222">
        <f>'Salida Stata'!AL82</f>
        <v>2084.391845703125</v>
      </c>
      <c r="K112" s="222">
        <f>'Salida Stata'!AR82</f>
        <v>2070.25537109375</v>
      </c>
      <c r="L112" s="222">
        <f>'Salida Stata'!AX82</f>
        <v>2079.50244140625</v>
      </c>
      <c r="M112" s="222">
        <f>'Salida Stata'!BD82</f>
        <v>2074.027587890625</v>
      </c>
      <c r="N112" s="222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0.12368935903956668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1.1961879757741354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">
      <c r="D113" s="37">
        <f>+CUY!A86</f>
        <v>45170</v>
      </c>
      <c r="E113" s="222">
        <f>'Salida Stata'!H83</f>
        <v>2397.500732421875</v>
      </c>
      <c r="F113" s="222">
        <f>'Salida Stata'!N83</f>
        <v>2387.72412109375</v>
      </c>
      <c r="G113" s="222">
        <f>'Salida Stata'!T83</f>
        <v>2376.724609375</v>
      </c>
      <c r="H113" s="222">
        <f>'Salida Stata'!Z83</f>
        <v>2377.08544921875</v>
      </c>
      <c r="I113" s="222">
        <f>'Salida Stata'!AF83</f>
        <v>2362.249267578125</v>
      </c>
      <c r="J113" s="222">
        <f>'Salida Stata'!AL83</f>
        <v>2369.181396484375</v>
      </c>
      <c r="K113" s="222">
        <f>'Salida Stata'!AR83</f>
        <v>2347.49072265625</v>
      </c>
      <c r="L113" s="222">
        <f>'Salida Stata'!AX83</f>
        <v>2356.14501953125</v>
      </c>
      <c r="M113" s="222">
        <f>'Salida Stata'!BD83</f>
        <v>2348.55712890625</v>
      </c>
      <c r="N113" s="222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0.1343523344901052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1.3547450509300352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">
      <c r="D114" s="37">
        <f>+CUY!A87</f>
        <v>45200</v>
      </c>
      <c r="E114" s="222">
        <f>'Salida Stata'!H84</f>
        <v>2577.38818359375</v>
      </c>
      <c r="F114" s="222">
        <f>'Salida Stata'!N84</f>
        <v>2564.979248046875</v>
      </c>
      <c r="G114" s="222">
        <f>'Salida Stata'!T84</f>
        <v>2552.342041015625</v>
      </c>
      <c r="H114" s="222">
        <f>'Salida Stata'!Z84</f>
        <v>2550.037841796875</v>
      </c>
      <c r="I114" s="222">
        <f>'Salida Stata'!AF84</f>
        <v>2535.5537109375</v>
      </c>
      <c r="J114" s="222">
        <f>'Salida Stata'!AL84</f>
        <v>2541.71875</v>
      </c>
      <c r="K114" s="222">
        <f>'Salida Stata'!AR84</f>
        <v>2519.681884765625</v>
      </c>
      <c r="L114" s="222">
        <f>'Salida Stata'!AX84</f>
        <v>2529.158203125</v>
      </c>
      <c r="M114" s="222">
        <f>'Salida Stata'!BD84</f>
        <v>2521.795166015625</v>
      </c>
      <c r="N114" s="222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7.5394695256717714E-2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1.3863505825386078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">
      <c r="D115" s="37">
        <f>+CUY!A88</f>
        <v>45231</v>
      </c>
      <c r="E115" s="222">
        <f>'Salida Stata'!H85</f>
        <v>2915.051513671875</v>
      </c>
      <c r="F115" s="222">
        <f>'Salida Stata'!N85</f>
        <v>2900.02490234375</v>
      </c>
      <c r="G115" s="222">
        <f>'Salida Stata'!T85</f>
        <v>2881.66259765625</v>
      </c>
      <c r="H115" s="222">
        <f>'Salida Stata'!Z85</f>
        <v>2878.23828125</v>
      </c>
      <c r="I115" s="222">
        <f>'Salida Stata'!AF85</f>
        <v>2863.71337890625</v>
      </c>
      <c r="J115" s="222">
        <f>'Salida Stata'!AL85</f>
        <v>2867.831298828125</v>
      </c>
      <c r="K115" s="222">
        <f>'Salida Stata'!AR85</f>
        <v>2836.81494140625</v>
      </c>
      <c r="L115" s="222">
        <f>'Salida Stata'!AX85</f>
        <v>2844.39208984375</v>
      </c>
      <c r="M115" s="222">
        <f>'Salida Stata'!BD85</f>
        <v>2837.51220703125</v>
      </c>
      <c r="N115" s="222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0.13119644001845243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1.5650867143588116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">
      <c r="D116" s="37">
        <f>+CUY!A89</f>
        <v>45261</v>
      </c>
      <c r="E116" s="222">
        <f>'Salida Stata'!H86</f>
        <v>3669.388916015625</v>
      </c>
      <c r="F116" s="222">
        <f>'Salida Stata'!N86</f>
        <v>3646.30029296875</v>
      </c>
      <c r="G116" s="222">
        <f>'Salida Stata'!T86</f>
        <v>3626.41748046875</v>
      </c>
      <c r="H116" s="222">
        <f>'Salida Stata'!Z86</f>
        <v>3631.01123046875</v>
      </c>
      <c r="I116" s="222">
        <f>'Salida Stata'!AF86</f>
        <v>3607.56005859375</v>
      </c>
      <c r="J116" s="222">
        <f>'Salida Stata'!AL86</f>
        <v>3620.330078125</v>
      </c>
      <c r="K116" s="222">
        <f>'Salida Stata'!AR86</f>
        <v>3579.843017578125</v>
      </c>
      <c r="L116" s="222">
        <f>'Salida Stata'!AX86</f>
        <v>3588.14453125</v>
      </c>
      <c r="M116" s="222">
        <f>'Salida Stata'!BD86</f>
        <v>3579.4658203125</v>
      </c>
      <c r="N116" s="222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0.26015468823005494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2.0752476094376071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">
      <c r="D117" s="37">
        <f>+CUY!A90</f>
        <v>45292</v>
      </c>
      <c r="E117" s="222">
        <f>'Salida Stata'!H87</f>
        <v>4464.65087890625</v>
      </c>
      <c r="F117" s="222">
        <f>'Salida Stata'!N87</f>
        <v>4427.75537109375</v>
      </c>
      <c r="G117" s="222">
        <f>'Salida Stata'!T87</f>
        <v>4417.951171875</v>
      </c>
      <c r="H117" s="222">
        <f>'Salida Stata'!Z87</f>
        <v>4434.68896484375</v>
      </c>
      <c r="I117" s="222">
        <f>'Salida Stata'!AF87</f>
        <v>4403.8603515625</v>
      </c>
      <c r="J117" s="222">
        <f>'Salida Stata'!AL87</f>
        <v>4427.08544921875</v>
      </c>
      <c r="K117" s="222">
        <f>'Salida Stata'!AR87</f>
        <v>4405.294921875</v>
      </c>
      <c r="L117" s="222">
        <f>'Salida Stata'!AX87</f>
        <v>4413.67431640625</v>
      </c>
      <c r="M117" s="222">
        <f>'Salida Stata'!BD87</f>
        <v>4403.3251953125</v>
      </c>
      <c r="N117" s="222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0.2226394473979012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2.5335376141025554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">
      <c r="D118" s="37">
        <f>+CUY!A91</f>
        <v>45323</v>
      </c>
      <c r="E118" s="222">
        <f>'Salida Stata'!H88</f>
        <v>5057.4619140625</v>
      </c>
      <c r="F118" s="222">
        <f>'Salida Stata'!N88</f>
        <v>5015.46484375</v>
      </c>
      <c r="G118" s="222">
        <f>'Salida Stata'!T88</f>
        <v>5014.70361328125</v>
      </c>
      <c r="H118" s="222">
        <f>'Salida Stata'!Z88</f>
        <v>5037.4794921875</v>
      </c>
      <c r="I118" s="222">
        <f>'Salida Stata'!AF88</f>
        <v>4996.8154296875</v>
      </c>
      <c r="J118" s="222">
        <f>'Salida Stata'!AL88</f>
        <v>5026.16845703125</v>
      </c>
      <c r="K118" s="222">
        <f>'Salida Stata'!AR88</f>
        <v>5009.421875</v>
      </c>
      <c r="L118" s="222">
        <f>'Salida Stata'!AX88</f>
        <v>5019.8662109375</v>
      </c>
      <c r="M118" s="222">
        <f>'Salida Stata'!BD88</f>
        <v>5005.98974609375</v>
      </c>
      <c r="N118" s="222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0.13054015292696897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2.7555512593294793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">
      <c r="D119" s="37">
        <f>+CUY!A92</f>
        <v>45352</v>
      </c>
      <c r="E119" s="222">
        <f>'Salida Stata'!H89</f>
        <v>5526.20703125</v>
      </c>
      <c r="F119" s="222">
        <f>'Salida Stata'!N89</f>
        <v>5486.10302734375</v>
      </c>
      <c r="G119" s="222">
        <f>'Salida Stata'!T89</f>
        <v>5487.009765625</v>
      </c>
      <c r="H119" s="222">
        <f>'Salida Stata'!Z89</f>
        <v>5509.96728515625</v>
      </c>
      <c r="I119" s="222">
        <f>'Salida Stata'!AF89</f>
        <v>5472.39404296875</v>
      </c>
      <c r="J119" s="222">
        <f>'Salida Stata'!AL89</f>
        <v>5498.30322265625</v>
      </c>
      <c r="K119" s="222">
        <f>'Salida Stata'!AR89</f>
        <v>5476.5517578125</v>
      </c>
      <c r="L119" s="222">
        <f>'Salida Stata'!AX89</f>
        <v>5484.61474609375</v>
      </c>
      <c r="M119" s="222">
        <f>'Salida Stata'!BD89</f>
        <v>5467.2451171875</v>
      </c>
      <c r="N119" s="222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8.5222548935093512E-2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2.8120196471084884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">
      <c r="D120" s="37">
        <f>+CUY!A93</f>
        <v>45383</v>
      </c>
      <c r="E120" s="222">
        <f>'Salida Stata'!H90</f>
        <v>5960.25341796875</v>
      </c>
      <c r="F120" s="222">
        <f>'Salida Stata'!N90</f>
        <v>5929.77392578125</v>
      </c>
      <c r="G120" s="222">
        <f>'Salida Stata'!T90</f>
        <v>5927.248046875</v>
      </c>
      <c r="H120" s="222">
        <f>'Salida Stata'!Z90</f>
        <v>5958.88916015625</v>
      </c>
      <c r="I120" s="222">
        <f>'Salida Stata'!AF90</f>
        <v>5915.19140625</v>
      </c>
      <c r="J120" s="222">
        <f>'Salida Stata'!AL90</f>
        <v>5946.45068359375</v>
      </c>
      <c r="K120" s="222">
        <f>'Salida Stata'!AR90</f>
        <v>5917.287109375</v>
      </c>
      <c r="L120" s="222">
        <f>'Salida Stata'!AX90</f>
        <v>5923.03759765625</v>
      </c>
      <c r="M120" s="222">
        <f>'Salida Stata'!BD90</f>
        <v>5915.06884765625</v>
      </c>
      <c r="N120" s="222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7.7234264401254471E-2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2.8379793416519785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">
      <c r="D121" s="37">
        <f>+CUY!A94</f>
        <v>45413</v>
      </c>
      <c r="E121" s="222">
        <f>'Salida Stata'!H91</f>
        <v>6208.45947265625</v>
      </c>
      <c r="F121" s="222">
        <f>'Salida Stata'!N91</f>
        <v>6174.51318359375</v>
      </c>
      <c r="G121" s="222">
        <f>'Salida Stata'!T91</f>
        <v>6178.7724609375</v>
      </c>
      <c r="H121" s="222">
        <f>'Salida Stata'!Z91</f>
        <v>6212.1025390625</v>
      </c>
      <c r="I121" s="222">
        <f>'Salida Stata'!AF91</f>
        <v>6165.73779296875</v>
      </c>
      <c r="J121" s="222">
        <f>'Salida Stata'!AL91</f>
        <v>6197.4853515625</v>
      </c>
      <c r="K121" s="222">
        <f>'Salida Stata'!AR91</f>
        <v>6176.2802734375</v>
      </c>
      <c r="L121" s="222">
        <f>'Salida Stata'!AX91</f>
        <v>6184.10986328125</v>
      </c>
      <c r="M121" s="222">
        <f>'Salida Stata'!BD91</f>
        <v>6167.62548828125</v>
      </c>
      <c r="N121" s="222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4.7569297019254275E-2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2.7272764379861156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">
      <c r="D122" s="37">
        <f>+CUY!A95</f>
        <v>45444</v>
      </c>
      <c r="E122" s="222">
        <f>'Salida Stata'!H92</f>
        <v>6518.54736328125</v>
      </c>
      <c r="F122" s="222">
        <f>'Salida Stata'!N92</f>
        <v>6489.556640625</v>
      </c>
      <c r="G122" s="222">
        <f>'Salida Stata'!T92</f>
        <v>6492.501953125</v>
      </c>
      <c r="H122" s="222">
        <f>'Salida Stata'!Z92</f>
        <v>6533.14501953125</v>
      </c>
      <c r="I122" s="222">
        <f>'Salida Stata'!AF92</f>
        <v>6476.326171875</v>
      </c>
      <c r="J122" s="222">
        <f>'Salida Stata'!AL92</f>
        <v>6512.3486328125</v>
      </c>
      <c r="K122" s="222">
        <f>'Salida Stata'!AR92</f>
        <v>6481.27783203125</v>
      </c>
      <c r="L122" s="222">
        <f>'Salida Stata'!AX92</f>
        <v>6488.73779296875</v>
      </c>
      <c r="M122" s="222">
        <f>'Salida Stata'!BD92</f>
        <v>6476.599609375</v>
      </c>
      <c r="N122" s="222">
        <f>'Salida Stata'!BJ92</f>
        <v>6442.3310546875</v>
      </c>
      <c r="O122" s="19" cm="1">
        <f t="array" ref="O122">+SUMPRODUCT($E$30:$N$30/100,$E122:$N122)/$D$14*100</f>
        <v>6468.0572871625873</v>
      </c>
      <c r="Q122" s="24">
        <f t="shared" ref="Q122:Q135" si="35">+E122/E121-1</f>
        <v>4.9946027994659747E-2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5.027165243463938E-2</v>
      </c>
      <c r="AB122" s="24">
        <f>+CUY!Y95</f>
        <v>5.4602380969317243E-2</v>
      </c>
      <c r="AD122" s="24">
        <f t="shared" si="31"/>
        <v>2.7178207113062327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2.7297794061880927</v>
      </c>
      <c r="AO122" s="24">
        <f>+CUY!AV95</f>
        <v>2.7181116473880587</v>
      </c>
      <c r="AQ122" s="24">
        <f t="shared" si="28"/>
        <v>3.7583100019022986E-4</v>
      </c>
      <c r="AR122" s="24">
        <f t="shared" si="32"/>
        <v>-2.404041302798543E-2</v>
      </c>
      <c r="AS122" s="35">
        <f t="shared" si="33"/>
        <v>45444</v>
      </c>
      <c r="AT122" s="19">
        <f t="shared" si="33"/>
        <v>6518.54736328125</v>
      </c>
      <c r="AU122" s="19">
        <f t="shared" si="27"/>
        <v>6442.3310546875</v>
      </c>
      <c r="AV122" s="52">
        <f t="shared" si="29"/>
        <v>0.76216308593750171</v>
      </c>
      <c r="AW122" s="52">
        <f t="shared" si="24"/>
        <v>5.3922055855835538E-2</v>
      </c>
    </row>
    <row r="123" spans="4:49" x14ac:dyDescent="0.2">
      <c r="D123" s="37">
        <f>+CUY!A96</f>
        <v>45474</v>
      </c>
      <c r="E123" s="222">
        <f>'Salida Stata'!H93</f>
        <v>6789.7939453125</v>
      </c>
      <c r="F123" s="222">
        <f>'Salida Stata'!N93</f>
        <v>6769.1376953125</v>
      </c>
      <c r="G123" s="222">
        <f>'Salida Stata'!T93</f>
        <v>6786.00244140625</v>
      </c>
      <c r="H123" s="222">
        <f>'Salida Stata'!Z93</f>
        <v>6829.37548828125</v>
      </c>
      <c r="I123" s="222">
        <f>'Salida Stata'!AF93</f>
        <v>6764.46142578125</v>
      </c>
      <c r="J123" s="222">
        <f>'Salida Stata'!AL93</f>
        <v>6809.3818359375</v>
      </c>
      <c r="K123" s="222">
        <f>'Salida Stata'!AR93</f>
        <v>6789.37255859375</v>
      </c>
      <c r="L123" s="222">
        <f>'Salida Stata'!AX93</f>
        <v>6807.42529296875</v>
      </c>
      <c r="M123" s="222">
        <f>'Salida Stata'!BD93</f>
        <v>6797.80322265625</v>
      </c>
      <c r="N123" s="222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4.1611507428660044E-2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4.6493824954353835E-2</v>
      </c>
      <c r="AB123" s="24">
        <f>+CUY!Y96</f>
        <v>4.867572627861616E-2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2.6580539315178249</v>
      </c>
      <c r="AQ123" s="24">
        <f t="shared" ref="AQ123:AQ135" si="57">+Q123-Z123</f>
        <v>-9.0575369035135189E-3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">
      <c r="D124" s="37">
        <f>+CUY!A97</f>
        <v>45505</v>
      </c>
      <c r="E124" s="222">
        <f>'Salida Stata'!H94</f>
        <v>7101.29443359375</v>
      </c>
      <c r="F124" s="222">
        <f>'Salida Stata'!N94</f>
        <v>7080.01806640625</v>
      </c>
      <c r="G124" s="222">
        <f>'Salida Stata'!T94</f>
        <v>7098.333984375</v>
      </c>
      <c r="H124" s="222">
        <f>'Salida Stata'!Z94</f>
        <v>7142.306640625</v>
      </c>
      <c r="I124" s="222">
        <f>'Salida Stata'!AF94</f>
        <v>7071.138671875</v>
      </c>
      <c r="J124" s="222">
        <f>'Salida Stata'!AL94</f>
        <v>7116.03955078125</v>
      </c>
      <c r="K124" s="222">
        <f>'Salida Stata'!AR94</f>
        <v>7091.984375</v>
      </c>
      <c r="L124" s="222">
        <f>'Salida Stata'!AX94</f>
        <v>7113.06689453125</v>
      </c>
      <c r="M124" s="222">
        <f>'Salida Stata'!BD94</f>
        <v>7100.45068359375</v>
      </c>
      <c r="N124" s="222">
        <f>'Salida Stata'!BJ94</f>
        <v>7064.04638671875</v>
      </c>
      <c r="O124" s="19" cm="1">
        <f t="array" ref="O124">+SUMPRODUCT($E$30:$N$30/100,$E124:$N124)/$D$14*100</f>
        <v>7074.1319962738926</v>
      </c>
      <c r="Q124" s="24">
        <f t="shared" si="35"/>
        <v>4.5877752814030837E-2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4.511151124900592E-2</v>
      </c>
      <c r="AB124" s="24">
        <f>+CUY!Y97</f>
        <v>4.5258710974260152E-2</v>
      </c>
      <c r="AD124" s="24">
        <f t="shared" si="46"/>
        <v>2.3840733131872849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2.4129626822312216</v>
      </c>
      <c r="AO124" s="24">
        <f>+CUY!AV97</f>
        <v>2.4027311074661615</v>
      </c>
      <c r="AQ124" s="24">
        <f t="shared" si="57"/>
        <v>2.2525290435135847E-3</v>
      </c>
      <c r="AR124" s="24">
        <f t="shared" si="58"/>
        <v>-5.617397655240941E-2</v>
      </c>
      <c r="AS124" s="35">
        <f t="shared" si="33"/>
        <v>45505</v>
      </c>
      <c r="AT124" s="19">
        <f t="shared" si="33"/>
        <v>7101.29443359375</v>
      </c>
      <c r="AU124" s="19">
        <f t="shared" si="27"/>
        <v>7064.04638671875</v>
      </c>
      <c r="AV124" s="52">
        <f t="shared" si="29"/>
        <v>0.37248046874999829</v>
      </c>
      <c r="AW124" s="52">
        <f t="shared" si="24"/>
        <v>-4.6850871115548642E-2</v>
      </c>
    </row>
    <row r="125" spans="4:49" x14ac:dyDescent="0.2">
      <c r="D125" s="37">
        <f>+CUY!A98</f>
        <v>45536</v>
      </c>
      <c r="E125" s="222">
        <f>'Salida Stata'!H95</f>
        <v>7306.2607421875</v>
      </c>
      <c r="F125" s="222">
        <f>'Salida Stata'!N95</f>
        <v>7292.42578125</v>
      </c>
      <c r="G125" s="222">
        <f>'Salida Stata'!T95</f>
        <v>7306.763671875</v>
      </c>
      <c r="H125" s="222">
        <f>'Salida Stata'!Z95</f>
        <v>7355.93701171875</v>
      </c>
      <c r="I125" s="222">
        <f>'Salida Stata'!AF95</f>
        <v>7284.04296875</v>
      </c>
      <c r="J125" s="222">
        <f>'Salida Stata'!AL95</f>
        <v>7330.51953125</v>
      </c>
      <c r="K125" s="222">
        <f>'Salida Stata'!AR95</f>
        <v>7303.6484375</v>
      </c>
      <c r="L125" s="222">
        <f>'Salida Stata'!AX95</f>
        <v>7322.2109375</v>
      </c>
      <c r="M125" s="222">
        <f>'Salida Stata'!BD95</f>
        <v>7313.79736328125</v>
      </c>
      <c r="N125" s="222">
        <f>'Salida Stata'!BJ95</f>
        <v>7276.3134765625</v>
      </c>
      <c r="O125" s="19" cm="1">
        <f t="array" ref="O125">+SUMPRODUCT($E$30:$N$30/100,$E125:$N125)/$D$14*100</f>
        <v>7284.9380676295568</v>
      </c>
      <c r="Q125" s="24">
        <f t="shared" si="35"/>
        <v>2.8863231979810111E-2</v>
      </c>
      <c r="R125" s="24">
        <f t="shared" si="36"/>
        <v>3.0001013112042285E-2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3.0108912687826894E-2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2.9799567136533645E-2</v>
      </c>
      <c r="AB125" s="24">
        <f>+CUY!Y98</f>
        <v>2.900779398404163E-2</v>
      </c>
      <c r="AD125" s="24">
        <f t="shared" si="46"/>
        <v>2.0474488050758426</v>
      </c>
      <c r="AE125" s="24">
        <f t="shared" si="47"/>
        <v>2.0541324757022359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2.0835200453751859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2.0943274936870702</v>
      </c>
      <c r="AO125" s="24">
        <f>+CUY!AV98</f>
        <v>2.0867277511167073</v>
      </c>
      <c r="AQ125" s="24">
        <f t="shared" si="57"/>
        <v>-1.1857057285884487E-3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">
      <c r="D126" s="37">
        <f>+CUY!A99</f>
        <v>45566</v>
      </c>
      <c r="E126" s="222">
        <f>'Salida Stata'!H96</f>
        <v>7438.96533203125</v>
      </c>
      <c r="F126" s="222">
        <f>'Salida Stata'!N96</f>
        <v>7439.064453125</v>
      </c>
      <c r="G126" s="222">
        <f>'Salida Stata'!T96</f>
        <v>7458.98388671875</v>
      </c>
      <c r="H126" s="222">
        <f>'Salida Stata'!Z96</f>
        <v>7514.4443359375</v>
      </c>
      <c r="I126" s="222">
        <f>'Salida Stata'!AF96</f>
        <v>7438.42431640625</v>
      </c>
      <c r="J126" s="222">
        <f>'Salida Stata'!AL96</f>
        <v>7493.47119140625</v>
      </c>
      <c r="K126" s="222">
        <f>'Salida Stata'!AR96</f>
        <v>7473.33154296875</v>
      </c>
      <c r="L126" s="222">
        <f>'Salida Stata'!AX96</f>
        <v>7496.81787109375</v>
      </c>
      <c r="M126" s="222">
        <f>'Salida Stata'!BD96</f>
        <v>7496.486328125</v>
      </c>
      <c r="N126" s="222">
        <f>'Salida Stata'!BJ96</f>
        <v>7465.234375</v>
      </c>
      <c r="O126" s="19" cm="1">
        <f t="array" ref="O126">+SUMPRODUCT($E$30:$N$30/100,$E126:$N126)/$D$14*100</f>
        <v>7448.3193382329009</v>
      </c>
      <c r="Q126" s="24">
        <f t="shared" si="35"/>
        <v>1.8163133581791335E-2</v>
      </c>
      <c r="R126" s="24">
        <f t="shared" si="36"/>
        <v>2.0108353005392487E-2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2.1194458670627858E-2</v>
      </c>
      <c r="V126" s="24">
        <f t="shared" si="40"/>
        <v>2.2229210284699041E-2</v>
      </c>
      <c r="W126" s="24">
        <f t="shared" si="41"/>
        <v>2.3232649671022676E-2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2.242726967430575E-2</v>
      </c>
      <c r="AB126" s="24">
        <f>+CUY!Y99</f>
        <v>2.3937836192412743E-2</v>
      </c>
      <c r="AD126" s="24">
        <f t="shared" si="46"/>
        <v>1.886241730827996</v>
      </c>
      <c r="AE126" s="24">
        <f t="shared" si="47"/>
        <v>1.9002435239152669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1.9336488847857827</v>
      </c>
      <c r="AI126" s="24">
        <f t="shared" si="51"/>
        <v>1.9481905468125653</v>
      </c>
      <c r="AJ126" s="24">
        <f t="shared" si="52"/>
        <v>1.9659821694768831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1.9470836272104313</v>
      </c>
      <c r="AO126" s="24">
        <f>+CUY!AV99</f>
        <v>1.939030058762762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">
      <c r="D127" s="37">
        <f>+CUY!A100</f>
        <v>45597</v>
      </c>
      <c r="E127" s="222">
        <f>'Salida Stata'!H97</f>
        <v>7574.021484375</v>
      </c>
      <c r="F127" s="222">
        <f>'Salida Stata'!N97</f>
        <v>7581.9541015625</v>
      </c>
      <c r="G127" s="222">
        <f>'Salida Stata'!T97</f>
        <v>7612.09716796875</v>
      </c>
      <c r="H127" s="222">
        <f>'Salida Stata'!Z97</f>
        <v>7671.4296875</v>
      </c>
      <c r="I127" s="222">
        <f>'Salida Stata'!AF97</f>
        <v>7592.29931640625</v>
      </c>
      <c r="J127" s="222">
        <f>'Salida Stata'!AL97</f>
        <v>7653.55126953125</v>
      </c>
      <c r="K127" s="222">
        <f>'Salida Stata'!AR97</f>
        <v>7642.9521484375</v>
      </c>
      <c r="L127" s="222">
        <f>'Salida Stata'!AX97</f>
        <v>7671.1044921875</v>
      </c>
      <c r="M127" s="222">
        <f>'Salida Stata'!BD97</f>
        <v>7677.47509765625</v>
      </c>
      <c r="N127" s="222">
        <f>'Salida Stata'!BJ97</f>
        <v>7653.89013671875</v>
      </c>
      <c r="O127" s="19" cm="1">
        <f t="array" ref="O127">+SUMPRODUCT($E$30:$N$30/100,$E127:$N127)/$D$14*100</f>
        <v>7610.8762081194</v>
      </c>
      <c r="Q127" s="24">
        <f t="shared" si="35"/>
        <v>1.8155233465360521E-2</v>
      </c>
      <c r="R127" s="24">
        <f t="shared" si="36"/>
        <v>1.9208013230410215E-2</v>
      </c>
      <c r="S127" s="24">
        <f t="shared" si="37"/>
        <v>2.0527364527845204E-2</v>
      </c>
      <c r="T127" s="24">
        <f t="shared" si="38"/>
        <v>2.0891145711430026E-2</v>
      </c>
      <c r="U127" s="24">
        <f t="shared" si="39"/>
        <v>2.0686504756203705E-2</v>
      </c>
      <c r="V127" s="24">
        <f t="shared" si="40"/>
        <v>2.1362606732722833E-2</v>
      </c>
      <c r="W127" s="24">
        <f t="shared" si="41"/>
        <v>2.2696785830188082E-2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2.5271244309559959E-2</v>
      </c>
      <c r="AA127" s="24">
        <f t="shared" si="45"/>
        <v>2.1824637546362879E-2</v>
      </c>
      <c r="AB127" s="24">
        <f>+CUY!Y100</f>
        <v>2.4364593776162291E-2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1.6653212617852988</v>
      </c>
      <c r="AH127" s="24">
        <f t="shared" si="50"/>
        <v>1.6512078241943362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1.7377084096528734</v>
      </c>
      <c r="AN127" s="24">
        <f t="shared" si="56"/>
        <v>1.6713636595853547</v>
      </c>
      <c r="AO127" s="24">
        <f>+CUY!AV100</f>
        <v>1.6614637614942782</v>
      </c>
      <c r="AQ127" s="24">
        <f t="shared" si="57"/>
        <v>-7.1160108441994385E-3</v>
      </c>
      <c r="AR127" s="24">
        <f t="shared" si="58"/>
        <v>-0.13946222125719565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7653.89013671875</v>
      </c>
      <c r="AV127" s="52">
        <f t="shared" si="29"/>
        <v>-0.79868652343751023</v>
      </c>
      <c r="AW127" s="52">
        <f t="shared" si="24"/>
        <v>-0.32581217588390032</v>
      </c>
    </row>
    <row r="128" spans="4:49" x14ac:dyDescent="0.2">
      <c r="D128" s="37">
        <f>+CUY!A101</f>
        <v>45627</v>
      </c>
      <c r="E128" s="222">
        <f>'Salida Stata'!H98</f>
        <v>7745.04345703125</v>
      </c>
      <c r="F128" s="222">
        <f>'Salida Stata'!N98</f>
        <v>7754.7939453125</v>
      </c>
      <c r="G128" s="222">
        <f>'Salida Stata'!T98</f>
        <v>7791.03759765625</v>
      </c>
      <c r="H128" s="222">
        <f>'Salida Stata'!Z98</f>
        <v>7848.595703125</v>
      </c>
      <c r="I128" s="222">
        <f>'Salida Stata'!AF98</f>
        <v>7763.23388671875</v>
      </c>
      <c r="J128" s="222">
        <f>'Salida Stata'!AL98</f>
        <v>7826.96826171875</v>
      </c>
      <c r="K128" s="222">
        <f>'Salida Stata'!AR98</f>
        <v>7818.9931640625</v>
      </c>
      <c r="L128" s="222">
        <f>'Salida Stata'!AX98</f>
        <v>7854.2783203125</v>
      </c>
      <c r="M128" s="222">
        <f>'Salida Stata'!BD98</f>
        <v>7858.09130859375</v>
      </c>
      <c r="N128" s="222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2.3094263108958568E-2</v>
      </c>
      <c r="U128" s="24">
        <f t="shared" si="39"/>
        <v>2.2514203298482416E-2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2.3337231431090899E-2</v>
      </c>
      <c r="AA128" s="24">
        <f t="shared" si="45"/>
        <v>2.312407195530386E-2</v>
      </c>
      <c r="AB128" s="24">
        <f>+CUY!Y101</f>
        <v>2.3892832452539592E-2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1.1624755235832436</v>
      </c>
      <c r="AQ128" s="24">
        <f t="shared" si="57"/>
        <v>-7.5715649876295643E-4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">
      <c r="D129" s="37">
        <f>+CUY!A102</f>
        <v>45658</v>
      </c>
      <c r="E129" s="222">
        <f>'Salida Stata'!H99</f>
        <v>7883.9091796875</v>
      </c>
      <c r="F129" s="222">
        <f>'Salida Stata'!N99</f>
        <v>7897.93212890625</v>
      </c>
      <c r="G129" s="222">
        <f>'Salida Stata'!T99</f>
        <v>7941.41943359375</v>
      </c>
      <c r="H129" s="222">
        <f>'Salida Stata'!Z99</f>
        <v>7998.66748046875</v>
      </c>
      <c r="I129" s="222">
        <f>'Salida Stata'!AF99</f>
        <v>7909.98486328125</v>
      </c>
      <c r="J129" s="222">
        <f>'Salida Stata'!AL99</f>
        <v>7977.6572265625</v>
      </c>
      <c r="K129" s="222">
        <f>'Salida Stata'!AR99</f>
        <v>7978.22509765625</v>
      </c>
      <c r="L129" s="222">
        <f>'Salida Stata'!AX99</f>
        <v>8020.09619140625</v>
      </c>
      <c r="M129" s="222">
        <f>'Salida Stata'!BD99</f>
        <v>8030.66455078125</v>
      </c>
      <c r="N129" s="222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1.9616196104095929E-2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0.80338943931242968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">
      <c r="D130" s="37">
        <f>+CUY!A103</f>
        <v>45689</v>
      </c>
      <c r="E130" s="222">
        <f>'Salida Stata'!H100</f>
        <v>8110.2060546875</v>
      </c>
      <c r="F130" s="222">
        <f>'Salida Stata'!N100</f>
        <v>8119.07470703125</v>
      </c>
      <c r="G130" s="222">
        <f>'Salida Stata'!T100</f>
        <v>8162.919921875</v>
      </c>
      <c r="H130" s="222">
        <f>'Salida Stata'!Z100</f>
        <v>8218.9267578125</v>
      </c>
      <c r="I130" s="222">
        <f>'Salida Stata'!AF100</f>
        <v>8125.0791015625</v>
      </c>
      <c r="J130" s="222">
        <f>'Salida Stata'!AL100</f>
        <v>8189.947265625</v>
      </c>
      <c r="K130" s="222">
        <f>'Salida Stata'!AR100</f>
        <v>8185.2421875</v>
      </c>
      <c r="L130" s="222">
        <f>'Salida Stata'!AX100</f>
        <v>8227.3271484375</v>
      </c>
      <c r="M130" s="222">
        <f>'Salida Stata'!BD100</f>
        <v>8237.2060546875</v>
      </c>
      <c r="N130" s="222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2.3033555782055126E-2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0.63189950023719388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">
      <c r="D131" s="37">
        <f>+CUY!A104</f>
        <v>45717</v>
      </c>
      <c r="E131" s="222">
        <f>'Salida Stata'!H101</f>
        <v>8419.9169921875</v>
      </c>
      <c r="F131" s="222">
        <f>'Salida Stata'!N101</f>
        <v>8429.1181640625</v>
      </c>
      <c r="G131" s="222">
        <f>'Salida Stata'!T101</f>
        <v>8460.8974609375</v>
      </c>
      <c r="H131" s="222">
        <f>'Salida Stata'!Z101</f>
        <v>8510.775390625</v>
      </c>
      <c r="I131" s="222">
        <f>'Salida Stata'!AF101</f>
        <v>8427.3447265625</v>
      </c>
      <c r="J131" s="222">
        <f>'Salida Stata'!AL101</f>
        <v>8471.2255859375</v>
      </c>
      <c r="K131" s="222">
        <f>'Salida Stata'!AR101</f>
        <v>8456.91015625</v>
      </c>
      <c r="L131" s="222">
        <f>'Salida Stata'!AX101</f>
        <v>8491.236328125</v>
      </c>
      <c r="M131" s="222">
        <f>'Salida Stata'!BD101</f>
        <v>8493.6875</v>
      </c>
      <c r="N131" s="222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2.6594155263412356E-2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0.54373726436547298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">
      <c r="D132" s="37">
        <f>+CUY!A105</f>
        <v>45748</v>
      </c>
      <c r="E132" s="222">
        <f>'Salida Stata'!H102</f>
        <v>8670.259765625</v>
      </c>
      <c r="F132" s="222">
        <f>'Salida Stata'!N102</f>
        <v>8676.560546875</v>
      </c>
      <c r="G132" s="222">
        <f>'Salida Stata'!T102</f>
        <v>8707.388671875</v>
      </c>
      <c r="H132" s="222">
        <f>'Salida Stata'!Z102</f>
        <v>8754.490234375</v>
      </c>
      <c r="I132" s="222">
        <f>'Salida Stata'!AF102</f>
        <v>8670.9287109375</v>
      </c>
      <c r="J132" s="222">
        <f>'Salida Stata'!AL102</f>
        <v>8709.66796875</v>
      </c>
      <c r="K132" s="222">
        <f>'Salida Stata'!AR102</f>
        <v>8694.251953125</v>
      </c>
      <c r="L132" s="222">
        <f>'Salida Stata'!AX102</f>
        <v>8729.16015625</v>
      </c>
      <c r="M132" s="222">
        <f>'Salida Stata'!BD102</f>
        <v>8726.1982421875</v>
      </c>
      <c r="N132" s="222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2.6474999166263169E-2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0.47099638353337259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">
      <c r="D133" s="37">
        <f>+CUY!A106</f>
        <v>45778</v>
      </c>
      <c r="E133" s="222">
        <f>'Salida Stata'!H103</f>
        <v>8789.3857421875</v>
      </c>
      <c r="F133" s="222">
        <f>'Salida Stata'!N103</f>
        <v>8805.615234375</v>
      </c>
      <c r="G133" s="222">
        <f>'Salida Stata'!T103</f>
        <v>8842.3896484375</v>
      </c>
      <c r="H133" s="222">
        <f>'Salida Stata'!Z103</f>
        <v>8892.8505859375</v>
      </c>
      <c r="I133" s="222">
        <f>'Salida Stata'!AF103</f>
        <v>8808.50390625</v>
      </c>
      <c r="J133" s="222">
        <f>'Salida Stata'!AL103</f>
        <v>8850.703125</v>
      </c>
      <c r="K133" s="222">
        <f>'Salida Stata'!AR103</f>
        <v>8844.0830078125</v>
      </c>
      <c r="L133" s="222">
        <f>'Salida Stata'!AX103</f>
        <v>8883.5986328125</v>
      </c>
      <c r="M133" s="222">
        <f>'Salida Stata'!BD103</f>
        <v>8885.630859375</v>
      </c>
      <c r="N133" s="222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1.9839534076989906E-2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0.43205826161592675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">
      <c r="D134" s="37">
        <f>+CUY!A107</f>
        <v>45809</v>
      </c>
      <c r="E134" s="222">
        <f>'Salida Stata'!H104</f>
        <v>8853.416015625</v>
      </c>
      <c r="F134" s="222">
        <f>'Salida Stata'!N104</f>
        <v>8876.513671875</v>
      </c>
      <c r="G134" s="222">
        <f>'Salida Stata'!T104</f>
        <v>8921.8291015625</v>
      </c>
      <c r="H134" s="222">
        <f>'Salida Stata'!Z104</f>
        <v>8973.94921875</v>
      </c>
      <c r="I134" s="222">
        <f>'Salida Stata'!AF104</f>
        <v>8889.19921875</v>
      </c>
      <c r="J134" s="222">
        <f>'Salida Stata'!AL104</f>
        <v>8937.76171875</v>
      </c>
      <c r="K134" s="222">
        <f>'Salida Stata'!AR104</f>
        <v>8940.716796875</v>
      </c>
      <c r="L134" s="222">
        <f>'Salida Stata'!AX104</f>
        <v>8985.599609375</v>
      </c>
      <c r="M134" s="222">
        <f>'Salida Stata'!BD104</f>
        <v>8997.51171875</v>
      </c>
      <c r="N134" s="222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1.3640258734829658E-2</v>
      </c>
      <c r="AD134" s="24">
        <f t="shared" si="46"/>
        <v>0.35818849234662054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0.3767046184038374</v>
      </c>
      <c r="AO134" s="24">
        <f>+CUY!AV107</f>
        <v>0.3764352641547386</v>
      </c>
      <c r="AQ134" s="24">
        <f t="shared" si="57"/>
        <v>-5.5220023695661258E-3</v>
      </c>
      <c r="AR134" s="24">
        <f t="shared" si="58"/>
        <v>-2.799120562579005E-2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">
      <c r="D135" s="37">
        <f>+CUY!A108</f>
        <v>45839</v>
      </c>
      <c r="E135" s="222">
        <f>'Salida Stata'!H105</f>
        <v>9019.9658203125</v>
      </c>
      <c r="F135" s="222">
        <f>'Salida Stata'!N105</f>
        <v>9038.095703125</v>
      </c>
      <c r="G135" s="222">
        <f>'Salida Stata'!T105</f>
        <v>9088.3173828125</v>
      </c>
      <c r="H135" s="222">
        <f>'Salida Stata'!Z105</f>
        <v>9142.1640625</v>
      </c>
      <c r="I135" s="222">
        <f>'Salida Stata'!AF105</f>
        <v>9054.3173828125</v>
      </c>
      <c r="J135" s="222">
        <f>'Salida Stata'!AL105</f>
        <v>9102.5234375</v>
      </c>
      <c r="K135" s="222">
        <f>'Salida Stata'!AR105</f>
        <v>9112.2529296875</v>
      </c>
      <c r="L135" s="222">
        <f>'Salida Stata'!AX105</f>
        <v>9158.5751953125</v>
      </c>
      <c r="M135" s="222">
        <f>'Salida Stata'!BD105</f>
        <v>9175.427734375</v>
      </c>
      <c r="N135" s="222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2.1272431945761117E-2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0.34046717628108825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">
      <c r="D136" s="37">
        <f>+CUY!A109</f>
        <v>45870</v>
      </c>
      <c r="E136" s="222">
        <f>'Salida Stata'!H106</f>
        <v>9187.982421875</v>
      </c>
      <c r="F136" s="222">
        <f>'Salida Stata'!N106</f>
        <v>9213.333984375</v>
      </c>
      <c r="G136" s="222">
        <f>'Salida Stata'!T106</f>
        <v>9278.689453125</v>
      </c>
      <c r="H136" s="222">
        <f>'Salida Stata'!Z106</f>
        <v>9332.8701171875</v>
      </c>
      <c r="I136" s="222">
        <f>'Salida Stata'!AF106</f>
        <v>9239.919921875</v>
      </c>
      <c r="J136" s="222">
        <f>'Salida Stata'!AL106</f>
        <v>9292.375</v>
      </c>
      <c r="K136" s="222">
        <f>'Salida Stata'!AR106</f>
        <v>9314.576171875</v>
      </c>
      <c r="L136" s="222">
        <f>'Salida Stata'!AX106</f>
        <v>9369.986328125</v>
      </c>
      <c r="M136" s="222">
        <f>'Salida Stata'!BD106</f>
        <v>9384.6787109375</v>
      </c>
      <c r="N136" s="222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2.07746392572703E-2</v>
      </c>
      <c r="AD136" s="24">
        <f t="shared" ref="AD136" si="73">+E136/E124-1</f>
        <v>0.29384614421982791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0.31011884042538873</v>
      </c>
      <c r="AO136" s="24">
        <f>+CUY!AV109</f>
        <v>0.30906816077061605</v>
      </c>
      <c r="AQ136" s="24">
        <f t="shared" ref="AQ136" si="84">+Q136-Z136</f>
        <v>-5.3274986419793446E-3</v>
      </c>
      <c r="AR136" s="24">
        <f t="shared" ref="AR136" si="85">+AD136-AM136</f>
        <v>-2.5484032863218209E-2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">
      <c r="D137" s="37">
        <f>+CUY!A110</f>
        <v>45901</v>
      </c>
      <c r="E137" s="222">
        <f>'Salida Stata'!H107</f>
        <v>9382.8681640625</v>
      </c>
      <c r="F137" s="222">
        <f>'Salida Stata'!N107</f>
        <v>9409.4697265625</v>
      </c>
      <c r="G137" s="222">
        <f>'Salida Stata'!T107</f>
        <v>9475.3017578125</v>
      </c>
      <c r="H137" s="222">
        <f>'Salida Stata'!Z107</f>
        <v>9535.1171875</v>
      </c>
      <c r="I137" s="222">
        <f>'Salida Stata'!AF107</f>
        <v>9438.4423828125</v>
      </c>
      <c r="J137" s="222">
        <f>'Salida Stata'!AL107</f>
        <v>9493.4921875</v>
      </c>
      <c r="K137" s="222">
        <f>'Salida Stata'!AR107</f>
        <v>9515.1875</v>
      </c>
      <c r="L137" s="222">
        <f>'Salida Stata'!AX107</f>
        <v>9569.2353515625</v>
      </c>
      <c r="M137" s="222">
        <f>'Salida Stata'!BD107</f>
        <v>9583.7021484375</v>
      </c>
      <c r="N137" s="222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2.0681855800108728E-2</v>
      </c>
      <c r="AD137" s="24">
        <f t="shared" ref="AD137" si="100">+E137/E125-1</f>
        <v>0.28422301025808472</v>
      </c>
      <c r="AE137" s="24">
        <f t="shared" ref="AE137" si="101">+F137/F125-1</f>
        <v>0.29030723230063726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0.29576972888618358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0.29947741878331025</v>
      </c>
      <c r="AO137" s="24">
        <f>+CUY!AV110</f>
        <v>0.29847618989454339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">
      <c r="D138" s="37">
        <f>+CUY!A111</f>
        <v>45931</v>
      </c>
      <c r="E138" s="222">
        <f>'Salida Stata'!H108</f>
        <v>9614.1572265625</v>
      </c>
      <c r="F138" s="222">
        <f>'Salida Stata'!N108</f>
        <v>9638.0791015625</v>
      </c>
      <c r="G138" s="222">
        <f>'Salida Stata'!T108</f>
        <v>9700.642578125</v>
      </c>
      <c r="H138" s="222">
        <f>'Salida Stata'!Z108</f>
        <v>9764.212890625</v>
      </c>
      <c r="I138" s="222">
        <f>'Salida Stata'!AF108</f>
        <v>9663.4736328125</v>
      </c>
      <c r="J138" s="222">
        <f>'Salida Stata'!AL108</f>
        <v>9718.841796875</v>
      </c>
      <c r="K138" s="222">
        <f>'Salida Stata'!AR108</f>
        <v>9731.669921875</v>
      </c>
      <c r="L138" s="222">
        <f>'Salida Stata'!AX108</f>
        <v>9781.7412109375</v>
      </c>
      <c r="M138" s="222">
        <f>'Salida Stata'!BD108</f>
        <v>9792.4951171875</v>
      </c>
      <c r="N138" s="222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2.5157513381551366E-2</v>
      </c>
      <c r="AD138" s="24">
        <f t="shared" ref="AD138" si="127">+E138/E126-1</f>
        <v>0.29240516623530244</v>
      </c>
      <c r="AE138" s="24">
        <f t="shared" ref="AE138" si="128">+F138/F126-1</f>
        <v>0.29560365584865167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0.29912911952315802</v>
      </c>
      <c r="AI138" s="24">
        <f t="shared" ref="AI138" si="132">+J138/J126-1</f>
        <v>0.29697459943809168</v>
      </c>
      <c r="AJ138" s="24">
        <f t="shared" ref="AJ138" si="133">+K138/K126-1</f>
        <v>0.30218629615475812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0.30050943575495093</v>
      </c>
      <c r="AO138" s="24">
        <f>+CUY!AV111</f>
        <v>0.30002288709966196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">
      <c r="D139" s="37">
        <f>+CUY!A112</f>
        <v>45962</v>
      </c>
      <c r="E139" s="222">
        <f>'Salida Stata'!H109</f>
        <v>9891.83984375</v>
      </c>
      <c r="F139" s="222">
        <f>'Salida Stata'!N109</f>
        <v>9910.828125</v>
      </c>
      <c r="G139" s="222">
        <f>'Salida Stata'!T109</f>
        <v>9977.9248046875</v>
      </c>
      <c r="H139" s="222">
        <f>'Salida Stata'!Z109</f>
        <v>10047.3837890625</v>
      </c>
      <c r="I139" s="222">
        <f>'Salida Stata'!AF109</f>
        <v>9937.369140625</v>
      </c>
      <c r="J139" s="222">
        <f>'Salida Stata'!AL109</f>
        <v>9995.3701171875</v>
      </c>
      <c r="K139" s="222">
        <f>'Salida Stata'!AR109</f>
        <v>10007.2734375</v>
      </c>
      <c r="L139" s="222">
        <f>'Salida Stata'!AX109</f>
        <v>10057.833984375</v>
      </c>
      <c r="M139" s="222">
        <f>'Salida Stata'!BD109</f>
        <v>10064.38671875</v>
      </c>
      <c r="N139" s="222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3.1363720376265114E-2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0.30971464229593781</v>
      </c>
      <c r="AH139" s="24">
        <f t="shared" ref="AH139" si="158">+I139/I127-1</f>
        <v>0.30887478568597437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0.30744661284948349</v>
      </c>
      <c r="AN139" s="24">
        <f t="shared" ref="AN139" si="164">+O139/O127-1</f>
        <v>0.3088717807276975</v>
      </c>
      <c r="AO139" s="24">
        <f>+CUY!AV112</f>
        <v>0.30890549083775065</v>
      </c>
      <c r="AQ139" s="24">
        <f t="shared" ref="AQ139" si="165">+Q139-Z139</f>
        <v>6.9383751835250251E-4</v>
      </c>
      <c r="AR139" s="24">
        <f t="shared" ref="AR139" si="166">+AD139-AM139</f>
        <v>-1.4244601322517259E-3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">
      <c r="D140" s="37">
        <f>+CUY!A113</f>
        <v>45992</v>
      </c>
      <c r="E140" s="222">
        <f>'Salida Stata'!H110</f>
        <v>10186.06640625</v>
      </c>
      <c r="F140" s="222">
        <f>'Salida Stata'!N110</f>
        <v>10201.4873046875</v>
      </c>
      <c r="G140" s="222">
        <f>'Salida Stata'!T110</f>
        <v>10277.3076171875</v>
      </c>
      <c r="H140" s="222">
        <f>'Salida Stata'!Z110</f>
        <v>10346.2236328125</v>
      </c>
      <c r="I140" s="222">
        <f>'Salida Stata'!AF110</f>
        <v>10227.8740234375</v>
      </c>
      <c r="J140" s="222">
        <f>'Salida Stata'!AL110</f>
        <v>10288.6064453125</v>
      </c>
      <c r="K140" s="222">
        <f>'Salida Stata'!AR110</f>
        <v>10305.783203125</v>
      </c>
      <c r="L140" s="222">
        <f>'Salida Stata'!AX110</f>
        <v>10363.70703125</v>
      </c>
      <c r="M140" s="222">
        <f>'Salida Stata'!BD110</f>
        <v>10365.4736328125</v>
      </c>
      <c r="N140" s="222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3.0329968682189401E-2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0.31713447993622612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">
      <c r="D141" s="37">
        <f>+CUY!A114</f>
        <v>46023</v>
      </c>
      <c r="E141" s="222">
        <f>'Salida Stata'!H111</f>
        <v>10499.89453125</v>
      </c>
      <c r="F141" s="222">
        <f>'Salida Stata'!N111</f>
        <v>10506.0703125</v>
      </c>
      <c r="G141" s="222">
        <f>'Salida Stata'!T111</f>
        <v>10589.3603515625</v>
      </c>
      <c r="H141" s="222">
        <f>'Salida Stata'!Z111</f>
        <v>10660.955078125</v>
      </c>
      <c r="I141" s="222">
        <f>'Salida Stata'!AF111</f>
        <v>10534.927734375</v>
      </c>
      <c r="J141" s="222">
        <f>'Salida Stata'!AL111</f>
        <v>10596.44921875</v>
      </c>
      <c r="K141" s="222">
        <f>'Salida Stata'!AR111</f>
        <v>10618.677734375</v>
      </c>
      <c r="L141" s="222">
        <f>'Salida Stata'!AX111</f>
        <v>10679.435546875</v>
      </c>
      <c r="M141" s="222">
        <f>'Salida Stata'!BD111</f>
        <v>10676.46875</v>
      </c>
      <c r="N141" s="222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2.9954829125893534E-2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0.33048986805231162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">
      <c r="D142" s="37">
        <f>+CUY!A115</f>
        <v>46054</v>
      </c>
      <c r="E142" s="222">
        <f>'Salida Stata'!H112</f>
        <v>10879.283203125</v>
      </c>
      <c r="F142" s="222">
        <f>'Salida Stata'!N112</f>
        <v>10882.451171875</v>
      </c>
      <c r="G142" s="222">
        <f>'Salida Stata'!T112</f>
        <v>10961.53125</v>
      </c>
      <c r="H142" s="222">
        <f>'Salida Stata'!Z112</f>
        <v>11033.935546875</v>
      </c>
      <c r="I142" s="222">
        <f>'Salida Stata'!AF112</f>
        <v>10898.25390625</v>
      </c>
      <c r="J142" s="222">
        <f>'Salida Stata'!AL112</f>
        <v>10955.162109375</v>
      </c>
      <c r="K142" s="222">
        <f>'Salida Stata'!AR112</f>
        <v>10963.3935546875</v>
      </c>
      <c r="L142" s="222">
        <f>'Salida Stata'!AX112</f>
        <v>11021.8857421875</v>
      </c>
      <c r="M142" s="222">
        <f>'Salida Stata'!BD112</f>
        <v>11020.798828125</v>
      </c>
      <c r="N142" s="222">
        <f>'Salida Stata'!BJ112</f>
        <v>10942.64453125</v>
      </c>
      <c r="O142" s="19" cm="1">
        <f t="array" ref="O142">+SUMPRODUCT($E$30:$N$30/100,$E142:$N142)/$D$14*100</f>
        <v>10923.510765230569</v>
      </c>
      <c r="Q142" s="24">
        <f t="shared" ref="Q142" si="224">+E142/E141-1</f>
        <v>3.6132617403523026E-2</v>
      </c>
      <c r="R142" s="24">
        <f t="shared" ref="R142" si="225">+F142/F141-1</f>
        <v>3.5825084753829062E-2</v>
      </c>
      <c r="S142" s="24">
        <f t="shared" ref="S142" si="226">+G142/G141-1</f>
        <v>3.5145739315839197E-2</v>
      </c>
      <c r="T142" s="24">
        <f t="shared" ref="T142" si="227">+H142/H141-1</f>
        <v>3.4985652412635293E-2</v>
      </c>
      <c r="U142" s="24">
        <f t="shared" ref="U142" si="228">+I142/I141-1</f>
        <v>3.4487770683939489E-2</v>
      </c>
      <c r="V142" s="24">
        <f t="shared" ref="V142" si="229">+J142/J141-1</f>
        <v>3.3852178519411247E-2</v>
      </c>
      <c r="W142" s="24">
        <f t="shared" ref="W142" si="230">+K142/K141-1</f>
        <v>3.2463158684680637E-2</v>
      </c>
      <c r="X142" s="24">
        <f t="shared" ref="X142" si="231">+L142/L141-1</f>
        <v>3.2066319779672892E-2</v>
      </c>
      <c r="Y142" s="24">
        <f t="shared" ref="Y142" si="232">+M142/M141-1</f>
        <v>3.2251307636244508E-2</v>
      </c>
      <c r="Z142" s="24">
        <f t="shared" ref="Z142" si="233">+N142/N141-1</f>
        <v>3.0718541277013678E-2</v>
      </c>
      <c r="AA142" s="24">
        <f t="shared" ref="AA142" si="234">+O142/O141-1</f>
        <v>3.3622184034493463E-2</v>
      </c>
      <c r="AB142" s="24">
        <f>+CUY!Y115</f>
        <v>3.0182090405606488E-2</v>
      </c>
      <c r="AD142" s="24">
        <f t="shared" ref="AD142" si="235">+E142/E130-1</f>
        <v>0.34143117076995111</v>
      </c>
      <c r="AE142" s="24">
        <f t="shared" ref="AE142" si="236">+F142/F130-1</f>
        <v>0.34035608299682485</v>
      </c>
      <c r="AF142" s="24">
        <f t="shared" ref="AF142" si="237">+G142/G130-1</f>
        <v>0.34284439329427685</v>
      </c>
      <c r="AG142" s="24">
        <f t="shared" ref="AG142" si="238">+H142/H130-1</f>
        <v>0.34250320899704989</v>
      </c>
      <c r="AH142" s="24">
        <f t="shared" ref="AH142" si="239">+I142/I130-1</f>
        <v>0.34131049926076451</v>
      </c>
      <c r="AI142" s="24">
        <f t="shared" ref="AI142" si="240">+J142/J130-1</f>
        <v>0.33763524404561318</v>
      </c>
      <c r="AJ142" s="24">
        <f t="shared" ref="AJ142" si="241">+K142/K130-1</f>
        <v>0.33940979430396356</v>
      </c>
      <c r="AK142" s="24">
        <f t="shared" ref="AK142" si="242">+L142/L130-1</f>
        <v>0.33966785850745351</v>
      </c>
      <c r="AL142" s="24">
        <f t="shared" ref="AL142" si="243">+M142/M130-1</f>
        <v>0.33792923898673832</v>
      </c>
      <c r="AM142" s="24">
        <f t="shared" ref="AM142" si="244">+N142/N130-1</f>
        <v>0.3350127523134605</v>
      </c>
      <c r="AN142" s="24">
        <f t="shared" ref="AN142" si="245">+O142/O130-1</f>
        <v>0.33971850582009666</v>
      </c>
      <c r="AO142" s="24">
        <f>+CUY!AV115</f>
        <v>0.33978678000041063</v>
      </c>
      <c r="AQ142" s="24">
        <f t="shared" ref="AQ142" si="246">+Q142-Z142</f>
        <v>5.4140761265093484E-3</v>
      </c>
      <c r="AR142" s="24">
        <f t="shared" ref="AR142" si="247">+AD142-AM142</f>
        <v>6.4184184564906044E-3</v>
      </c>
      <c r="AS142" s="35">
        <f t="shared" ref="AS142" si="248">+D142</f>
        <v>46054</v>
      </c>
      <c r="AT142" s="19">
        <f t="shared" ref="AT142" si="249">+E142</f>
        <v>10879.283203125</v>
      </c>
      <c r="AU142" s="19">
        <f t="shared" ref="AU142" si="250">+N142</f>
        <v>10942.64453125</v>
      </c>
      <c r="AV142" s="52">
        <f t="shared" si="29"/>
        <v>-0.63361328124999261</v>
      </c>
      <c r="AW142" s="52">
        <f t="shared" si="24"/>
        <v>-0.34953208693100635</v>
      </c>
    </row>
    <row r="143" spans="4:49" x14ac:dyDescent="0.2">
      <c r="D143" s="37">
        <f>+CUY!A116</f>
        <v>46082</v>
      </c>
      <c r="E143" s="222">
        <f>'Salida Stata'!H113</f>
        <v>11235.216796875</v>
      </c>
      <c r="F143" s="222">
        <f>'Salida Stata'!N113</f>
        <v>11236.830078125</v>
      </c>
      <c r="G143" s="222">
        <f>'Salida Stata'!T113</f>
        <v>11318.85546875</v>
      </c>
      <c r="H143" s="222">
        <f>'Salida Stata'!Z113</f>
        <v>11391.802734375</v>
      </c>
      <c r="I143" s="222">
        <f>'Salida Stata'!AF113</f>
        <v>11253.0673828125</v>
      </c>
      <c r="J143" s="222">
        <f>'Salida Stata'!AL113</f>
        <v>11304.5517578125</v>
      </c>
      <c r="K143" s="222">
        <f>'Salida Stata'!AR113</f>
        <v>11312.658203125</v>
      </c>
      <c r="L143" s="222">
        <f>'Salida Stata'!AX113</f>
        <v>11372.33984375</v>
      </c>
      <c r="M143" s="222">
        <f>'Salida Stata'!BD113</f>
        <v>11367.2109375</v>
      </c>
      <c r="N143" s="222">
        <f>'Salida Stata'!BJ113</f>
        <v>11282.16796875</v>
      </c>
      <c r="O143" s="19" cm="1">
        <f t="array" ref="O143">+SUMPRODUCT($E$30:$N$30/100,$E143:$N143)/$D$14*100</f>
        <v>11273.585245256021</v>
      </c>
      <c r="Q143" s="24">
        <f t="shared" ref="Q143" si="251">+E143/E142-1</f>
        <v>3.2716640159506039E-2</v>
      </c>
      <c r="R143" s="24">
        <f t="shared" ref="R143" si="252">+F143/F142-1</f>
        <v>3.2564254197240849E-2</v>
      </c>
      <c r="S143" s="24">
        <f t="shared" ref="S143" si="253">+G143/G142-1</f>
        <v>3.2598020349574819E-2</v>
      </c>
      <c r="T143" s="24">
        <f t="shared" ref="T143" si="254">+H143/H142-1</f>
        <v>3.2433322270162712E-2</v>
      </c>
      <c r="U143" s="24">
        <f t="shared" ref="U143" si="255">+I143/I142-1</f>
        <v>3.2556910456914556E-2</v>
      </c>
      <c r="V143" s="24">
        <f t="shared" ref="V143" si="256">+J143/J142-1</f>
        <v>3.1892695420591366E-2</v>
      </c>
      <c r="W143" s="24">
        <f t="shared" ref="W143" si="257">+K143/K142-1</f>
        <v>3.1857348429142895E-2</v>
      </c>
      <c r="X143" s="24">
        <f t="shared" ref="X143" si="258">+L143/L142-1</f>
        <v>3.1796201644614941E-2</v>
      </c>
      <c r="Y143" s="24">
        <f t="shared" ref="Y143" si="259">+M143/M142-1</f>
        <v>3.1432577145946938E-2</v>
      </c>
      <c r="Z143" s="24">
        <f t="shared" ref="Z143" si="260">+N143/N142-1</f>
        <v>3.1027548827926354E-2</v>
      </c>
      <c r="AA143" s="24">
        <f t="shared" ref="AA143" si="261">+O143/O142-1</f>
        <v>3.2047799242322039E-2</v>
      </c>
      <c r="AB143" s="24">
        <f>+CUY!Y116</f>
        <v>2.2941421935644524E-2</v>
      </c>
      <c r="AD143" s="24">
        <f t="shared" ref="AD143" si="262">+E143/E131-1</f>
        <v>0.33436194291460386</v>
      </c>
      <c r="AE143" s="24">
        <f t="shared" ref="AE143" si="263">+F143/F131-1</f>
        <v>0.33309675572388642</v>
      </c>
      <c r="AF143" s="24">
        <f t="shared" ref="AF143" si="264">+G143/G131-1</f>
        <v>0.337784262367816</v>
      </c>
      <c r="AG143" s="24">
        <f t="shared" ref="AG143" si="265">+H143/H131-1</f>
        <v>0.33851525995194054</v>
      </c>
      <c r="AH143" s="24">
        <f t="shared" ref="AH143" si="266">+I143/I131-1</f>
        <v>0.33530403085843719</v>
      </c>
      <c r="AI143" s="24">
        <f t="shared" ref="AI143" si="267">+J143/J131-1</f>
        <v>0.33446472923332493</v>
      </c>
      <c r="AJ143" s="24">
        <f t="shared" ref="AJ143" si="268">+K143/K131-1</f>
        <v>0.33768220237795554</v>
      </c>
      <c r="AK143" s="24">
        <f t="shared" ref="AK143" si="269">+L143/L131-1</f>
        <v>0.33930318322222375</v>
      </c>
      <c r="AL143" s="24">
        <f t="shared" ref="AL143" si="270">+M143/M131-1</f>
        <v>0.33831282790896178</v>
      </c>
      <c r="AM143" s="24">
        <f t="shared" ref="AM143" si="271">+N143/N131-1</f>
        <v>0.33773759642286216</v>
      </c>
      <c r="AN143" s="24">
        <f t="shared" ref="AN143" si="272">+O143/O131-1</f>
        <v>0.33685127469466702</v>
      </c>
      <c r="AO143" s="24">
        <f>+CUY!AV116</f>
        <v>0.33501967335138194</v>
      </c>
      <c r="AQ143" s="24">
        <f t="shared" ref="AQ143" si="273">+Q143-Z143</f>
        <v>1.6890913315796841E-3</v>
      </c>
      <c r="AR143" s="24">
        <f t="shared" ref="AR143" si="274">+AD143-AM143</f>
        <v>-3.3756535082583028E-3</v>
      </c>
      <c r="AS143" s="35">
        <f t="shared" ref="AS143" si="275">+D143</f>
        <v>46082</v>
      </c>
      <c r="AT143" s="19">
        <f t="shared" ref="AT143" si="276">+E143</f>
        <v>11235.216796875</v>
      </c>
      <c r="AU143" s="19">
        <f t="shared" ref="AU143" si="277">+N143</f>
        <v>11282.16796875</v>
      </c>
      <c r="AV143" s="52">
        <f t="shared" si="29"/>
        <v>-0.46951171874999886</v>
      </c>
      <c r="AW143" s="52">
        <f t="shared" si="24"/>
        <v>-0.31833724794964624</v>
      </c>
    </row>
    <row r="144" spans="4:49" x14ac:dyDescent="0.2">
      <c r="D144" s="37">
        <f>+CUY!A117</f>
        <v>46113</v>
      </c>
      <c r="E144" s="222">
        <f>'Salida Stata'!H114</f>
        <v>11429.6123046875</v>
      </c>
      <c r="F144" s="222">
        <f>'Salida Stata'!N114</f>
        <v>11444.4501953125</v>
      </c>
      <c r="G144" s="222">
        <f>'Salida Stata'!T114</f>
        <v>11542.88671875</v>
      </c>
      <c r="H144" s="222">
        <f>'Salida Stata'!Z114</f>
        <v>11628.5283203125</v>
      </c>
      <c r="I144" s="222">
        <f>'Salida Stata'!AF114</f>
        <v>11482.33984375</v>
      </c>
      <c r="J144" s="222">
        <f>'Salida Stata'!AL114</f>
        <v>11547.1923828125</v>
      </c>
      <c r="K144" s="222">
        <f>'Salida Stata'!AR114</f>
        <v>11572.833984375</v>
      </c>
      <c r="L144" s="222">
        <f>'Salida Stata'!AX114</f>
        <v>11639.4970703125</v>
      </c>
      <c r="M144" s="222">
        <f>'Salida Stata'!BD114</f>
        <v>11630.83984375</v>
      </c>
      <c r="N144" s="222">
        <f>'Salida Stata'!BJ114</f>
        <v>11571.767578125</v>
      </c>
      <c r="O144" s="19" cm="1">
        <f t="array" ref="O144">+SUMPRODUCT($E$30:$N$30/100,$E144:$N144)/$D$14*100</f>
        <v>11517.336465897783</v>
      </c>
      <c r="Q144" s="24">
        <f t="shared" ref="Q144" si="278">+E144/E143-1</f>
        <v>1.7302337046719796E-2</v>
      </c>
      <c r="R144" s="24">
        <f t="shared" ref="R144" si="279">+F144/F143-1</f>
        <v>1.8476751516575796E-2</v>
      </c>
      <c r="S144" s="24">
        <f t="shared" ref="S144" si="280">+G144/G143-1</f>
        <v>1.9792747651785403E-2</v>
      </c>
      <c r="T144" s="24">
        <f t="shared" ref="T144" si="281">+H144/H143-1</f>
        <v>2.0780344556281305E-2</v>
      </c>
      <c r="U144" s="24">
        <f t="shared" ref="U144" si="282">+I144/I143-1</f>
        <v>2.0374219147366146E-2</v>
      </c>
      <c r="V144" s="24">
        <f t="shared" ref="V144" si="283">+J144/J143-1</f>
        <v>2.1463975768195587E-2</v>
      </c>
      <c r="W144" s="24">
        <f t="shared" ref="W144" si="284">+K144/K143-1</f>
        <v>2.2998642456830254E-2</v>
      </c>
      <c r="X144" s="24">
        <f t="shared" ref="X144" si="285">+L144/L143-1</f>
        <v>2.3491843387825284E-2</v>
      </c>
      <c r="Y144" s="24">
        <f t="shared" ref="Y144" si="286">+M144/M143-1</f>
        <v>2.3192048401274867E-2</v>
      </c>
      <c r="Z144" s="24">
        <f t="shared" ref="Z144" si="287">+N144/N143-1</f>
        <v>2.5668790801302466E-2</v>
      </c>
      <c r="AA144" s="24">
        <f t="shared" ref="AA144" si="288">+O144/O143-1</f>
        <v>2.1621446535327715E-2</v>
      </c>
      <c r="AB144" s="24">
        <f>+CUY!Y117</f>
        <v>1.9420217693629782E-2</v>
      </c>
      <c r="AD144" s="24">
        <f t="shared" ref="AD144" si="289">+E144/E132-1</f>
        <v>0.31825488666470081</v>
      </c>
      <c r="AE144" s="24">
        <f t="shared" ref="AE144" si="290">+F144/F132-1</f>
        <v>0.31900770282003044</v>
      </c>
      <c r="AF144" s="24">
        <f t="shared" ref="AF144" si="291">+G144/G132-1</f>
        <v>0.32564275625293981</v>
      </c>
      <c r="AG144" s="24">
        <f t="shared" ref="AG144" si="292">+H144/H132-1</f>
        <v>0.32829302552105522</v>
      </c>
      <c r="AH144" s="24">
        <f t="shared" ref="AH144" si="293">+I144/I132-1</f>
        <v>0.32423414221664504</v>
      </c>
      <c r="AI144" s="24">
        <f t="shared" ref="AI144" si="294">+J144/J132-1</f>
        <v>0.32579019363808626</v>
      </c>
      <c r="AJ144" s="24">
        <f t="shared" ref="AJ144" si="295">+K144/K132-1</f>
        <v>0.33109024753019067</v>
      </c>
      <c r="AK144" s="24">
        <f t="shared" ref="AK144" si="296">+L144/L132-1</f>
        <v>0.33340400015214811</v>
      </c>
      <c r="AL144" s="24">
        <f t="shared" ref="AL144" si="297">+M144/M132-1</f>
        <v>0.33286449848454946</v>
      </c>
      <c r="AM144" s="24">
        <f t="shared" ref="AM144" si="298">+N144/N132-1</f>
        <v>0.33628004222150043</v>
      </c>
      <c r="AN144" s="24">
        <f t="shared" ref="AN144" si="299">+O144/O132-1</f>
        <v>0.32811907798904372</v>
      </c>
      <c r="AO144" s="24">
        <f>+CUY!AV117</f>
        <v>0.32584431879836284</v>
      </c>
      <c r="AQ144" s="24">
        <f t="shared" ref="AQ144" si="300">+Q144-Z144</f>
        <v>-8.36645375458267E-3</v>
      </c>
      <c r="AR144" s="24">
        <f t="shared" ref="AR144" si="301">+AD144-AM144</f>
        <v>-1.8025155556799621E-2</v>
      </c>
      <c r="AS144" s="35">
        <f t="shared" ref="AS144" si="302">+D144</f>
        <v>46113</v>
      </c>
      <c r="AT144" s="19">
        <f t="shared" ref="AT144" si="303">+E144</f>
        <v>11429.6123046875</v>
      </c>
      <c r="AU144" s="19">
        <f t="shared" ref="AU144" si="304">+N144</f>
        <v>11571.767578125</v>
      </c>
      <c r="AV144" s="52">
        <f t="shared" si="29"/>
        <v>-1.4215527343749983</v>
      </c>
      <c r="AW144" s="52">
        <f t="shared" si="24"/>
        <v>-0.54155478399112411</v>
      </c>
    </row>
    <row r="145" spans="4:49" ht="16" customHeight="1" x14ac:dyDescent="0.2">
      <c r="D145" s="37">
        <f>+CUY!A118</f>
        <v>46143</v>
      </c>
      <c r="E145" s="222">
        <f>'Salida Stata'!H115</f>
        <v>11657.2255859375</v>
      </c>
      <c r="F145" s="222">
        <f>'Salida Stata'!N115</f>
        <v>11675.412109375</v>
      </c>
      <c r="G145" s="222">
        <f>'Salida Stata'!T115</f>
        <v>11776.9853515625</v>
      </c>
      <c r="H145" s="222">
        <f>'Salida Stata'!Z115</f>
        <v>11872.68359375</v>
      </c>
      <c r="I145" s="222">
        <f>'Salida Stata'!AF115</f>
        <v>11722.1435546875</v>
      </c>
      <c r="J145" s="222">
        <f>'Salida Stata'!AL115</f>
        <v>11790.046875</v>
      </c>
      <c r="K145" s="222">
        <f>'Salida Stata'!AR115</f>
        <v>11818.8603515625</v>
      </c>
      <c r="L145" s="222">
        <f>'Salida Stata'!AX115</f>
        <v>11883.2763671875</v>
      </c>
      <c r="M145" s="222">
        <f>'Salida Stata'!BD115</f>
        <v>11880.5078125</v>
      </c>
      <c r="N145" s="222">
        <f>'Salida Stata'!BJ115</f>
        <v>11819.8779296875</v>
      </c>
      <c r="O145" s="19" cm="1">
        <f t="array" ref="O145">+SUMPRODUCT($E$30:$N$30/100,$E145:$N145)/$D$14*100</f>
        <v>11757.98087425033</v>
      </c>
      <c r="Q145" s="24">
        <f t="shared" ref="Q145" si="305">+E145/E144-1</f>
        <v>1.9914348377035651E-2</v>
      </c>
      <c r="R145" s="24">
        <f t="shared" ref="R145" si="306">+F145/F144-1</f>
        <v>2.0181127980887892E-2</v>
      </c>
      <c r="S145" s="24">
        <f t="shared" ref="S145" si="307">+G145/G144-1</f>
        <v>2.0280770184830432E-2</v>
      </c>
      <c r="T145" s="24">
        <f t="shared" ref="T145" si="308">+H145/H144-1</f>
        <v>2.0996231570508783E-2</v>
      </c>
      <c r="U145" s="24">
        <f t="shared" ref="U145" si="309">+I145/I144-1</f>
        <v>2.0884568319760044E-2</v>
      </c>
      <c r="V145" s="24">
        <f t="shared" ref="V145" si="310">+J145/J144-1</f>
        <v>2.1031475369629904E-2</v>
      </c>
      <c r="W145" s="24">
        <f t="shared" ref="W145" si="311">+K145/K144-1</f>
        <v>2.1258955889255082E-2</v>
      </c>
      <c r="X145" s="24">
        <f t="shared" ref="X145" si="312">+L145/L144-1</f>
        <v>2.0944143497125811E-2</v>
      </c>
      <c r="Y145" s="24">
        <f t="shared" ref="Y145" si="313">+M145/M144-1</f>
        <v>2.1466031009288011E-2</v>
      </c>
      <c r="Z145" s="24">
        <f t="shared" ref="Z145" si="314">+N145/N144-1</f>
        <v>2.1441007165709181E-2</v>
      </c>
      <c r="AA145" s="24">
        <f t="shared" ref="AA145" si="315">+O145/O144-1</f>
        <v>2.0894102474568133E-2</v>
      </c>
      <c r="AB145" s="24">
        <f>+CUY!Y118</f>
        <v>2.4261289549316389E-2</v>
      </c>
      <c r="AD145" s="24">
        <f t="shared" ref="AD145" si="316">+E145/E133-1</f>
        <v>0.32628444442765492</v>
      </c>
      <c r="AE145" s="24">
        <f t="shared" ref="AE145" si="317">+F145/F133-1</f>
        <v>0.32590532275325912</v>
      </c>
      <c r="AF145" s="24">
        <f t="shared" ref="AF145" si="318">+G145/G133-1</f>
        <v>0.33187812568784048</v>
      </c>
      <c r="AG145" s="24">
        <f t="shared" ref="AG145" si="319">+H145/H133-1</f>
        <v>0.3350818704324785</v>
      </c>
      <c r="AH145" s="24">
        <f t="shared" ref="AH145" si="320">+I145/I133-1</f>
        <v>0.33077576844464485</v>
      </c>
      <c r="AI145" s="24">
        <f t="shared" ref="AI145" si="321">+J145/J133-1</f>
        <v>0.33210285199798739</v>
      </c>
      <c r="AJ145" s="24">
        <f t="shared" ref="AJ145" si="322">+K145/K133-1</f>
        <v>0.33635791761816392</v>
      </c>
      <c r="AK145" s="24">
        <f t="shared" ref="AK145" si="323">+L145/L133-1</f>
        <v>0.33766470755391587</v>
      </c>
      <c r="AL145" s="24">
        <f t="shared" ref="AL145" si="324">+M145/M133-1</f>
        <v>0.33704719456865373</v>
      </c>
      <c r="AM145" s="24">
        <f t="shared" ref="AM145" si="325">+N145/N133-1</f>
        <v>0.34053172023545231</v>
      </c>
      <c r="AN145" s="24">
        <f t="shared" ref="AN145" si="326">+O145/O133-1</f>
        <v>0.3338843695996021</v>
      </c>
      <c r="AO145" s="24">
        <f>+CUY!AV118</f>
        <v>0.33159283037906517</v>
      </c>
      <c r="AQ145" s="24">
        <f t="shared" ref="AQ145" si="327">+Q145-Z145</f>
        <v>-1.5266587886735294E-3</v>
      </c>
      <c r="AR145" s="24">
        <f t="shared" ref="AR145" si="328">+AD145-AM145</f>
        <v>-1.4247275807797388E-2</v>
      </c>
      <c r="AS145" s="35">
        <f t="shared" ref="AS145" si="329">+D145</f>
        <v>46143</v>
      </c>
      <c r="AT145" s="19">
        <f t="shared" ref="AT145" si="330">+E145</f>
        <v>11657.2255859375</v>
      </c>
      <c r="AU145" s="19">
        <f t="shared" ref="AU145" si="331">+N145</f>
        <v>11819.8779296875</v>
      </c>
      <c r="AV145" s="52">
        <f t="shared" si="29"/>
        <v>-1.6265234374999977</v>
      </c>
      <c r="AW145" s="52">
        <f t="shared" si="24"/>
        <v>-0.593085515538327</v>
      </c>
    </row>
    <row r="146" spans="4:49" x14ac:dyDescent="0.2">
      <c r="D146" s="37">
        <f>+CUY!A119</f>
        <v>46174</v>
      </c>
      <c r="E146" s="222">
        <f>'Salida Stata'!H116</f>
        <v>11844.6123046875</v>
      </c>
      <c r="F146" s="222">
        <f>'Salida Stata'!N116</f>
        <v>11864.240234375</v>
      </c>
      <c r="G146" s="222">
        <f>'Salida Stata'!T116</f>
        <v>11965.416015625</v>
      </c>
      <c r="H146" s="222">
        <f>'Salida Stata'!Z116</f>
        <v>12060.48828125</v>
      </c>
      <c r="I146" s="222">
        <f>'Salida Stata'!AF116</f>
        <v>11910.66796875</v>
      </c>
      <c r="J146" s="222">
        <f>'Salida Stata'!AL116</f>
        <v>11978.5947265625</v>
      </c>
      <c r="K146" s="222">
        <f>'Salida Stata'!AR116</f>
        <v>12006.0986328125</v>
      </c>
      <c r="L146" s="222">
        <f>'Salida Stata'!AX116</f>
        <v>12071.1533203125</v>
      </c>
      <c r="M146" s="222">
        <f>'Salida Stata'!BD116</f>
        <v>12075.654296875</v>
      </c>
      <c r="N146" s="222">
        <f>'Salida Stata'!BJ116</f>
        <v>12005.99609375</v>
      </c>
      <c r="O146" s="19" cm="1">
        <f t="array" ref="O146">+SUMPRODUCT($E$30:$N$30/100,$E146:$N146)/$D$14*100</f>
        <v>11945.846648499268</v>
      </c>
      <c r="Q146" s="24">
        <f t="shared" ref="Q146" si="332">+E146/E145-1</f>
        <v>1.6074726989589339E-2</v>
      </c>
      <c r="R146" s="24">
        <f t="shared" ref="R146" si="333">+F146/F145-1</f>
        <v>1.6173144316540045E-2</v>
      </c>
      <c r="S146" s="24">
        <f t="shared" ref="S146" si="334">+G146/G145-1</f>
        <v>1.5999906464815306E-2</v>
      </c>
      <c r="T146" s="24">
        <f t="shared" ref="T146" si="335">+H146/H145-1</f>
        <v>1.5818217171968074E-2</v>
      </c>
      <c r="U146" s="24">
        <f t="shared" ref="U146" si="336">+I146/I145-1</f>
        <v>1.6082759367599841E-2</v>
      </c>
      <c r="V146" s="24">
        <f t="shared" ref="V146" si="337">+J146/J145-1</f>
        <v>1.5992120604906512E-2</v>
      </c>
      <c r="W146" s="24">
        <f t="shared" ref="W146" si="338">+K146/K145-1</f>
        <v>1.5842329605429972E-2</v>
      </c>
      <c r="X146" s="24">
        <f t="shared" ref="X146" si="339">+L146/L145-1</f>
        <v>1.5810198073300086E-2</v>
      </c>
      <c r="Y146" s="24">
        <f t="shared" ref="Y146" si="340">+M146/M145-1</f>
        <v>1.6425769626587705E-2</v>
      </c>
      <c r="Z146" s="24">
        <f t="shared" ref="Z146" si="341">+N146/N145-1</f>
        <v>1.5746200186639303E-2</v>
      </c>
      <c r="AA146" s="24">
        <f t="shared" ref="AA146" si="342">+O146/O145-1</f>
        <v>1.5977724088696021E-2</v>
      </c>
      <c r="AB146" s="24">
        <f>+CUY!Y119</f>
        <v>1.9786553697260345E-2</v>
      </c>
      <c r="AD146" s="24">
        <f t="shared" ref="AD146" si="343">+E146/E134-1</f>
        <v>0.33785787133276823</v>
      </c>
      <c r="AE146" s="24">
        <f t="shared" ref="AE146" si="344">+F146/F134-1</f>
        <v>0.33658783988206231</v>
      </c>
      <c r="AF146" s="24">
        <f t="shared" ref="AF146" si="345">+G146/G134-1</f>
        <v>0.34113934255134626</v>
      </c>
      <c r="AG146" s="24">
        <f t="shared" ref="AG146" si="346">+H146/H134-1</f>
        <v>0.34394434236947125</v>
      </c>
      <c r="AH146" s="24">
        <f t="shared" ref="AH146" si="347">+I146/I134-1</f>
        <v>0.33990336763145224</v>
      </c>
      <c r="AI146" s="24">
        <f t="shared" ref="AI146" si="348">+J146/J134-1</f>
        <v>0.34022310098436792</v>
      </c>
      <c r="AJ146" s="24">
        <f t="shared" ref="AJ146" si="349">+K146/K134-1</f>
        <v>0.34285638451370315</v>
      </c>
      <c r="AK146" s="24">
        <f t="shared" ref="AK146" si="350">+L146/L134-1</f>
        <v>0.34338873810026338</v>
      </c>
      <c r="AL146" s="24">
        <f t="shared" ref="AL146" si="351">+M146/M134-1</f>
        <v>0.34211042723183449</v>
      </c>
      <c r="AM146" s="24">
        <f t="shared" ref="AM146" si="352">+N146/N134-1</f>
        <v>0.34442204617086847</v>
      </c>
      <c r="AN146" s="24">
        <f t="shared" ref="AN146" si="353">+O146/O134-1</f>
        <v>0.34153592829799595</v>
      </c>
      <c r="AO146" s="24">
        <f>+CUY!AV119</f>
        <v>0.33966705812884168</v>
      </c>
      <c r="AQ146" s="24">
        <f t="shared" ref="AQ146" si="354">+Q146-Z146</f>
        <v>3.2852680295003545E-4</v>
      </c>
      <c r="AR146" s="24">
        <f t="shared" ref="AR146" si="355">+AD146-AM146</f>
        <v>-6.5641748381002341E-3</v>
      </c>
      <c r="AS146" s="35">
        <f t="shared" ref="AS146" si="356">+D146</f>
        <v>46174</v>
      </c>
      <c r="AT146" s="19">
        <f t="shared" ref="AT146" si="357">+E146</f>
        <v>11844.6123046875</v>
      </c>
      <c r="AU146" s="19">
        <f t="shared" ref="AU146" si="358">+N146</f>
        <v>12005.99609375</v>
      </c>
      <c r="AV146" s="52">
        <f t="shared" si="29"/>
        <v>-1.6138378906249926</v>
      </c>
      <c r="AW146" s="52">
        <f t="shared" si="24"/>
        <v>-0.59366293038258178</v>
      </c>
    </row>
    <row r="147" spans="4:49" x14ac:dyDescent="0.2">
      <c r="D147" s="37">
        <f>+CUY!A120</f>
        <v>46204</v>
      </c>
      <c r="E147" s="222">
        <f>'Salida Stata'!H117</f>
        <v>12045.5302734375</v>
      </c>
      <c r="F147" s="222">
        <f>'Salida Stata'!N117</f>
        <v>12065.689453125</v>
      </c>
      <c r="G147" s="222">
        <f>'Salida Stata'!T117</f>
        <v>12179.80859375</v>
      </c>
      <c r="H147" s="222">
        <f>'Salida Stata'!Z117</f>
        <v>12283.880859375</v>
      </c>
      <c r="I147" s="222">
        <f>'Salida Stata'!AF117</f>
        <v>12127.6826171875</v>
      </c>
      <c r="J147" s="222">
        <f>'Salida Stata'!AL117</f>
        <v>12204.8955078125</v>
      </c>
      <c r="K147" s="222">
        <f>'Salida Stata'!AR117</f>
        <v>12247.9560546875</v>
      </c>
      <c r="L147" s="222">
        <f>'Salida Stata'!AX117</f>
        <v>12317.19921875</v>
      </c>
      <c r="M147" s="222">
        <f>'Salida Stata'!BD117</f>
        <v>12333.462890625</v>
      </c>
      <c r="N147" s="222">
        <f>'Salida Stata'!BJ117</f>
        <v>12267.69921875</v>
      </c>
      <c r="O147" s="19" cm="1">
        <f t="array" ref="O147">+SUMPRODUCT($E$30:$N$30/100,$E147:$N147)/$D$14*100</f>
        <v>12175.984206723719</v>
      </c>
      <c r="Q147" s="24">
        <f t="shared" ref="Q147" si="359">+E147/E146-1</f>
        <v>1.6962815124855313E-2</v>
      </c>
      <c r="R147" s="24">
        <f t="shared" ref="R147" si="360">+F147/F146-1</f>
        <v>1.6979529642895175E-2</v>
      </c>
      <c r="S147" s="24">
        <f t="shared" ref="S147" si="361">+G147/G146-1</f>
        <v>1.7917686927477972E-2</v>
      </c>
      <c r="T147" s="24">
        <f t="shared" ref="T147" si="362">+H147/H146-1</f>
        <v>1.8522681081851511E-2</v>
      </c>
      <c r="U147" s="24">
        <f t="shared" ref="U147" si="363">+I147/I146-1</f>
        <v>1.8220191261051122E-2</v>
      </c>
      <c r="V147" s="24">
        <f t="shared" ref="V147" si="364">+J147/J146-1</f>
        <v>1.8892097647162043E-2</v>
      </c>
      <c r="W147" s="24">
        <f t="shared" ref="W147" si="365">+K147/K146-1</f>
        <v>2.0144547306483629E-2</v>
      </c>
      <c r="X147" s="24">
        <f t="shared" ref="X147" si="366">+L147/L146-1</f>
        <v>2.038296523195271E-2</v>
      </c>
      <c r="Y147" s="24">
        <f t="shared" ref="Y147" si="367">+M147/M146-1</f>
        <v>2.1349451335048286E-2</v>
      </c>
      <c r="Z147" s="24">
        <f t="shared" ref="Z147" si="368">+N147/N146-1</f>
        <v>2.1797701994608731E-2</v>
      </c>
      <c r="AA147" s="24">
        <f t="shared" ref="AA147" si="369">+O147/O146-1</f>
        <v>1.9265068855823797E-2</v>
      </c>
      <c r="AB147" s="24">
        <f>+CUY!Y120</f>
        <v>2.1431100481209331E-2</v>
      </c>
      <c r="AD147" s="24">
        <f t="shared" ref="AD147" si="370">+E147/E135-1</f>
        <v>0.33542970266157601</v>
      </c>
      <c r="AE147" s="24">
        <f t="shared" ref="AE147" si="371">+F147/F135-1</f>
        <v>0.33498137765383285</v>
      </c>
      <c r="AF147" s="24">
        <f t="shared" ref="AF147" si="372">+G147/G135-1</f>
        <v>0.34016100898765012</v>
      </c>
      <c r="AG147" s="24">
        <f t="shared" ref="AG147" si="373">+H147/H135-1</f>
        <v>0.34365132537512921</v>
      </c>
      <c r="AH147" s="24">
        <f t="shared" ref="AH147" si="374">+I147/I135-1</f>
        <v>0.33943643727456063</v>
      </c>
      <c r="AI147" s="24">
        <f t="shared" ref="AI147" si="375">+J147/J135-1</f>
        <v>0.34082549653555883</v>
      </c>
      <c r="AJ147" s="24">
        <f t="shared" ref="AJ147" si="376">+K147/K135-1</f>
        <v>0.34411941253122547</v>
      </c>
      <c r="AK147" s="24">
        <f t="shared" ref="AK147" si="377">+L147/L135-1</f>
        <v>0.34488159523482786</v>
      </c>
      <c r="AL147" s="24">
        <f t="shared" ref="AL147" si="378">+M147/M135-1</f>
        <v>0.34418397132797152</v>
      </c>
      <c r="AM147" s="24">
        <f t="shared" ref="AM147" si="379">+N147/N135-1</f>
        <v>0.34783527688503546</v>
      </c>
      <c r="AN147" s="24">
        <f t="shared" ref="AN147" si="380">+O147/O135-1</f>
        <v>0.34201565639680775</v>
      </c>
      <c r="AO147" s="24">
        <f>+CUY!AV120</f>
        <v>0.33987519359147877</v>
      </c>
      <c r="AQ147" s="24">
        <f t="shared" ref="AQ147" si="381">+Q147-Z147</f>
        <v>-4.8348868697534186E-3</v>
      </c>
      <c r="AR147" s="24">
        <f t="shared" ref="AR147" si="382">+AD147-AM147</f>
        <v>-1.2405574223459448E-2</v>
      </c>
      <c r="AS147" s="35">
        <f t="shared" ref="AS147" si="383">+D147</f>
        <v>46204</v>
      </c>
      <c r="AT147" s="19">
        <f t="shared" ref="AT147" si="384">+E147</f>
        <v>12045.5302734375</v>
      </c>
      <c r="AU147" s="19">
        <f t="shared" ref="AU147" si="385">+N147</f>
        <v>12267.69921875</v>
      </c>
      <c r="AV147" s="52">
        <f t="shared" si="29"/>
        <v>-2.2216894531250091</v>
      </c>
      <c r="AW147" s="52">
        <f t="shared" si="24"/>
        <v>-0.73761692595095951</v>
      </c>
    </row>
    <row r="148" spans="4:49" x14ac:dyDescent="0.2">
      <c r="D148" s="37">
        <f>+CUY!A121</f>
        <v>46235</v>
      </c>
      <c r="E148" s="222">
        <f>'Salida Stata'!H118</f>
        <v>12245.5078125</v>
      </c>
      <c r="F148" s="222">
        <f>'Salida Stata'!N118</f>
        <v>12270.595703125</v>
      </c>
      <c r="G148" s="222">
        <f>'Salida Stata'!T118</f>
        <v>12382.8427734375</v>
      </c>
      <c r="H148" s="222">
        <f>'Salida Stata'!Z118</f>
        <v>12489.61328125</v>
      </c>
      <c r="I148" s="222">
        <f>'Salida Stata'!AF118</f>
        <v>12333.9189453125</v>
      </c>
      <c r="J148" s="222">
        <f>'Salida Stata'!AL118</f>
        <v>12409.0556640625</v>
      </c>
      <c r="K148" s="222">
        <f>'Salida Stata'!AR118</f>
        <v>12445.80078125</v>
      </c>
      <c r="L148" s="222">
        <f>'Salida Stata'!AX118</f>
        <v>12511.96875</v>
      </c>
      <c r="M148" s="222">
        <f>'Salida Stata'!BD118</f>
        <v>12525.951171875</v>
      </c>
      <c r="N148" s="222">
        <f>'Salida Stata'!BJ118</f>
        <v>12458.02734375</v>
      </c>
      <c r="O148" s="19" cm="1">
        <f t="array" ref="O148">+SUMPRODUCT($E$30:$N$30/100,$E148:$N148)/$D$14*100</f>
        <v>12375.115455899009</v>
      </c>
      <c r="Q148" s="24">
        <f t="shared" ref="Q148" si="386">+E148/E147-1</f>
        <v>1.6601804530223641E-2</v>
      </c>
      <c r="R148" s="24">
        <f t="shared" ref="R148" si="387">+F148/F147-1</f>
        <v>1.6982556263863469E-2</v>
      </c>
      <c r="S148" s="24">
        <f t="shared" ref="S148" si="388">+G148/G147-1</f>
        <v>1.6669734842277073E-2</v>
      </c>
      <c r="T148" s="24">
        <f t="shared" ref="T148" si="389">+H148/H147-1</f>
        <v>1.6748161613598267E-2</v>
      </c>
      <c r="U148" s="24">
        <f t="shared" ref="U148" si="390">+I148/I147-1</f>
        <v>1.7005419306794778E-2</v>
      </c>
      <c r="V148" s="24">
        <f t="shared" ref="V148" si="391">+J148/J147-1</f>
        <v>1.6727726683060551E-2</v>
      </c>
      <c r="W148" s="24">
        <f t="shared" ref="W148" si="392">+K148/K147-1</f>
        <v>1.6153285142363139E-2</v>
      </c>
      <c r="X148" s="24">
        <f t="shared" ref="X148" si="393">+L148/L147-1</f>
        <v>1.5812810022063362E-2</v>
      </c>
      <c r="Y148" s="24">
        <f t="shared" ref="Y148" si="394">+M148/M147-1</f>
        <v>1.5606993993253493E-2</v>
      </c>
      <c r="Z148" s="24">
        <f t="shared" ref="Z148" si="395">+N148/N147-1</f>
        <v>1.551457380933341E-2</v>
      </c>
      <c r="AA148" s="24">
        <f t="shared" ref="AA148" si="396">+O148/O147-1</f>
        <v>1.6354427354244416E-2</v>
      </c>
      <c r="AB148" s="24">
        <f>+CUY!Y121</f>
        <v>1.596968446109126E-2</v>
      </c>
      <c r="AD148" s="24">
        <f t="shared" ref="AD148" si="397">+E148/E136-1</f>
        <v>0.33277440576568362</v>
      </c>
      <c r="AE148" s="24">
        <f t="shared" ref="AE148" si="398">+F148/F136-1</f>
        <v>0.3318301196868414</v>
      </c>
      <c r="AF148" s="24">
        <f t="shared" ref="AF148" si="399">+G148/G136-1</f>
        <v>0.33454652577762922</v>
      </c>
      <c r="AG148" s="24">
        <f t="shared" ref="AG148" si="400">+H148/H136-1</f>
        <v>0.33823926878067367</v>
      </c>
      <c r="AH148" s="24">
        <f t="shared" ref="AH148" si="401">+I148/I136-1</f>
        <v>0.3348512811363904</v>
      </c>
      <c r="AI148" s="24">
        <f t="shared" ref="AI148" si="402">+J148/J136-1</f>
        <v>0.335401946656533</v>
      </c>
      <c r="AJ148" s="24">
        <f t="shared" ref="AJ148" si="403">+K148/K136-1</f>
        <v>0.3361639382830548</v>
      </c>
      <c r="AK148" s="24">
        <f t="shared" ref="AK148" si="404">+L148/L136-1</f>
        <v>0.33532412021178826</v>
      </c>
      <c r="AL148" s="24">
        <f t="shared" ref="AL148" si="405">+M148/M136-1</f>
        <v>0.33472349535807355</v>
      </c>
      <c r="AM148" s="24">
        <f t="shared" ref="AM148" si="406">+N148/N136-1</f>
        <v>0.33672552531910505</v>
      </c>
      <c r="AN148" s="24">
        <f t="shared" ref="AN148" si="407">+O148/O136-1</f>
        <v>0.33525867514604291</v>
      </c>
      <c r="AO148" s="24">
        <f>+CUY!AV121</f>
        <v>0.33356817979026099</v>
      </c>
      <c r="AQ148" s="24">
        <f t="shared" ref="AQ148" si="408">+Q148-Z148</f>
        <v>1.087230720890231E-3</v>
      </c>
      <c r="AR148" s="24">
        <f t="shared" ref="AR148" si="409">+AD148-AM148</f>
        <v>-3.9511195534214227E-3</v>
      </c>
      <c r="AS148" s="35">
        <f t="shared" ref="AS148" si="410">+D148</f>
        <v>46235</v>
      </c>
      <c r="AT148" s="19">
        <f t="shared" ref="AT148" si="411">+E148</f>
        <v>12245.5078125</v>
      </c>
      <c r="AU148" s="19">
        <f t="shared" ref="AU148" si="412">+N148</f>
        <v>12458.02734375</v>
      </c>
      <c r="AV148" s="52">
        <f t="shared" si="29"/>
        <v>-2.1251953124999972</v>
      </c>
      <c r="AW148" s="52">
        <f t="shared" si="24"/>
        <v>-0.7190997214463728</v>
      </c>
    </row>
    <row r="149" spans="4:49" x14ac:dyDescent="0.2">
      <c r="D149" s="37">
        <f>+CUY!A122</f>
        <v>46266</v>
      </c>
      <c r="E149" s="222">
        <f>'Salida Stata'!H119</f>
        <v>12474.2646484375</v>
      </c>
      <c r="F149" s="222">
        <f>'Salida Stata'!N119</f>
        <v>12501.1787109375</v>
      </c>
      <c r="G149" s="222">
        <f>'Salida Stata'!T119</f>
        <v>12613.578125</v>
      </c>
      <c r="H149" s="222">
        <f>'Salida Stata'!Z119</f>
        <v>12725.431640625</v>
      </c>
      <c r="I149" s="222">
        <f>'Salida Stata'!AF119</f>
        <v>12564.3017578125</v>
      </c>
      <c r="J149" s="222">
        <f>'Salida Stata'!AL119</f>
        <v>12643.4677734375</v>
      </c>
      <c r="K149" s="222">
        <f>'Salida Stata'!AR119</f>
        <v>12676.310546875</v>
      </c>
      <c r="L149" s="222">
        <f>'Salida Stata'!AX119</f>
        <v>12742.5595703125</v>
      </c>
      <c r="M149" s="222">
        <f>'Salida Stata'!BD119</f>
        <v>12757.1904296875</v>
      </c>
      <c r="N149" s="222">
        <f>'Salida Stata'!BJ119</f>
        <v>12689.3544921875</v>
      </c>
      <c r="O149" s="19" cm="1">
        <f t="array" ref="O149">+SUMPRODUCT($E$30:$N$30/100,$E149:$N149)/$D$14*100</f>
        <v>12605.892301469063</v>
      </c>
      <c r="Q149" s="24">
        <f t="shared" ref="Q149" si="413">+E149/E148-1</f>
        <v>1.8680877872944368E-2</v>
      </c>
      <c r="R149" s="24">
        <f t="shared" ref="R149" si="414">+F149/F148-1</f>
        <v>1.8791508855089845E-2</v>
      </c>
      <c r="S149" s="24">
        <f t="shared" ref="S149" si="415">+G149/G148-1</f>
        <v>1.8633471795139966E-2</v>
      </c>
      <c r="T149" s="24">
        <f t="shared" ref="T149" si="416">+H149/H148-1</f>
        <v>1.888115781206956E-2</v>
      </c>
      <c r="U149" s="24">
        <f t="shared" ref="U149" si="417">+I149/I148-1</f>
        <v>1.8678800592212275E-2</v>
      </c>
      <c r="V149" s="24">
        <f t="shared" ref="V149" si="418">+J149/J148-1</f>
        <v>1.889040679008902E-2</v>
      </c>
      <c r="W149" s="24">
        <f t="shared" ref="W149" si="419">+K149/K148-1</f>
        <v>1.8521087527953339E-2</v>
      </c>
      <c r="X149" s="24">
        <f t="shared" ref="X149" si="420">+L149/L148-1</f>
        <v>1.8429619264554109E-2</v>
      </c>
      <c r="Y149" s="24">
        <f t="shared" ref="Y149" si="421">+M149/M148-1</f>
        <v>1.8460814243928203E-2</v>
      </c>
      <c r="Z149" s="24">
        <f t="shared" ref="Z149" si="422">+N149/N148-1</f>
        <v>1.8568521488560918E-2</v>
      </c>
      <c r="AA149" s="24">
        <f t="shared" ref="AA149" si="423">+O149/O148-1</f>
        <v>1.8648459999623279E-2</v>
      </c>
      <c r="AB149" s="24">
        <f>+CUY!Y122</f>
        <v>1.8244520841982359E-2</v>
      </c>
      <c r="AD149" s="24">
        <f t="shared" ref="AD149" si="424">+E149/E137-1</f>
        <v>0.32947244172260848</v>
      </c>
      <c r="AE149" s="24">
        <f t="shared" ref="AE149" si="425">+F149/F137-1</f>
        <v>0.3285741996328706</v>
      </c>
      <c r="AF149" s="24">
        <f t="shared" ref="AF149" si="426">+G149/G137-1</f>
        <v>0.33120595495546645</v>
      </c>
      <c r="AG149" s="24">
        <f t="shared" ref="AG149" si="427">+H149/H137-1</f>
        <v>0.33458576233413484</v>
      </c>
      <c r="AH149" s="24">
        <f t="shared" ref="AH149" si="428">+I149/I137-1</f>
        <v>0.33118381701330524</v>
      </c>
      <c r="AI149" s="24">
        <f t="shared" ref="AI149" si="429">+J149/J137-1</f>
        <v>0.33180367389832011</v>
      </c>
      <c r="AJ149" s="24">
        <f t="shared" ref="AJ149" si="430">+K149/K137-1</f>
        <v>0.33221868164710355</v>
      </c>
      <c r="AK149" s="24">
        <f t="shared" ref="AK149" si="431">+L149/L137-1</f>
        <v>0.33161732386818632</v>
      </c>
      <c r="AL149" s="24">
        <f t="shared" ref="AL149" si="432">+M149/M137-1</f>
        <v>0.33113385955628805</v>
      </c>
      <c r="AM149" s="24">
        <f t="shared" ref="AM149" si="433">+N149/N137-1</f>
        <v>0.33263924926926824</v>
      </c>
      <c r="AN149" s="24">
        <f t="shared" ref="AN149" si="434">+O149/O137-1</f>
        <v>0.33161595871849991</v>
      </c>
      <c r="AO149" s="24">
        <f>+CUY!AV122</f>
        <v>0.33038368863351364</v>
      </c>
      <c r="AQ149" s="24">
        <f t="shared" ref="AQ149" si="435">+Q149-Z149</f>
        <v>1.1235638438344964E-4</v>
      </c>
      <c r="AR149" s="24">
        <f t="shared" ref="AR149" si="436">+AD149-AM149</f>
        <v>-3.1668075466597667E-3</v>
      </c>
      <c r="AS149" s="35">
        <f t="shared" ref="AS149" si="437">+D149</f>
        <v>46266</v>
      </c>
      <c r="AT149" s="19">
        <f t="shared" ref="AT149" si="438">+E149</f>
        <v>12474.2646484375</v>
      </c>
      <c r="AU149" s="19">
        <f t="shared" ref="AU149" si="439">+N149</f>
        <v>12689.3544921875</v>
      </c>
      <c r="AV149" s="52">
        <f t="shared" si="29"/>
        <v>-2.150898437500004</v>
      </c>
      <c r="AW149" s="52">
        <f t="shared" si="24"/>
        <v>-0.7293047116164324</v>
      </c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118" workbookViewId="0">
      <pane xSplit="4" ySplit="31" topLeftCell="E126" activePane="bottomRight" state="frozen"/>
      <selection pane="topRight" activeCell="E1" sqref="E1"/>
      <selection pane="bottomLeft" activeCell="A32" sqref="A32"/>
      <selection pane="bottomRight" activeCell="A149" sqref="A149:XFD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  <col min="52" max="52" width="11.83203125" bestFit="1" customWidth="1"/>
  </cols>
  <sheetData>
    <row r="1" spans="2:16" s="88" customFormat="1" x14ac:dyDescent="0.2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+PAT!A5</f>
        <v>42705</v>
      </c>
      <c r="E32" s="222">
        <f>'Salida Stata'!I2</f>
        <v>100</v>
      </c>
      <c r="F32" s="222">
        <f>'Salida Stata'!O2</f>
        <v>100</v>
      </c>
      <c r="G32" s="222">
        <f>'Salida Stata'!U2</f>
        <v>100</v>
      </c>
      <c r="H32" s="222">
        <f>'Salida Stata'!AA2</f>
        <v>100</v>
      </c>
      <c r="I32" s="222">
        <f>'Salida Stata'!AG2</f>
        <v>100</v>
      </c>
      <c r="J32" s="222">
        <f>'Salida Stata'!AM2</f>
        <v>100</v>
      </c>
      <c r="K32" s="222">
        <f>'Salida Stata'!AS2</f>
        <v>100</v>
      </c>
      <c r="L32" s="222">
        <f>'Salida Stata'!AY2</f>
        <v>100</v>
      </c>
      <c r="M32" s="222">
        <f>'Salida Stata'!BE2</f>
        <v>100</v>
      </c>
      <c r="N32" s="222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">
      <c r="D33" s="37">
        <f>+PAT!A6</f>
        <v>42736</v>
      </c>
      <c r="E33" s="222">
        <f>'Salida Stata'!I3</f>
        <v>102.54425811767578</v>
      </c>
      <c r="F33" s="222">
        <f>'Salida Stata'!O3</f>
        <v>102.52764892578125</v>
      </c>
      <c r="G33" s="222">
        <f>'Salida Stata'!U3</f>
        <v>102.51063537597656</v>
      </c>
      <c r="H33" s="222">
        <f>'Salida Stata'!AA3</f>
        <v>102.60295867919922</v>
      </c>
      <c r="I33" s="222">
        <f>'Salida Stata'!AG3</f>
        <v>102.56674957275391</v>
      </c>
      <c r="J33" s="222">
        <f>'Salida Stata'!AM3</f>
        <v>102.47037506103516</v>
      </c>
      <c r="K33" s="222">
        <f>'Salida Stata'!AS3</f>
        <v>102.56464385986328</v>
      </c>
      <c r="L33" s="222">
        <f>'Salida Stata'!AY3</f>
        <v>102.69878387451172</v>
      </c>
      <c r="M33" s="222">
        <f>'Salida Stata'!BE3</f>
        <v>102.73217010498047</v>
      </c>
      <c r="N33" s="222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2.8159868548630396E-2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">
      <c r="D34" s="37">
        <f>+PAT!A7</f>
        <v>42767</v>
      </c>
      <c r="E34" s="222">
        <f>'Salida Stata'!I4</f>
        <v>104.28549957275391</v>
      </c>
      <c r="F34" s="222">
        <f>'Salida Stata'!O4</f>
        <v>104.28329467773438</v>
      </c>
      <c r="G34" s="222">
        <f>'Salida Stata'!U4</f>
        <v>104.23416900634766</v>
      </c>
      <c r="H34" s="222">
        <f>'Salida Stata'!AA4</f>
        <v>104.29422760009766</v>
      </c>
      <c r="I34" s="222">
        <f>'Salida Stata'!AG4</f>
        <v>104.33729553222656</v>
      </c>
      <c r="J34" s="222">
        <f>'Salida Stata'!AM4</f>
        <v>104.23459625244141</v>
      </c>
      <c r="K34" s="222">
        <f>'Salida Stata'!AS4</f>
        <v>104.38878631591797</v>
      </c>
      <c r="L34" s="222">
        <f>'Salida Stata'!AY4</f>
        <v>104.48596954345703</v>
      </c>
      <c r="M34" s="222">
        <f>'Salida Stata'!BE4</f>
        <v>104.52831268310547</v>
      </c>
      <c r="N34" s="222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1.8616160325262143E-2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">
      <c r="D35" s="37">
        <f>+PAT!A8</f>
        <v>42795</v>
      </c>
      <c r="E35" s="222">
        <f>'Salida Stata'!I5</f>
        <v>106.28819274902344</v>
      </c>
      <c r="F35" s="222">
        <f>'Salida Stata'!O5</f>
        <v>106.42284393310547</v>
      </c>
      <c r="G35" s="222">
        <f>'Salida Stata'!U5</f>
        <v>106.32880401611328</v>
      </c>
      <c r="H35" s="222">
        <f>'Salida Stata'!AA5</f>
        <v>106.48468017578125</v>
      </c>
      <c r="I35" s="222">
        <f>'Salida Stata'!AG5</f>
        <v>106.41868591308594</v>
      </c>
      <c r="J35" s="222">
        <f>'Salida Stata'!AM5</f>
        <v>106.31789398193359</v>
      </c>
      <c r="K35" s="222">
        <f>'Salida Stata'!AS5</f>
        <v>106.49297332763672</v>
      </c>
      <c r="L35" s="222">
        <f>'Salida Stata'!AY5</f>
        <v>106.74922943115234</v>
      </c>
      <c r="M35" s="222">
        <f>'Salida Stata'!BE5</f>
        <v>106.76513671875</v>
      </c>
      <c r="N35" s="222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1.2309426985001704E-2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">
      <c r="D36" s="37">
        <f>+PAT!A9</f>
        <v>42826</v>
      </c>
      <c r="E36" s="222">
        <f>'Salida Stata'!I6</f>
        <v>108.50173187255859</v>
      </c>
      <c r="F36" s="222">
        <f>'Salida Stata'!O6</f>
        <v>108.60469818115234</v>
      </c>
      <c r="G36" s="222">
        <f>'Salida Stata'!U6</f>
        <v>108.55646514892578</v>
      </c>
      <c r="H36" s="222">
        <f>'Salida Stata'!AA6</f>
        <v>108.68321990966797</v>
      </c>
      <c r="I36" s="222">
        <f>'Salida Stata'!AG6</f>
        <v>108.61686706542969</v>
      </c>
      <c r="J36" s="222">
        <f>'Salida Stata'!AM6</f>
        <v>108.52354431152344</v>
      </c>
      <c r="K36" s="222">
        <f>'Salida Stata'!AS6</f>
        <v>108.72063446044922</v>
      </c>
      <c r="L36" s="222">
        <f>'Salida Stata'!AY6</f>
        <v>108.94789123535156</v>
      </c>
      <c r="M36" s="222">
        <f>'Salida Stata'!BE6</f>
        <v>108.98765563964844</v>
      </c>
      <c r="N36" s="222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2.0018257126336092E-2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">
      <c r="D37" s="37">
        <f>+PAT!A10</f>
        <v>42856</v>
      </c>
      <c r="E37" s="222">
        <f>'Salida Stata'!I7</f>
        <v>110.52959442138672</v>
      </c>
      <c r="F37" s="222">
        <f>'Salida Stata'!O7</f>
        <v>110.50900268554688</v>
      </c>
      <c r="G37" s="222">
        <f>'Salida Stata'!U7</f>
        <v>110.52484893798828</v>
      </c>
      <c r="H37" s="222">
        <f>'Salida Stata'!AA7</f>
        <v>110.61553192138672</v>
      </c>
      <c r="I37" s="222">
        <f>'Salida Stata'!AG7</f>
        <v>110.51898956298828</v>
      </c>
      <c r="J37" s="222">
        <f>'Salida Stata'!AM7</f>
        <v>110.44785308837891</v>
      </c>
      <c r="K37" s="222">
        <f>'Salida Stata'!AS7</f>
        <v>110.56825256347656</v>
      </c>
      <c r="L37" s="222">
        <f>'Salida Stata'!AY7</f>
        <v>110.73881530761719</v>
      </c>
      <c r="M37" s="222">
        <f>'Salida Stata'!BE7</f>
        <v>110.82021331787109</v>
      </c>
      <c r="N37" s="222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2.1189366211284533E-2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">
      <c r="D38" s="37">
        <f>+PAT!A11</f>
        <v>42887</v>
      </c>
      <c r="E38" s="222">
        <f>'Salida Stata'!I8</f>
        <v>111.61599731445312</v>
      </c>
      <c r="F38" s="222">
        <f>'Salida Stata'!O8</f>
        <v>111.6357421875</v>
      </c>
      <c r="G38" s="222">
        <f>'Salida Stata'!U8</f>
        <v>111.66703796386719</v>
      </c>
      <c r="H38" s="222">
        <f>'Salida Stata'!AA8</f>
        <v>111.79140472412109</v>
      </c>
      <c r="I38" s="222">
        <f>'Salida Stata'!AG8</f>
        <v>111.65536499023438</v>
      </c>
      <c r="J38" s="222">
        <f>'Salida Stata'!AM8</f>
        <v>111.64327239990234</v>
      </c>
      <c r="K38" s="222">
        <f>'Salida Stata'!AS8</f>
        <v>111.73305511474609</v>
      </c>
      <c r="L38" s="222">
        <f>'Salida Stata'!AY8</f>
        <v>111.97209167480469</v>
      </c>
      <c r="M38" s="222">
        <f>'Salida Stata'!BE8</f>
        <v>112.06022644042969</v>
      </c>
      <c r="N38" s="222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1.3840903090021728E-2</v>
      </c>
      <c r="AQ38" s="24">
        <f t="shared" si="11"/>
        <v>-2.1494427596193688E-3</v>
      </c>
      <c r="AT38" s="19">
        <f t="shared" si="8"/>
        <v>111.61599731445312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">
      <c r="D39" s="37">
        <f>+PAT!A12</f>
        <v>42917</v>
      </c>
      <c r="E39" s="222">
        <f>'Salida Stata'!I9</f>
        <v>113.16803741455078</v>
      </c>
      <c r="F39" s="222">
        <f>'Salida Stata'!O9</f>
        <v>113.15245819091797</v>
      </c>
      <c r="G39" s="222">
        <f>'Salida Stata'!U9</f>
        <v>113.23902130126953</v>
      </c>
      <c r="H39" s="222">
        <f>'Salida Stata'!AA9</f>
        <v>113.43836212158203</v>
      </c>
      <c r="I39" s="222">
        <f>'Salida Stata'!AG9</f>
        <v>113.32258605957031</v>
      </c>
      <c r="J39" s="222">
        <f>'Salida Stata'!AM9</f>
        <v>113.36297607421875</v>
      </c>
      <c r="K39" s="222">
        <f>'Salida Stata'!AS9</f>
        <v>113.47833251953125</v>
      </c>
      <c r="L39" s="222">
        <f>'Salida Stata'!AY9</f>
        <v>113.81296539306641</v>
      </c>
      <c r="M39" s="222">
        <f>'Salida Stata'!BE9</f>
        <v>113.94441986083984</v>
      </c>
      <c r="N39" s="222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1.7077604907296484E-2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">
      <c r="D40" s="37">
        <f>+PAT!A13</f>
        <v>42948</v>
      </c>
      <c r="E40" s="222">
        <f>'Salida Stata'!I10</f>
        <v>115.15987396240234</v>
      </c>
      <c r="F40" s="222">
        <f>'Salida Stata'!O10</f>
        <v>115.14580535888672</v>
      </c>
      <c r="G40" s="222">
        <f>'Salida Stata'!U10</f>
        <v>115.22283172607422</v>
      </c>
      <c r="H40" s="222">
        <f>'Salida Stata'!AA10</f>
        <v>115.41066741943359</v>
      </c>
      <c r="I40" s="222">
        <f>'Salida Stata'!AG10</f>
        <v>115.28945159912109</v>
      </c>
      <c r="J40" s="222">
        <f>'Salida Stata'!AM10</f>
        <v>115.27463531494141</v>
      </c>
      <c r="K40" s="222">
        <f>'Salida Stata'!AS10</f>
        <v>115.40953826904297</v>
      </c>
      <c r="L40" s="222">
        <f>'Salida Stata'!AY10</f>
        <v>115.73368835449219</v>
      </c>
      <c r="M40" s="222">
        <f>'Salida Stata'!BE10</f>
        <v>115.86274719238281</v>
      </c>
      <c r="N40" s="222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1.5987496257565459E-2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">
      <c r="D41" s="37">
        <f>+PAT!A14</f>
        <v>42979</v>
      </c>
      <c r="E41" s="222">
        <f>'Salida Stata'!I11</f>
        <v>116.62003326416016</v>
      </c>
      <c r="F41" s="222">
        <f>'Salida Stata'!O11</f>
        <v>116.5843505859375</v>
      </c>
      <c r="G41" s="222">
        <f>'Salida Stata'!U11</f>
        <v>116.67971801757812</v>
      </c>
      <c r="H41" s="222">
        <f>'Salida Stata'!AA11</f>
        <v>116.90981292724609</v>
      </c>
      <c r="I41" s="222">
        <f>'Salida Stata'!AG11</f>
        <v>116.84786224365234</v>
      </c>
      <c r="J41" s="222">
        <f>'Salida Stata'!AM11</f>
        <v>116.79674530029297</v>
      </c>
      <c r="K41" s="222">
        <f>'Salida Stata'!AS11</f>
        <v>116.86759948730469</v>
      </c>
      <c r="L41" s="222">
        <f>'Salida Stata'!AY11</f>
        <v>117.32608795166016</v>
      </c>
      <c r="M41" s="222">
        <f>'Salida Stata'!BE11</f>
        <v>117.37961578369141</v>
      </c>
      <c r="N41" s="222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9.5527931303238667E-3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">
      <c r="D42" s="37">
        <f>+PAT!A15</f>
        <v>43009</v>
      </c>
      <c r="E42" s="222">
        <f>'Salida Stata'!I12</f>
        <v>118.65823364257812</v>
      </c>
      <c r="F42" s="222">
        <f>'Salida Stata'!O12</f>
        <v>118.58494567871094</v>
      </c>
      <c r="G42" s="222">
        <f>'Salida Stata'!U12</f>
        <v>118.69047546386719</v>
      </c>
      <c r="H42" s="222">
        <f>'Salida Stata'!AA12</f>
        <v>118.85490417480469</v>
      </c>
      <c r="I42" s="222">
        <f>'Salida Stata'!AG12</f>
        <v>118.84244537353516</v>
      </c>
      <c r="J42" s="222">
        <f>'Salida Stata'!AM12</f>
        <v>118.7242431640625</v>
      </c>
      <c r="K42" s="222">
        <f>'Salida Stata'!AS12</f>
        <v>118.876708984375</v>
      </c>
      <c r="L42" s="222">
        <f>'Salida Stata'!AY12</f>
        <v>119.223388671875</v>
      </c>
      <c r="M42" s="222">
        <f>'Salida Stata'!BE12</f>
        <v>119.30950164794922</v>
      </c>
      <c r="N42" s="222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1.47066111208769E-2</v>
      </c>
      <c r="AQ42" s="24">
        <f t="shared" si="11"/>
        <v>1.4281128306070645E-3</v>
      </c>
      <c r="AT42" s="19">
        <f t="shared" si="8"/>
        <v>118.65823364257812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">
      <c r="D43" s="37">
        <f>+PAT!A16</f>
        <v>43040</v>
      </c>
      <c r="E43" s="222">
        <f>'Salida Stata'!I13</f>
        <v>120.24703979492188</v>
      </c>
      <c r="F43" s="222">
        <f>'Salida Stata'!O13</f>
        <v>120.22518920898438</v>
      </c>
      <c r="G43" s="222">
        <f>'Salida Stata'!U13</f>
        <v>120.34364318847656</v>
      </c>
      <c r="H43" s="222">
        <f>'Salida Stata'!AA13</f>
        <v>120.55096435546875</v>
      </c>
      <c r="I43" s="222">
        <f>'Salida Stata'!AG13</f>
        <v>120.55502319335938</v>
      </c>
      <c r="J43" s="222">
        <f>'Salida Stata'!AM13</f>
        <v>120.36320495605469</v>
      </c>
      <c r="K43" s="222">
        <f>'Salida Stata'!AS13</f>
        <v>120.57466125488281</v>
      </c>
      <c r="L43" s="222">
        <f>'Salida Stata'!AY13</f>
        <v>120.96232604980469</v>
      </c>
      <c r="M43" s="222">
        <f>'Salida Stata'!BE13</f>
        <v>121.04669189453125</v>
      </c>
      <c r="N43" s="222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1.4254367620695652E-2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">
      <c r="D44" s="37">
        <f>+PAT!A17</f>
        <v>43070</v>
      </c>
      <c r="E44" s="222">
        <f>'Salida Stata'!I14</f>
        <v>123.25078582763672</v>
      </c>
      <c r="F44" s="222">
        <f>'Salida Stata'!O14</f>
        <v>123.13351440429688</v>
      </c>
      <c r="G44" s="222">
        <f>'Salida Stata'!U14</f>
        <v>123.32077026367188</v>
      </c>
      <c r="H44" s="222">
        <f>'Salida Stata'!AA14</f>
        <v>123.64028930664062</v>
      </c>
      <c r="I44" s="222">
        <f>'Salida Stata'!AG14</f>
        <v>123.51417541503906</v>
      </c>
      <c r="J44" s="222">
        <f>'Salida Stata'!AM14</f>
        <v>123.20106506347656</v>
      </c>
      <c r="K44" s="222">
        <f>'Salida Stata'!AS14</f>
        <v>123.61939239501953</v>
      </c>
      <c r="L44" s="222">
        <f>'Salida Stata'!AY14</f>
        <v>124.00904846191406</v>
      </c>
      <c r="M44" s="222">
        <f>'Salida Stata'!BE14</f>
        <v>124.24863433837891</v>
      </c>
      <c r="N44" s="222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2.7271089595637177E-2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0.23514175415039062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0.24533462524414062</v>
      </c>
      <c r="AN44" s="24">
        <f t="shared" si="17"/>
        <v>0.23920584427434433</v>
      </c>
      <c r="AO44" s="24">
        <f>+PAT!AV17</f>
        <v>0.2348450385110965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">
      <c r="D45" s="37">
        <f>+PAT!A18</f>
        <v>43101</v>
      </c>
      <c r="E45" s="222">
        <f>'Salida Stata'!I15</f>
        <v>126.71916961669922</v>
      </c>
      <c r="F45" s="222">
        <f>'Salida Stata'!O15</f>
        <v>126.33667755126953</v>
      </c>
      <c r="G45" s="222">
        <f>'Salida Stata'!U15</f>
        <v>126.63846588134766</v>
      </c>
      <c r="H45" s="222">
        <f>'Salida Stata'!AA15</f>
        <v>126.98174285888672</v>
      </c>
      <c r="I45" s="222">
        <f>'Salida Stata'!AG15</f>
        <v>126.72592163085938</v>
      </c>
      <c r="J45" s="222">
        <f>'Salida Stata'!AM15</f>
        <v>126.40071105957031</v>
      </c>
      <c r="K45" s="222">
        <f>'Salida Stata'!AS15</f>
        <v>126.92714691162109</v>
      </c>
      <c r="L45" s="222">
        <f>'Salida Stata'!AY15</f>
        <v>127.25661468505859</v>
      </c>
      <c r="M45" s="222">
        <f>'Salida Stata'!BE15</f>
        <v>127.67201232910156</v>
      </c>
      <c r="N45" s="222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2.8064600633109782E-2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0.23473061942471829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">
      <c r="D46" s="37">
        <f>+PAT!A19</f>
        <v>43132</v>
      </c>
      <c r="E46" s="222">
        <f>'Salida Stata'!I16</f>
        <v>129.07936096191406</v>
      </c>
      <c r="F46" s="222">
        <f>'Salida Stata'!O16</f>
        <v>128.76950073242188</v>
      </c>
      <c r="G46" s="222">
        <f>'Salida Stata'!U16</f>
        <v>129.11508178710938</v>
      </c>
      <c r="H46" s="222">
        <f>'Salida Stata'!AA16</f>
        <v>129.50616455078125</v>
      </c>
      <c r="I46" s="222">
        <f>'Salida Stata'!AG16</f>
        <v>129.30343627929688</v>
      </c>
      <c r="J46" s="222">
        <f>'Salida Stata'!AM16</f>
        <v>128.88804626464844</v>
      </c>
      <c r="K46" s="222">
        <f>'Salida Stata'!AS16</f>
        <v>129.515869140625</v>
      </c>
      <c r="L46" s="222">
        <f>'Salida Stata'!AY16</f>
        <v>129.90676879882812</v>
      </c>
      <c r="M46" s="222">
        <f>'Salida Stata'!BE16</f>
        <v>130.289306640625</v>
      </c>
      <c r="N46" s="222">
        <f>'Salida Stata'!BK16</f>
        <v>130.69107055664062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2.1951411210484162E-2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0.23877349303290085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130.69107055664062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">
      <c r="D47" s="37">
        <f>+PAT!A20</f>
        <v>43160</v>
      </c>
      <c r="E47" s="222">
        <f>'Salida Stata'!I17</f>
        <v>132.7811279296875</v>
      </c>
      <c r="F47" s="222">
        <f>'Salida Stata'!O17</f>
        <v>132.65617370605469</v>
      </c>
      <c r="G47" s="222">
        <f>'Salida Stata'!U17</f>
        <v>132.866943359375</v>
      </c>
      <c r="H47" s="222">
        <f>'Salida Stata'!AA17</f>
        <v>133.36882019042969</v>
      </c>
      <c r="I47" s="222">
        <f>'Salida Stata'!AG17</f>
        <v>132.9935302734375</v>
      </c>
      <c r="J47" s="222">
        <f>'Salida Stata'!AM17</f>
        <v>132.73422241210938</v>
      </c>
      <c r="K47" s="222">
        <f>'Salida Stata'!AS17</f>
        <v>133.4276123046875</v>
      </c>
      <c r="L47" s="222">
        <f>'Salida Stata'!AY17</f>
        <v>134.03860473632812</v>
      </c>
      <c r="M47" s="222">
        <f>'Salida Stata'!BE17</f>
        <v>134.41389465332031</v>
      </c>
      <c r="N47" s="222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2.1729911945305602E-2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0.25030143770007274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">
      <c r="D48" s="37">
        <f>+PAT!A21</f>
        <v>43191</v>
      </c>
      <c r="E48" s="222">
        <f>'Salida Stata'!I18</f>
        <v>136.61738586425781</v>
      </c>
      <c r="F48" s="222">
        <f>'Salida Stata'!O18</f>
        <v>136.45256042480469</v>
      </c>
      <c r="G48" s="222">
        <f>'Salida Stata'!U18</f>
        <v>136.63705444335938</v>
      </c>
      <c r="H48" s="222">
        <f>'Salida Stata'!AA18</f>
        <v>137.09783935546875</v>
      </c>
      <c r="I48" s="222">
        <f>'Salida Stata'!AG18</f>
        <v>136.65632629394531</v>
      </c>
      <c r="J48" s="222">
        <f>'Salida Stata'!AM18</f>
        <v>136.286376953125</v>
      </c>
      <c r="K48" s="222">
        <f>'Salida Stata'!AS18</f>
        <v>137.06562805175781</v>
      </c>
      <c r="L48" s="222">
        <f>'Salida Stata'!AY18</f>
        <v>137.56214904785156</v>
      </c>
      <c r="M48" s="222">
        <f>'Salida Stata'!BE18</f>
        <v>138.02618408203125</v>
      </c>
      <c r="N48" s="222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2.7995823711580048E-2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0.26008004989764166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">
      <c r="D49" s="37">
        <f>+PAT!A22</f>
        <v>43221</v>
      </c>
      <c r="E49" s="222">
        <f>'Salida Stata'!I19</f>
        <v>139.21771240234375</v>
      </c>
      <c r="F49" s="222">
        <f>'Salida Stata'!O19</f>
        <v>139.02777099609375</v>
      </c>
      <c r="G49" s="222">
        <f>'Salida Stata'!U19</f>
        <v>139.29071044921875</v>
      </c>
      <c r="H49" s="222">
        <f>'Salida Stata'!AA19</f>
        <v>139.79460144042969</v>
      </c>
      <c r="I49" s="222">
        <f>'Salida Stata'!AG19</f>
        <v>139.42739868164062</v>
      </c>
      <c r="J49" s="222">
        <f>'Salida Stata'!AM19</f>
        <v>139.03947448730469</v>
      </c>
      <c r="K49" s="222">
        <f>'Salida Stata'!AS19</f>
        <v>139.74972534179688</v>
      </c>
      <c r="L49" s="222">
        <f>'Salida Stata'!AY19</f>
        <v>140.33847045898438</v>
      </c>
      <c r="M49" s="222">
        <f>'Salida Stata'!BE19</f>
        <v>140.7493896484375</v>
      </c>
      <c r="N49" s="222">
        <f>'Salida Stata'!BK19</f>
        <v>141.22610473632812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2.3738267293487603E-2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0.26322522503275181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141.22610473632812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">
      <c r="D50" s="37">
        <f>+PAT!A23</f>
        <v>43252</v>
      </c>
      <c r="E50" s="222">
        <f>'Salida Stata'!I20</f>
        <v>143.55191040039062</v>
      </c>
      <c r="F50" s="222">
        <f>'Salida Stata'!O20</f>
        <v>143.269775390625</v>
      </c>
      <c r="G50" s="222">
        <f>'Salida Stata'!U20</f>
        <v>143.71604919433594</v>
      </c>
      <c r="H50" s="222">
        <f>'Salida Stata'!AA20</f>
        <v>144.36225891113281</v>
      </c>
      <c r="I50" s="222">
        <f>'Salida Stata'!AG20</f>
        <v>144.00244140625</v>
      </c>
      <c r="J50" s="222">
        <f>'Salida Stata'!AM20</f>
        <v>143.57376098632812</v>
      </c>
      <c r="K50" s="222">
        <f>'Salida Stata'!AS20</f>
        <v>144.16252136230469</v>
      </c>
      <c r="L50" s="222">
        <f>'Salida Stata'!AY20</f>
        <v>144.94834899902344</v>
      </c>
      <c r="M50" s="222">
        <f>'Salida Stata'!BE20</f>
        <v>145.28129577636719</v>
      </c>
      <c r="N50" s="222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3.6042733210196687E-2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0.29088825555777542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143.55191040039062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">
      <c r="D51" s="37">
        <f>+PAT!A24</f>
        <v>43282</v>
      </c>
      <c r="E51" s="222">
        <f>'Salida Stata'!I21</f>
        <v>147.99923706054688</v>
      </c>
      <c r="F51" s="222">
        <f>'Salida Stata'!O21</f>
        <v>147.44711303710938</v>
      </c>
      <c r="G51" s="222">
        <f>'Salida Stata'!U21</f>
        <v>148.17535400390625</v>
      </c>
      <c r="H51" s="222">
        <f>'Salida Stata'!AA21</f>
        <v>149.01113891601562</v>
      </c>
      <c r="I51" s="222">
        <f>'Salida Stata'!AG21</f>
        <v>148.60679626464844</v>
      </c>
      <c r="J51" s="222">
        <f>'Salida Stata'!AM21</f>
        <v>148.16632080078125</v>
      </c>
      <c r="K51" s="222">
        <f>'Salida Stata'!AS21</f>
        <v>148.7288818359375</v>
      </c>
      <c r="L51" s="222">
        <f>'Salida Stata'!AY21</f>
        <v>149.62165832519531</v>
      </c>
      <c r="M51" s="222">
        <f>'Salida Stata'!BE21</f>
        <v>150.02871704101562</v>
      </c>
      <c r="N51" s="222">
        <f>'Salida Stata'!BK21</f>
        <v>150.58023071289062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3.3737728336823647E-2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0.31203350304681021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150.58023071289062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">
      <c r="D52" s="37">
        <f>+PAT!A25</f>
        <v>43313</v>
      </c>
      <c r="E52" s="222">
        <f>'Salida Stata'!I22</f>
        <v>153.392333984375</v>
      </c>
      <c r="F52" s="222">
        <f>'Salida Stata'!O22</f>
        <v>152.72282409667969</v>
      </c>
      <c r="G52" s="222">
        <f>'Salida Stata'!U22</f>
        <v>153.594482421875</v>
      </c>
      <c r="H52" s="222">
        <f>'Salida Stata'!AA22</f>
        <v>154.51145935058594</v>
      </c>
      <c r="I52" s="222">
        <f>'Salida Stata'!AG22</f>
        <v>154.15542602539062</v>
      </c>
      <c r="J52" s="222">
        <f>'Salida Stata'!AM22</f>
        <v>153.48956298828125</v>
      </c>
      <c r="K52" s="222">
        <f>'Salida Stata'!AS22</f>
        <v>154.14752197265625</v>
      </c>
      <c r="L52" s="222">
        <f>'Salida Stata'!AY22</f>
        <v>155.04728698730469</v>
      </c>
      <c r="M52" s="222">
        <f>'Salida Stata'!BE22</f>
        <v>155.42375183105469</v>
      </c>
      <c r="N52" s="222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3.5511104118757242E-2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0.33724604523713064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">
      <c r="D53" s="37">
        <f>+PAT!A26</f>
        <v>43344</v>
      </c>
      <c r="E53" s="222">
        <f>'Salida Stata'!I23</f>
        <v>163.14169311523438</v>
      </c>
      <c r="F53" s="222">
        <f>'Salida Stata'!O23</f>
        <v>162.21986389160156</v>
      </c>
      <c r="G53" s="222">
        <f>'Salida Stata'!U23</f>
        <v>163.41656494140625</v>
      </c>
      <c r="H53" s="222">
        <f>'Salida Stata'!AA23</f>
        <v>164.67198181152344</v>
      </c>
      <c r="I53" s="222">
        <f>'Salida Stata'!AG23</f>
        <v>164.15011596679688</v>
      </c>
      <c r="J53" s="222">
        <f>'Salida Stata'!AM23</f>
        <v>163.2642822265625</v>
      </c>
      <c r="K53" s="222">
        <f>'Salida Stata'!AS23</f>
        <v>164.08424377441406</v>
      </c>
      <c r="L53" s="222">
        <f>'Salida Stata'!AY23</f>
        <v>165.11085510253906</v>
      </c>
      <c r="M53" s="222">
        <f>'Salida Stata'!BE23</f>
        <v>165.65060424804688</v>
      </c>
      <c r="N53" s="222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6.2401410457049389E-2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0.40724892670832413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">
      <c r="D54" s="37">
        <f>+PAT!A27</f>
        <v>43374</v>
      </c>
      <c r="E54" s="222">
        <f>'Salida Stata'!I24</f>
        <v>172.81056213378906</v>
      </c>
      <c r="F54" s="222">
        <f>'Salida Stata'!O24</f>
        <v>171.60166931152344</v>
      </c>
      <c r="G54" s="222">
        <f>'Salida Stata'!U24</f>
        <v>173.04551696777344</v>
      </c>
      <c r="H54" s="222">
        <f>'Salida Stata'!AA24</f>
        <v>174.49404907226562</v>
      </c>
      <c r="I54" s="222">
        <f>'Salida Stata'!AG24</f>
        <v>173.75546264648438</v>
      </c>
      <c r="J54" s="222">
        <f>'Salida Stata'!AM24</f>
        <v>172.54347229003906</v>
      </c>
      <c r="K54" s="222">
        <f>'Salida Stata'!AS24</f>
        <v>173.52691650390625</v>
      </c>
      <c r="L54" s="222">
        <f>'Salida Stata'!AY24</f>
        <v>174.60032653808594</v>
      </c>
      <c r="M54" s="222">
        <f>'Salida Stata'!BE24</f>
        <v>175.26777648925781</v>
      </c>
      <c r="N54" s="222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5.6245435116930587E-2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0.46485717015970018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">
      <c r="D55" s="37">
        <f>+PAT!A28</f>
        <v>43405</v>
      </c>
      <c r="E55" s="222">
        <f>'Salida Stata'!I25</f>
        <v>180.5411376953125</v>
      </c>
      <c r="F55" s="222">
        <f>'Salida Stata'!O25</f>
        <v>179.07948303222656</v>
      </c>
      <c r="G55" s="222">
        <f>'Salida Stata'!U25</f>
        <v>180.54534912109375</v>
      </c>
      <c r="H55" s="222">
        <f>'Salida Stata'!AA25</f>
        <v>181.98973083496094</v>
      </c>
      <c r="I55" s="222">
        <f>'Salida Stata'!AG25</f>
        <v>181.41047668457031</v>
      </c>
      <c r="J55" s="222">
        <f>'Salida Stata'!AM25</f>
        <v>180.00897216796875</v>
      </c>
      <c r="K55" s="222">
        <f>'Salida Stata'!AS25</f>
        <v>180.82260131835938</v>
      </c>
      <c r="L55" s="222">
        <f>'Salida Stata'!AY25</f>
        <v>181.903564453125</v>
      </c>
      <c r="M55" s="222">
        <f>'Salida Stata'!BE25</f>
        <v>182.50534057617188</v>
      </c>
      <c r="N55" s="222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4.1594217524526744E-2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0.50434329557483282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">
      <c r="D56" s="37">
        <f>+PAT!A29</f>
        <v>43435</v>
      </c>
      <c r="E56" s="222">
        <f>'Salida Stata'!I26</f>
        <v>185.04208374023438</v>
      </c>
      <c r="F56" s="222">
        <f>'Salida Stata'!O26</f>
        <v>183.72732543945312</v>
      </c>
      <c r="G56" s="222">
        <f>'Salida Stata'!U26</f>
        <v>185.197998046875</v>
      </c>
      <c r="H56" s="222">
        <f>'Salida Stata'!AA26</f>
        <v>186.75596618652344</v>
      </c>
      <c r="I56" s="222">
        <f>'Salida Stata'!AG26</f>
        <v>186.33689880371094</v>
      </c>
      <c r="J56" s="222">
        <f>'Salida Stata'!AM26</f>
        <v>184.80679321289062</v>
      </c>
      <c r="K56" s="222">
        <f>'Salida Stata'!AS26</f>
        <v>185.58615112304688</v>
      </c>
      <c r="L56" s="222">
        <f>'Salida Stata'!AY26</f>
        <v>186.99711608886719</v>
      </c>
      <c r="M56" s="222">
        <f>'Salida Stata'!BE26</f>
        <v>187.39569091796875</v>
      </c>
      <c r="N56" s="222">
        <f>'Salida Stata'!BK26</f>
        <v>188.14834594726562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2.8154216333282411E-2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0.50563655282734854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188.14834594726562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">
      <c r="D57" s="37">
        <f>+PAT!A30</f>
        <v>43466</v>
      </c>
      <c r="E57" s="222">
        <f>'Salida Stata'!I27</f>
        <v>190.96847534179688</v>
      </c>
      <c r="F57" s="222">
        <f>'Salida Stata'!O27</f>
        <v>189.51129150390625</v>
      </c>
      <c r="G57" s="222">
        <f>'Salida Stata'!U27</f>
        <v>191.04046630859375</v>
      </c>
      <c r="H57" s="222">
        <f>'Salida Stata'!AA27</f>
        <v>192.556640625</v>
      </c>
      <c r="I57" s="222">
        <f>'Salida Stata'!AG27</f>
        <v>192.10989379882812</v>
      </c>
      <c r="J57" s="222">
        <f>'Salida Stata'!AM27</f>
        <v>190.58340454101562</v>
      </c>
      <c r="K57" s="222">
        <f>'Salida Stata'!AS27</f>
        <v>191.382568359375</v>
      </c>
      <c r="L57" s="222">
        <f>'Salida Stata'!AY27</f>
        <v>192.75979614257812</v>
      </c>
      <c r="M57" s="222">
        <f>'Salida Stata'!BE27</f>
        <v>193.20378112792969</v>
      </c>
      <c r="N57" s="222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3.2663176659316617E-2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0.51237132820211451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">
      <c r="D58" s="37">
        <f>+PAT!A31</f>
        <v>43497</v>
      </c>
      <c r="E58" s="222">
        <f>'Salida Stata'!I28</f>
        <v>197.25131225585938</v>
      </c>
      <c r="F58" s="222">
        <f>'Salida Stata'!O28</f>
        <v>195.3582763671875</v>
      </c>
      <c r="G58" s="222">
        <f>'Salida Stata'!U28</f>
        <v>196.984130859375</v>
      </c>
      <c r="H58" s="222">
        <f>'Salida Stata'!AA28</f>
        <v>198.53752136230469</v>
      </c>
      <c r="I58" s="222">
        <f>'Salida Stata'!AG28</f>
        <v>198.04783630371094</v>
      </c>
      <c r="J58" s="222">
        <f>'Salida Stata'!AM28</f>
        <v>196.35719299316406</v>
      </c>
      <c r="K58" s="222">
        <f>'Salida Stata'!AS28</f>
        <v>197.22410583496094</v>
      </c>
      <c r="L58" s="222">
        <f>'Salida Stata'!AY28</f>
        <v>198.46955871582031</v>
      </c>
      <c r="M58" s="222">
        <f>'Salida Stata'!BE28</f>
        <v>199.01005554199219</v>
      </c>
      <c r="N58" s="222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3.091610456118854E-2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0.52563805012353182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">
      <c r="D59" s="37">
        <f>+PAT!A32</f>
        <v>43525</v>
      </c>
      <c r="E59" s="222">
        <f>'Salida Stata'!I29</f>
        <v>205.54788208007812</v>
      </c>
      <c r="F59" s="222">
        <f>'Salida Stata'!O29</f>
        <v>203.77812194824219</v>
      </c>
      <c r="G59" s="222">
        <f>'Salida Stata'!U29</f>
        <v>205.23530578613281</v>
      </c>
      <c r="H59" s="222">
        <f>'Salida Stata'!AA29</f>
        <v>206.8133544921875</v>
      </c>
      <c r="I59" s="222">
        <f>'Salida Stata'!AG29</f>
        <v>206.400634765625</v>
      </c>
      <c r="J59" s="222">
        <f>'Salida Stata'!AM29</f>
        <v>204.61137390136719</v>
      </c>
      <c r="K59" s="222">
        <f>'Salida Stata'!AS29</f>
        <v>205.49586486816406</v>
      </c>
      <c r="L59" s="222">
        <f>'Salida Stata'!AY29</f>
        <v>206.84092712402344</v>
      </c>
      <c r="M59" s="222">
        <f>'Salida Stata'!BE29</f>
        <v>207.2001953125</v>
      </c>
      <c r="N59" s="222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3.4569731205552401E-2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0.54481035445868198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205.54788208007812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">
      <c r="D60" s="37">
        <f>+PAT!A33</f>
        <v>43556</v>
      </c>
      <c r="E60" s="222">
        <f>'Salida Stata'!I30</f>
        <v>212.5155029296875</v>
      </c>
      <c r="F60" s="222">
        <f>'Salida Stata'!O30</f>
        <v>210.86891174316406</v>
      </c>
      <c r="G60" s="222">
        <f>'Salida Stata'!U30</f>
        <v>212.46649169921875</v>
      </c>
      <c r="H60" s="222">
        <f>'Salida Stata'!AA30</f>
        <v>214.11051940917969</v>
      </c>
      <c r="I60" s="222">
        <f>'Salida Stata'!AG30</f>
        <v>213.63148498535156</v>
      </c>
      <c r="J60" s="222">
        <f>'Salida Stata'!AM30</f>
        <v>211.83140563964844</v>
      </c>
      <c r="K60" s="222">
        <f>'Salida Stata'!AS30</f>
        <v>212.61927795410156</v>
      </c>
      <c r="L60" s="222">
        <f>'Salida Stata'!AY30</f>
        <v>214.12452697753906</v>
      </c>
      <c r="M60" s="222">
        <f>'Salida Stata'!BE30</f>
        <v>214.40086364746094</v>
      </c>
      <c r="N60" s="222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3.5465322021312584E-2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0.55603506769713174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">
      <c r="D61" s="37">
        <f>+PAT!A34</f>
        <v>43586</v>
      </c>
      <c r="E61" s="222">
        <f>'Salida Stata'!I31</f>
        <v>219.86482238769531</v>
      </c>
      <c r="F61" s="222">
        <f>'Salida Stata'!O31</f>
        <v>218.17550659179688</v>
      </c>
      <c r="G61" s="222">
        <f>'Salida Stata'!U31</f>
        <v>219.84828186035156</v>
      </c>
      <c r="H61" s="222">
        <f>'Salida Stata'!AA31</f>
        <v>221.54280090332031</v>
      </c>
      <c r="I61" s="222">
        <f>'Salida Stata'!AG31</f>
        <v>221.03706359863281</v>
      </c>
      <c r="J61" s="222">
        <f>'Salida Stata'!AM31</f>
        <v>219.09736633300781</v>
      </c>
      <c r="K61" s="222">
        <f>'Salida Stata'!AS31</f>
        <v>219.86476135253906</v>
      </c>
      <c r="L61" s="222">
        <f>'Salida Stata'!AY31</f>
        <v>221.44891357421875</v>
      </c>
      <c r="M61" s="222">
        <f>'Salida Stata'!BE31</f>
        <v>221.7291259765625</v>
      </c>
      <c r="N61" s="222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3.8894191124942301E-2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0.57907137465031244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">
      <c r="D62" s="37">
        <f>+PAT!A35</f>
        <v>43617</v>
      </c>
      <c r="E62" s="222">
        <f>'Salida Stata'!I32</f>
        <v>226.12596130371094</v>
      </c>
      <c r="F62" s="222">
        <f>'Salida Stata'!O32</f>
        <v>224.31402587890625</v>
      </c>
      <c r="G62" s="222">
        <f>'Salida Stata'!U32</f>
        <v>226.099853515625</v>
      </c>
      <c r="H62" s="222">
        <f>'Salida Stata'!AA32</f>
        <v>227.75886535644531</v>
      </c>
      <c r="I62" s="222">
        <f>'Salida Stata'!AG32</f>
        <v>227.4014892578125</v>
      </c>
      <c r="J62" s="222">
        <f>'Salida Stata'!AM32</f>
        <v>225.390625</v>
      </c>
      <c r="K62" s="222">
        <f>'Salida Stata'!AS32</f>
        <v>226.01638793945312</v>
      </c>
      <c r="L62" s="222">
        <f>'Salida Stata'!AY32</f>
        <v>227.66554260253906</v>
      </c>
      <c r="M62" s="222">
        <f>'Salida Stata'!BE32</f>
        <v>227.87355041503906</v>
      </c>
      <c r="N62" s="222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3.1021321175217276E-2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0.57141805326636552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">
      <c r="D63" s="37">
        <f>+PAT!A36</f>
        <v>43647</v>
      </c>
      <c r="E63" s="222">
        <f>'Salida Stata'!I33</f>
        <v>231.69418334960938</v>
      </c>
      <c r="F63" s="222">
        <f>'Salida Stata'!O33</f>
        <v>230.02116394042969</v>
      </c>
      <c r="G63" s="222">
        <f>'Salida Stata'!U33</f>
        <v>231.78866577148438</v>
      </c>
      <c r="H63" s="222">
        <f>'Salida Stata'!AA33</f>
        <v>233.48741149902344</v>
      </c>
      <c r="I63" s="222">
        <f>'Salida Stata'!AG33</f>
        <v>233.12643432617188</v>
      </c>
      <c r="J63" s="222">
        <f>'Salida Stata'!AM33</f>
        <v>231.15888977050781</v>
      </c>
      <c r="K63" s="222">
        <f>'Salida Stata'!AS33</f>
        <v>231.67007446289062</v>
      </c>
      <c r="L63" s="222">
        <f>'Salida Stata'!AY33</f>
        <v>233.56564331054688</v>
      </c>
      <c r="M63" s="222">
        <f>'Salida Stata'!BE33</f>
        <v>233.65679931640625</v>
      </c>
      <c r="N63" s="222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2.6697825521979412E-2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0.5607164699989291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">
      <c r="D64" s="37">
        <f>+PAT!A37</f>
        <v>43678</v>
      </c>
      <c r="E64" s="222">
        <f>'Salida Stata'!I34</f>
        <v>240.86990356445312</v>
      </c>
      <c r="F64" s="222">
        <f>'Salida Stata'!O34</f>
        <v>239.13996887207031</v>
      </c>
      <c r="G64" s="222">
        <f>'Salida Stata'!U34</f>
        <v>241.09422302246094</v>
      </c>
      <c r="H64" s="222">
        <f>'Salida Stata'!AA34</f>
        <v>243.1126708984375</v>
      </c>
      <c r="I64" s="222">
        <f>'Salida Stata'!AG34</f>
        <v>242.83753967285156</v>
      </c>
      <c r="J64" s="222">
        <f>'Salida Stata'!AM34</f>
        <v>240.91653442382812</v>
      </c>
      <c r="K64" s="222">
        <f>'Salida Stata'!AS34</f>
        <v>241.23863220214844</v>
      </c>
      <c r="L64" s="222">
        <f>'Salida Stata'!AY34</f>
        <v>243.57598876953125</v>
      </c>
      <c r="M64" s="222">
        <f>'Salida Stata'!BE34</f>
        <v>243.62678527832031</v>
      </c>
      <c r="N64" s="222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4.1204169723838335E-2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0.56929702622791911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240.86990356445312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2.4086990356445312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">
      <c r="D65" s="37">
        <f>+PAT!A38</f>
        <v>43709</v>
      </c>
      <c r="E65" s="222">
        <f>'Salida Stata'!I35</f>
        <v>253.36068725585938</v>
      </c>
      <c r="F65" s="222">
        <f>'Salida Stata'!O35</f>
        <v>251.72344970703125</v>
      </c>
      <c r="G65" s="222">
        <f>'Salida Stata'!U35</f>
        <v>253.79534912109375</v>
      </c>
      <c r="H65" s="222">
        <f>'Salida Stata'!AA35</f>
        <v>255.97134399414062</v>
      </c>
      <c r="I65" s="222">
        <f>'Salida Stata'!AG35</f>
        <v>255.77676391601562</v>
      </c>
      <c r="J65" s="222">
        <f>'Salida Stata'!AM35</f>
        <v>253.76797485351562</v>
      </c>
      <c r="K65" s="222">
        <f>'Salida Stata'!AS35</f>
        <v>253.84358215332031</v>
      </c>
      <c r="L65" s="222">
        <f>'Salida Stata'!AY35</f>
        <v>256.50106811523438</v>
      </c>
      <c r="M65" s="222">
        <f>'Salida Stata'!BE35</f>
        <v>256.35696411132812</v>
      </c>
      <c r="N65" s="222">
        <f>'Salida Stata'!BK35</f>
        <v>257.63345336914062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4.9605666100959178E-2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0.5503961443496217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257.63345336914062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">
      <c r="D66" s="37">
        <f>+PAT!A39</f>
        <v>43739</v>
      </c>
      <c r="E66" s="222">
        <f>'Salida Stata'!I36</f>
        <v>261.41159057617188</v>
      </c>
      <c r="F66" s="222">
        <f>'Salida Stata'!O36</f>
        <v>259.60671997070312</v>
      </c>
      <c r="G66" s="222">
        <f>'Salida Stata'!U36</f>
        <v>261.73837280273438</v>
      </c>
      <c r="H66" s="222">
        <f>'Salida Stata'!AA36</f>
        <v>264.10003662109375</v>
      </c>
      <c r="I66" s="222">
        <f>'Salida Stata'!AG36</f>
        <v>264.01812744140625</v>
      </c>
      <c r="J66" s="222">
        <f>'Salida Stata'!AM36</f>
        <v>262.04171752929688</v>
      </c>
      <c r="K66" s="222">
        <f>'Salida Stata'!AS36</f>
        <v>262.09848022460938</v>
      </c>
      <c r="L66" s="222">
        <f>'Salida Stata'!AY36</f>
        <v>264.77734375</v>
      </c>
      <c r="M66" s="222">
        <f>'Salida Stata'!BE36</f>
        <v>264.73385620117188</v>
      </c>
      <c r="N66" s="222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3.0498876267816444E-2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0.51260439231661237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">
      <c r="D67" s="37">
        <f>+PAT!A40</f>
        <v>43770</v>
      </c>
      <c r="E67" s="222">
        <f>'Salida Stata'!I37</f>
        <v>273.63949584960938</v>
      </c>
      <c r="F67" s="222">
        <f>'Salida Stata'!O37</f>
        <v>271.73263549804688</v>
      </c>
      <c r="G67" s="222">
        <f>'Salida Stata'!U37</f>
        <v>273.94781494140625</v>
      </c>
      <c r="H67" s="222">
        <f>'Salida Stata'!AA37</f>
        <v>276.27053833007812</v>
      </c>
      <c r="I67" s="222">
        <f>'Salida Stata'!AG37</f>
        <v>276.60690307617188</v>
      </c>
      <c r="J67" s="222">
        <f>'Salida Stata'!AM37</f>
        <v>274.13082885742188</v>
      </c>
      <c r="K67" s="222">
        <f>'Salida Stata'!AS37</f>
        <v>274.12203979492188</v>
      </c>
      <c r="L67" s="222">
        <f>'Salida Stata'!AY37</f>
        <v>276.85552978515625</v>
      </c>
      <c r="M67" s="222">
        <f>'Salida Stata'!BE37</f>
        <v>276.5721435546875</v>
      </c>
      <c r="N67" s="222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4.5277561323140425E-2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0.5179533486706871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">
      <c r="D68" s="37">
        <f>+PAT!A41</f>
        <v>43800</v>
      </c>
      <c r="E68" s="222">
        <f>'Salida Stata'!I38</f>
        <v>284.09994506835938</v>
      </c>
      <c r="F68" s="222">
        <f>'Salida Stata'!O38</f>
        <v>282.42819213867188</v>
      </c>
      <c r="G68" s="222">
        <f>'Salida Stata'!U38</f>
        <v>284.84182739257812</v>
      </c>
      <c r="H68" s="222">
        <f>'Salida Stata'!AA38</f>
        <v>287.50759887695312</v>
      </c>
      <c r="I68" s="222">
        <f>'Salida Stata'!AG38</f>
        <v>288.12423706054688</v>
      </c>
      <c r="J68" s="222">
        <f>'Salida Stata'!AM38</f>
        <v>285.15826416015625</v>
      </c>
      <c r="K68" s="222">
        <f>'Salida Stata'!AS38</f>
        <v>285.33999633789062</v>
      </c>
      <c r="L68" s="222">
        <f>'Salida Stata'!AY38</f>
        <v>288.49343872070312</v>
      </c>
      <c r="M68" s="222">
        <f>'Salida Stata'!BE38</f>
        <v>288.06964111328125</v>
      </c>
      <c r="N68" s="222">
        <f>'Salida Stata'!BK38</f>
        <v>289.21719360351562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4.34629658236525E-2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0.54055498486855424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289.21719360351562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">
      <c r="D69" s="37">
        <f>+PAT!A42</f>
        <v>43831</v>
      </c>
      <c r="E69" s="222">
        <f>'Salida Stata'!I39</f>
        <v>292.06900024414062</v>
      </c>
      <c r="F69" s="222">
        <f>'Salida Stata'!O39</f>
        <v>290.01370239257812</v>
      </c>
      <c r="G69" s="222">
        <f>'Salida Stata'!U39</f>
        <v>292.46578979492188</v>
      </c>
      <c r="H69" s="222">
        <f>'Salida Stata'!AA39</f>
        <v>294.88528442382812</v>
      </c>
      <c r="I69" s="222">
        <f>'Salida Stata'!AG39</f>
        <v>295.44259643554688</v>
      </c>
      <c r="J69" s="222">
        <f>'Salida Stata'!AM39</f>
        <v>292.5401611328125</v>
      </c>
      <c r="K69" s="222">
        <f>'Salida Stata'!AS39</f>
        <v>292.85989379882812</v>
      </c>
      <c r="L69" s="222">
        <f>'Salida Stata'!AY39</f>
        <v>295.4715576171875</v>
      </c>
      <c r="M69" s="222">
        <f>'Salida Stata'!BE39</f>
        <v>295.16766357421875</v>
      </c>
      <c r="N69" s="222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2.7364566720678107E-2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0.53265037459645126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292.06900024414062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">
      <c r="D70" s="37">
        <f>+PAT!A43</f>
        <v>43862</v>
      </c>
      <c r="E70" s="222">
        <f>'Salida Stata'!I40</f>
        <v>297.382080078125</v>
      </c>
      <c r="F70" s="222">
        <f>'Salida Stata'!O40</f>
        <v>295.22039794921875</v>
      </c>
      <c r="G70" s="222">
        <f>'Salida Stata'!U40</f>
        <v>297.78173828125</v>
      </c>
      <c r="H70" s="222">
        <f>'Salida Stata'!AA40</f>
        <v>300.17965698242188</v>
      </c>
      <c r="I70" s="222">
        <f>'Salida Stata'!AG40</f>
        <v>300.67520141601562</v>
      </c>
      <c r="J70" s="222">
        <f>'Salida Stata'!AM40</f>
        <v>297.76596069335938</v>
      </c>
      <c r="K70" s="222">
        <f>'Salida Stata'!AS40</f>
        <v>297.95639038085938</v>
      </c>
      <c r="L70" s="222">
        <f>'Salida Stata'!AY40</f>
        <v>300.4951171875</v>
      </c>
      <c r="M70" s="222">
        <f>'Salida Stata'!BE40</f>
        <v>300.1500244140625</v>
      </c>
      <c r="N70" s="222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1.8409775056117184E-2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0.514057367351761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">
      <c r="D71" s="37">
        <f>+PAT!A44</f>
        <v>43891</v>
      </c>
      <c r="E71" s="222">
        <f>'Salida Stata'!I41</f>
        <v>304.90594482421875</v>
      </c>
      <c r="F71" s="222">
        <f>'Salida Stata'!O41</f>
        <v>302.7530517578125</v>
      </c>
      <c r="G71" s="222">
        <f>'Salida Stata'!U41</f>
        <v>305.27972412109375</v>
      </c>
      <c r="H71" s="222">
        <f>'Salida Stata'!AA41</f>
        <v>307.770263671875</v>
      </c>
      <c r="I71" s="222">
        <f>'Salida Stata'!AG41</f>
        <v>308.39767456054688</v>
      </c>
      <c r="J71" s="222">
        <f>'Salida Stata'!AM41</f>
        <v>305.4798583984375</v>
      </c>
      <c r="K71" s="222">
        <f>'Salida Stata'!AS41</f>
        <v>305.6246337890625</v>
      </c>
      <c r="L71" s="222">
        <f>'Salida Stata'!AY41</f>
        <v>308.32492065429688</v>
      </c>
      <c r="M71" s="222">
        <f>'Salida Stata'!BE41</f>
        <v>307.845703125</v>
      </c>
      <c r="N71" s="222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1.8151292095730742E-2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0.49002954405011168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">
      <c r="D72" s="37">
        <f>+PAT!A45</f>
        <v>43922</v>
      </c>
      <c r="E72" s="222">
        <f>'Salida Stata'!I42</f>
        <v>306.42434692382812</v>
      </c>
      <c r="F72" s="222">
        <f>'Salida Stata'!O42</f>
        <v>304.31201171875</v>
      </c>
      <c r="G72" s="222">
        <f>'Salida Stata'!U42</f>
        <v>306.89364624023438</v>
      </c>
      <c r="H72" s="222">
        <f>'Salida Stata'!AA42</f>
        <v>309.48892211914062</v>
      </c>
      <c r="I72" s="222">
        <f>'Salida Stata'!AG42</f>
        <v>310.17330932617188</v>
      </c>
      <c r="J72" s="222">
        <f>'Salida Stata'!AM42</f>
        <v>307.44009399414062</v>
      </c>
      <c r="K72" s="222">
        <f>'Salida Stata'!AS42</f>
        <v>307.37484741210938</v>
      </c>
      <c r="L72" s="222">
        <f>'Salida Stata'!AY42</f>
        <v>310.36129760742188</v>
      </c>
      <c r="M72" s="222">
        <f>'Salida Stata'!BE42</f>
        <v>309.89349365234375</v>
      </c>
      <c r="N72" s="222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5.9011334411345207E-3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0.44748682099267323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306.42434692382812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">
      <c r="D73" s="37">
        <f>+PAT!A46</f>
        <v>43952</v>
      </c>
      <c r="E73" s="222">
        <f>'Salida Stata'!I43</f>
        <v>311.04586791992188</v>
      </c>
      <c r="F73" s="222">
        <f>'Salida Stata'!O43</f>
        <v>309.25177001953125</v>
      </c>
      <c r="G73" s="222">
        <f>'Salida Stata'!U43</f>
        <v>311.91372680664062</v>
      </c>
      <c r="H73" s="222">
        <f>'Salida Stata'!AA43</f>
        <v>314.39852905273438</v>
      </c>
      <c r="I73" s="222">
        <f>'Salida Stata'!AG43</f>
        <v>314.9256591796875</v>
      </c>
      <c r="J73" s="222">
        <f>'Salida Stata'!AM43</f>
        <v>312.57952880859375</v>
      </c>
      <c r="K73" s="222">
        <f>'Salida Stata'!AS43</f>
        <v>312.07620239257812</v>
      </c>
      <c r="L73" s="222">
        <f>'Salida Stata'!AY43</f>
        <v>315.32757568359375</v>
      </c>
      <c r="M73" s="222">
        <f>'Salida Stata'!BE43</f>
        <v>314.7030029296875</v>
      </c>
      <c r="N73" s="222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2.0729937859950143E-2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0.42217864481952616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">
      <c r="D74" s="37">
        <f>+PAT!A47</f>
        <v>43983</v>
      </c>
      <c r="E74" s="222">
        <f>'Salida Stata'!I44</f>
        <v>317.044677734375</v>
      </c>
      <c r="F74" s="222">
        <f>'Salida Stata'!O44</f>
        <v>315.6248779296875</v>
      </c>
      <c r="G74" s="222">
        <f>'Salida Stata'!U44</f>
        <v>317.970703125</v>
      </c>
      <c r="H74" s="222">
        <f>'Salida Stata'!AA44</f>
        <v>320.33169555664062</v>
      </c>
      <c r="I74" s="222">
        <f>'Salida Stata'!AG44</f>
        <v>320.8958740234375</v>
      </c>
      <c r="J74" s="222">
        <f>'Salida Stata'!AM44</f>
        <v>318.32760620117188</v>
      </c>
      <c r="K74" s="222">
        <f>'Salida Stata'!AS44</f>
        <v>318.11306762695312</v>
      </c>
      <c r="L74" s="222">
        <f>'Salida Stata'!AY44</f>
        <v>321.03424072265625</v>
      </c>
      <c r="M74" s="222">
        <f>'Salida Stata'!BE44</f>
        <v>320.57244873046875</v>
      </c>
      <c r="N74" s="222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2.2687697278949148E-2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0.41068334235020298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">
      <c r="D75" s="37">
        <f>+PAT!A48</f>
        <v>44013</v>
      </c>
      <c r="E75" s="222">
        <f>'Salida Stata'!I45</f>
        <v>325.33489990234375</v>
      </c>
      <c r="F75" s="222">
        <f>'Salida Stata'!O45</f>
        <v>324.28887939453125</v>
      </c>
      <c r="G75" s="222">
        <f>'Salida Stata'!U45</f>
        <v>326.68716430664062</v>
      </c>
      <c r="H75" s="222">
        <f>'Salida Stata'!AA45</f>
        <v>328.97705078125</v>
      </c>
      <c r="I75" s="222">
        <f>'Salida Stata'!AG45</f>
        <v>329.17767333984375</v>
      </c>
      <c r="J75" s="222">
        <f>'Salida Stata'!AM45</f>
        <v>327.16909790039062</v>
      </c>
      <c r="K75" s="222">
        <f>'Salida Stata'!AS45</f>
        <v>326.56643676757812</v>
      </c>
      <c r="L75" s="222">
        <f>'Salida Stata'!AY45</f>
        <v>329.61212158203125</v>
      </c>
      <c r="M75" s="222">
        <f>'Salida Stata'!BE45</f>
        <v>329.1961669921875</v>
      </c>
      <c r="N75" s="222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2.8508412665712246E-2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0.41317109002049635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">
      <c r="D76" s="37">
        <f>+PAT!A49</f>
        <v>44044</v>
      </c>
      <c r="E76" s="222">
        <f>'Salida Stata'!I46</f>
        <v>334.65081787109375</v>
      </c>
      <c r="F76" s="222">
        <f>'Salida Stata'!O46</f>
        <v>333.38815307617188</v>
      </c>
      <c r="G76" s="222">
        <f>'Salida Stata'!U46</f>
        <v>336.17684936523438</v>
      </c>
      <c r="H76" s="222">
        <f>'Salida Stata'!AA46</f>
        <v>338.60101318359375</v>
      </c>
      <c r="I76" s="222">
        <f>'Salida Stata'!AG46</f>
        <v>338.59951782226562</v>
      </c>
      <c r="J76" s="222">
        <f>'Salida Stata'!AM46</f>
        <v>336.76885986328125</v>
      </c>
      <c r="K76" s="222">
        <f>'Salida Stata'!AS46</f>
        <v>335.82354736328125</v>
      </c>
      <c r="L76" s="222">
        <f>'Salida Stata'!AY46</f>
        <v>339.0419921875</v>
      </c>
      <c r="M76" s="222">
        <f>'Salida Stata'!BE46</f>
        <v>338.6407470703125</v>
      </c>
      <c r="N76" s="222">
        <f>'Salida Stata'!BK46</f>
        <v>340.11880493164062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2.8308568438234261E-2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0.39566857566725422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340.11880493164062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">
      <c r="D77" s="37">
        <f>+PAT!A50</f>
        <v>44075</v>
      </c>
      <c r="E77" s="222">
        <f>'Salida Stata'!I47</f>
        <v>342.219970703125</v>
      </c>
      <c r="F77" s="222">
        <f>'Salida Stata'!O47</f>
        <v>340.91778564453125</v>
      </c>
      <c r="G77" s="222">
        <f>'Salida Stata'!U47</f>
        <v>343.70477294921875</v>
      </c>
      <c r="H77" s="222">
        <f>'Salida Stata'!AA47</f>
        <v>346.2034912109375</v>
      </c>
      <c r="I77" s="222">
        <f>'Salida Stata'!AG47</f>
        <v>346.59927368164062</v>
      </c>
      <c r="J77" s="222">
        <f>'Salida Stata'!AM47</f>
        <v>344.23681640625</v>
      </c>
      <c r="K77" s="222">
        <f>'Salida Stata'!AS47</f>
        <v>343.36251831054688</v>
      </c>
      <c r="L77" s="222">
        <f>'Salida Stata'!AY47</f>
        <v>346.55279541015625</v>
      </c>
      <c r="M77" s="222">
        <f>'Salida Stata'!BE47</f>
        <v>346.1624755859375</v>
      </c>
      <c r="N77" s="222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1.9778754968270418E-2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0.35600750682817917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">
      <c r="D78" s="37">
        <f>+PAT!A51</f>
        <v>44105</v>
      </c>
      <c r="E78" s="222">
        <f>'Salida Stata'!I48</f>
        <v>354.47503662109375</v>
      </c>
      <c r="F78" s="222">
        <f>'Salida Stata'!O48</f>
        <v>353.01083374023438</v>
      </c>
      <c r="G78" s="222">
        <f>'Salida Stata'!U48</f>
        <v>355.94491577148438</v>
      </c>
      <c r="H78" s="222">
        <f>'Salida Stata'!AA48</f>
        <v>358.33395385742188</v>
      </c>
      <c r="I78" s="222">
        <f>'Salida Stata'!AG48</f>
        <v>358.77017211914062</v>
      </c>
      <c r="J78" s="222">
        <f>'Salida Stata'!AM48</f>
        <v>356.1861572265625</v>
      </c>
      <c r="K78" s="222">
        <f>'Salida Stata'!AS48</f>
        <v>354.99169921875</v>
      </c>
      <c r="L78" s="222">
        <f>'Salida Stata'!AY48</f>
        <v>358.12887573242188</v>
      </c>
      <c r="M78" s="222">
        <f>'Salida Stata'!BE48</f>
        <v>357.61172485351562</v>
      </c>
      <c r="N78" s="222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3.2489778380335288E-2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0.35862728475526739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">
      <c r="D79" s="37">
        <f>+PAT!A52</f>
        <v>44136</v>
      </c>
      <c r="E79" s="222">
        <f>'Salida Stata'!I49</f>
        <v>364.9791259765625</v>
      </c>
      <c r="F79" s="222">
        <f>'Salida Stata'!O49</f>
        <v>363.48501586914062</v>
      </c>
      <c r="G79" s="222">
        <f>'Salida Stata'!U49</f>
        <v>366.37966918945312</v>
      </c>
      <c r="H79" s="222">
        <f>'Salida Stata'!AA49</f>
        <v>368.73544311523438</v>
      </c>
      <c r="I79" s="222">
        <f>'Salida Stata'!AG49</f>
        <v>369.23110961914062</v>
      </c>
      <c r="J79" s="222">
        <f>'Salida Stata'!AM49</f>
        <v>366.47079467773438</v>
      </c>
      <c r="K79" s="222">
        <f>'Salida Stata'!AS49</f>
        <v>365.2813720703125</v>
      </c>
      <c r="L79" s="222">
        <f>'Salida Stata'!AY49</f>
        <v>368.194580078125</v>
      </c>
      <c r="M79" s="222">
        <f>'Salida Stata'!BE49</f>
        <v>367.80389404296875</v>
      </c>
      <c r="N79" s="222">
        <f>'Salida Stata'!BK49</f>
        <v>368.77285766601562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2.9155191887535681E-2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0.33767180668837971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368.77285766601562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">
      <c r="D80" s="37">
        <f>+PAT!A53</f>
        <v>44166</v>
      </c>
      <c r="E80" s="222">
        <f>'Salida Stata'!I50</f>
        <v>375.53994750976562</v>
      </c>
      <c r="F80" s="222">
        <f>'Salida Stata'!O50</f>
        <v>373.79922485351562</v>
      </c>
      <c r="G80" s="222">
        <f>'Salida Stata'!U50</f>
        <v>376.98605346679688</v>
      </c>
      <c r="H80" s="222">
        <f>'Salida Stata'!AA50</f>
        <v>379.69131469726562</v>
      </c>
      <c r="I80" s="222">
        <f>'Salida Stata'!AG50</f>
        <v>380.35296630859375</v>
      </c>
      <c r="J80" s="222">
        <f>'Salida Stata'!AM50</f>
        <v>377.30130004882812</v>
      </c>
      <c r="K80" s="222">
        <f>'Salida Stata'!AS50</f>
        <v>376.23916625976562</v>
      </c>
      <c r="L80" s="222">
        <f>'Salida Stata'!AY50</f>
        <v>379.31381225585938</v>
      </c>
      <c r="M80" s="222">
        <f>'Salida Stata'!BE50</f>
        <v>379.07293701171875</v>
      </c>
      <c r="N80" s="222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2.9712011108754099E-2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3.2102154914339653E-2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0.32310776661005258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375.53994750976562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">
      <c r="D81" s="37">
        <f>+PAT!A54</f>
        <v>44197</v>
      </c>
      <c r="E81" s="222">
        <f>'Salida Stata'!I51</f>
        <v>389.64715576171875</v>
      </c>
      <c r="F81" s="222">
        <f>'Salida Stata'!O51</f>
        <v>388.13104248046875</v>
      </c>
      <c r="G81" s="222">
        <f>'Salida Stata'!U51</f>
        <v>391.89480590820312</v>
      </c>
      <c r="H81" s="222">
        <f>'Salida Stata'!AA51</f>
        <v>394.94509887695312</v>
      </c>
      <c r="I81" s="222">
        <f>'Salida Stata'!AG51</f>
        <v>395.87875366210938</v>
      </c>
      <c r="J81" s="222">
        <f>'Salida Stata'!AM51</f>
        <v>392.37216186523438</v>
      </c>
      <c r="K81" s="222">
        <f>'Salida Stata'!AS51</f>
        <v>391.79168701171875</v>
      </c>
      <c r="L81" s="222">
        <f>'Salida Stata'!AY51</f>
        <v>395.16757202148438</v>
      </c>
      <c r="M81" s="222">
        <f>'Salida Stata'!BE51</f>
        <v>394.97598266601562</v>
      </c>
      <c r="N81" s="222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4.3159456763170345E-2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0.34344946649433061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">
      <c r="D82" s="37">
        <f>+PAT!A55</f>
        <v>44228</v>
      </c>
      <c r="E82" s="222">
        <f>'Salida Stata'!I52</f>
        <v>404.53958129882812</v>
      </c>
      <c r="F82" s="222">
        <f>'Salida Stata'!O52</f>
        <v>402.91680908203125</v>
      </c>
      <c r="G82" s="222">
        <f>'Salida Stata'!U52</f>
        <v>406.8641357421875</v>
      </c>
      <c r="H82" s="222">
        <f>'Salida Stata'!AA52</f>
        <v>409.95248413085938</v>
      </c>
      <c r="I82" s="222">
        <f>'Salida Stata'!AG52</f>
        <v>411.21957397460938</v>
      </c>
      <c r="J82" s="222">
        <f>'Salida Stata'!AM52</f>
        <v>407.69671630859375</v>
      </c>
      <c r="K82" s="222">
        <f>'Salida Stata'!AS52</f>
        <v>406.89028930664062</v>
      </c>
      <c r="L82" s="222">
        <f>'Salida Stata'!AY52</f>
        <v>410.458251953125</v>
      </c>
      <c r="M82" s="222">
        <f>'Salida Stata'!BE52</f>
        <v>410.12149047851562</v>
      </c>
      <c r="N82" s="222">
        <f>'Salida Stata'!BK52</f>
        <v>411.05508422851562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3.8820168592465176E-2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0.37037412195125108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404.53958129882812</v>
      </c>
      <c r="AU82" s="19">
        <f t="shared" si="9"/>
        <v>411.05508422851562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">
      <c r="D83" s="37">
        <f>+PAT!A56</f>
        <v>44256</v>
      </c>
      <c r="E83" s="222">
        <f>'Salida Stata'!I53</f>
        <v>420.00860595703125</v>
      </c>
      <c r="F83" s="222">
        <f>'Salida Stata'!O53</f>
        <v>419.13217163085938</v>
      </c>
      <c r="G83" s="222">
        <f>'Salida Stata'!U53</f>
        <v>422.60079956054688</v>
      </c>
      <c r="H83" s="222">
        <f>'Salida Stata'!AA53</f>
        <v>425.82763671875</v>
      </c>
      <c r="I83" s="222">
        <f>'Salida Stata'!AG53</f>
        <v>427.114501953125</v>
      </c>
      <c r="J83" s="222">
        <f>'Salida Stata'!AM53</f>
        <v>423.801025390625</v>
      </c>
      <c r="K83" s="222">
        <f>'Salida Stata'!AS53</f>
        <v>423.07504272460938</v>
      </c>
      <c r="L83" s="222">
        <f>'Salida Stata'!AY53</f>
        <v>427.07839965820312</v>
      </c>
      <c r="M83" s="222">
        <f>'Salida Stata'!BE53</f>
        <v>426.58563232421875</v>
      </c>
      <c r="N83" s="222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3.2743337556887964E-2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0.39001419081090516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">
      <c r="D84" s="37">
        <f>+PAT!A57</f>
        <v>44287</v>
      </c>
      <c r="E84" s="222">
        <f>'Salida Stata'!I54</f>
        <v>439.8890380859375</v>
      </c>
      <c r="F84" s="222">
        <f>'Salida Stata'!O54</f>
        <v>439.59487915039062</v>
      </c>
      <c r="G84" s="222">
        <f>'Salida Stata'!U54</f>
        <v>442.8775634765625</v>
      </c>
      <c r="H84" s="222">
        <f>'Salida Stata'!AA54</f>
        <v>446.06686401367188</v>
      </c>
      <c r="I84" s="222">
        <f>'Salida Stata'!AG54</f>
        <v>447.18197631835938</v>
      </c>
      <c r="J84" s="222">
        <f>'Salida Stata'!AM54</f>
        <v>443.48294067382812</v>
      </c>
      <c r="K84" s="222">
        <f>'Salida Stata'!AS54</f>
        <v>442.86285400390625</v>
      </c>
      <c r="L84" s="222">
        <f>'Salida Stata'!AY54</f>
        <v>446.79501342773438</v>
      </c>
      <c r="M84" s="222">
        <f>'Salida Stata'!BE54</f>
        <v>446.38327026367188</v>
      </c>
      <c r="N84" s="222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4.7126727176165506E-2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0.44698217544798724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">
      <c r="D85" s="37">
        <f>+PAT!A58</f>
        <v>44317</v>
      </c>
      <c r="E85" s="222">
        <f>'Salida Stata'!I55</f>
        <v>454.07595825195312</v>
      </c>
      <c r="F85" s="222">
        <f>'Salida Stata'!O55</f>
        <v>454.71133422851562</v>
      </c>
      <c r="G85" s="222">
        <f>'Salida Stata'!U55</f>
        <v>457.84750366210938</v>
      </c>
      <c r="H85" s="222">
        <f>'Salida Stata'!AA55</f>
        <v>461.29415893554688</v>
      </c>
      <c r="I85" s="222">
        <f>'Salida Stata'!AG55</f>
        <v>462.54489135742188</v>
      </c>
      <c r="J85" s="222">
        <f>'Salida Stata'!AM55</f>
        <v>458.35589599609375</v>
      </c>
      <c r="K85" s="222">
        <f>'Salida Stata'!AS55</f>
        <v>458.00152587890625</v>
      </c>
      <c r="L85" s="222">
        <f>'Salida Stata'!AY55</f>
        <v>462.48394775390625</v>
      </c>
      <c r="M85" s="222">
        <f>'Salida Stata'!BE55</f>
        <v>461.85696411132812</v>
      </c>
      <c r="N85" s="222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4.0145044213573122E-2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0.47450494301471458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454.07595825195312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">
      <c r="D86" s="37">
        <f>+PAT!A59</f>
        <v>44348</v>
      </c>
      <c r="E86" s="222">
        <f>'Salida Stata'!I56</f>
        <v>469.15728759765625</v>
      </c>
      <c r="F86" s="222">
        <f>'Salida Stata'!O56</f>
        <v>470.00164794921875</v>
      </c>
      <c r="G86" s="222">
        <f>'Salida Stata'!U56</f>
        <v>473.3780517578125</v>
      </c>
      <c r="H86" s="222">
        <f>'Salida Stata'!AA56</f>
        <v>477.00924682617188</v>
      </c>
      <c r="I86" s="222">
        <f>'Salida Stata'!AG56</f>
        <v>478.49554443359375</v>
      </c>
      <c r="J86" s="222">
        <f>'Salida Stata'!AM56</f>
        <v>473.87564086914062</v>
      </c>
      <c r="K86" s="222">
        <f>'Salida Stata'!AS56</f>
        <v>473.92263793945312</v>
      </c>
      <c r="L86" s="222">
        <f>'Salida Stata'!AY56</f>
        <v>478.37863159179688</v>
      </c>
      <c r="M86" s="222">
        <f>'Salida Stata'!BE56</f>
        <v>477.8360595703125</v>
      </c>
      <c r="N86" s="222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3.8196716019968324E-2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0.49686575253240539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">
      <c r="D87" s="37">
        <f>+PAT!A60</f>
        <v>44378</v>
      </c>
      <c r="E87" s="222">
        <f>'Salida Stata'!I57</f>
        <v>485.42816162109375</v>
      </c>
      <c r="F87" s="222">
        <f>'Salida Stata'!O57</f>
        <v>486.17974853515625</v>
      </c>
      <c r="G87" s="222">
        <f>'Salida Stata'!U57</f>
        <v>489.49169921875</v>
      </c>
      <c r="H87" s="222">
        <f>'Salida Stata'!AA57</f>
        <v>492.966064453125</v>
      </c>
      <c r="I87" s="222">
        <f>'Salida Stata'!AG57</f>
        <v>494.646240234375</v>
      </c>
      <c r="J87" s="222">
        <f>'Salida Stata'!AM57</f>
        <v>490.12075805664062</v>
      </c>
      <c r="K87" s="222">
        <f>'Salida Stata'!AS57</f>
        <v>489.82305908203125</v>
      </c>
      <c r="L87" s="222">
        <f>'Salida Stata'!AY57</f>
        <v>494.370361328125</v>
      </c>
      <c r="M87" s="222">
        <f>'Salida Stata'!BE57</f>
        <v>493.60995483398438</v>
      </c>
      <c r="N87" s="222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3.4751338271546084E-2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0.50595155233715383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">
      <c r="D88" s="37">
        <f>+PAT!A61</f>
        <v>44409</v>
      </c>
      <c r="E88" s="222">
        <f>'Salida Stata'!I58</f>
        <v>501.67205810546875</v>
      </c>
      <c r="F88" s="222">
        <f>'Salida Stata'!O58</f>
        <v>502.39797973632812</v>
      </c>
      <c r="G88" s="222">
        <f>'Salida Stata'!U58</f>
        <v>505.923828125</v>
      </c>
      <c r="H88" s="222">
        <f>'Salida Stata'!AA58</f>
        <v>509.73098754882812</v>
      </c>
      <c r="I88" s="222">
        <f>'Salida Stata'!AG58</f>
        <v>511.3935546875</v>
      </c>
      <c r="J88" s="222">
        <f>'Salida Stata'!AM58</f>
        <v>506.71551513671875</v>
      </c>
      <c r="K88" s="222">
        <f>'Salida Stata'!AS58</f>
        <v>506.29959106445312</v>
      </c>
      <c r="L88" s="222">
        <f>'Salida Stata'!AY58</f>
        <v>511.35903930664062</v>
      </c>
      <c r="M88" s="222">
        <f>'Salida Stata'!BE58</f>
        <v>510.49667358398438</v>
      </c>
      <c r="N88" s="222">
        <f>'Salida Stata'!BK58</f>
        <v>510.69534301757812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3.3401289412216428E-2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0.51340981077414827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510.69534301757812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">
      <c r="D89" s="37">
        <f>+PAT!A62</f>
        <v>44440</v>
      </c>
      <c r="E89" s="222">
        <f>'Salida Stata'!I59</f>
        <v>520.63616943359375</v>
      </c>
      <c r="F89" s="222">
        <f>'Salida Stata'!O59</f>
        <v>521.65509033203125</v>
      </c>
      <c r="G89" s="222">
        <f>'Salida Stata'!U59</f>
        <v>525.1536865234375</v>
      </c>
      <c r="H89" s="222">
        <f>'Salida Stata'!AA59</f>
        <v>528.78790283203125</v>
      </c>
      <c r="I89" s="222">
        <f>'Salida Stata'!AG59</f>
        <v>530.46856689453125</v>
      </c>
      <c r="J89" s="222">
        <f>'Salida Stata'!AM59</f>
        <v>526.0477294921875</v>
      </c>
      <c r="K89" s="222">
        <f>'Salida Stata'!AS59</f>
        <v>525.49871826171875</v>
      </c>
      <c r="L89" s="222">
        <f>'Salida Stata'!AY59</f>
        <v>530.4945068359375</v>
      </c>
      <c r="M89" s="222">
        <f>'Salida Stata'!BE59</f>
        <v>529.68212890625</v>
      </c>
      <c r="N89" s="222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3.4586121668481073E-2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0.53538478713706206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">
      <c r="D90" s="37">
        <f>+PAT!A63</f>
        <v>44470</v>
      </c>
      <c r="E90" s="222">
        <f>'Salida Stata'!I60</f>
        <v>535.31512451171875</v>
      </c>
      <c r="F90" s="222">
        <f>'Salida Stata'!O60</f>
        <v>536.6065673828125</v>
      </c>
      <c r="G90" s="222">
        <f>'Salida Stata'!U60</f>
        <v>539.9893798828125</v>
      </c>
      <c r="H90" s="222">
        <f>'Salida Stata'!AA60</f>
        <v>543.76019287109375</v>
      </c>
      <c r="I90" s="222">
        <f>'Salida Stata'!AG60</f>
        <v>545.62652587890625</v>
      </c>
      <c r="J90" s="222">
        <f>'Salida Stata'!AM60</f>
        <v>541.0140380859375</v>
      </c>
      <c r="K90" s="222">
        <f>'Salida Stata'!AS60</f>
        <v>540.35565185546875</v>
      </c>
      <c r="L90" s="222">
        <f>'Salida Stata'!AY60</f>
        <v>545.65399169921875</v>
      </c>
      <c r="M90" s="222">
        <f>'Salida Stata'!BE60</f>
        <v>544.6727294921875</v>
      </c>
      <c r="N90" s="222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2.6419384326328288E-2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0.52635768500238478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">
      <c r="D91" s="37">
        <f>+PAT!A64</f>
        <v>44501</v>
      </c>
      <c r="E91" s="222">
        <f>'Salida Stata'!I61</f>
        <v>546.19451904296875</v>
      </c>
      <c r="F91" s="222">
        <f>'Salida Stata'!O61</f>
        <v>547.90863037109375</v>
      </c>
      <c r="G91" s="222">
        <f>'Salida Stata'!U61</f>
        <v>551.2886962890625</v>
      </c>
      <c r="H91" s="222">
        <f>'Salida Stata'!AA61</f>
        <v>555.41650390625</v>
      </c>
      <c r="I91" s="222">
        <f>'Salida Stata'!AG61</f>
        <v>557.3768310546875</v>
      </c>
      <c r="J91" s="222">
        <f>'Salida Stata'!AM61</f>
        <v>552.48876953125</v>
      </c>
      <c r="K91" s="222">
        <f>'Salida Stata'!AS61</f>
        <v>551.84918212890625</v>
      </c>
      <c r="L91" s="222">
        <f>'Salida Stata'!AY61</f>
        <v>557.70404052734375</v>
      </c>
      <c r="M91" s="222">
        <f>'Salida Stata'!BE61</f>
        <v>556.619140625</v>
      </c>
      <c r="N91" s="222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2.216712339437632E-2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0.51599356097917082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">
      <c r="D92" s="37">
        <f>+PAT!A65</f>
        <v>44531</v>
      </c>
      <c r="E92" s="222">
        <f>'Salida Stata'!I62</f>
        <v>563.1234130859375</v>
      </c>
      <c r="F92" s="222">
        <f>'Salida Stata'!O62</f>
        <v>564.8634033203125</v>
      </c>
      <c r="G92" s="222">
        <f>'Salida Stata'!U62</f>
        <v>568.3092041015625</v>
      </c>
      <c r="H92" s="222">
        <f>'Salida Stata'!AA62</f>
        <v>572.35736083984375</v>
      </c>
      <c r="I92" s="222">
        <f>'Salida Stata'!AG62</f>
        <v>574.11175537109375</v>
      </c>
      <c r="J92" s="222">
        <f>'Salida Stata'!AM62</f>
        <v>569.430908203125</v>
      </c>
      <c r="K92" s="222">
        <f>'Salida Stata'!AS62</f>
        <v>569.2120361328125</v>
      </c>
      <c r="L92" s="222">
        <f>'Salida Stata'!AY62</f>
        <v>574.49163818359375</v>
      </c>
      <c r="M92" s="222">
        <f>'Salida Stata'!BE62</f>
        <v>573.828369140625</v>
      </c>
      <c r="N92" s="222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3.2656804792041472E-2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0.51680825324503843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">
      <c r="D93" s="37">
        <f>+PAT!A66</f>
        <v>44562</v>
      </c>
      <c r="E93" s="222">
        <f>'Salida Stata'!I63</f>
        <v>583.688720703125</v>
      </c>
      <c r="F93" s="222">
        <f>'Salida Stata'!O63</f>
        <v>585.59478759765625</v>
      </c>
      <c r="G93" s="222">
        <f>'Salida Stata'!U63</f>
        <v>589.012939453125</v>
      </c>
      <c r="H93" s="222">
        <f>'Salida Stata'!AA63</f>
        <v>592.92388916015625</v>
      </c>
      <c r="I93" s="222">
        <f>'Salida Stata'!AG63</f>
        <v>594.90625</v>
      </c>
      <c r="J93" s="222">
        <f>'Salida Stata'!AM63</f>
        <v>589.98284912109375</v>
      </c>
      <c r="K93" s="222">
        <f>'Salida Stata'!AS63</f>
        <v>589.966552734375</v>
      </c>
      <c r="L93" s="222">
        <f>'Salida Stata'!AY63</f>
        <v>595.35784912109375</v>
      </c>
      <c r="M93" s="222">
        <f>'Salida Stata'!BE63</f>
        <v>594.456298828125</v>
      </c>
      <c r="N93" s="222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3.7693099732855728E-2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0.50885988504015001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">
      <c r="D94" s="37">
        <f>+PAT!A67</f>
        <v>44593</v>
      </c>
      <c r="E94" s="222">
        <f>'Salida Stata'!I64</f>
        <v>612.17791748046875</v>
      </c>
      <c r="F94" s="222">
        <f>'Salida Stata'!O64</f>
        <v>614.241455078125</v>
      </c>
      <c r="G94" s="222">
        <f>'Salida Stata'!U64</f>
        <v>617.55963134765625</v>
      </c>
      <c r="H94" s="222">
        <f>'Salida Stata'!AA64</f>
        <v>621.3643798828125</v>
      </c>
      <c r="I94" s="222">
        <f>'Salida Stata'!AG64</f>
        <v>623.62689208984375</v>
      </c>
      <c r="J94" s="222">
        <f>'Salida Stata'!AM64</f>
        <v>618.57745361328125</v>
      </c>
      <c r="K94" s="222">
        <f>'Salida Stata'!AS64</f>
        <v>618.4417724609375</v>
      </c>
      <c r="L94" s="222">
        <f>'Salida Stata'!AY64</f>
        <v>624.0299072265625</v>
      </c>
      <c r="M94" s="222">
        <f>'Salida Stata'!BE64</f>
        <v>622.7159423828125</v>
      </c>
      <c r="N94" s="222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4.8595044084009054E-2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0.52305764318575521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">
      <c r="D95" s="37">
        <f>+PAT!A68</f>
        <v>44621</v>
      </c>
      <c r="E95" s="222">
        <f>'Salida Stata'!I65</f>
        <v>658.9425048828125</v>
      </c>
      <c r="F95" s="222">
        <f>'Salida Stata'!O65</f>
        <v>661.40423583984375</v>
      </c>
      <c r="G95" s="222">
        <f>'Salida Stata'!U65</f>
        <v>663.71728515625</v>
      </c>
      <c r="H95" s="222">
        <f>'Salida Stata'!AA65</f>
        <v>667.4500732421875</v>
      </c>
      <c r="I95" s="222">
        <f>'Salida Stata'!AG65</f>
        <v>669.38104248046875</v>
      </c>
      <c r="J95" s="222">
        <f>'Salida Stata'!AM65</f>
        <v>663.9324951171875</v>
      </c>
      <c r="K95" s="222">
        <f>'Salida Stata'!AS65</f>
        <v>663.94195556640625</v>
      </c>
      <c r="L95" s="222">
        <f>'Salida Stata'!AY65</f>
        <v>669.5970458984375</v>
      </c>
      <c r="M95" s="222">
        <f>'Salida Stata'!BE65</f>
        <v>667.81744384765625</v>
      </c>
      <c r="N95" s="222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6.5849053205176089E-2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0.57188091942255981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">
      <c r="D96" s="37">
        <f>+PAT!A69</f>
        <v>44652</v>
      </c>
      <c r="E96" s="222">
        <f>'Salida Stata'!I66</f>
        <v>699.05523681640625</v>
      </c>
      <c r="F96" s="222">
        <f>'Salida Stata'!O66</f>
        <v>702.45635986328125</v>
      </c>
      <c r="G96" s="222">
        <f>'Salida Stata'!U66</f>
        <v>703.9906005859375</v>
      </c>
      <c r="H96" s="222">
        <f>'Salida Stata'!AA66</f>
        <v>706.93914794921875</v>
      </c>
      <c r="I96" s="222">
        <f>'Salida Stata'!AG66</f>
        <v>709.0977783203125</v>
      </c>
      <c r="J96" s="222">
        <f>'Salida Stata'!AM66</f>
        <v>703.10430908203125</v>
      </c>
      <c r="K96" s="222">
        <f>'Salida Stata'!AS66</f>
        <v>702.99249267578125</v>
      </c>
      <c r="L96" s="222">
        <f>'Salida Stata'!AY66</f>
        <v>708.35357666015625</v>
      </c>
      <c r="M96" s="222">
        <f>'Salida Stata'!BE66</f>
        <v>705.8880615234375</v>
      </c>
      <c r="N96" s="222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5.7804736277112578E-2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0.58791007647450799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">
      <c r="D97" s="37">
        <f>+PAT!A70</f>
        <v>44682</v>
      </c>
      <c r="E97" s="222">
        <f>'Salida Stata'!I67</f>
        <v>732.047119140625</v>
      </c>
      <c r="F97" s="222">
        <f>'Salida Stata'!O67</f>
        <v>736.4395751953125</v>
      </c>
      <c r="G97" s="222">
        <f>'Salida Stata'!U67</f>
        <v>737.9530029296875</v>
      </c>
      <c r="H97" s="222">
        <f>'Salida Stata'!AA67</f>
        <v>741.140869140625</v>
      </c>
      <c r="I97" s="222">
        <f>'Salida Stata'!AG67</f>
        <v>743.68096923828125</v>
      </c>
      <c r="J97" s="222">
        <f>'Salida Stata'!AM67</f>
        <v>737.11907958984375</v>
      </c>
      <c r="K97" s="222">
        <f>'Salida Stata'!AS67</f>
        <v>736.78399658203125</v>
      </c>
      <c r="L97" s="222">
        <f>'Salida Stata'!AY67</f>
        <v>742.81011962890625</v>
      </c>
      <c r="M97" s="222">
        <f>'Salida Stata'!BE67</f>
        <v>739.98663330078125</v>
      </c>
      <c r="N97" s="222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5.4219949390571509E-2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0.60939716030028079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">
      <c r="D98" s="37">
        <f>+PAT!A71</f>
        <v>44713</v>
      </c>
      <c r="E98" s="222">
        <f>'Salida Stata'!I68</f>
        <v>769.37841796875</v>
      </c>
      <c r="F98" s="222">
        <f>'Salida Stata'!O68</f>
        <v>774.51318359375</v>
      </c>
      <c r="G98" s="222">
        <f>'Salida Stata'!U68</f>
        <v>775.38214111328125</v>
      </c>
      <c r="H98" s="222">
        <f>'Salida Stata'!AA68</f>
        <v>778.43450927734375</v>
      </c>
      <c r="I98" s="222">
        <f>'Salida Stata'!AG68</f>
        <v>781.47821044921875</v>
      </c>
      <c r="J98" s="222">
        <f>'Salida Stata'!AM68</f>
        <v>774.79974365234375</v>
      </c>
      <c r="K98" s="222">
        <f>'Salida Stata'!AS68</f>
        <v>774.47412109375</v>
      </c>
      <c r="L98" s="222">
        <f>'Salida Stata'!AY68</f>
        <v>780.6456298828125</v>
      </c>
      <c r="M98" s="222">
        <f>'Salida Stata'!BE68</f>
        <v>777.68731689453125</v>
      </c>
      <c r="N98" s="222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5.5055544269202006E-2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0.63553146595896393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9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">
      <c r="D99" s="37">
        <f>+PAT!A72</f>
        <v>44743</v>
      </c>
      <c r="E99" s="222">
        <f>'Salida Stata'!I69</f>
        <v>830.345458984375</v>
      </c>
      <c r="F99" s="222">
        <f>'Salida Stata'!O69</f>
        <v>837.35772705078125</v>
      </c>
      <c r="G99" s="222">
        <f>'Salida Stata'!U69</f>
        <v>837.74005126953125</v>
      </c>
      <c r="H99" s="222">
        <f>'Salida Stata'!AA69</f>
        <v>840.5079345703125</v>
      </c>
      <c r="I99" s="222">
        <f>'Salida Stata'!AG69</f>
        <v>842.66363525390625</v>
      </c>
      <c r="J99" s="222">
        <f>'Salida Stata'!AM69</f>
        <v>837.02093505859375</v>
      </c>
      <c r="K99" s="222">
        <f>'Salida Stata'!AS69</f>
        <v>836.43536376953125</v>
      </c>
      <c r="L99" s="222">
        <f>'Salida Stata'!AY69</f>
        <v>842.73419189453125</v>
      </c>
      <c r="M99" s="222">
        <f>'Salida Stata'!BE69</f>
        <v>839.67999267578125</v>
      </c>
      <c r="N99" s="222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8.1939431031436971E-2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0.71011712501818258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">
      <c r="D100" s="37">
        <f>+PAT!A73</f>
        <v>44774</v>
      </c>
      <c r="E100" s="222">
        <f>'Salida Stata'!I70</f>
        <v>883.90240478515625</v>
      </c>
      <c r="F100" s="222">
        <f>'Salida Stata'!O70</f>
        <v>891.70672607421875</v>
      </c>
      <c r="G100" s="222">
        <f>'Salida Stata'!U70</f>
        <v>891.92193603515625</v>
      </c>
      <c r="H100" s="222">
        <f>'Salida Stata'!AA70</f>
        <v>894.6527099609375</v>
      </c>
      <c r="I100" s="222">
        <f>'Salida Stata'!AG70</f>
        <v>896.8408203125</v>
      </c>
      <c r="J100" s="222">
        <f>'Salida Stata'!AM70</f>
        <v>891.36566162109375</v>
      </c>
      <c r="K100" s="222">
        <f>'Salida Stata'!AS70</f>
        <v>890.16229248046875</v>
      </c>
      <c r="L100" s="222">
        <f>'Salida Stata'!AY70</f>
        <v>896.76055908203125</v>
      </c>
      <c r="M100" s="222">
        <f>'Salida Stata'!BE70</f>
        <v>893.20599365234375</v>
      </c>
      <c r="N100" s="222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6.4039977266782788E-2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0.76081935011215629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">
      <c r="D101" s="37">
        <f>+PAT!A74</f>
        <v>44805</v>
      </c>
      <c r="E101" s="222">
        <f>'Salida Stata'!I71</f>
        <v>939.1573486328125</v>
      </c>
      <c r="F101" s="222">
        <f>'Salida Stata'!O71</f>
        <v>947.522705078125</v>
      </c>
      <c r="G101" s="222">
        <f>'Salida Stata'!U71</f>
        <v>947.24237060546875</v>
      </c>
      <c r="H101" s="222">
        <f>'Salida Stata'!AA71</f>
        <v>949.25</v>
      </c>
      <c r="I101" s="222">
        <f>'Salida Stata'!AG71</f>
        <v>951.71337890625</v>
      </c>
      <c r="J101" s="222">
        <f>'Salida Stata'!AM71</f>
        <v>946.63751220703125</v>
      </c>
      <c r="K101" s="222">
        <f>'Salida Stata'!AS71</f>
        <v>945.18255615234375</v>
      </c>
      <c r="L101" s="222">
        <f>'Salida Stata'!AY71</f>
        <v>950.7977294921875</v>
      </c>
      <c r="M101" s="222">
        <f>'Salida Stata'!BE71</f>
        <v>947.24395751953125</v>
      </c>
      <c r="N101" s="222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5.8474675561531297E-2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0.80147660141303789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">
      <c r="D102" s="37">
        <f>+PAT!A75</f>
        <v>44835</v>
      </c>
      <c r="E102" s="222">
        <f>'Salida Stata'!I72</f>
        <v>1003.1083374023438</v>
      </c>
      <c r="F102" s="222">
        <f>'Salida Stata'!O72</f>
        <v>1011.3333740234375</v>
      </c>
      <c r="G102" s="222">
        <f>'Salida Stata'!U72</f>
        <v>1011.05615234375</v>
      </c>
      <c r="H102" s="222">
        <f>'Salida Stata'!AA72</f>
        <v>1012.8314208984375</v>
      </c>
      <c r="I102" s="222">
        <f>'Salida Stata'!AG72</f>
        <v>1015.5158081054688</v>
      </c>
      <c r="J102" s="222">
        <f>'Salida Stata'!AM72</f>
        <v>1010.15771484375</v>
      </c>
      <c r="K102" s="222">
        <f>'Salida Stata'!AS72</f>
        <v>1008.117431640625</v>
      </c>
      <c r="L102" s="222">
        <f>'Salida Stata'!AY72</f>
        <v>1013.9559936523438</v>
      </c>
      <c r="M102" s="222">
        <f>'Salida Stata'!BE72</f>
        <v>1009.5211791992188</v>
      </c>
      <c r="N102" s="222">
        <f>'Salida Stata'!BK72</f>
        <v>1008.3540649414062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6.3599782040318908E-2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0.86673220505398629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1008.3540649414062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">
      <c r="D103" s="37">
        <f>+PAT!A76</f>
        <v>44866</v>
      </c>
      <c r="E103" s="222">
        <f>'Salida Stata'!I73</f>
        <v>1051.7733154296875</v>
      </c>
      <c r="F103" s="222">
        <f>'Salida Stata'!O73</f>
        <v>1060.575439453125</v>
      </c>
      <c r="G103" s="222">
        <f>'Salida Stata'!U73</f>
        <v>1060.1663818359375</v>
      </c>
      <c r="H103" s="222">
        <f>'Salida Stata'!AA73</f>
        <v>1062.213134765625</v>
      </c>
      <c r="I103" s="222">
        <f>'Salida Stata'!AG73</f>
        <v>1064.9591064453125</v>
      </c>
      <c r="J103" s="222">
        <f>'Salida Stata'!AM73</f>
        <v>1059.1593017578125</v>
      </c>
      <c r="K103" s="222">
        <f>'Salida Stata'!AS73</f>
        <v>1058.141357421875</v>
      </c>
      <c r="L103" s="222">
        <f>'Salida Stata'!AY73</f>
        <v>1063.7486572265625</v>
      </c>
      <c r="M103" s="222">
        <f>'Salida Stata'!BE73</f>
        <v>1059.80908203125</v>
      </c>
      <c r="N103" s="222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4.9637271670191163E-2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0.91689954979677624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">
      <c r="D104" s="37">
        <f>+PAT!A77</f>
        <v>44896</v>
      </c>
      <c r="E104" s="222">
        <f>'Salida Stata'!I74</f>
        <v>1097.7061767578125</v>
      </c>
      <c r="F104" s="222">
        <f>'Salida Stata'!O74</f>
        <v>1107.588134765625</v>
      </c>
      <c r="G104" s="222">
        <f>'Salida Stata'!U74</f>
        <v>1106.8902587890625</v>
      </c>
      <c r="H104" s="222">
        <f>'Salida Stata'!AA74</f>
        <v>1109.36572265625</v>
      </c>
      <c r="I104" s="222">
        <f>'Salida Stata'!AG74</f>
        <v>1112.6146240234375</v>
      </c>
      <c r="J104" s="222">
        <f>'Salida Stata'!AM74</f>
        <v>1107.600830078125</v>
      </c>
      <c r="K104" s="222">
        <f>'Salida Stata'!AS74</f>
        <v>1106.820556640625</v>
      </c>
      <c r="L104" s="222">
        <f>'Salida Stata'!AY74</f>
        <v>1113.5772705078125</v>
      </c>
      <c r="M104" s="222">
        <f>'Salida Stata'!BE74</f>
        <v>1109.5538330078125</v>
      </c>
      <c r="N104" s="222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4.6889853481237864E-2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0.94332006481972286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">
      <c r="D105" s="37">
        <f>+PAT!A78</f>
        <v>44927</v>
      </c>
      <c r="E105" s="222">
        <f>'Salida Stata'!I75</f>
        <v>1163.614990234375</v>
      </c>
      <c r="F105" s="222">
        <f>'Salida Stata'!O75</f>
        <v>1172.4825439453125</v>
      </c>
      <c r="G105" s="222">
        <f>'Salida Stata'!U75</f>
        <v>1172.422607421875</v>
      </c>
      <c r="H105" s="222">
        <f>'Salida Stata'!AA75</f>
        <v>1174.9078369140625</v>
      </c>
      <c r="I105" s="222">
        <f>'Salida Stata'!AG75</f>
        <v>1178.2667236328125</v>
      </c>
      <c r="J105" s="222">
        <f>'Salida Stata'!AM75</f>
        <v>1173.8092041015625</v>
      </c>
      <c r="K105" s="222">
        <f>'Salida Stata'!AS75</f>
        <v>1173.6141357421875</v>
      </c>
      <c r="L105" s="222">
        <f>'Salida Stata'!AY75</f>
        <v>1179.879638671875</v>
      </c>
      <c r="M105" s="222">
        <f>'Salida Stata'!BE75</f>
        <v>1176.4708251953125</v>
      </c>
      <c r="N105" s="222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6.0419678372684471E-2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0.98588083378585778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">
      <c r="D106" s="37">
        <f>+PAT!A79</f>
        <v>44958</v>
      </c>
      <c r="E106" s="222">
        <f>'Salida Stata'!I76</f>
        <v>1234.440673828125</v>
      </c>
      <c r="F106" s="222">
        <f>'Salida Stata'!O76</f>
        <v>1241.9190673828125</v>
      </c>
      <c r="G106" s="222">
        <f>'Salida Stata'!U76</f>
        <v>1241.8359375</v>
      </c>
      <c r="H106" s="222">
        <f>'Salida Stata'!AA76</f>
        <v>1243.0950927734375</v>
      </c>
      <c r="I106" s="222">
        <f>'Salida Stata'!AG76</f>
        <v>1247.6715087890625</v>
      </c>
      <c r="J106" s="222">
        <f>'Salida Stata'!AM76</f>
        <v>1242.707275390625</v>
      </c>
      <c r="K106" s="222">
        <f>'Salida Stata'!AS76</f>
        <v>1241.597900390625</v>
      </c>
      <c r="L106" s="222">
        <f>'Salida Stata'!AY76</f>
        <v>1246.6011962890625</v>
      </c>
      <c r="M106" s="222">
        <f>'Salida Stata'!BE76</f>
        <v>1242.345458984375</v>
      </c>
      <c r="N106" s="222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5.7573961244967498E-2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1.0028855484263648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">
      <c r="D107" s="37">
        <f>+PAT!A80</f>
        <v>44986</v>
      </c>
      <c r="E107" s="222">
        <f>'Salida Stata'!I77</f>
        <v>1319.865478515625</v>
      </c>
      <c r="F107" s="222">
        <f>'Salida Stata'!O77</f>
        <v>1329.1123046875</v>
      </c>
      <c r="G107" s="222">
        <f>'Salida Stata'!U77</f>
        <v>1327.0001220703125</v>
      </c>
      <c r="H107" s="222">
        <f>'Salida Stata'!AA77</f>
        <v>1328.20703125</v>
      </c>
      <c r="I107" s="222">
        <f>'Salida Stata'!AG77</f>
        <v>1332.7982177734375</v>
      </c>
      <c r="J107" s="222">
        <f>'Salida Stata'!AM77</f>
        <v>1328.7373046875</v>
      </c>
      <c r="K107" s="222">
        <f>'Salida Stata'!AS77</f>
        <v>1326.6444091796875</v>
      </c>
      <c r="L107" s="222">
        <f>'Salida Stata'!AY77</f>
        <v>1332.853759765625</v>
      </c>
      <c r="M107" s="222">
        <f>'Salida Stata'!BE77</f>
        <v>1327.2490234375</v>
      </c>
      <c r="N107" s="222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6.0595453631653307E-2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0.99301326995373729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">
      <c r="D108" s="37">
        <f>+PAT!A81</f>
        <v>45017</v>
      </c>
      <c r="E108" s="222">
        <f>'Salida Stata'!I78</f>
        <v>1430.342041015625</v>
      </c>
      <c r="F108" s="222">
        <f>'Salida Stata'!O78</f>
        <v>1439.9066162109375</v>
      </c>
      <c r="G108" s="222">
        <f>'Salida Stata'!U78</f>
        <v>1437.3857421875</v>
      </c>
      <c r="H108" s="222">
        <f>'Salida Stata'!AA78</f>
        <v>1436.847900390625</v>
      </c>
      <c r="I108" s="222">
        <f>'Salida Stata'!AG78</f>
        <v>1441.06494140625</v>
      </c>
      <c r="J108" s="222">
        <f>'Salida Stata'!AM78</f>
        <v>1436.7213134765625</v>
      </c>
      <c r="K108" s="222">
        <f>'Salida Stata'!AS78</f>
        <v>1433.740234375</v>
      </c>
      <c r="L108" s="222">
        <f>'Salida Stata'!AY78</f>
        <v>1438.313720703125</v>
      </c>
      <c r="M108" s="222">
        <f>'Salida Stata'!BE78</f>
        <v>1431.7398681640625</v>
      </c>
      <c r="N108" s="222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7.9680128017957985E-2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1.0342287651484194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">
      <c r="D109" s="37">
        <f>+PAT!A82</f>
        <v>45047</v>
      </c>
      <c r="E109" s="222">
        <f>'Salida Stata'!I79</f>
        <v>1533.73486328125</v>
      </c>
      <c r="F109" s="222">
        <f>'Salida Stata'!O79</f>
        <v>1543.8616943359375</v>
      </c>
      <c r="G109" s="222">
        <f>'Salida Stata'!U79</f>
        <v>1541.5711669921875</v>
      </c>
      <c r="H109" s="222">
        <f>'Salida Stata'!AA79</f>
        <v>1540.8348388671875</v>
      </c>
      <c r="I109" s="222">
        <f>'Salida Stata'!AG79</f>
        <v>1546.3726806640625</v>
      </c>
      <c r="J109" s="222">
        <f>'Salida Stata'!AM79</f>
        <v>1543.295654296875</v>
      </c>
      <c r="K109" s="222">
        <f>'Salida Stata'!AS79</f>
        <v>1538.35791015625</v>
      </c>
      <c r="L109" s="222">
        <f>'Salida Stata'!AY79</f>
        <v>1544.6368408203125</v>
      </c>
      <c r="M109" s="222">
        <f>'Salida Stata'!BE79</f>
        <v>1537.283935546875</v>
      </c>
      <c r="N109" s="222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7.8793564701839847E-2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1.0816461519648715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">
      <c r="D110" s="37">
        <f>+PAT!A83</f>
        <v>45078</v>
      </c>
      <c r="E110" s="222">
        <f>'Salida Stata'!I80</f>
        <v>1638.5478515625</v>
      </c>
      <c r="F110" s="222">
        <f>'Salida Stata'!O80</f>
        <v>1648.582275390625</v>
      </c>
      <c r="G110" s="222">
        <f>'Salida Stata'!U80</f>
        <v>1646.803955078125</v>
      </c>
      <c r="H110" s="222">
        <f>'Salida Stata'!AA80</f>
        <v>1646.436279296875</v>
      </c>
      <c r="I110" s="222">
        <f>'Salida Stata'!AG80</f>
        <v>1651.5811767578125</v>
      </c>
      <c r="J110" s="222">
        <f>'Salida Stata'!AM80</f>
        <v>1648.4154052734375</v>
      </c>
      <c r="K110" s="222">
        <f>'Salida Stata'!AS80</f>
        <v>1643.0247802734375</v>
      </c>
      <c r="L110" s="222">
        <f>'Salida Stata'!AY80</f>
        <v>1650.9346923828125</v>
      </c>
      <c r="M110" s="222">
        <f>'Salida Stata'!BE80</f>
        <v>1643.4815673828125</v>
      </c>
      <c r="N110" s="222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7.2408482082856107E-2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1.1158838529288522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">
      <c r="D111" s="37">
        <f>+PAT!A84</f>
        <v>45108</v>
      </c>
      <c r="E111" s="222">
        <f>'Salida Stata'!I81</f>
        <v>1762.5025634765625</v>
      </c>
      <c r="F111" s="222">
        <f>'Salida Stata'!O81</f>
        <v>1772.802490234375</v>
      </c>
      <c r="G111" s="222">
        <f>'Salida Stata'!U81</f>
        <v>1772.611572265625</v>
      </c>
      <c r="H111" s="222">
        <f>'Salida Stata'!AA81</f>
        <v>1774.0767822265625</v>
      </c>
      <c r="I111" s="222">
        <f>'Salida Stata'!AG81</f>
        <v>1780.7415771484375</v>
      </c>
      <c r="J111" s="222">
        <f>'Salida Stata'!AM81</f>
        <v>1777.127685546875</v>
      </c>
      <c r="K111" s="222">
        <f>'Salida Stata'!AS81</f>
        <v>1771.26708984375</v>
      </c>
      <c r="L111" s="222">
        <f>'Salida Stata'!AY81</f>
        <v>1781.6728515625</v>
      </c>
      <c r="M111" s="222">
        <f>'Salida Stata'!BE81</f>
        <v>1773.929443359375</v>
      </c>
      <c r="N111" s="222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7.9751792484278328E-2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1.1116056198362982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">
      <c r="D112" s="37">
        <f>+PAT!A85</f>
        <v>45139</v>
      </c>
      <c r="E112" s="222">
        <f>'Salida Stata'!I82</f>
        <v>1973.939208984375</v>
      </c>
      <c r="F112" s="222">
        <f>'Salida Stata'!O82</f>
        <v>1983.67822265625</v>
      </c>
      <c r="G112" s="222">
        <f>'Salida Stata'!U82</f>
        <v>1986.3184814453125</v>
      </c>
      <c r="H112" s="222">
        <f>'Salida Stata'!AA82</f>
        <v>1988.8966064453125</v>
      </c>
      <c r="I112" s="222">
        <f>'Salida Stata'!AG82</f>
        <v>1996.91943359375</v>
      </c>
      <c r="J112" s="222">
        <f>'Salida Stata'!AM82</f>
        <v>1995.3485107421875</v>
      </c>
      <c r="K112" s="222">
        <f>'Salida Stata'!AS82</f>
        <v>1983.452880859375</v>
      </c>
      <c r="L112" s="222">
        <f>'Salida Stata'!AY82</f>
        <v>1999.0179443359375</v>
      </c>
      <c r="M112" s="222">
        <f>'Salida Stata'!BE82</f>
        <v>1988.482666015625</v>
      </c>
      <c r="N112" s="222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0.12118689167654573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1.2250146535212272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">
      <c r="D113" s="37">
        <f>+PAT!A86</f>
        <v>45170</v>
      </c>
      <c r="E113" s="222">
        <f>'Salida Stata'!I83</f>
        <v>2265.63623046875</v>
      </c>
      <c r="F113" s="222">
        <f>'Salida Stata'!O83</f>
        <v>2270.584228515625</v>
      </c>
      <c r="G113" s="222">
        <f>'Salida Stata'!U83</f>
        <v>2273.731201171875</v>
      </c>
      <c r="H113" s="222">
        <f>'Salida Stata'!AA83</f>
        <v>2270.098388671875</v>
      </c>
      <c r="I113" s="222">
        <f>'Salida Stata'!AG83</f>
        <v>2279.73974609375</v>
      </c>
      <c r="J113" s="222">
        <f>'Salida Stata'!AM83</f>
        <v>2281.258056640625</v>
      </c>
      <c r="K113" s="222">
        <f>'Salida Stata'!AS83</f>
        <v>2263.36474609375</v>
      </c>
      <c r="L113" s="222">
        <f>'Salida Stata'!AY83</f>
        <v>2273.4765625</v>
      </c>
      <c r="M113" s="222">
        <f>'Salida Stata'!BE83</f>
        <v>2261.125244140625</v>
      </c>
      <c r="N113" s="222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0.13723314211996085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1.3905724568653657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">
      <c r="D114" s="37">
        <f>+PAT!A87</f>
        <v>45200</v>
      </c>
      <c r="E114" s="222">
        <f>'Salida Stata'!I84</f>
        <v>2449.1865234375</v>
      </c>
      <c r="F114" s="222">
        <f>'Salida Stata'!O84</f>
        <v>2456.45751953125</v>
      </c>
      <c r="G114" s="222">
        <f>'Salida Stata'!U84</f>
        <v>2459.50439453125</v>
      </c>
      <c r="H114" s="222">
        <f>'Salida Stata'!AA84</f>
        <v>2455.1328125</v>
      </c>
      <c r="I114" s="222">
        <f>'Salida Stata'!AG84</f>
        <v>2463.52734375</v>
      </c>
      <c r="J114" s="222">
        <f>'Salida Stata'!AM84</f>
        <v>2466.27783203125</v>
      </c>
      <c r="K114" s="222">
        <f>'Salida Stata'!AS84</f>
        <v>2448.893798828125</v>
      </c>
      <c r="L114" s="222">
        <f>'Salida Stata'!AY84</f>
        <v>2457.14404296875</v>
      </c>
      <c r="M114" s="222">
        <f>'Salida Stata'!BE84</f>
        <v>2445.669677734375</v>
      </c>
      <c r="N114" s="222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7.9322831446981157E-2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1.4259119609572117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">
      <c r="D115" s="37">
        <f>+PAT!A88</f>
        <v>45231</v>
      </c>
      <c r="E115" s="222">
        <f>'Salida Stata'!I85</f>
        <v>2745.737548828125</v>
      </c>
      <c r="F115" s="222">
        <f>'Salida Stata'!O85</f>
        <v>2749.685791015625</v>
      </c>
      <c r="G115" s="222">
        <f>'Salida Stata'!U85</f>
        <v>2755.253662109375</v>
      </c>
      <c r="H115" s="222">
        <f>'Salida Stata'!AA85</f>
        <v>2749.720947265625</v>
      </c>
      <c r="I115" s="222">
        <f>'Salida Stata'!AG85</f>
        <v>2762.111328125</v>
      </c>
      <c r="J115" s="222">
        <f>'Salida Stata'!AM85</f>
        <v>2764.957275390625</v>
      </c>
      <c r="K115" s="222">
        <f>'Salida Stata'!AS85</f>
        <v>2741.3818359375</v>
      </c>
      <c r="L115" s="222">
        <f>'Salida Stata'!AY85</f>
        <v>2750.532470703125</v>
      </c>
      <c r="M115" s="222">
        <f>'Salida Stata'!BE85</f>
        <v>2735.839599609375</v>
      </c>
      <c r="N115" s="222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0.12010394013023795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1.5887738738102328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">
      <c r="D116" s="37">
        <f>+PAT!A89</f>
        <v>45261</v>
      </c>
      <c r="E116" s="222">
        <f>'Salida Stata'!I86</f>
        <v>3405.794189453125</v>
      </c>
      <c r="F116" s="222">
        <f>'Salida Stata'!O86</f>
        <v>3399.177001953125</v>
      </c>
      <c r="G116" s="222">
        <f>'Salida Stata'!U86</f>
        <v>3416.104248046875</v>
      </c>
      <c r="H116" s="222">
        <f>'Salida Stata'!AA86</f>
        <v>3418.0791015625</v>
      </c>
      <c r="I116" s="222">
        <f>'Salida Stata'!AG86</f>
        <v>3442.73486328125</v>
      </c>
      <c r="J116" s="222">
        <f>'Salida Stata'!AM86</f>
        <v>3439.396728515625</v>
      </c>
      <c r="K116" s="222">
        <f>'Salida Stata'!AS86</f>
        <v>3400.52392578125</v>
      </c>
      <c r="L116" s="222">
        <f>'Salida Stata'!AY86</f>
        <v>3423.270751953125</v>
      </c>
      <c r="M116" s="222">
        <f>'Salida Stata'!BE86</f>
        <v>3398.685791015625</v>
      </c>
      <c r="N116" s="222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0.24433716083559842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2.0770262234088319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">
      <c r="D117" s="37">
        <f>+PAT!A90</f>
        <v>45292</v>
      </c>
      <c r="E117" s="222">
        <f>'Salida Stata'!I87</f>
        <v>4242.26513671875</v>
      </c>
      <c r="F117" s="222">
        <f>'Salida Stata'!O87</f>
        <v>4203.56298828125</v>
      </c>
      <c r="G117" s="222">
        <f>'Salida Stata'!U87</f>
        <v>4240.595703125</v>
      </c>
      <c r="H117" s="222">
        <f>'Salida Stata'!AA87</f>
        <v>4262.40087890625</v>
      </c>
      <c r="I117" s="222">
        <f>'Salida Stata'!AG87</f>
        <v>4291.17041015625</v>
      </c>
      <c r="J117" s="222">
        <f>'Salida Stata'!AM87</f>
        <v>4271.9482421875</v>
      </c>
      <c r="K117" s="222">
        <f>'Salida Stata'!AS87</f>
        <v>4224.103515625</v>
      </c>
      <c r="L117" s="222">
        <f>'Salida Stata'!AY87</f>
        <v>4257.77001953125</v>
      </c>
      <c r="M117" s="222">
        <f>'Salida Stata'!BE87</f>
        <v>4223.92431640625</v>
      </c>
      <c r="N117" s="222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0.24249875588276049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2.6053661888575768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">
      <c r="D118" s="37">
        <f>+PAT!A91</f>
        <v>45323</v>
      </c>
      <c r="E118" s="222">
        <f>'Salida Stata'!I88</f>
        <v>4725.79638671875</v>
      </c>
      <c r="F118" s="222">
        <f>'Salida Stata'!O88</f>
        <v>4678.51220703125</v>
      </c>
      <c r="G118" s="222">
        <f>'Salida Stata'!U88</f>
        <v>4719.10986328125</v>
      </c>
      <c r="H118" s="222">
        <f>'Salida Stata'!AA88</f>
        <v>4750.1552734375</v>
      </c>
      <c r="I118" s="222">
        <f>'Salida Stata'!AG88</f>
        <v>4783.9169921875</v>
      </c>
      <c r="J118" s="222">
        <f>'Salida Stata'!AM88</f>
        <v>4756.080078125</v>
      </c>
      <c r="K118" s="222">
        <f>'Salida Stata'!AS88</f>
        <v>4710.4248046875</v>
      </c>
      <c r="L118" s="222">
        <f>'Salida Stata'!AY88</f>
        <v>4748.40625</v>
      </c>
      <c r="M118" s="222">
        <f>'Salida Stata'!BE88</f>
        <v>4712.23779296875</v>
      </c>
      <c r="N118" s="222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0.11209394438260767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2.7912297889694209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">
      <c r="D119" s="37">
        <f>+PAT!A92</f>
        <v>45352</v>
      </c>
      <c r="E119" s="222">
        <f>'Salida Stata'!I89</f>
        <v>5206.93212890625</v>
      </c>
      <c r="F119" s="222">
        <f>'Salida Stata'!O89</f>
        <v>5172.47509765625</v>
      </c>
      <c r="G119" s="222">
        <f>'Salida Stata'!U89</f>
        <v>5204.40087890625</v>
      </c>
      <c r="H119" s="222">
        <f>'Salida Stata'!AA89</f>
        <v>5238.7978515625</v>
      </c>
      <c r="I119" s="222">
        <f>'Salida Stata'!AG89</f>
        <v>5279.59423828125</v>
      </c>
      <c r="J119" s="222">
        <f>'Salida Stata'!AM89</f>
        <v>5240.65576171875</v>
      </c>
      <c r="K119" s="222">
        <f>'Salida Stata'!AS89</f>
        <v>5200.357421875</v>
      </c>
      <c r="L119" s="222">
        <f>'Salida Stata'!AY89</f>
        <v>5248.17626953125</v>
      </c>
      <c r="M119" s="222">
        <f>'Salida Stata'!BE89</f>
        <v>5202.390625</v>
      </c>
      <c r="N119" s="222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9.668044490595773E-2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2.9202200589025962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">
      <c r="D120" s="37">
        <f>+PAT!A93</f>
        <v>45383</v>
      </c>
      <c r="E120" s="222">
        <f>'Salida Stata'!I90</f>
        <v>5678.03076171875</v>
      </c>
      <c r="F120" s="222">
        <f>'Salida Stata'!O90</f>
        <v>5629.9736328125</v>
      </c>
      <c r="G120" s="222">
        <f>'Salida Stata'!U90</f>
        <v>5664.76318359375</v>
      </c>
      <c r="H120" s="222">
        <f>'Salida Stata'!AA90</f>
        <v>5698.58642578125</v>
      </c>
      <c r="I120" s="222">
        <f>'Salida Stata'!AG90</f>
        <v>5731.95654296875</v>
      </c>
      <c r="J120" s="222">
        <f>'Salida Stata'!AM90</f>
        <v>5686.11376953125</v>
      </c>
      <c r="K120" s="222">
        <f>'Salida Stata'!AS90</f>
        <v>5650.05615234375</v>
      </c>
      <c r="L120" s="222">
        <f>'Salida Stata'!AY90</f>
        <v>5694.685546875</v>
      </c>
      <c r="M120" s="222">
        <f>'Salida Stata'!BE90</f>
        <v>5656.51611328125</v>
      </c>
      <c r="N120" s="222">
        <f>'Salida Stata'!BK90</f>
        <v>5658.8662109375</v>
      </c>
      <c r="O120" s="19" cm="1">
        <f t="array" ref="O120">+SUMPRODUCT($E$30:$N$30/100,$E120:$N120)/$D$14*100</f>
        <v>5530.011248736625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8.5681263421252041E-2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8.7291693572365991E-2</v>
      </c>
      <c r="Z120" s="24">
        <f t="shared" si="30"/>
        <v>8.9632247078725857E-2</v>
      </c>
      <c r="AA120" s="24">
        <f t="shared" si="26"/>
        <v>8.7480521911724285E-2</v>
      </c>
      <c r="AB120" s="24">
        <f>+PAT!Y93</f>
        <v>8.4434376939079403E-2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2.9775837842361725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2.9507987722201725</v>
      </c>
      <c r="AM120" s="24">
        <f t="shared" si="40"/>
        <v>2.9627335383366558</v>
      </c>
      <c r="AN120" s="24">
        <f t="shared" si="40"/>
        <v>2.9548230959132127</v>
      </c>
      <c r="AO120" s="24">
        <f>+PAT!AV93</f>
        <v>2.9374823030635686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">
      <c r="D121" s="37">
        <f>+PAT!A94</f>
        <v>45413</v>
      </c>
      <c r="E121" s="222">
        <f>'Salida Stata'!I91</f>
        <v>5927.02783203125</v>
      </c>
      <c r="F121" s="222">
        <f>'Salida Stata'!O91</f>
        <v>5884.22216796875</v>
      </c>
      <c r="G121" s="222">
        <f>'Salida Stata'!U91</f>
        <v>5918.19873046875</v>
      </c>
      <c r="H121" s="222">
        <f>'Salida Stata'!AA91</f>
        <v>5950.498046875</v>
      </c>
      <c r="I121" s="222">
        <f>'Salida Stata'!AG91</f>
        <v>5984.97509765625</v>
      </c>
      <c r="J121" s="222">
        <f>'Salida Stata'!AM91</f>
        <v>5942.59619140625</v>
      </c>
      <c r="K121" s="222">
        <f>'Salida Stata'!AS91</f>
        <v>5909.76904296875</v>
      </c>
      <c r="L121" s="222">
        <f>'Salida Stata'!AY91</f>
        <v>5954.14990234375</v>
      </c>
      <c r="M121" s="222">
        <f>'Salida Stata'!BE91</f>
        <v>5914.9833984375</v>
      </c>
      <c r="N121" s="222">
        <f>'Salida Stata'!BK91</f>
        <v>5915.68603515625</v>
      </c>
      <c r="O121" s="19" cm="1">
        <f t="array" ref="O121">+SUMPRODUCT($E$30:$N$30/100,$E121:$N121)/$D$14*100</f>
        <v>5780.400915502345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4.4738948242178722E-2</v>
      </c>
      <c r="T121" s="24">
        <f t="shared" si="30"/>
        <v>4.4205984128636633E-2</v>
      </c>
      <c r="U121" s="24">
        <f t="shared" si="30"/>
        <v>4.4141743362983377E-2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4.5693723836369937E-2</v>
      </c>
      <c r="Z121" s="24">
        <f t="shared" si="43"/>
        <v>4.538361831604476E-2</v>
      </c>
      <c r="AA121" s="24">
        <f t="shared" si="26"/>
        <v>4.5278328651306765E-2</v>
      </c>
      <c r="AB121" s="24">
        <f>+PAT!Y94</f>
        <v>5.0660204017039856E-2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2.8390694229290441</v>
      </c>
      <c r="AG121" s="24">
        <f t="shared" si="40"/>
        <v>2.8618662408034403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2.8498275101579065</v>
      </c>
      <c r="AO121" s="24">
        <f>+PAT!AV94</f>
        <v>2.834798514944457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">
      <c r="D122" s="37">
        <f>+PAT!A95</f>
        <v>45444</v>
      </c>
      <c r="E122" s="222">
        <f>'Salida Stata'!I92</f>
        <v>6235.5078125</v>
      </c>
      <c r="F122" s="222">
        <f>'Salida Stata'!O92</f>
        <v>6185.099609375</v>
      </c>
      <c r="G122" s="222">
        <f>'Salida Stata'!U92</f>
        <v>6217.1484375</v>
      </c>
      <c r="H122" s="222">
        <f>'Salida Stata'!AA92</f>
        <v>6248.5830078125</v>
      </c>
      <c r="I122" s="222">
        <f>'Salida Stata'!AG92</f>
        <v>6285.26806640625</v>
      </c>
      <c r="J122" s="222">
        <f>'Salida Stata'!AM92</f>
        <v>6236.2529296875</v>
      </c>
      <c r="K122" s="222">
        <f>'Salida Stata'!AS92</f>
        <v>6208.99755859375</v>
      </c>
      <c r="L122" s="222">
        <f>'Salida Stata'!AY92</f>
        <v>6253.8046875</v>
      </c>
      <c r="M122" s="222">
        <f>'Salida Stata'!BE92</f>
        <v>6214.3701171875</v>
      </c>
      <c r="N122" s="222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5.0513631029685202E-2</v>
      </c>
      <c r="T122" s="24">
        <f t="shared" ref="T122:T135" si="47">+H122/H121-1</f>
        <v>5.0094119616431732E-2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5.0579331221847212E-2</v>
      </c>
      <c r="AB122" s="24">
        <f>+PAT!Y95</f>
        <v>5.402350783993537E-2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2.7690561480180853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">
      <c r="D123" s="37">
        <f>+PAT!A96</f>
        <v>45474</v>
      </c>
      <c r="E123" s="222">
        <f>'Salida Stata'!I93</f>
        <v>6502.68994140625</v>
      </c>
      <c r="F123" s="222">
        <f>'Salida Stata'!O93</f>
        <v>6448.42431640625</v>
      </c>
      <c r="G123" s="222">
        <f>'Salida Stata'!U93</f>
        <v>6479.6298828125</v>
      </c>
      <c r="H123" s="222">
        <f>'Salida Stata'!AA93</f>
        <v>6508.53955078125</v>
      </c>
      <c r="I123" s="222">
        <f>'Salida Stata'!AG93</f>
        <v>6549.31201171875</v>
      </c>
      <c r="J123" s="222">
        <f>'Salida Stata'!AM93</f>
        <v>6504.00146484375</v>
      </c>
      <c r="K123" s="222">
        <f>'Salida Stata'!AS93</f>
        <v>6473.9189453125</v>
      </c>
      <c r="L123" s="222">
        <f>'Salida Stata'!AY93</f>
        <v>6520.6728515625</v>
      </c>
      <c r="M123" s="222">
        <f>'Salida Stata'!BE93</f>
        <v>6479.525390625</v>
      </c>
      <c r="N123" s="222">
        <f>'Salida Stata'!BK93</f>
        <v>6488.35693359375</v>
      </c>
      <c r="O123" s="19" cm="1">
        <f t="array" ref="O123">+SUMPRODUCT($E$30:$N$30/100,$E123:$N123)/$D$14*100</f>
        <v>6332.8031165851626</v>
      </c>
      <c r="Q123" s="24">
        <f t="shared" si="44"/>
        <v>4.2848495574112411E-2</v>
      </c>
      <c r="R123" s="24">
        <f t="shared" si="45"/>
        <v>4.2574044665686372E-2</v>
      </c>
      <c r="S123" s="24">
        <f t="shared" si="46"/>
        <v>4.2218944577435247E-2</v>
      </c>
      <c r="T123" s="24">
        <f t="shared" si="47"/>
        <v>4.1602478937021514E-2</v>
      </c>
      <c r="U123" s="24">
        <f t="shared" si="48"/>
        <v>4.2009973564019143E-2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4.2672929104407675E-2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4.2819570019837272E-2</v>
      </c>
      <c r="AB123" s="24">
        <f>+PAT!Y96</f>
        <v>4.348120165363567E-2</v>
      </c>
      <c r="AD123" s="24">
        <f t="shared" ref="AD123:AD135" si="55">+E123/E111-1</f>
        <v>2.6894641041426897</v>
      </c>
      <c r="AE123" s="24">
        <f t="shared" ref="AE123:AE135" si="56">+F123/F111-1</f>
        <v>2.6374183542317398</v>
      </c>
      <c r="AF123" s="24">
        <f t="shared" ref="AF123:AF135" si="57">+G123/G111-1</f>
        <v>2.6554144089958194</v>
      </c>
      <c r="AG123" s="24">
        <f t="shared" ref="AG123:AG135" si="58">+H123/H111-1</f>
        <v>2.6686910149473237</v>
      </c>
      <c r="AH123" s="24">
        <f t="shared" ref="AH123:AH135" si="59">+I123/I111-1</f>
        <v>2.6778565153773677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2.6598598030182528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2.6576388971492513</v>
      </c>
      <c r="AO123" s="24">
        <f>+PAT!AV96</f>
        <v>2.6424475197073591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">
      <c r="D124" s="37">
        <f>+PAT!A97</f>
        <v>45505</v>
      </c>
      <c r="E124" s="222">
        <f>'Salida Stata'!I94</f>
        <v>6811.5537109375</v>
      </c>
      <c r="F124" s="222">
        <f>'Salida Stata'!O94</f>
        <v>6749.17529296875</v>
      </c>
      <c r="G124" s="222">
        <f>'Salida Stata'!U94</f>
        <v>6780.43798828125</v>
      </c>
      <c r="H124" s="222">
        <f>'Salida Stata'!AA94</f>
        <v>6807.7890625</v>
      </c>
      <c r="I124" s="222">
        <f>'Salida Stata'!AG94</f>
        <v>6848.76123046875</v>
      </c>
      <c r="J124" s="222">
        <f>'Salida Stata'!AM94</f>
        <v>6804.4404296875</v>
      </c>
      <c r="K124" s="222">
        <f>'Salida Stata'!AS94</f>
        <v>6776.38916015625</v>
      </c>
      <c r="L124" s="222">
        <f>'Salida Stata'!AY94</f>
        <v>6821.24560546875</v>
      </c>
      <c r="M124" s="222">
        <f>'Salida Stata'!BE94</f>
        <v>6780.40478515625</v>
      </c>
      <c r="N124" s="222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4.6639452028198747E-2</v>
      </c>
      <c r="S124" s="24">
        <f t="shared" si="46"/>
        <v>4.6423655503326833E-2</v>
      </c>
      <c r="T124" s="24">
        <f t="shared" si="47"/>
        <v>4.5977981601545315E-2</v>
      </c>
      <c r="U124" s="24">
        <f t="shared" si="48"/>
        <v>4.5722240475670084E-2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4.6095358676708553E-2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4.6421587853315849E-2</v>
      </c>
      <c r="AB124" s="24">
        <f>+PAT!Y97</f>
        <v>4.5886056735169101E-2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2.397814495989099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">
      <c r="D125" s="37">
        <f>+PAT!A98</f>
        <v>45536</v>
      </c>
      <c r="E125" s="222">
        <f>'Salida Stata'!I95</f>
        <v>7060.75927734375</v>
      </c>
      <c r="F125" s="222">
        <f>'Salida Stata'!O95</f>
        <v>7000.634765625</v>
      </c>
      <c r="G125" s="222">
        <f>'Salida Stata'!U95</f>
        <v>7032.5</v>
      </c>
      <c r="H125" s="222">
        <f>'Salida Stata'!AA95</f>
        <v>7062.25048828125</v>
      </c>
      <c r="I125" s="222">
        <f>'Salida Stata'!AG95</f>
        <v>7103.4111328125</v>
      </c>
      <c r="J125" s="222">
        <f>'Salida Stata'!AM95</f>
        <v>7052.4638671875</v>
      </c>
      <c r="K125" s="222">
        <f>'Salida Stata'!AS95</f>
        <v>7026.57275390625</v>
      </c>
      <c r="L125" s="222">
        <f>'Salida Stata'!AY95</f>
        <v>7076.58740234375</v>
      </c>
      <c r="M125" s="222">
        <f>'Salida Stata'!BE95</f>
        <v>7034.52294921875</v>
      </c>
      <c r="N125" s="222">
        <f>'Salida Stata'!BK95</f>
        <v>7045.60400390625</v>
      </c>
      <c r="O125" s="19" cm="1">
        <f t="array" ref="O125">+SUMPRODUCT($E$30:$N$30/100,$E125:$N125)/$D$14*100</f>
        <v>6873.691251204662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3.737798328431241E-2</v>
      </c>
      <c r="U125" s="24">
        <f t="shared" si="48"/>
        <v>3.718189228306934E-2</v>
      </c>
      <c r="V125" s="24">
        <f t="shared" si="49"/>
        <v>3.6450232765339985E-2</v>
      </c>
      <c r="W125" s="24">
        <f t="shared" si="50"/>
        <v>3.6919897579233973E-2</v>
      </c>
      <c r="X125" s="24">
        <f t="shared" si="51"/>
        <v>3.7433309346065258E-2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3.7259315664625925E-2</v>
      </c>
      <c r="AB125" s="24">
        <f>+PAT!Y98</f>
        <v>3.489517092897465E-2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2.1109887234504545</v>
      </c>
      <c r="AH125" s="24">
        <f t="shared" si="59"/>
        <v>2.1158868660266741</v>
      </c>
      <c r="AI125" s="24">
        <f t="shared" si="60"/>
        <v>2.0914800921614898</v>
      </c>
      <c r="AJ125" s="24">
        <f t="shared" si="61"/>
        <v>2.1044809574034096</v>
      </c>
      <c r="AK125" s="24">
        <f t="shared" si="62"/>
        <v>2.1126722478995208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2.1068372827929003</v>
      </c>
      <c r="AO125" s="24">
        <f>+PAT!AV98</f>
        <v>2.0920500672857294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">
      <c r="D126" s="37">
        <f>+PAT!A99</f>
        <v>45566</v>
      </c>
      <c r="E126" s="222">
        <f>'Salida Stata'!I96</f>
        <v>7289.4853515625</v>
      </c>
      <c r="F126" s="222">
        <f>'Salida Stata'!O96</f>
        <v>7238.451171875</v>
      </c>
      <c r="G126" s="222">
        <f>'Salida Stata'!U96</f>
        <v>7260.9638671875</v>
      </c>
      <c r="H126" s="222">
        <f>'Salida Stata'!AA96</f>
        <v>7288.06201171875</v>
      </c>
      <c r="I126" s="222">
        <f>'Salida Stata'!AG96</f>
        <v>7331.263671875</v>
      </c>
      <c r="J126" s="222">
        <f>'Salida Stata'!AM96</f>
        <v>7284.33447265625</v>
      </c>
      <c r="K126" s="222">
        <f>'Salida Stata'!AS96</f>
        <v>7257.900390625</v>
      </c>
      <c r="L126" s="222">
        <f>'Salida Stata'!AY96</f>
        <v>7315.57568359375</v>
      </c>
      <c r="M126" s="222">
        <f>'Salida Stata'!BE96</f>
        <v>7269.72607421875</v>
      </c>
      <c r="N126" s="222">
        <f>'Salida Stata'!BK96</f>
        <v>7291.6923828125</v>
      </c>
      <c r="O126" s="19" cm="1">
        <f t="array" ref="O126">+SUMPRODUCT($E$30:$N$30/100,$E126:$N126)/$D$14*100</f>
        <v>7104.3258036669031</v>
      </c>
      <c r="Q126" s="24">
        <f t="shared" si="44"/>
        <v>3.2393977082985304E-2</v>
      </c>
      <c r="R126" s="24">
        <f t="shared" si="45"/>
        <v>3.3970691831795463E-2</v>
      </c>
      <c r="S126" s="24">
        <f t="shared" si="46"/>
        <v>3.2486863446498315E-2</v>
      </c>
      <c r="T126" s="24">
        <f t="shared" si="47"/>
        <v>3.1974442681153903E-2</v>
      </c>
      <c r="U126" s="24">
        <f t="shared" si="48"/>
        <v>3.2076496038641267E-2</v>
      </c>
      <c r="V126" s="24">
        <f t="shared" si="49"/>
        <v>3.2877957240952105E-2</v>
      </c>
      <c r="W126" s="24">
        <f t="shared" si="50"/>
        <v>3.2921830431507093E-2</v>
      </c>
      <c r="X126" s="24">
        <f t="shared" si="51"/>
        <v>3.3771685088047843E-2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3.3553231303751208E-2</v>
      </c>
      <c r="AB126" s="24">
        <f>+PAT!Y99</f>
        <v>3.0351038652308704E-2</v>
      </c>
      <c r="AD126" s="24">
        <f t="shared" si="55"/>
        <v>1.9762883642408373</v>
      </c>
      <c r="AE126" s="24">
        <f t="shared" si="56"/>
        <v>1.9467031749265775</v>
      </c>
      <c r="AF126" s="24">
        <f t="shared" si="57"/>
        <v>1.9522060962088039</v>
      </c>
      <c r="AG126" s="24">
        <f t="shared" si="58"/>
        <v>1.968500105009594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1.977267736715584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1.9691372072212117</v>
      </c>
      <c r="AO126" s="24">
        <f>+PAT!AV99</f>
        <v>1.9517554021549399</v>
      </c>
      <c r="AQ126" s="24">
        <f t="shared" si="66"/>
        <v>-2.5339551098846336E-3</v>
      </c>
      <c r="AR126" s="24">
        <f t="shared" si="67"/>
        <v>-9.412400880481897E-5</v>
      </c>
      <c r="AS126" s="35">
        <f t="shared" si="42"/>
        <v>45566</v>
      </c>
      <c r="AT126" s="19">
        <f t="shared" si="42"/>
        <v>7289.4853515625</v>
      </c>
      <c r="AU126" s="19">
        <f t="shared" si="32"/>
        <v>7291.6923828125</v>
      </c>
      <c r="AV126" s="52">
        <f t="shared" si="34"/>
        <v>-2.2070312499991473E-2</v>
      </c>
      <c r="AW126" s="52">
        <f t="shared" si="27"/>
        <v>0.28024762572982809</v>
      </c>
      <c r="AZ126" s="24">
        <f t="shared" si="35"/>
        <v>72.894853515625002</v>
      </c>
      <c r="BA126" s="24">
        <f t="shared" si="36"/>
        <v>72.916923828124993</v>
      </c>
      <c r="BB126" s="24">
        <f t="shared" si="37"/>
        <v>-2.2070312499991473E-2</v>
      </c>
      <c r="BD126" s="24">
        <f t="shared" si="28"/>
        <v>18.019214159857086</v>
      </c>
      <c r="BE126" s="24">
        <f t="shared" si="29"/>
        <v>17.738966534127258</v>
      </c>
      <c r="BF126" s="24">
        <f t="shared" si="39"/>
        <v>0.28024762572982809</v>
      </c>
    </row>
    <row r="127" spans="4:58" x14ac:dyDescent="0.2">
      <c r="D127" s="37">
        <f>+PAT!A100</f>
        <v>45597</v>
      </c>
      <c r="E127" s="222">
        <f>'Salida Stata'!I97</f>
        <v>7538.66552734375</v>
      </c>
      <c r="F127" s="222">
        <f>'Salida Stata'!O97</f>
        <v>7481.400390625</v>
      </c>
      <c r="G127" s="222">
        <f>'Salida Stata'!U97</f>
        <v>7503.8388671875</v>
      </c>
      <c r="H127" s="222">
        <f>'Salida Stata'!AA97</f>
        <v>7529.431640625</v>
      </c>
      <c r="I127" s="222">
        <f>'Salida Stata'!AG97</f>
        <v>7573.3388671875</v>
      </c>
      <c r="J127" s="222">
        <f>'Salida Stata'!AM97</f>
        <v>7523.3330078125</v>
      </c>
      <c r="K127" s="222">
        <f>'Salida Stata'!AS97</f>
        <v>7502.890625</v>
      </c>
      <c r="L127" s="222">
        <f>'Salida Stata'!AY97</f>
        <v>7557.73486328125</v>
      </c>
      <c r="M127" s="222">
        <f>'Salida Stata'!BE97</f>
        <v>7515.9365234375</v>
      </c>
      <c r="N127" s="222">
        <f>'Salida Stata'!BK97</f>
        <v>7538.54052734375</v>
      </c>
      <c r="O127" s="19" cm="1">
        <f t="array" ref="O127">+SUMPRODUCT($E$30:$N$30/100,$E127:$N127)/$D$14*100</f>
        <v>7342.632955236586</v>
      </c>
      <c r="Q127" s="24">
        <f t="shared" si="44"/>
        <v>3.4183507307252947E-2</v>
      </c>
      <c r="R127" s="24">
        <f t="shared" si="45"/>
        <v>3.356370209333992E-2</v>
      </c>
      <c r="S127" s="24">
        <f t="shared" si="46"/>
        <v>3.3449415868540333E-2</v>
      </c>
      <c r="T127" s="24">
        <f t="shared" si="47"/>
        <v>3.3118492751316175E-2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3.310186240442814E-2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3.354395028542756E-2</v>
      </c>
      <c r="AB127" s="24">
        <f>+PAT!Y100</f>
        <v>3.3671607941891057E-2</v>
      </c>
      <c r="AD127" s="24">
        <f t="shared" si="55"/>
        <v>1.7455885325096845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1.741106336142201</v>
      </c>
      <c r="AO127" s="24">
        <f>+PAT!AV100</f>
        <v>1.7239844834773943</v>
      </c>
      <c r="AQ127" s="24">
        <f t="shared" si="66"/>
        <v>3.3016687930187416E-4</v>
      </c>
      <c r="AR127" s="24">
        <f t="shared" si="67"/>
        <v>-4.5379615835021703E-3</v>
      </c>
      <c r="AS127" s="35">
        <f t="shared" ref="AS127:AS135" si="68">+D127</f>
        <v>45597</v>
      </c>
      <c r="AT127" s="19">
        <f t="shared" ref="AT127:AT135" si="69">+E127</f>
        <v>7538.66552734375</v>
      </c>
      <c r="AU127" s="19">
        <f t="shared" si="32"/>
        <v>7538.54052734375</v>
      </c>
      <c r="AV127" s="52">
        <f t="shared" si="34"/>
        <v>1.2499999999988631E-3</v>
      </c>
      <c r="AW127" s="52">
        <f t="shared" si="27"/>
        <v>0.29568429171441224</v>
      </c>
      <c r="AZ127" s="24">
        <f t="shared" si="35"/>
        <v>75.386655273437498</v>
      </c>
      <c r="BA127" s="24">
        <f t="shared" si="36"/>
        <v>75.385405273437499</v>
      </c>
      <c r="BB127" s="24">
        <f t="shared" si="37"/>
        <v>1.2499999999988631E-3</v>
      </c>
      <c r="BD127" s="24">
        <f t="shared" si="28"/>
        <v>18.635174098761514</v>
      </c>
      <c r="BE127" s="24">
        <f t="shared" si="29"/>
        <v>18.339489807047102</v>
      </c>
      <c r="BF127" s="24">
        <f t="shared" si="39"/>
        <v>0.29568429171441224</v>
      </c>
    </row>
    <row r="128" spans="4:58" x14ac:dyDescent="0.2">
      <c r="D128" s="37">
        <f>+PAT!A101</f>
        <v>45627</v>
      </c>
      <c r="E128" s="222">
        <f>'Salida Stata'!I98</f>
        <v>7743.35693359375</v>
      </c>
      <c r="F128" s="222">
        <f>'Salida Stata'!O98</f>
        <v>7685.97802734375</v>
      </c>
      <c r="G128" s="222">
        <f>'Salida Stata'!U98</f>
        <v>7705.1708984375</v>
      </c>
      <c r="H128" s="222">
        <f>'Salida Stata'!AA98</f>
        <v>7728.076171875</v>
      </c>
      <c r="I128" s="222">
        <f>'Salida Stata'!AG98</f>
        <v>7770.4921875</v>
      </c>
      <c r="J128" s="222">
        <f>'Salida Stata'!AM98</f>
        <v>7723.51513671875</v>
      </c>
      <c r="K128" s="222">
        <f>'Salida Stata'!AS98</f>
        <v>7709.564453125</v>
      </c>
      <c r="L128" s="222">
        <f>'Salida Stata'!AY98</f>
        <v>7761.72265625</v>
      </c>
      <c r="M128" s="222">
        <f>'Salida Stata'!BE98</f>
        <v>7721.21337890625</v>
      </c>
      <c r="N128" s="222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2.7152206913485744E-2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2.7254603403655819E-2</v>
      </c>
      <c r="AB128" s="24">
        <f>+PAT!Y101</f>
        <v>2.7851526714851582E-2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1.2500747371473238</v>
      </c>
      <c r="AQ128" s="24">
        <f t="shared" si="66"/>
        <v>-7.8249918760375792E-4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">
      <c r="D129" s="37">
        <f>+PAT!A102</f>
        <v>45658</v>
      </c>
      <c r="E129" s="222">
        <f>'Salida Stata'!I99</f>
        <v>7940.576171875</v>
      </c>
      <c r="F129" s="222">
        <f>'Salida Stata'!O99</f>
        <v>7880.0498046875</v>
      </c>
      <c r="G129" s="222">
        <f>'Salida Stata'!U99</f>
        <v>7896.40380859375</v>
      </c>
      <c r="H129" s="222">
        <f>'Salida Stata'!AA99</f>
        <v>7917.18359375</v>
      </c>
      <c r="I129" s="222">
        <f>'Salida Stata'!AG99</f>
        <v>7964.505859375</v>
      </c>
      <c r="J129" s="222">
        <f>'Salida Stata'!AM99</f>
        <v>7923.4091796875</v>
      </c>
      <c r="K129" s="222">
        <f>'Salida Stata'!AS99</f>
        <v>7910.421875</v>
      </c>
      <c r="L129" s="222">
        <f>'Salida Stata'!AY99</f>
        <v>7965.77587890625</v>
      </c>
      <c r="M129" s="222">
        <f>'Salida Stata'!BE99</f>
        <v>7923.08056640625</v>
      </c>
      <c r="N129" s="222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2.5776571769978274E-2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0.85760664883514925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9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">
      <c r="D130" s="37">
        <f>+PAT!A103</f>
        <v>45689</v>
      </c>
      <c r="E130" s="222">
        <f>'Salida Stata'!I100</f>
        <v>8227.28515625</v>
      </c>
      <c r="F130" s="222">
        <f>'Salida Stata'!O100</f>
        <v>8146.4462890625</v>
      </c>
      <c r="G130" s="222">
        <f>'Salida Stata'!U100</f>
        <v>8162.85791015625</v>
      </c>
      <c r="H130" s="222">
        <f>'Salida Stata'!AA100</f>
        <v>8179.00390625</v>
      </c>
      <c r="I130" s="222">
        <f>'Salida Stata'!AG100</f>
        <v>8228.3203125</v>
      </c>
      <c r="J130" s="222">
        <f>'Salida Stata'!AM100</f>
        <v>8184.873046875</v>
      </c>
      <c r="K130" s="222">
        <f>'Salida Stata'!AS100</f>
        <v>8172.212890625</v>
      </c>
      <c r="L130" s="222">
        <f>'Salida Stata'!AY100</f>
        <v>8220.8779296875</v>
      </c>
      <c r="M130" s="222">
        <f>'Salida Stata'!BE100</f>
        <v>8177.142578125</v>
      </c>
      <c r="N130" s="222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3.1263989234330047E-2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0.72259084116267314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">
      <c r="D131" s="37">
        <f>+PAT!A104</f>
        <v>45717</v>
      </c>
      <c r="E131" s="222">
        <f>'Salida Stata'!I101</f>
        <v>8485.423828125</v>
      </c>
      <c r="F131" s="222">
        <f>'Salida Stata'!O101</f>
        <v>8416.416015625</v>
      </c>
      <c r="G131" s="222">
        <f>'Salida Stata'!U101</f>
        <v>8419.505859375</v>
      </c>
      <c r="H131" s="222">
        <f>'Salida Stata'!AA101</f>
        <v>8437.8681640625</v>
      </c>
      <c r="I131" s="222">
        <f>'Salida Stata'!AG101</f>
        <v>8483.1162109375</v>
      </c>
      <c r="J131" s="222">
        <f>'Salida Stata'!AM101</f>
        <v>8447.255859375</v>
      </c>
      <c r="K131" s="222">
        <f>'Salida Stata'!AS101</f>
        <v>8437.66015625</v>
      </c>
      <c r="L131" s="222">
        <f>'Salida Stata'!AY101</f>
        <v>8499.4736328125</v>
      </c>
      <c r="M131" s="222">
        <f>'Salida Stata'!BE101</f>
        <v>8448.7939453125</v>
      </c>
      <c r="N131" s="222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2.3945068643010048E-2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0.60834307321800174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">
      <c r="D132" s="37">
        <f>+PAT!A105</f>
        <v>45748</v>
      </c>
      <c r="E132" s="222">
        <f>'Salida Stata'!I102</f>
        <v>8723.7275390625</v>
      </c>
      <c r="F132" s="222">
        <f>'Salida Stata'!O102</f>
        <v>8652.8310546875</v>
      </c>
      <c r="G132" s="222">
        <f>'Salida Stata'!U102</f>
        <v>8649.40625</v>
      </c>
      <c r="H132" s="222">
        <f>'Salida Stata'!AA102</f>
        <v>8661.1259765625</v>
      </c>
      <c r="I132" s="222">
        <f>'Salida Stata'!AG102</f>
        <v>8712.25</v>
      </c>
      <c r="J132" s="222">
        <f>'Salida Stata'!AM102</f>
        <v>8677.216796875</v>
      </c>
      <c r="K132" s="222">
        <f>'Salida Stata'!AS102</f>
        <v>8669.19921875</v>
      </c>
      <c r="L132" s="222">
        <f>'Salida Stata'!AY102</f>
        <v>8726.66796875</v>
      </c>
      <c r="M132" s="222">
        <f>'Salida Stata'!BE102</f>
        <v>8672.4619140625</v>
      </c>
      <c r="N132" s="222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2.5384557944603259E-2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0.5199434843390609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0.53318080252612421</v>
      </c>
      <c r="AM132" s="24">
        <f t="shared" si="64"/>
        <v>0.53810003970884313</v>
      </c>
      <c r="AN132" s="24">
        <f t="shared" si="65"/>
        <v>0.5323900273057276</v>
      </c>
      <c r="AO132" s="24">
        <f>+PAT!AV105</f>
        <v>0.52076528209097117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">
      <c r="D133" s="37">
        <f>+PAT!A106</f>
        <v>45778</v>
      </c>
      <c r="E133" s="222">
        <f>'Salida Stata'!I103</f>
        <v>8855.904296875</v>
      </c>
      <c r="F133" s="222">
        <f>'Salida Stata'!O103</f>
        <v>8789.822265625</v>
      </c>
      <c r="G133" s="222">
        <f>'Salida Stata'!U103</f>
        <v>8781.43359375</v>
      </c>
      <c r="H133" s="222">
        <f>'Salida Stata'!AA103</f>
        <v>8793.1455078125</v>
      </c>
      <c r="I133" s="222">
        <f>'Salida Stata'!AG103</f>
        <v>8843.681640625</v>
      </c>
      <c r="J133" s="222">
        <f>'Salida Stata'!AM103</f>
        <v>8809.0078125</v>
      </c>
      <c r="K133" s="222">
        <f>'Salida Stata'!AS103</f>
        <v>8801.4052734375</v>
      </c>
      <c r="L133" s="222">
        <f>'Salida Stata'!AY103</f>
        <v>8865.5634765625</v>
      </c>
      <c r="M133" s="222">
        <f>'Salida Stata'!BE103</f>
        <v>8807.72265625</v>
      </c>
      <c r="N133" s="222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2.050671826137429E-2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0.48380174334809256</v>
      </c>
      <c r="AG133" s="24">
        <f t="shared" si="58"/>
        <v>0.47771588840876311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0.48889730428932965</v>
      </c>
      <c r="AO133" s="24">
        <f>+PAT!AV106</f>
        <v>0.47711998735541727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">
      <c r="D134" s="37">
        <f>+PAT!A107</f>
        <v>45809</v>
      </c>
      <c r="E134" s="222">
        <f>'Salida Stata'!I104</f>
        <v>9015.6796875</v>
      </c>
      <c r="F134" s="222">
        <f>'Salida Stata'!O104</f>
        <v>8947.259765625</v>
      </c>
      <c r="G134" s="222">
        <f>'Salida Stata'!U104</f>
        <v>8938.0361328125</v>
      </c>
      <c r="H134" s="222">
        <f>'Salida Stata'!AA104</f>
        <v>8949.732421875</v>
      </c>
      <c r="I134" s="222">
        <f>'Salida Stata'!AG104</f>
        <v>9000.2685546875</v>
      </c>
      <c r="J134" s="222">
        <f>'Salida Stata'!AM104</f>
        <v>8969.296875</v>
      </c>
      <c r="K134" s="222">
        <f>'Salida Stata'!AS104</f>
        <v>8966.4169921875</v>
      </c>
      <c r="L134" s="222">
        <f>'Salida Stata'!AY104</f>
        <v>9029.4921875</v>
      </c>
      <c r="M134" s="222">
        <f>'Salida Stata'!BE104</f>
        <v>8977.0126953125</v>
      </c>
      <c r="N134" s="222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2.2582190966098592E-2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0.43305778453197497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">
      <c r="D135" s="37">
        <f>+PAT!A108</f>
        <v>45839</v>
      </c>
      <c r="E135" s="222">
        <f>'Salida Stata'!I105</f>
        <v>9185.287109375</v>
      </c>
      <c r="F135" s="222">
        <f>'Salida Stata'!O105</f>
        <v>9122.4296875</v>
      </c>
      <c r="G135" s="222">
        <f>'Salida Stata'!U105</f>
        <v>9116.4267578125</v>
      </c>
      <c r="H135" s="222">
        <f>'Salida Stata'!AA105</f>
        <v>9136.7890625</v>
      </c>
      <c r="I135" s="222">
        <f>'Salida Stata'!AG105</f>
        <v>9184.896484375</v>
      </c>
      <c r="J135" s="222">
        <f>'Salida Stata'!AM105</f>
        <v>9151.9013671875</v>
      </c>
      <c r="K135" s="222">
        <f>'Salida Stata'!AS105</f>
        <v>9155.154296875</v>
      </c>
      <c r="L135" s="222">
        <f>'Salida Stata'!AY105</f>
        <v>9231.24609375</v>
      </c>
      <c r="M135" s="222">
        <f>'Salida Stata'!BE105</f>
        <v>9177.552734375</v>
      </c>
      <c r="N135" s="222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2.3669576018752636E-2</v>
      </c>
      <c r="AD135" s="24">
        <f t="shared" si="55"/>
        <v>0.41253653367157472</v>
      </c>
      <c r="AE135" s="24">
        <f t="shared" si="56"/>
        <v>0.41467577812621226</v>
      </c>
      <c r="AF135" s="24">
        <f t="shared" si="57"/>
        <v>0.40693634091573938</v>
      </c>
      <c r="AG135" s="24">
        <f t="shared" si="58"/>
        <v>0.40381555511993006</v>
      </c>
      <c r="AH135" s="24">
        <f t="shared" si="59"/>
        <v>0.4024215777077611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0.41568919402818771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0.41453345348226267</v>
      </c>
      <c r="AO135" s="24">
        <f>+PAT!AV108</f>
        <v>0.40584962371862243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">
      <c r="D136" s="37">
        <f>+PAT!A109</f>
        <v>45870</v>
      </c>
      <c r="E136" s="222">
        <f>'Salida Stata'!I106</f>
        <v>9346.7109375</v>
      </c>
      <c r="F136" s="222">
        <f>'Salida Stata'!O106</f>
        <v>9284.51953125</v>
      </c>
      <c r="G136" s="222">
        <f>'Salida Stata'!U106</f>
        <v>9278.974609375</v>
      </c>
      <c r="H136" s="222">
        <f>'Salida Stata'!AA106</f>
        <v>9308.904296875</v>
      </c>
      <c r="I136" s="222">
        <f>'Salida Stata'!AG106</f>
        <v>9359.171875</v>
      </c>
      <c r="J136" s="222">
        <f>'Salida Stata'!AM106</f>
        <v>9321.5595703125</v>
      </c>
      <c r="K136" s="222">
        <f>'Salida Stata'!AS106</f>
        <v>9334.037109375</v>
      </c>
      <c r="L136" s="222">
        <f>'Salida Stata'!AY106</f>
        <v>9419.6806640625</v>
      </c>
      <c r="M136" s="222">
        <f>'Salida Stata'!BE106</f>
        <v>9368.111328125</v>
      </c>
      <c r="N136" s="222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1.9434474487064923E-2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0.37029417605700843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">
      <c r="D137" s="37">
        <f>+PAT!A110</f>
        <v>45901</v>
      </c>
      <c r="E137" s="222">
        <f>'Salida Stata'!I107</f>
        <v>9559.291015625</v>
      </c>
      <c r="F137" s="222">
        <f>'Salida Stata'!O107</f>
        <v>9494.2421875</v>
      </c>
      <c r="G137" s="222">
        <f>'Salida Stata'!U107</f>
        <v>9492.7880859375</v>
      </c>
      <c r="H137" s="222">
        <f>'Salida Stata'!AA107</f>
        <v>9531.33203125</v>
      </c>
      <c r="I137" s="222">
        <f>'Salida Stata'!AG107</f>
        <v>9582.4169921875</v>
      </c>
      <c r="J137" s="222">
        <f>'Salida Stata'!AM107</f>
        <v>9535.2373046875</v>
      </c>
      <c r="K137" s="222">
        <f>'Salida Stata'!AS107</f>
        <v>9556.0751953125</v>
      </c>
      <c r="L137" s="222">
        <f>'Salida Stata'!AY107</f>
        <v>9649.099609375</v>
      </c>
      <c r="M137" s="222">
        <f>'Salida Stata'!BE107</f>
        <v>9599.234375</v>
      </c>
      <c r="N137" s="222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2.2422388239942359E-2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0.34961681790610832</v>
      </c>
      <c r="AH137" s="24">
        <f t="shared" ref="AH137" si="124">+I137/I125-1</f>
        <v>0.34898808657207359</v>
      </c>
      <c r="AI137" s="24">
        <f t="shared" ref="AI137" si="125">+J137/J125-1</f>
        <v>0.35204341124687288</v>
      </c>
      <c r="AJ137" s="24">
        <f t="shared" ref="AJ137" si="126">+K137/K125-1</f>
        <v>0.35999092729809634</v>
      </c>
      <c r="AK137" s="24">
        <f t="shared" ref="AK137" si="127">+L137/L125-1</f>
        <v>0.36352440247953965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0.36083775842608312</v>
      </c>
      <c r="AO137" s="24">
        <f>+PAT!AV110</f>
        <v>0.3537790912850276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">
      <c r="D138" s="37">
        <f>+PAT!A111</f>
        <v>45931</v>
      </c>
      <c r="E138" s="222">
        <f>'Salida Stata'!I108</f>
        <v>9786.208984375</v>
      </c>
      <c r="F138" s="222">
        <f>'Salida Stata'!O108</f>
        <v>9718.689453125</v>
      </c>
      <c r="G138" s="222">
        <f>'Salida Stata'!U108</f>
        <v>9719.001953125</v>
      </c>
      <c r="H138" s="222">
        <f>'Salida Stata'!AA108</f>
        <v>9764.00390625</v>
      </c>
      <c r="I138" s="222">
        <f>'Salida Stata'!AG108</f>
        <v>9810.6123046875</v>
      </c>
      <c r="J138" s="222">
        <f>'Salida Stata'!AM108</f>
        <v>9755.49609375</v>
      </c>
      <c r="K138" s="222">
        <f>'Salida Stata'!AS108</f>
        <v>9787.9140625</v>
      </c>
      <c r="L138" s="222">
        <f>'Salida Stata'!AY108</f>
        <v>9881.994140625</v>
      </c>
      <c r="M138" s="222">
        <f>'Salida Stata'!BE108</f>
        <v>9837.72265625</v>
      </c>
      <c r="N138" s="222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2.2760911535921302E-2</v>
      </c>
      <c r="AD138" s="24">
        <f t="shared" ref="AD138" si="152">+E138/E126-1</f>
        <v>0.34251027506040987</v>
      </c>
      <c r="AE138" s="24">
        <f t="shared" ref="AE138" si="153">+F138/F126-1</f>
        <v>0.3426476496639177</v>
      </c>
      <c r="AF138" s="24">
        <f t="shared" ref="AF138" si="154">+G138/G126-1</f>
        <v>0.33852779478017281</v>
      </c>
      <c r="AG138" s="24">
        <f t="shared" ref="AG138" si="155">+H138/H126-1</f>
        <v>0.33972568984046636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0.35081565252435554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0.34865620839764011</v>
      </c>
      <c r="AO138" s="24">
        <f>+PAT!AV111</f>
        <v>0.34380641691979297</v>
      </c>
      <c r="AQ138" s="24">
        <f t="shared" ref="AQ138" si="163">+Q138-Z138</f>
        <v>-1.0754381829891635E-3</v>
      </c>
      <c r="AR138" s="24">
        <f t="shared" ref="AR138" si="164">+AD138-AM138</f>
        <v>-1.3199273999662697E-2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">
      <c r="D139" s="37">
        <f>+PAT!A112</f>
        <v>45962</v>
      </c>
      <c r="E139" s="222">
        <f>'Salida Stata'!I109</f>
        <v>10017.205078125</v>
      </c>
      <c r="F139" s="222">
        <f>'Salida Stata'!O109</f>
        <v>9937.478515625</v>
      </c>
      <c r="G139" s="222">
        <f>'Salida Stata'!U109</f>
        <v>9944.134765625</v>
      </c>
      <c r="H139" s="222">
        <f>'Salida Stata'!AA109</f>
        <v>9995.69921875</v>
      </c>
      <c r="I139" s="222">
        <f>'Salida Stata'!AG109</f>
        <v>10042.8984375</v>
      </c>
      <c r="J139" s="222">
        <f>'Salida Stata'!AM109</f>
        <v>9980.5634765625</v>
      </c>
      <c r="K139" s="222">
        <f>'Salida Stata'!AS109</f>
        <v>10017.8359375</v>
      </c>
      <c r="L139" s="222">
        <f>'Salida Stata'!AY109</f>
        <v>10117.4609375</v>
      </c>
      <c r="M139" s="222">
        <f>'Salida Stata'!BE109</f>
        <v>10074.9140625</v>
      </c>
      <c r="N139" s="222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2.4451532260724607E-2</v>
      </c>
      <c r="AD139" s="24">
        <f t="shared" ref="AD139" si="184">+E139/E127-1</f>
        <v>0.32877696215480778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0.33594691755956263</v>
      </c>
      <c r="AO139" s="24">
        <f>+PAT!AV112</f>
        <v>0.3318200212699145</v>
      </c>
      <c r="AQ139" s="24">
        <f t="shared" ref="AQ139" si="195">+Q139-Z139</f>
        <v>-8.0325354521137982E-4</v>
      </c>
      <c r="AR139" s="24">
        <f t="shared" ref="AR139" si="196">+AD139-AM139</f>
        <v>-1.454609563980247E-2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">
      <c r="D140" s="37">
        <f>+PAT!A113</f>
        <v>45992</v>
      </c>
      <c r="E140" s="222">
        <f>'Salida Stata'!I110</f>
        <v>10276.3173828125</v>
      </c>
      <c r="F140" s="222">
        <f>'Salida Stata'!O110</f>
        <v>10187.3984375</v>
      </c>
      <c r="G140" s="222">
        <f>'Salida Stata'!U110</f>
        <v>10200.4013671875</v>
      </c>
      <c r="H140" s="222">
        <f>'Salida Stata'!AA110</f>
        <v>10255.642578125</v>
      </c>
      <c r="I140" s="222">
        <f>'Salida Stata'!AG110</f>
        <v>10305.1552734375</v>
      </c>
      <c r="J140" s="222">
        <f>'Salida Stata'!AM110</f>
        <v>10231.4501953125</v>
      </c>
      <c r="K140" s="222">
        <f>'Salida Stata'!AS110</f>
        <v>10275.751953125</v>
      </c>
      <c r="L140" s="222">
        <f>'Salida Stata'!AY110</f>
        <v>10374.8193359375</v>
      </c>
      <c r="M140" s="222">
        <f>'Salida Stata'!BE110</f>
        <v>10333.48046875</v>
      </c>
      <c r="N140" s="222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2.7369208310039861E-2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0.3311950659223184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">
      <c r="D141" s="37">
        <f>+PAT!A114</f>
        <v>46023</v>
      </c>
      <c r="E141" s="222">
        <f>'Salida Stata'!I111</f>
        <v>10591.333984375</v>
      </c>
      <c r="F141" s="222">
        <f>'Salida Stata'!O111</f>
        <v>10487.8603515625</v>
      </c>
      <c r="G141" s="222">
        <f>'Salida Stata'!U111</f>
        <v>10505.3798828125</v>
      </c>
      <c r="H141" s="222">
        <f>'Salida Stata'!AA111</f>
        <v>10558.646484375</v>
      </c>
      <c r="I141" s="222">
        <f>'Salida Stata'!AG111</f>
        <v>10611.693359375</v>
      </c>
      <c r="J141" s="222">
        <f>'Salida Stata'!AM111</f>
        <v>10529.91796875</v>
      </c>
      <c r="K141" s="222">
        <f>'Salida Stata'!AS111</f>
        <v>10576.560546875</v>
      </c>
      <c r="L141" s="222">
        <f>'Salida Stata'!AY111</f>
        <v>10671.453125</v>
      </c>
      <c r="M141" s="222">
        <f>'Salida Stata'!BE111</f>
        <v>10630.5234375</v>
      </c>
      <c r="N141" s="222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2.9290577531422057E-2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0.33575534470036161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">
      <c r="D142" s="37">
        <f>+PAT!A115</f>
        <v>46054</v>
      </c>
      <c r="E142" s="222">
        <f>'Salida Stata'!I112</f>
        <v>10940.8056640625</v>
      </c>
      <c r="F142" s="222">
        <f>'Salida Stata'!O112</f>
        <v>10818.2001953125</v>
      </c>
      <c r="G142" s="222">
        <f>'Salida Stata'!U112</f>
        <v>10836.478515625</v>
      </c>
      <c r="H142" s="222">
        <f>'Salida Stata'!AA112</f>
        <v>10889.0205078125</v>
      </c>
      <c r="I142" s="222">
        <f>'Salida Stata'!AG112</f>
        <v>10938.779296875</v>
      </c>
      <c r="J142" s="222">
        <f>'Salida Stata'!AM112</f>
        <v>10845.59765625</v>
      </c>
      <c r="K142" s="222">
        <f>'Salida Stata'!AS112</f>
        <v>10897.380859375</v>
      </c>
      <c r="L142" s="222">
        <f>'Salida Stata'!AY112</f>
        <v>10989.7197265625</v>
      </c>
      <c r="M142" s="222">
        <f>'Salida Stata'!BE112</f>
        <v>10953.9794921875</v>
      </c>
      <c r="N142" s="222">
        <f>'Salida Stata'!BK112</f>
        <v>11006.2314453125</v>
      </c>
      <c r="O142" s="19" cm="1">
        <f t="array" ref="O142">+SUMPRODUCT($E$30:$N$30/100,$E142:$N142)/$D$14*100</f>
        <v>10668.489373362432</v>
      </c>
      <c r="Q142" s="24">
        <f t="shared" ref="Q142" si="270">+E142/E141-1</f>
        <v>3.2996002222483334E-2</v>
      </c>
      <c r="R142" s="24">
        <f t="shared" ref="R142" si="271">+F142/F141-1</f>
        <v>3.1497353385410598E-2</v>
      </c>
      <c r="S142" s="24">
        <f t="shared" ref="S142" si="272">+G142/G141-1</f>
        <v>3.1517054738229744E-2</v>
      </c>
      <c r="T142" s="24">
        <f t="shared" ref="T142" si="273">+H142/H141-1</f>
        <v>3.1289429372069355E-2</v>
      </c>
      <c r="U142" s="24">
        <f t="shared" ref="U142" si="274">+I142/I141-1</f>
        <v>3.0823161433611634E-2</v>
      </c>
      <c r="V142" s="24">
        <f t="shared" ref="V142" si="275">+J142/J141-1</f>
        <v>2.9979311181421719E-2</v>
      </c>
      <c r="W142" s="24">
        <f t="shared" ref="W142" si="276">+K142/K141-1</f>
        <v>3.0333141958402532E-2</v>
      </c>
      <c r="X142" s="24">
        <f t="shared" ref="X142" si="277">+L142/L141-1</f>
        <v>2.9824110909216106E-2</v>
      </c>
      <c r="Y142" s="24">
        <f t="shared" ref="Y142" si="278">+M142/M141-1</f>
        <v>3.042710517400149E-2</v>
      </c>
      <c r="Z142" s="24">
        <f t="shared" ref="Z142" si="279">+N142/N141-1</f>
        <v>3.0877062873508887E-2</v>
      </c>
      <c r="AA142" s="24">
        <f t="shared" ref="AA142" si="280">+O142/O141-1</f>
        <v>3.0672303196760176E-2</v>
      </c>
      <c r="AB142" s="24">
        <f>+PAT!Y115</f>
        <v>2.8710154388338793E-2</v>
      </c>
      <c r="AD142" s="24">
        <f t="shared" ref="AD142" si="281">+E142/E130-1</f>
        <v>0.32981967396026457</v>
      </c>
      <c r="AE142" s="24">
        <f t="shared" ref="AE142" si="282">+F142/F130-1</f>
        <v>0.32796557068535814</v>
      </c>
      <c r="AF142" s="24">
        <f t="shared" ref="AF142" si="283">+G142/G130-1</f>
        <v>0.3275348701270695</v>
      </c>
      <c r="AG142" s="24">
        <f t="shared" ref="AG142" si="284">+H142/H130-1</f>
        <v>0.33133822072045183</v>
      </c>
      <c r="AH142" s="24">
        <f t="shared" ref="AH142" si="285">+I142/I130-1</f>
        <v>0.32940610980559715</v>
      </c>
      <c r="AI142" s="24">
        <f t="shared" ref="AI142" si="286">+J142/J130-1</f>
        <v>0.32507829921575504</v>
      </c>
      <c r="AJ142" s="24">
        <f t="shared" ref="AJ142" si="287">+K142/K130-1</f>
        <v>0.33346756933807464</v>
      </c>
      <c r="AK142" s="24">
        <f t="shared" ref="AK142" si="288">+L142/L130-1</f>
        <v>0.3368060954750427</v>
      </c>
      <c r="AL142" s="24">
        <f t="shared" ref="AL142" si="289">+M142/M130-1</f>
        <v>0.33958523867382806</v>
      </c>
      <c r="AM142" s="24">
        <f t="shared" ref="AM142" si="290">+N142/N130-1</f>
        <v>0.34036575406344838</v>
      </c>
      <c r="AN142" s="24">
        <f t="shared" ref="AN142" si="291">+O142/O130-1</f>
        <v>0.33495054548476677</v>
      </c>
      <c r="AO142" s="24">
        <f>+PAT!AV115</f>
        <v>0.3324474637109871</v>
      </c>
      <c r="AQ142" s="24">
        <f t="shared" ref="AQ142" si="292">+Q142-Z142</f>
        <v>2.1189393489744468E-3</v>
      </c>
      <c r="AR142" s="24">
        <f t="shared" ref="AR142" si="293">+AD142-AM142</f>
        <v>-1.0546080103183808E-2</v>
      </c>
      <c r="AS142" s="35">
        <f t="shared" ref="AS142" si="294">+D142</f>
        <v>46054</v>
      </c>
      <c r="AT142" s="19">
        <f t="shared" ref="AT142" si="295">+E142</f>
        <v>10940.8056640625</v>
      </c>
      <c r="AU142" s="19">
        <f t="shared" ref="AU142" si="296">+N142</f>
        <v>11006.2314453125</v>
      </c>
      <c r="AV142" s="52">
        <f t="shared" si="34"/>
        <v>-0.65425781249999204</v>
      </c>
      <c r="AW142" s="52">
        <f t="shared" si="71"/>
        <v>0.26951745934653459</v>
      </c>
      <c r="AZ142" s="24">
        <f t="shared" ref="AZ142" si="297">+AT142/AT$32</f>
        <v>109.40805664062501</v>
      </c>
      <c r="BA142" s="24">
        <f t="shared" ref="BA142" si="298">+AU142/AU$32</f>
        <v>110.062314453125</v>
      </c>
      <c r="BB142" s="24">
        <f t="shared" ref="BB142" si="299">+AZ142-BA142</f>
        <v>-0.65425781249999204</v>
      </c>
      <c r="BD142" s="24">
        <f t="shared" ref="BD142" si="300">+AT142/AT$82</f>
        <v>27.045080802564705</v>
      </c>
      <c r="BE142" s="24">
        <f t="shared" ref="BE142" si="301">+AU142/AU$82</f>
        <v>26.77556334321817</v>
      </c>
      <c r="BF142" s="24">
        <f t="shared" ref="BF142" si="302">+BD142-BE142</f>
        <v>0.26951745934653459</v>
      </c>
    </row>
    <row r="143" spans="4:58" x14ac:dyDescent="0.2">
      <c r="D143" s="37">
        <f>+PAT!A116</f>
        <v>46082</v>
      </c>
      <c r="E143" s="222">
        <f>'Salida Stata'!I113</f>
        <v>11204.4951171875</v>
      </c>
      <c r="F143" s="222">
        <f>'Salida Stata'!O113</f>
        <v>11080.9140625</v>
      </c>
      <c r="G143" s="222">
        <f>'Salida Stata'!U113</f>
        <v>11098.5947265625</v>
      </c>
      <c r="H143" s="222">
        <f>'Salida Stata'!AA113</f>
        <v>11154.873046875</v>
      </c>
      <c r="I143" s="222">
        <f>'Salida Stata'!AG113</f>
        <v>11209.2177734375</v>
      </c>
      <c r="J143" s="222">
        <f>'Salida Stata'!AM113</f>
        <v>11107.9072265625</v>
      </c>
      <c r="K143" s="222">
        <f>'Salida Stata'!AS113</f>
        <v>11162.0048828125</v>
      </c>
      <c r="L143" s="222">
        <f>'Salida Stata'!AY113</f>
        <v>11263.236328125</v>
      </c>
      <c r="M143" s="222">
        <f>'Salida Stata'!BE113</f>
        <v>11221.46875</v>
      </c>
      <c r="N143" s="222">
        <f>'Salida Stata'!BK113</f>
        <v>11263.7138671875</v>
      </c>
      <c r="O143" s="19" cm="1">
        <f t="array" ref="O143">+SUMPRODUCT($E$30:$N$30/100,$E143:$N143)/$D$14*100</f>
        <v>10926.196627461633</v>
      </c>
      <c r="Q143" s="24">
        <f t="shared" ref="Q143" si="303">+E143/E142-1</f>
        <v>2.4101465762356611E-2</v>
      </c>
      <c r="R143" s="24">
        <f t="shared" ref="R143" si="304">+F143/F142-1</f>
        <v>2.4284433865564115E-2</v>
      </c>
      <c r="S143" s="24">
        <f t="shared" ref="S143" si="305">+G143/G142-1</f>
        <v>2.4188320085676951E-2</v>
      </c>
      <c r="T143" s="24">
        <f t="shared" ref="T143" si="306">+H143/H142-1</f>
        <v>2.4414733985647308E-2</v>
      </c>
      <c r="U143" s="24">
        <f t="shared" ref="U143" si="307">+I143/I142-1</f>
        <v>2.4722911873700459E-2</v>
      </c>
      <c r="V143" s="24">
        <f t="shared" ref="V143" si="308">+J143/J142-1</f>
        <v>2.418581055893565E-2</v>
      </c>
      <c r="W143" s="24">
        <f t="shared" ref="W143" si="309">+K143/K142-1</f>
        <v>2.4283268324043705E-2</v>
      </c>
      <c r="X143" s="24">
        <f t="shared" ref="X143" si="310">+L143/L142-1</f>
        <v>2.4888405561554139E-2</v>
      </c>
      <c r="Y143" s="24">
        <f t="shared" ref="Y143" si="311">+M143/M142-1</f>
        <v>2.4419368139521946E-2</v>
      </c>
      <c r="Z143" s="24">
        <f t="shared" ref="Z143" si="312">+N143/N142-1</f>
        <v>2.3394240176973558E-2</v>
      </c>
      <c r="AA143" s="24">
        <f t="shared" ref="AA143" si="313">+O143/O142-1</f>
        <v>2.415592733706573E-2</v>
      </c>
      <c r="AB143" s="24">
        <f>+PAT!Y116</f>
        <v>1.4721574329326748E-2</v>
      </c>
      <c r="AD143" s="24">
        <f t="shared" ref="AD143" si="314">+E143/E131-1</f>
        <v>0.32044024484081968</v>
      </c>
      <c r="AE143" s="24">
        <f t="shared" ref="AE143" si="315">+F143/F131-1</f>
        <v>0.31658345332839821</v>
      </c>
      <c r="AF143" s="24">
        <f t="shared" ref="AF143" si="316">+G143/G131-1</f>
        <v>0.31820024974558003</v>
      </c>
      <c r="AG143" s="24">
        <f t="shared" ref="AG143" si="317">+H143/H131-1</f>
        <v>0.32200134322842633</v>
      </c>
      <c r="AH143" s="24">
        <f t="shared" ref="AH143" si="318">+I143/I131-1</f>
        <v>0.32135614964052572</v>
      </c>
      <c r="AI143" s="24">
        <f t="shared" ref="AI143" si="319">+J143/J131-1</f>
        <v>0.31497227164424468</v>
      </c>
      <c r="AJ143" s="24">
        <f t="shared" ref="AJ143" si="320">+K143/K131-1</f>
        <v>0.32287917220089812</v>
      </c>
      <c r="AK143" s="24">
        <f t="shared" ref="AK143" si="321">+L143/L131-1</f>
        <v>0.32516868864007087</v>
      </c>
      <c r="AL143" s="24">
        <f t="shared" ref="AL143" si="322">+M143/M131-1</f>
        <v>0.32817403556466362</v>
      </c>
      <c r="AM143" s="24">
        <f t="shared" ref="AM143" si="323">+N143/N131-1</f>
        <v>0.32801381387127937</v>
      </c>
      <c r="AN143" s="24">
        <f t="shared" ref="AN143" si="324">+O143/O131-1</f>
        <v>0.32392663102151631</v>
      </c>
      <c r="AO143" s="24">
        <f>+PAT!AV116</f>
        <v>0.32044504094322357</v>
      </c>
      <c r="AQ143" s="24">
        <f t="shared" ref="AQ143" si="325">+Q143-Z143</f>
        <v>7.0722558538305336E-4</v>
      </c>
      <c r="AR143" s="24">
        <f t="shared" ref="AR143" si="326">+AD143-AM143</f>
        <v>-7.5735690304596925E-3</v>
      </c>
      <c r="AS143" s="35">
        <f t="shared" ref="AS143" si="327">+D143</f>
        <v>46082</v>
      </c>
      <c r="AT143" s="19">
        <f t="shared" ref="AT143" si="328">+E143</f>
        <v>11204.4951171875</v>
      </c>
      <c r="AU143" s="19">
        <f t="shared" ref="AU143" si="329">+N143</f>
        <v>11263.7138671875</v>
      </c>
      <c r="AV143" s="52">
        <f t="shared" si="34"/>
        <v>-0.59218749999999432</v>
      </c>
      <c r="AW143" s="52">
        <f t="shared" si="71"/>
        <v>0.29494958862470355</v>
      </c>
      <c r="AZ143" s="24">
        <f t="shared" ref="AZ143" si="330">+AT143/AT$32</f>
        <v>112.044951171875</v>
      </c>
      <c r="BA143" s="24">
        <f t="shared" ref="BA143" si="331">+AU143/AU$32</f>
        <v>112.63713867187499</v>
      </c>
      <c r="BB143" s="24">
        <f t="shared" ref="BB143" si="332">+AZ143-BA143</f>
        <v>-0.59218749999999432</v>
      </c>
      <c r="BD143" s="24">
        <f t="shared" ref="BD143" si="333">+AT143/AT$82</f>
        <v>27.696906891567888</v>
      </c>
      <c r="BE143" s="24">
        <f t="shared" ref="BE143" si="334">+AU143/AU$82</f>
        <v>27.401957302943185</v>
      </c>
      <c r="BF143" s="24">
        <f t="shared" ref="BF143" si="335">+BD143-BE143</f>
        <v>0.29494958862470355</v>
      </c>
    </row>
    <row r="144" spans="4:58" x14ac:dyDescent="0.2">
      <c r="D144" s="37">
        <f>+PAT!A117</f>
        <v>46113</v>
      </c>
      <c r="E144" s="222">
        <f>'Salida Stata'!I114</f>
        <v>11476.595703125</v>
      </c>
      <c r="F144" s="222">
        <f>'Salida Stata'!O114</f>
        <v>11352.388671875</v>
      </c>
      <c r="G144" s="222">
        <f>'Salida Stata'!U114</f>
        <v>11373.8828125</v>
      </c>
      <c r="H144" s="222">
        <f>'Salida Stata'!AA114</f>
        <v>11441.5888671875</v>
      </c>
      <c r="I144" s="222">
        <f>'Salida Stata'!AG114</f>
        <v>11494.9833984375</v>
      </c>
      <c r="J144" s="222">
        <f>'Salida Stata'!AM114</f>
        <v>11385.5380859375</v>
      </c>
      <c r="K144" s="222">
        <f>'Salida Stata'!AS114</f>
        <v>11452.9169921875</v>
      </c>
      <c r="L144" s="222">
        <f>'Salida Stata'!AY114</f>
        <v>11562.4599609375</v>
      </c>
      <c r="M144" s="222">
        <f>'Salida Stata'!BE114</f>
        <v>11524.9697265625</v>
      </c>
      <c r="N144" s="222">
        <f>'Salida Stata'!BK114</f>
        <v>11570.552734375</v>
      </c>
      <c r="O144" s="19" cm="1">
        <f t="array" ref="O144">+SUMPRODUCT($E$30:$N$30/100,$E144:$N144)/$D$14*100</f>
        <v>11213.144301787166</v>
      </c>
      <c r="Q144" s="24">
        <f t="shared" ref="Q144" si="336">+E144/E143-1</f>
        <v>2.4284948415043139E-2</v>
      </c>
      <c r="R144" s="24">
        <f t="shared" ref="R144" si="337">+F144/F143-1</f>
        <v>2.4499297426529454E-2</v>
      </c>
      <c r="S144" s="24">
        <f t="shared" ref="S144" si="338">+G144/G143-1</f>
        <v>2.4803868662637729E-2</v>
      </c>
      <c r="T144" s="24">
        <f t="shared" ref="T144" si="339">+H144/H143-1</f>
        <v>2.5703189907017476E-2</v>
      </c>
      <c r="U144" s="24">
        <f t="shared" ref="U144" si="340">+I144/I143-1</f>
        <v>2.5493806149183618E-2</v>
      </c>
      <c r="V144" s="24">
        <f t="shared" ref="V144" si="341">+J144/J143-1</f>
        <v>2.4993984349373832E-2</v>
      </c>
      <c r="W144" s="24">
        <f t="shared" ref="W144" si="342">+K144/K143-1</f>
        <v>2.6062711173236774E-2</v>
      </c>
      <c r="X144" s="24">
        <f t="shared" ref="X144" si="343">+L144/L143-1</f>
        <v>2.6566399220916637E-2</v>
      </c>
      <c r="Y144" s="24">
        <f t="shared" ref="Y144" si="344">+M144/M143-1</f>
        <v>2.704645740447309E-2</v>
      </c>
      <c r="Z144" s="24">
        <f t="shared" ref="Z144" si="345">+N144/N143-1</f>
        <v>2.7241358472480215E-2</v>
      </c>
      <c r="AA144" s="24">
        <f t="shared" ref="AA144" si="346">+O144/O143-1</f>
        <v>2.6262356802579045E-2</v>
      </c>
      <c r="AB144" s="24">
        <f>+PAT!Y117</f>
        <v>2.5035457248946624E-2</v>
      </c>
      <c r="AD144" s="24">
        <f t="shared" ref="AD144" si="347">+E144/E132-1</f>
        <v>0.31556099749056798</v>
      </c>
      <c r="AE144" s="24">
        <f t="shared" ref="AE144" si="348">+F144/F132-1</f>
        <v>0.31198547621302142</v>
      </c>
      <c r="AF144" s="24">
        <f t="shared" ref="AF144" si="349">+G144/G132-1</f>
        <v>0.314990010152431</v>
      </c>
      <c r="AG144" s="24">
        <f t="shared" ref="AG144" si="350">+H144/H132-1</f>
        <v>0.32102787768577556</v>
      </c>
      <c r="AH144" s="24">
        <f t="shared" ref="AH144" si="351">+I144/I132-1</f>
        <v>0.31940467714281606</v>
      </c>
      <c r="AI144" s="24">
        <f t="shared" ref="AI144" si="352">+J144/J132-1</f>
        <v>0.31211866114004105</v>
      </c>
      <c r="AJ144" s="24">
        <f t="shared" ref="AJ144" si="353">+K144/K132-1</f>
        <v>0.32110437229505506</v>
      </c>
      <c r="AK144" s="24">
        <f t="shared" ref="AK144" si="354">+L144/L132-1</f>
        <v>0.32495701708170932</v>
      </c>
      <c r="AL144" s="24">
        <f t="shared" ref="AL144" si="355">+M144/M132-1</f>
        <v>0.32891557677233774</v>
      </c>
      <c r="AM144" s="24">
        <f t="shared" ref="AM144" si="356">+N144/N132-1</f>
        <v>0.32935231547990096</v>
      </c>
      <c r="AN144" s="24">
        <f t="shared" ref="AN144" si="357">+O144/O132-1</f>
        <v>0.32322007000892894</v>
      </c>
      <c r="AO144" s="24">
        <f>+PAT!AV117</f>
        <v>0.3199954844536137</v>
      </c>
      <c r="AQ144" s="24">
        <f t="shared" ref="AQ144" si="358">+Q144-Z144</f>
        <v>-2.9564100574370755E-3</v>
      </c>
      <c r="AR144" s="24">
        <f t="shared" ref="AR144" si="359">+AD144-AM144</f>
        <v>-1.3791317989332974E-2</v>
      </c>
      <c r="AS144" s="35">
        <f t="shared" ref="AS144" si="360">+D144</f>
        <v>46113</v>
      </c>
      <c r="AT144" s="19">
        <f t="shared" ref="AT144" si="361">+E144</f>
        <v>11476.595703125</v>
      </c>
      <c r="AU144" s="19">
        <f t="shared" ref="AU144" si="362">+N144</f>
        <v>11570.552734375</v>
      </c>
      <c r="AV144" s="52">
        <f t="shared" si="34"/>
        <v>-0.93957031250000966</v>
      </c>
      <c r="AW144" s="52">
        <f t="shared" si="71"/>
        <v>0.22110100200560723</v>
      </c>
      <c r="AZ144" s="24">
        <f t="shared" ref="AZ144" si="363">+AT144/AT$32</f>
        <v>114.76595703125</v>
      </c>
      <c r="BA144" s="24">
        <f t="shared" ref="BA144" si="364">+AU144/AU$32</f>
        <v>115.70552734375001</v>
      </c>
      <c r="BB144" s="24">
        <f t="shared" ref="BB144" si="365">+AZ144-BA144</f>
        <v>-0.93957031250000966</v>
      </c>
      <c r="BD144" s="24">
        <f t="shared" ref="BD144" si="366">+AT144/AT$82</f>
        <v>28.369524846685863</v>
      </c>
      <c r="BE144" s="24">
        <f t="shared" ref="BE144" si="367">+AU144/AU$82</f>
        <v>28.148423844680256</v>
      </c>
      <c r="BF144" s="24">
        <f t="shared" ref="BF144" si="368">+BD144-BE144</f>
        <v>0.22110100200560723</v>
      </c>
    </row>
    <row r="145" spans="4:58" x14ac:dyDescent="0.2">
      <c r="D145" s="37">
        <f>+PAT!A118</f>
        <v>46143</v>
      </c>
      <c r="E145" s="222">
        <f>'Salida Stata'!I115</f>
        <v>11665.33984375</v>
      </c>
      <c r="F145" s="222">
        <f>'Salida Stata'!O115</f>
        <v>11545.5810546875</v>
      </c>
      <c r="G145" s="222">
        <f>'Salida Stata'!U115</f>
        <v>11566.3984375</v>
      </c>
      <c r="H145" s="222">
        <f>'Salida Stata'!AA115</f>
        <v>11633.9951171875</v>
      </c>
      <c r="I145" s="222">
        <f>'Salida Stata'!AG115</f>
        <v>11690.9150390625</v>
      </c>
      <c r="J145" s="222">
        <f>'Salida Stata'!AM115</f>
        <v>11580.2802734375</v>
      </c>
      <c r="K145" s="222">
        <f>'Salida Stata'!AS115</f>
        <v>11642.7548828125</v>
      </c>
      <c r="L145" s="222">
        <f>'Salida Stata'!AY115</f>
        <v>11760.3916015625</v>
      </c>
      <c r="M145" s="222">
        <f>'Salida Stata'!BE115</f>
        <v>11714.6748046875</v>
      </c>
      <c r="N145" s="222">
        <f>'Salida Stata'!BK115</f>
        <v>11759.9931640625</v>
      </c>
      <c r="O145" s="19" cm="1">
        <f t="array" ref="O145">+SUMPRODUCT($E$30:$N$30/100,$E145:$N145)/$D$14*100</f>
        <v>11400.303340092209</v>
      </c>
      <c r="Q145" s="24">
        <f t="shared" ref="Q145" si="369">+E145/E144-1</f>
        <v>1.6446004155535876E-2</v>
      </c>
      <c r="R145" s="24">
        <f t="shared" ref="R145" si="370">+F145/F144-1</f>
        <v>1.7017773826853322E-2</v>
      </c>
      <c r="S145" s="24">
        <f t="shared" ref="S145" si="371">+G145/G144-1</f>
        <v>1.692611293554247E-2</v>
      </c>
      <c r="T145" s="24">
        <f t="shared" ref="T145" si="372">+H145/H144-1</f>
        <v>1.6816392568674399E-2</v>
      </c>
      <c r="U145" s="24">
        <f t="shared" ref="U145" si="373">+I145/I144-1</f>
        <v>1.7044969430023871E-2</v>
      </c>
      <c r="V145" s="24">
        <f t="shared" ref="V145" si="374">+J145/J144-1</f>
        <v>1.7104346411218829E-2</v>
      </c>
      <c r="W145" s="24">
        <f t="shared" ref="W145" si="375">+K145/K144-1</f>
        <v>1.6575505677243196E-2</v>
      </c>
      <c r="X145" s="24">
        <f t="shared" ref="X145" si="376">+L145/L144-1</f>
        <v>1.7118471440652705E-2</v>
      </c>
      <c r="Y145" s="24">
        <f t="shared" ref="Y145" si="377">+M145/M144-1</f>
        <v>1.6460353703816821E-2</v>
      </c>
      <c r="Z145" s="24">
        <f t="shared" ref="Z145" si="378">+N145/N144-1</f>
        <v>1.6372634396686125E-2</v>
      </c>
      <c r="AA145" s="24">
        <f t="shared" ref="AA145" si="379">+O145/O144-1</f>
        <v>1.6691039842875455E-2</v>
      </c>
      <c r="AB145" s="24">
        <f>+PAT!Y118</f>
        <v>2.1953218495307514E-2</v>
      </c>
      <c r="AD145" s="24">
        <f t="shared" ref="AD145" si="380">+E145/E133-1</f>
        <v>0.31723869778791203</v>
      </c>
      <c r="AE145" s="24">
        <f t="shared" ref="AE145" si="381">+F145/F133-1</f>
        <v>0.31351700930741755</v>
      </c>
      <c r="AF145" s="24">
        <f t="shared" ref="AF145" si="382">+G145/G133-1</f>
        <v>0.31714239070624406</v>
      </c>
      <c r="AG145" s="24">
        <f t="shared" ref="AG145" si="383">+H145/H133-1</f>
        <v>0.32307546905154405</v>
      </c>
      <c r="AH145" s="24">
        <f t="shared" ref="AH145" si="384">+I145/I133-1</f>
        <v>0.32195114140679082</v>
      </c>
      <c r="AI145" s="24">
        <f t="shared" ref="AI145" si="385">+J145/J133-1</f>
        <v>0.31459530062001528</v>
      </c>
      <c r="AJ145" s="24">
        <f t="shared" ref="AJ145" si="386">+K145/K133-1</f>
        <v>0.32282908479969064</v>
      </c>
      <c r="AK145" s="24">
        <f t="shared" ref="AK145" si="387">+L145/L133-1</f>
        <v>0.32652500121993699</v>
      </c>
      <c r="AL145" s="24">
        <f t="shared" ref="AL145" si="388">+M145/M133-1</f>
        <v>0.330045831583345</v>
      </c>
      <c r="AM145" s="24">
        <f t="shared" ref="AM145" si="389">+N145/N133-1</f>
        <v>0.32979402063647556</v>
      </c>
      <c r="AN145" s="24">
        <f t="shared" ref="AN145" si="390">+O145/O133-1</f>
        <v>0.32462730319613975</v>
      </c>
      <c r="AO145" s="24">
        <f>+PAT!AV118</f>
        <v>0.32186649004611589</v>
      </c>
      <c r="AQ145" s="24">
        <f t="shared" ref="AQ145" si="391">+Q145-Z145</f>
        <v>7.336975884975061E-5</v>
      </c>
      <c r="AR145" s="24">
        <f t="shared" ref="AR145" si="392">+AD145-AM145</f>
        <v>-1.2555322848563533E-2</v>
      </c>
      <c r="AS145" s="35">
        <f t="shared" ref="AS145" si="393">+D145</f>
        <v>46143</v>
      </c>
      <c r="AT145" s="19">
        <f t="shared" ref="AT145" si="394">+E145</f>
        <v>11665.33984375</v>
      </c>
      <c r="AU145" s="19">
        <f t="shared" ref="AU145" si="395">+N145</f>
        <v>11759.9931640625</v>
      </c>
      <c r="AV145" s="52">
        <f t="shared" si="34"/>
        <v>-0.946533203125</v>
      </c>
      <c r="AW145" s="52">
        <f t="shared" si="71"/>
        <v>0.22680247307286905</v>
      </c>
      <c r="AZ145" s="24">
        <f t="shared" ref="AZ145" si="396">+AT145/AT$32</f>
        <v>116.6533984375</v>
      </c>
      <c r="BA145" s="24">
        <f t="shared" ref="BA145" si="397">+AU145/AU$32</f>
        <v>117.599931640625</v>
      </c>
      <c r="BB145" s="24">
        <f t="shared" ref="BB145" si="398">+AZ145-BA145</f>
        <v>-0.946533203125</v>
      </c>
      <c r="BD145" s="24">
        <f t="shared" ref="BD145" si="399">+AT145/AT$82</f>
        <v>28.83609017020504</v>
      </c>
      <c r="BE145" s="24">
        <f t="shared" ref="BE145" si="400">+AU145/AU$82</f>
        <v>28.609287697132171</v>
      </c>
      <c r="BF145" s="24">
        <f t="shared" ref="BF145" si="401">+BD145-BE145</f>
        <v>0.22680247307286905</v>
      </c>
    </row>
    <row r="146" spans="4:58" x14ac:dyDescent="0.2">
      <c r="D146" s="37">
        <f>+PAT!A119</f>
        <v>46174</v>
      </c>
      <c r="E146" s="222">
        <f>'Salida Stata'!I116</f>
        <v>11861.357421875</v>
      </c>
      <c r="F146" s="222">
        <f>'Salida Stata'!O116</f>
        <v>11734.9375</v>
      </c>
      <c r="G146" s="222">
        <f>'Salida Stata'!U116</f>
        <v>11758.216796875</v>
      </c>
      <c r="H146" s="222">
        <f>'Salida Stata'!AA116</f>
        <v>11828.5224609375</v>
      </c>
      <c r="I146" s="222">
        <f>'Salida Stata'!AG116</f>
        <v>11884.81640625</v>
      </c>
      <c r="J146" s="222">
        <f>'Salida Stata'!AM116</f>
        <v>11774.8740234375</v>
      </c>
      <c r="K146" s="222">
        <f>'Salida Stata'!AS116</f>
        <v>11832.3662109375</v>
      </c>
      <c r="L146" s="222">
        <f>'Salida Stata'!AY116</f>
        <v>11956.880859375</v>
      </c>
      <c r="M146" s="222">
        <f>'Salida Stata'!BE116</f>
        <v>11910.6044921875</v>
      </c>
      <c r="N146" s="222">
        <f>'Salida Stata'!BK116</f>
        <v>11962.59765625</v>
      </c>
      <c r="O146" s="19" cm="1">
        <f t="array" ref="O146">+SUMPRODUCT($E$30:$N$30/100,$E146:$N146)/$D$14*100</f>
        <v>11591.674463609555</v>
      </c>
      <c r="Q146" s="24">
        <f t="shared" ref="Q146" si="402">+E146/E145-1</f>
        <v>1.6803417710116841E-2</v>
      </c>
      <c r="R146" s="24">
        <f t="shared" ref="R146" si="403">+F146/F145-1</f>
        <v>1.6400772244860029E-2</v>
      </c>
      <c r="S146" s="24">
        <f t="shared" ref="S146" si="404">+G146/G145-1</f>
        <v>1.6584104413444489E-2</v>
      </c>
      <c r="T146" s="24">
        <f t="shared" ref="T146" si="405">+H146/H145-1</f>
        <v>1.6720596991021131E-2</v>
      </c>
      <c r="U146" s="24">
        <f t="shared" ref="U146" si="406">+I146/I145-1</f>
        <v>1.6585645053413201E-2</v>
      </c>
      <c r="V146" s="24">
        <f t="shared" ref="V146" si="407">+J146/J145-1</f>
        <v>1.6803889491893598E-2</v>
      </c>
      <c r="W146" s="24">
        <f t="shared" ref="W146" si="408">+K146/K145-1</f>
        <v>1.6285778583633226E-2</v>
      </c>
      <c r="X146" s="24">
        <f t="shared" ref="X146" si="409">+L146/L145-1</f>
        <v>1.67077138644256E-2</v>
      </c>
      <c r="Y146" s="24">
        <f t="shared" ref="Y146" si="410">+M146/M145-1</f>
        <v>1.6725149504073444E-2</v>
      </c>
      <c r="Z146" s="24">
        <f t="shared" ref="Z146" si="411">+N146/N145-1</f>
        <v>1.7228283159776092E-2</v>
      </c>
      <c r="AA146" s="24">
        <f t="shared" ref="AA146" si="412">+O146/O145-1</f>
        <v>1.6786493991290508E-2</v>
      </c>
      <c r="AB146" s="24">
        <f>+PAT!Y119</f>
        <v>2.0370890953751442E-2</v>
      </c>
      <c r="AD146" s="24">
        <f t="shared" ref="AD146" si="413">+E146/E134-1</f>
        <v>0.31563651693620587</v>
      </c>
      <c r="AE146" s="24">
        <f t="shared" ref="AE146" si="414">+F146/F134-1</f>
        <v>0.31156776570689737</v>
      </c>
      <c r="AF146" s="24">
        <f t="shared" ref="AF146" si="415">+G146/G134-1</f>
        <v>0.31552576227671647</v>
      </c>
      <c r="AG146" s="24">
        <f t="shared" ref="AG146" si="416">+H146/H134-1</f>
        <v>0.32166213506295915</v>
      </c>
      <c r="AH146" s="24">
        <f t="shared" ref="AH146" si="417">+I146/I134-1</f>
        <v>0.32049575343617676</v>
      </c>
      <c r="AI146" s="24">
        <f t="shared" ref="AI146" si="418">+J146/J134-1</f>
        <v>0.31279789124356538</v>
      </c>
      <c r="AJ146" s="24">
        <f t="shared" ref="AJ146" si="419">+K146/K134-1</f>
        <v>0.31963148950658016</v>
      </c>
      <c r="AK146" s="24">
        <f t="shared" ref="AK146" si="420">+L146/L134-1</f>
        <v>0.32420302394497202</v>
      </c>
      <c r="AL146" s="24">
        <f t="shared" ref="AL146" si="421">+M146/M134-1</f>
        <v>0.32678931137156852</v>
      </c>
      <c r="AM146" s="24">
        <f t="shared" ref="AM146" si="422">+N146/N134-1</f>
        <v>0.32622674918705719</v>
      </c>
      <c r="AN146" s="24">
        <f t="shared" ref="AN146" si="423">+O146/O134-1</f>
        <v>0.3219446900711449</v>
      </c>
      <c r="AO146" s="24">
        <f>+PAT!AV119</f>
        <v>0.31900799768082377</v>
      </c>
      <c r="AQ146" s="24">
        <f t="shared" ref="AQ146" si="424">+Q146-Z146</f>
        <v>-4.2486544965925077E-4</v>
      </c>
      <c r="AR146" s="24">
        <f t="shared" ref="AR146" si="425">+AD146-AM146</f>
        <v>-1.0590232250851317E-2</v>
      </c>
      <c r="AS146" s="35">
        <f t="shared" ref="AS146" si="426">+D146</f>
        <v>46174</v>
      </c>
      <c r="AT146" s="19">
        <f t="shared" ref="AT146" si="427">+E146</f>
        <v>11861.357421875</v>
      </c>
      <c r="AU146" s="19">
        <f t="shared" ref="AU146" si="428">+N146</f>
        <v>11962.59765625</v>
      </c>
      <c r="AV146" s="52">
        <f t="shared" si="34"/>
        <v>-1.0124023437499972</v>
      </c>
      <c r="AW146" s="52">
        <f t="shared" si="71"/>
        <v>0.21845843188372527</v>
      </c>
      <c r="AZ146" s="24">
        <f t="shared" ref="AZ146" si="429">+AT146/AT$32</f>
        <v>118.61357421875</v>
      </c>
      <c r="BA146" s="24">
        <f t="shared" ref="BA146" si="430">+AU146/AU$32</f>
        <v>119.6259765625</v>
      </c>
      <c r="BB146" s="24">
        <f t="shared" ref="BB146" si="431">+AZ146-BA146</f>
        <v>-1.0124023437499972</v>
      </c>
      <c r="BD146" s="24">
        <f t="shared" ref="BD146" si="432">+AT146/AT$82</f>
        <v>29.320635038461589</v>
      </c>
      <c r="BE146" s="24">
        <f t="shared" ref="BE146" si="433">+AU146/AU$82</f>
        <v>29.102176606577864</v>
      </c>
      <c r="BF146" s="24">
        <f t="shared" ref="BF146" si="434">+BD146-BE146</f>
        <v>0.21845843188372527</v>
      </c>
    </row>
    <row r="147" spans="4:58" x14ac:dyDescent="0.2">
      <c r="D147" s="37">
        <f>+PAT!A120</f>
        <v>46204</v>
      </c>
      <c r="E147" s="222">
        <f>'Salida Stata'!I117</f>
        <v>12097.240234375</v>
      </c>
      <c r="F147" s="222">
        <f>'Salida Stata'!O117</f>
        <v>11970.5810546875</v>
      </c>
      <c r="G147" s="222">
        <f>'Salida Stata'!U117</f>
        <v>11990.5810546875</v>
      </c>
      <c r="H147" s="222">
        <f>'Salida Stata'!AA117</f>
        <v>12060.8203125</v>
      </c>
      <c r="I147" s="222">
        <f>'Salida Stata'!AG117</f>
        <v>12121.2666015625</v>
      </c>
      <c r="J147" s="222">
        <f>'Salida Stata'!AM117</f>
        <v>12020.33984375</v>
      </c>
      <c r="K147" s="222">
        <f>'Salida Stata'!AS117</f>
        <v>12079.9140625</v>
      </c>
      <c r="L147" s="222">
        <f>'Salida Stata'!AY117</f>
        <v>12213.76953125</v>
      </c>
      <c r="M147" s="222">
        <f>'Salida Stata'!BE117</f>
        <v>12163.708984375</v>
      </c>
      <c r="N147" s="222">
        <f>'Salida Stata'!BK117</f>
        <v>12226.8388671875</v>
      </c>
      <c r="O147" s="19" cm="1">
        <f t="array" ref="O147">+SUMPRODUCT($E$30:$N$30/100,$E147:$N147)/$D$14*100</f>
        <v>11836.221678365699</v>
      </c>
      <c r="Q147" s="24">
        <f t="shared" ref="Q147" si="435">+E147/E146-1</f>
        <v>1.9886662555584023E-2</v>
      </c>
      <c r="R147" s="24">
        <f t="shared" ref="R147" si="436">+F147/F146-1</f>
        <v>2.0080512119259319E-2</v>
      </c>
      <c r="S147" s="24">
        <f t="shared" ref="S147" si="437">+G147/G146-1</f>
        <v>1.9761862009063824E-2</v>
      </c>
      <c r="T147" s="24">
        <f t="shared" ref="T147" si="438">+H147/H146-1</f>
        <v>1.9638788557881259E-2</v>
      </c>
      <c r="U147" s="24">
        <f t="shared" ref="U147" si="439">+I147/I146-1</f>
        <v>1.9895149174383064E-2</v>
      </c>
      <c r="V147" s="24">
        <f t="shared" ref="V147" si="440">+J147/J146-1</f>
        <v>2.0846577196826699E-2</v>
      </c>
      <c r="W147" s="24">
        <f t="shared" ref="W147" si="441">+K147/K146-1</f>
        <v>2.0921246617069178E-2</v>
      </c>
      <c r="X147" s="24">
        <f t="shared" ref="X147" si="442">+L147/L146-1</f>
        <v>2.1484589074380667E-2</v>
      </c>
      <c r="Y147" s="24">
        <f t="shared" ref="Y147" si="443">+M147/M146-1</f>
        <v>2.1250348154329135E-2</v>
      </c>
      <c r="Z147" s="24">
        <f t="shared" ref="Z147" si="444">+N147/N146-1</f>
        <v>2.2088949117121226E-2</v>
      </c>
      <c r="AA147" s="24">
        <f t="shared" ref="AA147" si="445">+O147/O146-1</f>
        <v>2.1096798009973883E-2</v>
      </c>
      <c r="AB147" s="24">
        <f>+PAT!Y120</f>
        <v>2.2687379935419472E-2</v>
      </c>
      <c r="AD147" s="24">
        <f t="shared" ref="AD147" si="446">+E147/E135-1</f>
        <v>0.3170236368581123</v>
      </c>
      <c r="AE147" s="24">
        <f t="shared" ref="AE147" si="447">+F147/F135-1</f>
        <v>0.31221412110089219</v>
      </c>
      <c r="AF147" s="24">
        <f t="shared" ref="AF147" si="448">+G147/G135-1</f>
        <v>0.31527202194784687</v>
      </c>
      <c r="AG147" s="24">
        <f t="shared" ref="AG147" si="449">+H147/H135-1</f>
        <v>0.32002831957684807</v>
      </c>
      <c r="AH147" s="24">
        <f t="shared" ref="AH147" si="450">+I147/I135-1</f>
        <v>0.31969550469978003</v>
      </c>
      <c r="AI147" s="24">
        <f t="shared" ref="AI147" si="451">+J147/J135-1</f>
        <v>0.31342541418188485</v>
      </c>
      <c r="AJ147" s="24">
        <f t="shared" ref="AJ147" si="452">+K147/K135-1</f>
        <v>0.31946591731647067</v>
      </c>
      <c r="AK147" s="24">
        <f t="shared" ref="AK147" si="453">+L147/L135-1</f>
        <v>0.32309001484851674</v>
      </c>
      <c r="AL147" s="24">
        <f t="shared" ref="AL147" si="454">+M147/M135-1</f>
        <v>0.32537609278072543</v>
      </c>
      <c r="AM147" s="24">
        <f t="shared" ref="AM147" si="455">+N147/N135-1</f>
        <v>0.32534169648794498</v>
      </c>
      <c r="AN147" s="24">
        <f t="shared" ref="AN147" si="456">+O147/O135-1</f>
        <v>0.32130744244575582</v>
      </c>
      <c r="AO147" s="24">
        <f>+PAT!AV120</f>
        <v>0.31774242867344382</v>
      </c>
      <c r="AQ147" s="24">
        <f t="shared" ref="AQ147" si="457">+Q147-Z147</f>
        <v>-2.2022865615372034E-3</v>
      </c>
      <c r="AR147" s="24">
        <f t="shared" ref="AR147" si="458">+AD147-AM147</f>
        <v>-8.3180596298326748E-3</v>
      </c>
      <c r="AS147" s="35">
        <f t="shared" ref="AS147" si="459">+D147</f>
        <v>46204</v>
      </c>
      <c r="AT147" s="19">
        <f t="shared" ref="AT147" si="460">+E147</f>
        <v>12097.240234375</v>
      </c>
      <c r="AU147" s="19">
        <f t="shared" ref="AU147" si="461">+N147</f>
        <v>12226.8388671875</v>
      </c>
      <c r="AV147" s="52">
        <f t="shared" si="34"/>
        <v>-1.2959863281249966</v>
      </c>
      <c r="AW147" s="52">
        <f t="shared" si="71"/>
        <v>0.15871150854886906</v>
      </c>
      <c r="AZ147" s="24">
        <f t="shared" ref="AZ147" si="462">+AT147/AT$32</f>
        <v>120.97240234375001</v>
      </c>
      <c r="BA147" s="24">
        <f t="shared" ref="BA147" si="463">+AU147/AU$32</f>
        <v>122.268388671875</v>
      </c>
      <c r="BB147" s="24">
        <f t="shared" ref="BB147" si="464">+AZ147-BA147</f>
        <v>-1.2959863281249966</v>
      </c>
      <c r="BD147" s="24">
        <f t="shared" ref="BD147" si="465">+AT147/AT$82</f>
        <v>29.903724613386906</v>
      </c>
      <c r="BE147" s="24">
        <f t="shared" ref="BE147" si="466">+AU147/AU$82</f>
        <v>29.745013104838037</v>
      </c>
      <c r="BF147" s="24">
        <f t="shared" ref="BF147" si="467">+BD147-BE147</f>
        <v>0.15871150854886906</v>
      </c>
    </row>
    <row r="148" spans="4:58" x14ac:dyDescent="0.2">
      <c r="D148" s="37">
        <f>+PAT!A121</f>
        <v>46235</v>
      </c>
      <c r="E148" s="222">
        <f>'Salida Stata'!I118</f>
        <v>12310.8798828125</v>
      </c>
      <c r="F148" s="222">
        <f>'Salida Stata'!O118</f>
        <v>12175.970703125</v>
      </c>
      <c r="G148" s="222">
        <f>'Salida Stata'!U118</f>
        <v>12197.935546875</v>
      </c>
      <c r="H148" s="222">
        <f>'Salida Stata'!AA118</f>
        <v>12272.134765625</v>
      </c>
      <c r="I148" s="222">
        <f>'Salida Stata'!AG118</f>
        <v>12340.0791015625</v>
      </c>
      <c r="J148" s="222">
        <f>'Salida Stata'!AM118</f>
        <v>12236.8046875</v>
      </c>
      <c r="K148" s="222">
        <f>'Salida Stata'!AS118</f>
        <v>12295.744140625</v>
      </c>
      <c r="L148" s="222">
        <f>'Salida Stata'!AY118</f>
        <v>12436.8369140625</v>
      </c>
      <c r="M148" s="222">
        <f>'Salida Stata'!BE118</f>
        <v>12382.48046875</v>
      </c>
      <c r="N148" s="222">
        <f>'Salida Stata'!BK118</f>
        <v>12444.884765625</v>
      </c>
      <c r="O148" s="19" cm="1">
        <f t="array" ref="O148">+SUMPRODUCT($E$30:$N$30/100,$E148:$N148)/$D$14*100</f>
        <v>12047.626354186035</v>
      </c>
      <c r="Q148" s="24">
        <f t="shared" ref="Q148" si="468">+E148/E147-1</f>
        <v>1.7660197226672558E-2</v>
      </c>
      <c r="R148" s="24">
        <f t="shared" ref="R148" si="469">+F148/F147-1</f>
        <v>1.7157867901247181E-2</v>
      </c>
      <c r="S148" s="24">
        <f t="shared" ref="S148" si="470">+G148/G147-1</f>
        <v>1.7293114590676062E-2</v>
      </c>
      <c r="T148" s="24">
        <f t="shared" ref="T148" si="471">+H148/H147-1</f>
        <v>1.7520736371968937E-2</v>
      </c>
      <c r="U148" s="24">
        <f t="shared" ref="U148" si="472">+I148/I147-1</f>
        <v>1.8051950113183279E-2</v>
      </c>
      <c r="V148" s="24">
        <f t="shared" ref="V148" si="473">+J148/J147-1</f>
        <v>1.8008213292118436E-2</v>
      </c>
      <c r="W148" s="24">
        <f t="shared" ref="W148" si="474">+K148/K147-1</f>
        <v>1.7866855426977413E-2</v>
      </c>
      <c r="X148" s="24">
        <f t="shared" ref="X148" si="475">+L148/L147-1</f>
        <v>1.8263598493631461E-2</v>
      </c>
      <c r="Y148" s="24">
        <f t="shared" ref="Y148" si="476">+M148/M147-1</f>
        <v>1.7985590139983243E-2</v>
      </c>
      <c r="Z148" s="24">
        <f t="shared" ref="Z148" si="477">+N148/N147-1</f>
        <v>1.7833382839669065E-2</v>
      </c>
      <c r="AA148" s="24">
        <f t="shared" ref="AA148" si="478">+O148/O147-1</f>
        <v>1.7860824303987499E-2</v>
      </c>
      <c r="AB148" s="24">
        <f>+PAT!Y121</f>
        <v>1.7788528225526568E-2</v>
      </c>
      <c r="AD148" s="24">
        <f t="shared" ref="AD148" si="479">+E148/E136-1</f>
        <v>0.31713497562227344</v>
      </c>
      <c r="AE148" s="24">
        <f t="shared" ref="AE148" si="480">+F148/F136-1</f>
        <v>0.31142711931865752</v>
      </c>
      <c r="AF148" s="24">
        <f t="shared" ref="AF148" si="481">+G148/G136-1</f>
        <v>0.31457796366322976</v>
      </c>
      <c r="AG148" s="24">
        <f t="shared" ref="AG148" si="482">+H148/H136-1</f>
        <v>0.31832215417068555</v>
      </c>
      <c r="AH148" s="24">
        <f t="shared" ref="AH148" si="483">+I148/I136-1</f>
        <v>0.31850117364817598</v>
      </c>
      <c r="AI148" s="24">
        <f t="shared" ref="AI148" si="484">+J148/J136-1</f>
        <v>0.31274220748124959</v>
      </c>
      <c r="AJ148" s="24">
        <f t="shared" ref="AJ148" si="485">+K148/K136-1</f>
        <v>0.31730182733849377</v>
      </c>
      <c r="AK148" s="24">
        <f t="shared" ref="AK148" si="486">+L148/L136-1</f>
        <v>0.32030345375835356</v>
      </c>
      <c r="AL148" s="24">
        <f t="shared" ref="AL148" si="487">+M148/M136-1</f>
        <v>0.32176914161718417</v>
      </c>
      <c r="AM148" s="24">
        <f t="shared" ref="AM148" si="488">+N148/N136-1</f>
        <v>0.32195641335835989</v>
      </c>
      <c r="AN148" s="24">
        <f t="shared" ref="AN148" si="489">+O148/O136-1</f>
        <v>0.31892667948065423</v>
      </c>
      <c r="AO148" s="24">
        <f>+PAT!AV121</f>
        <v>0.31561484394050932</v>
      </c>
      <c r="AQ148" s="24">
        <f t="shared" ref="AQ148" si="490">+Q148-Z148</f>
        <v>-1.7318561299650703E-4</v>
      </c>
      <c r="AR148" s="24">
        <f t="shared" ref="AR148" si="491">+AD148-AM148</f>
        <v>-4.8214377360864535E-3</v>
      </c>
      <c r="AS148" s="35">
        <f t="shared" ref="AS148" si="492">+D148</f>
        <v>46235</v>
      </c>
      <c r="AT148" s="19">
        <f t="shared" ref="AT148" si="493">+E148</f>
        <v>12310.8798828125</v>
      </c>
      <c r="AU148" s="19">
        <f t="shared" ref="AU148" si="494">+N148</f>
        <v>12444.884765625</v>
      </c>
      <c r="AV148" s="52">
        <f t="shared" si="34"/>
        <v>-1.340048828124992</v>
      </c>
      <c r="AW148" s="52">
        <f t="shared" si="71"/>
        <v>0.15636297676383393</v>
      </c>
      <c r="AZ148" s="24">
        <f t="shared" ref="AZ148" si="495">+AT148/AT$32</f>
        <v>123.108798828125</v>
      </c>
      <c r="BA148" s="24">
        <f t="shared" ref="BA148" si="496">+AU148/AU$32</f>
        <v>124.44884765625</v>
      </c>
      <c r="BB148" s="24">
        <f t="shared" ref="BB148" si="497">+AZ148-BA148</f>
        <v>-1.340048828124992</v>
      </c>
      <c r="BD148" s="24">
        <f t="shared" ref="BD148" si="498">+AT148/AT$82</f>
        <v>30.431830287871421</v>
      </c>
      <c r="BE148" s="24">
        <f t="shared" ref="BE148" si="499">+AU148/AU$82</f>
        <v>30.275467311107587</v>
      </c>
      <c r="BF148" s="24">
        <f t="shared" ref="BF148" si="500">+BD148-BE148</f>
        <v>0.15636297676383393</v>
      </c>
    </row>
    <row r="149" spans="4:58" x14ac:dyDescent="0.2">
      <c r="D149" s="37">
        <f>+PAT!A122</f>
        <v>46266</v>
      </c>
      <c r="E149" s="222">
        <f>'Salida Stata'!I119</f>
        <v>12491.7578125</v>
      </c>
      <c r="F149" s="222">
        <f>'Salida Stata'!O119</f>
        <v>12346.763671875</v>
      </c>
      <c r="G149" s="222">
        <f>'Salida Stata'!U119</f>
        <v>12373.8798828125</v>
      </c>
      <c r="H149" s="222">
        <f>'Salida Stata'!AA119</f>
        <v>12448.8486328125</v>
      </c>
      <c r="I149" s="222">
        <f>'Salida Stata'!AG119</f>
        <v>12520.89453125</v>
      </c>
      <c r="J149" s="222">
        <f>'Salida Stata'!AM119</f>
        <v>12409.220703125</v>
      </c>
      <c r="K149" s="222">
        <f>'Salida Stata'!AS119</f>
        <v>12465.107421875</v>
      </c>
      <c r="L149" s="222">
        <f>'Salida Stata'!AY119</f>
        <v>12608.1025390625</v>
      </c>
      <c r="M149" s="222">
        <f>'Salida Stata'!BE119</f>
        <v>12552.27734375</v>
      </c>
      <c r="N149" s="222">
        <f>'Salida Stata'!BK119</f>
        <v>12612.3408203125</v>
      </c>
      <c r="O149" s="19" cm="1">
        <f t="array" ref="O149">+SUMPRODUCT($E$30:$N$30/100,$E149:$N149)/$D$14*100</f>
        <v>12214.586124283285</v>
      </c>
      <c r="Q149" s="24">
        <f t="shared" ref="Q149" si="501">+E149/E148-1</f>
        <v>1.469252656262432E-2</v>
      </c>
      <c r="R149" s="24">
        <f t="shared" ref="R149" si="502">+F149/F148-1</f>
        <v>1.4027051552133463E-2</v>
      </c>
      <c r="S149" s="24">
        <f t="shared" ref="S149" si="503">+G149/G148-1</f>
        <v>1.44241076911229E-2</v>
      </c>
      <c r="T149" s="24">
        <f t="shared" ref="T149" si="504">+H149/H148-1</f>
        <v>1.439960288592057E-2</v>
      </c>
      <c r="U149" s="24">
        <f t="shared" ref="U149" si="505">+I149/I148-1</f>
        <v>1.4652696161777889E-2</v>
      </c>
      <c r="V149" s="24">
        <f t="shared" ref="V149" si="506">+J149/J148-1</f>
        <v>1.4089954038501995E-2</v>
      </c>
      <c r="W149" s="24">
        <f t="shared" ref="W149" si="507">+K149/K148-1</f>
        <v>1.3774138377719236E-2</v>
      </c>
      <c r="X149" s="24">
        <f t="shared" ref="X149" si="508">+L149/L148-1</f>
        <v>1.3770834673111132E-2</v>
      </c>
      <c r="Y149" s="24">
        <f t="shared" ref="Y149" si="509">+M149/M148-1</f>
        <v>1.3712670529020476E-2</v>
      </c>
      <c r="Z149" s="24">
        <f t="shared" ref="Z149" si="510">+N149/N148-1</f>
        <v>1.3455814002395927E-2</v>
      </c>
      <c r="AA149" s="24">
        <f t="shared" ref="AA149" si="511">+O149/O148-1</f>
        <v>1.3858312433406406E-2</v>
      </c>
      <c r="AB149" s="24">
        <f>+PAT!Y122</f>
        <v>1.263162215425595E-2</v>
      </c>
      <c r="AD149" s="24">
        <f t="shared" ref="AD149" si="512">+E149/E137-1</f>
        <v>0.30676613904543548</v>
      </c>
      <c r="AE149" s="24">
        <f t="shared" ref="AE149" si="513">+F149/F137-1</f>
        <v>0.30044751629894106</v>
      </c>
      <c r="AF149" s="24">
        <f t="shared" ref="AF149" si="514">+G149/G137-1</f>
        <v>0.303503224847399</v>
      </c>
      <c r="AG149" s="24">
        <f t="shared" ref="AG149" si="515">+H149/H137-1</f>
        <v>0.30609746801359505</v>
      </c>
      <c r="AH149" s="24">
        <f t="shared" ref="AH149" si="516">+I149/I137-1</f>
        <v>0.30665306482260446</v>
      </c>
      <c r="AI149" s="24">
        <f t="shared" ref="AI149" si="517">+J149/J137-1</f>
        <v>0.30140659394230873</v>
      </c>
      <c r="AJ149" s="24">
        <f t="shared" ref="AJ149" si="518">+K149/K137-1</f>
        <v>0.3044170506307291</v>
      </c>
      <c r="AK149" s="24">
        <f t="shared" ref="AK149" si="519">+L149/L137-1</f>
        <v>0.3066610408718915</v>
      </c>
      <c r="AL149" s="24">
        <f t="shared" ref="AL149" si="520">+M149/M137-1</f>
        <v>0.30763317712512883</v>
      </c>
      <c r="AM149" s="24">
        <f t="shared" ref="AM149" si="521">+N149/N137-1</f>
        <v>0.30751143170724871</v>
      </c>
      <c r="AN149" s="24">
        <f t="shared" ref="AN149" si="522">+O149/O137-1</f>
        <v>0.3058171986402467</v>
      </c>
      <c r="AO149" s="24">
        <f>+PAT!AV122</f>
        <v>0.30301645276281608</v>
      </c>
      <c r="AQ149" s="24">
        <f t="shared" ref="AQ149" si="523">+Q149-Z149</f>
        <v>1.2367125602283924E-3</v>
      </c>
      <c r="AR149" s="24">
        <f t="shared" ref="AR149" si="524">+AD149-AM149</f>
        <v>-7.4529266181322384E-4</v>
      </c>
      <c r="AS149" s="35">
        <f t="shared" ref="AS149" si="525">+D149</f>
        <v>46266</v>
      </c>
      <c r="AT149" s="19">
        <f t="shared" ref="AT149" si="526">+E149</f>
        <v>12491.7578125</v>
      </c>
      <c r="AU149" s="19">
        <f t="shared" ref="AU149" si="527">+N149</f>
        <v>12612.3408203125</v>
      </c>
      <c r="AV149" s="52">
        <f t="shared" si="34"/>
        <v>-1.2058300781249898</v>
      </c>
      <c r="AW149" s="52">
        <f t="shared" si="71"/>
        <v>0.19610239464378054</v>
      </c>
      <c r="AZ149" s="24">
        <f t="shared" ref="AZ149" si="528">+AT149/AT$32</f>
        <v>124.91757812500001</v>
      </c>
      <c r="BA149" s="24">
        <f t="shared" ref="BA149" si="529">+AU149/AU$32</f>
        <v>126.123408203125</v>
      </c>
      <c r="BB149" s="24">
        <f t="shared" ref="BB149" si="530">+AZ149-BA149</f>
        <v>-1.2058300781249898</v>
      </c>
      <c r="BD149" s="24">
        <f t="shared" ref="BD149" si="531">+AT149/AT$82</f>
        <v>30.878950762725246</v>
      </c>
      <c r="BE149" s="24">
        <f t="shared" ref="BE149" si="532">+AU149/AU$82</f>
        <v>30.682848368081466</v>
      </c>
      <c r="BF149" s="24">
        <f t="shared" ref="BF149" si="533">+BD149-BE149</f>
        <v>0.19610239464378054</v>
      </c>
    </row>
    <row r="150" spans="4:58" x14ac:dyDescent="0.2">
      <c r="D150" s="35"/>
    </row>
    <row r="151" spans="4:58" x14ac:dyDescent="0.2">
      <c r="D151" s="35"/>
    </row>
    <row r="152" spans="4:58" x14ac:dyDescent="0.2">
      <c r="D152" s="35"/>
    </row>
    <row r="153" spans="4:58" x14ac:dyDescent="0.2">
      <c r="D153" s="35"/>
    </row>
    <row r="154" spans="4:58" x14ac:dyDescent="0.2">
      <c r="D154" s="35"/>
    </row>
    <row r="155" spans="4:58" x14ac:dyDescent="0.2">
      <c r="D155" s="35"/>
    </row>
    <row r="156" spans="4:58" x14ac:dyDescent="0.2">
      <c r="D156" s="35"/>
    </row>
    <row r="157" spans="4:58" x14ac:dyDescent="0.2">
      <c r="D157" s="35"/>
    </row>
    <row r="158" spans="4:58" x14ac:dyDescent="0.2">
      <c r="D158" s="35"/>
    </row>
    <row r="159" spans="4:58" x14ac:dyDescent="0.2">
      <c r="D159" s="35"/>
    </row>
    <row r="160" spans="4:58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125" zoomScaleNormal="90" workbookViewId="0">
      <pane xSplit="2" ySplit="4" topLeftCell="C99" activePane="bottomRight" state="frozen"/>
      <selection pane="topRight" activeCell="C1" sqref="C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9" max="9" width="11.5" style="33"/>
    <col min="73" max="73" width="5.6640625" customWidth="1"/>
    <col min="74" max="74" width="22.1640625" style="43" bestFit="1" customWidth="1"/>
    <col min="75" max="75" width="17.1640625" style="43" bestFit="1" customWidth="1"/>
    <col min="76" max="83" width="17.83203125" style="43" bestFit="1" customWidth="1"/>
    <col min="84" max="84" width="11.5" style="43"/>
    <col min="85" max="85" width="12.83203125" bestFit="1" customWidth="1"/>
  </cols>
  <sheetData>
    <row r="1" spans="1:108" ht="16" thickBot="1" x14ac:dyDescent="0.25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6" thickBot="1" x14ac:dyDescent="0.25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</v>
      </c>
    </row>
    <row r="18" spans="1:109" x14ac:dyDescent="0.2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</v>
      </c>
    </row>
    <row r="19" spans="1:109" x14ac:dyDescent="0.2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</v>
      </c>
    </row>
    <row r="20" spans="1:109" x14ac:dyDescent="0.2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</v>
      </c>
    </row>
    <row r="21" spans="1:109" x14ac:dyDescent="0.2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</v>
      </c>
    </row>
    <row r="22" spans="1:109" x14ac:dyDescent="0.2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</v>
      </c>
    </row>
    <row r="23" spans="1:109" x14ac:dyDescent="0.2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6"/>
        <v>144.03552730240432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</v>
      </c>
    </row>
    <row r="24" spans="1:109" x14ac:dyDescent="0.2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</v>
      </c>
    </row>
    <row r="25" spans="1:109" x14ac:dyDescent="0.2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</v>
      </c>
    </row>
    <row r="26" spans="1:109" x14ac:dyDescent="0.2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</v>
      </c>
    </row>
    <row r="27" spans="1:109" x14ac:dyDescent="0.2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</v>
      </c>
    </row>
    <row r="28" spans="1:109" x14ac:dyDescent="0.2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</v>
      </c>
    </row>
    <row r="29" spans="1:109" x14ac:dyDescent="0.2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</v>
      </c>
    </row>
    <row r="30" spans="1:109" x14ac:dyDescent="0.2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</v>
      </c>
    </row>
    <row r="31" spans="1:109" x14ac:dyDescent="0.2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</v>
      </c>
    </row>
    <row r="32" spans="1:109" x14ac:dyDescent="0.2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</v>
      </c>
    </row>
    <row r="33" spans="1:109" x14ac:dyDescent="0.2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</v>
      </c>
    </row>
    <row r="34" spans="1:109" x14ac:dyDescent="0.2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</v>
      </c>
    </row>
    <row r="35" spans="1:109" x14ac:dyDescent="0.2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</v>
      </c>
    </row>
    <row r="36" spans="1:109" x14ac:dyDescent="0.2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</v>
      </c>
    </row>
    <row r="37" spans="1:109" x14ac:dyDescent="0.2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</v>
      </c>
    </row>
    <row r="38" spans="1:109" x14ac:dyDescent="0.2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</v>
      </c>
    </row>
    <row r="39" spans="1:109" x14ac:dyDescent="0.2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</v>
      </c>
    </row>
    <row r="40" spans="1:109" x14ac:dyDescent="0.2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</v>
      </c>
    </row>
    <row r="41" spans="1:109" x14ac:dyDescent="0.2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</v>
      </c>
    </row>
    <row r="42" spans="1:109" x14ac:dyDescent="0.2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</v>
      </c>
    </row>
    <row r="43" spans="1:109" x14ac:dyDescent="0.2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</v>
      </c>
    </row>
    <row r="44" spans="1:109" x14ac:dyDescent="0.2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</v>
      </c>
    </row>
    <row r="45" spans="1:109" x14ac:dyDescent="0.2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</v>
      </c>
    </row>
    <row r="46" spans="1:109" x14ac:dyDescent="0.2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</v>
      </c>
    </row>
    <row r="47" spans="1:109" x14ac:dyDescent="0.2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</v>
      </c>
    </row>
    <row r="48" spans="1:109" x14ac:dyDescent="0.2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</v>
      </c>
    </row>
    <row r="49" spans="1:109" x14ac:dyDescent="0.2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</v>
      </c>
    </row>
    <row r="50" spans="1:109" x14ac:dyDescent="0.2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</v>
      </c>
    </row>
    <row r="51" spans="1:109" x14ac:dyDescent="0.2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</v>
      </c>
    </row>
    <row r="52" spans="1:109" x14ac:dyDescent="0.2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</v>
      </c>
    </row>
    <row r="53" spans="1:109" x14ac:dyDescent="0.2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</v>
      </c>
    </row>
    <row r="54" spans="1:109" x14ac:dyDescent="0.2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</v>
      </c>
    </row>
    <row r="55" spans="1:109" x14ac:dyDescent="0.2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</v>
      </c>
    </row>
    <row r="56" spans="1:109" x14ac:dyDescent="0.2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</v>
      </c>
    </row>
    <row r="57" spans="1:109" x14ac:dyDescent="0.2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</v>
      </c>
    </row>
    <row r="58" spans="1:109" x14ac:dyDescent="0.2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6"/>
        <v>475.28645264533782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</v>
      </c>
    </row>
    <row r="59" spans="1:109" x14ac:dyDescent="0.2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</v>
      </c>
    </row>
    <row r="60" spans="1:109" x14ac:dyDescent="0.2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</v>
      </c>
    </row>
    <row r="61" spans="1:109" x14ac:dyDescent="0.2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</v>
      </c>
    </row>
    <row r="62" spans="1:109" x14ac:dyDescent="0.2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</v>
      </c>
    </row>
    <row r="63" spans="1:109" x14ac:dyDescent="0.2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</v>
      </c>
    </row>
    <row r="64" spans="1:109" x14ac:dyDescent="0.2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</v>
      </c>
    </row>
    <row r="65" spans="1:109" x14ac:dyDescent="0.2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</v>
      </c>
    </row>
    <row r="66" spans="1:109" x14ac:dyDescent="0.2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</v>
      </c>
    </row>
    <row r="67" spans="1:109" x14ac:dyDescent="0.2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</v>
      </c>
    </row>
    <row r="68" spans="1:109" x14ac:dyDescent="0.2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</v>
      </c>
    </row>
    <row r="69" spans="1:109" x14ac:dyDescent="0.2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</v>
      </c>
    </row>
    <row r="70" spans="1:109" x14ac:dyDescent="0.2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</v>
      </c>
    </row>
    <row r="71" spans="1:109" x14ac:dyDescent="0.2">
      <c r="A71" s="110">
        <f t="shared" ref="A71:A122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</v>
      </c>
    </row>
    <row r="72" spans="1:109" x14ac:dyDescent="0.2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</v>
      </c>
    </row>
    <row r="73" spans="1:109" x14ac:dyDescent="0.2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</v>
      </c>
    </row>
    <row r="74" spans="1:109" x14ac:dyDescent="0.2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</v>
      </c>
    </row>
    <row r="75" spans="1:109" x14ac:dyDescent="0.2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</v>
      </c>
    </row>
    <row r="76" spans="1:109" x14ac:dyDescent="0.2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</v>
      </c>
    </row>
    <row r="77" spans="1:109" x14ac:dyDescent="0.2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</v>
      </c>
    </row>
    <row r="78" spans="1:109" x14ac:dyDescent="0.2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</v>
      </c>
    </row>
    <row r="79" spans="1:109" x14ac:dyDescent="0.2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0</v>
      </c>
    </row>
    <row r="80" spans="1:109" x14ac:dyDescent="0.2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0</v>
      </c>
    </row>
    <row r="81" spans="1:109" x14ac:dyDescent="0.2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0</v>
      </c>
    </row>
    <row r="82" spans="1:109" x14ac:dyDescent="0.2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0</v>
      </c>
    </row>
    <row r="83" spans="1:109" x14ac:dyDescent="0.2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0</v>
      </c>
    </row>
    <row r="84" spans="1:109" x14ac:dyDescent="0.2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0</v>
      </c>
    </row>
    <row r="85" spans="1:109" x14ac:dyDescent="0.2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0</v>
      </c>
    </row>
    <row r="86" spans="1:109" x14ac:dyDescent="0.2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0</v>
      </c>
    </row>
    <row r="87" spans="1:109" x14ac:dyDescent="0.2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0</v>
      </c>
    </row>
    <row r="88" spans="1:109" x14ac:dyDescent="0.2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0</v>
      </c>
    </row>
    <row r="89" spans="1:109" x14ac:dyDescent="0.2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0</v>
      </c>
    </row>
    <row r="90" spans="1:109" x14ac:dyDescent="0.2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0</v>
      </c>
    </row>
    <row r="91" spans="1:109" x14ac:dyDescent="0.2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0</v>
      </c>
    </row>
    <row r="92" spans="1:109" x14ac:dyDescent="0.2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0</v>
      </c>
    </row>
    <row r="93" spans="1:109" x14ac:dyDescent="0.2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5911.306640625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5905.3908926005588</v>
      </c>
      <c r="J93" s="19" cm="1">
        <f t="array" aca="1" ref="J93" ca="1">INDIRECT(_xlfn.CONCAT(J$4,"_d!",J$1,$A93))</f>
        <v>5906.9677734375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5897.0165800308696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5731.95654296875</v>
      </c>
      <c r="AK93" s="42">
        <f t="shared" ca="1" si="55"/>
        <v>5877.0609505470711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5824.0712890625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5842.920664958785</v>
      </c>
      <c r="AZ93" s="19" cm="1">
        <f t="array" aca="1" ref="AZ93" ca="1">INDIRECT(_xlfn.CONCAT(AZ$4,"_d!",AZ$1,$A93))</f>
        <v>5814.810546875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5831.8886522586326</v>
      </c>
      <c r="BG93" s="19" cm="1">
        <f t="array" aca="1" ref="BG93" ca="1">INDIRECT(_xlfn.CONCAT(BG$4,"_d!",BG$1,$A93))</f>
        <v>5780.89306640625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5656.51611328125</v>
      </c>
      <c r="BM93" s="42">
        <f t="shared" ca="1" si="59"/>
        <v>5801.7279203765729</v>
      </c>
      <c r="BN93" s="19" cm="1">
        <f t="array" aca="1" ref="BN93" ca="1">INDIRECT(_xlfn.CONCAT(BN$4,"_d!",BN$1,$A93))</f>
        <v>5744.51513671875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5785.998046875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5767.849463127247</v>
      </c>
      <c r="BU93" s="42"/>
      <c r="BV93" s="45">
        <f t="shared" ca="1" si="61"/>
        <v>5905.3908926005588</v>
      </c>
      <c r="BW93" s="45">
        <f t="shared" ca="1" si="62"/>
        <v>5897.0165800308696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5877.0609505470711</v>
      </c>
      <c r="CA93" s="45">
        <f t="shared" ca="1" si="66"/>
        <v>5841.1946624222273</v>
      </c>
      <c r="CB93" s="45">
        <f t="shared" ca="1" si="67"/>
        <v>5842.920664958785</v>
      </c>
      <c r="CC93" s="45">
        <f t="shared" ca="1" si="68"/>
        <v>5831.8886522586326</v>
      </c>
      <c r="CD93" s="45">
        <f t="shared" ca="1" si="69"/>
        <v>5801.7279203765729</v>
      </c>
      <c r="CE93" s="45">
        <f t="shared" ca="1" si="70"/>
        <v>5767.849463127247</v>
      </c>
      <c r="CF93" s="45" cm="1">
        <f t="array" aca="1" ref="CF93" ca="1">+SUMPRODUCT($BV$3:$CE$3/100,$BV93:$CE93)</f>
        <v>5832.8494416595659</v>
      </c>
      <c r="CG93" s="35">
        <f t="shared" si="73"/>
        <v>45383</v>
      </c>
      <c r="CH93" s="24">
        <f t="shared" ca="1" si="74"/>
        <v>8.371294146853403E-2</v>
      </c>
      <c r="CI93" s="24">
        <f t="shared" ca="1" si="75"/>
        <v>8.4787752507291758E-2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8.79809532314626E-2</v>
      </c>
      <c r="CM93" s="24">
        <f t="shared" ca="1" si="79"/>
        <v>8.8393960052835618E-2</v>
      </c>
      <c r="CN93" s="24">
        <f t="shared" ca="1" si="80"/>
        <v>8.7802969318893309E-2</v>
      </c>
      <c r="CO93" s="24">
        <f t="shared" ca="1" si="81"/>
        <v>8.8291549500054467E-2</v>
      </c>
      <c r="CP93" s="24">
        <f t="shared" ca="1" si="82"/>
        <v>9.0244394076707035E-2</v>
      </c>
      <c r="CQ93" s="24">
        <f t="shared" ca="1" si="83"/>
        <v>9.0281600213603541E-2</v>
      </c>
      <c r="CR93" s="24">
        <f t="shared" ca="1" si="71"/>
        <v>8.8236703425243368E-2</v>
      </c>
      <c r="CS93" s="35">
        <f t="shared" si="84"/>
        <v>45383</v>
      </c>
      <c r="CT93" s="24">
        <f t="shared" ca="1" si="85"/>
        <v>2.8490726241070368</v>
      </c>
      <c r="CU93" s="24">
        <f t="shared" ca="1" si="86"/>
        <v>2.8581205360504511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2.8914082687811908</v>
      </c>
      <c r="CY93" s="24">
        <f t="shared" ca="1" si="90"/>
        <v>2.8850894816009074</v>
      </c>
      <c r="CZ93" s="24">
        <f t="shared" ca="1" si="91"/>
        <v>2.9032613014396915</v>
      </c>
      <c r="DA93" s="24">
        <f t="shared" ca="1" si="92"/>
        <v>2.9015368951722933</v>
      </c>
      <c r="DB93" s="24">
        <f t="shared" ca="1" si="93"/>
        <v>2.9115240309597579</v>
      </c>
      <c r="DC93" s="24">
        <f t="shared" ca="1" si="94"/>
        <v>2.9205833586102741</v>
      </c>
      <c r="DD93" s="48">
        <f t="shared" ca="1" si="95"/>
        <v>2.8949485204529957</v>
      </c>
      <c r="DE93" s="48">
        <f>+[1]NAC!AG94</f>
        <v>0</v>
      </c>
    </row>
    <row r="94" spans="1:109" x14ac:dyDescent="0.2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6161.5263671875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6148.254377602062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5918.19873046875</v>
      </c>
      <c r="W94" s="42">
        <f t="shared" ca="1" si="53"/>
        <v>6111.921643175091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6112.2314453125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5950.498046875</v>
      </c>
      <c r="AD94" s="42">
        <f t="shared" ca="1" si="54"/>
        <v>6101.038452164481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6073.82177734375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6042.4665269411025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6148.254377602062</v>
      </c>
      <c r="BX94" s="45">
        <f t="shared" ca="1" si="63"/>
        <v>6111.921643175091</v>
      </c>
      <c r="BY94" s="45">
        <f t="shared" ca="1" si="64"/>
        <v>6101.038452164481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6042.4665269411025</v>
      </c>
      <c r="CE94" s="45">
        <f t="shared" ca="1" si="70"/>
        <v>6003.3101667614037</v>
      </c>
      <c r="CF94" s="45" cm="1">
        <f t="array" aca="1" ref="CF94" ca="1">+SUMPRODUCT($BV$3:$CE$3/100,$BV94:$CE94)</f>
        <v>6078.0440076980458</v>
      </c>
      <c r="CG94" s="35">
        <f t="shared" si="73"/>
        <v>45413</v>
      </c>
      <c r="CH94" s="24">
        <f t="shared" ca="1" si="74"/>
        <v>4.276729855921757E-2</v>
      </c>
      <c r="CI94" s="24">
        <f t="shared" ca="1" si="75"/>
        <v>4.260422099235095E-2</v>
      </c>
      <c r="CJ94" s="24">
        <f t="shared" ca="1" si="76"/>
        <v>4.365736415121857E-2</v>
      </c>
      <c r="CK94" s="24">
        <f t="shared" ca="1" si="77"/>
        <v>4.3120085675588893E-2</v>
      </c>
      <c r="CL94" s="24">
        <f t="shared" ca="1" si="78"/>
        <v>4.2119112936835901E-2</v>
      </c>
      <c r="CM94" s="24">
        <f t="shared" ca="1" si="79"/>
        <v>4.2617202872379467E-2</v>
      </c>
      <c r="CN94" s="24">
        <f t="shared" ca="1" si="80"/>
        <v>4.1971899852977224E-2</v>
      </c>
      <c r="CO94" s="24">
        <f t="shared" ca="1" si="81"/>
        <v>4.1621764617770562E-2</v>
      </c>
      <c r="CP94" s="24">
        <f t="shared" ca="1" si="82"/>
        <v>4.149429443580388E-2</v>
      </c>
      <c r="CQ94" s="24">
        <f t="shared" ca="1" si="83"/>
        <v>4.0822962724566869E-2</v>
      </c>
      <c r="CR94" s="24">
        <f t="shared" ca="1" si="71"/>
        <v>4.2036841254163626E-2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2.7431827491320107</v>
      </c>
      <c r="CV94" s="24">
        <f t="shared" ca="1" si="87"/>
        <v>2.7687182403937647</v>
      </c>
      <c r="CW94" s="24">
        <f t="shared" ca="1" si="88"/>
        <v>2.7582186476611081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2.7752164016593266</v>
      </c>
      <c r="DC94" s="24">
        <f t="shared" ca="1" si="94"/>
        <v>2.7758914453588939</v>
      </c>
      <c r="DD94" s="48">
        <f t="shared" ca="1" si="95"/>
        <v>2.7665972013917646</v>
      </c>
      <c r="DE94" s="48">
        <f>+[1]NAC!AG95</f>
        <v>0</v>
      </c>
    </row>
    <row r="95" spans="1:109" x14ac:dyDescent="0.2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6417.1142578125</v>
      </c>
      <c r="D95" s="19" cm="1">
        <f t="array" aca="1" ref="D95" ca="1">INDIRECT(_xlfn.CONCAT(D$4,"_d!",D$1,$A95))</f>
        <v>6415.8505859375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6518.54736328125</v>
      </c>
      <c r="H95" s="19" cm="1">
        <f t="array" aca="1" ref="H95" ca="1">INDIRECT(_xlfn.CONCAT(H$4,"_d!",H$1,$A95))</f>
        <v>6235.5078125</v>
      </c>
      <c r="I95" s="42">
        <f t="shared" ca="1" si="52"/>
        <v>6428.3957375650116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6484.42236328125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6402.438834575074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6331.3310546875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6367.4142851758907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6370.36474609375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6325.8121960806247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6428.3957375650116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6402.438834575074</v>
      </c>
      <c r="CA95" s="45">
        <f t="shared" ca="1" si="66"/>
        <v>6368.022683183046</v>
      </c>
      <c r="CB95" s="45">
        <f t="shared" ca="1" si="67"/>
        <v>6367.4142851758907</v>
      </c>
      <c r="CC95" s="45">
        <f t="shared" ca="1" si="68"/>
        <v>6353.6126165586811</v>
      </c>
      <c r="CD95" s="45">
        <f t="shared" ca="1" si="69"/>
        <v>6325.8121960806247</v>
      </c>
      <c r="CE95" s="45">
        <f t="shared" ca="1" si="70"/>
        <v>6286.03680472817</v>
      </c>
      <c r="CF95" s="45" cm="1">
        <f t="array" aca="1" ref="CF95" ca="1">+SUMPRODUCT($BV$3:$CE$3/100,$BV95:$CE95)</f>
        <v>6355.3877890978692</v>
      </c>
      <c r="CG95" s="35">
        <f t="shared" si="73"/>
        <v>45444</v>
      </c>
      <c r="CH95" s="24">
        <f t="shared" ca="1" si="74"/>
        <v>4.3918397368829742E-2</v>
      </c>
      <c r="CI95" s="24">
        <f t="shared" ca="1" si="75"/>
        <v>4.4132521432779237E-2</v>
      </c>
      <c r="CJ95" s="24">
        <f t="shared" ca="1" si="76"/>
        <v>4.2869124280995097E-2</v>
      </c>
      <c r="CK95" s="24">
        <f t="shared" ca="1" si="77"/>
        <v>4.4747337336836113E-2</v>
      </c>
      <c r="CL95" s="24">
        <f t="shared" ca="1" si="78"/>
        <v>4.536482407184006E-2</v>
      </c>
      <c r="CM95" s="24">
        <f t="shared" ca="1" si="79"/>
        <v>4.5630001489841865E-2</v>
      </c>
      <c r="CN95" s="24">
        <f t="shared" ca="1" si="80"/>
        <v>4.5868567579084418E-2</v>
      </c>
      <c r="CO95" s="24">
        <f t="shared" ca="1" si="81"/>
        <v>4.592721336317207E-2</v>
      </c>
      <c r="CP95" s="24">
        <f t="shared" ca="1" si="82"/>
        <v>4.6892385398609848E-2</v>
      </c>
      <c r="CQ95" s="24">
        <f t="shared" ca="1" si="83"/>
        <v>4.7095124208664352E-2</v>
      </c>
      <c r="CR95" s="24">
        <f t="shared" ca="1" si="71"/>
        <v>4.5630433252631608E-2</v>
      </c>
      <c r="CS95" s="35">
        <f t="shared" si="84"/>
        <v>45444</v>
      </c>
      <c r="CT95" s="24">
        <f t="shared" ca="1" si="85"/>
        <v>2.6913390817127931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2.7214346559592397</v>
      </c>
      <c r="CY95" s="24">
        <f t="shared" ca="1" si="90"/>
        <v>2.7162366494284198</v>
      </c>
      <c r="CZ95" s="24">
        <f t="shared" ca="1" si="91"/>
        <v>2.7259454412320734</v>
      </c>
      <c r="DA95" s="24">
        <f t="shared" ca="1" si="92"/>
        <v>2.7195768698956724</v>
      </c>
      <c r="DB95" s="24">
        <f t="shared" ca="1" si="93"/>
        <v>2.7243823324127621</v>
      </c>
      <c r="DC95" s="24">
        <f t="shared" ca="1" si="94"/>
        <v>2.7198645746733314</v>
      </c>
      <c r="DD95" s="48">
        <f t="shared" ca="1" si="95"/>
        <v>2.7170150203233328</v>
      </c>
      <c r="DE95" s="48">
        <f>+[1]NAC!AG96</f>
        <v>0</v>
      </c>
    </row>
    <row r="96" spans="1:109" x14ac:dyDescent="0.2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6653.560546875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6684.7060546875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6448.42431640625</v>
      </c>
      <c r="P96" s="42">
        <f ca="1">+SUMPRODUCT(J$3:$O$3,J96:O96)</f>
        <v>6667.5850720084518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6785.45751953125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6479.6298828125</v>
      </c>
      <c r="W96" s="42">
        <f t="shared" ca="1" si="53"/>
        <v>6624.3980508172353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6705.7119140625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6626.2647526489318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6549.31201171875</v>
      </c>
      <c r="AK96" s="42">
        <f t="shared" ca="1" si="55"/>
        <v>6657.9954768968546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6679.22900390625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6622.2048730570959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6574.5439453125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6520.6728515625</v>
      </c>
      <c r="BF96" s="42">
        <f t="shared" ca="1" si="58"/>
        <v>6613.1728749905424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6704.5986328125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6589.4892118943708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6667.5850720084518</v>
      </c>
      <c r="BX96" s="45">
        <f t="shared" ca="1" si="63"/>
        <v>6624.3980508172353</v>
      </c>
      <c r="BY96" s="45">
        <f t="shared" ca="1" si="64"/>
        <v>6626.2647526489318</v>
      </c>
      <c r="BZ96" s="45">
        <f t="shared" ca="1" si="65"/>
        <v>6657.9954768968546</v>
      </c>
      <c r="CA96" s="45">
        <f t="shared" ca="1" si="66"/>
        <v>6622.2048730570959</v>
      </c>
      <c r="CB96" s="45">
        <f t="shared" ca="1" si="67"/>
        <v>6624.255910578835</v>
      </c>
      <c r="CC96" s="45">
        <f t="shared" ca="1" si="68"/>
        <v>6613.1728749905424</v>
      </c>
      <c r="CD96" s="45">
        <f t="shared" ca="1" si="69"/>
        <v>6589.4892118943708</v>
      </c>
      <c r="CE96" s="45">
        <f t="shared" ca="1" si="70"/>
        <v>6551.4325163519034</v>
      </c>
      <c r="CF96" s="45" cm="1">
        <f t="array" aca="1" ref="CF96" ca="1">+SUMPRODUCT($BV$3:$CE$3/100,$BV96:$CE96)</f>
        <v>6612.6373908729256</v>
      </c>
      <c r="CG96" s="35">
        <f t="shared" si="73"/>
        <v>45474</v>
      </c>
      <c r="CH96" s="24">
        <f t="shared" ref="CH96:CH108" ca="1" si="96">+BV96/BV95-1</f>
        <v>3.8219638385001309E-2</v>
      </c>
      <c r="CI96" s="24">
        <f t="shared" ref="CI96:CI108" ca="1" si="97">+BW96/BW95-1</f>
        <v>3.8630603464870017E-2</v>
      </c>
      <c r="CJ96" s="24">
        <f t="shared" ref="CJ96:CJ108" ca="1" si="98">+BX96/BX95-1</f>
        <v>3.9294988702351041E-2</v>
      </c>
      <c r="CK96" s="24">
        <f t="shared" ref="CK96:CK108" ca="1" si="99">+BY96/BY95-1</f>
        <v>3.9570026110017142E-2</v>
      </c>
      <c r="CL96" s="24">
        <f t="shared" ref="CL96:CL108" ca="1" si="100">+BZ96/BZ95-1</f>
        <v>3.9915514841266209E-2</v>
      </c>
      <c r="CM96" s="24">
        <f t="shared" ref="CM96:CM108" ca="1" si="101">+CA96/CA95-1</f>
        <v>3.9915402711316661E-2</v>
      </c>
      <c r="CN96" s="24">
        <f t="shared" ref="CN96:CN108" ca="1" si="102">+CB96/CB95-1</f>
        <v>4.03368799170023E-2</v>
      </c>
      <c r="CO96" s="24">
        <f t="shared" ref="CO96:CO108" ca="1" si="103">+CC96/CC95-1</f>
        <v>4.0852389671255596E-2</v>
      </c>
      <c r="CP96" s="24">
        <f t="shared" ref="CP96:CP108" ca="1" si="104">+CD96/CD95-1</f>
        <v>4.1682713245441594E-2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4.0477404418397089E-2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2.6175638733362274</v>
      </c>
      <c r="CV96" s="24">
        <f t="shared" ref="CV96:CV108" ca="1" si="109">+BX96/BX84-1</f>
        <v>2.643152615937014</v>
      </c>
      <c r="CW96" s="24">
        <f t="shared" ref="CW96:CW108" ca="1" si="110">+BY96/BY84-1</f>
        <v>2.6300904310787465</v>
      </c>
      <c r="CX96" s="24">
        <f t="shared" ref="CX96:CX108" ca="1" si="111">+BZ96/BZ84-1</f>
        <v>2.6403084134236661</v>
      </c>
      <c r="CY96" s="24">
        <f t="shared" ref="CY96:CY108" ca="1" si="112">+CA96/CA84-1</f>
        <v>2.6344031480322316</v>
      </c>
      <c r="CZ96" s="24">
        <f t="shared" ref="CZ96:CZ108" ca="1" si="113">+CB96/CB84-1</f>
        <v>2.6438120023628606</v>
      </c>
      <c r="DA96" s="24">
        <f t="shared" ref="DA96:DA108" ca="1" si="114">+CC96/CC84-1</f>
        <v>2.6385252941647863</v>
      </c>
      <c r="DB96" s="24">
        <f t="shared" ref="DB96:DB108" ca="1" si="115">+CD96/CD84-1</f>
        <v>2.6419301492410603</v>
      </c>
      <c r="DC96" s="24">
        <f t="shared" ref="DC96:DC108" ca="1" si="116">+CE96/CE84-1</f>
        <v>2.6369420791890832</v>
      </c>
      <c r="DD96" s="48">
        <f t="shared" ref="DD96:DD108" ca="1" si="117">+CF96/CF84-1</f>
        <v>2.6358642793094544</v>
      </c>
      <c r="DE96" s="48">
        <f>+[1]NAC!AG97</f>
        <v>0</v>
      </c>
    </row>
    <row r="97" spans="1:110" x14ac:dyDescent="0.2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7101.29443359375</v>
      </c>
      <c r="H97" s="19" cm="1">
        <f t="array" aca="1" ref="H97" ca="1">INDIRECT(_xlfn.CONCAT(H$4,"_d!",H$1,$A97))</f>
        <v>6811.5537109375</v>
      </c>
      <c r="I97" s="42">
        <f t="shared" ca="1" si="52"/>
        <v>6954.1999664027053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6984.54931640625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6944.7293790978792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7086.005859375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6901.125916280489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6970.9619140625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6901.8047835042389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6995.53857421875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6865.0657683349318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6954.1999664027053</v>
      </c>
      <c r="BW97" s="45">
        <f t="shared" ca="1" si="62"/>
        <v>6944.7293790978792</v>
      </c>
      <c r="BX97" s="45">
        <f t="shared" ca="1" si="63"/>
        <v>6901.125916280489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6901.8047835042389</v>
      </c>
      <c r="CC97" s="45">
        <f t="shared" ca="1" si="68"/>
        <v>6888.852897458838</v>
      </c>
      <c r="CD97" s="45">
        <f t="shared" ca="1" si="69"/>
        <v>6865.0657683349318</v>
      </c>
      <c r="CE97" s="45">
        <f t="shared" ca="1" si="70"/>
        <v>6829.6046971347778</v>
      </c>
      <c r="CF97" s="45" cm="1">
        <f t="array" aca="1" ref="CF97" ca="1">+SUMPRODUCT($BV$3:$CE$3/100,$BV97:$CE97)</f>
        <v>6888.9930397565458</v>
      </c>
      <c r="CG97" s="35">
        <f t="shared" si="73"/>
        <v>45505</v>
      </c>
      <c r="CH97" s="24">
        <f t="shared" ca="1" si="96"/>
        <v>4.197027713681023E-2</v>
      </c>
      <c r="CI97" s="24">
        <f t="shared" ca="1" si="97"/>
        <v>4.1565919908981952E-2</v>
      </c>
      <c r="CJ97" s="24">
        <f t="shared" ca="1" si="98"/>
        <v>4.1774039443344568E-2</v>
      </c>
      <c r="CK97" s="24">
        <f t="shared" ca="1" si="99"/>
        <v>4.1579563651229945E-2</v>
      </c>
      <c r="CL97" s="24">
        <f t="shared" ca="1" si="100"/>
        <v>4.0956977324758448E-2</v>
      </c>
      <c r="CM97" s="24">
        <f t="shared" ca="1" si="101"/>
        <v>4.1460885491276134E-2</v>
      </c>
      <c r="CN97" s="24">
        <f t="shared" ca="1" si="102"/>
        <v>4.1898875386465972E-2</v>
      </c>
      <c r="CO97" s="24">
        <f t="shared" ca="1" si="103"/>
        <v>4.1686498701833719E-2</v>
      </c>
      <c r="CP97" s="24">
        <f t="shared" ca="1" si="104"/>
        <v>4.1820624873796231E-2</v>
      </c>
      <c r="CQ97" s="24">
        <f t="shared" ca="1" si="105"/>
        <v>4.2459749083666232E-2</v>
      </c>
      <c r="CR97" s="24">
        <f t="shared" ca="1" si="106"/>
        <v>4.1792046432949537E-2</v>
      </c>
      <c r="CS97" s="35">
        <f t="shared" si="84"/>
        <v>45505</v>
      </c>
      <c r="CT97" s="24">
        <f t="shared" ca="1" si="107"/>
        <v>2.3264681905425988</v>
      </c>
      <c r="CU97" s="24">
        <f t="shared" ca="1" si="108"/>
        <v>2.3360859596847843</v>
      </c>
      <c r="CV97" s="24">
        <f t="shared" ca="1" si="109"/>
        <v>2.3668791318861753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2.3799559421365797</v>
      </c>
      <c r="DA97" s="24">
        <f t="shared" ca="1" si="114"/>
        <v>2.3748324540298</v>
      </c>
      <c r="DB97" s="24">
        <f t="shared" ca="1" si="115"/>
        <v>2.3807047874335692</v>
      </c>
      <c r="DC97" s="24">
        <f t="shared" ca="1" si="116"/>
        <v>2.3804698898914718</v>
      </c>
      <c r="DD97" s="48">
        <f t="shared" ca="1" si="117"/>
        <v>2.3686592390808796</v>
      </c>
      <c r="DE97" s="48">
        <f>+[1]NAC!AG98</f>
        <v>0</v>
      </c>
      <c r="DF97" s="24"/>
    </row>
    <row r="98" spans="1:110" x14ac:dyDescent="0.2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7183.1082612676964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7161.75146484375</v>
      </c>
      <c r="L98" s="19" cm="1">
        <f t="array" aca="1" ref="L98" ca="1">INDIRECT(_xlfn.CONCAT(L$4,"_d!",L$1,$A98))</f>
        <v>7240.8662109375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7292.42578125</v>
      </c>
      <c r="O98" s="19" cm="1">
        <f t="array" aca="1" ref="O98" ca="1">INDIRECT(_xlfn.CONCAT(O$4,"_d!",O$1,$A98))</f>
        <v>7000.634765625</v>
      </c>
      <c r="P98" s="42">
        <f ca="1">+SUMPRODUCT(J$3:$O$3,J98:O98)</f>
        <v>7175.419098003109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7066.025390625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7225.19580078125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7062.25048828125</v>
      </c>
      <c r="AD98" s="42">
        <f t="shared" ca="1" si="54"/>
        <v>7135.4439561345844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7284.04296875</v>
      </c>
      <c r="AJ98" s="19" cm="1">
        <f t="array" aca="1" ref="AJ98" ca="1">INDIRECT(_xlfn.CONCAT(AJ$4,"_d!",AJ$1,$A98))</f>
        <v>7103.4111328125</v>
      </c>
      <c r="AK98" s="42">
        <f t="shared" ca="1" si="55"/>
        <v>7166.6153483444905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7052.4638671875</v>
      </c>
      <c r="AR98" s="42">
        <f t="shared" ca="1" si="56"/>
        <v>7133.9423022202827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7217.71484375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7026.57275390625</v>
      </c>
      <c r="AY98" s="42">
        <f t="shared" ca="1" si="57"/>
        <v>7141.6778588802663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7119.05322265625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7076.58740234375</v>
      </c>
      <c r="BF98" s="42">
        <f t="shared" ca="1" si="58"/>
        <v>7129.1600906244021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7192.37158203125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7074.172336477186</v>
      </c>
      <c r="BU98" s="42"/>
      <c r="BV98" s="45">
        <f t="shared" ca="1" si="61"/>
        <v>7183.1082612676964</v>
      </c>
      <c r="BW98" s="45">
        <f t="shared" ca="1" si="62"/>
        <v>7175.419098003109</v>
      </c>
      <c r="BX98" s="45">
        <f t="shared" ca="1" si="63"/>
        <v>7144.4436911028761</v>
      </c>
      <c r="BY98" s="45">
        <f t="shared" ca="1" si="64"/>
        <v>7135.4439561345844</v>
      </c>
      <c r="BZ98" s="45">
        <f t="shared" ca="1" si="65"/>
        <v>7166.6153483444905</v>
      </c>
      <c r="CA98" s="45">
        <f t="shared" ca="1" si="66"/>
        <v>7133.9423022202827</v>
      </c>
      <c r="CB98" s="45">
        <f t="shared" ca="1" si="67"/>
        <v>7141.6778588802663</v>
      </c>
      <c r="CC98" s="45">
        <f t="shared" ca="1" si="68"/>
        <v>7129.1600906244021</v>
      </c>
      <c r="CD98" s="45">
        <f t="shared" ca="1" si="69"/>
        <v>7106.9456684925017</v>
      </c>
      <c r="CE98" s="45">
        <f t="shared" ca="1" si="70"/>
        <v>7074.172336477186</v>
      </c>
      <c r="CF98" s="45" cm="1">
        <f t="array" aca="1" ref="CF98" ca="1">+SUMPRODUCT($BV$3:$CE$3/100,$BV98:$CE98)</f>
        <v>7128.0109661083534</v>
      </c>
      <c r="CG98" s="35">
        <f t="shared" ref="CG98:CG108" si="118">+B98</f>
        <v>45536</v>
      </c>
      <c r="CH98" s="24">
        <f t="shared" ca="1" si="96"/>
        <v>3.2916553445529129E-2</v>
      </c>
      <c r="CI98" s="24">
        <f t="shared" ca="1" si="97"/>
        <v>3.3217956569993268E-2</v>
      </c>
      <c r="CJ98" s="24">
        <f t="shared" ca="1" si="98"/>
        <v>3.5257692407607566E-2</v>
      </c>
      <c r="CK98" s="24">
        <f t="shared" ca="1" si="99"/>
        <v>3.385531564686528E-2</v>
      </c>
      <c r="CL98" s="24">
        <f t="shared" ca="1" si="100"/>
        <v>3.4041142947513148E-2</v>
      </c>
      <c r="CM98" s="24">
        <f t="shared" ca="1" si="101"/>
        <v>3.438929271512281E-2</v>
      </c>
      <c r="CN98" s="24">
        <f t="shared" ca="1" si="102"/>
        <v>3.4755123174352809E-2</v>
      </c>
      <c r="CO98" s="24">
        <f t="shared" ca="1" si="103"/>
        <v>3.4883484484653282E-2</v>
      </c>
      <c r="CP98" s="24">
        <f t="shared" ca="1" si="104"/>
        <v>3.5233442521882097E-2</v>
      </c>
      <c r="CQ98" s="24">
        <f t="shared" ca="1" si="105"/>
        <v>3.5809926077421617E-2</v>
      </c>
      <c r="CR98" s="24">
        <f t="shared" ca="1" si="106"/>
        <v>3.4695626047584804E-2</v>
      </c>
      <c r="CS98" s="35">
        <f t="shared" ref="CS98:CS108" si="119">+CG98</f>
        <v>45536</v>
      </c>
      <c r="CT98" s="24">
        <f t="shared" ca="1" si="107"/>
        <v>2.0327459692608549</v>
      </c>
      <c r="CU98" s="24">
        <f t="shared" ca="1" si="108"/>
        <v>2.0447500050577934</v>
      </c>
      <c r="CV98" s="24">
        <f t="shared" ca="1" si="109"/>
        <v>2.0916824125742317</v>
      </c>
      <c r="CW98" s="24">
        <f t="shared" ca="1" si="110"/>
        <v>2.0750642784543518</v>
      </c>
      <c r="CX98" s="24">
        <f t="shared" ca="1" si="111"/>
        <v>2.084584666168988</v>
      </c>
      <c r="CY98" s="24">
        <f t="shared" ca="1" si="112"/>
        <v>2.0844582720584088</v>
      </c>
      <c r="CZ98" s="24">
        <f t="shared" ca="1" si="113"/>
        <v>2.1014597723470345</v>
      </c>
      <c r="DA98" s="24">
        <f t="shared" ca="1" si="114"/>
        <v>2.0999292876215905</v>
      </c>
      <c r="DB98" s="24">
        <f t="shared" ca="1" si="115"/>
        <v>2.1105790971396043</v>
      </c>
      <c r="DC98" s="24">
        <f t="shared" ca="1" si="116"/>
        <v>2.1140416802130559</v>
      </c>
      <c r="DD98" s="48">
        <f t="shared" ca="1" si="117"/>
        <v>2.0911796853604536</v>
      </c>
      <c r="DE98" s="48">
        <f>+[1]NAC!AG99</f>
        <v>0</v>
      </c>
      <c r="DF98" s="24"/>
    </row>
    <row r="99" spans="1:110" x14ac:dyDescent="0.2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7289.4853515625</v>
      </c>
      <c r="I99" s="42">
        <f t="shared" ca="1" si="52"/>
        <v>7356.766141600735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7439.064453125</v>
      </c>
      <c r="O99" s="19" cm="1">
        <f t="array" aca="1" ref="O99" ca="1">INDIRECT(_xlfn.CONCAT(O$4,"_d!",O$1,$A99))</f>
        <v>7238.451171875</v>
      </c>
      <c r="P99" s="42">
        <f ca="1">+SUMPRODUCT(J$3:$O$3,J99:O99)</f>
        <v>7353.226494566663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7432.1044921875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7260.9638671875</v>
      </c>
      <c r="W99" s="42">
        <f t="shared" ca="1" si="53"/>
        <v>7329.2735940525299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7288.06201171875</v>
      </c>
      <c r="AD99" s="42">
        <f t="shared" ca="1" si="54"/>
        <v>7318.8255915955206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7488.57763671875</v>
      </c>
      <c r="AI99" s="19" cm="1">
        <f t="array" aca="1" ref="AI99" ca="1">INDIRECT(_xlfn.CONCAT(AI$4,"_d!",AI$1,$A99))</f>
        <v>7438.42431640625</v>
      </c>
      <c r="AJ99" s="19" cm="1">
        <f t="array" aca="1" ref="AJ99" ca="1">INDIRECT(_xlfn.CONCAT(AJ$4,"_d!",AJ$1,$A99))</f>
        <v>7331.263671875</v>
      </c>
      <c r="AK99" s="42">
        <f t="shared" ca="1" si="55"/>
        <v>7353.1212572028926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7334.58740234375</v>
      </c>
      <c r="AU99" s="19" cm="1">
        <f t="array" aca="1" ref="AU99" ca="1">INDIRECT(_xlfn.CONCAT(AU$4,"_d!",AU$1,$A99))</f>
        <v>7413.5302734375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7473.33154296875</v>
      </c>
      <c r="AX99" s="19" cm="1">
        <f t="array" aca="1" ref="AX99" ca="1">INDIRECT(_xlfn.CONCAT(AX$4,"_d!",AX$1,$A99))</f>
        <v>7257.900390625</v>
      </c>
      <c r="AY99" s="42">
        <f t="shared" ca="1" si="57"/>
        <v>7333.6204539988721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7315.57568359375</v>
      </c>
      <c r="BF99" s="42">
        <f t="shared" ca="1" si="58"/>
        <v>7325.0435155513114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7419.25537109375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7281.6736379228669</v>
      </c>
      <c r="BU99" s="42"/>
      <c r="BV99" s="45">
        <f t="shared" ca="1" si="61"/>
        <v>7356.766141600735</v>
      </c>
      <c r="BW99" s="45">
        <f t="shared" ca="1" si="62"/>
        <v>7353.226494566663</v>
      </c>
      <c r="BX99" s="45">
        <f t="shared" ca="1" si="63"/>
        <v>7329.2735940525299</v>
      </c>
      <c r="BY99" s="45">
        <f t="shared" ca="1" si="64"/>
        <v>7318.8255915955206</v>
      </c>
      <c r="BZ99" s="45">
        <f t="shared" ca="1" si="65"/>
        <v>7353.1212572028926</v>
      </c>
      <c r="CA99" s="45">
        <f t="shared" ca="1" si="66"/>
        <v>7323.2012998321979</v>
      </c>
      <c r="CB99" s="45">
        <f t="shared" ca="1" si="67"/>
        <v>7333.6204539988721</v>
      </c>
      <c r="CC99" s="45">
        <f t="shared" ca="1" si="68"/>
        <v>7325.0435155513114</v>
      </c>
      <c r="CD99" s="45">
        <f t="shared" ca="1" si="69"/>
        <v>7307.8505503881097</v>
      </c>
      <c r="CE99" s="45">
        <f t="shared" ca="1" si="70"/>
        <v>7281.6736379228669</v>
      </c>
      <c r="CF99" s="45" cm="1">
        <f t="array" aca="1" ref="CF99" ca="1">+SUMPRODUCT($BV$3:$CE$3/100,$BV99:$CE99)</f>
        <v>7320.6326539118272</v>
      </c>
      <c r="CG99" s="35">
        <f t="shared" si="118"/>
        <v>45566</v>
      </c>
      <c r="CH99" s="24">
        <f t="shared" ca="1" si="96"/>
        <v>2.4175868442555037E-2</v>
      </c>
      <c r="CI99" s="24">
        <f t="shared" ca="1" si="97"/>
        <v>2.4780071259257408E-2</v>
      </c>
      <c r="CJ99" s="24">
        <f t="shared" ca="1" si="98"/>
        <v>2.5870440154749375E-2</v>
      </c>
      <c r="CK99" s="24">
        <f t="shared" ca="1" si="99"/>
        <v>2.5700101715924406E-2</v>
      </c>
      <c r="CL99" s="24">
        <f t="shared" ca="1" si="100"/>
        <v>2.6024266657688866E-2</v>
      </c>
      <c r="CM99" s="24">
        <f t="shared" ca="1" si="101"/>
        <v>2.6529370380948158E-2</v>
      </c>
      <c r="CN99" s="24">
        <f t="shared" ca="1" si="102"/>
        <v>2.6876400603807138E-2</v>
      </c>
      <c r="CO99" s="24">
        <f t="shared" ca="1" si="103"/>
        <v>2.7476367824102788E-2</v>
      </c>
      <c r="CP99" s="24">
        <f t="shared" ca="1" si="104"/>
        <v>2.8268807905242221E-2</v>
      </c>
      <c r="CQ99" s="24">
        <f t="shared" ca="1" si="105"/>
        <v>2.9332237267633898E-2</v>
      </c>
      <c r="CR99" s="24">
        <f t="shared" ca="1" si="106"/>
        <v>2.7023203067354284E-2</v>
      </c>
      <c r="CS99" s="35">
        <f t="shared" si="119"/>
        <v>45566</v>
      </c>
      <c r="CT99" s="24">
        <f t="shared" ca="1" si="107"/>
        <v>1.8735465762347552</v>
      </c>
      <c r="CU99" s="24">
        <f t="shared" ca="1" si="108"/>
        <v>1.8846973854167133</v>
      </c>
      <c r="CV99" s="24">
        <f t="shared" ca="1" si="109"/>
        <v>1.9269654051239917</v>
      </c>
      <c r="CW99" s="24">
        <f t="shared" ca="1" si="110"/>
        <v>1.912915241715341</v>
      </c>
      <c r="CX99" s="24">
        <f t="shared" ca="1" si="111"/>
        <v>1.9229870955460475</v>
      </c>
      <c r="CY99" s="24">
        <f t="shared" ca="1" si="112"/>
        <v>1.9237814662127777</v>
      </c>
      <c r="CZ99" s="24">
        <f t="shared" ca="1" si="113"/>
        <v>1.9419025016085918</v>
      </c>
      <c r="DA99" s="24">
        <f t="shared" ca="1" si="114"/>
        <v>1.9404373207647021</v>
      </c>
      <c r="DB99" s="24">
        <f t="shared" ca="1" si="115"/>
        <v>1.9521228677316151</v>
      </c>
      <c r="DC99" s="24">
        <f t="shared" ca="1" si="116"/>
        <v>1.9568566756975412</v>
      </c>
      <c r="DD99" s="48">
        <f t="shared" ca="1" si="117"/>
        <v>1.9313386908441572</v>
      </c>
      <c r="DE99" s="48">
        <f>+[1]NAC!AG100</f>
        <v>0</v>
      </c>
      <c r="DF99" s="24"/>
    </row>
    <row r="100" spans="1:110" x14ac:dyDescent="0.2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7545.9296875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7538.66552734375</v>
      </c>
      <c r="I100" s="42">
        <f t="shared" ca="1" si="52"/>
        <v>7502.6992538633922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7535.91357421875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7505.5859400319378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7570.2724609375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7494.6184768701605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7615.5927734375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7671.4296875</v>
      </c>
      <c r="AC100" s="19" cm="1">
        <f t="array" aca="1" ref="AC100" ca="1">INDIRECT(_xlfn.CONCAT(AC$4,"_d!",AC$1,$A100))</f>
        <v>7529.431640625</v>
      </c>
      <c r="AD100" s="42">
        <f t="shared" ca="1" si="54"/>
        <v>7486.7990065857612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7592.94287109375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7592.29931640625</v>
      </c>
      <c r="AJ100" s="19" cm="1">
        <f t="array" aca="1" ref="AJ100" ca="1">INDIRECT(_xlfn.CONCAT(AJ$4,"_d!",AJ$1,$A100))</f>
        <v>7573.3388671875</v>
      </c>
      <c r="AK100" s="42">
        <f t="shared" ca="1" si="55"/>
        <v>7522.0615024013823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7509.240234375</v>
      </c>
      <c r="AU100" s="19" cm="1">
        <f t="array" aca="1" ref="AU100" ca="1">INDIRECT(_xlfn.CONCAT(AU$4,"_d!",AU$1,$A100))</f>
        <v>7569.00390625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7514.9141213925295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7615.447265625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7509.1990052043184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7653.89013671875</v>
      </c>
      <c r="BS100" s="19" cm="1">
        <f t="array" aca="1" ref="BS100" ca="1">INDIRECT(_xlfn.CONCAT(BS$4,"_d!",BS$1,$A100))</f>
        <v>7538.54052734375</v>
      </c>
      <c r="BT100" s="42">
        <f t="shared" ca="1" si="60"/>
        <v>7479.1414800620296</v>
      </c>
      <c r="BU100" s="42"/>
      <c r="BV100" s="45">
        <f t="shared" ca="1" si="61"/>
        <v>7502.6992538633922</v>
      </c>
      <c r="BW100" s="45">
        <f t="shared" ca="1" si="62"/>
        <v>7505.5859400319378</v>
      </c>
      <c r="BX100" s="45">
        <f t="shared" ca="1" si="63"/>
        <v>7494.6184768701605</v>
      </c>
      <c r="BY100" s="45">
        <f t="shared" ca="1" si="64"/>
        <v>7486.7990065857612</v>
      </c>
      <c r="BZ100" s="45">
        <f t="shared" ca="1" si="65"/>
        <v>7522.0615024013823</v>
      </c>
      <c r="CA100" s="45">
        <f t="shared" ca="1" si="66"/>
        <v>7496.8708988612016</v>
      </c>
      <c r="CB100" s="45">
        <f t="shared" ca="1" si="67"/>
        <v>7514.9141213925295</v>
      </c>
      <c r="CC100" s="45">
        <f t="shared" ca="1" si="68"/>
        <v>7509.1990052043184</v>
      </c>
      <c r="CD100" s="45">
        <f t="shared" ca="1" si="69"/>
        <v>7498.3792116773366</v>
      </c>
      <c r="CE100" s="45">
        <f t="shared" ca="1" si="70"/>
        <v>7479.1414800620296</v>
      </c>
      <c r="CF100" s="45" cm="1">
        <f t="array" aca="1" ref="CF100" ca="1">+SUMPRODUCT($BV$3:$CE$3/100,$BV100:$CE100)</f>
        <v>7498.6127207342925</v>
      </c>
      <c r="CG100" s="35">
        <f t="shared" si="118"/>
        <v>45597</v>
      </c>
      <c r="CH100" s="24">
        <f t="shared" ca="1" si="96"/>
        <v>1.9836584370602761E-2</v>
      </c>
      <c r="CI100" s="24">
        <f t="shared" ca="1" si="97"/>
        <v>2.0720080576581479E-2</v>
      </c>
      <c r="CJ100" s="24">
        <f t="shared" ca="1" si="98"/>
        <v>2.2559518442837545E-2</v>
      </c>
      <c r="CK100" s="24">
        <f t="shared" ca="1" si="99"/>
        <v>2.2950870038921378E-2</v>
      </c>
      <c r="CL100" s="24">
        <f t="shared" ca="1" si="100"/>
        <v>2.2975310659130166E-2</v>
      </c>
      <c r="CM100" s="24">
        <f t="shared" ca="1" si="101"/>
        <v>2.3714983641509813E-2</v>
      </c>
      <c r="CN100" s="24">
        <f t="shared" ca="1" si="102"/>
        <v>2.4720895842762269E-2</v>
      </c>
      <c r="CO100" s="24">
        <f t="shared" ca="1" si="103"/>
        <v>2.5140531829201951E-2</v>
      </c>
      <c r="CP100" s="24">
        <f t="shared" ca="1" si="104"/>
        <v>2.6071778558622638E-2</v>
      </c>
      <c r="CQ100" s="24">
        <f t="shared" ca="1" si="105"/>
        <v>2.7118469181419025E-2</v>
      </c>
      <c r="CR100" s="24">
        <f t="shared" ca="1" si="106"/>
        <v>2.4312115528343003E-2</v>
      </c>
      <c r="CS100" s="35">
        <f t="shared" si="119"/>
        <v>45597</v>
      </c>
      <c r="CT100" s="24">
        <f t="shared" ca="1" si="107"/>
        <v>1.5919862955758792</v>
      </c>
      <c r="CU100" s="24">
        <f t="shared" ca="1" si="108"/>
        <v>1.6050531019125276</v>
      </c>
      <c r="CV100" s="24">
        <f t="shared" ca="1" si="109"/>
        <v>1.6509348317861554</v>
      </c>
      <c r="CW100" s="24">
        <f t="shared" ca="1" si="110"/>
        <v>1.640108609237013</v>
      </c>
      <c r="CX100" s="24">
        <f t="shared" ca="1" si="111"/>
        <v>1.6474312542367007</v>
      </c>
      <c r="CY100" s="24">
        <f t="shared" ca="1" si="112"/>
        <v>1.6522269786822941</v>
      </c>
      <c r="CZ100" s="24">
        <f t="shared" ca="1" si="113"/>
        <v>1.6733489577815952</v>
      </c>
      <c r="DA100" s="24">
        <f t="shared" ca="1" si="114"/>
        <v>1.6730748554619042</v>
      </c>
      <c r="DB100" s="24">
        <f t="shared" ca="1" si="115"/>
        <v>1.687061547315071</v>
      </c>
      <c r="DC100" s="24">
        <f t="shared" ca="1" si="116"/>
        <v>1.6974539642868209</v>
      </c>
      <c r="DD100" s="48">
        <f t="shared" ca="1" si="117"/>
        <v>1.6617598489768226</v>
      </c>
      <c r="DE100" s="48">
        <f>+[1]NAC!AG101</f>
        <v>0</v>
      </c>
      <c r="DF100" s="24"/>
    </row>
    <row r="101" spans="1:110" x14ac:dyDescent="0.2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2.6407517045550444E-2</v>
      </c>
      <c r="CI101" s="24">
        <f t="shared" ca="1" si="97"/>
        <v>2.6258032505976248E-2</v>
      </c>
      <c r="CJ101" s="24">
        <f t="shared" ca="1" si="98"/>
        <v>2.7846710513048878E-2</v>
      </c>
      <c r="CK101" s="24">
        <f t="shared" ca="1" si="99"/>
        <v>2.6309659828809506E-2</v>
      </c>
      <c r="CL101" s="24">
        <f t="shared" ca="1" si="100"/>
        <v>2.6853426728978613E-2</v>
      </c>
      <c r="CM101" s="24">
        <f t="shared" ca="1" si="101"/>
        <v>2.6668240948066302E-2</v>
      </c>
      <c r="CN101" s="24">
        <f t="shared" ca="1" si="102"/>
        <v>2.6946245746922726E-2</v>
      </c>
      <c r="CO101" s="24">
        <f t="shared" ca="1" si="103"/>
        <v>2.6914450776610366E-2</v>
      </c>
      <c r="CP101" s="24">
        <f t="shared" ca="1" si="104"/>
        <v>2.7454555905147116E-2</v>
      </c>
      <c r="CQ101" s="24">
        <f t="shared" ca="1" si="105"/>
        <v>2.752052421449469E-2</v>
      </c>
      <c r="CR101" s="24">
        <f t="shared" ca="1" si="106"/>
        <v>2.7026890319125085E-2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0</v>
      </c>
      <c r="DF101" s="24"/>
    </row>
    <row r="102" spans="1:110" x14ac:dyDescent="0.2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</v>
      </c>
      <c r="DF102" s="24"/>
    </row>
    <row r="103" spans="1:110" x14ac:dyDescent="0.2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</v>
      </c>
      <c r="DF103" s="24"/>
    </row>
    <row r="104" spans="1:110" x14ac:dyDescent="0.2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</v>
      </c>
      <c r="DF104" s="24"/>
    </row>
    <row r="105" spans="1:110" x14ac:dyDescent="0.2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0.463048259199214</v>
      </c>
      <c r="CU105" s="24">
        <f t="shared" ca="1" si="108"/>
        <v>0.46341856176107954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0.46921102919746938</v>
      </c>
      <c r="CY105" s="24">
        <f t="shared" ca="1" si="112"/>
        <v>0.4736060498832424</v>
      </c>
      <c r="CZ105" s="24">
        <f t="shared" ca="1" si="113"/>
        <v>0.47423323086194946</v>
      </c>
      <c r="DA105" s="24">
        <f t="shared" ca="1" si="114"/>
        <v>0.4742728458589256</v>
      </c>
      <c r="DB105" s="24">
        <f t="shared" ca="1" si="115"/>
        <v>0.48162353544832337</v>
      </c>
      <c r="DC105" s="24">
        <f t="shared" ca="1" si="116"/>
        <v>0.4811226953725587</v>
      </c>
      <c r="DD105" s="48">
        <f t="shared" ca="1" si="117"/>
        <v>0.47396606142228181</v>
      </c>
      <c r="DE105" s="48">
        <f>+[1]NAC!AG106</f>
        <v>0</v>
      </c>
      <c r="DF105" s="24"/>
    </row>
    <row r="106" spans="1:110" x14ac:dyDescent="0.2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0.42169208777271416</v>
      </c>
      <c r="CV106" s="24">
        <f t="shared" ca="1" si="109"/>
        <v>0.42848442884466587</v>
      </c>
      <c r="CW106" s="24">
        <f t="shared" ca="1" si="110"/>
        <v>0.42663507201147399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0.44555528297117375</v>
      </c>
      <c r="DC106" s="24">
        <f t="shared" ca="1" si="116"/>
        <v>0.44674208537883753</v>
      </c>
      <c r="DD106" s="48">
        <f t="shared" ca="1" si="117"/>
        <v>0.43561018123876183</v>
      </c>
      <c r="DE106" s="48">
        <f>+[1]NAC!AG107</f>
        <v>0</v>
      </c>
      <c r="DF106" s="24"/>
    </row>
    <row r="107" spans="1:110" x14ac:dyDescent="0.2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0.37808523888427481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0.38864372786849355</v>
      </c>
      <c r="CY107" s="24">
        <f t="shared" ca="1" si="112"/>
        <v>0.3927489136641622</v>
      </c>
      <c r="CZ107" s="24">
        <f t="shared" ca="1" si="113"/>
        <v>0.39506846714696531</v>
      </c>
      <c r="DA107" s="24">
        <f t="shared" ca="1" si="114"/>
        <v>0.39671923941103016</v>
      </c>
      <c r="DB107" s="24">
        <f t="shared" ca="1" si="115"/>
        <v>0.40505232379562206</v>
      </c>
      <c r="DC107" s="24">
        <f t="shared" ca="1" si="116"/>
        <v>0.40752473192224503</v>
      </c>
      <c r="DD107" s="48">
        <f t="shared" ca="1" si="117"/>
        <v>0.39518210194007319</v>
      </c>
      <c r="DE107" s="48">
        <f>+[1]NAC!AG108</f>
        <v>0</v>
      </c>
      <c r="DF107" s="24"/>
    </row>
    <row r="108" spans="1:110" x14ac:dyDescent="0.2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0.35243049150292527</v>
      </c>
      <c r="CV108" s="24">
        <f t="shared" ca="1" si="109"/>
        <v>0.36270922632825786</v>
      </c>
      <c r="CW108" s="24">
        <f t="shared" ca="1" si="110"/>
        <v>0.35802171090177781</v>
      </c>
      <c r="CX108" s="24">
        <f t="shared" ca="1" si="111"/>
        <v>0.3602616640767109</v>
      </c>
      <c r="CY108" s="24">
        <f t="shared" ca="1" si="112"/>
        <v>0.36446014098178559</v>
      </c>
      <c r="CZ108" s="24">
        <f t="shared" ca="1" si="113"/>
        <v>0.36680569102636307</v>
      </c>
      <c r="DA108" s="24">
        <f t="shared" ca="1" si="114"/>
        <v>0.36781468960374997</v>
      </c>
      <c r="DB108" s="24">
        <f t="shared" ca="1" si="115"/>
        <v>0.37517801323141087</v>
      </c>
      <c r="DC108" s="24">
        <f t="shared" ca="1" si="116"/>
        <v>0.37753620027181611</v>
      </c>
      <c r="DD108" s="48">
        <f t="shared" ca="1" si="117"/>
        <v>0.36642510735990697</v>
      </c>
      <c r="DE108" s="48">
        <f>+[1]NAC!AG109</f>
        <v>0</v>
      </c>
      <c r="DF108" s="24"/>
    </row>
    <row r="109" spans="1:110" x14ac:dyDescent="0.2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0.31901021959944709</v>
      </c>
      <c r="CU109" s="24">
        <f t="shared" ref="CU109" ca="1" si="134">+BW109/BW97-1</f>
        <v>0.32103237583758681</v>
      </c>
      <c r="CV109" s="24">
        <f t="shared" ref="CV109" ca="1" si="135">+BX109/BX97-1</f>
        <v>0.33180357614094369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0.33706582150989206</v>
      </c>
      <c r="DA109" s="24">
        <f t="shared" ref="DA109" ca="1" si="140">+CC109/CC97-1</f>
        <v>0.33841202306868112</v>
      </c>
      <c r="DB109" s="24">
        <f t="shared" ref="DB109" ca="1" si="141">+CD109/CD97-1</f>
        <v>0.34576593571582159</v>
      </c>
      <c r="DC109" s="24">
        <f t="shared" ref="DC109" ca="1" si="142">+CE109/CE97-1</f>
        <v>0.34722750218989096</v>
      </c>
      <c r="DD109" s="48">
        <f t="shared" ref="DD109" ca="1" si="143">+CF109/CF97-1</f>
        <v>0.33633547850506318</v>
      </c>
      <c r="DE109" s="48">
        <f>+[1]NAC!AG110</f>
        <v>0</v>
      </c>
      <c r="DF109" s="24"/>
    </row>
    <row r="110" spans="1:110" x14ac:dyDescent="0.2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0.30276355600112836</v>
      </c>
      <c r="CU110" s="24">
        <f t="shared" ref="CU110" ca="1" si="158">+BW110/BW98-1</f>
        <v>0.30480080247102559</v>
      </c>
      <c r="CV110" s="24">
        <f t="shared" ref="CV110" ca="1" si="159">+BX110/BX98-1</f>
        <v>0.31386993347107528</v>
      </c>
      <c r="CW110" s="24">
        <f t="shared" ref="CW110" ca="1" si="160">+BY110/BY98-1</f>
        <v>0.31126939525235531</v>
      </c>
      <c r="CX110" s="24">
        <f t="shared" ref="CX110" ca="1" si="161">+BZ110/BZ98-1</f>
        <v>0.31392048011127938</v>
      </c>
      <c r="CY110" s="24">
        <f t="shared" ref="CY110" ca="1" si="162">+CA110/CA98-1</f>
        <v>0.31711599227639309</v>
      </c>
      <c r="CZ110" s="24">
        <f t="shared" ref="CZ110" ca="1" si="163">+CB110/CB98-1</f>
        <v>0.3195202587767394</v>
      </c>
      <c r="DA110" s="24">
        <f t="shared" ref="DA110" ca="1" si="164">+CC110/CC98-1</f>
        <v>0.32039235587826953</v>
      </c>
      <c r="DB110" s="24">
        <f t="shared" ref="DB110" ca="1" si="165">+CD110/CD98-1</f>
        <v>0.32739917151297382</v>
      </c>
      <c r="DC110" s="24">
        <f t="shared" ref="DC110" ca="1" si="166">+CE110/CE98-1</f>
        <v>0.32797633142575622</v>
      </c>
      <c r="DD110" s="48">
        <f t="shared" ref="DD110" ca="1" si="167">+CF110/CF98-1</f>
        <v>0.31856277519402276</v>
      </c>
      <c r="DE110" s="48">
        <f>+[1]NAC!AG111</f>
        <v>0</v>
      </c>
      <c r="DF110" s="24"/>
    </row>
    <row r="111" spans="1:110" x14ac:dyDescent="0.2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0.30134044561728501</v>
      </c>
      <c r="CU111" s="24">
        <f t="shared" ref="CU111" ca="1" si="182">+BW111/BW99-1</f>
        <v>0.30275974880197776</v>
      </c>
      <c r="CV111" s="24">
        <f t="shared" ref="CV111" ca="1" si="183">+BX111/BX99-1</f>
        <v>0.31095842831227571</v>
      </c>
      <c r="CW111" s="24">
        <f t="shared" ref="CW111" ca="1" si="184">+BY111/BY99-1</f>
        <v>0.30840874676747609</v>
      </c>
      <c r="CX111" s="24">
        <f t="shared" ref="CX111" ca="1" si="185">+BZ111/BZ99-1</f>
        <v>0.31063736693613864</v>
      </c>
      <c r="CY111" s="24">
        <f t="shared" ref="CY111" ca="1" si="186">+CA111/CA99-1</f>
        <v>0.31306970750463115</v>
      </c>
      <c r="CZ111" s="24">
        <f t="shared" ref="CZ111" ca="1" si="187">+CB111/CB99-1</f>
        <v>0.31538054816606054</v>
      </c>
      <c r="DA111" s="24">
        <f t="shared" ref="DA111" ca="1" si="188">+CC111/CC99-1</f>
        <v>0.31518610992115437</v>
      </c>
      <c r="DB111" s="24">
        <f t="shared" ref="DB111" ca="1" si="189">+CD111/CD99-1</f>
        <v>0.32113300604679784</v>
      </c>
      <c r="DC111" s="24">
        <f t="shared" ref="DC111" ca="1" si="190">+CE111/CE99-1</f>
        <v>0.3203376496796031</v>
      </c>
      <c r="DD111" s="48">
        <f t="shared" ref="DD111" ca="1" si="191">+CF111/CF99-1</f>
        <v>0.31394015736233061</v>
      </c>
      <c r="DE111" s="48">
        <f>+[1]NAC!AG112</f>
        <v>0</v>
      </c>
      <c r="DF111" s="24"/>
    </row>
    <row r="112" spans="1:110" x14ac:dyDescent="0.2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0.3080968692762287</v>
      </c>
      <c r="CU112" s="24">
        <f t="shared" ref="CU112" ca="1" si="225">+BW112/BW100-1</f>
        <v>0.30802328516118416</v>
      </c>
      <c r="CV112" s="24">
        <f t="shared" ref="CV112" ca="1" si="226">+BX112/BX100-1</f>
        <v>0.31405864133093342</v>
      </c>
      <c r="CW112" s="24">
        <f t="shared" ref="CW112" ca="1" si="227">+BY112/BY100-1</f>
        <v>0.31075342829108532</v>
      </c>
      <c r="CX112" s="24">
        <f t="shared" ref="CX112" ca="1" si="228">+BZ112/BZ100-1</f>
        <v>0.31313981291351523</v>
      </c>
      <c r="CY112" s="24">
        <f t="shared" ref="CY112" ca="1" si="229">+CA112/CA100-1</f>
        <v>0.31444548512470671</v>
      </c>
      <c r="CZ112" s="24">
        <f t="shared" ref="CZ112" ca="1" si="230">+CB112/CB100-1</f>
        <v>0.3155415830693753</v>
      </c>
      <c r="DA112" s="24">
        <f t="shared" ref="DA112" ca="1" si="231">+CC112/CC100-1</f>
        <v>0.31457273370516292</v>
      </c>
      <c r="DB112" s="24">
        <f t="shared" ref="DB112" ca="1" si="232">+CD112/CD100-1</f>
        <v>0.3193953562873213</v>
      </c>
      <c r="DC112" s="24">
        <f t="shared" ref="DC112" ca="1" si="233">+CE112/CE100-1</f>
        <v>0.31689568445261185</v>
      </c>
      <c r="DD112" s="48">
        <f t="shared" ref="DD112" ca="1" si="234">+CF112/CF100-1</f>
        <v>0.31450803703622277</v>
      </c>
      <c r="DE112" s="48">
        <f>+[1]NAC!AG113</f>
        <v>0</v>
      </c>
      <c r="DF112" s="24"/>
    </row>
    <row r="113" spans="1:110" x14ac:dyDescent="0.2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</v>
      </c>
      <c r="DF113" s="24"/>
    </row>
    <row r="114" spans="1:110" x14ac:dyDescent="0.2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10474.7861328125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10435.055483698494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10495.13671875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10419.27319884286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10558.01953125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10433.154934491966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10646.3193359375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10397.976467249087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10600.0849609375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10463.804191540703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10580.9375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10428.476114800756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10515.46875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10459.378057616586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10620.5869140625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10436.97756858968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10615.90625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10455.015744802295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10484.060546875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10391.10302961074</v>
      </c>
      <c r="BU114" s="42"/>
      <c r="BV114" s="45">
        <f t="shared" ref="BV114" ca="1" si="287">+I114</f>
        <v>10435.055483698494</v>
      </c>
      <c r="BW114" s="45">
        <f t="shared" ref="BW114" ca="1" si="288">+P114</f>
        <v>10419.27319884286</v>
      </c>
      <c r="BX114" s="45">
        <f t="shared" ref="BX114" ca="1" si="289">+W114</f>
        <v>10433.154934491966</v>
      </c>
      <c r="BY114" s="45">
        <f t="shared" ref="BY114" ca="1" si="290">+AD114</f>
        <v>10397.976467249087</v>
      </c>
      <c r="BZ114" s="45">
        <f t="shared" ref="BZ114" ca="1" si="291">+AK114</f>
        <v>10463.804191540703</v>
      </c>
      <c r="CA114" s="45">
        <f t="shared" ref="CA114" ca="1" si="292">+AR114</f>
        <v>10428.476114800756</v>
      </c>
      <c r="CB114" s="45">
        <f t="shared" ref="CB114" ca="1" si="293">+AY114</f>
        <v>10459.378057616586</v>
      </c>
      <c r="CC114" s="45">
        <f t="shared" ref="CC114" ca="1" si="294">+BF114</f>
        <v>10436.97756858968</v>
      </c>
      <c r="CD114" s="45">
        <f t="shared" ref="CD114" ca="1" si="295">+BM114</f>
        <v>10455.015744802295</v>
      </c>
      <c r="CE114" s="45">
        <f t="shared" ref="CE114" ca="1" si="296">+BT114</f>
        <v>10391.10302961074</v>
      </c>
      <c r="CF114" s="45" cm="1">
        <f t="array" aca="1" ref="CF114" ca="1">+SUMPRODUCT($BV$3:$CE$3/100,$BV114:$CE114)</f>
        <v>10429.398030634611</v>
      </c>
      <c r="CG114" s="35">
        <f t="shared" ref="CG114" si="297">+B114</f>
        <v>46023</v>
      </c>
      <c r="CH114" s="48">
        <f t="shared" ref="CH114" ca="1" si="298">+BV114/BV113-1</f>
        <v>3.2694845975706155E-2</v>
      </c>
      <c r="CI114" s="48">
        <f t="shared" ref="CI114" ca="1" si="299">+BW114/BW113-1</f>
        <v>3.1456519414785555E-2</v>
      </c>
      <c r="CJ114" s="48">
        <f t="shared" ref="CJ114" ca="1" si="300">+BX114/BX113-1</f>
        <v>3.0339010141969602E-2</v>
      </c>
      <c r="CK114" s="48">
        <f t="shared" ref="CK114" ca="1" si="301">+BY114/BY113-1</f>
        <v>2.9907952832444851E-2</v>
      </c>
      <c r="CL114" s="48">
        <f t="shared" ref="CL114" ca="1" si="302">+BZ114/BZ113-1</f>
        <v>2.9949498823904408E-2</v>
      </c>
      <c r="CM114" s="48">
        <f t="shared" ref="CM114" ca="1" si="303">+CA114/CA113-1</f>
        <v>2.9380670074854676E-2</v>
      </c>
      <c r="CN114" s="48">
        <f t="shared" ref="CN114" ca="1" si="304">+CB114/CB113-1</f>
        <v>2.8757858274147674E-2</v>
      </c>
      <c r="CO114" s="48">
        <f t="shared" ref="CO114" ca="1" si="305">+CC114/CC113-1</f>
        <v>2.8265313282851645E-2</v>
      </c>
      <c r="CP114" s="48">
        <f t="shared" ref="CP114" ca="1" si="306">+CD114/CD113-1</f>
        <v>2.7983402203629382E-2</v>
      </c>
      <c r="CQ114" s="48">
        <f t="shared" ref="CQ114" ca="1" si="307">+CE114/CE113-1</f>
        <v>2.6530493485237283E-2</v>
      </c>
      <c r="CR114" s="48">
        <f t="shared" ref="CR114" ca="1" si="308">+CF114/CF113-1</f>
        <v>2.8948380274889107E-2</v>
      </c>
      <c r="CS114" s="35">
        <f t="shared" ref="CS114" si="309">+CG114</f>
        <v>46023</v>
      </c>
      <c r="CT114" s="24">
        <f t="shared" ref="CT114" ca="1" si="310">+BV114/BV102-1</f>
        <v>0.32615669786309542</v>
      </c>
      <c r="CU114" s="24">
        <f t="shared" ref="CU114" ca="1" si="311">+BW114/BW102-1</f>
        <v>0.3240932315377687</v>
      </c>
      <c r="CV114" s="24">
        <f t="shared" ref="CV114" ca="1" si="312">+BX114/BX102-1</f>
        <v>0.32749394707670754</v>
      </c>
      <c r="CW114" s="24">
        <f t="shared" ref="CW114" ca="1" si="313">+BY114/BY102-1</f>
        <v>0.32447551809973652</v>
      </c>
      <c r="CX114" s="24">
        <f t="shared" ref="CX114" ca="1" si="314">+BZ114/BZ102-1</f>
        <v>0.32535857187266704</v>
      </c>
      <c r="CY114" s="24">
        <f t="shared" ref="CY114" ca="1" si="315">+CA114/CA102-1</f>
        <v>0.3257642079507026</v>
      </c>
      <c r="CZ114" s="24">
        <f t="shared" ref="CZ114" ca="1" si="316">+CB114/CB102-1</f>
        <v>0.32583768259987522</v>
      </c>
      <c r="DA114" s="24">
        <f t="shared" ref="DA114" ca="1" si="317">+CC114/CC102-1</f>
        <v>0.3240014355126275</v>
      </c>
      <c r="DB114" s="24">
        <f t="shared" ref="DB114" ca="1" si="318">+CD114/CD102-1</f>
        <v>0.3263803275092354</v>
      </c>
      <c r="DC114" s="24">
        <f t="shared" ref="DC114" ca="1" si="319">+CE114/CE102-1</f>
        <v>0.32164942589387446</v>
      </c>
      <c r="DD114" s="48">
        <f t="shared" ref="DD114" ca="1" si="320">+CF114/CF102-1</f>
        <v>0.32480565391424499</v>
      </c>
      <c r="DE114" s="48">
        <f>+[1]NAC!AG115</f>
        <v>0</v>
      </c>
      <c r="DF114" s="24"/>
    </row>
    <row r="115" spans="1:110" x14ac:dyDescent="0.2">
      <c r="A115" s="110">
        <f t="shared" si="72"/>
        <v>142</v>
      </c>
      <c r="B115" s="35">
        <f>+NAC!A115</f>
        <v>46054</v>
      </c>
      <c r="C115" s="19" cm="1">
        <f t="array" aca="1" ref="C115" ca="1">INDIRECT(_xlfn.CONCAT(C$4,"_d!",C$1,$A115))</f>
        <v>10733.5986328125</v>
      </c>
      <c r="D115" s="19" cm="1">
        <f t="array" aca="1" ref="D115" ca="1">INDIRECT(_xlfn.CONCAT(D$4,"_d!",D$1,$A115))</f>
        <v>10669.53125</v>
      </c>
      <c r="E115" s="19" cm="1">
        <f t="array" aca="1" ref="E115" ca="1">INDIRECT(_xlfn.CONCAT(E$4,"_d!",E$1,$A115))</f>
        <v>10864.8134765625</v>
      </c>
      <c r="F115" s="19" cm="1">
        <f t="array" aca="1" ref="F115" ca="1">INDIRECT(_xlfn.CONCAT(F$4,"_d!",F$1,$A115))</f>
        <v>10821.0771484375</v>
      </c>
      <c r="G115" s="19" cm="1">
        <f t="array" aca="1" ref="G115" ca="1">INDIRECT(_xlfn.CONCAT(G$4,"_d!",G$1,$A115))</f>
        <v>10879.283203125</v>
      </c>
      <c r="H115" s="19" cm="1">
        <f t="array" aca="1" ref="H115" ca="1">INDIRECT(_xlfn.CONCAT(H$4,"_d!",H$1,$A115))</f>
        <v>10940.8056640625</v>
      </c>
      <c r="I115" s="42">
        <f t="shared" ref="I115" ca="1" si="321">+SUMPRODUCT($C$3:$H$3,C115:H115)</f>
        <v>10766.478420036174</v>
      </c>
      <c r="J115" s="19" cm="1">
        <f t="array" aca="1" ref="J115" ca="1">INDIRECT(_xlfn.CONCAT(J$4,"_d!",J$1,$A115))</f>
        <v>10664.2529296875</v>
      </c>
      <c r="K115" s="19" cm="1">
        <f t="array" aca="1" ref="K115" ca="1">INDIRECT(_xlfn.CONCAT(K$4,"_d!",K$1,$A115))</f>
        <v>10694.79296875</v>
      </c>
      <c r="L115" s="19" cm="1">
        <f t="array" aca="1" ref="L115" ca="1">INDIRECT(_xlfn.CONCAT(L$4,"_d!",L$1,$A115))</f>
        <v>10885.6162109375</v>
      </c>
      <c r="M115" s="19" cm="1">
        <f t="array" aca="1" ref="M115" ca="1">INDIRECT(_xlfn.CONCAT(M$4,"_d!",M$1,$A115))</f>
        <v>10770.2333984375</v>
      </c>
      <c r="N115" s="19" cm="1">
        <f t="array" aca="1" ref="N115" ca="1">INDIRECT(_xlfn.CONCAT(N$4,"_d!",N$1,$A115))</f>
        <v>10882.451171875</v>
      </c>
      <c r="O115" s="19" cm="1">
        <f t="array" aca="1" ref="O115" ca="1">INDIRECT(_xlfn.CONCAT(O$4,"_d!",O$1,$A115))</f>
        <v>10818.2001953125</v>
      </c>
      <c r="P115" s="42">
        <f ca="1">+SUMPRODUCT(J$3:$O$3,J115:O115)</f>
        <v>10741.219888174384</v>
      </c>
      <c r="Q115" s="19" cm="1">
        <f t="array" aca="1" ref="Q115" ca="1">INDIRECT(_xlfn.CONCAT(Q$4,"_d!",Q$1,$A115))</f>
        <v>10647.2607421875</v>
      </c>
      <c r="R115" s="19" cm="1">
        <f t="array" aca="1" ref="R115" ca="1">INDIRECT(_xlfn.CONCAT(R$4,"_d!",R$1,$A115))</f>
        <v>10647.2607421875</v>
      </c>
      <c r="S115" s="19" cm="1">
        <f t="array" aca="1" ref="S115" ca="1">INDIRECT(_xlfn.CONCAT(S$4,"_d!",S$1,$A115))</f>
        <v>10950.6572265625</v>
      </c>
      <c r="T115" s="19" cm="1">
        <f t="array" aca="1" ref="T115" ca="1">INDIRECT(_xlfn.CONCAT(T$4,"_d!",T$1,$A115))</f>
        <v>10937.5234375</v>
      </c>
      <c r="U115" s="19" cm="1">
        <f t="array" aca="1" ref="U115" ca="1">INDIRECT(_xlfn.CONCAT(U$4,"_d!",U$1,$A115))</f>
        <v>10961.53125</v>
      </c>
      <c r="V115" s="19" cm="1">
        <f t="array" aca="1" ref="V115" ca="1">INDIRECT(_xlfn.CONCAT(V$4,"_d!",V$1,$A115))</f>
        <v>10836.478515625</v>
      </c>
      <c r="W115" s="42">
        <f t="shared" ref="W115" ca="1" si="322">+SUMPRODUCT($Q$3:$V$3,Q115:V115)</f>
        <v>10740.534234614093</v>
      </c>
      <c r="X115" s="19" cm="1">
        <f t="array" aca="1" ref="X115" ca="1">INDIRECT(_xlfn.CONCAT(X$4,"_d!",X$1,$A115))</f>
        <v>10594.7294921875</v>
      </c>
      <c r="Y115" s="19" cm="1">
        <f t="array" aca="1" ref="Y115" ca="1">INDIRECT(_xlfn.CONCAT(Y$4,"_d!",Y$1,$A115))</f>
        <v>10618.005859375</v>
      </c>
      <c r="Z115" s="19" cm="1">
        <f t="array" aca="1" ref="Z115" ca="1">INDIRECT(_xlfn.CONCAT(Z$4,"_d!",Z$1,$A115))</f>
        <v>11044.6865234375</v>
      </c>
      <c r="AA115" s="19" cm="1">
        <f t="array" aca="1" ref="AA115" ca="1">INDIRECT(_xlfn.CONCAT(AA$4,"_d!",AA$1,$A115))</f>
        <v>10774.7646484375</v>
      </c>
      <c r="AB115" s="19" cm="1">
        <f t="array" aca="1" ref="AB115" ca="1">INDIRECT(_xlfn.CONCAT(AB$4,"_d!",AB$1,$A115))</f>
        <v>11033.935546875</v>
      </c>
      <c r="AC115" s="19" cm="1">
        <f t="array" aca="1" ref="AC115" ca="1">INDIRECT(_xlfn.CONCAT(AC$4,"_d!",AC$1,$A115))</f>
        <v>10889.0205078125</v>
      </c>
      <c r="AD115" s="42">
        <f t="shared" ref="AD115" ca="1" si="323">+SUMPRODUCT($X$3:$AC$3,X115:AC115)</f>
        <v>10706.498609040034</v>
      </c>
      <c r="AE115" s="19" cm="1">
        <f t="array" aca="1" ref="AE115" ca="1">INDIRECT(_xlfn.CONCAT(AE$4,"_d!",AE$1,$A115))</f>
        <v>10720.6826171875</v>
      </c>
      <c r="AF115" s="19" cm="1">
        <f t="array" aca="1" ref="AF115" ca="1">INDIRECT(_xlfn.CONCAT(AF$4,"_d!",AF$1,$A115))</f>
        <v>10724.52734375</v>
      </c>
      <c r="AG115" s="19" cm="1">
        <f t="array" aca="1" ref="AG115" ca="1">INDIRECT(_xlfn.CONCAT(AG$4,"_d!",AG$1,$A115))</f>
        <v>10983.3583984375</v>
      </c>
      <c r="AH115" s="19" cm="1">
        <f t="array" aca="1" ref="AH115" ca="1">INDIRECT(_xlfn.CONCAT(AH$4,"_d!",AH$1,$A115))</f>
        <v>10938.6259765625</v>
      </c>
      <c r="AI115" s="19" cm="1">
        <f t="array" aca="1" ref="AI115" ca="1">INDIRECT(_xlfn.CONCAT(AI$4,"_d!",AI$1,$A115))</f>
        <v>10898.25390625</v>
      </c>
      <c r="AJ115" s="19" cm="1">
        <f t="array" aca="1" ref="AJ115" ca="1">INDIRECT(_xlfn.CONCAT(AJ$4,"_d!",AJ$1,$A115))</f>
        <v>10938.779296875</v>
      </c>
      <c r="AK115" s="42">
        <f t="shared" ref="AK115" ca="1" si="324">+SUMPRODUCT($AE$3:$AJ$3,AE115:AJ115)</f>
        <v>10775.342644161208</v>
      </c>
      <c r="AL115" s="19" cm="1">
        <f t="array" aca="1" ref="AL115" ca="1">INDIRECT(_xlfn.CONCAT(AL$4,"_d!",AL$1,$A115))</f>
        <v>10670.2744140625</v>
      </c>
      <c r="AM115" s="19" cm="1">
        <f t="array" aca="1" ref="AM115" ca="1">INDIRECT(_xlfn.CONCAT(AM$4,"_d!",AM$1,$A115))</f>
        <v>10699.2333984375</v>
      </c>
      <c r="AN115" s="19" cm="1">
        <f t="array" aca="1" ref="AN115" ca="1">INDIRECT(_xlfn.CONCAT(AN$4,"_d!",AN$1,$A115))</f>
        <v>10962.77734375</v>
      </c>
      <c r="AO115" s="19" cm="1">
        <f t="array" aca="1" ref="AO115" ca="1">INDIRECT(_xlfn.CONCAT(AO$4,"_d!",AO$1,$A115))</f>
        <v>10736.791015625</v>
      </c>
      <c r="AP115" s="19" cm="1">
        <f t="array" aca="1" ref="AP115" ca="1">INDIRECT(_xlfn.CONCAT(AP$4,"_d!",AP$1,$A115))</f>
        <v>10955.162109375</v>
      </c>
      <c r="AQ115" s="19" cm="1">
        <f t="array" aca="1" ref="AQ115" ca="1">INDIRECT(_xlfn.CONCAT(AQ$4,"_d!",AQ$1,$A115))</f>
        <v>10845.59765625</v>
      </c>
      <c r="AR115" s="42">
        <f t="shared" ref="AR115" ca="1" si="325">+SUMPRODUCT($AL$3:$AQ$3,AL115:AQ115)</f>
        <v>10735.866608682612</v>
      </c>
      <c r="AS115" s="19" cm="1">
        <f t="array" aca="1" ref="AS115" ca="1">INDIRECT(_xlfn.CONCAT(AS$4,"_d!",AS$1,$A115))</f>
        <v>10671.7587890625</v>
      </c>
      <c r="AT115" s="19" cm="1">
        <f t="array" aca="1" ref="AT115" ca="1">INDIRECT(_xlfn.CONCAT(AT$4,"_d!",AT$1,$A115))</f>
        <v>10765.27734375</v>
      </c>
      <c r="AU115" s="19" cm="1">
        <f t="array" aca="1" ref="AU115" ca="1">INDIRECT(_xlfn.CONCAT(AU$4,"_d!",AU$1,$A115))</f>
        <v>10888.7822265625</v>
      </c>
      <c r="AV115" s="19" cm="1">
        <f t="array" aca="1" ref="AV115" ca="1">INDIRECT(_xlfn.CONCAT(AV$4,"_d!",AV$1,$A115))</f>
        <v>10930.4365234375</v>
      </c>
      <c r="AW115" s="19" cm="1">
        <f t="array" aca="1" ref="AW115" ca="1">INDIRECT(_xlfn.CONCAT(AW$4,"_d!",AW$1,$A115))</f>
        <v>10963.3935546875</v>
      </c>
      <c r="AX115" s="19" cm="1">
        <f t="array" aca="1" ref="AX115" ca="1">INDIRECT(_xlfn.CONCAT(AX$4,"_d!",AX$1,$A115))</f>
        <v>10897.380859375</v>
      </c>
      <c r="AY115" s="42">
        <f t="shared" ref="AY115" ca="1" si="326">+SUMPRODUCT($AS$3:$AX$3,AS115:AX115)</f>
        <v>10762.060009767372</v>
      </c>
      <c r="AZ115" s="19" cm="1">
        <f t="array" aca="1" ref="AZ115" ca="1">INDIRECT(_xlfn.CONCAT(AZ$4,"_d!",AZ$1,$A115))</f>
        <v>10692.595703125</v>
      </c>
      <c r="BA115" s="19" cm="1">
        <f t="array" aca="1" ref="BA115" ca="1">INDIRECT(_xlfn.CONCAT(BA$4,"_d!",BA$1,$A115))</f>
        <v>10654.1962890625</v>
      </c>
      <c r="BB115" s="19" cm="1">
        <f t="array" aca="1" ref="BB115" ca="1">INDIRECT(_xlfn.CONCAT(BB$4,"_d!",BB$1,$A115))</f>
        <v>11005.21484375</v>
      </c>
      <c r="BC115" s="19" cm="1">
        <f t="array" aca="1" ref="BC115" ca="1">INDIRECT(_xlfn.CONCAT(BC$4,"_d!",BC$1,$A115))</f>
        <v>10731.3916015625</v>
      </c>
      <c r="BD115" s="19" cm="1">
        <f t="array" aca="1" ref="BD115" ca="1">INDIRECT(_xlfn.CONCAT(BD$4,"_d!",BD$1,$A115))</f>
        <v>11021.8857421875</v>
      </c>
      <c r="BE115" s="19" cm="1">
        <f t="array" aca="1" ref="BE115" ca="1">INDIRECT(_xlfn.CONCAT(BE$4,"_d!",BE$1,$A115))</f>
        <v>10989.7197265625</v>
      </c>
      <c r="BF115" s="42">
        <f t="shared" ref="BF115" ca="1" si="327">+SUMPRODUCT($AZ$3:$BE$3,AZ115:BE115)</f>
        <v>10734.032404606369</v>
      </c>
      <c r="BG115" s="19" cm="1">
        <f t="array" aca="1" ref="BG115" ca="1">INDIRECT(_xlfn.CONCAT(BG$4,"_d!",BG$1,$A115))</f>
        <v>10682.486328125</v>
      </c>
      <c r="BH115" s="19" cm="1">
        <f t="array" aca="1" ref="BH115" ca="1">INDIRECT(_xlfn.CONCAT(BH$4,"_d!",BH$1,$A115))</f>
        <v>10747.6513671875</v>
      </c>
      <c r="BI115" s="19" cm="1">
        <f t="array" aca="1" ref="BI115" ca="1">INDIRECT(_xlfn.CONCAT(BI$4,"_d!",BI$1,$A115))</f>
        <v>11008.28515625</v>
      </c>
      <c r="BJ115" s="19" cm="1">
        <f t="array" aca="1" ref="BJ115" ca="1">INDIRECT(_xlfn.CONCAT(BJ$4,"_d!",BJ$1,$A115))</f>
        <v>10867.6494140625</v>
      </c>
      <c r="BK115" s="19" cm="1">
        <f t="array" aca="1" ref="BK115" ca="1">INDIRECT(_xlfn.CONCAT(BK$4,"_d!",BK$1,$A115))</f>
        <v>11020.798828125</v>
      </c>
      <c r="BL115" s="19" cm="1">
        <f t="array" aca="1" ref="BL115" ca="1">INDIRECT(_xlfn.CONCAT(BL$4,"_d!",BL$1,$A115))</f>
        <v>10953.9794921875</v>
      </c>
      <c r="BM115" s="42">
        <f t="shared" ref="BM115" ca="1" si="328">+SUMPRODUCT($BG$3:$BL$3,BG115:BL115)</f>
        <v>10753.865052323443</v>
      </c>
      <c r="BN115" s="19" cm="1">
        <f t="array" aca="1" ref="BN115" ca="1">INDIRECT(_xlfn.CONCAT(BN$4,"_d!",BN$1,$A115))</f>
        <v>10625.5458984375</v>
      </c>
      <c r="BO115" s="19" cm="1">
        <f t="array" aca="1" ref="BO115" ca="1">INDIRECT(_xlfn.CONCAT(BO$4,"_d!",BO$1,$A115))</f>
        <v>10635.7275390625</v>
      </c>
      <c r="BP115" s="19" cm="1">
        <f t="array" aca="1" ref="BP115" ca="1">INDIRECT(_xlfn.CONCAT(BP$4,"_d!",BP$1,$A115))</f>
        <v>10855.333984375</v>
      </c>
      <c r="BQ115" s="19" cm="1">
        <f t="array" aca="1" ref="BQ115" ca="1">INDIRECT(_xlfn.CONCAT(BQ$4,"_d!",BQ$1,$A115))</f>
        <v>10723.7861328125</v>
      </c>
      <c r="BR115" s="19" cm="1">
        <f t="array" aca="1" ref="BR115" ca="1">INDIRECT(_xlfn.CONCAT(BR$4,"_d!",BR$1,$A115))</f>
        <v>10942.64453125</v>
      </c>
      <c r="BS115" s="19" cm="1">
        <f t="array" aca="1" ref="BS115" ca="1">INDIRECT(_xlfn.CONCAT(BS$4,"_d!",BS$1,$A115))</f>
        <v>11006.2314453125</v>
      </c>
      <c r="BT115" s="42">
        <f t="shared" ref="BT115" ca="1" si="329">+SUMPRODUCT($BN$3:$BS$3,BN115:BS115)</f>
        <v>10680.555435598559</v>
      </c>
      <c r="BU115" s="42"/>
      <c r="BV115" s="45">
        <f t="shared" ref="BV115" ca="1" si="330">+I115</f>
        <v>10766.478420036174</v>
      </c>
      <c r="BW115" s="45">
        <f t="shared" ref="BW115" ca="1" si="331">+P115</f>
        <v>10741.219888174384</v>
      </c>
      <c r="BX115" s="45">
        <f t="shared" ref="BX115" ca="1" si="332">+W115</f>
        <v>10740.534234614093</v>
      </c>
      <c r="BY115" s="45">
        <f t="shared" ref="BY115" ca="1" si="333">+AD115</f>
        <v>10706.498609040034</v>
      </c>
      <c r="BZ115" s="45">
        <f t="shared" ref="BZ115" ca="1" si="334">+AK115</f>
        <v>10775.342644161208</v>
      </c>
      <c r="CA115" s="45">
        <f t="shared" ref="CA115" ca="1" si="335">+AR115</f>
        <v>10735.866608682612</v>
      </c>
      <c r="CB115" s="45">
        <f t="shared" ref="CB115" ca="1" si="336">+AY115</f>
        <v>10762.060009767372</v>
      </c>
      <c r="CC115" s="45">
        <f t="shared" ref="CC115" ca="1" si="337">+BF115</f>
        <v>10734.032404606369</v>
      </c>
      <c r="CD115" s="45">
        <f t="shared" ref="CD115" ca="1" si="338">+BM115</f>
        <v>10753.865052323443</v>
      </c>
      <c r="CE115" s="45">
        <f t="shared" ref="CE115" ca="1" si="339">+BT115</f>
        <v>10680.555435598559</v>
      </c>
      <c r="CF115" s="45" cm="1">
        <f t="array" aca="1" ref="CF115" ca="1">+SUMPRODUCT($BV$3:$CE$3/100,$BV115:$CE115)</f>
        <v>10733.30443266674</v>
      </c>
      <c r="CG115" s="35">
        <f t="shared" ref="CG115" si="340">+B115</f>
        <v>46054</v>
      </c>
      <c r="CH115" s="48">
        <f t="shared" ref="CH115" ca="1" si="341">+BV115/BV114-1</f>
        <v>3.1760534177841748E-2</v>
      </c>
      <c r="CI115" s="48">
        <f t="shared" ref="CI115" ca="1" si="342">+BW115/BW114-1</f>
        <v>3.0899150371378914E-2</v>
      </c>
      <c r="CJ115" s="48">
        <f t="shared" ref="CJ115" ca="1" si="343">+BX115/BX114-1</f>
        <v>2.9461778536991945E-2</v>
      </c>
      <c r="CK115" s="48">
        <f t="shared" ref="CK115" ca="1" si="344">+BY115/BY114-1</f>
        <v>2.9671363727616695E-2</v>
      </c>
      <c r="CL115" s="48">
        <f t="shared" ref="CL115" ca="1" si="345">+BZ115/BZ114-1</f>
        <v>2.9772962769349487E-2</v>
      </c>
      <c r="CM115" s="48">
        <f t="shared" ref="CM115" ca="1" si="346">+CA115/CA114-1</f>
        <v>2.9476070184941694E-2</v>
      </c>
      <c r="CN115" s="48">
        <f t="shared" ref="CN115" ca="1" si="347">+CB115/CB114-1</f>
        <v>2.8938809791885456E-2</v>
      </c>
      <c r="CO115" s="48">
        <f t="shared" ref="CO115" ca="1" si="348">+CC115/CC114-1</f>
        <v>2.8461768176131885E-2</v>
      </c>
      <c r="CP115" s="48">
        <f t="shared" ref="CP115" ca="1" si="349">+CD115/CD114-1</f>
        <v>2.8584300092491022E-2</v>
      </c>
      <c r="CQ115" s="48">
        <f t="shared" ref="CQ115" ca="1" si="350">+CE115/CE114-1</f>
        <v>2.7855792129381163E-2</v>
      </c>
      <c r="CR115" s="48">
        <f t="shared" ref="CR115" ca="1" si="351">+CF115/CF114-1</f>
        <v>2.9139400101468427E-2</v>
      </c>
      <c r="CS115" s="35">
        <f t="shared" ref="CS115" si="352">+CG115</f>
        <v>46054</v>
      </c>
      <c r="CT115" s="24">
        <f t="shared" ref="CT115" ca="1" si="353">+BV115/BV103-1</f>
        <v>0.3341970100849101</v>
      </c>
      <c r="CU115" s="24">
        <f t="shared" ref="CU115" ca="1" si="354">+BW115/BW103-1</f>
        <v>0.33127298062895494</v>
      </c>
      <c r="CV115" s="24">
        <f t="shared" ref="CV115" ca="1" si="355">+BX115/BX103-1</f>
        <v>0.33394804086465024</v>
      </c>
      <c r="CW115" s="24">
        <f t="shared" ref="CW115" ca="1" si="356">+BY115/BY103-1</f>
        <v>0.33107630396832777</v>
      </c>
      <c r="CX115" s="24">
        <f t="shared" ref="CX115" ca="1" si="357">+BZ115/BZ103-1</f>
        <v>0.33194051760476673</v>
      </c>
      <c r="CY115" s="24">
        <f t="shared" ref="CY115" ca="1" si="358">+CA115/CA103-1</f>
        <v>0.33194648736398946</v>
      </c>
      <c r="CZ115" s="24">
        <f t="shared" ref="CZ115" ca="1" si="359">+CB115/CB103-1</f>
        <v>0.33174278036947835</v>
      </c>
      <c r="DA115" s="24">
        <f t="shared" ref="DA115" ca="1" si="360">+CC115/CC103-1</f>
        <v>0.32995494378382406</v>
      </c>
      <c r="DB115" s="24">
        <f t="shared" ref="DB115" ca="1" si="361">+CD115/CD103-1</f>
        <v>0.33244159669853435</v>
      </c>
      <c r="DC115" s="24">
        <f t="shared" ref="DC115" ca="1" si="362">+CE115/CE103-1</f>
        <v>0.32776325088301528</v>
      </c>
      <c r="DD115" s="48">
        <f t="shared" ref="DD115" ca="1" si="363">+CF115/CF103-1</f>
        <v>0.33115916715766236</v>
      </c>
      <c r="DE115" s="48">
        <f>+[1]NAC!AG116</f>
        <v>0</v>
      </c>
      <c r="DF115" s="24"/>
    </row>
    <row r="116" spans="1:110" x14ac:dyDescent="0.2">
      <c r="A116" s="110">
        <f t="shared" si="72"/>
        <v>143</v>
      </c>
      <c r="B116" s="35">
        <f>+NAC!A116</f>
        <v>46082</v>
      </c>
      <c r="C116" s="19" cm="1">
        <f t="array" aca="1" ref="C116" ca="1">INDIRECT(_xlfn.CONCAT(C$4,"_d!",C$1,$A116))</f>
        <v>11084.8974609375</v>
      </c>
      <c r="D116" s="19" cm="1">
        <f t="array" aca="1" ref="D116" ca="1">INDIRECT(_xlfn.CONCAT(D$4,"_d!",D$1,$A116))</f>
        <v>11020.466796875</v>
      </c>
      <c r="E116" s="19" cm="1">
        <f t="array" aca="1" ref="E116" ca="1">INDIRECT(_xlfn.CONCAT(E$4,"_d!",E$1,$A116))</f>
        <v>11295.3701171875</v>
      </c>
      <c r="F116" s="19" cm="1">
        <f t="array" aca="1" ref="F116" ca="1">INDIRECT(_xlfn.CONCAT(F$4,"_d!",F$1,$A116))</f>
        <v>11282.7646484375</v>
      </c>
      <c r="G116" s="19" cm="1">
        <f t="array" aca="1" ref="G116" ca="1">INDIRECT(_xlfn.CONCAT(G$4,"_d!",G$1,$A116))</f>
        <v>11235.216796875</v>
      </c>
      <c r="H116" s="19" cm="1">
        <f t="array" aca="1" ref="H116" ca="1">INDIRECT(_xlfn.CONCAT(H$4,"_d!",H$1,$A116))</f>
        <v>11204.4951171875</v>
      </c>
      <c r="I116" s="42">
        <f t="shared" ref="I116" ca="1" si="364">+SUMPRODUCT($C$3:$H$3,C116:H116)</f>
        <v>11143.594060042369</v>
      </c>
      <c r="J116" s="19" cm="1">
        <f t="array" aca="1" ref="J116" ca="1">INDIRECT(_xlfn.CONCAT(J$4,"_d!",J$1,$A116))</f>
        <v>11010.49609375</v>
      </c>
      <c r="K116" s="19" cm="1">
        <f t="array" aca="1" ref="K116" ca="1">INDIRECT(_xlfn.CONCAT(K$4,"_d!",K$1,$A116))</f>
        <v>11045.5419921875</v>
      </c>
      <c r="L116" s="19" cm="1">
        <f t="array" aca="1" ref="L116" ca="1">INDIRECT(_xlfn.CONCAT(L$4,"_d!",L$1,$A116))</f>
        <v>11316.53125</v>
      </c>
      <c r="M116" s="19" cm="1">
        <f t="array" aca="1" ref="M116" ca="1">INDIRECT(_xlfn.CONCAT(M$4,"_d!",M$1,$A116))</f>
        <v>11236.005859375</v>
      </c>
      <c r="N116" s="19" cm="1">
        <f t="array" aca="1" ref="N116" ca="1">INDIRECT(_xlfn.CONCAT(N$4,"_d!",N$1,$A116))</f>
        <v>11236.830078125</v>
      </c>
      <c r="O116" s="19" cm="1">
        <f t="array" aca="1" ref="O116" ca="1">INDIRECT(_xlfn.CONCAT(O$4,"_d!",O$1,$A116))</f>
        <v>11080.9140625</v>
      </c>
      <c r="P116" s="42">
        <f ca="1">+SUMPRODUCT(J$3:$O$3,J116:O116)</f>
        <v>11110.762251192735</v>
      </c>
      <c r="Q116" s="19" cm="1">
        <f t="array" aca="1" ref="Q116" ca="1">INDIRECT(_xlfn.CONCAT(Q$4,"_d!",Q$1,$A116))</f>
        <v>11005.8779296875</v>
      </c>
      <c r="R116" s="19" cm="1">
        <f t="array" aca="1" ref="R116" ca="1">INDIRECT(_xlfn.CONCAT(R$4,"_d!",R$1,$A116))</f>
        <v>11005.8779296875</v>
      </c>
      <c r="S116" s="19" cm="1">
        <f t="array" aca="1" ref="S116" ca="1">INDIRECT(_xlfn.CONCAT(S$4,"_d!",S$1,$A116))</f>
        <v>11384.177734375</v>
      </c>
      <c r="T116" s="19" cm="1">
        <f t="array" aca="1" ref="T116" ca="1">INDIRECT(_xlfn.CONCAT(T$4,"_d!",T$1,$A116))</f>
        <v>11396.4677734375</v>
      </c>
      <c r="U116" s="19" cm="1">
        <f t="array" aca="1" ref="U116" ca="1">INDIRECT(_xlfn.CONCAT(U$4,"_d!",U$1,$A116))</f>
        <v>11318.85546875</v>
      </c>
      <c r="V116" s="19" cm="1">
        <f t="array" aca="1" ref="V116" ca="1">INDIRECT(_xlfn.CONCAT(V$4,"_d!",V$1,$A116))</f>
        <v>11098.5947265625</v>
      </c>
      <c r="W116" s="42">
        <f t="shared" ref="W116" ca="1" si="365">+SUMPRODUCT($Q$3:$V$3,Q116:V116)</f>
        <v>11112.758913547648</v>
      </c>
      <c r="X116" s="19" cm="1">
        <f t="array" aca="1" ref="X116" ca="1">INDIRECT(_xlfn.CONCAT(X$4,"_d!",X$1,$A116))</f>
        <v>10949.4306640625</v>
      </c>
      <c r="Y116" s="19" cm="1">
        <f t="array" aca="1" ref="Y116" ca="1">INDIRECT(_xlfn.CONCAT(Y$4,"_d!",Y$1,$A116))</f>
        <v>10966.9716796875</v>
      </c>
      <c r="Z116" s="19" cm="1">
        <f t="array" aca="1" ref="Z116" ca="1">INDIRECT(_xlfn.CONCAT(Z$4,"_d!",Z$1,$A116))</f>
        <v>11491.9765625</v>
      </c>
      <c r="AA116" s="19" cm="1">
        <f t="array" aca="1" ref="AA116" ca="1">INDIRECT(_xlfn.CONCAT(AA$4,"_d!",AA$1,$A116))</f>
        <v>11234.3232421875</v>
      </c>
      <c r="AB116" s="19" cm="1">
        <f t="array" aca="1" ref="AB116" ca="1">INDIRECT(_xlfn.CONCAT(AB$4,"_d!",AB$1,$A116))</f>
        <v>11391.802734375</v>
      </c>
      <c r="AC116" s="19" cm="1">
        <f t="array" aca="1" ref="AC116" ca="1">INDIRECT(_xlfn.CONCAT(AC$4,"_d!",AC$1,$A116))</f>
        <v>11154.873046875</v>
      </c>
      <c r="AD116" s="42">
        <f t="shared" ref="AD116" ca="1" si="366">+SUMPRODUCT($X$3:$AC$3,X116:AC116)</f>
        <v>11070.939900026211</v>
      </c>
      <c r="AE116" s="19" cm="1">
        <f t="array" aca="1" ref="AE116" ca="1">INDIRECT(_xlfn.CONCAT(AE$4,"_d!",AE$1,$A116))</f>
        <v>11075.4296875</v>
      </c>
      <c r="AF116" s="19" cm="1">
        <f t="array" aca="1" ref="AF116" ca="1">INDIRECT(_xlfn.CONCAT(AF$4,"_d!",AF$1,$A116))</f>
        <v>11072.7060546875</v>
      </c>
      <c r="AG116" s="19" cm="1">
        <f t="array" aca="1" ref="AG116" ca="1">INDIRECT(_xlfn.CONCAT(AG$4,"_d!",AG$1,$A116))</f>
        <v>11433.255859375</v>
      </c>
      <c r="AH116" s="19" cm="1">
        <f t="array" aca="1" ref="AH116" ca="1">INDIRECT(_xlfn.CONCAT(AH$4,"_d!",AH$1,$A116))</f>
        <v>11396.4619140625</v>
      </c>
      <c r="AI116" s="19" cm="1">
        <f t="array" aca="1" ref="AI116" ca="1">INDIRECT(_xlfn.CONCAT(AI$4,"_d!",AI$1,$A116))</f>
        <v>11253.0673828125</v>
      </c>
      <c r="AJ116" s="19" cm="1">
        <f t="array" aca="1" ref="AJ116" ca="1">INDIRECT(_xlfn.CONCAT(AJ$4,"_d!",AJ$1,$A116))</f>
        <v>11209.2177734375</v>
      </c>
      <c r="AK116" s="42">
        <f t="shared" ref="AK116" ca="1" si="367">+SUMPRODUCT($AE$3:$AJ$3,AE116:AJ116)</f>
        <v>11138.152007401757</v>
      </c>
      <c r="AL116" s="19" cm="1">
        <f t="array" aca="1" ref="AL116" ca="1">INDIRECT(_xlfn.CONCAT(AL$4,"_d!",AL$1,$A116))</f>
        <v>11040.521484375</v>
      </c>
      <c r="AM116" s="19" cm="1">
        <f t="array" aca="1" ref="AM116" ca="1">INDIRECT(_xlfn.CONCAT(AM$4,"_d!",AM$1,$A116))</f>
        <v>11049.7783203125</v>
      </c>
      <c r="AN116" s="19" cm="1">
        <f t="array" aca="1" ref="AN116" ca="1">INDIRECT(_xlfn.CONCAT(AN$4,"_d!",AN$1,$A116))</f>
        <v>11404.240234375</v>
      </c>
      <c r="AO116" s="19" cm="1">
        <f t="array" aca="1" ref="AO116" ca="1">INDIRECT(_xlfn.CONCAT(AO$4,"_d!",AO$1,$A116))</f>
        <v>11183.826171875</v>
      </c>
      <c r="AP116" s="19" cm="1">
        <f t="array" aca="1" ref="AP116" ca="1">INDIRECT(_xlfn.CONCAT(AP$4,"_d!",AP$1,$A116))</f>
        <v>11304.5517578125</v>
      </c>
      <c r="AQ116" s="19" cm="1">
        <f t="array" aca="1" ref="AQ116" ca="1">INDIRECT(_xlfn.CONCAT(AQ$4,"_d!",AQ$1,$A116))</f>
        <v>11107.9072265625</v>
      </c>
      <c r="AR116" s="42">
        <f t="shared" ref="AR116" ca="1" si="368">+SUMPRODUCT($AL$3:$AQ$3,AL116:AQ116)</f>
        <v>11099.922584351278</v>
      </c>
      <c r="AS116" s="19" cm="1">
        <f t="array" aca="1" ref="AS116" ca="1">INDIRECT(_xlfn.CONCAT(AS$4,"_d!",AS$1,$A116))</f>
        <v>11037.4921875</v>
      </c>
      <c r="AT116" s="19" cm="1">
        <f t="array" aca="1" ref="AT116" ca="1">INDIRECT(_xlfn.CONCAT(AT$4,"_d!",AT$1,$A116))</f>
        <v>11121.1572265625</v>
      </c>
      <c r="AU116" s="19" cm="1">
        <f t="array" aca="1" ref="AU116" ca="1">INDIRECT(_xlfn.CONCAT(AU$4,"_d!",AU$1,$A116))</f>
        <v>11324.7880859375</v>
      </c>
      <c r="AV116" s="19" cm="1">
        <f t="array" aca="1" ref="AV116" ca="1">INDIRECT(_xlfn.CONCAT(AV$4,"_d!",AV$1,$A116))</f>
        <v>11376.392578125</v>
      </c>
      <c r="AW116" s="19" cm="1">
        <f t="array" aca="1" ref="AW116" ca="1">INDIRECT(_xlfn.CONCAT(AW$4,"_d!",AW$1,$A116))</f>
        <v>11312.658203125</v>
      </c>
      <c r="AX116" s="19" cm="1">
        <f t="array" aca="1" ref="AX116" ca="1">INDIRECT(_xlfn.CONCAT(AX$4,"_d!",AX$1,$A116))</f>
        <v>11162.0048828125</v>
      </c>
      <c r="AY116" s="42">
        <f t="shared" ref="AY116" ca="1" si="369">+SUMPRODUCT($AS$3:$AX$3,AS116:AX116)</f>
        <v>11124.635468754146</v>
      </c>
      <c r="AZ116" s="19" cm="1">
        <f t="array" aca="1" ref="AZ116" ca="1">INDIRECT(_xlfn.CONCAT(AZ$4,"_d!",AZ$1,$A116))</f>
        <v>11060.251953125</v>
      </c>
      <c r="BA116" s="19" cm="1">
        <f t="array" aca="1" ref="BA116" ca="1">INDIRECT(_xlfn.CONCAT(BA$4,"_d!",BA$1,$A116))</f>
        <v>11001.4150390625</v>
      </c>
      <c r="BB116" s="19" cm="1">
        <f t="array" aca="1" ref="BB116" ca="1">INDIRECT(_xlfn.CONCAT(BB$4,"_d!",BB$1,$A116))</f>
        <v>11451.69140625</v>
      </c>
      <c r="BC116" s="19" cm="1">
        <f t="array" aca="1" ref="BC116" ca="1">INDIRECT(_xlfn.CONCAT(BC$4,"_d!",BC$1,$A116))</f>
        <v>11182.17578125</v>
      </c>
      <c r="BD116" s="19" cm="1">
        <f t="array" aca="1" ref="BD116" ca="1">INDIRECT(_xlfn.CONCAT(BD$4,"_d!",BD$1,$A116))</f>
        <v>11372.33984375</v>
      </c>
      <c r="BE116" s="19" cm="1">
        <f t="array" aca="1" ref="BE116" ca="1">INDIRECT(_xlfn.CONCAT(BE$4,"_d!",BE$1,$A116))</f>
        <v>11263.236328125</v>
      </c>
      <c r="BF116" s="42">
        <f t="shared" ref="BF116" ca="1" si="370">+SUMPRODUCT($AZ$3:$BE$3,AZ116:BE116)</f>
        <v>11093.773279541419</v>
      </c>
      <c r="BG116" s="19" cm="1">
        <f t="array" aca="1" ref="BG116" ca="1">INDIRECT(_xlfn.CONCAT(BG$4,"_d!",BG$1,$A116))</f>
        <v>11050.6044921875</v>
      </c>
      <c r="BH116" s="19" cm="1">
        <f t="array" aca="1" ref="BH116" ca="1">INDIRECT(_xlfn.CONCAT(BH$4,"_d!",BH$1,$A116))</f>
        <v>11101.98046875</v>
      </c>
      <c r="BI116" s="19" cm="1">
        <f t="array" aca="1" ref="BI116" ca="1">INDIRECT(_xlfn.CONCAT(BI$4,"_d!",BI$1,$A116))</f>
        <v>11446.4169921875</v>
      </c>
      <c r="BJ116" s="19" cm="1">
        <f t="array" aca="1" ref="BJ116" ca="1">INDIRECT(_xlfn.CONCAT(BJ$4,"_d!",BJ$1,$A116))</f>
        <v>11350.875</v>
      </c>
      <c r="BK116" s="19" cm="1">
        <f t="array" aca="1" ref="BK116" ca="1">INDIRECT(_xlfn.CONCAT(BK$4,"_d!",BK$1,$A116))</f>
        <v>11367.2109375</v>
      </c>
      <c r="BL116" s="19" cm="1">
        <f t="array" aca="1" ref="BL116" ca="1">INDIRECT(_xlfn.CONCAT(BL$4,"_d!",BL$1,$A116))</f>
        <v>11221.46875</v>
      </c>
      <c r="BM116" s="42">
        <f t="shared" ref="BM116" ca="1" si="371">+SUMPRODUCT($BG$3:$BL$3,BG116:BL116)</f>
        <v>11114.203566295102</v>
      </c>
      <c r="BN116" s="19" cm="1">
        <f t="array" aca="1" ref="BN116" ca="1">INDIRECT(_xlfn.CONCAT(BN$4,"_d!",BN$1,$A116))</f>
        <v>10987.4755859375</v>
      </c>
      <c r="BO116" s="19" cm="1">
        <f t="array" aca="1" ref="BO116" ca="1">INDIRECT(_xlfn.CONCAT(BO$4,"_d!",BO$1,$A116))</f>
        <v>10976.46484375</v>
      </c>
      <c r="BP116" s="19" cm="1">
        <f t="array" aca="1" ref="BP116" ca="1">INDIRECT(_xlfn.CONCAT(BP$4,"_d!",BP$1,$A116))</f>
        <v>11277.1220703125</v>
      </c>
      <c r="BQ116" s="19" cm="1">
        <f t="array" aca="1" ref="BQ116" ca="1">INDIRECT(_xlfn.CONCAT(BQ$4,"_d!",BQ$1,$A116))</f>
        <v>11134.8857421875</v>
      </c>
      <c r="BR116" s="19" cm="1">
        <f t="array" aca="1" ref="BR116" ca="1">INDIRECT(_xlfn.CONCAT(BR$4,"_d!",BR$1,$A116))</f>
        <v>11282.16796875</v>
      </c>
      <c r="BS116" s="19" cm="1">
        <f t="array" aca="1" ref="BS116" ca="1">INDIRECT(_xlfn.CONCAT(BS$4,"_d!",BS$1,$A116))</f>
        <v>11263.7138671875</v>
      </c>
      <c r="BT116" s="42">
        <f t="shared" ref="BT116" ca="1" si="372">+SUMPRODUCT($BN$3:$BS$3,BN116:BS116)</f>
        <v>11029.480663241222</v>
      </c>
      <c r="BU116" s="42"/>
      <c r="BV116" s="45">
        <f t="shared" ref="BV116" ca="1" si="373">+I116</f>
        <v>11143.594060042369</v>
      </c>
      <c r="BW116" s="45">
        <f t="shared" ref="BW116" ca="1" si="374">+P116</f>
        <v>11110.762251192735</v>
      </c>
      <c r="BX116" s="45">
        <f t="shared" ref="BX116" ca="1" si="375">+W116</f>
        <v>11112.758913547648</v>
      </c>
      <c r="BY116" s="45">
        <f t="shared" ref="BY116" ca="1" si="376">+AD116</f>
        <v>11070.939900026211</v>
      </c>
      <c r="BZ116" s="45">
        <f t="shared" ref="BZ116" ca="1" si="377">+AK116</f>
        <v>11138.152007401757</v>
      </c>
      <c r="CA116" s="45">
        <f t="shared" ref="CA116" ca="1" si="378">+AR116</f>
        <v>11099.922584351278</v>
      </c>
      <c r="CB116" s="45">
        <f t="shared" ref="CB116" ca="1" si="379">+AY116</f>
        <v>11124.635468754146</v>
      </c>
      <c r="CC116" s="45">
        <f t="shared" ref="CC116" ca="1" si="380">+BF116</f>
        <v>11093.773279541419</v>
      </c>
      <c r="CD116" s="45">
        <f t="shared" ref="CD116" ca="1" si="381">+BM116</f>
        <v>11114.203566295102</v>
      </c>
      <c r="CE116" s="45">
        <f t="shared" ref="CE116" ca="1" si="382">+BT116</f>
        <v>11029.480663241222</v>
      </c>
      <c r="CF116" s="45" cm="1">
        <f t="array" aca="1" ref="CF116" ca="1">+SUMPRODUCT($BV$3:$CE$3/100,$BV116:$CE116)</f>
        <v>11095.020747187495</v>
      </c>
      <c r="CG116" s="35">
        <f t="shared" ref="CG116" si="383">+B116</f>
        <v>46082</v>
      </c>
      <c r="CH116" s="48">
        <f t="shared" ref="CH116" ca="1" si="384">+BV116/BV115-1</f>
        <v>3.5026832850413969E-2</v>
      </c>
      <c r="CI116" s="48">
        <f t="shared" ref="CI116" ca="1" si="385">+BW116/BW115-1</f>
        <v>3.4404133503048495E-2</v>
      </c>
      <c r="CJ116" s="48">
        <f t="shared" ref="CJ116" ca="1" si="386">+BX116/BX115-1</f>
        <v>3.4656067454630568E-2</v>
      </c>
      <c r="CK116" s="48">
        <f t="shared" ref="CK116" ca="1" si="387">+BY116/BY115-1</f>
        <v>3.4039260106797142E-2</v>
      </c>
      <c r="CL116" s="48">
        <f t="shared" ref="CL116" ca="1" si="388">+BZ116/BZ115-1</f>
        <v>3.3670331906999085E-2</v>
      </c>
      <c r="CM116" s="48">
        <f t="shared" ref="CM116" ca="1" si="389">+CA116/CA115-1</f>
        <v>3.3910255123162258E-2</v>
      </c>
      <c r="CN116" s="48">
        <f t="shared" ref="CN116" ca="1" si="390">+CB116/CB115-1</f>
        <v>3.3690153990751703E-2</v>
      </c>
      <c r="CO116" s="48">
        <f t="shared" ref="CO116" ca="1" si="391">+CC116/CC115-1</f>
        <v>3.3514047785124346E-2</v>
      </c>
      <c r="CP116" s="48">
        <f t="shared" ref="CP116" ca="1" si="392">+CD116/CD115-1</f>
        <v>3.3507814373568534E-2</v>
      </c>
      <c r="CQ116" s="48">
        <f t="shared" ref="CQ116" ca="1" si="393">+CE116/CE115-1</f>
        <v>3.2669202434892686E-2</v>
      </c>
      <c r="CR116" s="48">
        <f t="shared" ref="CR116" ca="1" si="394">+CF116/CF115-1</f>
        <v>3.3700368492285859E-2</v>
      </c>
      <c r="CS116" s="35">
        <f t="shared" ref="CS116" si="395">+CG116</f>
        <v>46082</v>
      </c>
      <c r="CT116" s="24">
        <f t="shared" ref="CT116" ca="1" si="396">+BV116/BV104-1</f>
        <v>0.32673860520585229</v>
      </c>
      <c r="CU116" s="24">
        <f t="shared" ref="CU116" ca="1" si="397">+BW116/BW104-1</f>
        <v>0.32403072588801973</v>
      </c>
      <c r="CV116" s="24">
        <f t="shared" ref="CV116" ca="1" si="398">+BX116/BX104-1</f>
        <v>0.32545322830502599</v>
      </c>
      <c r="CW116" s="24">
        <f t="shared" ref="CW116" ca="1" si="399">+BY116/BY104-1</f>
        <v>0.32566956436666272</v>
      </c>
      <c r="CX116" s="24">
        <f t="shared" ref="CX116" ca="1" si="400">+BZ116/BZ104-1</f>
        <v>0.32605221227122727</v>
      </c>
      <c r="CY116" s="24">
        <f t="shared" ref="CY116" ca="1" si="401">+CA116/CA104-1</f>
        <v>0.32546530173546873</v>
      </c>
      <c r="CZ116" s="24">
        <f t="shared" ref="CZ116" ca="1" si="402">+CB116/CB104-1</f>
        <v>0.32725984398240793</v>
      </c>
      <c r="DA116" s="24">
        <f t="shared" ref="DA116" ca="1" si="403">+CC116/CC104-1</f>
        <v>0.3259881053030369</v>
      </c>
      <c r="DB116" s="24">
        <f t="shared" ref="DB116" ca="1" si="404">+CD116/CD104-1</f>
        <v>0.32853401099273216</v>
      </c>
      <c r="DC116" s="24">
        <f t="shared" ref="DC116" ca="1" si="405">+CE116/CE104-1</f>
        <v>0.32644929488002483</v>
      </c>
      <c r="DD116" s="48">
        <f t="shared" ref="DD116" ca="1" si="406">+CF116/CF104-1</f>
        <v>0.3263629614815009</v>
      </c>
      <c r="DE116" s="48">
        <f>+[1]NAC!AG117</f>
        <v>0</v>
      </c>
      <c r="DF116" s="24"/>
    </row>
    <row r="117" spans="1:110" x14ac:dyDescent="0.2">
      <c r="A117" s="110">
        <f t="shared" si="72"/>
        <v>144</v>
      </c>
      <c r="B117" s="35">
        <f>+NAC!A117</f>
        <v>46113</v>
      </c>
      <c r="C117" s="19" cm="1">
        <f t="array" aca="1" ref="C117" ca="1">INDIRECT(_xlfn.CONCAT(C$4,"_d!",C$1,$A117))</f>
        <v>11361.7314453125</v>
      </c>
      <c r="D117" s="19" cm="1">
        <f t="array" aca="1" ref="D117" ca="1">INDIRECT(_xlfn.CONCAT(D$4,"_d!",D$1,$A117))</f>
        <v>11260.2470703125</v>
      </c>
      <c r="E117" s="19" cm="1">
        <f t="array" aca="1" ref="E117" ca="1">INDIRECT(_xlfn.CONCAT(E$4,"_d!",E$1,$A117))</f>
        <v>11563.42578125</v>
      </c>
      <c r="F117" s="19" cm="1">
        <f t="array" aca="1" ref="F117" ca="1">INDIRECT(_xlfn.CONCAT(F$4,"_d!",F$1,$A117))</f>
        <v>11585.9248046875</v>
      </c>
      <c r="G117" s="19" cm="1">
        <f t="array" aca="1" ref="G117" ca="1">INDIRECT(_xlfn.CONCAT(G$4,"_d!",G$1,$A117))</f>
        <v>11429.6123046875</v>
      </c>
      <c r="H117" s="19" cm="1">
        <f t="array" aca="1" ref="H117" ca="1">INDIRECT(_xlfn.CONCAT(H$4,"_d!",H$1,$A117))</f>
        <v>11476.595703125</v>
      </c>
      <c r="I117" s="42">
        <f t="shared" ref="I117" ca="1" si="407">+SUMPRODUCT($C$3:$H$3,C117:H117)</f>
        <v>11405.998860177402</v>
      </c>
      <c r="J117" s="19" cm="1">
        <f t="array" aca="1" ref="J117" ca="1">INDIRECT(_xlfn.CONCAT(J$4,"_d!",J$1,$A117))</f>
        <v>11280.8359375</v>
      </c>
      <c r="K117" s="19" cm="1">
        <f t="array" aca="1" ref="K117" ca="1">INDIRECT(_xlfn.CONCAT(K$4,"_d!",K$1,$A117))</f>
        <v>11297.3359375</v>
      </c>
      <c r="L117" s="19" cm="1">
        <f t="array" aca="1" ref="L117" ca="1">INDIRECT(_xlfn.CONCAT(L$4,"_d!",L$1,$A117))</f>
        <v>11600.1787109375</v>
      </c>
      <c r="M117" s="19" cm="1">
        <f t="array" aca="1" ref="M117" ca="1">INDIRECT(_xlfn.CONCAT(M$4,"_d!",M$1,$A117))</f>
        <v>11536.400390625</v>
      </c>
      <c r="N117" s="19" cm="1">
        <f t="array" aca="1" ref="N117" ca="1">INDIRECT(_xlfn.CONCAT(N$4,"_d!",N$1,$A117))</f>
        <v>11444.4501953125</v>
      </c>
      <c r="O117" s="19" cm="1">
        <f t="array" aca="1" ref="O117" ca="1">INDIRECT(_xlfn.CONCAT(O$4,"_d!",O$1,$A117))</f>
        <v>11352.388671875</v>
      </c>
      <c r="P117" s="42">
        <f ca="1">+SUMPRODUCT(J$3:$O$3,J117:O117)</f>
        <v>11375.625579149564</v>
      </c>
      <c r="Q117" s="19" cm="1">
        <f t="array" aca="1" ref="Q117" ca="1">INDIRECT(_xlfn.CONCAT(Q$4,"_d!",Q$1,$A117))</f>
        <v>11297.00390625</v>
      </c>
      <c r="R117" s="19" cm="1">
        <f t="array" aca="1" ref="R117" ca="1">INDIRECT(_xlfn.CONCAT(R$4,"_d!",R$1,$A117))</f>
        <v>11297.00390625</v>
      </c>
      <c r="S117" s="19" cm="1">
        <f t="array" aca="1" ref="S117" ca="1">INDIRECT(_xlfn.CONCAT(S$4,"_d!",S$1,$A117))</f>
        <v>11679.9365234375</v>
      </c>
      <c r="T117" s="19" cm="1">
        <f t="array" aca="1" ref="T117" ca="1">INDIRECT(_xlfn.CONCAT(T$4,"_d!",T$1,$A117))</f>
        <v>11727.4541015625</v>
      </c>
      <c r="U117" s="19" cm="1">
        <f t="array" aca="1" ref="U117" ca="1">INDIRECT(_xlfn.CONCAT(U$4,"_d!",U$1,$A117))</f>
        <v>11542.88671875</v>
      </c>
      <c r="V117" s="19" cm="1">
        <f t="array" aca="1" ref="V117" ca="1">INDIRECT(_xlfn.CONCAT(V$4,"_d!",V$1,$A117))</f>
        <v>11373.8828125</v>
      </c>
      <c r="W117" s="42">
        <f t="shared" ref="W117" ca="1" si="408">+SUMPRODUCT($Q$3:$V$3,Q117:V117)</f>
        <v>11401.538963368046</v>
      </c>
      <c r="X117" s="19" cm="1">
        <f t="array" aca="1" ref="X117" ca="1">INDIRECT(_xlfn.CONCAT(X$4,"_d!",X$1,$A117))</f>
        <v>11239.11328125</v>
      </c>
      <c r="Y117" s="19" cm="1">
        <f t="array" aca="1" ref="Y117" ca="1">INDIRECT(_xlfn.CONCAT(Y$4,"_d!",Y$1,$A117))</f>
        <v>11221.9150390625</v>
      </c>
      <c r="Z117" s="19" cm="1">
        <f t="array" aca="1" ref="Z117" ca="1">INDIRECT(_xlfn.CONCAT(Z$4,"_d!",Z$1,$A117))</f>
        <v>11802.28515625</v>
      </c>
      <c r="AA117" s="19" cm="1">
        <f t="array" aca="1" ref="AA117" ca="1">INDIRECT(_xlfn.CONCAT(AA$4,"_d!",AA$1,$A117))</f>
        <v>11536.904296875</v>
      </c>
      <c r="AB117" s="19" cm="1">
        <f t="array" aca="1" ref="AB117" ca="1">INDIRECT(_xlfn.CONCAT(AB$4,"_d!",AB$1,$A117))</f>
        <v>11628.5283203125</v>
      </c>
      <c r="AC117" s="19" cm="1">
        <f t="array" aca="1" ref="AC117" ca="1">INDIRECT(_xlfn.CONCAT(AC$4,"_d!",AC$1,$A117))</f>
        <v>11441.5888671875</v>
      </c>
      <c r="AD117" s="42">
        <f t="shared" ref="AD117" ca="1" si="409">+SUMPRODUCT($X$3:$AC$3,X117:AC117)</f>
        <v>11347.703283959911</v>
      </c>
      <c r="AE117" s="19" cm="1">
        <f t="array" aca="1" ref="AE117" ca="1">INDIRECT(_xlfn.CONCAT(AE$4,"_d!",AE$1,$A117))</f>
        <v>11365.3994140625</v>
      </c>
      <c r="AF117" s="19" cm="1">
        <f t="array" aca="1" ref="AF117" ca="1">INDIRECT(_xlfn.CONCAT(AF$4,"_d!",AF$1,$A117))</f>
        <v>11335.541015625</v>
      </c>
      <c r="AG117" s="19" cm="1">
        <f t="array" aca="1" ref="AG117" ca="1">INDIRECT(_xlfn.CONCAT(AG$4,"_d!",AG$1,$A117))</f>
        <v>11740.6240234375</v>
      </c>
      <c r="AH117" s="19" cm="1">
        <f t="array" aca="1" ref="AH117" ca="1">INDIRECT(_xlfn.CONCAT(AH$4,"_d!",AH$1,$A117))</f>
        <v>11729.5625</v>
      </c>
      <c r="AI117" s="19" cm="1">
        <f t="array" aca="1" ref="AI117" ca="1">INDIRECT(_xlfn.CONCAT(AI$4,"_d!",AI$1,$A117))</f>
        <v>11482.33984375</v>
      </c>
      <c r="AJ117" s="19" cm="1">
        <f t="array" aca="1" ref="AJ117" ca="1">INDIRECT(_xlfn.CONCAT(AJ$4,"_d!",AJ$1,$A117))</f>
        <v>11494.9833984375</v>
      </c>
      <c r="AK117" s="42">
        <f t="shared" ref="AK117" ca="1" si="410">+SUMPRODUCT($AE$3:$AJ$3,AE117:AJ117)</f>
        <v>11416.853214025674</v>
      </c>
      <c r="AL117" s="19" cm="1">
        <f t="array" aca="1" ref="AL117" ca="1">INDIRECT(_xlfn.CONCAT(AL$4,"_d!",AL$1,$A117))</f>
        <v>11340.708984375</v>
      </c>
      <c r="AM117" s="19" cm="1">
        <f t="array" aca="1" ref="AM117" ca="1">INDIRECT(_xlfn.CONCAT(AM$4,"_d!",AM$1,$A117))</f>
        <v>11312.0986328125</v>
      </c>
      <c r="AN117" s="19" cm="1">
        <f t="array" aca="1" ref="AN117" ca="1">INDIRECT(_xlfn.CONCAT(AN$4,"_d!",AN$1,$A117))</f>
        <v>11713.1494140625</v>
      </c>
      <c r="AO117" s="19" cm="1">
        <f t="array" aca="1" ref="AO117" ca="1">INDIRECT(_xlfn.CONCAT(AO$4,"_d!",AO$1,$A117))</f>
        <v>11494.0595703125</v>
      </c>
      <c r="AP117" s="19" cm="1">
        <f t="array" aca="1" ref="AP117" ca="1">INDIRECT(_xlfn.CONCAT(AP$4,"_d!",AP$1,$A117))</f>
        <v>11547.1923828125</v>
      </c>
      <c r="AQ117" s="19" cm="1">
        <f t="array" aca="1" ref="AQ117" ca="1">INDIRECT(_xlfn.CONCAT(AQ$4,"_d!",AQ$1,$A117))</f>
        <v>11385.5380859375</v>
      </c>
      <c r="AR117" s="42">
        <f t="shared" ref="AR117" ca="1" si="411">+SUMPRODUCT($AL$3:$AQ$3,AL117:AQ117)</f>
        <v>11382.51436538147</v>
      </c>
      <c r="AS117" s="19" cm="1">
        <f t="array" aca="1" ref="AS117" ca="1">INDIRECT(_xlfn.CONCAT(AS$4,"_d!",AS$1,$A117))</f>
        <v>11338.7392578125</v>
      </c>
      <c r="AT117" s="19" cm="1">
        <f t="array" aca="1" ref="AT117" ca="1">INDIRECT(_xlfn.CONCAT(AT$4,"_d!",AT$1,$A117))</f>
        <v>11391.765625</v>
      </c>
      <c r="AU117" s="19" cm="1">
        <f t="array" aca="1" ref="AU117" ca="1">INDIRECT(_xlfn.CONCAT(AU$4,"_d!",AU$1,$A117))</f>
        <v>11631.748046875</v>
      </c>
      <c r="AV117" s="19" cm="1">
        <f t="array" aca="1" ref="AV117" ca="1">INDIRECT(_xlfn.CONCAT(AV$4,"_d!",AV$1,$A117))</f>
        <v>11711.37890625</v>
      </c>
      <c r="AW117" s="19" cm="1">
        <f t="array" aca="1" ref="AW117" ca="1">INDIRECT(_xlfn.CONCAT(AW$4,"_d!",AW$1,$A117))</f>
        <v>11572.833984375</v>
      </c>
      <c r="AX117" s="19" cm="1">
        <f t="array" aca="1" ref="AX117" ca="1">INDIRECT(_xlfn.CONCAT(AX$4,"_d!",AX$1,$A117))</f>
        <v>11452.9169921875</v>
      </c>
      <c r="AY117" s="42">
        <f t="shared" ref="AY117" ca="1" si="412">+SUMPRODUCT($AS$3:$AX$3,AS117:AX117)</f>
        <v>11413.819499376361</v>
      </c>
      <c r="AZ117" s="19" cm="1">
        <f t="array" aca="1" ref="AZ117" ca="1">INDIRECT(_xlfn.CONCAT(AZ$4,"_d!",AZ$1,$A117))</f>
        <v>11367.224609375</v>
      </c>
      <c r="BA117" s="19" cm="1">
        <f t="array" aca="1" ref="BA117" ca="1">INDIRECT(_xlfn.CONCAT(BA$4,"_d!",BA$1,$A117))</f>
        <v>11270.7109375</v>
      </c>
      <c r="BB117" s="19" cm="1">
        <f t="array" aca="1" ref="BB117" ca="1">INDIRECT(_xlfn.CONCAT(BB$4,"_d!",BB$1,$A117))</f>
        <v>11785.0107421875</v>
      </c>
      <c r="BC117" s="19" cm="1">
        <f t="array" aca="1" ref="BC117" ca="1">INDIRECT(_xlfn.CONCAT(BC$4,"_d!",BC$1,$A117))</f>
        <v>11501.2138671875</v>
      </c>
      <c r="BD117" s="19" cm="1">
        <f t="array" aca="1" ref="BD117" ca="1">INDIRECT(_xlfn.CONCAT(BD$4,"_d!",BD$1,$A117))</f>
        <v>11639.4970703125</v>
      </c>
      <c r="BE117" s="19" cm="1">
        <f t="array" aca="1" ref="BE117" ca="1">INDIRECT(_xlfn.CONCAT(BE$4,"_d!",BE$1,$A117))</f>
        <v>11562.4599609375</v>
      </c>
      <c r="BF117" s="42">
        <f t="shared" ref="BF117" ca="1" si="413">+SUMPRODUCT($AZ$3:$BE$3,AZ117:BE117)</f>
        <v>11386.429911346037</v>
      </c>
      <c r="BG117" s="19" cm="1">
        <f t="array" aca="1" ref="BG117" ca="1">INDIRECT(_xlfn.CONCAT(BG$4,"_d!",BG$1,$A117))</f>
        <v>11359.169921875</v>
      </c>
      <c r="BH117" s="19" cm="1">
        <f t="array" aca="1" ref="BH117" ca="1">INDIRECT(_xlfn.CONCAT(BH$4,"_d!",BH$1,$A117))</f>
        <v>11377.6494140625</v>
      </c>
      <c r="BI117" s="19" cm="1">
        <f t="array" aca="1" ref="BI117" ca="1">INDIRECT(_xlfn.CONCAT(BI$4,"_d!",BI$1,$A117))</f>
        <v>11790.2919921875</v>
      </c>
      <c r="BJ117" s="19" cm="1">
        <f t="array" aca="1" ref="BJ117" ca="1">INDIRECT(_xlfn.CONCAT(BJ$4,"_d!",BJ$1,$A117))</f>
        <v>11678.408203125</v>
      </c>
      <c r="BK117" s="19" cm="1">
        <f t="array" aca="1" ref="BK117" ca="1">INDIRECT(_xlfn.CONCAT(BK$4,"_d!",BK$1,$A117))</f>
        <v>11630.83984375</v>
      </c>
      <c r="BL117" s="19" cm="1">
        <f t="array" aca="1" ref="BL117" ca="1">INDIRECT(_xlfn.CONCAT(BL$4,"_d!",BL$1,$A117))</f>
        <v>11524.9697265625</v>
      </c>
      <c r="BM117" s="42">
        <f t="shared" ref="BM117" ca="1" si="414">+SUMPRODUCT($BG$3:$BL$3,BG117:BL117)</f>
        <v>11410.740932995785</v>
      </c>
      <c r="BN117" s="19" cm="1">
        <f t="array" aca="1" ref="BN117" ca="1">INDIRECT(_xlfn.CONCAT(BN$4,"_d!",BN$1,$A117))</f>
        <v>11301.9375</v>
      </c>
      <c r="BO117" s="19" cm="1">
        <f t="array" aca="1" ref="BO117" ca="1">INDIRECT(_xlfn.CONCAT(BO$4,"_d!",BO$1,$A117))</f>
        <v>11246.9638671875</v>
      </c>
      <c r="BP117" s="19" cm="1">
        <f t="array" aca="1" ref="BP117" ca="1">INDIRECT(_xlfn.CONCAT(BP$4,"_d!",BP$1,$A117))</f>
        <v>11614.404296875</v>
      </c>
      <c r="BQ117" s="19" cm="1">
        <f t="array" aca="1" ref="BQ117" ca="1">INDIRECT(_xlfn.CONCAT(BQ$4,"_d!",BQ$1,$A117))</f>
        <v>11463.380859375</v>
      </c>
      <c r="BR117" s="19" cm="1">
        <f t="array" aca="1" ref="BR117" ca="1">INDIRECT(_xlfn.CONCAT(BR$4,"_d!",BR$1,$A117))</f>
        <v>11571.767578125</v>
      </c>
      <c r="BS117" s="19" cm="1">
        <f t="array" aca="1" ref="BS117" ca="1">INDIRECT(_xlfn.CONCAT(BS$4,"_d!",BS$1,$A117))</f>
        <v>11570.552734375</v>
      </c>
      <c r="BT117" s="42">
        <f t="shared" ref="BT117" ca="1" si="415">+SUMPRODUCT($BN$3:$BS$3,BN117:BS117)</f>
        <v>11331.227576377454</v>
      </c>
      <c r="BU117" s="42"/>
      <c r="BV117" s="45">
        <f t="shared" ref="BV117" ca="1" si="416">+I117</f>
        <v>11405.998860177402</v>
      </c>
      <c r="BW117" s="45">
        <f t="shared" ref="BW117" ca="1" si="417">+P117</f>
        <v>11375.625579149564</v>
      </c>
      <c r="BX117" s="45">
        <f t="shared" ref="BX117" ca="1" si="418">+W117</f>
        <v>11401.538963368046</v>
      </c>
      <c r="BY117" s="45">
        <f t="shared" ref="BY117" ca="1" si="419">+AD117</f>
        <v>11347.703283959911</v>
      </c>
      <c r="BZ117" s="45">
        <f t="shared" ref="BZ117" ca="1" si="420">+AK117</f>
        <v>11416.853214025674</v>
      </c>
      <c r="CA117" s="45">
        <f t="shared" ref="CA117" ca="1" si="421">+AR117</f>
        <v>11382.51436538147</v>
      </c>
      <c r="CB117" s="45">
        <f t="shared" ref="CB117" ca="1" si="422">+AY117</f>
        <v>11413.819499376361</v>
      </c>
      <c r="CC117" s="45">
        <f t="shared" ref="CC117" ca="1" si="423">+BF117</f>
        <v>11386.429911346037</v>
      </c>
      <c r="CD117" s="45">
        <f t="shared" ref="CD117" ca="1" si="424">+BM117</f>
        <v>11410.740932995785</v>
      </c>
      <c r="CE117" s="45">
        <f t="shared" ref="CE117" ca="1" si="425">+BT117</f>
        <v>11331.227576377454</v>
      </c>
      <c r="CF117" s="45" cm="1">
        <f t="array" aca="1" ref="CF117" ca="1">+SUMPRODUCT($BV$3:$CE$3/100,$BV117:$CE117)</f>
        <v>11382.31915525689</v>
      </c>
      <c r="CG117" s="35">
        <f t="shared" ref="CG117" si="426">+B117</f>
        <v>46113</v>
      </c>
      <c r="CH117" s="48">
        <f t="shared" ref="CH117" ca="1" si="427">+BV117/BV116-1</f>
        <v>2.3547591443225491E-2</v>
      </c>
      <c r="CI117" s="48">
        <f t="shared" ref="CI117" ca="1" si="428">+BW117/BW116-1</f>
        <v>2.3838447981226141E-2</v>
      </c>
      <c r="CJ117" s="48">
        <f t="shared" ref="CJ117" ca="1" si="429">+BX117/BX116-1</f>
        <v>2.5986350650363255E-2</v>
      </c>
      <c r="CK117" s="48">
        <f t="shared" ref="CK117" ca="1" si="430">+BY117/BY116-1</f>
        <v>2.4999086476211962E-2</v>
      </c>
      <c r="CL117" s="48">
        <f t="shared" ref="CL117" ca="1" si="431">+BZ117/BZ116-1</f>
        <v>2.5022212521314868E-2</v>
      </c>
      <c r="CM117" s="48">
        <f t="shared" ref="CM117" ca="1" si="432">+CA117/CA116-1</f>
        <v>2.5458896571818546E-2</v>
      </c>
      <c r="CN117" s="48">
        <f t="shared" ref="CN117" ca="1" si="433">+CB117/CB116-1</f>
        <v>2.5994921940089455E-2</v>
      </c>
      <c r="CO117" s="48">
        <f t="shared" ref="CO117" ca="1" si="434">+CC117/CC116-1</f>
        <v>2.6380260749002238E-2</v>
      </c>
      <c r="CP117" s="48">
        <f t="shared" ref="CP117" ca="1" si="435">+CD117/CD116-1</f>
        <v>2.6680937138848337E-2</v>
      </c>
      <c r="CQ117" s="48">
        <f t="shared" ref="CQ117" ca="1" si="436">+CE117/CE116-1</f>
        <v>2.7358215889700777E-2</v>
      </c>
      <c r="CR117" s="48">
        <f t="shared" ref="CR117" ca="1" si="437">+CF117/CF116-1</f>
        <v>2.5894355190117402E-2</v>
      </c>
      <c r="CS117" s="35">
        <f t="shared" ref="CS117" si="438">+CG117</f>
        <v>46113</v>
      </c>
      <c r="CT117" s="24">
        <f t="shared" ref="CT117" ca="1" si="439">+BV117/BV105-1</f>
        <v>0.32015833544632866</v>
      </c>
      <c r="CU117" s="24">
        <f t="shared" ref="CU117" ca="1" si="440">+BW117/BW105-1</f>
        <v>0.31817897705856524</v>
      </c>
      <c r="CV117" s="24">
        <f t="shared" ref="CV117" ca="1" si="441">+BX117/BX105-1</f>
        <v>0.32303738977900887</v>
      </c>
      <c r="CW117" s="24">
        <f t="shared" ref="CW117" ca="1" si="442">+BY117/BY105-1</f>
        <v>0.32184883743170678</v>
      </c>
      <c r="CX117" s="24">
        <f t="shared" ref="CX117" ca="1" si="443">+BZ117/BZ105-1</f>
        <v>0.32221488728965197</v>
      </c>
      <c r="CY117" s="24">
        <f t="shared" ref="CY117" ca="1" si="444">+CA117/CA105-1</f>
        <v>0.32237652672782313</v>
      </c>
      <c r="CZ117" s="24">
        <f t="shared" ref="CZ117" ca="1" si="445">+CB117/CB105-1</f>
        <v>0.3250577735826794</v>
      </c>
      <c r="DA117" s="24">
        <f t="shared" ref="DA117" ca="1" si="446">+CC117/CC105-1</f>
        <v>0.32434302111985636</v>
      </c>
      <c r="DB117" s="24">
        <f t="shared" ref="DB117" ca="1" si="447">+CD117/CD105-1</f>
        <v>0.32745136708030897</v>
      </c>
      <c r="DC117" s="24">
        <f t="shared" ref="DC117" ca="1" si="448">+CE117/CE105-1</f>
        <v>0.32639234938589556</v>
      </c>
      <c r="DD117" s="48">
        <f t="shared" ref="DD117" ca="1" si="449">+CF117/CF105-1</f>
        <v>0.32392233375480894</v>
      </c>
      <c r="DE117" s="48">
        <f>+[1]NAC!AG118</f>
        <v>0</v>
      </c>
      <c r="DF117" s="24"/>
    </row>
    <row r="118" spans="1:110" x14ac:dyDescent="0.2">
      <c r="A118" s="110">
        <f t="shared" si="72"/>
        <v>145</v>
      </c>
      <c r="B118" s="35">
        <f>+NAC!A118</f>
        <v>46143</v>
      </c>
      <c r="C118" s="19" cm="1">
        <f t="array" aca="1" ref="C118" ca="1">INDIRECT(_xlfn.CONCAT(C$4,"_d!",C$1,$A118))</f>
        <v>11623.53515625</v>
      </c>
      <c r="D118" s="19" cm="1">
        <f t="array" aca="1" ref="D118" ca="1">INDIRECT(_xlfn.CONCAT(D$4,"_d!",D$1,$A118))</f>
        <v>11487.3037109375</v>
      </c>
      <c r="E118" s="19" cm="1">
        <f t="array" aca="1" ref="E118" ca="1">INDIRECT(_xlfn.CONCAT(E$4,"_d!",E$1,$A118))</f>
        <v>11808.6416015625</v>
      </c>
      <c r="F118" s="19" cm="1">
        <f t="array" aca="1" ref="F118" ca="1">INDIRECT(_xlfn.CONCAT(F$4,"_d!",F$1,$A118))</f>
        <v>11901.564453125</v>
      </c>
      <c r="G118" s="19" cm="1">
        <f t="array" aca="1" ref="G118" ca="1">INDIRECT(_xlfn.CONCAT(G$4,"_d!",G$1,$A118))</f>
        <v>11657.2255859375</v>
      </c>
      <c r="H118" s="19" cm="1">
        <f t="array" aca="1" ref="H118" ca="1">INDIRECT(_xlfn.CONCAT(H$4,"_d!",H$1,$A118))</f>
        <v>11665.33984375</v>
      </c>
      <c r="I118" s="42">
        <f t="shared" ref="I118" ca="1" si="450">+SUMPRODUCT($C$3:$H$3,C118:H118)</f>
        <v>11657.708473122901</v>
      </c>
      <c r="J118" s="19" cm="1">
        <f t="array" aca="1" ref="J118" ca="1">INDIRECT(_xlfn.CONCAT(J$4,"_d!",J$1,$A118))</f>
        <v>11540.8310546875</v>
      </c>
      <c r="K118" s="19" cm="1">
        <f t="array" aca="1" ref="K118" ca="1">INDIRECT(_xlfn.CONCAT(K$4,"_d!",K$1,$A118))</f>
        <v>11527.01953125</v>
      </c>
      <c r="L118" s="19" cm="1">
        <f t="array" aca="1" ref="L118" ca="1">INDIRECT(_xlfn.CONCAT(L$4,"_d!",L$1,$A118))</f>
        <v>11844.015625</v>
      </c>
      <c r="M118" s="19" cm="1">
        <f t="array" aca="1" ref="M118" ca="1">INDIRECT(_xlfn.CONCAT(M$4,"_d!",M$1,$A118))</f>
        <v>11852.58203125</v>
      </c>
      <c r="N118" s="19" cm="1">
        <f t="array" aca="1" ref="N118" ca="1">INDIRECT(_xlfn.CONCAT(N$4,"_d!",N$1,$A118))</f>
        <v>11675.412109375</v>
      </c>
      <c r="O118" s="19" cm="1">
        <f t="array" aca="1" ref="O118" ca="1">INDIRECT(_xlfn.CONCAT(O$4,"_d!",O$1,$A118))</f>
        <v>11545.5810546875</v>
      </c>
      <c r="P118" s="42">
        <f ca="1">+SUMPRODUCT(J$3:$O$3,J118:O118)</f>
        <v>11624.411795590087</v>
      </c>
      <c r="Q118" s="19" cm="1">
        <f t="array" aca="1" ref="Q118" ca="1">INDIRECT(_xlfn.CONCAT(Q$4,"_d!",Q$1,$A118))</f>
        <v>11556.1884765625</v>
      </c>
      <c r="R118" s="19" cm="1">
        <f t="array" aca="1" ref="R118" ca="1">INDIRECT(_xlfn.CONCAT(R$4,"_d!",R$1,$A118))</f>
        <v>11556.1884765625</v>
      </c>
      <c r="S118" s="19" cm="1">
        <f t="array" aca="1" ref="S118" ca="1">INDIRECT(_xlfn.CONCAT(S$4,"_d!",S$1,$A118))</f>
        <v>11926.869140625</v>
      </c>
      <c r="T118" s="19" cm="1">
        <f t="array" aca="1" ref="T118" ca="1">INDIRECT(_xlfn.CONCAT(T$4,"_d!",T$1,$A118))</f>
        <v>12038.7138671875</v>
      </c>
      <c r="U118" s="19" cm="1">
        <f t="array" aca="1" ref="U118" ca="1">INDIRECT(_xlfn.CONCAT(U$4,"_d!",U$1,$A118))</f>
        <v>11776.9853515625</v>
      </c>
      <c r="V118" s="19" cm="1">
        <f t="array" aca="1" ref="V118" ca="1">INDIRECT(_xlfn.CONCAT(V$4,"_d!",V$1,$A118))</f>
        <v>11566.3984375</v>
      </c>
      <c r="W118" s="42">
        <f t="shared" ref="W118" ca="1" si="451">+SUMPRODUCT($Q$3:$V$3,Q118:V118)</f>
        <v>11658.52172303543</v>
      </c>
      <c r="X118" s="19" cm="1">
        <f t="array" aca="1" ref="X118" ca="1">INDIRECT(_xlfn.CONCAT(X$4,"_d!",X$1,$A118))</f>
        <v>11494.51953125</v>
      </c>
      <c r="Y118" s="19" cm="1">
        <f t="array" aca="1" ref="Y118" ca="1">INDIRECT(_xlfn.CONCAT(Y$4,"_d!",Y$1,$A118))</f>
        <v>11444.15625</v>
      </c>
      <c r="Z118" s="19" cm="1">
        <f t="array" aca="1" ref="Z118" ca="1">INDIRECT(_xlfn.CONCAT(Z$4,"_d!",Z$1,$A118))</f>
        <v>12050.337890625</v>
      </c>
      <c r="AA118" s="19" cm="1">
        <f t="array" aca="1" ref="AA118" ca="1">INDIRECT(_xlfn.CONCAT(AA$4,"_d!",AA$1,$A118))</f>
        <v>11856.1640625</v>
      </c>
      <c r="AB118" s="19" cm="1">
        <f t="array" aca="1" ref="AB118" ca="1">INDIRECT(_xlfn.CONCAT(AB$4,"_d!",AB$1,$A118))</f>
        <v>11872.68359375</v>
      </c>
      <c r="AC118" s="19" cm="1">
        <f t="array" aca="1" ref="AC118" ca="1">INDIRECT(_xlfn.CONCAT(AC$4,"_d!",AC$1,$A118))</f>
        <v>11633.9951171875</v>
      </c>
      <c r="AD118" s="42">
        <f t="shared" ref="AD118" ca="1" si="452">+SUMPRODUCT($X$3:$AC$3,X118:AC118)</f>
        <v>11591.979381716385</v>
      </c>
      <c r="AE118" s="19" cm="1">
        <f t="array" aca="1" ref="AE118" ca="1">INDIRECT(_xlfn.CONCAT(AE$4,"_d!",AE$1,$A118))</f>
        <v>11626.2841796875</v>
      </c>
      <c r="AF118" s="19" cm="1">
        <f t="array" aca="1" ref="AF118" ca="1">INDIRECT(_xlfn.CONCAT(AF$4,"_d!",AF$1,$A118))</f>
        <v>11562.6279296875</v>
      </c>
      <c r="AG118" s="19" cm="1">
        <f t="array" aca="1" ref="AG118" ca="1">INDIRECT(_xlfn.CONCAT(AG$4,"_d!",AG$1,$A118))</f>
        <v>11985.5625</v>
      </c>
      <c r="AH118" s="19" cm="1">
        <f t="array" aca="1" ref="AH118" ca="1">INDIRECT(_xlfn.CONCAT(AH$4,"_d!",AH$1,$A118))</f>
        <v>12039.14453125</v>
      </c>
      <c r="AI118" s="19" cm="1">
        <f t="array" aca="1" ref="AI118" ca="1">INDIRECT(_xlfn.CONCAT(AI$4,"_d!",AI$1,$A118))</f>
        <v>11722.1435546875</v>
      </c>
      <c r="AJ118" s="19" cm="1">
        <f t="array" aca="1" ref="AJ118" ca="1">INDIRECT(_xlfn.CONCAT(AJ$4,"_d!",AJ$1,$A118))</f>
        <v>11690.9150390625</v>
      </c>
      <c r="AK118" s="42">
        <f t="shared" ref="AK118" ca="1" si="453">+SUMPRODUCT($AE$3:$AJ$3,AE118:AJ118)</f>
        <v>11662.426155387557</v>
      </c>
      <c r="AL118" s="19" cm="1">
        <f t="array" aca="1" ref="AL118" ca="1">INDIRECT(_xlfn.CONCAT(AL$4,"_d!",AL$1,$A118))</f>
        <v>11603.5263671875</v>
      </c>
      <c r="AM118" s="19" cm="1">
        <f t="array" aca="1" ref="AM118" ca="1">INDIRECT(_xlfn.CONCAT(AM$4,"_d!",AM$1,$A118))</f>
        <v>11538.5625</v>
      </c>
      <c r="AN118" s="19" cm="1">
        <f t="array" aca="1" ref="AN118" ca="1">INDIRECT(_xlfn.CONCAT(AN$4,"_d!",AN$1,$A118))</f>
        <v>11958.98828125</v>
      </c>
      <c r="AO118" s="19" cm="1">
        <f t="array" aca="1" ref="AO118" ca="1">INDIRECT(_xlfn.CONCAT(AO$4,"_d!",AO$1,$A118))</f>
        <v>11809.4853515625</v>
      </c>
      <c r="AP118" s="19" cm="1">
        <f t="array" aca="1" ref="AP118" ca="1">INDIRECT(_xlfn.CONCAT(AP$4,"_d!",AP$1,$A118))</f>
        <v>11790.046875</v>
      </c>
      <c r="AQ118" s="19" cm="1">
        <f t="array" aca="1" ref="AQ118" ca="1">INDIRECT(_xlfn.CONCAT(AQ$4,"_d!",AQ$1,$A118))</f>
        <v>11580.2802734375</v>
      </c>
      <c r="AR118" s="42">
        <f t="shared" ref="AR118" ca="1" si="454">+SUMPRODUCT($AL$3:$AQ$3,AL118:AQ118)</f>
        <v>11627.607979791519</v>
      </c>
      <c r="AS118" s="19" cm="1">
        <f t="array" aca="1" ref="AS118" ca="1">INDIRECT(_xlfn.CONCAT(AS$4,"_d!",AS$1,$A118))</f>
        <v>11598.96484375</v>
      </c>
      <c r="AT118" s="19" cm="1">
        <f t="array" aca="1" ref="AT118" ca="1">INDIRECT(_xlfn.CONCAT(AT$4,"_d!",AT$1,$A118))</f>
        <v>11620.791015625</v>
      </c>
      <c r="AU118" s="19" cm="1">
        <f t="array" aca="1" ref="AU118" ca="1">INDIRECT(_xlfn.CONCAT(AU$4,"_d!",AU$1,$A118))</f>
        <v>11876.3603515625</v>
      </c>
      <c r="AV118" s="19" cm="1">
        <f t="array" aca="1" ref="AV118" ca="1">INDIRECT(_xlfn.CONCAT(AV$4,"_d!",AV$1,$A118))</f>
        <v>12026.3857421875</v>
      </c>
      <c r="AW118" s="19" cm="1">
        <f t="array" aca="1" ref="AW118" ca="1">INDIRECT(_xlfn.CONCAT(AW$4,"_d!",AW$1,$A118))</f>
        <v>11818.8603515625</v>
      </c>
      <c r="AX118" s="19" cm="1">
        <f t="array" aca="1" ref="AX118" ca="1">INDIRECT(_xlfn.CONCAT(AX$4,"_d!",AX$1,$A118))</f>
        <v>11642.7548828125</v>
      </c>
      <c r="AY118" s="42">
        <f t="shared" ref="AY118" ca="1" si="455">+SUMPRODUCT($AS$3:$AX$3,AS118:AX118)</f>
        <v>11658.814266679663</v>
      </c>
      <c r="AZ118" s="19" cm="1">
        <f t="array" aca="1" ref="AZ118" ca="1">INDIRECT(_xlfn.CONCAT(AZ$4,"_d!",AZ$1,$A118))</f>
        <v>11627.388671875</v>
      </c>
      <c r="BA118" s="19" cm="1">
        <f t="array" aca="1" ref="BA118" ca="1">INDIRECT(_xlfn.CONCAT(BA$4,"_d!",BA$1,$A118))</f>
        <v>11491.951171875</v>
      </c>
      <c r="BB118" s="19" cm="1">
        <f t="array" aca="1" ref="BB118" ca="1">INDIRECT(_xlfn.CONCAT(BB$4,"_d!",BB$1,$A118))</f>
        <v>12028.5947265625</v>
      </c>
      <c r="BC118" s="19" cm="1">
        <f t="array" aca="1" ref="BC118" ca="1">INDIRECT(_xlfn.CONCAT(BC$4,"_d!",BC$1,$A118))</f>
        <v>11816.63671875</v>
      </c>
      <c r="BD118" s="19" cm="1">
        <f t="array" aca="1" ref="BD118" ca="1">INDIRECT(_xlfn.CONCAT(BD$4,"_d!",BD$1,$A118))</f>
        <v>11883.2763671875</v>
      </c>
      <c r="BE118" s="19" cm="1">
        <f t="array" aca="1" ref="BE118" ca="1">INDIRECT(_xlfn.CONCAT(BE$4,"_d!",BE$1,$A118))</f>
        <v>11760.3916015625</v>
      </c>
      <c r="BF118" s="42">
        <f t="shared" ref="BF118" ca="1" si="456">+SUMPRODUCT($AZ$3:$BE$3,AZ118:BE118)</f>
        <v>11629.036938998226</v>
      </c>
      <c r="BG118" s="19" cm="1">
        <f t="array" aca="1" ref="BG118" ca="1">INDIRECT(_xlfn.CONCAT(BG$4,"_d!",BG$1,$A118))</f>
        <v>11621.0498046875</v>
      </c>
      <c r="BH118" s="19" cm="1">
        <f t="array" aca="1" ref="BH118" ca="1">INDIRECT(_xlfn.CONCAT(BH$4,"_d!",BH$1,$A118))</f>
        <v>11600.5322265625</v>
      </c>
      <c r="BI118" s="19" cm="1">
        <f t="array" aca="1" ref="BI118" ca="1">INDIRECT(_xlfn.CONCAT(BI$4,"_d!",BI$1,$A118))</f>
        <v>12034.6298828125</v>
      </c>
      <c r="BJ118" s="19" cm="1">
        <f t="array" aca="1" ref="BJ118" ca="1">INDIRECT(_xlfn.CONCAT(BJ$4,"_d!",BJ$1,$A118))</f>
        <v>12016.158203125</v>
      </c>
      <c r="BK118" s="19" cm="1">
        <f t="array" aca="1" ref="BK118" ca="1">INDIRECT(_xlfn.CONCAT(BK$4,"_d!",BK$1,$A118))</f>
        <v>11880.5078125</v>
      </c>
      <c r="BL118" s="19" cm="1">
        <f t="array" aca="1" ref="BL118" ca="1">INDIRECT(_xlfn.CONCAT(BL$4,"_d!",BL$1,$A118))</f>
        <v>11714.6748046875</v>
      </c>
      <c r="BM118" s="42">
        <f t="shared" ref="BM118" ca="1" si="457">+SUMPRODUCT($BG$3:$BL$3,BG118:BL118)</f>
        <v>11653.946307812659</v>
      </c>
      <c r="BN118" s="19" cm="1">
        <f t="array" aca="1" ref="BN118" ca="1">INDIRECT(_xlfn.CONCAT(BN$4,"_d!",BN$1,$A118))</f>
        <v>11556.0380859375</v>
      </c>
      <c r="BO118" s="19" cm="1">
        <f t="array" aca="1" ref="BO118" ca="1">INDIRECT(_xlfn.CONCAT(BO$4,"_d!",BO$1,$A118))</f>
        <v>11466.5908203125</v>
      </c>
      <c r="BP118" s="19" cm="1">
        <f t="array" aca="1" ref="BP118" ca="1">INDIRECT(_xlfn.CONCAT(BP$4,"_d!",BP$1,$A118))</f>
        <v>11852.9150390625</v>
      </c>
      <c r="BQ118" s="19" cm="1">
        <f t="array" aca="1" ref="BQ118" ca="1">INDIRECT(_xlfn.CONCAT(BQ$4,"_d!",BQ$1,$A118))</f>
        <v>11760.744140625</v>
      </c>
      <c r="BR118" s="19" cm="1">
        <f t="array" aca="1" ref="BR118" ca="1">INDIRECT(_xlfn.CONCAT(BR$4,"_d!",BR$1,$A118))</f>
        <v>11819.8779296875</v>
      </c>
      <c r="BS118" s="19" cm="1">
        <f t="array" aca="1" ref="BS118" ca="1">INDIRECT(_xlfn.CONCAT(BS$4,"_d!",BS$1,$A118))</f>
        <v>11759.9931640625</v>
      </c>
      <c r="BT118" s="42">
        <f t="shared" ref="BT118" ca="1" si="458">+SUMPRODUCT($BN$3:$BS$3,BN118:BS118)</f>
        <v>11570.125303470761</v>
      </c>
      <c r="BU118" s="42"/>
      <c r="BV118" s="45">
        <f t="shared" ref="BV118" ca="1" si="459">+I118</f>
        <v>11657.708473122901</v>
      </c>
      <c r="BW118" s="45">
        <f t="shared" ref="BW118" ca="1" si="460">+P118</f>
        <v>11624.411795590087</v>
      </c>
      <c r="BX118" s="45">
        <f t="shared" ref="BX118" ca="1" si="461">+W118</f>
        <v>11658.52172303543</v>
      </c>
      <c r="BY118" s="45">
        <f t="shared" ref="BY118" ca="1" si="462">+AD118</f>
        <v>11591.979381716385</v>
      </c>
      <c r="BZ118" s="45">
        <f t="shared" ref="BZ118" ca="1" si="463">+AK118</f>
        <v>11662.426155387557</v>
      </c>
      <c r="CA118" s="45">
        <f t="shared" ref="CA118" ca="1" si="464">+AR118</f>
        <v>11627.607979791519</v>
      </c>
      <c r="CB118" s="45">
        <f t="shared" ref="CB118" ca="1" si="465">+AY118</f>
        <v>11658.814266679663</v>
      </c>
      <c r="CC118" s="45">
        <f t="shared" ref="CC118" ca="1" si="466">+BF118</f>
        <v>11629.036938998226</v>
      </c>
      <c r="CD118" s="45">
        <f t="shared" ref="CD118" ca="1" si="467">+BM118</f>
        <v>11653.946307812659</v>
      </c>
      <c r="CE118" s="45">
        <f t="shared" ref="CE118" ca="1" si="468">+BT118</f>
        <v>11570.125303470761</v>
      </c>
      <c r="CF118" s="45" cm="1">
        <f t="array" aca="1" ref="CF118" ca="1">+SUMPRODUCT($BV$3:$CE$3/100,$BV118:$CE118)</f>
        <v>11627.184720368918</v>
      </c>
      <c r="CG118" s="35">
        <f t="shared" ref="CG118" si="469">+B118</f>
        <v>46143</v>
      </c>
      <c r="CH118" s="48">
        <f t="shared" ref="CH118" ca="1" si="470">+BV118/BV117-1</f>
        <v>2.2068177985210102E-2</v>
      </c>
      <c r="CI118" s="48">
        <f t="shared" ref="CI118" ca="1" si="471">+BW118/BW117-1</f>
        <v>2.1870112962976362E-2</v>
      </c>
      <c r="CJ118" s="48">
        <f t="shared" ref="CJ118" ca="1" si="472">+BX118/BX117-1</f>
        <v>2.2539304605548649E-2</v>
      </c>
      <c r="CK118" s="48">
        <f t="shared" ref="CK118" ca="1" si="473">+BY118/BY117-1</f>
        <v>2.1526479115977715E-2</v>
      </c>
      <c r="CL118" s="48">
        <f t="shared" ref="CL118" ca="1" si="474">+BZ118/BZ117-1</f>
        <v>2.1509687192981852E-2</v>
      </c>
      <c r="CM118" s="48">
        <f t="shared" ref="CM118" ca="1" si="475">+CA118/CA117-1</f>
        <v>2.1532466952598028E-2</v>
      </c>
      <c r="CN118" s="48">
        <f t="shared" ref="CN118" ca="1" si="476">+CB118/CB117-1</f>
        <v>2.1464748703682313E-2</v>
      </c>
      <c r="CO118" s="48">
        <f t="shared" ref="CO118" ca="1" si="477">+CC118/CC117-1</f>
        <v>2.1306680806987943E-2</v>
      </c>
      <c r="CP118" s="48">
        <f t="shared" ref="CP118" ca="1" si="478">+CD118/CD117-1</f>
        <v>2.131372329325365E-2</v>
      </c>
      <c r="CQ118" s="48">
        <f t="shared" ref="CQ118" ca="1" si="479">+CE118/CE117-1</f>
        <v>2.1083128503335713E-2</v>
      </c>
      <c r="CR118" s="48">
        <f t="shared" ref="CR118" ca="1" si="480">+CF118/CF117-1</f>
        <v>2.1512800842431012E-2</v>
      </c>
      <c r="CS118" s="35">
        <f t="shared" ref="CS118" si="481">+CG118</f>
        <v>46143</v>
      </c>
      <c r="CT118" s="24">
        <f t="shared" ref="CT118" ca="1" si="482">+BV118/BV106-1</f>
        <v>0.33250107156906217</v>
      </c>
      <c r="CU118" s="24">
        <f t="shared" ref="CU118" ca="1" si="483">+BW118/BW106-1</f>
        <v>0.32988354488228611</v>
      </c>
      <c r="CV118" s="24">
        <f t="shared" ref="CV118" ca="1" si="484">+BX118/BX106-1</f>
        <v>0.33533489368725777</v>
      </c>
      <c r="CW118" s="24">
        <f t="shared" ref="CW118" ca="1" si="485">+BY118/BY106-1</f>
        <v>0.33180592121370212</v>
      </c>
      <c r="CX118" s="24">
        <f t="shared" ref="CX118" ca="1" si="486">+BZ118/BZ106-1</f>
        <v>0.33132395965838657</v>
      </c>
      <c r="CY118" s="24">
        <f t="shared" ref="CY118" ca="1" si="487">+CA118/CA106-1</f>
        <v>0.33132419528425938</v>
      </c>
      <c r="CZ118" s="24">
        <f t="shared" ref="CZ118" ca="1" si="488">+CB118/CB106-1</f>
        <v>0.33361768939776781</v>
      </c>
      <c r="DA118" s="24">
        <f t="shared" ref="DA118" ca="1" si="489">+CC118/CC106-1</f>
        <v>0.33206019273603515</v>
      </c>
      <c r="DB118" s="24">
        <f t="shared" ref="DB118" ca="1" si="490">+CD118/CD106-1</f>
        <v>0.33420957909750415</v>
      </c>
      <c r="DC118" s="24">
        <f t="shared" ref="DC118" ca="1" si="491">+CE118/CE106-1</f>
        <v>0.33215931228320139</v>
      </c>
      <c r="DD118" s="48">
        <f t="shared" ref="DD118" ca="1" si="492">+CF118/CF106-1</f>
        <v>0.33252143009583301</v>
      </c>
      <c r="DE118" s="48">
        <f>+[1]NAC!AG119</f>
        <v>0</v>
      </c>
      <c r="DF118" s="24"/>
    </row>
    <row r="119" spans="1:110" x14ac:dyDescent="0.2">
      <c r="A119" s="110">
        <f t="shared" si="72"/>
        <v>146</v>
      </c>
      <c r="B119" s="35">
        <f>+NAC!A119</f>
        <v>46174</v>
      </c>
      <c r="C119" s="19" cm="1">
        <f t="array" aca="1" ref="C119" ca="1">INDIRECT(_xlfn.CONCAT(C$4,"_d!",C$1,$A119))</f>
        <v>11822.1220703125</v>
      </c>
      <c r="D119" s="19" cm="1">
        <f t="array" aca="1" ref="D119" ca="1">INDIRECT(_xlfn.CONCAT(D$4,"_d!",D$1,$A119))</f>
        <v>11706.8828125</v>
      </c>
      <c r="E119" s="19" cm="1">
        <f t="array" aca="1" ref="E119" ca="1">INDIRECT(_xlfn.CONCAT(E$4,"_d!",E$1,$A119))</f>
        <v>11992.91796875</v>
      </c>
      <c r="F119" s="19" cm="1">
        <f t="array" aca="1" ref="F119" ca="1">INDIRECT(_xlfn.CONCAT(F$4,"_d!",F$1,$A119))</f>
        <v>12131.4912109375</v>
      </c>
      <c r="G119" s="19" cm="1">
        <f t="array" aca="1" ref="G119" ca="1">INDIRECT(_xlfn.CONCAT(G$4,"_d!",G$1,$A119))</f>
        <v>11844.6123046875</v>
      </c>
      <c r="H119" s="19" cm="1">
        <f t="array" aca="1" ref="H119" ca="1">INDIRECT(_xlfn.CONCAT(H$4,"_d!",H$1,$A119))</f>
        <v>11861.357421875</v>
      </c>
      <c r="I119" s="42">
        <f t="shared" ref="I119" ca="1" si="493">+SUMPRODUCT($C$3:$H$3,C119:H119)</f>
        <v>11863.531363382326</v>
      </c>
      <c r="J119" s="19" cm="1">
        <f t="array" aca="1" ref="J119" ca="1">INDIRECT(_xlfn.CONCAT(J$4,"_d!",J$1,$A119))</f>
        <v>11740.2021484375</v>
      </c>
      <c r="K119" s="19" cm="1">
        <f t="array" aca="1" ref="K119" ca="1">INDIRECT(_xlfn.CONCAT(K$4,"_d!",K$1,$A119))</f>
        <v>11750.5654296875</v>
      </c>
      <c r="L119" s="19" cm="1">
        <f t="array" aca="1" ref="L119" ca="1">INDIRECT(_xlfn.CONCAT(L$4,"_d!",L$1,$A119))</f>
        <v>12031.7705078125</v>
      </c>
      <c r="M119" s="19" cm="1">
        <f t="array" aca="1" ref="M119" ca="1">INDIRECT(_xlfn.CONCAT(M$4,"_d!",M$1,$A119))</f>
        <v>12084.8974609375</v>
      </c>
      <c r="N119" s="19" cm="1">
        <f t="array" aca="1" ref="N119" ca="1">INDIRECT(_xlfn.CONCAT(N$4,"_d!",N$1,$A119))</f>
        <v>11864.240234375</v>
      </c>
      <c r="O119" s="19" cm="1">
        <f t="array" aca="1" ref="O119" ca="1">INDIRECT(_xlfn.CONCAT(O$4,"_d!",O$1,$A119))</f>
        <v>11734.9375</v>
      </c>
      <c r="P119" s="42">
        <f ca="1">+SUMPRODUCT(J$3:$O$3,J119:O119)</f>
        <v>11831.484209294314</v>
      </c>
      <c r="Q119" s="19" cm="1">
        <f t="array" aca="1" ref="Q119" ca="1">INDIRECT(_xlfn.CONCAT(Q$4,"_d!",Q$1,$A119))</f>
        <v>11763.376953125</v>
      </c>
      <c r="R119" s="19" cm="1">
        <f t="array" aca="1" ref="R119" ca="1">INDIRECT(_xlfn.CONCAT(R$4,"_d!",R$1,$A119))</f>
        <v>11763.376953125</v>
      </c>
      <c r="S119" s="19" cm="1">
        <f t="array" aca="1" ref="S119" ca="1">INDIRECT(_xlfn.CONCAT(S$4,"_d!",S$1,$A119))</f>
        <v>12122.1064453125</v>
      </c>
      <c r="T119" s="19" cm="1">
        <f t="array" aca="1" ref="T119" ca="1">INDIRECT(_xlfn.CONCAT(T$4,"_d!",T$1,$A119))</f>
        <v>12260.45703125</v>
      </c>
      <c r="U119" s="19" cm="1">
        <f t="array" aca="1" ref="U119" ca="1">INDIRECT(_xlfn.CONCAT(U$4,"_d!",U$1,$A119))</f>
        <v>11965.416015625</v>
      </c>
      <c r="V119" s="19" cm="1">
        <f t="array" aca="1" ref="V119" ca="1">INDIRECT(_xlfn.CONCAT(V$4,"_d!",V$1,$A119))</f>
        <v>11758.216796875</v>
      </c>
      <c r="W119" s="42">
        <f t="shared" ref="W119" ca="1" si="494">+SUMPRODUCT($Q$3:$V$3,Q119:V119)</f>
        <v>11863.163333162385</v>
      </c>
      <c r="X119" s="19" cm="1">
        <f t="array" aca="1" ref="X119" ca="1">INDIRECT(_xlfn.CONCAT(X$4,"_d!",X$1,$A119))</f>
        <v>11694.1181640625</v>
      </c>
      <c r="Y119" s="19" cm="1">
        <f t="array" aca="1" ref="Y119" ca="1">INDIRECT(_xlfn.CONCAT(Y$4,"_d!",Y$1,$A119))</f>
        <v>11673.3505859375</v>
      </c>
      <c r="Z119" s="19" cm="1">
        <f t="array" aca="1" ref="Z119" ca="1">INDIRECT(_xlfn.CONCAT(Z$4,"_d!",Z$1,$A119))</f>
        <v>12252.2119140625</v>
      </c>
      <c r="AA119" s="19" cm="1">
        <f t="array" aca="1" ref="AA119" ca="1">INDIRECT(_xlfn.CONCAT(AA$4,"_d!",AA$1,$A119))</f>
        <v>12092.607421875</v>
      </c>
      <c r="AB119" s="19" cm="1">
        <f t="array" aca="1" ref="AB119" ca="1">INDIRECT(_xlfn.CONCAT(AB$4,"_d!",AB$1,$A119))</f>
        <v>12060.48828125</v>
      </c>
      <c r="AC119" s="19" cm="1">
        <f t="array" aca="1" ref="AC119" ca="1">INDIRECT(_xlfn.CONCAT(AC$4,"_d!",AC$1,$A119))</f>
        <v>11828.5224609375</v>
      </c>
      <c r="AD119" s="42">
        <f t="shared" ref="AD119" ca="1" si="495">+SUMPRODUCT($X$3:$AC$3,X119:AC119)</f>
        <v>11802.497922516122</v>
      </c>
      <c r="AE119" s="19" cm="1">
        <f t="array" aca="1" ref="AE119" ca="1">INDIRECT(_xlfn.CONCAT(AE$4,"_d!",AE$1,$A119))</f>
        <v>11832.4912109375</v>
      </c>
      <c r="AF119" s="19" cm="1">
        <f t="array" aca="1" ref="AF119" ca="1">INDIRECT(_xlfn.CONCAT(AF$4,"_d!",AF$1,$A119))</f>
        <v>11796.6845703125</v>
      </c>
      <c r="AG119" s="19" cm="1">
        <f t="array" aca="1" ref="AG119" ca="1">INDIRECT(_xlfn.CONCAT(AG$4,"_d!",AG$1,$A119))</f>
        <v>12192.0048828125</v>
      </c>
      <c r="AH119" s="19" cm="1">
        <f t="array" aca="1" ref="AH119" ca="1">INDIRECT(_xlfn.CONCAT(AH$4,"_d!",AH$1,$A119))</f>
        <v>12263.3974609375</v>
      </c>
      <c r="AI119" s="19" cm="1">
        <f t="array" aca="1" ref="AI119" ca="1">INDIRECT(_xlfn.CONCAT(AI$4,"_d!",AI$1,$A119))</f>
        <v>11910.66796875</v>
      </c>
      <c r="AJ119" s="19" cm="1">
        <f t="array" aca="1" ref="AJ119" ca="1">INDIRECT(_xlfn.CONCAT(AJ$4,"_d!",AJ$1,$A119))</f>
        <v>11884.81640625</v>
      </c>
      <c r="AK119" s="42">
        <f t="shared" ref="AK119" ca="1" si="496">+SUMPRODUCT($AE$3:$AJ$3,AE119:AJ119)</f>
        <v>11878.2422124236</v>
      </c>
      <c r="AL119" s="19" cm="1">
        <f t="array" aca="1" ref="AL119" ca="1">INDIRECT(_xlfn.CONCAT(AL$4,"_d!",AL$1,$A119))</f>
        <v>11808.2548828125</v>
      </c>
      <c r="AM119" s="19" cm="1">
        <f t="array" aca="1" ref="AM119" ca="1">INDIRECT(_xlfn.CONCAT(AM$4,"_d!",AM$1,$A119))</f>
        <v>11773.666015625</v>
      </c>
      <c r="AN119" s="19" cm="1">
        <f t="array" aca="1" ref="AN119" ca="1">INDIRECT(_xlfn.CONCAT(AN$4,"_d!",AN$1,$A119))</f>
        <v>12164.78515625</v>
      </c>
      <c r="AO119" s="19" cm="1">
        <f t="array" aca="1" ref="AO119" ca="1">INDIRECT(_xlfn.CONCAT(AO$4,"_d!",AO$1,$A119))</f>
        <v>12036.46875</v>
      </c>
      <c r="AP119" s="19" cm="1">
        <f t="array" aca="1" ref="AP119" ca="1">INDIRECT(_xlfn.CONCAT(AP$4,"_d!",AP$1,$A119))</f>
        <v>11978.5947265625</v>
      </c>
      <c r="AQ119" s="19" cm="1">
        <f t="array" aca="1" ref="AQ119" ca="1">INDIRECT(_xlfn.CONCAT(AQ$4,"_d!",AQ$1,$A119))</f>
        <v>11774.8740234375</v>
      </c>
      <c r="AR119" s="42">
        <f t="shared" ref="AR119" ca="1" si="497">+SUMPRODUCT($AL$3:$AQ$3,AL119:AQ119)</f>
        <v>11842.366707992012</v>
      </c>
      <c r="AS119" s="19" cm="1">
        <f t="array" aca="1" ref="AS119" ca="1">INDIRECT(_xlfn.CONCAT(AS$4,"_d!",AS$1,$A119))</f>
        <v>11807.6708984375</v>
      </c>
      <c r="AT119" s="19" cm="1">
        <f t="array" aca="1" ref="AT119" ca="1">INDIRECT(_xlfn.CONCAT(AT$4,"_d!",AT$1,$A119))</f>
        <v>11861.0849609375</v>
      </c>
      <c r="AU119" s="19" cm="1">
        <f t="array" aca="1" ref="AU119" ca="1">INDIRECT(_xlfn.CONCAT(AU$4,"_d!",AU$1,$A119))</f>
        <v>12082.98046875</v>
      </c>
      <c r="AV119" s="19" cm="1">
        <f t="array" aca="1" ref="AV119" ca="1">INDIRECT(_xlfn.CONCAT(AV$4,"_d!",AV$1,$A119))</f>
        <v>12255.716796875</v>
      </c>
      <c r="AW119" s="19" cm="1">
        <f t="array" aca="1" ref="AW119" ca="1">INDIRECT(_xlfn.CONCAT(AW$4,"_d!",AW$1,$A119))</f>
        <v>12006.0986328125</v>
      </c>
      <c r="AX119" s="19" cm="1">
        <f t="array" aca="1" ref="AX119" ca="1">INDIRECT(_xlfn.CONCAT(AX$4,"_d!",AX$1,$A119))</f>
        <v>11832.3662109375</v>
      </c>
      <c r="AY119" s="42">
        <f t="shared" ref="AY119" ca="1" si="498">+SUMPRODUCT($AS$3:$AX$3,AS119:AX119)</f>
        <v>11875.971335128166</v>
      </c>
      <c r="AZ119" s="19" cm="1">
        <f t="array" aca="1" ref="AZ119" ca="1">INDIRECT(_xlfn.CONCAT(AZ$4,"_d!",AZ$1,$A119))</f>
        <v>11843.3916015625</v>
      </c>
      <c r="BA119" s="19" cm="1">
        <f t="array" aca="1" ref="BA119" ca="1">INDIRECT(_xlfn.CONCAT(BA$4,"_d!",BA$1,$A119))</f>
        <v>11729.435546875</v>
      </c>
      <c r="BB119" s="19" cm="1">
        <f t="array" aca="1" ref="BB119" ca="1">INDIRECT(_xlfn.CONCAT(BB$4,"_d!",BB$1,$A119))</f>
        <v>12241.93359375</v>
      </c>
      <c r="BC119" s="19" cm="1">
        <f t="array" aca="1" ref="BC119" ca="1">INDIRECT(_xlfn.CONCAT(BC$4,"_d!",BC$1,$A119))</f>
        <v>12047.78515625</v>
      </c>
      <c r="BD119" s="19" cm="1">
        <f t="array" aca="1" ref="BD119" ca="1">INDIRECT(_xlfn.CONCAT(BD$4,"_d!",BD$1,$A119))</f>
        <v>12071.1533203125</v>
      </c>
      <c r="BE119" s="19" cm="1">
        <f t="array" aca="1" ref="BE119" ca="1">INDIRECT(_xlfn.CONCAT(BE$4,"_d!",BE$1,$A119))</f>
        <v>11956.880859375</v>
      </c>
      <c r="BF119" s="42">
        <f t="shared" ref="BF119" ca="1" si="499">+SUMPRODUCT($AZ$3:$BE$3,AZ119:BE119)</f>
        <v>11849.85839761112</v>
      </c>
      <c r="BG119" s="19" cm="1">
        <f t="array" aca="1" ref="BG119" ca="1">INDIRECT(_xlfn.CONCAT(BG$4,"_d!",BG$1,$A119))</f>
        <v>11841.884765625</v>
      </c>
      <c r="BH119" s="19" cm="1">
        <f t="array" aca="1" ref="BH119" ca="1">INDIRECT(_xlfn.CONCAT(BH$4,"_d!",BH$1,$A119))</f>
        <v>11846.3642578125</v>
      </c>
      <c r="BI119" s="19" cm="1">
        <f t="array" aca="1" ref="BI119" ca="1">INDIRECT(_xlfn.CONCAT(BI$4,"_d!",BI$1,$A119))</f>
        <v>12249.1123046875</v>
      </c>
      <c r="BJ119" s="19" cm="1">
        <f t="array" aca="1" ref="BJ119" ca="1">INDIRECT(_xlfn.CONCAT(BJ$4,"_d!",BJ$1,$A119))</f>
        <v>12260.255859375</v>
      </c>
      <c r="BK119" s="19" cm="1">
        <f t="array" aca="1" ref="BK119" ca="1">INDIRECT(_xlfn.CONCAT(BK$4,"_d!",BK$1,$A119))</f>
        <v>12075.654296875</v>
      </c>
      <c r="BL119" s="19" cm="1">
        <f t="array" aca="1" ref="BL119" ca="1">INDIRECT(_xlfn.CONCAT(BL$4,"_d!",BL$1,$A119))</f>
        <v>11910.6044921875</v>
      </c>
      <c r="BM119" s="42">
        <f t="shared" ref="BM119" ca="1" si="500">+SUMPRODUCT($BG$3:$BL$3,BG119:BL119)</f>
        <v>11881.100252479566</v>
      </c>
      <c r="BN119" s="19" cm="1">
        <f t="array" aca="1" ref="BN119" ca="1">INDIRECT(_xlfn.CONCAT(BN$4,"_d!",BN$1,$A119))</f>
        <v>11781.873046875</v>
      </c>
      <c r="BO119" s="19" cm="1">
        <f t="array" aca="1" ref="BO119" ca="1">INDIRECT(_xlfn.CONCAT(BO$4,"_d!",BO$1,$A119))</f>
        <v>11719.1904296875</v>
      </c>
      <c r="BP119" s="19" cm="1">
        <f t="array" aca="1" ref="BP119" ca="1">INDIRECT(_xlfn.CONCAT(BP$4,"_d!",BP$1,$A119))</f>
        <v>12066.6865234375</v>
      </c>
      <c r="BQ119" s="19" cm="1">
        <f t="array" aca="1" ref="BQ119" ca="1">INDIRECT(_xlfn.CONCAT(BQ$4,"_d!",BQ$1,$A119))</f>
        <v>11968.1005859375</v>
      </c>
      <c r="BR119" s="19" cm="1">
        <f t="array" aca="1" ref="BR119" ca="1">INDIRECT(_xlfn.CONCAT(BR$4,"_d!",BR$1,$A119))</f>
        <v>12005.99609375</v>
      </c>
      <c r="BS119" s="19" cm="1">
        <f t="array" aca="1" ref="BS119" ca="1">INDIRECT(_xlfn.CONCAT(BS$4,"_d!",BS$1,$A119))</f>
        <v>11962.59765625</v>
      </c>
      <c r="BT119" s="42">
        <f t="shared" ref="BT119" ca="1" si="501">+SUMPRODUCT($BN$3:$BS$3,BN119:BS119)</f>
        <v>11799.316791152942</v>
      </c>
      <c r="BU119" s="42"/>
      <c r="BV119" s="45">
        <f t="shared" ref="BV119" ca="1" si="502">+I119</f>
        <v>11863.531363382326</v>
      </c>
      <c r="BW119" s="45">
        <f t="shared" ref="BW119" ca="1" si="503">+P119</f>
        <v>11831.484209294314</v>
      </c>
      <c r="BX119" s="45">
        <f t="shared" ref="BX119" ca="1" si="504">+W119</f>
        <v>11863.163333162385</v>
      </c>
      <c r="BY119" s="45">
        <f t="shared" ref="BY119" ca="1" si="505">+AD119</f>
        <v>11802.497922516122</v>
      </c>
      <c r="BZ119" s="45">
        <f t="shared" ref="BZ119" ca="1" si="506">+AK119</f>
        <v>11878.2422124236</v>
      </c>
      <c r="CA119" s="45">
        <f t="shared" ref="CA119" ca="1" si="507">+AR119</f>
        <v>11842.366707992012</v>
      </c>
      <c r="CB119" s="45">
        <f t="shared" ref="CB119" ca="1" si="508">+AY119</f>
        <v>11875.971335128166</v>
      </c>
      <c r="CC119" s="45">
        <f t="shared" ref="CC119" ca="1" si="509">+BF119</f>
        <v>11849.85839761112</v>
      </c>
      <c r="CD119" s="45">
        <f t="shared" ref="CD119" ca="1" si="510">+BM119</f>
        <v>11881.100252479566</v>
      </c>
      <c r="CE119" s="45">
        <f t="shared" ref="CE119" ca="1" si="511">+BT119</f>
        <v>11799.316791152942</v>
      </c>
      <c r="CF119" s="45" cm="1">
        <f t="array" aca="1" ref="CF119" ca="1">+SUMPRODUCT($BV$3:$CE$3/100,$BV119:$CE119)</f>
        <v>11845.245365828245</v>
      </c>
      <c r="CG119" s="35">
        <f t="shared" ref="CG119" si="512">+B119</f>
        <v>46174</v>
      </c>
      <c r="CH119" s="48">
        <f t="shared" ref="CH119" ca="1" si="513">+BV119/BV118-1</f>
        <v>1.7655518726853892E-2</v>
      </c>
      <c r="CI119" s="48">
        <f t="shared" ref="CI119" ca="1" si="514">+BW119/BW118-1</f>
        <v>1.7813582084452939E-2</v>
      </c>
      <c r="CJ119" s="48">
        <f t="shared" ref="CJ119" ca="1" si="515">+BX119/BX118-1</f>
        <v>1.7552963830964607E-2</v>
      </c>
      <c r="CK119" s="48">
        <f t="shared" ref="CK119" ca="1" si="516">+BY119/BY118-1</f>
        <v>1.8160706973977314E-2</v>
      </c>
      <c r="CL119" s="48">
        <f t="shared" ref="CL119" ca="1" si="517">+BZ119/BZ118-1</f>
        <v>1.850524532036113E-2</v>
      </c>
      <c r="CM119" s="48">
        <f t="shared" ref="CM119" ca="1" si="518">+CA119/CA118-1</f>
        <v>1.8469725550924965E-2</v>
      </c>
      <c r="CN119" s="48">
        <f t="shared" ref="CN119" ca="1" si="519">+CB119/CB118-1</f>
        <v>1.8625999478276922E-2</v>
      </c>
      <c r="CO119" s="48">
        <f t="shared" ref="CO119" ca="1" si="520">+CC119/CC118-1</f>
        <v>1.8988800170748776E-2</v>
      </c>
      <c r="CP119" s="48">
        <f t="shared" ref="CP119" ca="1" si="521">+CD119/CD118-1</f>
        <v>1.94915901160988E-2</v>
      </c>
      <c r="CQ119" s="48">
        <f t="shared" ref="CQ119" ca="1" si="522">+CE119/CE118-1</f>
        <v>1.9808902813993612E-2</v>
      </c>
      <c r="CR119" s="48">
        <f t="shared" ref="CR119" ca="1" si="523">+CF119/CF118-1</f>
        <v>1.8754380419992778E-2</v>
      </c>
      <c r="CS119" s="35">
        <f t="shared" ref="CS119" si="524">+CG119</f>
        <v>46174</v>
      </c>
      <c r="CT119" s="24">
        <f t="shared" ref="CT119" ca="1" si="525">+BV119/BV107-1</f>
        <v>0.33916872242918084</v>
      </c>
      <c r="CU119" s="24">
        <f t="shared" ref="CU119" ca="1" si="526">+BW119/BW107-1</f>
        <v>0.33587194248584984</v>
      </c>
      <c r="CV119" s="24">
        <f t="shared" ref="CV119" ca="1" si="527">+BX119/BX107-1</f>
        <v>0.3371296535797077</v>
      </c>
      <c r="CW119" s="24">
        <f t="shared" ref="CW119" ca="1" si="528">+BY119/BY107-1</f>
        <v>0.33631601912483777</v>
      </c>
      <c r="CX119" s="24">
        <f t="shared" ref="CX119" ca="1" si="529">+BZ119/BZ107-1</f>
        <v>0.33602905139372941</v>
      </c>
      <c r="CY119" s="24">
        <f t="shared" ref="CY119" ca="1" si="530">+CA119/CA107-1</f>
        <v>0.33524535280647361</v>
      </c>
      <c r="CZ119" s="24">
        <f t="shared" ref="CZ119" ca="1" si="531">+CB119/CB107-1</f>
        <v>0.33693567066374563</v>
      </c>
      <c r="DA119" s="24">
        <f t="shared" ref="DA119" ca="1" si="532">+CC119/CC107-1</f>
        <v>0.33531372557377659</v>
      </c>
      <c r="DB119" s="24">
        <f t="shared" ref="DB119" ca="1" si="533">+CD119/CD107-1</f>
        <v>0.33674284653429742</v>
      </c>
      <c r="DC119" s="24">
        <f t="shared" ref="DC119" ca="1" si="534">+CE119/CE107-1</f>
        <v>0.33359484230324665</v>
      </c>
      <c r="DD119" s="48">
        <f t="shared" ref="DD119" ca="1" si="535">+CF119/CF107-1</f>
        <v>0.33589126383058532</v>
      </c>
      <c r="DE119" s="48">
        <f>+[1]NAC!AG120</f>
        <v>0</v>
      </c>
      <c r="DF119" s="24"/>
    </row>
    <row r="120" spans="1:110" x14ac:dyDescent="0.2">
      <c r="A120" s="110">
        <f t="shared" si="72"/>
        <v>147</v>
      </c>
      <c r="B120" s="35">
        <f>+NAC!A120</f>
        <v>46204</v>
      </c>
      <c r="C120" s="19" cm="1">
        <f t="array" aca="1" ref="C120" ca="1">INDIRECT(_xlfn.CONCAT(C$4,"_d!",C$1,$A120))</f>
        <v>12071.04296875</v>
      </c>
      <c r="D120" s="19" cm="1">
        <f t="array" aca="1" ref="D120" ca="1">INDIRECT(_xlfn.CONCAT(D$4,"_d!",D$1,$A120))</f>
        <v>11932.5498046875</v>
      </c>
      <c r="E120" s="19" cm="1">
        <f t="array" aca="1" ref="E120" ca="1">INDIRECT(_xlfn.CONCAT(E$4,"_d!",E$1,$A120))</f>
        <v>12230.77734375</v>
      </c>
      <c r="F120" s="19" cm="1">
        <f t="array" aca="1" ref="F120" ca="1">INDIRECT(_xlfn.CONCAT(F$4,"_d!",F$1,$A120))</f>
        <v>12366.720703125</v>
      </c>
      <c r="G120" s="19" cm="1">
        <f t="array" aca="1" ref="G120" ca="1">INDIRECT(_xlfn.CONCAT(G$4,"_d!",G$1,$A120))</f>
        <v>12045.5302734375</v>
      </c>
      <c r="H120" s="19" cm="1">
        <f t="array" aca="1" ref="H120" ca="1">INDIRECT(_xlfn.CONCAT(H$4,"_d!",H$1,$A120))</f>
        <v>12097.240234375</v>
      </c>
      <c r="I120" s="42">
        <f t="shared" ref="I120" ca="1" si="536">+SUMPRODUCT($C$3:$H$3,C120:H120)</f>
        <v>12098.143811047821</v>
      </c>
      <c r="J120" s="19" cm="1">
        <f t="array" aca="1" ref="J120" ca="1">INDIRECT(_xlfn.CONCAT(J$4,"_d!",J$1,$A120))</f>
        <v>11993.5068359375</v>
      </c>
      <c r="K120" s="19" cm="1">
        <f t="array" aca="1" ref="K120" ca="1">INDIRECT(_xlfn.CONCAT(K$4,"_d!",K$1,$A120))</f>
        <v>11977.73046875</v>
      </c>
      <c r="L120" s="19" cm="1">
        <f t="array" aca="1" ref="L120" ca="1">INDIRECT(_xlfn.CONCAT(L$4,"_d!",L$1,$A120))</f>
        <v>12269.7666015625</v>
      </c>
      <c r="M120" s="19" cm="1">
        <f t="array" aca="1" ref="M120" ca="1">INDIRECT(_xlfn.CONCAT(M$4,"_d!",M$1,$A120))</f>
        <v>12327.7705078125</v>
      </c>
      <c r="N120" s="19" cm="1">
        <f t="array" aca="1" ref="N120" ca="1">INDIRECT(_xlfn.CONCAT(N$4,"_d!",N$1,$A120))</f>
        <v>12065.689453125</v>
      </c>
      <c r="O120" s="19" cm="1">
        <f t="array" aca="1" ref="O120" ca="1">INDIRECT(_xlfn.CONCAT(O$4,"_d!",O$1,$A120))</f>
        <v>11970.5810546875</v>
      </c>
      <c r="P120" s="42">
        <f ca="1">+SUMPRODUCT(J$3:$O$3,J120:O120)</f>
        <v>12068.642678706196</v>
      </c>
      <c r="Q120" s="19" cm="1">
        <f t="array" aca="1" ref="Q120" ca="1">INDIRECT(_xlfn.CONCAT(Q$4,"_d!",Q$1,$A120))</f>
        <v>12011.265625</v>
      </c>
      <c r="R120" s="19" cm="1">
        <f t="array" aca="1" ref="R120" ca="1">INDIRECT(_xlfn.CONCAT(R$4,"_d!",R$1,$A120))</f>
        <v>12011.265625</v>
      </c>
      <c r="S120" s="19" cm="1">
        <f t="array" aca="1" ref="S120" ca="1">INDIRECT(_xlfn.CONCAT(S$4,"_d!",S$1,$A120))</f>
        <v>12364.994140625</v>
      </c>
      <c r="T120" s="19" cm="1">
        <f t="array" aca="1" ref="T120" ca="1">INDIRECT(_xlfn.CONCAT(T$4,"_d!",T$1,$A120))</f>
        <v>12502.357421875</v>
      </c>
      <c r="U120" s="19" cm="1">
        <f t="array" aca="1" ref="U120" ca="1">INDIRECT(_xlfn.CONCAT(U$4,"_d!",U$1,$A120))</f>
        <v>12179.80859375</v>
      </c>
      <c r="V120" s="19" cm="1">
        <f t="array" aca="1" ref="V120" ca="1">INDIRECT(_xlfn.CONCAT(V$4,"_d!",V$1,$A120))</f>
        <v>11990.5810546875</v>
      </c>
      <c r="W120" s="42">
        <f t="shared" ref="W120" ca="1" si="537">+SUMPRODUCT($Q$3:$V$3,Q120:V120)</f>
        <v>12106.720961546567</v>
      </c>
      <c r="X120" s="19" cm="1">
        <f t="array" aca="1" ref="X120" ca="1">INDIRECT(_xlfn.CONCAT(X$4,"_d!",X$1,$A120))</f>
        <v>11950.4775390625</v>
      </c>
      <c r="Y120" s="19" cm="1">
        <f t="array" aca="1" ref="Y120" ca="1">INDIRECT(_xlfn.CONCAT(Y$4,"_d!",Y$1,$A120))</f>
        <v>11901.1083984375</v>
      </c>
      <c r="Z120" s="19" cm="1">
        <f t="array" aca="1" ref="Z120" ca="1">INDIRECT(_xlfn.CONCAT(Z$4,"_d!",Z$1,$A120))</f>
        <v>12497.4228515625</v>
      </c>
      <c r="AA120" s="19" cm="1">
        <f t="array" aca="1" ref="AA120" ca="1">INDIRECT(_xlfn.CONCAT(AA$4,"_d!",AA$1,$A120))</f>
        <v>12339.7822265625</v>
      </c>
      <c r="AB120" s="19" cm="1">
        <f t="array" aca="1" ref="AB120" ca="1">INDIRECT(_xlfn.CONCAT(AB$4,"_d!",AB$1,$A120))</f>
        <v>12283.880859375</v>
      </c>
      <c r="AC120" s="19" cm="1">
        <f t="array" aca="1" ref="AC120" ca="1">INDIRECT(_xlfn.CONCAT(AC$4,"_d!",AC$1,$A120))</f>
        <v>12060.8203125</v>
      </c>
      <c r="AD120" s="42">
        <f t="shared" ref="AD120" ca="1" si="538">+SUMPRODUCT($X$3:$AC$3,X120:AC120)</f>
        <v>12044.141603880162</v>
      </c>
      <c r="AE120" s="19" cm="1">
        <f t="array" aca="1" ref="AE120" ca="1">INDIRECT(_xlfn.CONCAT(AE$4,"_d!",AE$1,$A120))</f>
        <v>12092.412109375</v>
      </c>
      <c r="AF120" s="19" cm="1">
        <f t="array" aca="1" ref="AF120" ca="1">INDIRECT(_xlfn.CONCAT(AF$4,"_d!",AF$1,$A120))</f>
        <v>12030.91796875</v>
      </c>
      <c r="AG120" s="19" cm="1">
        <f t="array" aca="1" ref="AG120" ca="1">INDIRECT(_xlfn.CONCAT(AG$4,"_d!",AG$1,$A120))</f>
        <v>12438.396484375</v>
      </c>
      <c r="AH120" s="19" cm="1">
        <f t="array" aca="1" ref="AH120" ca="1">INDIRECT(_xlfn.CONCAT(AH$4,"_d!",AH$1,$A120))</f>
        <v>12514.0419921875</v>
      </c>
      <c r="AI120" s="19" cm="1">
        <f t="array" aca="1" ref="AI120" ca="1">INDIRECT(_xlfn.CONCAT(AI$4,"_d!",AI$1,$A120))</f>
        <v>12127.6826171875</v>
      </c>
      <c r="AJ120" s="19" cm="1">
        <f t="array" aca="1" ref="AJ120" ca="1">INDIRECT(_xlfn.CONCAT(AJ$4,"_d!",AJ$1,$A120))</f>
        <v>12121.2666015625</v>
      </c>
      <c r="AK120" s="42">
        <f t="shared" ref="AK120" ca="1" si="539">+SUMPRODUCT($AE$3:$AJ$3,AE120:AJ120)</f>
        <v>12122.985092517556</v>
      </c>
      <c r="AL120" s="19" cm="1">
        <f t="array" aca="1" ref="AL120" ca="1">INDIRECT(_xlfn.CONCAT(AL$4,"_d!",AL$1,$A120))</f>
        <v>12066.6328125</v>
      </c>
      <c r="AM120" s="19" cm="1">
        <f t="array" aca="1" ref="AM120" ca="1">INDIRECT(_xlfn.CONCAT(AM$4,"_d!",AM$1,$A120))</f>
        <v>12008.2900390625</v>
      </c>
      <c r="AN120" s="19" cm="1">
        <f t="array" aca="1" ref="AN120" ca="1">INDIRECT(_xlfn.CONCAT(AN$4,"_d!",AN$1,$A120))</f>
        <v>12408.90625</v>
      </c>
      <c r="AO120" s="19" cm="1">
        <f t="array" aca="1" ref="AO120" ca="1">INDIRECT(_xlfn.CONCAT(AO$4,"_d!",AO$1,$A120))</f>
        <v>12275.95703125</v>
      </c>
      <c r="AP120" s="19" cm="1">
        <f t="array" aca="1" ref="AP120" ca="1">INDIRECT(_xlfn.CONCAT(AP$4,"_d!",AP$1,$A120))</f>
        <v>12204.8955078125</v>
      </c>
      <c r="AQ120" s="19" cm="1">
        <f t="array" aca="1" ref="AQ120" ca="1">INDIRECT(_xlfn.CONCAT(AQ$4,"_d!",AQ$1,$A120))</f>
        <v>12020.33984375</v>
      </c>
      <c r="AR120" s="42">
        <f t="shared" ref="AR120" ca="1" si="540">+SUMPRODUCT($AL$3:$AQ$3,AL120:AQ120)</f>
        <v>12087.552976684623</v>
      </c>
      <c r="AS120" s="19" cm="1">
        <f t="array" aca="1" ref="AS120" ca="1">INDIRECT(_xlfn.CONCAT(AS$4,"_d!",AS$1,$A120))</f>
        <v>12072.232421875</v>
      </c>
      <c r="AT120" s="19" cm="1">
        <f t="array" aca="1" ref="AT120" ca="1">INDIRECT(_xlfn.CONCAT(AT$4,"_d!",AT$1,$A120))</f>
        <v>12098.951171875</v>
      </c>
      <c r="AU120" s="19" cm="1">
        <f t="array" aca="1" ref="AU120" ca="1">INDIRECT(_xlfn.CONCAT(AU$4,"_d!",AU$1,$A120))</f>
        <v>12328.9716796875</v>
      </c>
      <c r="AV120" s="19" cm="1">
        <f t="array" aca="1" ref="AV120" ca="1">INDIRECT(_xlfn.CONCAT(AV$4,"_d!",AV$1,$A120))</f>
        <v>12509.0556640625</v>
      </c>
      <c r="AW120" s="19" cm="1">
        <f t="array" aca="1" ref="AW120" ca="1">INDIRECT(_xlfn.CONCAT(AW$4,"_d!",AW$1,$A120))</f>
        <v>12247.9560546875</v>
      </c>
      <c r="AX120" s="19" cm="1">
        <f t="array" aca="1" ref="AX120" ca="1">INDIRECT(_xlfn.CONCAT(AX$4,"_d!",AX$1,$A120))</f>
        <v>12079.9140625</v>
      </c>
      <c r="AY120" s="42">
        <f t="shared" ref="AY120" ca="1" si="541">+SUMPRODUCT($AS$3:$AX$3,AS120:AX120)</f>
        <v>12127.236510990781</v>
      </c>
      <c r="AZ120" s="19" cm="1">
        <f t="array" aca="1" ref="AZ120" ca="1">INDIRECT(_xlfn.CONCAT(AZ$4,"_d!",AZ$1,$A120))</f>
        <v>12108.1455078125</v>
      </c>
      <c r="BA120" s="19" cm="1">
        <f t="array" aca="1" ref="BA120" ca="1">INDIRECT(_xlfn.CONCAT(BA$4,"_d!",BA$1,$A120))</f>
        <v>11963.32421875</v>
      </c>
      <c r="BB120" s="19" cm="1">
        <f t="array" aca="1" ref="BB120" ca="1">INDIRECT(_xlfn.CONCAT(BB$4,"_d!",BB$1,$A120))</f>
        <v>12488.861328125</v>
      </c>
      <c r="BC120" s="19" cm="1">
        <f t="array" aca="1" ref="BC120" ca="1">INDIRECT(_xlfn.CONCAT(BC$4,"_d!",BC$1,$A120))</f>
        <v>12298.8037109375</v>
      </c>
      <c r="BD120" s="19" cm="1">
        <f t="array" aca="1" ref="BD120" ca="1">INDIRECT(_xlfn.CONCAT(BD$4,"_d!",BD$1,$A120))</f>
        <v>12317.19921875</v>
      </c>
      <c r="BE120" s="19" cm="1">
        <f t="array" aca="1" ref="BE120" ca="1">INDIRECT(_xlfn.CONCAT(BE$4,"_d!",BE$1,$A120))</f>
        <v>12213.76953125</v>
      </c>
      <c r="BF120" s="42">
        <f t="shared" ref="BF120" ca="1" si="542">+SUMPRODUCT($AZ$3:$BE$3,AZ120:BE120)</f>
        <v>12101.056393542722</v>
      </c>
      <c r="BG120" s="19" cm="1">
        <f t="array" aca="1" ref="BG120" ca="1">INDIRECT(_xlfn.CONCAT(BG$4,"_d!",BG$1,$A120))</f>
        <v>12113.9345703125</v>
      </c>
      <c r="BH120" s="19" cm="1">
        <f t="array" aca="1" ref="BH120" ca="1">INDIRECT(_xlfn.CONCAT(BH$4,"_d!",BH$1,$A120))</f>
        <v>12087.951171875</v>
      </c>
      <c r="BI120" s="19" cm="1">
        <f t="array" aca="1" ref="BI120" ca="1">INDIRECT(_xlfn.CONCAT(BI$4,"_d!",BI$1,$A120))</f>
        <v>12500.4736328125</v>
      </c>
      <c r="BJ120" s="19" cm="1">
        <f t="array" aca="1" ref="BJ120" ca="1">INDIRECT(_xlfn.CONCAT(BJ$4,"_d!",BJ$1,$A120))</f>
        <v>12528.595703125</v>
      </c>
      <c r="BK120" s="19" cm="1">
        <f t="array" aca="1" ref="BK120" ca="1">INDIRECT(_xlfn.CONCAT(BK$4,"_d!",BK$1,$A120))</f>
        <v>12333.462890625</v>
      </c>
      <c r="BL120" s="19" cm="1">
        <f t="array" aca="1" ref="BL120" ca="1">INDIRECT(_xlfn.CONCAT(BL$4,"_d!",BL$1,$A120))</f>
        <v>12163.708984375</v>
      </c>
      <c r="BM120" s="42">
        <f t="shared" ref="BM120" ca="1" si="543">+SUMPRODUCT($BG$3:$BL$3,BG120:BL120)</f>
        <v>12139.567057554728</v>
      </c>
      <c r="BN120" s="19" cm="1">
        <f t="array" aca="1" ref="BN120" ca="1">INDIRECT(_xlfn.CONCAT(BN$4,"_d!",BN$1,$A120))</f>
        <v>12058.591796875</v>
      </c>
      <c r="BO120" s="19" cm="1">
        <f t="array" aca="1" ref="BO120" ca="1">INDIRECT(_xlfn.CONCAT(BO$4,"_d!",BO$1,$A120))</f>
        <v>11966.634765625</v>
      </c>
      <c r="BP120" s="19" cm="1">
        <f t="array" aca="1" ref="BP120" ca="1">INDIRECT(_xlfn.CONCAT(BP$4,"_d!",BP$1,$A120))</f>
        <v>12319.716796875</v>
      </c>
      <c r="BQ120" s="19" cm="1">
        <f t="array" aca="1" ref="BQ120" ca="1">INDIRECT(_xlfn.CONCAT(BQ$4,"_d!",BQ$1,$A120))</f>
        <v>12199.9384765625</v>
      </c>
      <c r="BR120" s="19" cm="1">
        <f t="array" aca="1" ref="BR120" ca="1">INDIRECT(_xlfn.CONCAT(BR$4,"_d!",BR$1,$A120))</f>
        <v>12267.69921875</v>
      </c>
      <c r="BS120" s="19" cm="1">
        <f t="array" aca="1" ref="BS120" ca="1">INDIRECT(_xlfn.CONCAT(BS$4,"_d!",BS$1,$A120))</f>
        <v>12226.8388671875</v>
      </c>
      <c r="BT120" s="42">
        <f t="shared" ref="BT120" ca="1" si="544">+SUMPRODUCT($BN$3:$BS$3,BN120:BS120)</f>
        <v>12065.151033316231</v>
      </c>
      <c r="BU120" s="42"/>
      <c r="BV120" s="45">
        <f t="shared" ref="BV120" ca="1" si="545">+I120</f>
        <v>12098.143811047821</v>
      </c>
      <c r="BW120" s="45">
        <f t="shared" ref="BW120" ca="1" si="546">+P120</f>
        <v>12068.642678706196</v>
      </c>
      <c r="BX120" s="45">
        <f t="shared" ref="BX120" ca="1" si="547">+W120</f>
        <v>12106.720961546567</v>
      </c>
      <c r="BY120" s="45">
        <f t="shared" ref="BY120" ca="1" si="548">+AD120</f>
        <v>12044.141603880162</v>
      </c>
      <c r="BZ120" s="45">
        <f t="shared" ref="BZ120" ca="1" si="549">+AK120</f>
        <v>12122.985092517556</v>
      </c>
      <c r="CA120" s="45">
        <f t="shared" ref="CA120" ca="1" si="550">+AR120</f>
        <v>12087.552976684623</v>
      </c>
      <c r="CB120" s="45">
        <f t="shared" ref="CB120" ca="1" si="551">+AY120</f>
        <v>12127.236510990781</v>
      </c>
      <c r="CC120" s="45">
        <f t="shared" ref="CC120" ca="1" si="552">+BF120</f>
        <v>12101.056393542722</v>
      </c>
      <c r="CD120" s="45">
        <f t="shared" ref="CD120" ca="1" si="553">+BM120</f>
        <v>12139.567057554728</v>
      </c>
      <c r="CE120" s="45">
        <f t="shared" ref="CE120" ca="1" si="554">+BT120</f>
        <v>12065.151033316231</v>
      </c>
      <c r="CF120" s="45" cm="1">
        <f t="array" aca="1" ref="CF120" ca="1">+SUMPRODUCT($BV$3:$CE$3/100,$BV120:$CE120)</f>
        <v>12095.835572564174</v>
      </c>
      <c r="CG120" s="35">
        <f t="shared" ref="CG120" si="555">+B120</f>
        <v>46204</v>
      </c>
      <c r="CH120" s="48">
        <f t="shared" ref="CH120" ca="1" si="556">+BV120/BV119-1</f>
        <v>1.9775936901017754E-2</v>
      </c>
      <c r="CI120" s="48">
        <f t="shared" ref="CI120" ca="1" si="557">+BW120/BW119-1</f>
        <v>2.0044693059352525E-2</v>
      </c>
      <c r="CJ120" s="48">
        <f t="shared" ref="CJ120" ca="1" si="558">+BX120/BX119-1</f>
        <v>2.0530580380979657E-2</v>
      </c>
      <c r="CK120" s="48">
        <f t="shared" ref="CK120" ca="1" si="559">+BY120/BY119-1</f>
        <v>2.0473943986301979E-2</v>
      </c>
      <c r="CL120" s="48">
        <f t="shared" ref="CL120" ca="1" si="560">+BZ120/BZ119-1</f>
        <v>2.0604301185067397E-2</v>
      </c>
      <c r="CM120" s="48">
        <f t="shared" ref="CM120" ca="1" si="561">+CA120/CA119-1</f>
        <v>2.0704161147715672E-2</v>
      </c>
      <c r="CN120" s="48">
        <f t="shared" ref="CN120" ca="1" si="562">+CB120/CB119-1</f>
        <v>2.1157442096495505E-2</v>
      </c>
      <c r="CO120" s="48">
        <f t="shared" ref="CO120" ca="1" si="563">+CC120/CC119-1</f>
        <v>2.1198396428284916E-2</v>
      </c>
      <c r="CP120" s="48">
        <f t="shared" ref="CP120" ca="1" si="564">+CD120/CD119-1</f>
        <v>2.1754450310375928E-2</v>
      </c>
      <c r="CQ120" s="48">
        <f t="shared" ref="CQ120" ca="1" si="565">+CE120/CE119-1</f>
        <v>2.2529630051344229E-2</v>
      </c>
      <c r="CR120" s="48">
        <f t="shared" ref="CR120" ca="1" si="566">+CF120/CF119-1</f>
        <v>2.1155341151382512E-2</v>
      </c>
      <c r="CS120" s="35">
        <f t="shared" ref="CS120" si="567">+CG120</f>
        <v>46204</v>
      </c>
      <c r="CT120" s="24">
        <f t="shared" ref="CT120" ca="1" si="568">+BV120/BV108-1</f>
        <v>0.34162716393904757</v>
      </c>
      <c r="CU120" s="24">
        <f t="shared" ref="CU120" ca="1" si="569">+BW120/BW108-1</f>
        <v>0.33836604516566493</v>
      </c>
      <c r="CV120" s="24">
        <f t="shared" ref="CV120" ca="1" si="570">+BX120/BX108-1</f>
        <v>0.34114864682418089</v>
      </c>
      <c r="CW120" s="24">
        <f t="shared" ref="CW120" ca="1" si="571">+BY120/BY108-1</f>
        <v>0.33844446364897762</v>
      </c>
      <c r="CX120" s="24">
        <f t="shared" ref="CX120" ca="1" si="572">+BZ120/BZ108-1</f>
        <v>0.33857779587760906</v>
      </c>
      <c r="CY120" s="24">
        <f t="shared" ref="CY120" ca="1" si="573">+CA120/CA108-1</f>
        <v>0.33774989183196591</v>
      </c>
      <c r="CZ120" s="24">
        <f t="shared" ref="CZ120" ca="1" si="574">+CB120/CB108-1</f>
        <v>0.33942366291325277</v>
      </c>
      <c r="DA120" s="24">
        <f t="shared" ref="DA120" ca="1" si="575">+CC120/CC108-1</f>
        <v>0.33778445631564602</v>
      </c>
      <c r="DB120" s="24">
        <f t="shared" ref="DB120" ca="1" si="576">+CD120/CD108-1</f>
        <v>0.33965363563172613</v>
      </c>
      <c r="DC120" s="24">
        <f t="shared" ref="DC120" ca="1" si="577">+CE120/CE108-1</f>
        <v>0.33688321450211345</v>
      </c>
      <c r="DD120" s="48">
        <f t="shared" ref="DD120" ca="1" si="578">+CF120/CF108-1</f>
        <v>0.33867555405268157</v>
      </c>
      <c r="DE120" s="48">
        <f>+[1]NAC!AG121</f>
        <v>0</v>
      </c>
      <c r="DF120" s="24"/>
    </row>
    <row r="121" spans="1:110" x14ac:dyDescent="0.2">
      <c r="A121" s="110">
        <f t="shared" si="72"/>
        <v>148</v>
      </c>
      <c r="B121" s="35">
        <f>+NAC!A121</f>
        <v>46235</v>
      </c>
      <c r="C121" s="19" cm="1">
        <f t="array" aca="1" ref="C121" ca="1">INDIRECT(_xlfn.CONCAT(C$4,"_d!",C$1,$A121))</f>
        <v>12257.1884765625</v>
      </c>
      <c r="D121" s="19" cm="1">
        <f t="array" aca="1" ref="D121" ca="1">INDIRECT(_xlfn.CONCAT(D$4,"_d!",D$1,$A121))</f>
        <v>12124.1484375</v>
      </c>
      <c r="E121" s="19" cm="1">
        <f t="array" aca="1" ref="E121" ca="1">INDIRECT(_xlfn.CONCAT(E$4,"_d!",E$1,$A121))</f>
        <v>12449.005859375</v>
      </c>
      <c r="F121" s="19" cm="1">
        <f t="array" aca="1" ref="F121" ca="1">INDIRECT(_xlfn.CONCAT(F$4,"_d!",F$1,$A121))</f>
        <v>12600.7314453125</v>
      </c>
      <c r="G121" s="19" cm="1">
        <f t="array" aca="1" ref="G121" ca="1">INDIRECT(_xlfn.CONCAT(G$4,"_d!",G$1,$A121))</f>
        <v>12245.5078125</v>
      </c>
      <c r="H121" s="19" cm="1">
        <f t="array" aca="1" ref="H121" ca="1">INDIRECT(_xlfn.CONCAT(H$4,"_d!",H$1,$A121))</f>
        <v>12310.8798828125</v>
      </c>
      <c r="I121" s="42">
        <f t="shared" ref="I121" ca="1" si="579">+SUMPRODUCT($C$3:$H$3,C121:H121)</f>
        <v>12299.811778952966</v>
      </c>
      <c r="J121" s="19" cm="1">
        <f t="array" aca="1" ref="J121" ca="1">INDIRECT(_xlfn.CONCAT(J$4,"_d!",J$1,$A121))</f>
        <v>12173.5791015625</v>
      </c>
      <c r="K121" s="19" cm="1">
        <f t="array" aca="1" ref="K121" ca="1">INDIRECT(_xlfn.CONCAT(K$4,"_d!",K$1,$A121))</f>
        <v>12173.1494140625</v>
      </c>
      <c r="L121" s="19" cm="1">
        <f t="array" aca="1" ref="L121" ca="1">INDIRECT(_xlfn.CONCAT(L$4,"_d!",L$1,$A121))</f>
        <v>12488.208984375</v>
      </c>
      <c r="M121" s="19" cm="1">
        <f t="array" aca="1" ref="M121" ca="1">INDIRECT(_xlfn.CONCAT(M$4,"_d!",M$1,$A121))</f>
        <v>12558.373046875</v>
      </c>
      <c r="N121" s="19" cm="1">
        <f t="array" aca="1" ref="N121" ca="1">INDIRECT(_xlfn.CONCAT(N$4,"_d!",N$1,$A121))</f>
        <v>12270.595703125</v>
      </c>
      <c r="O121" s="19" cm="1">
        <f t="array" aca="1" ref="O121" ca="1">INDIRECT(_xlfn.CONCAT(O$4,"_d!",O$1,$A121))</f>
        <v>12175.970703125</v>
      </c>
      <c r="P121" s="42">
        <f ca="1">+SUMPRODUCT(J$3:$O$3,J121:O121)</f>
        <v>12267.286459601195</v>
      </c>
      <c r="Q121" s="19" cm="1">
        <f t="array" aca="1" ref="Q121" ca="1">INDIRECT(_xlfn.CONCAT(Q$4,"_d!",Q$1,$A121))</f>
        <v>12200.9267578125</v>
      </c>
      <c r="R121" s="19" cm="1">
        <f t="array" aca="1" ref="R121" ca="1">INDIRECT(_xlfn.CONCAT(R$4,"_d!",R$1,$A121))</f>
        <v>12200.9267578125</v>
      </c>
      <c r="S121" s="19" cm="1">
        <f t="array" aca="1" ref="S121" ca="1">INDIRECT(_xlfn.CONCAT(S$4,"_d!",S$1,$A121))</f>
        <v>12588.1240234375</v>
      </c>
      <c r="T121" s="19" cm="1">
        <f t="array" aca="1" ref="T121" ca="1">INDIRECT(_xlfn.CONCAT(T$4,"_d!",T$1,$A121))</f>
        <v>12722.91796875</v>
      </c>
      <c r="U121" s="19" cm="1">
        <f t="array" aca="1" ref="U121" ca="1">INDIRECT(_xlfn.CONCAT(U$4,"_d!",U$1,$A121))</f>
        <v>12382.8427734375</v>
      </c>
      <c r="V121" s="19" cm="1">
        <f t="array" aca="1" ref="V121" ca="1">INDIRECT(_xlfn.CONCAT(V$4,"_d!",V$1,$A121))</f>
        <v>12197.935546875</v>
      </c>
      <c r="W121" s="42">
        <f t="shared" ref="W121" ca="1" si="580">+SUMPRODUCT($Q$3:$V$3,Q121:V121)</f>
        <v>12304.781508561007</v>
      </c>
      <c r="X121" s="19" cm="1">
        <f t="array" aca="1" ref="X121" ca="1">INDIRECT(_xlfn.CONCAT(X$4,"_d!",X$1,$A121))</f>
        <v>12141.2861328125</v>
      </c>
      <c r="Y121" s="19" cm="1">
        <f t="array" aca="1" ref="Y121" ca="1">INDIRECT(_xlfn.CONCAT(Y$4,"_d!",Y$1,$A121))</f>
        <v>12087.6669921875</v>
      </c>
      <c r="Z121" s="19" cm="1">
        <f t="array" aca="1" ref="Z121" ca="1">INDIRECT(_xlfn.CONCAT(Z$4,"_d!",Z$1,$A121))</f>
        <v>12724.029296875</v>
      </c>
      <c r="AA121" s="19" cm="1">
        <f t="array" aca="1" ref="AA121" ca="1">INDIRECT(_xlfn.CONCAT(AA$4,"_d!",AA$1,$A121))</f>
        <v>12572.359375</v>
      </c>
      <c r="AB121" s="19" cm="1">
        <f t="array" aca="1" ref="AB121" ca="1">INDIRECT(_xlfn.CONCAT(AB$4,"_d!",AB$1,$A121))</f>
        <v>12489.61328125</v>
      </c>
      <c r="AC121" s="19" cm="1">
        <f t="array" aca="1" ref="AC121" ca="1">INDIRECT(_xlfn.CONCAT(AC$4,"_d!",AC$1,$A121))</f>
        <v>12272.134765625</v>
      </c>
      <c r="AD121" s="42">
        <f t="shared" ref="AD121" ca="1" si="581">+SUMPRODUCT($X$3:$AC$3,X121:AC121)</f>
        <v>12241.869396250284</v>
      </c>
      <c r="AE121" s="19" cm="1">
        <f t="array" aca="1" ref="AE121" ca="1">INDIRECT(_xlfn.CONCAT(AE$4,"_d!",AE$1,$A121))</f>
        <v>12284.44921875</v>
      </c>
      <c r="AF121" s="19" cm="1">
        <f t="array" aca="1" ref="AF121" ca="1">INDIRECT(_xlfn.CONCAT(AF$4,"_d!",AF$1,$A121))</f>
        <v>12229.9931640625</v>
      </c>
      <c r="AG121" s="19" cm="1">
        <f t="array" aca="1" ref="AG121" ca="1">INDIRECT(_xlfn.CONCAT(AG$4,"_d!",AG$1,$A121))</f>
        <v>12661.4853515625</v>
      </c>
      <c r="AH121" s="19" cm="1">
        <f t="array" aca="1" ref="AH121" ca="1">INDIRECT(_xlfn.CONCAT(AH$4,"_d!",AH$1,$A121))</f>
        <v>12732.216796875</v>
      </c>
      <c r="AI121" s="19" cm="1">
        <f t="array" aca="1" ref="AI121" ca="1">INDIRECT(_xlfn.CONCAT(AI$4,"_d!",AI$1,$A121))</f>
        <v>12333.9189453125</v>
      </c>
      <c r="AJ121" s="19" cm="1">
        <f t="array" aca="1" ref="AJ121" ca="1">INDIRECT(_xlfn.CONCAT(AJ$4,"_d!",AJ$1,$A121))</f>
        <v>12340.0791015625</v>
      </c>
      <c r="AK121" s="42">
        <f t="shared" ref="AK121" ca="1" si="582">+SUMPRODUCT($AE$3:$AJ$3,AE121:AJ121)</f>
        <v>12323.490651117889</v>
      </c>
      <c r="AL121" s="19" cm="1">
        <f t="array" aca="1" ref="AL121" ca="1">INDIRECT(_xlfn.CONCAT(AL$4,"_d!",AL$1,$A121))</f>
        <v>12261.810546875</v>
      </c>
      <c r="AM121" s="19" cm="1">
        <f t="array" aca="1" ref="AM121" ca="1">INDIRECT(_xlfn.CONCAT(AM$4,"_d!",AM$1,$A121))</f>
        <v>12204.0947265625</v>
      </c>
      <c r="AN121" s="19" cm="1">
        <f t="array" aca="1" ref="AN121" ca="1">INDIRECT(_xlfn.CONCAT(AN$4,"_d!",AN$1,$A121))</f>
        <v>12632.97265625</v>
      </c>
      <c r="AO121" s="19" cm="1">
        <f t="array" aca="1" ref="AO121" ca="1">INDIRECT(_xlfn.CONCAT(AO$4,"_d!",AO$1,$A121))</f>
        <v>12494.044921875</v>
      </c>
      <c r="AP121" s="19" cm="1">
        <f t="array" aca="1" ref="AP121" ca="1">INDIRECT(_xlfn.CONCAT(AP$4,"_d!",AP$1,$A121))</f>
        <v>12409.0556640625</v>
      </c>
      <c r="AQ121" s="19" cm="1">
        <f t="array" aca="1" ref="AQ121" ca="1">INDIRECT(_xlfn.CONCAT(AQ$4,"_d!",AQ$1,$A121))</f>
        <v>12236.8046875</v>
      </c>
      <c r="AR121" s="42">
        <f t="shared" ref="AR121" ca="1" si="583">+SUMPRODUCT($AL$3:$AQ$3,AL121:AQ121)</f>
        <v>12287.946463531194</v>
      </c>
      <c r="AS121" s="19" cm="1">
        <f t="array" aca="1" ref="AS121" ca="1">INDIRECT(_xlfn.CONCAT(AS$4,"_d!",AS$1,$A121))</f>
        <v>12266.44921875</v>
      </c>
      <c r="AT121" s="19" cm="1">
        <f t="array" aca="1" ref="AT121" ca="1">INDIRECT(_xlfn.CONCAT(AT$4,"_d!",AT$1,$A121))</f>
        <v>12300.748046875</v>
      </c>
      <c r="AU121" s="19" cm="1">
        <f t="array" aca="1" ref="AU121" ca="1">INDIRECT(_xlfn.CONCAT(AU$4,"_d!",AU$1,$A121))</f>
        <v>12547.6025390625</v>
      </c>
      <c r="AV121" s="19" cm="1">
        <f t="array" aca="1" ref="AV121" ca="1">INDIRECT(_xlfn.CONCAT(AV$4,"_d!",AV$1,$A121))</f>
        <v>12726.4638671875</v>
      </c>
      <c r="AW121" s="19" cm="1">
        <f t="array" aca="1" ref="AW121" ca="1">INDIRECT(_xlfn.CONCAT(AW$4,"_d!",AW$1,$A121))</f>
        <v>12445.80078125</v>
      </c>
      <c r="AX121" s="19" cm="1">
        <f t="array" aca="1" ref="AX121" ca="1">INDIRECT(_xlfn.CONCAT(AX$4,"_d!",AX$1,$A121))</f>
        <v>12295.744140625</v>
      </c>
      <c r="AY121" s="42">
        <f t="shared" ref="AY121" ca="1" si="584">+SUMPRODUCT($AS$3:$AX$3,AS121:AX121)</f>
        <v>12328.234006621709</v>
      </c>
      <c r="AZ121" s="19" cm="1">
        <f t="array" aca="1" ref="AZ121" ca="1">INDIRECT(_xlfn.CONCAT(AZ$4,"_d!",AZ$1,$A121))</f>
        <v>12307.5859375</v>
      </c>
      <c r="BA121" s="19" cm="1">
        <f t="array" aca="1" ref="BA121" ca="1">INDIRECT(_xlfn.CONCAT(BA$4,"_d!",BA$1,$A121))</f>
        <v>12153.4033203125</v>
      </c>
      <c r="BB121" s="19" cm="1">
        <f t="array" aca="1" ref="BB121" ca="1">INDIRECT(_xlfn.CONCAT(BB$4,"_d!",BB$1,$A121))</f>
        <v>12714.529296875</v>
      </c>
      <c r="BC121" s="19" cm="1">
        <f t="array" aca="1" ref="BC121" ca="1">INDIRECT(_xlfn.CONCAT(BC$4,"_d!",BC$1,$A121))</f>
        <v>12511.0341796875</v>
      </c>
      <c r="BD121" s="19" cm="1">
        <f t="array" aca="1" ref="BD121" ca="1">INDIRECT(_xlfn.CONCAT(BD$4,"_d!",BD$1,$A121))</f>
        <v>12511.96875</v>
      </c>
      <c r="BE121" s="19" cm="1">
        <f t="array" aca="1" ref="BE121" ca="1">INDIRECT(_xlfn.CONCAT(BE$4,"_d!",BE$1,$A121))</f>
        <v>12436.8369140625</v>
      </c>
      <c r="BF121" s="42">
        <f t="shared" ref="BF121" ca="1" si="585">+SUMPRODUCT($AZ$3:$BE$3,AZ121:BE121)</f>
        <v>12300.110115229823</v>
      </c>
      <c r="BG121" s="19" cm="1">
        <f t="array" aca="1" ref="BG121" ca="1">INDIRECT(_xlfn.CONCAT(BG$4,"_d!",BG$1,$A121))</f>
        <v>12318.4033203125</v>
      </c>
      <c r="BH121" s="19" cm="1">
        <f t="array" aca="1" ref="BH121" ca="1">INDIRECT(_xlfn.CONCAT(BH$4,"_d!",BH$1,$A121))</f>
        <v>12286.40234375</v>
      </c>
      <c r="BI121" s="19" cm="1">
        <f t="array" aca="1" ref="BI121" ca="1">INDIRECT(_xlfn.CONCAT(BI$4,"_d!",BI$1,$A121))</f>
        <v>12725.54296875</v>
      </c>
      <c r="BJ121" s="19" cm="1">
        <f t="array" aca="1" ref="BJ121" ca="1">INDIRECT(_xlfn.CONCAT(BJ$4,"_d!",BJ$1,$A121))</f>
        <v>12756.451171875</v>
      </c>
      <c r="BK121" s="19" cm="1">
        <f t="array" aca="1" ref="BK121" ca="1">INDIRECT(_xlfn.CONCAT(BK$4,"_d!",BK$1,$A121))</f>
        <v>12525.951171875</v>
      </c>
      <c r="BL121" s="19" cm="1">
        <f t="array" aca="1" ref="BL121" ca="1">INDIRECT(_xlfn.CONCAT(BL$4,"_d!",BL$1,$A121))</f>
        <v>12382.48046875</v>
      </c>
      <c r="BM121" s="42">
        <f t="shared" ref="BM121" ca="1" si="586">+SUMPRODUCT($BG$3:$BL$3,BG121:BL121)</f>
        <v>12343.644669906535</v>
      </c>
      <c r="BN121" s="19" cm="1">
        <f t="array" aca="1" ref="BN121" ca="1">INDIRECT(_xlfn.CONCAT(BN$4,"_d!",BN$1,$A121))</f>
        <v>12262.4404296875</v>
      </c>
      <c r="BO121" s="19" cm="1">
        <f t="array" aca="1" ref="BO121" ca="1">INDIRECT(_xlfn.CONCAT(BO$4,"_d!",BO$1,$A121))</f>
        <v>12154.4296875</v>
      </c>
      <c r="BP121" s="19" cm="1">
        <f t="array" aca="1" ref="BP121" ca="1">INDIRECT(_xlfn.CONCAT(BP$4,"_d!",BP$1,$A121))</f>
        <v>12534.03125</v>
      </c>
      <c r="BQ121" s="19" cm="1">
        <f t="array" aca="1" ref="BQ121" ca="1">INDIRECT(_xlfn.CONCAT(BQ$4,"_d!",BQ$1,$A121))</f>
        <v>12386.8876953125</v>
      </c>
      <c r="BR121" s="19" cm="1">
        <f t="array" aca="1" ref="BR121" ca="1">INDIRECT(_xlfn.CONCAT(BR$4,"_d!",BR$1,$A121))</f>
        <v>12458.02734375</v>
      </c>
      <c r="BS121" s="19" cm="1">
        <f t="array" aca="1" ref="BS121" ca="1">INDIRECT(_xlfn.CONCAT(BS$4,"_d!",BS$1,$A121))</f>
        <v>12444.884765625</v>
      </c>
      <c r="BT121" s="42">
        <f t="shared" ref="BT121" ca="1" si="587">+SUMPRODUCT($BN$3:$BS$3,BN121:BS121)</f>
        <v>12265.46973695493</v>
      </c>
      <c r="BU121" s="42"/>
      <c r="BV121" s="45">
        <f t="shared" ref="BV121" ca="1" si="588">+I121</f>
        <v>12299.811778952966</v>
      </c>
      <c r="BW121" s="45">
        <f t="shared" ref="BW121" ca="1" si="589">+P121</f>
        <v>12267.286459601195</v>
      </c>
      <c r="BX121" s="45">
        <f t="shared" ref="BX121" ca="1" si="590">+W121</f>
        <v>12304.781508561007</v>
      </c>
      <c r="BY121" s="45">
        <f t="shared" ref="BY121" ca="1" si="591">+AD121</f>
        <v>12241.869396250284</v>
      </c>
      <c r="BZ121" s="45">
        <f t="shared" ref="BZ121" ca="1" si="592">+AK121</f>
        <v>12323.490651117889</v>
      </c>
      <c r="CA121" s="45">
        <f t="shared" ref="CA121" ca="1" si="593">+AR121</f>
        <v>12287.946463531194</v>
      </c>
      <c r="CB121" s="45">
        <f t="shared" ref="CB121" ca="1" si="594">+AY121</f>
        <v>12328.234006621709</v>
      </c>
      <c r="CC121" s="45">
        <f t="shared" ref="CC121" ca="1" si="595">+BF121</f>
        <v>12300.110115229823</v>
      </c>
      <c r="CD121" s="45">
        <f t="shared" ref="CD121" ca="1" si="596">+BM121</f>
        <v>12343.644669906535</v>
      </c>
      <c r="CE121" s="45">
        <f t="shared" ref="CE121" ca="1" si="597">+BT121</f>
        <v>12265.46973695493</v>
      </c>
      <c r="CF121" s="45" cm="1">
        <f t="array" aca="1" ref="CF121" ca="1">+SUMPRODUCT($BV$3:$CE$3/100,$BV121:$CE121)</f>
        <v>12296.196942990311</v>
      </c>
      <c r="CG121" s="35">
        <f t="shared" ref="CG121" si="598">+B121</f>
        <v>46235</v>
      </c>
      <c r="CH121" s="48">
        <f t="shared" ref="CH121" ca="1" si="599">+BV121/BV120-1</f>
        <v>1.6669331349903782E-2</v>
      </c>
      <c r="CI121" s="48">
        <f t="shared" ref="CI121" ca="1" si="600">+BW121/BW120-1</f>
        <v>1.6459496414247488E-2</v>
      </c>
      <c r="CJ121" s="48">
        <f t="shared" ref="CJ121" ca="1" si="601">+BX121/BX120-1</f>
        <v>1.6359553312868202E-2</v>
      </c>
      <c r="CK121" s="48">
        <f t="shared" ref="CK121" ca="1" si="602">+BY121/BY120-1</f>
        <v>1.6416926907138141E-2</v>
      </c>
      <c r="CL121" s="48">
        <f t="shared" ref="CL121" ca="1" si="603">+BZ121/BZ120-1</f>
        <v>1.6539289380474997E-2</v>
      </c>
      <c r="CM121" s="48">
        <f t="shared" ref="CM121" ca="1" si="604">+CA121/CA120-1</f>
        <v>1.6578499158026894E-2</v>
      </c>
      <c r="CN121" s="48">
        <f t="shared" ref="CN121" ca="1" si="605">+CB121/CB120-1</f>
        <v>1.657405588229155E-2</v>
      </c>
      <c r="CO121" s="48">
        <f t="shared" ref="CO121" ca="1" si="606">+CC121/CC120-1</f>
        <v>1.6449284691650412E-2</v>
      </c>
      <c r="CP121" s="48">
        <f t="shared" ref="CP121" ca="1" si="607">+CD121/CD120-1</f>
        <v>1.6810946501160773E-2</v>
      </c>
      <c r="CQ121" s="48">
        <f t="shared" ref="CQ121" ca="1" si="608">+CE121/CE120-1</f>
        <v>1.660308296891988E-2</v>
      </c>
      <c r="CR121" s="48">
        <f t="shared" ref="CR121" ca="1" si="609">+CF121/CF120-1</f>
        <v>1.656449190501541E-2</v>
      </c>
      <c r="CS121" s="35">
        <f t="shared" ref="CS121" si="610">+CG121</f>
        <v>46235</v>
      </c>
      <c r="CT121" s="24">
        <f t="shared" ref="CT121" ca="1" si="611">+BV121/BV109-1</f>
        <v>0.34092080955036352</v>
      </c>
      <c r="CU121" s="24">
        <f t="shared" ref="CU121" ca="1" si="612">+BW121/BW109-1</f>
        <v>0.33714873713071736</v>
      </c>
      <c r="CV121" s="24">
        <f t="shared" ref="CV121" ca="1" si="613">+BX121/BX109-1</f>
        <v>0.33879406453482264</v>
      </c>
      <c r="CW121" s="24">
        <f t="shared" ref="CW121" ca="1" si="614">+BY121/BY109-1</f>
        <v>0.33547504105186055</v>
      </c>
      <c r="CX121" s="24">
        <f t="shared" ref="CX121" ca="1" si="615">+BZ121/BZ109-1</f>
        <v>0.33595141414034746</v>
      </c>
      <c r="CY121" s="24">
        <f t="shared" ref="CY121" ca="1" si="616">+CA121/CA109-1</f>
        <v>0.33517897657206586</v>
      </c>
      <c r="CZ121" s="24">
        <f t="shared" ref="CZ121" ca="1" si="617">+CB121/CB109-1</f>
        <v>0.33593525440931726</v>
      </c>
      <c r="DA121" s="24">
        <f t="shared" ref="DA121" ca="1" si="618">+CC121/CC109-1</f>
        <v>0.33405046664703963</v>
      </c>
      <c r="DB121" s="24">
        <f t="shared" ref="DB121" ca="1" si="619">+CD121/CD109-1</f>
        <v>0.33606989408823207</v>
      </c>
      <c r="DC121" s="24">
        <f t="shared" ref="DC121" ca="1" si="620">+CE121/CE109-1</f>
        <v>0.33305380316750033</v>
      </c>
      <c r="DD121" s="48">
        <f t="shared" ref="DD121" ca="1" si="621">+CF121/CF109-1</f>
        <v>0.3356712125213932</v>
      </c>
      <c r="DE121" s="48">
        <f>+[1]NAC!AG122</f>
        <v>0</v>
      </c>
      <c r="DF121" s="24"/>
    </row>
    <row r="122" spans="1:110" x14ac:dyDescent="0.2">
      <c r="A122" s="110">
        <f t="shared" si="72"/>
        <v>149</v>
      </c>
      <c r="B122" s="35">
        <f>+NAC!A122</f>
        <v>46266</v>
      </c>
      <c r="C122" s="19" cm="1">
        <f t="array" aca="1" ref="C122" ca="1">INDIRECT(_xlfn.CONCAT(C$4,"_d!",C$1,$A122))</f>
        <v>12513.033203125</v>
      </c>
      <c r="D122" s="19" cm="1">
        <f t="array" aca="1" ref="D122" ca="1">INDIRECT(_xlfn.CONCAT(D$4,"_d!",D$1,$A122))</f>
        <v>12363.6962890625</v>
      </c>
      <c r="E122" s="19" cm="1">
        <f t="array" aca="1" ref="E122" ca="1">INDIRECT(_xlfn.CONCAT(E$4,"_d!",E$1,$A122))</f>
        <v>12674.203125</v>
      </c>
      <c r="F122" s="19" cm="1">
        <f t="array" aca="1" ref="F122" ca="1">INDIRECT(_xlfn.CONCAT(F$4,"_d!",F$1,$A122))</f>
        <v>12811.8095703125</v>
      </c>
      <c r="G122" s="19" cm="1">
        <f t="array" aca="1" ref="G122" ca="1">INDIRECT(_xlfn.CONCAT(G$4,"_d!",G$1,$A122))</f>
        <v>12474.2646484375</v>
      </c>
      <c r="H122" s="19" cm="1">
        <f t="array" aca="1" ref="H122" ca="1">INDIRECT(_xlfn.CONCAT(H$4,"_d!",H$1,$A122))</f>
        <v>12491.7578125</v>
      </c>
      <c r="I122" s="42">
        <f t="shared" ref="I122" ca="1" si="622">+SUMPRODUCT($C$3:$H$3,C122:H122)</f>
        <v>12535.110141167306</v>
      </c>
      <c r="J122" s="19" cm="1">
        <f t="array" aca="1" ref="J122" ca="1">INDIRECT(_xlfn.CONCAT(J$4,"_d!",J$1,$A122))</f>
        <v>12424.25390625</v>
      </c>
      <c r="K122" s="19" cm="1">
        <f t="array" aca="1" ref="K122" ca="1">INDIRECT(_xlfn.CONCAT(K$4,"_d!",K$1,$A122))</f>
        <v>12417.185546875</v>
      </c>
      <c r="L122" s="19" cm="1">
        <f t="array" aca="1" ref="L122" ca="1">INDIRECT(_xlfn.CONCAT(L$4,"_d!",L$1,$A122))</f>
        <v>12713.53515625</v>
      </c>
      <c r="M122" s="19" cm="1">
        <f t="array" aca="1" ref="M122" ca="1">INDIRECT(_xlfn.CONCAT(M$4,"_d!",M$1,$A122))</f>
        <v>12772.0751953125</v>
      </c>
      <c r="N122" s="19" cm="1">
        <f t="array" aca="1" ref="N122" ca="1">INDIRECT(_xlfn.CONCAT(N$4,"_d!",N$1,$A122))</f>
        <v>12501.1787109375</v>
      </c>
      <c r="O122" s="19" cm="1">
        <f t="array" aca="1" ref="O122" ca="1">INDIRECT(_xlfn.CONCAT(O$4,"_d!",O$1,$A122))</f>
        <v>12346.763671875</v>
      </c>
      <c r="P122" s="42">
        <f ca="1">+SUMPRODUCT(J$3:$O$3,J122:O122)</f>
        <v>12503.466925609264</v>
      </c>
      <c r="Q122" s="19" cm="1">
        <f t="array" aca="1" ref="Q122" ca="1">INDIRECT(_xlfn.CONCAT(Q$4,"_d!",Q$1,$A122))</f>
        <v>12455.92578125</v>
      </c>
      <c r="R122" s="19" cm="1">
        <f t="array" aca="1" ref="R122" ca="1">INDIRECT(_xlfn.CONCAT(R$4,"_d!",R$1,$A122))</f>
        <v>12455.92578125</v>
      </c>
      <c r="S122" s="19" cm="1">
        <f t="array" aca="1" ref="S122" ca="1">INDIRECT(_xlfn.CONCAT(S$4,"_d!",S$1,$A122))</f>
        <v>12818.2470703125</v>
      </c>
      <c r="T122" s="19" cm="1">
        <f t="array" aca="1" ref="T122" ca="1">INDIRECT(_xlfn.CONCAT(T$4,"_d!",T$1,$A122))</f>
        <v>12937.4599609375</v>
      </c>
      <c r="U122" s="19" cm="1">
        <f t="array" aca="1" ref="U122" ca="1">INDIRECT(_xlfn.CONCAT(U$4,"_d!",U$1,$A122))</f>
        <v>12613.578125</v>
      </c>
      <c r="V122" s="19" cm="1">
        <f t="array" aca="1" ref="V122" ca="1">INDIRECT(_xlfn.CONCAT(V$4,"_d!",V$1,$A122))</f>
        <v>12373.8798828125</v>
      </c>
      <c r="W122" s="42">
        <f t="shared" ref="W122" ca="1" si="623">+SUMPRODUCT($Q$3:$V$3,Q122:V122)</f>
        <v>12548.672870600474</v>
      </c>
      <c r="X122" s="19" cm="1">
        <f t="array" aca="1" ref="X122" ca="1">INDIRECT(_xlfn.CONCAT(X$4,"_d!",X$1,$A122))</f>
        <v>12386.3525390625</v>
      </c>
      <c r="Y122" s="19" cm="1">
        <f t="array" aca="1" ref="Y122" ca="1">INDIRECT(_xlfn.CONCAT(Y$4,"_d!",Y$1,$A122))</f>
        <v>12321.8173828125</v>
      </c>
      <c r="Z122" s="19" cm="1">
        <f t="array" aca="1" ref="Z122" ca="1">INDIRECT(_xlfn.CONCAT(Z$4,"_d!",Z$1,$A122))</f>
        <v>12953.76953125</v>
      </c>
      <c r="AA122" s="19" cm="1">
        <f t="array" aca="1" ref="AA122" ca="1">INDIRECT(_xlfn.CONCAT(AA$4,"_d!",AA$1,$A122))</f>
        <v>12790.2939453125</v>
      </c>
      <c r="AB122" s="19" cm="1">
        <f t="array" aca="1" ref="AB122" ca="1">INDIRECT(_xlfn.CONCAT(AB$4,"_d!",AB$1,$A122))</f>
        <v>12725.431640625</v>
      </c>
      <c r="AC122" s="19" cm="1">
        <f t="array" aca="1" ref="AC122" ca="1">INDIRECT(_xlfn.CONCAT(AC$4,"_d!",AC$1,$A122))</f>
        <v>12448.8486328125</v>
      </c>
      <c r="AD122" s="42">
        <f t="shared" ref="AD122" ca="1" si="624">+SUMPRODUCT($X$3:$AC$3,X122:AC122)</f>
        <v>12476.217988443688</v>
      </c>
      <c r="AE122" s="19" cm="1">
        <f t="array" aca="1" ref="AE122" ca="1">INDIRECT(_xlfn.CONCAT(AE$4,"_d!",AE$1,$A122))</f>
        <v>12535.47265625</v>
      </c>
      <c r="AF122" s="19" cm="1">
        <f t="array" aca="1" ref="AF122" ca="1">INDIRECT(_xlfn.CONCAT(AF$4,"_d!",AF$1,$A122))</f>
        <v>12471.46875</v>
      </c>
      <c r="AG122" s="19" cm="1">
        <f t="array" aca="1" ref="AG122" ca="1">INDIRECT(_xlfn.CONCAT(AG$4,"_d!",AG$1,$A122))</f>
        <v>12895.529296875</v>
      </c>
      <c r="AH122" s="19" cm="1">
        <f t="array" aca="1" ref="AH122" ca="1">INDIRECT(_xlfn.CONCAT(AH$4,"_d!",AH$1,$A122))</f>
        <v>12949.4208984375</v>
      </c>
      <c r="AI122" s="19" cm="1">
        <f t="array" aca="1" ref="AI122" ca="1">INDIRECT(_xlfn.CONCAT(AI$4,"_d!",AI$1,$A122))</f>
        <v>12564.3017578125</v>
      </c>
      <c r="AJ122" s="19" cm="1">
        <f t="array" aca="1" ref="AJ122" ca="1">INDIRECT(_xlfn.CONCAT(AJ$4,"_d!",AJ$1,$A122))</f>
        <v>12520.89453125</v>
      </c>
      <c r="AK122" s="42">
        <f t="shared" ref="AK122" ca="1" si="625">+SUMPRODUCT($AE$3:$AJ$3,AE122:AJ122)</f>
        <v>12564.113186422761</v>
      </c>
      <c r="AL122" s="19" cm="1">
        <f t="array" aca="1" ref="AL122" ca="1">INDIRECT(_xlfn.CONCAT(AL$4,"_d!",AL$1,$A122))</f>
        <v>12513.9267578125</v>
      </c>
      <c r="AM122" s="19" cm="1">
        <f t="array" aca="1" ref="AM122" ca="1">INDIRECT(_xlfn.CONCAT(AM$4,"_d!",AM$1,$A122))</f>
        <v>12445.2744140625</v>
      </c>
      <c r="AN122" s="19" cm="1">
        <f t="array" aca="1" ref="AN122" ca="1">INDIRECT(_xlfn.CONCAT(AN$4,"_d!",AN$1,$A122))</f>
        <v>12870.4072265625</v>
      </c>
      <c r="AO122" s="19" cm="1">
        <f t="array" aca="1" ref="AO122" ca="1">INDIRECT(_xlfn.CONCAT(AO$4,"_d!",AO$1,$A122))</f>
        <v>12707.5654296875</v>
      </c>
      <c r="AP122" s="19" cm="1">
        <f t="array" aca="1" ref="AP122" ca="1">INDIRECT(_xlfn.CONCAT(AP$4,"_d!",AP$1,$A122))</f>
        <v>12643.4677734375</v>
      </c>
      <c r="AQ122" s="19" cm="1">
        <f t="array" aca="1" ref="AQ122" ca="1">INDIRECT(_xlfn.CONCAT(AQ$4,"_d!",AQ$1,$A122))</f>
        <v>12409.220703125</v>
      </c>
      <c r="AR122" s="42">
        <f t="shared" ref="AR122" ca="1" si="626">+SUMPRODUCT($AL$3:$AQ$3,AL122:AQ122)</f>
        <v>12527.775535849458</v>
      </c>
      <c r="AS122" s="19" cm="1">
        <f t="array" aca="1" ref="AS122" ca="1">INDIRECT(_xlfn.CONCAT(AS$4,"_d!",AS$1,$A122))</f>
        <v>12512.8564453125</v>
      </c>
      <c r="AT122" s="19" cm="1">
        <f t="array" aca="1" ref="AT122" ca="1">INDIRECT(_xlfn.CONCAT(AT$4,"_d!",AT$1,$A122))</f>
        <v>12545.8916015625</v>
      </c>
      <c r="AU122" s="19" cm="1">
        <f t="array" aca="1" ref="AU122" ca="1">INDIRECT(_xlfn.CONCAT(AU$4,"_d!",AU$1,$A122))</f>
        <v>12788.0478515625</v>
      </c>
      <c r="AV122" s="19" cm="1">
        <f t="array" aca="1" ref="AV122" ca="1">INDIRECT(_xlfn.CONCAT(AV$4,"_d!",AV$1,$A122))</f>
        <v>12949.70703125</v>
      </c>
      <c r="AW122" s="19" cm="1">
        <f t="array" aca="1" ref="AW122" ca="1">INDIRECT(_xlfn.CONCAT(AW$4,"_d!",AW$1,$A122))</f>
        <v>12676.310546875</v>
      </c>
      <c r="AX122" s="19" cm="1">
        <f t="array" aca="1" ref="AX122" ca="1">INDIRECT(_xlfn.CONCAT(AX$4,"_d!",AX$1,$A122))</f>
        <v>12465.107421875</v>
      </c>
      <c r="AY122" s="42">
        <f t="shared" ref="AY122" ca="1" si="627">+SUMPRODUCT($AS$3:$AX$3,AS122:AX122)</f>
        <v>12566.840925715629</v>
      </c>
      <c r="AZ122" s="19" cm="1">
        <f t="array" aca="1" ref="AZ122" ca="1">INDIRECT(_xlfn.CONCAT(AZ$4,"_d!",AZ$1,$A122))</f>
        <v>12556.4921875</v>
      </c>
      <c r="BA122" s="19" cm="1">
        <f t="array" aca="1" ref="BA122" ca="1">INDIRECT(_xlfn.CONCAT(BA$4,"_d!",BA$1,$A122))</f>
        <v>12386.90625</v>
      </c>
      <c r="BB122" s="19" cm="1">
        <f t="array" aca="1" ref="BB122" ca="1">INDIRECT(_xlfn.CONCAT(BB$4,"_d!",BB$1,$A122))</f>
        <v>12952.8837890625</v>
      </c>
      <c r="BC122" s="19" cm="1">
        <f t="array" aca="1" ref="BC122" ca="1">INDIRECT(_xlfn.CONCAT(BC$4,"_d!",BC$1,$A122))</f>
        <v>12732.6171875</v>
      </c>
      <c r="BD122" s="19" cm="1">
        <f t="array" aca="1" ref="BD122" ca="1">INDIRECT(_xlfn.CONCAT(BD$4,"_d!",BD$1,$A122))</f>
        <v>12742.5595703125</v>
      </c>
      <c r="BE122" s="19" cm="1">
        <f t="array" aca="1" ref="BE122" ca="1">INDIRECT(_xlfn.CONCAT(BE$4,"_d!",BE$1,$A122))</f>
        <v>12608.1025390625</v>
      </c>
      <c r="BF122" s="42">
        <f t="shared" ref="BF122" ca="1" si="628">+SUMPRODUCT($AZ$3:$BE$3,AZ122:BE122)</f>
        <v>12536.306082724443</v>
      </c>
      <c r="BG122" s="19" cm="1">
        <f t="array" aca="1" ref="BG122" ca="1">INDIRECT(_xlfn.CONCAT(BG$4,"_d!",BG$1,$A122))</f>
        <v>12567.2568359375</v>
      </c>
      <c r="BH122" s="19" cm="1">
        <f t="array" aca="1" ref="BH122" ca="1">INDIRECT(_xlfn.CONCAT(BH$4,"_d!",BH$1,$A122))</f>
        <v>12523.98046875</v>
      </c>
      <c r="BI122" s="19" cm="1">
        <f t="array" aca="1" ref="BI122" ca="1">INDIRECT(_xlfn.CONCAT(BI$4,"_d!",BI$1,$A122))</f>
        <v>12961.7568359375</v>
      </c>
      <c r="BJ122" s="19" cm="1">
        <f t="array" aca="1" ref="BJ122" ca="1">INDIRECT(_xlfn.CONCAT(BJ$4,"_d!",BJ$1,$A122))</f>
        <v>12992.4033203125</v>
      </c>
      <c r="BK122" s="19" cm="1">
        <f t="array" aca="1" ref="BK122" ca="1">INDIRECT(_xlfn.CONCAT(BK$4,"_d!",BK$1,$A122))</f>
        <v>12757.1904296875</v>
      </c>
      <c r="BL122" s="19" cm="1">
        <f t="array" aca="1" ref="BL122" ca="1">INDIRECT(_xlfn.CONCAT(BL$4,"_d!",BL$1,$A122))</f>
        <v>12552.27734375</v>
      </c>
      <c r="BM122" s="42">
        <f t="shared" ref="BM122" ca="1" si="629">+SUMPRODUCT($BG$3:$BL$3,BG122:BL122)</f>
        <v>12581.676553960566</v>
      </c>
      <c r="BN122" s="19" cm="1">
        <f t="array" aca="1" ref="BN122" ca="1">INDIRECT(_xlfn.CONCAT(BN$4,"_d!",BN$1,$A122))</f>
        <v>12503.56640625</v>
      </c>
      <c r="BO122" s="19" cm="1">
        <f t="array" aca="1" ref="BO122" ca="1">INDIRECT(_xlfn.CONCAT(BO$4,"_d!",BO$1,$A122))</f>
        <v>12387.068359375</v>
      </c>
      <c r="BP122" s="19" cm="1">
        <f t="array" aca="1" ref="BP122" ca="1">INDIRECT(_xlfn.CONCAT(BP$4,"_d!",BP$1,$A122))</f>
        <v>12773.8935546875</v>
      </c>
      <c r="BQ122" s="19" cm="1">
        <f t="array" aca="1" ref="BQ122" ca="1">INDIRECT(_xlfn.CONCAT(BQ$4,"_d!",BQ$1,$A122))</f>
        <v>12589.0634765625</v>
      </c>
      <c r="BR122" s="19" cm="1">
        <f t="array" aca="1" ref="BR122" ca="1">INDIRECT(_xlfn.CONCAT(BR$4,"_d!",BR$1,$A122))</f>
        <v>12689.3544921875</v>
      </c>
      <c r="BS122" s="19" cm="1">
        <f t="array" aca="1" ref="BS122" ca="1">INDIRECT(_xlfn.CONCAT(BS$4,"_d!",BS$1,$A122))</f>
        <v>12612.3408203125</v>
      </c>
      <c r="BT122" s="42">
        <f t="shared" ref="BT122" ca="1" si="630">+SUMPRODUCT($BN$3:$BS$3,BN122:BS122)</f>
        <v>12497.209389227864</v>
      </c>
      <c r="BU122" s="42"/>
      <c r="BV122" s="45">
        <f t="shared" ref="BV122" ca="1" si="631">+I122</f>
        <v>12535.110141167306</v>
      </c>
      <c r="BW122" s="45">
        <f t="shared" ref="BW122" ca="1" si="632">+P122</f>
        <v>12503.466925609264</v>
      </c>
      <c r="BX122" s="45">
        <f t="shared" ref="BX122" ca="1" si="633">+W122</f>
        <v>12548.672870600474</v>
      </c>
      <c r="BY122" s="45">
        <f t="shared" ref="BY122" ca="1" si="634">+AD122</f>
        <v>12476.217988443688</v>
      </c>
      <c r="BZ122" s="45">
        <f t="shared" ref="BZ122" ca="1" si="635">+AK122</f>
        <v>12564.113186422761</v>
      </c>
      <c r="CA122" s="45">
        <f t="shared" ref="CA122" ca="1" si="636">+AR122</f>
        <v>12527.775535849458</v>
      </c>
      <c r="CB122" s="45">
        <f t="shared" ref="CB122" ca="1" si="637">+AY122</f>
        <v>12566.840925715629</v>
      </c>
      <c r="CC122" s="45">
        <f t="shared" ref="CC122" ca="1" si="638">+BF122</f>
        <v>12536.306082724443</v>
      </c>
      <c r="CD122" s="45">
        <f t="shared" ref="CD122" ca="1" si="639">+BM122</f>
        <v>12581.676553960566</v>
      </c>
      <c r="CE122" s="45">
        <f t="shared" ref="CE122" ca="1" si="640">+BT122</f>
        <v>12497.209389227864</v>
      </c>
      <c r="CF122" s="45" cm="1">
        <f t="array" aca="1" ref="CF122" ca="1">+SUMPRODUCT($BV$3:$CE$3/100,$BV122:$CE122)</f>
        <v>12533.165781629794</v>
      </c>
      <c r="CG122" s="35">
        <f t="shared" ref="CG122" si="641">+B122</f>
        <v>46266</v>
      </c>
      <c r="CH122" s="48">
        <f t="shared" ref="CH122" ca="1" si="642">+BV122/BV121-1</f>
        <v>1.9130240888480587E-2</v>
      </c>
      <c r="CI122" s="48">
        <f t="shared" ref="CI122" ca="1" si="643">+BW122/BW121-1</f>
        <v>1.9252869555615337E-2</v>
      </c>
      <c r="CJ122" s="48">
        <f t="shared" ref="CJ122" ca="1" si="644">+BX122/BX121-1</f>
        <v>1.9820860847450161E-2</v>
      </c>
      <c r="CK122" s="48">
        <f t="shared" ref="CK122" ca="1" si="645">+BY122/BY121-1</f>
        <v>1.9143203101414041E-2</v>
      </c>
      <c r="CL122" s="48">
        <f t="shared" ref="CL122" ca="1" si="646">+BZ122/BZ121-1</f>
        <v>1.9525517738194109E-2</v>
      </c>
      <c r="CM122" s="48">
        <f t="shared" ref="CM122" ca="1" si="647">+CA122/CA121-1</f>
        <v>1.9517424903342517E-2</v>
      </c>
      <c r="CN122" s="48">
        <f t="shared" ref="CN122" ca="1" si="648">+CB122/CB121-1</f>
        <v>1.9354509248101559E-2</v>
      </c>
      <c r="CO122" s="48">
        <f t="shared" ref="CO122" ca="1" si="649">+CC122/CC121-1</f>
        <v>1.9202752274726675E-2</v>
      </c>
      <c r="CP122" s="48">
        <f t="shared" ref="CP122" ca="1" si="650">+CD122/CD121-1</f>
        <v>1.9283760219892532E-2</v>
      </c>
      <c r="CQ122" s="48">
        <f t="shared" ref="CQ122" ca="1" si="651">+CE122/CE121-1</f>
        <v>1.8893663042901743E-2</v>
      </c>
      <c r="CR122" s="48">
        <f t="shared" ref="CR122" ca="1" si="652">+CF122/CF121-1</f>
        <v>1.9271717892788809E-2</v>
      </c>
      <c r="CS122" s="35">
        <f t="shared" ref="CS122" si="653">+CG122</f>
        <v>46266</v>
      </c>
      <c r="CT122" s="24">
        <f t="shared" ref="CT122" ca="1" si="654">+BV122/BV110-1</f>
        <v>0.33952289623293352</v>
      </c>
      <c r="CU122" s="24">
        <f t="shared" ref="CU122" ca="1" si="655">+BW122/BW110-1</f>
        <v>0.33548483973469256</v>
      </c>
      <c r="CV122" s="24">
        <f t="shared" ref="CV122" ca="1" si="656">+BX122/BX110-1</f>
        <v>0.33683253260076351</v>
      </c>
      <c r="CW122" s="24">
        <f t="shared" ref="CW122" ca="1" si="657">+BY122/BY110-1</f>
        <v>0.33342941069665955</v>
      </c>
      <c r="CX122" s="24">
        <f t="shared" ref="CX122" ca="1" si="658">+BZ122/BZ110-1</f>
        <v>0.33428518148339292</v>
      </c>
      <c r="CY122" s="24">
        <f t="shared" ref="CY122" ca="1" si="659">+CA122/CA110-1</f>
        <v>0.33327687915036486</v>
      </c>
      <c r="CZ122" s="24">
        <f t="shared" ref="CZ122" ca="1" si="660">+CB122/CB110-1</f>
        <v>0.33355152025407553</v>
      </c>
      <c r="DA122" s="24">
        <f t="shared" ref="DA122" ca="1" si="661">+CC122/CC110-1</f>
        <v>0.33176690583540447</v>
      </c>
      <c r="DB122" s="24">
        <f t="shared" ref="DB122" ca="1" si="662">+CD122/CD110-1</f>
        <v>0.33368718655455987</v>
      </c>
      <c r="DC122" s="24">
        <f t="shared" ref="DC122" ca="1" si="663">+CE122/CE110-1</f>
        <v>0.33029229651916858</v>
      </c>
      <c r="DD122" s="48">
        <f t="shared" ref="DD122" ca="1" si="664">+CF122/CF110-1</f>
        <v>0.33349568365750071</v>
      </c>
      <c r="DE122" s="48">
        <f>+[1]NAC!AG123</f>
        <v>0</v>
      </c>
      <c r="DF122" s="24"/>
    </row>
    <row r="123" spans="1:110" x14ac:dyDescent="0.2">
      <c r="B123" s="35"/>
    </row>
    <row r="124" spans="1:110" x14ac:dyDescent="0.2">
      <c r="B124" s="35"/>
    </row>
    <row r="125" spans="1:110" x14ac:dyDescent="0.2">
      <c r="B125" s="35"/>
    </row>
    <row r="126" spans="1:110" x14ac:dyDescent="0.2">
      <c r="B126" s="35"/>
    </row>
    <row r="127" spans="1:110" x14ac:dyDescent="0.2">
      <c r="B127" s="35"/>
    </row>
    <row r="128" spans="1:110" x14ac:dyDescent="0.2">
      <c r="B128" s="35"/>
    </row>
    <row r="129" spans="2:2" x14ac:dyDescent="0.2">
      <c r="B129" s="35"/>
    </row>
    <row r="130" spans="2:2" x14ac:dyDescent="0.2">
      <c r="B130" s="35"/>
    </row>
    <row r="131" spans="2:2" x14ac:dyDescent="0.2">
      <c r="B131" s="35"/>
    </row>
    <row r="132" spans="2:2" x14ac:dyDescent="0.2">
      <c r="B132" s="35"/>
    </row>
    <row r="133" spans="2:2" x14ac:dyDescent="0.2">
      <c r="B133" s="35"/>
    </row>
    <row r="134" spans="2:2" x14ac:dyDescent="0.2">
      <c r="B134" s="35"/>
    </row>
    <row r="135" spans="2:2" x14ac:dyDescent="0.2">
      <c r="B135" s="35"/>
    </row>
    <row r="136" spans="2:2" x14ac:dyDescent="0.2">
      <c r="B136" s="35"/>
    </row>
    <row r="137" spans="2:2" x14ac:dyDescent="0.2">
      <c r="B137" s="35"/>
    </row>
    <row r="138" spans="2:2" x14ac:dyDescent="0.2">
      <c r="B138" s="35"/>
    </row>
    <row r="139" spans="2:2" x14ac:dyDescent="0.2">
      <c r="B139" s="35"/>
    </row>
    <row r="140" spans="2:2" x14ac:dyDescent="0.2">
      <c r="B140" s="35"/>
    </row>
    <row r="141" spans="2:2" x14ac:dyDescent="0.2">
      <c r="B141" s="35"/>
    </row>
    <row r="142" spans="2:2" x14ac:dyDescent="0.2">
      <c r="B142" s="35"/>
    </row>
    <row r="143" spans="2:2" x14ac:dyDescent="0.2">
      <c r="B143" s="35"/>
    </row>
    <row r="144" spans="2:2" x14ac:dyDescent="0.2">
      <c r="B144" s="35"/>
    </row>
    <row r="145" spans="2:2" x14ac:dyDescent="0.2">
      <c r="B145" s="35"/>
    </row>
    <row r="146" spans="2:2" x14ac:dyDescent="0.2">
      <c r="B146" s="35"/>
    </row>
    <row r="147" spans="2:2" x14ac:dyDescent="0.2">
      <c r="B147" s="35"/>
    </row>
    <row r="148" spans="2:2" x14ac:dyDescent="0.2">
      <c r="B148" s="35"/>
    </row>
    <row r="149" spans="2:2" x14ac:dyDescent="0.2">
      <c r="B149" s="35"/>
    </row>
    <row r="150" spans="2:2" x14ac:dyDescent="0.2">
      <c r="B150" s="35"/>
    </row>
    <row r="151" spans="2:2" x14ac:dyDescent="0.2">
      <c r="B151" s="35"/>
    </row>
    <row r="152" spans="2:2" x14ac:dyDescent="0.2">
      <c r="B152" s="35"/>
    </row>
    <row r="153" spans="2:2" x14ac:dyDescent="0.2">
      <c r="B153" s="35"/>
    </row>
    <row r="154" spans="2:2" x14ac:dyDescent="0.2">
      <c r="B154" s="35"/>
    </row>
    <row r="155" spans="2:2" x14ac:dyDescent="0.2">
      <c r="B155" s="35"/>
    </row>
    <row r="156" spans="2:2" x14ac:dyDescent="0.2">
      <c r="B156" s="35"/>
    </row>
    <row r="157" spans="2:2" x14ac:dyDescent="0.2">
      <c r="B157" s="35"/>
    </row>
    <row r="158" spans="2:2" x14ac:dyDescent="0.2">
      <c r="B158" s="35"/>
    </row>
    <row r="159" spans="2:2" x14ac:dyDescent="0.2">
      <c r="B159" s="35"/>
    </row>
    <row r="160" spans="2:2" x14ac:dyDescent="0.2">
      <c r="B160" s="35"/>
    </row>
    <row r="161" spans="2:2" x14ac:dyDescent="0.2">
      <c r="B161" s="35"/>
    </row>
    <row r="162" spans="2:2" x14ac:dyDescent="0.2">
      <c r="B162" s="35"/>
    </row>
    <row r="163" spans="2:2" x14ac:dyDescent="0.2">
      <c r="B163" s="35"/>
    </row>
    <row r="164" spans="2:2" x14ac:dyDescent="0.2">
      <c r="B164" s="35"/>
    </row>
    <row r="165" spans="2:2" x14ac:dyDescent="0.2">
      <c r="B165" s="35"/>
    </row>
    <row r="166" spans="2:2" x14ac:dyDescent="0.2">
      <c r="B166" s="35"/>
    </row>
    <row r="167" spans="2:2" x14ac:dyDescent="0.2">
      <c r="B167" s="35"/>
    </row>
    <row r="168" spans="2:2" x14ac:dyDescent="0.2">
      <c r="B168" s="35"/>
    </row>
    <row r="169" spans="2:2" x14ac:dyDescent="0.2">
      <c r="B169" s="35"/>
    </row>
    <row r="170" spans="2:2" x14ac:dyDescent="0.2">
      <c r="B170" s="35"/>
    </row>
    <row r="171" spans="2:2" x14ac:dyDescent="0.2">
      <c r="B171" s="35"/>
    </row>
    <row r="172" spans="2:2" x14ac:dyDescent="0.2">
      <c r="B172" s="35"/>
    </row>
    <row r="173" spans="2:2" x14ac:dyDescent="0.2">
      <c r="B173" s="35"/>
    </row>
    <row r="174" spans="2:2" x14ac:dyDescent="0.2">
      <c r="B174" s="35"/>
    </row>
    <row r="175" spans="2:2" x14ac:dyDescent="0.2">
      <c r="B175" s="35"/>
    </row>
    <row r="176" spans="2:2" x14ac:dyDescent="0.2">
      <c r="B176" s="35"/>
    </row>
    <row r="177" spans="2:2" x14ac:dyDescent="0.2">
      <c r="B177" s="35"/>
    </row>
    <row r="178" spans="2:2" x14ac:dyDescent="0.2">
      <c r="B178" s="35"/>
    </row>
    <row r="179" spans="2:2" x14ac:dyDescent="0.2">
      <c r="B179" s="35"/>
    </row>
    <row r="180" spans="2:2" x14ac:dyDescent="0.2">
      <c r="B180" s="35"/>
    </row>
    <row r="181" spans="2:2" x14ac:dyDescent="0.2">
      <c r="B181" s="35"/>
    </row>
    <row r="182" spans="2:2" x14ac:dyDescent="0.2">
      <c r="B182" s="35"/>
    </row>
    <row r="183" spans="2:2" x14ac:dyDescent="0.2">
      <c r="B183" s="35"/>
    </row>
    <row r="184" spans="2:2" x14ac:dyDescent="0.2">
      <c r="B184" s="35"/>
    </row>
    <row r="185" spans="2:2" x14ac:dyDescent="0.2">
      <c r="B185" s="35"/>
    </row>
    <row r="186" spans="2:2" x14ac:dyDescent="0.2">
      <c r="B186" s="35"/>
    </row>
    <row r="187" spans="2:2" x14ac:dyDescent="0.2">
      <c r="B187" s="35"/>
    </row>
    <row r="188" spans="2:2" x14ac:dyDescent="0.2">
      <c r="B188" s="35"/>
    </row>
    <row r="189" spans="2:2" x14ac:dyDescent="0.2">
      <c r="B189" s="35"/>
    </row>
    <row r="190" spans="2:2" x14ac:dyDescent="0.2">
      <c r="B190" s="35"/>
    </row>
    <row r="191" spans="2:2" x14ac:dyDescent="0.2">
      <c r="B191" s="35"/>
    </row>
    <row r="192" spans="2:2" x14ac:dyDescent="0.2">
      <c r="B192" s="35"/>
    </row>
    <row r="193" spans="2:2" x14ac:dyDescent="0.2">
      <c r="B193" s="35"/>
    </row>
    <row r="194" spans="2:2" x14ac:dyDescent="0.2">
      <c r="B194" s="35"/>
    </row>
    <row r="195" spans="2:2" x14ac:dyDescent="0.2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22"/>
  <sheetViews>
    <sheetView topLeftCell="A81" zoomScale="90" workbookViewId="0">
      <pane xSplit="1" topLeftCell="B1" activePane="topRight" state="frozen"/>
      <selection pane="topRight" activeCell="AD2" sqref="AD2"/>
    </sheetView>
  </sheetViews>
  <sheetFormatPr baseColWidth="10" defaultRowHeight="15" x14ac:dyDescent="0.2"/>
  <sheetData>
    <row r="1" spans="1:32" x14ac:dyDescent="0.2">
      <c r="Y1" t="s">
        <v>252</v>
      </c>
      <c r="AC1" t="s">
        <v>208</v>
      </c>
      <c r="AD1">
        <v>9</v>
      </c>
      <c r="AE1" t="s">
        <v>251</v>
      </c>
      <c r="AF1">
        <v>2026</v>
      </c>
    </row>
    <row r="2" spans="1:32" x14ac:dyDescent="0.2">
      <c r="B2" s="224" t="s">
        <v>234</v>
      </c>
      <c r="C2" s="224"/>
      <c r="D2" s="224"/>
      <c r="E2" s="224"/>
      <c r="F2" s="224"/>
      <c r="G2" s="225"/>
      <c r="H2" s="214"/>
      <c r="I2" s="226" t="s">
        <v>240</v>
      </c>
      <c r="J2" s="224"/>
      <c r="K2" s="224"/>
      <c r="L2" s="224"/>
      <c r="M2" s="224"/>
      <c r="N2" s="225"/>
      <c r="O2" s="214"/>
      <c r="P2" s="226" t="s">
        <v>241</v>
      </c>
      <c r="Q2" s="224"/>
      <c r="R2" s="224"/>
      <c r="S2" s="224"/>
      <c r="T2" s="224"/>
      <c r="U2" s="225"/>
      <c r="W2" t="s">
        <v>208</v>
      </c>
      <c r="X2" t="s">
        <v>251</v>
      </c>
      <c r="Y2" s="221" t="s">
        <v>6</v>
      </c>
      <c r="Z2" s="221" t="s">
        <v>230</v>
      </c>
      <c r="AA2" s="221" t="s">
        <v>73</v>
      </c>
    </row>
    <row r="3" spans="1:32" x14ac:dyDescent="0.2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2"/>
      <c r="H3" s="72"/>
      <c r="I3" s="226"/>
      <c r="J3" s="224"/>
      <c r="K3" s="224"/>
      <c r="L3" s="224"/>
      <c r="M3" s="224"/>
      <c r="N3" s="225"/>
      <c r="O3" s="214"/>
      <c r="P3" s="226"/>
      <c r="Q3" s="224"/>
      <c r="R3" s="224"/>
      <c r="S3" s="224"/>
      <c r="T3" s="224"/>
      <c r="U3" s="225"/>
      <c r="W3">
        <f>AD1</f>
        <v>9</v>
      </c>
      <c r="X3">
        <f>AF1-1</f>
        <v>2025</v>
      </c>
      <c r="Y3" s="35">
        <f>+DATE($X3,$W3,1)</f>
        <v>45901</v>
      </c>
      <c r="Z3" t="s">
        <v>246</v>
      </c>
      <c r="AA3" s="38">
        <f ca="1">AB3*100</f>
        <v>2.0358296430382783</v>
      </c>
      <c r="AB3" s="48">
        <f ca="1">VLOOKUP(Y3,$H$6:$N$264,2,FALSE)</f>
        <v>2.0358296430382783E-2</v>
      </c>
    </row>
    <row r="4" spans="1:32" x14ac:dyDescent="0.2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2" t="s">
        <v>53</v>
      </c>
      <c r="H4" s="72"/>
      <c r="I4" s="215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2" t="s">
        <v>53</v>
      </c>
      <c r="O4" s="72"/>
      <c r="P4" s="215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2" t="s">
        <v>53</v>
      </c>
      <c r="W4">
        <f>+IF(W3=12,1,+W3+1)</f>
        <v>10</v>
      </c>
      <c r="X4">
        <f>+IF(W4=1,X3+1,X3)</f>
        <v>2025</v>
      </c>
      <c r="Y4" s="35">
        <f t="shared" ref="Y4:Y15" si="0">+DATE($X4,$W4,1)</f>
        <v>45931</v>
      </c>
      <c r="Z4" t="str">
        <f>Z3</f>
        <v>Q1</v>
      </c>
      <c r="AA4" s="38">
        <f t="shared" ref="AA4:AA15" ca="1" si="1">AB4*100</f>
        <v>2.3117077365875982</v>
      </c>
      <c r="AB4" s="48">
        <f t="shared" ref="AB4:AB15" ca="1" si="2">VLOOKUP(Y4,$H$6:$N$264,2,FALSE)</f>
        <v>2.3117077365875982E-2</v>
      </c>
    </row>
    <row r="5" spans="1:32" x14ac:dyDescent="0.2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3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0">
        <f>NAC_d!B5</f>
        <v>42705</v>
      </c>
      <c r="W5">
        <f t="shared" ref="W5:W15" si="3">+IF(W4=12,1,+W4+1)</f>
        <v>11</v>
      </c>
      <c r="X5">
        <f t="shared" ref="X5:X15" si="4">+IF(W5=1,X4+1,X4)</f>
        <v>2025</v>
      </c>
      <c r="Y5" s="35">
        <f t="shared" si="0"/>
        <v>45962</v>
      </c>
      <c r="Z5" t="str">
        <f t="shared" ref="Z5:Z15" si="5">Z4</f>
        <v>Q1</v>
      </c>
      <c r="AA5" s="38">
        <f t="shared" ca="1" si="1"/>
        <v>2.4987737404501997</v>
      </c>
      <c r="AB5" s="48">
        <f t="shared" ca="1" si="2"/>
        <v>2.4987737404501997E-2</v>
      </c>
    </row>
    <row r="6" spans="1:32" x14ac:dyDescent="0.2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3" cm="1">
        <f t="array" aca="1" ref="G6" ca="1">SUMPRODUCT($B$3:$F$3/100,B6:F6)</f>
        <v>203.17821127849641</v>
      </c>
      <c r="H6" s="35">
        <f>NAC_d!B6</f>
        <v>42736</v>
      </c>
      <c r="I6" s="216">
        <f ca="1">B6/B5-1</f>
        <v>1.5075558737372985E-2</v>
      </c>
      <c r="J6" s="217">
        <f t="shared" ref="J6:N6" ca="1" si="6">C6/C5-1</f>
        <v>1.4500518245054383E-2</v>
      </c>
      <c r="K6" s="217">
        <f t="shared" ca="1" si="6"/>
        <v>1.586550063689085E-2</v>
      </c>
      <c r="L6" s="217">
        <f t="shared" ca="1" si="6"/>
        <v>1.6307091746509572E-2</v>
      </c>
      <c r="M6" s="217">
        <f t="shared" ca="1" si="6"/>
        <v>1.6831921635793501E-2</v>
      </c>
      <c r="N6" s="218">
        <f t="shared" ca="1" si="6"/>
        <v>1.5967836942597513E-2</v>
      </c>
      <c r="O6" s="220">
        <f>NAC_d!B6</f>
        <v>42736</v>
      </c>
      <c r="W6">
        <f t="shared" si="3"/>
        <v>12</v>
      </c>
      <c r="X6">
        <f t="shared" si="4"/>
        <v>2025</v>
      </c>
      <c r="Y6" s="35">
        <f t="shared" si="0"/>
        <v>45992</v>
      </c>
      <c r="Z6" t="str">
        <f t="shared" si="5"/>
        <v>Q1</v>
      </c>
      <c r="AA6" s="38">
        <f t="shared" ca="1" si="1"/>
        <v>2.9261825367054461</v>
      </c>
      <c r="AB6" s="48">
        <f t="shared" ca="1" si="2"/>
        <v>2.9261825367054461E-2</v>
      </c>
    </row>
    <row r="7" spans="1:32" x14ac:dyDescent="0.2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3" cm="1">
        <f t="array" aca="1" ref="G7" ca="1">SUMPRODUCT($B$3:$F$3/100,B7:F7)</f>
        <v>207.38764330849591</v>
      </c>
      <c r="H7" s="35">
        <f>NAC_d!B7</f>
        <v>42767</v>
      </c>
      <c r="I7" s="216">
        <f t="shared" ref="I7:I70" ca="1" si="7">B7/B6-1</f>
        <v>1.9883950843254672E-2</v>
      </c>
      <c r="J7" s="217">
        <f t="shared" ref="J7:J70" ca="1" si="8">C7/C6-1</f>
        <v>2.1809254297166847E-2</v>
      </c>
      <c r="K7" s="217">
        <f t="shared" ref="K7:K70" ca="1" si="9">D7/D6-1</f>
        <v>2.0359721856682E-2</v>
      </c>
      <c r="L7" s="217">
        <f t="shared" ref="L7:L70" ca="1" si="10">E7/E6-1</f>
        <v>2.0298458545912501E-2</v>
      </c>
      <c r="M7" s="217">
        <f t="shared" ref="M7:M70" ca="1" si="11">F7/F6-1</f>
        <v>2.0994256343955575E-2</v>
      </c>
      <c r="N7" s="218">
        <f t="shared" ref="N7:N70" ca="1" si="12">G7/G6-1</f>
        <v>2.0717930350462765E-2</v>
      </c>
      <c r="O7" s="220">
        <f>NAC_d!B7</f>
        <v>42767</v>
      </c>
      <c r="W7">
        <f t="shared" si="3"/>
        <v>1</v>
      </c>
      <c r="X7">
        <f t="shared" si="4"/>
        <v>2026</v>
      </c>
      <c r="Y7" s="35">
        <f t="shared" si="0"/>
        <v>46023</v>
      </c>
      <c r="Z7" t="str">
        <f t="shared" si="5"/>
        <v>Q1</v>
      </c>
      <c r="AA7" s="38">
        <f t="shared" ca="1" si="1"/>
        <v>3.2075779821314487</v>
      </c>
      <c r="AB7" s="48">
        <f t="shared" ca="1" si="2"/>
        <v>3.2075779821314487E-2</v>
      </c>
    </row>
    <row r="8" spans="1:32" x14ac:dyDescent="0.2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3" cm="1">
        <f t="array" aca="1" ref="G8" ca="1">SUMPRODUCT($B$3:$F$3/100,B8:F8)</f>
        <v>212.37625089429298</v>
      </c>
      <c r="H8" s="35">
        <f>NAC_d!B8</f>
        <v>42795</v>
      </c>
      <c r="I8" s="216">
        <f t="shared" ca="1" si="7"/>
        <v>2.5343740378233282E-2</v>
      </c>
      <c r="J8" s="217">
        <f t="shared" ca="1" si="8"/>
        <v>2.5573890813912925E-2</v>
      </c>
      <c r="K8" s="217">
        <f t="shared" ca="1" si="9"/>
        <v>2.4706359115940213E-2</v>
      </c>
      <c r="L8" s="217">
        <f t="shared" ca="1" si="10"/>
        <v>2.3862647020742811E-2</v>
      </c>
      <c r="M8" s="217">
        <f t="shared" ca="1" si="11"/>
        <v>2.2616187331689686E-2</v>
      </c>
      <c r="N8" s="218">
        <f t="shared" ca="1" si="12"/>
        <v>2.4054507328463925E-2</v>
      </c>
      <c r="O8" s="220">
        <f>NAC_d!B8</f>
        <v>42795</v>
      </c>
      <c r="W8">
        <f t="shared" si="3"/>
        <v>2</v>
      </c>
      <c r="X8">
        <f t="shared" si="4"/>
        <v>2026</v>
      </c>
      <c r="Y8" s="35">
        <f t="shared" si="0"/>
        <v>46054</v>
      </c>
      <c r="Z8" t="str">
        <f t="shared" si="5"/>
        <v>Q1</v>
      </c>
      <c r="AA8" s="38">
        <f t="shared" ca="1" si="1"/>
        <v>3.1330168216644028</v>
      </c>
      <c r="AB8" s="48">
        <f t="shared" ca="1" si="2"/>
        <v>3.1330168216644028E-2</v>
      </c>
    </row>
    <row r="9" spans="1:32" x14ac:dyDescent="0.2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3" cm="1">
        <f t="array" aca="1" ref="G9" ca="1">SUMPRODUCT($B$3:$F$3/100,B9:F9)</f>
        <v>218.04670355629273</v>
      </c>
      <c r="H9" s="35">
        <f>NAC_d!B9</f>
        <v>42826</v>
      </c>
      <c r="I9" s="216">
        <f t="shared" ca="1" si="7"/>
        <v>2.7460541475337941E-2</v>
      </c>
      <c r="J9" s="217">
        <f t="shared" ca="1" si="8"/>
        <v>2.7409789686115404E-2</v>
      </c>
      <c r="K9" s="217">
        <f t="shared" ca="1" si="9"/>
        <v>2.7526418415695142E-2</v>
      </c>
      <c r="L9" s="217">
        <f t="shared" ca="1" si="10"/>
        <v>2.6465810302128912E-2</v>
      </c>
      <c r="M9" s="217">
        <f t="shared" ca="1" si="11"/>
        <v>2.5780648051066279E-2</v>
      </c>
      <c r="N9" s="218">
        <f t="shared" ca="1" si="12"/>
        <v>2.6700031845001915E-2</v>
      </c>
      <c r="O9" s="220">
        <f>NAC_d!B9</f>
        <v>42826</v>
      </c>
      <c r="W9">
        <f t="shared" si="3"/>
        <v>3</v>
      </c>
      <c r="X9">
        <f t="shared" si="4"/>
        <v>2026</v>
      </c>
      <c r="Y9" s="35">
        <f t="shared" si="0"/>
        <v>46082</v>
      </c>
      <c r="Z9" t="str">
        <f t="shared" si="5"/>
        <v>Q1</v>
      </c>
      <c r="AA9" s="38">
        <f t="shared" ca="1" si="1"/>
        <v>3.4715848824209639</v>
      </c>
      <c r="AB9" s="48">
        <f t="shared" ca="1" si="2"/>
        <v>3.4715848824209639E-2</v>
      </c>
    </row>
    <row r="10" spans="1:32" x14ac:dyDescent="0.2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3" cm="1">
        <f t="array" aca="1" ref="G10" ca="1">SUMPRODUCT($B$3:$F$3/100,B10:F10)</f>
        <v>221.1829427909874</v>
      </c>
      <c r="H10" s="35">
        <f>NAC_d!B10</f>
        <v>42856</v>
      </c>
      <c r="I10" s="216">
        <f t="shared" ca="1" si="7"/>
        <v>1.4825738981203207E-2</v>
      </c>
      <c r="J10" s="217">
        <f t="shared" ca="1" si="8"/>
        <v>1.4192476754086636E-2</v>
      </c>
      <c r="K10" s="217">
        <f t="shared" ca="1" si="9"/>
        <v>1.4381512496981275E-2</v>
      </c>
      <c r="L10" s="217">
        <f t="shared" ca="1" si="10"/>
        <v>1.4241927866333715E-2</v>
      </c>
      <c r="M10" s="217">
        <f t="shared" ca="1" si="11"/>
        <v>1.4406382511496618E-2</v>
      </c>
      <c r="N10" s="218">
        <f t="shared" ca="1" si="12"/>
        <v>1.4383337072027658E-2</v>
      </c>
      <c r="O10" s="220">
        <f>NAC_d!B10</f>
        <v>42856</v>
      </c>
      <c r="W10">
        <f t="shared" si="3"/>
        <v>4</v>
      </c>
      <c r="X10">
        <f t="shared" si="4"/>
        <v>2026</v>
      </c>
      <c r="Y10" s="35">
        <f t="shared" si="0"/>
        <v>46113</v>
      </c>
      <c r="Z10" t="str">
        <f t="shared" si="5"/>
        <v>Q1</v>
      </c>
      <c r="AA10" s="38">
        <f t="shared" ca="1" si="1"/>
        <v>2.369280516218164</v>
      </c>
      <c r="AB10" s="48">
        <f t="shared" ca="1" si="2"/>
        <v>2.369280516218164E-2</v>
      </c>
    </row>
    <row r="11" spans="1:32" x14ac:dyDescent="0.2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3" cm="1">
        <f t="array" aca="1" ref="G11" ca="1">SUMPRODUCT($B$3:$F$3/100,B11:F11)</f>
        <v>223.82784824390041</v>
      </c>
      <c r="H11" s="35">
        <f>NAC_d!B11</f>
        <v>42887</v>
      </c>
      <c r="I11" s="216">
        <f t="shared" ca="1" si="7"/>
        <v>1.1172809114758708E-2</v>
      </c>
      <c r="J11" s="217">
        <f t="shared" ca="1" si="8"/>
        <v>1.2038067276712638E-2</v>
      </c>
      <c r="K11" s="217">
        <f t="shared" ca="1" si="9"/>
        <v>1.1622346532331518E-2</v>
      </c>
      <c r="L11" s="217">
        <f t="shared" ca="1" si="10"/>
        <v>1.1837596005632722E-2</v>
      </c>
      <c r="M11" s="217">
        <f t="shared" ca="1" si="11"/>
        <v>1.2483699042779239E-2</v>
      </c>
      <c r="N11" s="218">
        <f t="shared" ca="1" si="12"/>
        <v>1.1957999199840641E-2</v>
      </c>
      <c r="O11" s="220">
        <f>NAC_d!B11</f>
        <v>42887</v>
      </c>
      <c r="W11">
        <f t="shared" si="3"/>
        <v>5</v>
      </c>
      <c r="X11">
        <f t="shared" si="4"/>
        <v>2026</v>
      </c>
      <c r="Y11" s="35">
        <f t="shared" si="0"/>
        <v>46143</v>
      </c>
      <c r="Z11" t="str">
        <f t="shared" si="5"/>
        <v>Q1</v>
      </c>
      <c r="AA11" s="38">
        <f t="shared" ca="1" si="1"/>
        <v>2.1969277507798646</v>
      </c>
      <c r="AB11" s="48">
        <f t="shared" ca="1" si="2"/>
        <v>2.1969277507798646E-2</v>
      </c>
    </row>
    <row r="12" spans="1:32" x14ac:dyDescent="0.2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3" cm="1">
        <f t="array" aca="1" ref="G12" ca="1">SUMPRODUCT($B$3:$F$3/100,B12:F12)</f>
        <v>227.67683522826036</v>
      </c>
      <c r="H12" s="35">
        <f>NAC_d!B12</f>
        <v>42917</v>
      </c>
      <c r="I12" s="216">
        <f t="shared" ca="1" si="7"/>
        <v>1.4839112237641228E-2</v>
      </c>
      <c r="J12" s="217">
        <f t="shared" ca="1" si="8"/>
        <v>1.5595621836520523E-2</v>
      </c>
      <c r="K12" s="217">
        <f t="shared" ca="1" si="9"/>
        <v>1.6706811945915279E-2</v>
      </c>
      <c r="L12" s="217">
        <f t="shared" ca="1" si="10"/>
        <v>1.7441841135955816E-2</v>
      </c>
      <c r="M12" s="217">
        <f t="shared" ca="1" si="11"/>
        <v>1.8956699991529158E-2</v>
      </c>
      <c r="N12" s="218">
        <f t="shared" ca="1" si="12"/>
        <v>1.7196193478864252E-2</v>
      </c>
      <c r="O12" s="220">
        <f>NAC_d!B12</f>
        <v>42917</v>
      </c>
      <c r="W12">
        <f t="shared" si="3"/>
        <v>6</v>
      </c>
      <c r="X12">
        <f t="shared" si="4"/>
        <v>2026</v>
      </c>
      <c r="Y12" s="35">
        <f t="shared" si="0"/>
        <v>46174</v>
      </c>
      <c r="Z12" t="str">
        <f t="shared" si="5"/>
        <v>Q1</v>
      </c>
      <c r="AA12" s="38">
        <f t="shared" ca="1" si="1"/>
        <v>1.7734437379335555</v>
      </c>
      <c r="AB12" s="48">
        <f t="shared" ca="1" si="2"/>
        <v>1.7734437379335555E-2</v>
      </c>
    </row>
    <row r="13" spans="1:32" x14ac:dyDescent="0.2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3" cm="1">
        <f t="array" aca="1" ref="G13" ca="1">SUMPRODUCT($B$3:$F$3/100,B13:F13)</f>
        <v>230.88288833280473</v>
      </c>
      <c r="H13" s="35">
        <f>NAC_d!B13</f>
        <v>42948</v>
      </c>
      <c r="I13" s="216">
        <f t="shared" ca="1" si="7"/>
        <v>1.416324381574352E-2</v>
      </c>
      <c r="J13" s="217">
        <f t="shared" ca="1" si="8"/>
        <v>1.4390025112484883E-2</v>
      </c>
      <c r="K13" s="217">
        <f t="shared" ca="1" si="9"/>
        <v>1.4161684556145859E-2</v>
      </c>
      <c r="L13" s="217">
        <f t="shared" ca="1" si="10"/>
        <v>1.4008775568761456E-2</v>
      </c>
      <c r="M13" s="217">
        <f t="shared" ca="1" si="11"/>
        <v>1.3909208592140843E-2</v>
      </c>
      <c r="N13" s="218">
        <f t="shared" ca="1" si="12"/>
        <v>1.4081595526967305E-2</v>
      </c>
      <c r="O13" s="220">
        <f>NAC_d!B13</f>
        <v>42948</v>
      </c>
      <c r="W13">
        <f t="shared" si="3"/>
        <v>7</v>
      </c>
      <c r="X13">
        <f t="shared" si="4"/>
        <v>2026</v>
      </c>
      <c r="Y13" s="35">
        <f t="shared" si="0"/>
        <v>46204</v>
      </c>
      <c r="Z13" t="str">
        <f t="shared" si="5"/>
        <v>Q1</v>
      </c>
      <c r="AA13" s="38">
        <f t="shared" ca="1" si="1"/>
        <v>1.9910133235843563</v>
      </c>
      <c r="AB13" s="48">
        <f t="shared" ca="1" si="2"/>
        <v>1.9910133235843563E-2</v>
      </c>
    </row>
    <row r="14" spans="1:32" x14ac:dyDescent="0.2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3" cm="1">
        <f t="array" aca="1" ref="G14" ca="1">SUMPRODUCT($B$3:$F$3/100,B14:F14)</f>
        <v>235.27637483151679</v>
      </c>
      <c r="H14" s="35">
        <f>NAC_d!B14</f>
        <v>42979</v>
      </c>
      <c r="I14" s="216">
        <f t="shared" ca="1" si="7"/>
        <v>1.8638524008250279E-2</v>
      </c>
      <c r="J14" s="217">
        <f t="shared" ca="1" si="8"/>
        <v>1.8997612161502531E-2</v>
      </c>
      <c r="K14" s="217">
        <f t="shared" ca="1" si="9"/>
        <v>1.915057673328624E-2</v>
      </c>
      <c r="L14" s="217">
        <f t="shared" ca="1" si="10"/>
        <v>1.901094290132832E-2</v>
      </c>
      <c r="M14" s="217">
        <f t="shared" ca="1" si="11"/>
        <v>1.9137368439573699E-2</v>
      </c>
      <c r="N14" s="218">
        <f t="shared" ca="1" si="12"/>
        <v>1.9029069371217844E-2</v>
      </c>
      <c r="O14" s="220">
        <f>NAC_d!B14</f>
        <v>42979</v>
      </c>
      <c r="W14">
        <f t="shared" si="3"/>
        <v>8</v>
      </c>
      <c r="X14">
        <f t="shared" si="4"/>
        <v>2026</v>
      </c>
      <c r="Y14" s="35">
        <f t="shared" si="0"/>
        <v>46235</v>
      </c>
      <c r="Z14" t="str">
        <f t="shared" si="5"/>
        <v>Q1</v>
      </c>
      <c r="AA14" s="38">
        <f t="shared" ca="1" si="1"/>
        <v>1.6564541958024259</v>
      </c>
      <c r="AB14" s="48">
        <f t="shared" ca="1" si="2"/>
        <v>1.6564541958024259E-2</v>
      </c>
    </row>
    <row r="15" spans="1:32" x14ac:dyDescent="0.2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3" cm="1">
        <f t="array" aca="1" ref="G15" ca="1">SUMPRODUCT($B$3:$F$3/100,B15:F15)</f>
        <v>238.8624165650036</v>
      </c>
      <c r="H15" s="35">
        <f>NAC_d!B15</f>
        <v>43009</v>
      </c>
      <c r="I15" s="216">
        <f t="shared" ca="1" si="7"/>
        <v>1.6273544396830042E-2</v>
      </c>
      <c r="J15" s="217">
        <f t="shared" ca="1" si="8"/>
        <v>1.5480581528079629E-2</v>
      </c>
      <c r="K15" s="217">
        <f t="shared" ca="1" si="9"/>
        <v>1.5795332875990109E-2</v>
      </c>
      <c r="L15" s="217">
        <f t="shared" ca="1" si="10"/>
        <v>1.5195399018990807E-2</v>
      </c>
      <c r="M15" s="217">
        <f t="shared" ca="1" si="11"/>
        <v>1.4468244186094381E-2</v>
      </c>
      <c r="N15" s="218">
        <f t="shared" ca="1" si="12"/>
        <v>1.5241826707228068E-2</v>
      </c>
      <c r="O15" s="220">
        <f>NAC_d!B15</f>
        <v>43009</v>
      </c>
      <c r="W15">
        <f t="shared" si="3"/>
        <v>9</v>
      </c>
      <c r="X15">
        <f t="shared" si="4"/>
        <v>2026</v>
      </c>
      <c r="Y15" s="35">
        <f t="shared" si="0"/>
        <v>46266</v>
      </c>
      <c r="Z15" t="str">
        <f t="shared" si="5"/>
        <v>Q1</v>
      </c>
      <c r="AA15" s="38">
        <f t="shared" ca="1" si="1"/>
        <v>1.9191474045660684</v>
      </c>
      <c r="AB15" s="48">
        <f t="shared" ca="1" si="2"/>
        <v>1.9191474045660684E-2</v>
      </c>
    </row>
    <row r="16" spans="1:32" x14ac:dyDescent="0.2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3" cm="1">
        <f t="array" aca="1" ref="G16" ca="1">SUMPRODUCT($B$3:$F$3/100,B16:F16)</f>
        <v>242.12982866284727</v>
      </c>
      <c r="H16" s="35">
        <f>NAC_d!B16</f>
        <v>43040</v>
      </c>
      <c r="I16" s="216">
        <f t="shared" ca="1" si="7"/>
        <v>1.3431747031546371E-2</v>
      </c>
      <c r="J16" s="217">
        <f t="shared" ca="1" si="8"/>
        <v>1.298241551467183E-2</v>
      </c>
      <c r="K16" s="217">
        <f t="shared" ca="1" si="9"/>
        <v>1.379549177199757E-2</v>
      </c>
      <c r="L16" s="217">
        <f t="shared" ca="1" si="10"/>
        <v>1.4078466212635643E-2</v>
      </c>
      <c r="M16" s="217">
        <f t="shared" ca="1" si="11"/>
        <v>1.3768292121465242E-2</v>
      </c>
      <c r="N16" s="218">
        <f t="shared" ca="1" si="12"/>
        <v>1.3679054850198602E-2</v>
      </c>
      <c r="O16" s="220">
        <f>NAC_d!B16</f>
        <v>43040</v>
      </c>
      <c r="W16">
        <f>AD1</f>
        <v>9</v>
      </c>
      <c r="X16">
        <f>AF1-1</f>
        <v>2025</v>
      </c>
      <c r="Y16" s="35">
        <f t="shared" ref="Y16:Y47" si="13">Y3</f>
        <v>45901</v>
      </c>
      <c r="Z16" t="s">
        <v>247</v>
      </c>
      <c r="AA16" s="38">
        <f t="shared" ref="AA16:AA44" ca="1" si="14">AB16*100</f>
        <v>2.1012366179220976</v>
      </c>
      <c r="AB16" s="48">
        <f ca="1">VLOOKUP(Y16,$H$6:$N$264,3,FALSE)</f>
        <v>2.1012366179220976E-2</v>
      </c>
    </row>
    <row r="17" spans="1:28" x14ac:dyDescent="0.2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3" cm="1">
        <f t="array" aca="1" ref="G17" ca="1">SUMPRODUCT($B$3:$F$3/100,B17:F17)</f>
        <v>249.69118190229767</v>
      </c>
      <c r="H17" s="35">
        <f>NAC_d!B17</f>
        <v>43070</v>
      </c>
      <c r="I17" s="216">
        <f t="shared" ca="1" si="7"/>
        <v>2.7807215689417353E-2</v>
      </c>
      <c r="J17" s="217">
        <f t="shared" ca="1" si="8"/>
        <v>3.0433988999943651E-2</v>
      </c>
      <c r="K17" s="217">
        <f t="shared" ca="1" si="9"/>
        <v>3.0898780221224165E-2</v>
      </c>
      <c r="L17" s="217">
        <f t="shared" ca="1" si="10"/>
        <v>3.1351332623356321E-2</v>
      </c>
      <c r="M17" s="217">
        <f t="shared" ca="1" si="11"/>
        <v>3.2995822401002739E-2</v>
      </c>
      <c r="N17" s="218">
        <f t="shared" ca="1" si="12"/>
        <v>3.1228507785297177E-2</v>
      </c>
      <c r="O17" s="220">
        <f>NAC_d!B17</f>
        <v>43070</v>
      </c>
      <c r="P17" s="219">
        <f ca="1">B17/B5-1</f>
        <v>0.24205998078376423</v>
      </c>
      <c r="Q17" s="219">
        <f t="shared" ref="Q17:U17" ca="1" si="15">C17/C5-1</f>
        <v>0.24750603418786277</v>
      </c>
      <c r="R17" s="219">
        <f t="shared" ca="1" si="15"/>
        <v>0.24944046550662913</v>
      </c>
      <c r="S17" s="219">
        <f t="shared" ca="1" si="15"/>
        <v>0.24838556015638469</v>
      </c>
      <c r="T17" s="219">
        <f t="shared" ca="1" si="15"/>
        <v>0.25113132134795135</v>
      </c>
      <c r="U17" s="219">
        <f t="shared" ca="1" si="15"/>
        <v>0.24855026719967155</v>
      </c>
      <c r="W17">
        <f>+IF(W16=12,1,+W16+1)</f>
        <v>10</v>
      </c>
      <c r="X17">
        <f>+IF(W17=1,X16+1,X16)</f>
        <v>2025</v>
      </c>
      <c r="Y17" s="35">
        <f t="shared" si="13"/>
        <v>45931</v>
      </c>
      <c r="Z17" t="str">
        <f>Z16</f>
        <v>Q2</v>
      </c>
      <c r="AA17" s="38">
        <f t="shared" ca="1" si="14"/>
        <v>2.3529900505140589</v>
      </c>
      <c r="AB17" s="48">
        <f t="shared" ref="AB17:AB28" ca="1" si="16">VLOOKUP(Y17,$H$6:$N$264,3,FALSE)</f>
        <v>2.3529900505140589E-2</v>
      </c>
    </row>
    <row r="18" spans="1:28" x14ac:dyDescent="0.2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3" cm="1">
        <f t="array" aca="1" ref="G18" ca="1">SUMPRODUCT($B$3:$F$3/100,B18:F18)</f>
        <v>254.15182137322142</v>
      </c>
      <c r="H18" s="35">
        <f>NAC_d!B18</f>
        <v>43101</v>
      </c>
      <c r="I18" s="216">
        <f t="shared" ca="1" si="7"/>
        <v>1.7855225359533433E-2</v>
      </c>
      <c r="J18" s="217">
        <f t="shared" ca="1" si="8"/>
        <v>1.7084085522817816E-2</v>
      </c>
      <c r="K18" s="217">
        <f t="shared" ca="1" si="9"/>
        <v>1.7669622698468723E-2</v>
      </c>
      <c r="L18" s="217">
        <f t="shared" ca="1" si="10"/>
        <v>1.8049668738724156E-2</v>
      </c>
      <c r="M18" s="217">
        <f t="shared" ca="1" si="11"/>
        <v>1.8221185975990872E-2</v>
      </c>
      <c r="N18" s="218">
        <f t="shared" ca="1" si="12"/>
        <v>1.7864625562424408E-2</v>
      </c>
      <c r="O18" s="220">
        <f>NAC_d!B18</f>
        <v>43101</v>
      </c>
      <c r="P18" s="219">
        <f t="shared" ref="P18:P81" ca="1" si="17">B18/B6-1</f>
        <v>0.24546121790506814</v>
      </c>
      <c r="Q18" s="219">
        <f t="shared" ref="Q18:Q81" ca="1" si="18">C18/C6-1</f>
        <v>0.25068298255878685</v>
      </c>
      <c r="R18" s="219">
        <f t="shared" ref="R18:R81" ca="1" si="19">D18/D6-1</f>
        <v>0.25165940404429521</v>
      </c>
      <c r="S18" s="219">
        <f t="shared" ref="S18:S81" ca="1" si="20">E18/E6-1</f>
        <v>0.25052606273892897</v>
      </c>
      <c r="T18" s="219">
        <f t="shared" ref="T18:T81" ca="1" si="21">F18/F6-1</f>
        <v>0.2528407013277385</v>
      </c>
      <c r="U18" s="219">
        <f t="shared" ref="U18:U81" ca="1" si="22">G18/G6-1</f>
        <v>0.25088128187552305</v>
      </c>
      <c r="W18">
        <f t="shared" ref="W18:W28" si="23">+IF(W17=12,1,+W17+1)</f>
        <v>11</v>
      </c>
      <c r="X18">
        <f t="shared" ref="X18:X28" si="24">+IF(W18=1,X17+1,X17)</f>
        <v>2025</v>
      </c>
      <c r="Y18" s="35">
        <f t="shared" si="13"/>
        <v>45962</v>
      </c>
      <c r="Z18" t="str">
        <f t="shared" ref="Z18:Z28" si="25">Z17</f>
        <v>Q2</v>
      </c>
      <c r="AA18" s="38">
        <f t="shared" ca="1" si="14"/>
        <v>2.4881023879276043</v>
      </c>
      <c r="AB18" s="48">
        <f t="shared" ca="1" si="16"/>
        <v>2.4881023879276043E-2</v>
      </c>
    </row>
    <row r="19" spans="1:28" x14ac:dyDescent="0.2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3" cm="1">
        <f t="array" aca="1" ref="G19" ca="1">SUMPRODUCT($B$3:$F$3/100,B19:F19)</f>
        <v>260.29374897334628</v>
      </c>
      <c r="H19" s="35">
        <f>NAC_d!B19</f>
        <v>43132</v>
      </c>
      <c r="I19" s="216">
        <f t="shared" ca="1" si="7"/>
        <v>2.2735550300196694E-2</v>
      </c>
      <c r="J19" s="217">
        <f t="shared" ca="1" si="8"/>
        <v>2.4418236498642054E-2</v>
      </c>
      <c r="K19" s="217">
        <f t="shared" ca="1" si="9"/>
        <v>2.411545166138529E-2</v>
      </c>
      <c r="L19" s="217">
        <f t="shared" ca="1" si="10"/>
        <v>2.4534637410170257E-2</v>
      </c>
      <c r="M19" s="217">
        <f t="shared" ca="1" si="11"/>
        <v>2.4357050223799526E-2</v>
      </c>
      <c r="N19" s="218">
        <f t="shared" ca="1" si="12"/>
        <v>2.4166372552197668E-2</v>
      </c>
      <c r="O19" s="220">
        <f>NAC_d!B19</f>
        <v>43132</v>
      </c>
      <c r="P19" s="219">
        <f t="shared" ca="1" si="17"/>
        <v>0.24894353227003485</v>
      </c>
      <c r="Q19" s="219">
        <f t="shared" ca="1" si="18"/>
        <v>0.25387634729634545</v>
      </c>
      <c r="R19" s="219">
        <f t="shared" ca="1" si="19"/>
        <v>0.25626649939352397</v>
      </c>
      <c r="S19" s="219">
        <f t="shared" ca="1" si="20"/>
        <v>0.25571812397533233</v>
      </c>
      <c r="T19" s="219">
        <f t="shared" ca="1" si="21"/>
        <v>0.25696711537626649</v>
      </c>
      <c r="U19" s="219">
        <f t="shared" ca="1" si="22"/>
        <v>0.25510731893582883</v>
      </c>
      <c r="W19">
        <f t="shared" si="23"/>
        <v>12</v>
      </c>
      <c r="X19">
        <f t="shared" si="24"/>
        <v>2025</v>
      </c>
      <c r="Y19" s="35">
        <f t="shared" si="13"/>
        <v>45992</v>
      </c>
      <c r="Z19" t="str">
        <f t="shared" si="25"/>
        <v>Q2</v>
      </c>
      <c r="AA19" s="38">
        <f t="shared" ca="1" si="14"/>
        <v>2.8494624865087914</v>
      </c>
      <c r="AB19" s="48">
        <f t="shared" ca="1" si="16"/>
        <v>2.8494624865087914E-2</v>
      </c>
    </row>
    <row r="20" spans="1:28" x14ac:dyDescent="0.2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3" cm="1">
        <f t="array" aca="1" ref="G20" ca="1">SUMPRODUCT($B$3:$F$3/100,B20:F20)</f>
        <v>266.49407668972299</v>
      </c>
      <c r="H20" s="35">
        <f>NAC_d!B20</f>
        <v>43160</v>
      </c>
      <c r="I20" s="216">
        <f t="shared" ca="1" si="7"/>
        <v>2.3351248176230799E-2</v>
      </c>
      <c r="J20" s="217">
        <f t="shared" ca="1" si="8"/>
        <v>2.4590335096448035E-2</v>
      </c>
      <c r="K20" s="217">
        <f t="shared" ca="1" si="9"/>
        <v>2.3512705706422166E-2</v>
      </c>
      <c r="L20" s="217">
        <f t="shared" ca="1" si="10"/>
        <v>2.3621219926986736E-2</v>
      </c>
      <c r="M20" s="217">
        <f t="shared" ca="1" si="11"/>
        <v>2.3932923249381899E-2</v>
      </c>
      <c r="N20" s="218">
        <f t="shared" ca="1" si="12"/>
        <v>2.3820501801645744E-2</v>
      </c>
      <c r="O20" s="220">
        <f>NAC_d!B20</f>
        <v>43160</v>
      </c>
      <c r="P20" s="219">
        <f t="shared" ca="1" si="17"/>
        <v>0.24651653130363571</v>
      </c>
      <c r="Q20" s="219">
        <f t="shared" ca="1" si="18"/>
        <v>0.25267384276554194</v>
      </c>
      <c r="R20" s="219">
        <f t="shared" ca="1" si="19"/>
        <v>0.25480310768435355</v>
      </c>
      <c r="S20" s="219">
        <f t="shared" ca="1" si="20"/>
        <v>0.25542202529634395</v>
      </c>
      <c r="T20" s="219">
        <f t="shared" ca="1" si="21"/>
        <v>0.25858560505859063</v>
      </c>
      <c r="U20" s="219">
        <f t="shared" ca="1" si="22"/>
        <v>0.25482051579470788</v>
      </c>
      <c r="W20">
        <f t="shared" si="23"/>
        <v>1</v>
      </c>
      <c r="X20">
        <f t="shared" si="24"/>
        <v>2026</v>
      </c>
      <c r="Y20" s="35">
        <f t="shared" si="13"/>
        <v>46023</v>
      </c>
      <c r="Z20" t="str">
        <f t="shared" si="25"/>
        <v>Q2</v>
      </c>
      <c r="AA20" s="38">
        <f t="shared" ca="1" si="14"/>
        <v>3.0123800366033571</v>
      </c>
      <c r="AB20" s="48">
        <f t="shared" ca="1" si="16"/>
        <v>3.0123800366033571E-2</v>
      </c>
    </row>
    <row r="21" spans="1:28" x14ac:dyDescent="0.2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3" cm="1">
        <f t="array" aca="1" ref="G21" ca="1">SUMPRODUCT($B$3:$F$3/100,B21:F21)</f>
        <v>273.76858965545466</v>
      </c>
      <c r="H21" s="35">
        <f>NAC_d!B21</f>
        <v>43191</v>
      </c>
      <c r="I21" s="216">
        <f t="shared" ca="1" si="7"/>
        <v>2.6732202811395878E-2</v>
      </c>
      <c r="J21" s="217">
        <f t="shared" ca="1" si="8"/>
        <v>2.6667648721398152E-2</v>
      </c>
      <c r="K21" s="217">
        <f t="shared" ca="1" si="9"/>
        <v>2.7427981483858721E-2</v>
      </c>
      <c r="L21" s="217">
        <f t="shared" ca="1" si="10"/>
        <v>2.7680853324829391E-2</v>
      </c>
      <c r="M21" s="217">
        <f t="shared" ca="1" si="11"/>
        <v>2.747456235782586E-2</v>
      </c>
      <c r="N21" s="218">
        <f t="shared" ca="1" si="12"/>
        <v>2.7297090637407706E-2</v>
      </c>
      <c r="O21" s="220">
        <f>NAC_d!B21</f>
        <v>43191</v>
      </c>
      <c r="P21" s="219">
        <f t="shared" ca="1" si="17"/>
        <v>0.24563290984242836</v>
      </c>
      <c r="Q21" s="219">
        <f t="shared" ca="1" si="18"/>
        <v>0.25176898417505655</v>
      </c>
      <c r="R21" s="219">
        <f t="shared" ca="1" si="19"/>
        <v>0.25468289766759344</v>
      </c>
      <c r="S21" s="219">
        <f t="shared" ca="1" si="20"/>
        <v>0.25690808723534975</v>
      </c>
      <c r="T21" s="219">
        <f t="shared" ca="1" si="21"/>
        <v>0.26066395988692648</v>
      </c>
      <c r="U21" s="219">
        <f t="shared" ca="1" si="22"/>
        <v>0.25555023391938736</v>
      </c>
      <c r="W21">
        <f t="shared" si="23"/>
        <v>2</v>
      </c>
      <c r="X21">
        <f t="shared" si="24"/>
        <v>2026</v>
      </c>
      <c r="Y21" s="35">
        <f t="shared" si="13"/>
        <v>46054</v>
      </c>
      <c r="Z21" t="str">
        <f t="shared" si="25"/>
        <v>Q2</v>
      </c>
      <c r="AA21" s="38">
        <f t="shared" ca="1" si="14"/>
        <v>2.9566394164341814</v>
      </c>
      <c r="AB21" s="48">
        <f t="shared" ca="1" si="16"/>
        <v>2.9566394164341814E-2</v>
      </c>
    </row>
    <row r="22" spans="1:28" x14ac:dyDescent="0.2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3" cm="1">
        <f t="array" aca="1" ref="G22" ca="1">SUMPRODUCT($B$3:$F$3/100,B22:F22)</f>
        <v>279.47087057796625</v>
      </c>
      <c r="H22" s="35">
        <f>NAC_d!B22</f>
        <v>43221</v>
      </c>
      <c r="I22" s="216">
        <f t="shared" ca="1" si="7"/>
        <v>2.2702520022417794E-2</v>
      </c>
      <c r="J22" s="217">
        <f t="shared" ca="1" si="8"/>
        <v>2.1240534928840482E-2</v>
      </c>
      <c r="K22" s="217">
        <f t="shared" ca="1" si="9"/>
        <v>2.1200152809332184E-2</v>
      </c>
      <c r="L22" s="217">
        <f t="shared" ca="1" si="10"/>
        <v>2.0716217637150702E-2</v>
      </c>
      <c r="M22" s="217">
        <f t="shared" ca="1" si="11"/>
        <v>1.9806151090168811E-2</v>
      </c>
      <c r="N22" s="218">
        <f t="shared" ca="1" si="12"/>
        <v>2.0828835512825217E-2</v>
      </c>
      <c r="O22" s="220">
        <f>NAC_d!B22</f>
        <v>43221</v>
      </c>
      <c r="P22" s="219">
        <f t="shared" ca="1" si="17"/>
        <v>0.2553011487446164</v>
      </c>
      <c r="Q22" s="219">
        <f t="shared" ca="1" si="18"/>
        <v>0.26046806331835182</v>
      </c>
      <c r="R22" s="219">
        <f t="shared" ca="1" si="19"/>
        <v>0.26311683625958748</v>
      </c>
      <c r="S22" s="219">
        <f t="shared" ca="1" si="20"/>
        <v>0.26493140686793892</v>
      </c>
      <c r="T22" s="219">
        <f t="shared" ca="1" si="21"/>
        <v>0.26737457779728335</v>
      </c>
      <c r="U22" s="219">
        <f t="shared" ca="1" si="22"/>
        <v>0.26352813219444116</v>
      </c>
      <c r="W22">
        <f t="shared" si="23"/>
        <v>3</v>
      </c>
      <c r="X22">
        <f t="shared" si="24"/>
        <v>2026</v>
      </c>
      <c r="Y22" s="35">
        <f t="shared" si="13"/>
        <v>46082</v>
      </c>
      <c r="Z22" t="str">
        <f t="shared" si="25"/>
        <v>Q2</v>
      </c>
      <c r="AA22" s="38">
        <f t="shared" ca="1" si="14"/>
        <v>3.4348153205616905</v>
      </c>
      <c r="AB22" s="48">
        <f t="shared" ca="1" si="16"/>
        <v>3.4348153205616905E-2</v>
      </c>
    </row>
    <row r="23" spans="1:28" x14ac:dyDescent="0.2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3" cm="1">
        <f t="array" aca="1" ref="G23" ca="1">SUMPRODUCT($B$3:$F$3/100,B23:F23)</f>
        <v>289.82891371490047</v>
      </c>
      <c r="H23" s="35">
        <f>NAC_d!B23</f>
        <v>43252</v>
      </c>
      <c r="I23" s="216">
        <f t="shared" ca="1" si="7"/>
        <v>3.7422474399361194E-2</v>
      </c>
      <c r="J23" s="217">
        <f t="shared" ca="1" si="8"/>
        <v>3.7269056908524556E-2</v>
      </c>
      <c r="K23" s="217">
        <f t="shared" ca="1" si="9"/>
        <v>3.6943518429695343E-2</v>
      </c>
      <c r="L23" s="217">
        <f t="shared" ca="1" si="10"/>
        <v>3.7235066306650078E-2</v>
      </c>
      <c r="M23" s="217">
        <f t="shared" ca="1" si="11"/>
        <v>3.6776463148965099E-2</v>
      </c>
      <c r="N23" s="218">
        <f t="shared" ca="1" si="12"/>
        <v>3.7063051027511396E-2</v>
      </c>
      <c r="O23" s="220">
        <f>NAC_d!B23</f>
        <v>43252</v>
      </c>
      <c r="P23" s="219">
        <f t="shared" ca="1" si="17"/>
        <v>0.28788829377947023</v>
      </c>
      <c r="Q23" s="219">
        <f t="shared" ca="1" si="18"/>
        <v>0.29189262892030921</v>
      </c>
      <c r="R23" s="219">
        <f t="shared" ca="1" si="19"/>
        <v>0.29473298100670364</v>
      </c>
      <c r="S23" s="219">
        <f t="shared" ca="1" si="20"/>
        <v>0.29668161852796682</v>
      </c>
      <c r="T23" s="219">
        <f t="shared" ca="1" si="21"/>
        <v>0.29778299986048662</v>
      </c>
      <c r="U23" s="219">
        <f t="shared" ca="1" si="22"/>
        <v>0.29487423476939356</v>
      </c>
      <c r="W23">
        <f t="shared" si="23"/>
        <v>4</v>
      </c>
      <c r="X23">
        <f t="shared" si="24"/>
        <v>2026</v>
      </c>
      <c r="Y23" s="35">
        <f t="shared" si="13"/>
        <v>46113</v>
      </c>
      <c r="Z23" t="str">
        <f t="shared" si="25"/>
        <v>Q2</v>
      </c>
      <c r="AA23" s="38">
        <f t="shared" ca="1" si="14"/>
        <v>2.5493649120770234</v>
      </c>
      <c r="AB23" s="48">
        <f t="shared" ca="1" si="16"/>
        <v>2.5493649120770234E-2</v>
      </c>
    </row>
    <row r="24" spans="1:28" x14ac:dyDescent="0.2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3" cm="1">
        <f t="array" aca="1" ref="G24" ca="1">SUMPRODUCT($B$3:$F$3/100,B24:F24)</f>
        <v>298.84288028812517</v>
      </c>
      <c r="H24" s="35">
        <f>NAC_d!B24</f>
        <v>43282</v>
      </c>
      <c r="I24" s="216">
        <f t="shared" ca="1" si="7"/>
        <v>3.1993097862631048E-2</v>
      </c>
      <c r="J24" s="217">
        <f t="shared" ca="1" si="8"/>
        <v>3.0657176782329376E-2</v>
      </c>
      <c r="K24" s="217">
        <f t="shared" ca="1" si="9"/>
        <v>3.1161093902829506E-2</v>
      </c>
      <c r="L24" s="217">
        <f t="shared" ca="1" si="10"/>
        <v>3.1275377144795558E-2</v>
      </c>
      <c r="M24" s="217">
        <f t="shared" ca="1" si="11"/>
        <v>3.0826004386508954E-2</v>
      </c>
      <c r="N24" s="218">
        <f t="shared" ca="1" si="12"/>
        <v>3.1100991470062844E-2</v>
      </c>
      <c r="O24" s="220">
        <f>NAC_d!B24</f>
        <v>43282</v>
      </c>
      <c r="P24" s="219">
        <f t="shared" ca="1" si="17"/>
        <v>0.30965767279894196</v>
      </c>
      <c r="Q24" s="219">
        <f t="shared" ca="1" si="18"/>
        <v>0.31105174244561429</v>
      </c>
      <c r="R24" s="219">
        <f t="shared" ca="1" si="19"/>
        <v>0.31313989571062772</v>
      </c>
      <c r="S24" s="219">
        <f t="shared" ca="1" si="20"/>
        <v>0.3143118074357476</v>
      </c>
      <c r="T24" s="219">
        <f t="shared" ca="1" si="21"/>
        <v>0.31290020892746884</v>
      </c>
      <c r="U24" s="219">
        <f t="shared" ca="1" si="22"/>
        <v>0.31257481679467469</v>
      </c>
      <c r="W24">
        <f t="shared" si="23"/>
        <v>5</v>
      </c>
      <c r="X24">
        <f t="shared" si="24"/>
        <v>2026</v>
      </c>
      <c r="Y24" s="35">
        <f t="shared" si="13"/>
        <v>46143</v>
      </c>
      <c r="Z24" t="str">
        <f t="shared" si="25"/>
        <v>Q2</v>
      </c>
      <c r="AA24" s="38">
        <f t="shared" ca="1" si="14"/>
        <v>2.203409027756642</v>
      </c>
      <c r="AB24" s="48">
        <f t="shared" ca="1" si="16"/>
        <v>2.203409027756642E-2</v>
      </c>
    </row>
    <row r="25" spans="1:28" x14ac:dyDescent="0.2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3" cm="1">
        <f t="array" aca="1" ref="G25" ca="1">SUMPRODUCT($B$3:$F$3/100,B25:F25)</f>
        <v>310.45409242160707</v>
      </c>
      <c r="H25" s="35">
        <f>NAC_d!B25</f>
        <v>43313</v>
      </c>
      <c r="I25" s="216">
        <f t="shared" ca="1" si="7"/>
        <v>3.9148107316218317E-2</v>
      </c>
      <c r="J25" s="217">
        <f t="shared" ca="1" si="8"/>
        <v>3.9803172965172218E-2</v>
      </c>
      <c r="K25" s="217">
        <f t="shared" ca="1" si="9"/>
        <v>3.8944529599433508E-2</v>
      </c>
      <c r="L25" s="217">
        <f t="shared" ca="1" si="10"/>
        <v>3.8551561057410755E-2</v>
      </c>
      <c r="M25" s="217">
        <f t="shared" ca="1" si="11"/>
        <v>3.844728780167217E-2</v>
      </c>
      <c r="N25" s="218">
        <f t="shared" ca="1" si="12"/>
        <v>3.8853902499825788E-2</v>
      </c>
      <c r="O25" s="220">
        <f>NAC_d!B25</f>
        <v>43313</v>
      </c>
      <c r="P25" s="219">
        <f t="shared" ca="1" si="17"/>
        <v>0.34192231893630098</v>
      </c>
      <c r="Q25" s="219">
        <f t="shared" ca="1" si="18"/>
        <v>0.34389704942662425</v>
      </c>
      <c r="R25" s="219">
        <f t="shared" ca="1" si="19"/>
        <v>0.34522880525151445</v>
      </c>
      <c r="S25" s="219">
        <f t="shared" ca="1" si="20"/>
        <v>0.34612304372115488</v>
      </c>
      <c r="T25" s="219">
        <f t="shared" ca="1" si="21"/>
        <v>0.34467430570838853</v>
      </c>
      <c r="U25" s="219">
        <f t="shared" ca="1" si="22"/>
        <v>0.34463881088539106</v>
      </c>
      <c r="W25">
        <f t="shared" si="23"/>
        <v>6</v>
      </c>
      <c r="X25">
        <f t="shared" si="24"/>
        <v>2026</v>
      </c>
      <c r="Y25" s="35">
        <f t="shared" si="13"/>
        <v>46174</v>
      </c>
      <c r="Z25" t="str">
        <f t="shared" si="25"/>
        <v>Q2</v>
      </c>
      <c r="AA25" s="38">
        <f t="shared" ca="1" si="14"/>
        <v>1.7855965729781431</v>
      </c>
      <c r="AB25" s="48">
        <f t="shared" ca="1" si="16"/>
        <v>1.7855965729781431E-2</v>
      </c>
    </row>
    <row r="26" spans="1:28" x14ac:dyDescent="0.2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3" cm="1">
        <f t="array" aca="1" ref="G26" ca="1">SUMPRODUCT($B$3:$F$3/100,B26:F26)</f>
        <v>330.74723112628715</v>
      </c>
      <c r="H26" s="35">
        <f>NAC_d!B26</f>
        <v>43344</v>
      </c>
      <c r="I26" s="216">
        <f t="shared" ca="1" si="7"/>
        <v>6.5579808399009565E-2</v>
      </c>
      <c r="J26" s="217">
        <f t="shared" ca="1" si="8"/>
        <v>6.5707103338213502E-2</v>
      </c>
      <c r="K26" s="217">
        <f t="shared" ca="1" si="9"/>
        <v>6.469013613535779E-2</v>
      </c>
      <c r="L26" s="217">
        <f t="shared" ca="1" si="10"/>
        <v>6.5838170749349612E-2</v>
      </c>
      <c r="M26" s="217">
        <f t="shared" ca="1" si="11"/>
        <v>6.5166091445219676E-2</v>
      </c>
      <c r="N26" s="218">
        <f t="shared" ca="1" si="12"/>
        <v>6.5365988724417567E-2</v>
      </c>
      <c r="O26" s="220">
        <f>NAC_d!B26</f>
        <v>43344</v>
      </c>
      <c r="P26" s="219">
        <f t="shared" ca="1" si="17"/>
        <v>0.40376128901140662</v>
      </c>
      <c r="Q26" s="219">
        <f t="shared" ca="1" si="18"/>
        <v>0.40549949738471791</v>
      </c>
      <c r="R26" s="219">
        <f t="shared" ca="1" si="19"/>
        <v>0.40533879143480367</v>
      </c>
      <c r="S26" s="219">
        <f t="shared" ca="1" si="20"/>
        <v>0.4079822523183938</v>
      </c>
      <c r="T26" s="219">
        <f t="shared" ca="1" si="21"/>
        <v>0.40540570764395656</v>
      </c>
      <c r="U26" s="219">
        <f t="shared" ca="1" si="22"/>
        <v>0.40578173802251838</v>
      </c>
      <c r="W26">
        <f t="shared" si="23"/>
        <v>7</v>
      </c>
      <c r="X26">
        <f t="shared" si="24"/>
        <v>2026</v>
      </c>
      <c r="Y26" s="35">
        <f t="shared" si="13"/>
        <v>46204</v>
      </c>
      <c r="Z26" t="str">
        <f t="shared" si="25"/>
        <v>Q2</v>
      </c>
      <c r="AA26" s="38">
        <f t="shared" ca="1" si="14"/>
        <v>2.0502334775530429</v>
      </c>
      <c r="AB26" s="48">
        <f t="shared" ca="1" si="16"/>
        <v>2.0502334775530429E-2</v>
      </c>
    </row>
    <row r="27" spans="1:28" x14ac:dyDescent="0.2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3" cm="1">
        <f t="array" aca="1" ref="G27" ca="1">SUMPRODUCT($B$3:$F$3/100,B27:F27)</f>
        <v>348.63658736069948</v>
      </c>
      <c r="H27" s="35">
        <f>NAC_d!B27</f>
        <v>43374</v>
      </c>
      <c r="I27" s="216">
        <f t="shared" ca="1" si="7"/>
        <v>5.4829495101642811E-2</v>
      </c>
      <c r="J27" s="217">
        <f t="shared" ca="1" si="8"/>
        <v>5.3685794689764865E-2</v>
      </c>
      <c r="K27" s="217">
        <f t="shared" ca="1" si="9"/>
        <v>5.4781912911028297E-2</v>
      </c>
      <c r="L27" s="217">
        <f t="shared" ca="1" si="10"/>
        <v>5.455024519404339E-2</v>
      </c>
      <c r="M27" s="217">
        <f t="shared" ca="1" si="11"/>
        <v>5.3303419990826439E-2</v>
      </c>
      <c r="N27" s="218">
        <f t="shared" ca="1" si="12"/>
        <v>5.4087697646006072E-2</v>
      </c>
      <c r="O27" s="220">
        <f>NAC_d!B27</f>
        <v>43374</v>
      </c>
      <c r="P27" s="219">
        <f t="shared" ca="1" si="17"/>
        <v>0.45701796518767268</v>
      </c>
      <c r="Q27" s="219">
        <f t="shared" ca="1" si="18"/>
        <v>0.45837831050335143</v>
      </c>
      <c r="R27" s="219">
        <f t="shared" ca="1" si="19"/>
        <v>0.45927618560799166</v>
      </c>
      <c r="S27" s="219">
        <f t="shared" ca="1" si="20"/>
        <v>0.46256378904594331</v>
      </c>
      <c r="T27" s="219">
        <f t="shared" ca="1" si="21"/>
        <v>0.45920648262742181</v>
      </c>
      <c r="U27" s="219">
        <f t="shared" ca="1" si="22"/>
        <v>0.45957071176922515</v>
      </c>
      <c r="W27">
        <f t="shared" si="23"/>
        <v>8</v>
      </c>
      <c r="X27">
        <f t="shared" si="24"/>
        <v>2026</v>
      </c>
      <c r="Y27" s="35">
        <f t="shared" si="13"/>
        <v>46235</v>
      </c>
      <c r="Z27" t="str">
        <f t="shared" si="25"/>
        <v>Q2</v>
      </c>
      <c r="AA27" s="38">
        <f t="shared" ca="1" si="14"/>
        <v>1.6388165777198926</v>
      </c>
      <c r="AB27" s="48">
        <f t="shared" ca="1" si="16"/>
        <v>1.6388165777198926E-2</v>
      </c>
    </row>
    <row r="28" spans="1:28" x14ac:dyDescent="0.2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3" cm="1">
        <f t="array" aca="1" ref="G28" ca="1">SUMPRODUCT($B$3:$F$3/100,B28:F28)</f>
        <v>359.64858016646394</v>
      </c>
      <c r="H28" s="35">
        <f>NAC_d!B28</f>
        <v>43405</v>
      </c>
      <c r="I28" s="216">
        <f t="shared" ca="1" si="7"/>
        <v>3.1771700973395101E-2</v>
      </c>
      <c r="J28" s="217">
        <f t="shared" ca="1" si="8"/>
        <v>3.0972073266800404E-2</v>
      </c>
      <c r="K28" s="217">
        <f t="shared" ca="1" si="9"/>
        <v>3.201307597102665E-2</v>
      </c>
      <c r="L28" s="217">
        <f t="shared" ca="1" si="10"/>
        <v>3.1748131994449924E-2</v>
      </c>
      <c r="M28" s="217">
        <f t="shared" ca="1" si="11"/>
        <v>3.146489102098915E-2</v>
      </c>
      <c r="N28" s="218">
        <f t="shared" ca="1" si="12"/>
        <v>3.1585878261169098E-2</v>
      </c>
      <c r="O28" s="220">
        <f>NAC_d!B28</f>
        <v>43405</v>
      </c>
      <c r="P28" s="219">
        <f t="shared" ca="1" si="17"/>
        <v>0.48338544622648816</v>
      </c>
      <c r="Q28" s="219">
        <f t="shared" ca="1" si="18"/>
        <v>0.48427779925780645</v>
      </c>
      <c r="R28" s="219">
        <f t="shared" ca="1" si="19"/>
        <v>0.48549891691495861</v>
      </c>
      <c r="S28" s="219">
        <f t="shared" ca="1" si="20"/>
        <v>0.48804802344995735</v>
      </c>
      <c r="T28" s="219">
        <f t="shared" ca="1" si="21"/>
        <v>0.48467876464228343</v>
      </c>
      <c r="U28" s="219">
        <f t="shared" ca="1" si="22"/>
        <v>0.48535429175582978</v>
      </c>
      <c r="W28">
        <f t="shared" si="23"/>
        <v>9</v>
      </c>
      <c r="X28">
        <f t="shared" si="24"/>
        <v>2026</v>
      </c>
      <c r="Y28" s="35">
        <f t="shared" si="13"/>
        <v>46266</v>
      </c>
      <c r="Z28" t="str">
        <f t="shared" si="25"/>
        <v>Q2</v>
      </c>
      <c r="AA28" s="38">
        <f t="shared" ca="1" si="14"/>
        <v>1.9482900379665713</v>
      </c>
      <c r="AB28" s="48">
        <f t="shared" ca="1" si="16"/>
        <v>1.9482900379665713E-2</v>
      </c>
    </row>
    <row r="29" spans="1:28" x14ac:dyDescent="0.2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3" cm="1">
        <f t="array" aca="1" ref="G29" ca="1">SUMPRODUCT($B$3:$F$3/100,B29:F29)</f>
        <v>368.885717522589</v>
      </c>
      <c r="H29" s="35">
        <f>NAC_d!B29</f>
        <v>43435</v>
      </c>
      <c r="I29" s="216">
        <f t="shared" ca="1" si="7"/>
        <v>2.3412865118271675E-2</v>
      </c>
      <c r="J29" s="217">
        <f t="shared" ca="1" si="8"/>
        <v>2.5123959228386061E-2</v>
      </c>
      <c r="K29" s="217">
        <f t="shared" ca="1" si="9"/>
        <v>2.5061889560391348E-2</v>
      </c>
      <c r="L29" s="217">
        <f t="shared" ca="1" si="10"/>
        <v>2.5898672686804902E-2</v>
      </c>
      <c r="M29" s="217">
        <f t="shared" ca="1" si="11"/>
        <v>2.7000148132429569E-2</v>
      </c>
      <c r="N29" s="218">
        <f t="shared" ca="1" si="12"/>
        <v>2.568378652252612E-2</v>
      </c>
      <c r="O29" s="220">
        <f>NAC_d!B29</f>
        <v>43435</v>
      </c>
      <c r="P29" s="219">
        <f t="shared" ca="1" si="17"/>
        <v>0.47704328829711229</v>
      </c>
      <c r="Q29" s="219">
        <f t="shared" ca="1" si="18"/>
        <v>0.47662902273504204</v>
      </c>
      <c r="R29" s="219">
        <f t="shared" ca="1" si="19"/>
        <v>0.47708810595934059</v>
      </c>
      <c r="S29" s="219">
        <f t="shared" ca="1" si="20"/>
        <v>0.48018084998105648</v>
      </c>
      <c r="T29" s="219">
        <f t="shared" ca="1" si="21"/>
        <v>0.47606144976721199</v>
      </c>
      <c r="U29" s="219">
        <f t="shared" ca="1" si="22"/>
        <v>0.47736782177166059</v>
      </c>
      <c r="W29">
        <f>AD1</f>
        <v>9</v>
      </c>
      <c r="X29">
        <f>AF1-1</f>
        <v>2025</v>
      </c>
      <c r="Y29" s="35">
        <f t="shared" si="13"/>
        <v>45901</v>
      </c>
      <c r="Z29" t="s">
        <v>248</v>
      </c>
      <c r="AA29" s="38">
        <f t="shared" ca="1" si="14"/>
        <v>2.0885193194481788</v>
      </c>
      <c r="AB29" s="48">
        <f ca="1">VLOOKUP(Y29,$H$6:$N$264,4,FALSE)</f>
        <v>2.0885193194481788E-2</v>
      </c>
    </row>
    <row r="30" spans="1:28" x14ac:dyDescent="0.2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3" cm="1">
        <f t="array" aca="1" ref="G30" ca="1">SUMPRODUCT($B$3:$F$3/100,B30:F30)</f>
        <v>379.6695413636017</v>
      </c>
      <c r="H30" s="35">
        <f>NAC_d!B30</f>
        <v>43466</v>
      </c>
      <c r="I30" s="216">
        <f t="shared" ca="1" si="7"/>
        <v>3.0275950418839237E-2</v>
      </c>
      <c r="J30" s="217">
        <f t="shared" ca="1" si="8"/>
        <v>2.9664330910262882E-2</v>
      </c>
      <c r="K30" s="217">
        <f t="shared" ca="1" si="9"/>
        <v>2.9389828379050797E-2</v>
      </c>
      <c r="L30" s="217">
        <f t="shared" ca="1" si="10"/>
        <v>2.9120798423308836E-2</v>
      </c>
      <c r="M30" s="217">
        <f t="shared" ca="1" si="11"/>
        <v>2.8628060804373634E-2</v>
      </c>
      <c r="N30" s="218">
        <f t="shared" ca="1" si="12"/>
        <v>2.92335087230704E-2</v>
      </c>
      <c r="O30" s="220">
        <f>NAC_d!B30</f>
        <v>43466</v>
      </c>
      <c r="P30" s="219">
        <f t="shared" ca="1" si="17"/>
        <v>0.49506741208952199</v>
      </c>
      <c r="Q30" s="219">
        <f t="shared" ca="1" si="18"/>
        <v>0.49489334887743874</v>
      </c>
      <c r="R30" s="219">
        <f t="shared" ca="1" si="19"/>
        <v>0.49409930097200183</v>
      </c>
      <c r="S30" s="219">
        <f t="shared" ca="1" si="20"/>
        <v>0.49627758342146056</v>
      </c>
      <c r="T30" s="219">
        <f t="shared" ca="1" si="21"/>
        <v>0.49114774629914337</v>
      </c>
      <c r="U30" s="219">
        <f t="shared" ca="1" si="22"/>
        <v>0.4938690555597387</v>
      </c>
      <c r="W30">
        <f>+IF(W29=12,1,+W29+1)</f>
        <v>10</v>
      </c>
      <c r="X30">
        <f>+IF(W30=1,X29+1,X29)</f>
        <v>2025</v>
      </c>
      <c r="Y30" s="35">
        <f t="shared" si="13"/>
        <v>45931</v>
      </c>
      <c r="Z30" t="str">
        <f>Z29</f>
        <v>Q3</v>
      </c>
      <c r="AA30" s="38">
        <f t="shared" ca="1" si="14"/>
        <v>2.3418202792395926</v>
      </c>
      <c r="AB30" s="48">
        <f t="shared" ref="AB30:AB41" ca="1" si="26">VLOOKUP(Y30,$H$6:$N$264,4,FALSE)</f>
        <v>2.3418202792395926E-2</v>
      </c>
    </row>
    <row r="31" spans="1:28" x14ac:dyDescent="0.2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3" cm="1">
        <f t="array" aca="1" ref="G31" ca="1">SUMPRODUCT($B$3:$F$3/100,B31:F31)</f>
        <v>393.94226288842714</v>
      </c>
      <c r="H31" s="35">
        <f>NAC_d!B31</f>
        <v>43497</v>
      </c>
      <c r="I31" s="216">
        <f t="shared" ca="1" si="7"/>
        <v>4.1900288931419949E-2</v>
      </c>
      <c r="J31" s="217">
        <f t="shared" ca="1" si="8"/>
        <v>3.9824555912752579E-2</v>
      </c>
      <c r="K31" s="217">
        <f t="shared" ca="1" si="9"/>
        <v>3.814021877732765E-2</v>
      </c>
      <c r="L31" s="217">
        <f t="shared" ca="1" si="10"/>
        <v>3.6578980640844749E-2</v>
      </c>
      <c r="M31" s="217">
        <f t="shared" ca="1" si="11"/>
        <v>3.5301992408860006E-2</v>
      </c>
      <c r="N31" s="218">
        <f t="shared" ca="1" si="12"/>
        <v>3.7592484963540285E-2</v>
      </c>
      <c r="O31" s="220">
        <f>NAC_d!B31</f>
        <v>43497</v>
      </c>
      <c r="P31" s="219">
        <f t="shared" ca="1" si="17"/>
        <v>0.52308303761495201</v>
      </c>
      <c r="Q31" s="219">
        <f t="shared" ca="1" si="18"/>
        <v>0.51737518647294301</v>
      </c>
      <c r="R31" s="219">
        <f t="shared" ca="1" si="19"/>
        <v>0.51456027020181971</v>
      </c>
      <c r="S31" s="219">
        <f t="shared" ca="1" si="20"/>
        <v>0.51386769714240565</v>
      </c>
      <c r="T31" s="219">
        <f t="shared" ca="1" si="21"/>
        <v>0.50708020448748892</v>
      </c>
      <c r="U31" s="219">
        <f t="shared" ca="1" si="22"/>
        <v>0.51345264510661104</v>
      </c>
      <c r="W31">
        <f t="shared" ref="W31:W41" si="27">+IF(W30=12,1,+W30+1)</f>
        <v>11</v>
      </c>
      <c r="X31">
        <f t="shared" ref="X31:X41" si="28">+IF(W31=1,X30+1,X30)</f>
        <v>2025</v>
      </c>
      <c r="Y31" s="35">
        <f t="shared" si="13"/>
        <v>45962</v>
      </c>
      <c r="Z31" t="str">
        <f t="shared" ref="Z31:Z41" si="29">Z30</f>
        <v>Q3</v>
      </c>
      <c r="AA31" s="38">
        <f t="shared" ca="1" si="14"/>
        <v>2.4858128959802883</v>
      </c>
      <c r="AB31" s="48">
        <f t="shared" ca="1" si="26"/>
        <v>2.4858128959802883E-2</v>
      </c>
    </row>
    <row r="32" spans="1:28" x14ac:dyDescent="0.2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3" cm="1">
        <f t="array" aca="1" ref="G32" ca="1">SUMPRODUCT($B$3:$F$3/100,B32:F32)</f>
        <v>412.41058933000159</v>
      </c>
      <c r="H32" s="35">
        <f>NAC_d!B32</f>
        <v>43525</v>
      </c>
      <c r="I32" s="216">
        <f t="shared" ca="1" si="7"/>
        <v>4.8676804765317216E-2</v>
      </c>
      <c r="J32" s="217">
        <f t="shared" ca="1" si="8"/>
        <v>4.8664187955512972E-2</v>
      </c>
      <c r="K32" s="217">
        <f t="shared" ca="1" si="9"/>
        <v>4.7530600838530779E-2</v>
      </c>
      <c r="L32" s="217">
        <f t="shared" ca="1" si="10"/>
        <v>4.6544721199983874E-2</v>
      </c>
      <c r="M32" s="217">
        <f t="shared" ca="1" si="11"/>
        <v>4.5217985424365725E-2</v>
      </c>
      <c r="N32" s="218">
        <f t="shared" ca="1" si="12"/>
        <v>4.688079493213726E-2</v>
      </c>
      <c r="O32" s="220">
        <f>NAC_d!B32</f>
        <v>43525</v>
      </c>
      <c r="P32" s="219">
        <f t="shared" ca="1" si="17"/>
        <v>0.560775790448095</v>
      </c>
      <c r="Q32" s="219">
        <f t="shared" ca="1" si="18"/>
        <v>0.55302754988090697</v>
      </c>
      <c r="R32" s="219">
        <f t="shared" ca="1" si="19"/>
        <v>0.55010115751875688</v>
      </c>
      <c r="S32" s="219">
        <f t="shared" ca="1" si="20"/>
        <v>0.54777003074688912</v>
      </c>
      <c r="T32" s="219">
        <f t="shared" ca="1" si="21"/>
        <v>0.53840871744652641</v>
      </c>
      <c r="U32" s="219">
        <f t="shared" ca="1" si="22"/>
        <v>0.54754129792598749</v>
      </c>
      <c r="W32">
        <f t="shared" si="27"/>
        <v>12</v>
      </c>
      <c r="X32">
        <f t="shared" si="28"/>
        <v>2025</v>
      </c>
      <c r="Y32" s="35">
        <f t="shared" si="13"/>
        <v>45992</v>
      </c>
      <c r="Z32" t="str">
        <f t="shared" si="29"/>
        <v>Q3</v>
      </c>
      <c r="AA32" s="38">
        <f t="shared" ca="1" si="14"/>
        <v>2.8310238416668465</v>
      </c>
      <c r="AB32" s="48">
        <f t="shared" ca="1" si="26"/>
        <v>2.8310238416668465E-2</v>
      </c>
    </row>
    <row r="33" spans="1:28" x14ac:dyDescent="0.2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3" cm="1">
        <f t="array" aca="1" ref="G33" ca="1">SUMPRODUCT($B$3:$F$3/100,B33:F33)</f>
        <v>426.54810501275722</v>
      </c>
      <c r="H33" s="35">
        <f>NAC_d!B33</f>
        <v>43556</v>
      </c>
      <c r="I33" s="216">
        <f t="shared" ca="1" si="7"/>
        <v>3.3429615356995512E-2</v>
      </c>
      <c r="J33" s="217">
        <f t="shared" ca="1" si="8"/>
        <v>3.3091993926273489E-2</v>
      </c>
      <c r="K33" s="217">
        <f t="shared" ca="1" si="9"/>
        <v>3.4275146679484392E-2</v>
      </c>
      <c r="L33" s="217">
        <f t="shared" ca="1" si="10"/>
        <v>3.4711869474993495E-2</v>
      </c>
      <c r="M33" s="217">
        <f t="shared" ca="1" si="11"/>
        <v>3.4881521285517358E-2</v>
      </c>
      <c r="N33" s="218">
        <f t="shared" ca="1" si="12"/>
        <v>3.4280195631550825E-2</v>
      </c>
      <c r="O33" s="220">
        <f>NAC_d!B33</f>
        <v>43556</v>
      </c>
      <c r="P33" s="219">
        <f t="shared" ca="1" si="17"/>
        <v>0.57095678928225291</v>
      </c>
      <c r="Q33" s="219">
        <f t="shared" ca="1" si="18"/>
        <v>0.56274557801351843</v>
      </c>
      <c r="R33" s="219">
        <f t="shared" ca="1" si="19"/>
        <v>0.56043161268130026</v>
      </c>
      <c r="S33" s="219">
        <f t="shared" ca="1" si="20"/>
        <v>0.558359306637078</v>
      </c>
      <c r="T33" s="219">
        <f t="shared" ca="1" si="21"/>
        <v>0.54949894838906221</v>
      </c>
      <c r="U33" s="219">
        <f t="shared" ca="1" si="22"/>
        <v>0.55806078976985574</v>
      </c>
      <c r="W33">
        <f t="shared" si="27"/>
        <v>1</v>
      </c>
      <c r="X33">
        <f t="shared" si="28"/>
        <v>2026</v>
      </c>
      <c r="Y33" s="35">
        <f t="shared" si="13"/>
        <v>46023</v>
      </c>
      <c r="Z33" t="str">
        <f t="shared" si="29"/>
        <v>Q3</v>
      </c>
      <c r="AA33" s="38">
        <f t="shared" ca="1" si="14"/>
        <v>2.9665486822785248</v>
      </c>
      <c r="AB33" s="48">
        <f t="shared" ca="1" si="26"/>
        <v>2.9665486822785248E-2</v>
      </c>
    </row>
    <row r="34" spans="1:28" x14ac:dyDescent="0.2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3" cm="1">
        <f t="array" aca="1" ref="G34" ca="1">SUMPRODUCT($B$3:$F$3/100,B34:F34)</f>
        <v>439.74758741350911</v>
      </c>
      <c r="H34" s="35">
        <f>NAC_d!B34</f>
        <v>43586</v>
      </c>
      <c r="I34" s="216">
        <f t="shared" ca="1" si="7"/>
        <v>3.0060611994275899E-2</v>
      </c>
      <c r="J34" s="217">
        <f t="shared" ca="1" si="8"/>
        <v>3.0561274670690697E-2</v>
      </c>
      <c r="K34" s="217">
        <f t="shared" ca="1" si="9"/>
        <v>3.0607898892988539E-2</v>
      </c>
      <c r="L34" s="217">
        <f t="shared" ca="1" si="10"/>
        <v>3.0998747726159959E-2</v>
      </c>
      <c r="M34" s="217">
        <f t="shared" ca="1" si="11"/>
        <v>3.1613050950164645E-2</v>
      </c>
      <c r="N34" s="218">
        <f t="shared" ca="1" si="12"/>
        <v>3.0944885806859057E-2</v>
      </c>
      <c r="O34" s="220">
        <f>NAC_d!B34</f>
        <v>43586</v>
      </c>
      <c r="P34" s="219">
        <f t="shared" ca="1" si="17"/>
        <v>0.58225943527465773</v>
      </c>
      <c r="Q34" s="219">
        <f t="shared" ca="1" si="18"/>
        <v>0.57700856926504174</v>
      </c>
      <c r="R34" s="219">
        <f t="shared" ca="1" si="19"/>
        <v>0.57480699673567082</v>
      </c>
      <c r="S34" s="219">
        <f t="shared" ca="1" si="20"/>
        <v>0.57405796624795102</v>
      </c>
      <c r="T34" s="219">
        <f t="shared" ca="1" si="21"/>
        <v>0.5674384155095944</v>
      </c>
      <c r="U34" s="219">
        <f t="shared" ca="1" si="22"/>
        <v>0.57350061744924918</v>
      </c>
      <c r="W34">
        <f t="shared" si="27"/>
        <v>2</v>
      </c>
      <c r="X34">
        <f t="shared" si="28"/>
        <v>2026</v>
      </c>
      <c r="Y34" s="35">
        <f t="shared" si="13"/>
        <v>46054</v>
      </c>
      <c r="Z34" t="str">
        <f t="shared" si="29"/>
        <v>Q3</v>
      </c>
      <c r="AA34" s="38">
        <f t="shared" ca="1" si="14"/>
        <v>2.9624767494359938</v>
      </c>
      <c r="AB34" s="48">
        <f t="shared" ca="1" si="26"/>
        <v>2.9624767494359938E-2</v>
      </c>
    </row>
    <row r="35" spans="1:28" x14ac:dyDescent="0.2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3" cm="1">
        <f t="array" aca="1" ref="G35" ca="1">SUMPRODUCT($B$3:$F$3/100,B35:F35)</f>
        <v>451.69133996362643</v>
      </c>
      <c r="H35" s="35">
        <f>NAC_d!B35</f>
        <v>43617</v>
      </c>
      <c r="I35" s="216">
        <f t="shared" ca="1" si="7"/>
        <v>2.7309271054097639E-2</v>
      </c>
      <c r="J35" s="217">
        <f t="shared" ca="1" si="8"/>
        <v>2.705100569376917E-2</v>
      </c>
      <c r="K35" s="217">
        <f t="shared" ca="1" si="9"/>
        <v>2.7447325819889956E-2</v>
      </c>
      <c r="L35" s="217">
        <f t="shared" ca="1" si="10"/>
        <v>2.7086578494781799E-2</v>
      </c>
      <c r="M35" s="217">
        <f t="shared" ca="1" si="11"/>
        <v>2.7050576166068208E-2</v>
      </c>
      <c r="N35" s="218">
        <f t="shared" ca="1" si="12"/>
        <v>2.7160473171365496E-2</v>
      </c>
      <c r="O35" s="220">
        <f>NAC_d!B35</f>
        <v>43617</v>
      </c>
      <c r="P35" s="219">
        <f t="shared" ca="1" si="17"/>
        <v>0.56683494640076959</v>
      </c>
      <c r="Q35" s="219">
        <f t="shared" ca="1" si="18"/>
        <v>0.56147358900169086</v>
      </c>
      <c r="R35" s="219">
        <f t="shared" ca="1" si="19"/>
        <v>0.56038512100330884</v>
      </c>
      <c r="S35" s="219">
        <f t="shared" ca="1" si="20"/>
        <v>0.55865711006351582</v>
      </c>
      <c r="T35" s="219">
        <f t="shared" ca="1" si="21"/>
        <v>0.55273444659849957</v>
      </c>
      <c r="U35" s="219">
        <f t="shared" ca="1" si="22"/>
        <v>0.5584757717028439</v>
      </c>
      <c r="W35">
        <f t="shared" si="27"/>
        <v>3</v>
      </c>
      <c r="X35">
        <f t="shared" si="28"/>
        <v>2026</v>
      </c>
      <c r="Y35" s="35">
        <f t="shared" si="13"/>
        <v>46082</v>
      </c>
      <c r="Z35" t="str">
        <f t="shared" si="29"/>
        <v>Q3</v>
      </c>
      <c r="AA35" s="38">
        <f t="shared" ca="1" si="14"/>
        <v>3.3790073368986429</v>
      </c>
      <c r="AB35" s="48">
        <f t="shared" ca="1" si="26"/>
        <v>3.3790073368986429E-2</v>
      </c>
    </row>
    <row r="36" spans="1:28" x14ac:dyDescent="0.2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3" cm="1">
        <f t="array" aca="1" ref="G36" ca="1">SUMPRODUCT($B$3:$F$3/100,B36:F36)</f>
        <v>461.69848082874989</v>
      </c>
      <c r="H36" s="35">
        <f>NAC_d!B36</f>
        <v>43647</v>
      </c>
      <c r="I36" s="216">
        <f t="shared" ca="1" si="7"/>
        <v>2.0917780457721857E-2</v>
      </c>
      <c r="J36" s="217">
        <f t="shared" ca="1" si="8"/>
        <v>2.1351153546524282E-2</v>
      </c>
      <c r="K36" s="217">
        <f t="shared" ca="1" si="9"/>
        <v>2.2001399601035976E-2</v>
      </c>
      <c r="L36" s="217">
        <f t="shared" ca="1" si="10"/>
        <v>2.2263049063394158E-2</v>
      </c>
      <c r="M36" s="217">
        <f t="shared" ca="1" si="11"/>
        <v>2.3019966265682035E-2</v>
      </c>
      <c r="N36" s="218">
        <f t="shared" ca="1" si="12"/>
        <v>2.2154821179279915E-2</v>
      </c>
      <c r="O36" s="220">
        <f>NAC_d!B36</f>
        <v>43647</v>
      </c>
      <c r="P36" s="219">
        <f t="shared" ca="1" si="17"/>
        <v>0.55001972313189995</v>
      </c>
      <c r="Q36" s="219">
        <f t="shared" ca="1" si="18"/>
        <v>0.54737471128688053</v>
      </c>
      <c r="R36" s="219">
        <f t="shared" ca="1" si="19"/>
        <v>0.54652438596785347</v>
      </c>
      <c r="S36" s="219">
        <f t="shared" ca="1" si="20"/>
        <v>0.54503598659483354</v>
      </c>
      <c r="T36" s="219">
        <f t="shared" ca="1" si="21"/>
        <v>0.54097620201591101</v>
      </c>
      <c r="U36" s="219">
        <f t="shared" ca="1" si="22"/>
        <v>0.54495392489728967</v>
      </c>
      <c r="W36">
        <f t="shared" si="27"/>
        <v>4</v>
      </c>
      <c r="X36">
        <f t="shared" si="28"/>
        <v>2026</v>
      </c>
      <c r="Y36" s="35">
        <f t="shared" si="13"/>
        <v>46113</v>
      </c>
      <c r="Z36" t="str">
        <f t="shared" si="29"/>
        <v>Q3</v>
      </c>
      <c r="AA36" s="38">
        <f t="shared" ca="1" si="14"/>
        <v>2.5240179195291645</v>
      </c>
      <c r="AB36" s="48">
        <f t="shared" ca="1" si="26"/>
        <v>2.5240179195291645E-2</v>
      </c>
    </row>
    <row r="37" spans="1:28" x14ac:dyDescent="0.2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3" cm="1">
        <f t="array" aca="1" ref="G37" ca="1">SUMPRODUCT($B$3:$F$3/100,B37:F37)</f>
        <v>479.95270029873825</v>
      </c>
      <c r="H37" s="35">
        <f>NAC_d!B37</f>
        <v>43678</v>
      </c>
      <c r="I37" s="216">
        <f t="shared" ca="1" si="7"/>
        <v>4.0492815415709371E-2</v>
      </c>
      <c r="J37" s="217">
        <f t="shared" ca="1" si="8"/>
        <v>3.9490888020110582E-2</v>
      </c>
      <c r="K37" s="217">
        <f t="shared" ca="1" si="9"/>
        <v>3.9181743889629139E-2</v>
      </c>
      <c r="L37" s="217">
        <f t="shared" ca="1" si="10"/>
        <v>3.9360426238701729E-2</v>
      </c>
      <c r="M37" s="217">
        <f t="shared" ca="1" si="11"/>
        <v>3.9515092804719876E-2</v>
      </c>
      <c r="N37" s="218">
        <f t="shared" ca="1" si="12"/>
        <v>3.9537101004148756E-2</v>
      </c>
      <c r="O37" s="220">
        <f>NAC_d!B37</f>
        <v>43678</v>
      </c>
      <c r="P37" s="219">
        <f t="shared" ca="1" si="17"/>
        <v>0.5520255239040821</v>
      </c>
      <c r="Q37" s="219">
        <f t="shared" ca="1" si="18"/>
        <v>0.54690998696282778</v>
      </c>
      <c r="R37" s="219">
        <f t="shared" ca="1" si="19"/>
        <v>0.54687749210012138</v>
      </c>
      <c r="S37" s="219">
        <f t="shared" ca="1" si="20"/>
        <v>0.54623932195174718</v>
      </c>
      <c r="T37" s="219">
        <f t="shared" ca="1" si="21"/>
        <v>0.54256074281775879</v>
      </c>
      <c r="U37" s="219">
        <f t="shared" ca="1" si="22"/>
        <v>0.54596995824730943</v>
      </c>
      <c r="W37">
        <f t="shared" si="27"/>
        <v>5</v>
      </c>
      <c r="X37">
        <f t="shared" si="28"/>
        <v>2026</v>
      </c>
      <c r="Y37" s="35">
        <f t="shared" si="13"/>
        <v>46143</v>
      </c>
      <c r="Z37" t="str">
        <f t="shared" si="29"/>
        <v>Q3</v>
      </c>
      <c r="AA37" s="38">
        <f t="shared" ca="1" si="14"/>
        <v>2.1521059918131691</v>
      </c>
      <c r="AB37" s="48">
        <f t="shared" ca="1" si="26"/>
        <v>2.1521059918131691E-2</v>
      </c>
    </row>
    <row r="38" spans="1:28" x14ac:dyDescent="0.2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3" cm="1">
        <f t="array" aca="1" ref="G38" ca="1">SUMPRODUCT($B$3:$F$3/100,B38:F38)</f>
        <v>508.12216389022745</v>
      </c>
      <c r="H38" s="35">
        <f>NAC_d!B38</f>
        <v>43709</v>
      </c>
      <c r="I38" s="216">
        <f t="shared" ca="1" si="7"/>
        <v>5.8845030805448451E-2</v>
      </c>
      <c r="J38" s="217">
        <f t="shared" ca="1" si="8"/>
        <v>5.8100070849020691E-2</v>
      </c>
      <c r="K38" s="217">
        <f t="shared" ca="1" si="9"/>
        <v>5.8808278612822562E-2</v>
      </c>
      <c r="L38" s="217">
        <f t="shared" ca="1" si="10"/>
        <v>5.8800864125251984E-2</v>
      </c>
      <c r="M38" s="217">
        <f t="shared" ca="1" si="11"/>
        <v>5.8780504724203819E-2</v>
      </c>
      <c r="N38" s="218">
        <f t="shared" ca="1" si="12"/>
        <v>5.8692166069605589E-2</v>
      </c>
      <c r="O38" s="220">
        <f>NAC_d!B38</f>
        <v>43709</v>
      </c>
      <c r="P38" s="219">
        <f t="shared" ca="1" si="17"/>
        <v>0.54221626640817622</v>
      </c>
      <c r="Q38" s="219">
        <f t="shared" ca="1" si="18"/>
        <v>0.53586812143352525</v>
      </c>
      <c r="R38" s="219">
        <f t="shared" ca="1" si="19"/>
        <v>0.5383318010069591</v>
      </c>
      <c r="S38" s="219">
        <f t="shared" ca="1" si="20"/>
        <v>0.53603011710110726</v>
      </c>
      <c r="T38" s="219">
        <f t="shared" ca="1" si="21"/>
        <v>0.53331321280830024</v>
      </c>
      <c r="U38" s="219">
        <f t="shared" ca="1" si="22"/>
        <v>0.53628546536861066</v>
      </c>
      <c r="W38">
        <f t="shared" si="27"/>
        <v>6</v>
      </c>
      <c r="X38">
        <f t="shared" si="28"/>
        <v>2026</v>
      </c>
      <c r="Y38" s="35">
        <f t="shared" si="13"/>
        <v>46174</v>
      </c>
      <c r="Z38" t="str">
        <f t="shared" si="29"/>
        <v>Q3</v>
      </c>
      <c r="AA38" s="38">
        <f t="shared" ca="1" si="14"/>
        <v>1.8487511986346128</v>
      </c>
      <c r="AB38" s="48">
        <f t="shared" ca="1" si="26"/>
        <v>1.8487511986346128E-2</v>
      </c>
    </row>
    <row r="39" spans="1:28" x14ac:dyDescent="0.2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3" cm="1">
        <f t="array" aca="1" ref="G39" ca="1">SUMPRODUCT($B$3:$F$3/100,B39:F39)</f>
        <v>524.80115836032223</v>
      </c>
      <c r="H39" s="35">
        <f>NAC_d!B39</f>
        <v>43739</v>
      </c>
      <c r="I39" s="216">
        <f t="shared" ca="1" si="7"/>
        <v>3.084879831404419E-2</v>
      </c>
      <c r="J39" s="217">
        <f t="shared" ca="1" si="8"/>
        <v>3.1438680097186422E-2</v>
      </c>
      <c r="K39" s="217">
        <f t="shared" ca="1" si="9"/>
        <v>3.2334112908326329E-2</v>
      </c>
      <c r="L39" s="217">
        <f t="shared" ca="1" si="10"/>
        <v>3.3112336957265676E-2</v>
      </c>
      <c r="M39" s="217">
        <f t="shared" ca="1" si="11"/>
        <v>3.430907387256199E-2</v>
      </c>
      <c r="N39" s="218">
        <f t="shared" ca="1" si="12"/>
        <v>3.2824772575159811E-2</v>
      </c>
      <c r="O39" s="220">
        <f>NAC_d!B39</f>
        <v>43739</v>
      </c>
      <c r="P39" s="219">
        <f t="shared" ca="1" si="17"/>
        <v>0.50715522494377052</v>
      </c>
      <c r="Q39" s="219">
        <f t="shared" ca="1" si="18"/>
        <v>0.50344039556987696</v>
      </c>
      <c r="R39" s="219">
        <f t="shared" ca="1" si="19"/>
        <v>0.50559312376561594</v>
      </c>
      <c r="S39" s="219">
        <f t="shared" ca="1" si="20"/>
        <v>0.50480422449958273</v>
      </c>
      <c r="T39" s="219">
        <f t="shared" ca="1" si="21"/>
        <v>0.50566279288272686</v>
      </c>
      <c r="U39" s="219">
        <f t="shared" ca="1" si="22"/>
        <v>0.50529570729581197</v>
      </c>
      <c r="W39">
        <f t="shared" si="27"/>
        <v>7</v>
      </c>
      <c r="X39">
        <f t="shared" si="28"/>
        <v>2026</v>
      </c>
      <c r="Y39" s="35">
        <f t="shared" si="13"/>
        <v>46204</v>
      </c>
      <c r="Z39" t="str">
        <f t="shared" si="29"/>
        <v>Q3</v>
      </c>
      <c r="AA39" s="38">
        <f t="shared" ca="1" si="14"/>
        <v>2.0654155651328887</v>
      </c>
      <c r="AB39" s="48">
        <f t="shared" ca="1" si="26"/>
        <v>2.0654155651328887E-2</v>
      </c>
    </row>
    <row r="40" spans="1:28" x14ac:dyDescent="0.2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3" cm="1">
        <f t="array" aca="1" ref="G40" ca="1">SUMPRODUCT($B$3:$F$3/100,B40:F40)</f>
        <v>547.22515751049059</v>
      </c>
      <c r="H40" s="35">
        <f>NAC_d!B40</f>
        <v>43770</v>
      </c>
      <c r="I40" s="216">
        <f t="shared" ca="1" si="7"/>
        <v>4.3698127278632537E-2</v>
      </c>
      <c r="J40" s="217">
        <f t="shared" ca="1" si="8"/>
        <v>4.3152749830523751E-2</v>
      </c>
      <c r="K40" s="217">
        <f t="shared" ca="1" si="9"/>
        <v>4.3781213563246935E-2</v>
      </c>
      <c r="L40" s="217">
        <f t="shared" ca="1" si="10"/>
        <v>4.2948792304206673E-2</v>
      </c>
      <c r="M40" s="217">
        <f t="shared" ca="1" si="11"/>
        <v>4.1431736774746764E-2</v>
      </c>
      <c r="N40" s="218">
        <f t="shared" ca="1" si="12"/>
        <v>4.2728562604986253E-2</v>
      </c>
      <c r="O40" s="220">
        <f>NAC_d!B40</f>
        <v>43770</v>
      </c>
      <c r="P40" s="219">
        <f t="shared" ca="1" si="17"/>
        <v>0.5245766910528793</v>
      </c>
      <c r="Q40" s="219">
        <f t="shared" ca="1" si="18"/>
        <v>0.52120316690590895</v>
      </c>
      <c r="R40" s="219">
        <f t="shared" ca="1" si="19"/>
        <v>0.52276153708412321</v>
      </c>
      <c r="S40" s="219">
        <f t="shared" ca="1" si="20"/>
        <v>0.52114038293655041</v>
      </c>
      <c r="T40" s="219">
        <f t="shared" ca="1" si="21"/>
        <v>0.52021172125098181</v>
      </c>
      <c r="U40" s="219">
        <f t="shared" ca="1" si="22"/>
        <v>0.52155517271111296</v>
      </c>
      <c r="W40">
        <f t="shared" si="27"/>
        <v>8</v>
      </c>
      <c r="X40">
        <f t="shared" si="28"/>
        <v>2026</v>
      </c>
      <c r="Y40" s="35">
        <f t="shared" si="13"/>
        <v>46235</v>
      </c>
      <c r="Z40" t="str">
        <f t="shared" si="29"/>
        <v>Q3</v>
      </c>
      <c r="AA40" s="38">
        <f t="shared" ca="1" si="14"/>
        <v>1.6558865577501525</v>
      </c>
      <c r="AB40" s="48">
        <f t="shared" ca="1" si="26"/>
        <v>1.6558865577501525E-2</v>
      </c>
    </row>
    <row r="41" spans="1:28" x14ac:dyDescent="0.2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3" cm="1">
        <f t="array" aca="1" ref="G41" ca="1">SUMPRODUCT($B$3:$F$3/100,B41:F41)</f>
        <v>567.68786828813904</v>
      </c>
      <c r="H41" s="35">
        <f>NAC_d!B41</f>
        <v>43800</v>
      </c>
      <c r="I41" s="216">
        <f t="shared" ca="1" si="7"/>
        <v>3.5526792012547492E-2</v>
      </c>
      <c r="J41" s="217">
        <f t="shared" ca="1" si="8"/>
        <v>3.6498969998241426E-2</v>
      </c>
      <c r="K41" s="217">
        <f t="shared" ca="1" si="9"/>
        <v>3.6788602142001636E-2</v>
      </c>
      <c r="L41" s="217">
        <f t="shared" ca="1" si="10"/>
        <v>3.7722778502324195E-2</v>
      </c>
      <c r="M41" s="217">
        <f t="shared" ca="1" si="11"/>
        <v>3.8632924630011889E-2</v>
      </c>
      <c r="N41" s="218">
        <f t="shared" ca="1" si="12"/>
        <v>3.7393585614265534E-2</v>
      </c>
      <c r="O41" s="220">
        <f>NAC_d!B41</f>
        <v>43800</v>
      </c>
      <c r="P41" s="219">
        <f t="shared" ca="1" si="17"/>
        <v>0.54262279073523678</v>
      </c>
      <c r="Q41" s="219">
        <f t="shared" ca="1" si="18"/>
        <v>0.53808278643964536</v>
      </c>
      <c r="R41" s="219">
        <f t="shared" ca="1" si="19"/>
        <v>0.54018193584987428</v>
      </c>
      <c r="S41" s="219">
        <f t="shared" ca="1" si="20"/>
        <v>0.53867245050516921</v>
      </c>
      <c r="T41" s="219">
        <f t="shared" ca="1" si="21"/>
        <v>0.53743107921745925</v>
      </c>
      <c r="U41" s="219">
        <f t="shared" ca="1" si="22"/>
        <v>0.53892612622871816</v>
      </c>
      <c r="W41">
        <f t="shared" si="27"/>
        <v>9</v>
      </c>
      <c r="X41">
        <f t="shared" si="28"/>
        <v>2026</v>
      </c>
      <c r="Y41" s="35">
        <f t="shared" si="13"/>
        <v>46266</v>
      </c>
      <c r="Z41" t="str">
        <f t="shared" si="29"/>
        <v>Q3</v>
      </c>
      <c r="AA41" s="38">
        <f t="shared" ca="1" si="14"/>
        <v>1.9521477164662127</v>
      </c>
      <c r="AB41" s="48">
        <f t="shared" ca="1" si="26"/>
        <v>1.9521477164662127E-2</v>
      </c>
    </row>
    <row r="42" spans="1:28" x14ac:dyDescent="0.2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3" cm="1">
        <f t="array" aca="1" ref="G42" ca="1">SUMPRODUCT($B$3:$F$3/100,B42:F42)</f>
        <v>580.5321251460042</v>
      </c>
      <c r="H42" s="35">
        <f>NAC_d!B42</f>
        <v>43831</v>
      </c>
      <c r="I42" s="216">
        <f t="shared" ca="1" si="7"/>
        <v>2.8272491293227064E-2</v>
      </c>
      <c r="J42" s="217">
        <f t="shared" ca="1" si="8"/>
        <v>2.4514171788652117E-2</v>
      </c>
      <c r="K42" s="217">
        <f t="shared" ca="1" si="9"/>
        <v>2.3769248667909304E-2</v>
      </c>
      <c r="L42" s="217">
        <f t="shared" ca="1" si="10"/>
        <v>2.1924876442099173E-2</v>
      </c>
      <c r="M42" s="217">
        <f t="shared" ca="1" si="11"/>
        <v>1.9450762977380576E-2</v>
      </c>
      <c r="N42" s="218">
        <f t="shared" ca="1" si="12"/>
        <v>2.2625561642874326E-2</v>
      </c>
      <c r="O42" s="220">
        <f>NAC_d!B42</f>
        <v>43831</v>
      </c>
      <c r="P42" s="219">
        <f t="shared" ca="1" si="17"/>
        <v>0.5396230296457738</v>
      </c>
      <c r="Q42" s="219">
        <f t="shared" ca="1" si="18"/>
        <v>0.53038962775231724</v>
      </c>
      <c r="R42" s="219">
        <f t="shared" ca="1" si="19"/>
        <v>0.53177237602963023</v>
      </c>
      <c r="S42" s="219">
        <f t="shared" ca="1" si="20"/>
        <v>0.52791359019893958</v>
      </c>
      <c r="T42" s="219">
        <f t="shared" ca="1" si="21"/>
        <v>0.52371430107374373</v>
      </c>
      <c r="U42" s="219">
        <f t="shared" ca="1" si="22"/>
        <v>0.52904581984900534</v>
      </c>
      <c r="W42">
        <f>AD1</f>
        <v>9</v>
      </c>
      <c r="X42">
        <f>AF1-1</f>
        <v>2025</v>
      </c>
      <c r="Y42" s="35">
        <f t="shared" si="13"/>
        <v>45901</v>
      </c>
      <c r="Z42" t="s">
        <v>249</v>
      </c>
      <c r="AA42" s="38">
        <f t="shared" ca="1" si="14"/>
        <v>2.1063538175059682</v>
      </c>
      <c r="AB42" s="48">
        <f ca="1">VLOOKUP(Y42,$H$6:$N$264,5,FALSE)</f>
        <v>2.1063538175059682E-2</v>
      </c>
    </row>
    <row r="43" spans="1:28" x14ac:dyDescent="0.2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3" cm="1">
        <f t="array" aca="1" ref="G43" ca="1">SUMPRODUCT($B$3:$F$3/100,B43:F43)</f>
        <v>592.10274909898669</v>
      </c>
      <c r="H43" s="35">
        <f>NAC_d!B43</f>
        <v>43862</v>
      </c>
      <c r="I43" s="216">
        <f t="shared" ca="1" si="7"/>
        <v>2.1494207363257356E-2</v>
      </c>
      <c r="J43" s="217">
        <f t="shared" ca="1" si="8"/>
        <v>2.007428248280263E-2</v>
      </c>
      <c r="K43" s="217">
        <f t="shared" ca="1" si="9"/>
        <v>2.0422185488557121E-2</v>
      </c>
      <c r="L43" s="217">
        <f t="shared" ca="1" si="10"/>
        <v>1.978342629348262E-2</v>
      </c>
      <c r="M43" s="217">
        <f t="shared" ca="1" si="11"/>
        <v>1.9100328313324422E-2</v>
      </c>
      <c r="N43" s="218">
        <f t="shared" ca="1" si="12"/>
        <v>1.9931065744333232E-2</v>
      </c>
      <c r="O43" s="220">
        <f>NAC_d!B43</f>
        <v>43862</v>
      </c>
      <c r="P43" s="219">
        <f t="shared" ca="1" si="17"/>
        <v>0.50946882634922286</v>
      </c>
      <c r="Q43" s="219">
        <f t="shared" ca="1" si="18"/>
        <v>0.50132163408877495</v>
      </c>
      <c r="R43" s="219">
        <f t="shared" ca="1" si="19"/>
        <v>0.50562947793318958</v>
      </c>
      <c r="S43" s="219">
        <f t="shared" ca="1" si="20"/>
        <v>0.50315700510361538</v>
      </c>
      <c r="T43" s="219">
        <f t="shared" ca="1" si="21"/>
        <v>0.49986936745575483</v>
      </c>
      <c r="U43" s="219">
        <f t="shared" ca="1" si="22"/>
        <v>0.50301910934263683</v>
      </c>
      <c r="W43">
        <f>+IF(W42=12,1,+W42+1)</f>
        <v>10</v>
      </c>
      <c r="X43">
        <f>+IF(W43=1,X42+1,X42)</f>
        <v>2025</v>
      </c>
      <c r="Y43" s="35">
        <f t="shared" si="13"/>
        <v>45931</v>
      </c>
      <c r="Z43" t="str">
        <f>Z42</f>
        <v>Q4</v>
      </c>
      <c r="AA43" s="38">
        <f t="shared" ca="1" si="14"/>
        <v>2.3539999366905429</v>
      </c>
      <c r="AB43" s="48">
        <f t="shared" ref="AB43:AB54" ca="1" si="30">VLOOKUP(Y43,$H$6:$N$264,5,FALSE)</f>
        <v>2.3539999366905429E-2</v>
      </c>
    </row>
    <row r="44" spans="1:28" x14ac:dyDescent="0.2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3" cm="1">
        <f t="array" aca="1" ref="G44" ca="1">SUMPRODUCT($B$3:$F$3/100,B44:F44)</f>
        <v>611.90384718901169</v>
      </c>
      <c r="H44" s="35">
        <f>NAC_d!B44</f>
        <v>43891</v>
      </c>
      <c r="I44" s="216">
        <f t="shared" ca="1" si="7"/>
        <v>3.4353827680125848E-2</v>
      </c>
      <c r="J44" s="217">
        <f t="shared" ca="1" si="8"/>
        <v>3.5039342505387427E-2</v>
      </c>
      <c r="K44" s="217">
        <f t="shared" ca="1" si="9"/>
        <v>3.390324172219672E-2</v>
      </c>
      <c r="L44" s="217">
        <f t="shared" ca="1" si="10"/>
        <v>3.2927530583364284E-2</v>
      </c>
      <c r="M44" s="217">
        <f t="shared" ca="1" si="11"/>
        <v>3.2426889047444174E-2</v>
      </c>
      <c r="N44" s="218">
        <f t="shared" ca="1" si="12"/>
        <v>3.3441996545627628E-2</v>
      </c>
      <c r="O44" s="220">
        <f>NAC_d!B44</f>
        <v>43891</v>
      </c>
      <c r="P44" s="219">
        <f t="shared" ca="1" si="17"/>
        <v>0.48885228623661026</v>
      </c>
      <c r="Q44" s="219">
        <f t="shared" ca="1" si="18"/>
        <v>0.48181560396938128</v>
      </c>
      <c r="R44" s="219">
        <f t="shared" ca="1" si="19"/>
        <v>0.48604269586161108</v>
      </c>
      <c r="S44" s="219">
        <f t="shared" ca="1" si="20"/>
        <v>0.48359857147859753</v>
      </c>
      <c r="T44" s="219">
        <f t="shared" ca="1" si="21"/>
        <v>0.48151436983855467</v>
      </c>
      <c r="U44" s="219">
        <f t="shared" ca="1" si="22"/>
        <v>0.48372486793587188</v>
      </c>
      <c r="W44">
        <f t="shared" ref="W44:W54" si="31">+IF(W43=12,1,+W43+1)</f>
        <v>11</v>
      </c>
      <c r="X44">
        <f t="shared" ref="X44:X54" si="32">+IF(W44=1,X43+1,X43)</f>
        <v>2025</v>
      </c>
      <c r="Y44" s="35">
        <f t="shared" si="13"/>
        <v>45962</v>
      </c>
      <c r="Z44" t="str">
        <f t="shared" ref="Z44:Z54" si="33">Z43</f>
        <v>Q4</v>
      </c>
      <c r="AA44" s="38">
        <f t="shared" ca="1" si="14"/>
        <v>2.4754447538777535</v>
      </c>
      <c r="AB44" s="48">
        <f t="shared" ca="1" si="30"/>
        <v>2.4754447538777535E-2</v>
      </c>
    </row>
    <row r="45" spans="1:28" x14ac:dyDescent="0.2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3" cm="1">
        <f t="array" aca="1" ref="G45" ca="1">SUMPRODUCT($B$3:$F$3/100,B45:F45)</f>
        <v>621.03432044227407</v>
      </c>
      <c r="H45" s="35">
        <f>NAC_d!B45</f>
        <v>43922</v>
      </c>
      <c r="I45" s="216">
        <f t="shared" ca="1" si="7"/>
        <v>1.9323526095876842E-2</v>
      </c>
      <c r="J45" s="217">
        <f t="shared" ca="1" si="8"/>
        <v>1.656810775577866E-2</v>
      </c>
      <c r="K45" s="217">
        <f t="shared" ca="1" si="9"/>
        <v>1.5373023252562845E-2</v>
      </c>
      <c r="L45" s="217">
        <f t="shared" ca="1" si="10"/>
        <v>1.417123484057603E-2</v>
      </c>
      <c r="M45" s="217">
        <f t="shared" ca="1" si="11"/>
        <v>1.2716554365851618E-2</v>
      </c>
      <c r="N45" s="218">
        <f t="shared" ca="1" si="12"/>
        <v>1.4921418283618149E-2</v>
      </c>
      <c r="O45" s="220">
        <f>NAC_d!B45</f>
        <v>43922</v>
      </c>
      <c r="P45" s="219">
        <f t="shared" ca="1" si="17"/>
        <v>0.46852977666829365</v>
      </c>
      <c r="Q45" s="219">
        <f t="shared" ca="1" si="18"/>
        <v>0.45811456620158642</v>
      </c>
      <c r="R45" s="219">
        <f t="shared" ca="1" si="19"/>
        <v>0.45888419500714162</v>
      </c>
      <c r="S45" s="219">
        <f t="shared" ca="1" si="20"/>
        <v>0.45414683993873628</v>
      </c>
      <c r="T45" s="219">
        <f t="shared" ca="1" si="21"/>
        <v>0.44978347473310287</v>
      </c>
      <c r="U45" s="219">
        <f t="shared" ca="1" si="22"/>
        <v>0.45595376733346438</v>
      </c>
      <c r="W45">
        <f t="shared" si="31"/>
        <v>12</v>
      </c>
      <c r="X45">
        <f t="shared" si="32"/>
        <v>2025</v>
      </c>
      <c r="Y45" s="35">
        <f t="shared" si="13"/>
        <v>45992</v>
      </c>
      <c r="Z45" t="str">
        <f t="shared" si="33"/>
        <v>Q4</v>
      </c>
      <c r="AA45" s="38">
        <f t="shared" ref="AA45:AA54" ca="1" si="34">AB45*100</f>
        <v>2.8318716264148058</v>
      </c>
      <c r="AB45" s="48">
        <f t="shared" ca="1" si="30"/>
        <v>2.8318716264148058E-2</v>
      </c>
    </row>
    <row r="46" spans="1:28" x14ac:dyDescent="0.2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3" cm="1">
        <f t="array" aca="1" ref="G46" ca="1">SUMPRODUCT($B$3:$F$3/100,B46:F46)</f>
        <v>630.55557020338426</v>
      </c>
      <c r="H46" s="35">
        <f>NAC_d!B46</f>
        <v>43952</v>
      </c>
      <c r="I46" s="216">
        <f t="shared" ca="1" si="7"/>
        <v>1.4927766615607796E-2</v>
      </c>
      <c r="J46" s="217">
        <f t="shared" ca="1" si="8"/>
        <v>1.4939639552299377E-2</v>
      </c>
      <c r="K46" s="217">
        <f t="shared" ca="1" si="9"/>
        <v>1.518289228144476E-2</v>
      </c>
      <c r="L46" s="217">
        <f t="shared" ca="1" si="10"/>
        <v>1.5538254190850864E-2</v>
      </c>
      <c r="M46" s="217">
        <f t="shared" ca="1" si="11"/>
        <v>1.561469761127765E-2</v>
      </c>
      <c r="N46" s="218">
        <f t="shared" ca="1" si="12"/>
        <v>1.5331277914446995E-2</v>
      </c>
      <c r="O46" s="220">
        <f>NAC_d!B46</f>
        <v>43952</v>
      </c>
      <c r="P46" s="219">
        <f t="shared" ca="1" si="17"/>
        <v>0.44695528504564441</v>
      </c>
      <c r="Q46" s="219">
        <f t="shared" ca="1" si="18"/>
        <v>0.43601191760236424</v>
      </c>
      <c r="R46" s="219">
        <f t="shared" ca="1" si="19"/>
        <v>0.43704921938000596</v>
      </c>
      <c r="S46" s="219">
        <f t="shared" ca="1" si="20"/>
        <v>0.43234096687841861</v>
      </c>
      <c r="T46" s="219">
        <f t="shared" ca="1" si="21"/>
        <v>0.42730009467863717</v>
      </c>
      <c r="U46" s="219">
        <f t="shared" ca="1" si="22"/>
        <v>0.43390342153361749</v>
      </c>
      <c r="W46">
        <f t="shared" si="31"/>
        <v>1</v>
      </c>
      <c r="X46">
        <f t="shared" si="32"/>
        <v>2026</v>
      </c>
      <c r="Y46" s="35">
        <f t="shared" si="13"/>
        <v>46023</v>
      </c>
      <c r="Z46" t="str">
        <f t="shared" si="33"/>
        <v>Q4</v>
      </c>
      <c r="AA46" s="38">
        <f t="shared" ca="1" si="34"/>
        <v>2.851179080905708</v>
      </c>
      <c r="AB46" s="48">
        <f t="shared" ca="1" si="30"/>
        <v>2.851179080905708E-2</v>
      </c>
    </row>
    <row r="47" spans="1:28" x14ac:dyDescent="0.2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3" cm="1">
        <f t="array" aca="1" ref="G47" ca="1">SUMPRODUCT($B$3:$F$3/100,B47:F47)</f>
        <v>644.51994470464729</v>
      </c>
      <c r="H47" s="35">
        <f>NAC_d!B47</f>
        <v>43983</v>
      </c>
      <c r="I47" s="216">
        <f t="shared" ca="1" si="7"/>
        <v>2.1654202464673533E-2</v>
      </c>
      <c r="J47" s="217">
        <f t="shared" ca="1" si="8"/>
        <v>2.1087104385875799E-2</v>
      </c>
      <c r="K47" s="217">
        <f t="shared" ca="1" si="9"/>
        <v>2.2119722935367347E-2</v>
      </c>
      <c r="L47" s="217">
        <f t="shared" ca="1" si="10"/>
        <v>2.232320719030767E-2</v>
      </c>
      <c r="M47" s="217">
        <f t="shared" ca="1" si="11"/>
        <v>2.274022430038114E-2</v>
      </c>
      <c r="N47" s="218">
        <f t="shared" ca="1" si="12"/>
        <v>2.2146144069045137E-2</v>
      </c>
      <c r="O47" s="220">
        <f>NAC_d!B47</f>
        <v>43983</v>
      </c>
      <c r="P47" s="219">
        <f t="shared" ca="1" si="17"/>
        <v>0.4389901750117724</v>
      </c>
      <c r="Q47" s="219">
        <f t="shared" ca="1" si="18"/>
        <v>0.42767325349896468</v>
      </c>
      <c r="R47" s="219">
        <f t="shared" ca="1" si="19"/>
        <v>0.42959771566397809</v>
      </c>
      <c r="S47" s="219">
        <f t="shared" ca="1" si="20"/>
        <v>0.425698126827047</v>
      </c>
      <c r="T47" s="219">
        <f t="shared" ca="1" si="21"/>
        <v>0.4213099654982817</v>
      </c>
      <c r="U47" s="219">
        <f t="shared" ca="1" si="22"/>
        <v>0.42690347961187136</v>
      </c>
      <c r="W47">
        <f t="shared" si="31"/>
        <v>2</v>
      </c>
      <c r="X47">
        <f t="shared" si="32"/>
        <v>2026</v>
      </c>
      <c r="Y47" s="35">
        <f t="shared" si="13"/>
        <v>46054</v>
      </c>
      <c r="Z47" t="str">
        <f t="shared" si="33"/>
        <v>Q4</v>
      </c>
      <c r="AA47" s="38">
        <f t="shared" ca="1" si="34"/>
        <v>2.8700544673700978</v>
      </c>
      <c r="AB47" s="48">
        <f t="shared" ca="1" si="30"/>
        <v>2.8700544673700978E-2</v>
      </c>
    </row>
    <row r="48" spans="1:28" x14ac:dyDescent="0.2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3" cm="1">
        <f t="array" aca="1" ref="G48" ca="1">SUMPRODUCT($B$3:$F$3/100,B48:F48)</f>
        <v>657.03645525800516</v>
      </c>
      <c r="H48" s="35">
        <f>NAC_d!B48</f>
        <v>44013</v>
      </c>
      <c r="I48" s="216">
        <f t="shared" ca="1" si="7"/>
        <v>1.8821321227933785E-2</v>
      </c>
      <c r="J48" s="217">
        <f t="shared" ca="1" si="8"/>
        <v>1.8227359054613146E-2</v>
      </c>
      <c r="K48" s="217">
        <f t="shared" ca="1" si="9"/>
        <v>1.9342820812673134E-2</v>
      </c>
      <c r="L48" s="217">
        <f t="shared" ca="1" si="10"/>
        <v>1.9639023385408239E-2</v>
      </c>
      <c r="M48" s="217">
        <f t="shared" ca="1" si="11"/>
        <v>2.0117295280822622E-2</v>
      </c>
      <c r="N48" s="218">
        <f t="shared" ca="1" si="12"/>
        <v>1.9419896399162084E-2</v>
      </c>
      <c r="O48" s="220">
        <f>NAC_d!B48</f>
        <v>44013</v>
      </c>
      <c r="P48" s="219">
        <f t="shared" ca="1" si="17"/>
        <v>0.43603520224929859</v>
      </c>
      <c r="Q48" s="219">
        <f t="shared" ca="1" si="18"/>
        <v>0.42330672605143316</v>
      </c>
      <c r="R48" s="219">
        <f t="shared" ca="1" si="19"/>
        <v>0.42587883801445647</v>
      </c>
      <c r="S48" s="219">
        <f t="shared" ca="1" si="20"/>
        <v>0.42203853207080666</v>
      </c>
      <c r="T48" s="219">
        <f t="shared" ca="1" si="21"/>
        <v>0.41727720432705784</v>
      </c>
      <c r="U48" s="219">
        <f t="shared" ca="1" si="22"/>
        <v>0.42308559057552708</v>
      </c>
      <c r="W48">
        <f t="shared" si="31"/>
        <v>3</v>
      </c>
      <c r="X48">
        <f t="shared" si="32"/>
        <v>2026</v>
      </c>
      <c r="Y48" s="35">
        <f t="shared" ref="Y48:Y67" si="35">Y35</f>
        <v>46082</v>
      </c>
      <c r="Z48" t="str">
        <f t="shared" si="33"/>
        <v>Q4</v>
      </c>
      <c r="AA48" s="38">
        <f t="shared" ca="1" si="34"/>
        <v>3.3602215695669013</v>
      </c>
      <c r="AB48" s="48">
        <f t="shared" ca="1" si="30"/>
        <v>3.3602215695669013E-2</v>
      </c>
    </row>
    <row r="49" spans="1:28" x14ac:dyDescent="0.2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3" cm="1">
        <f t="array" aca="1" ref="G49" ca="1">SUMPRODUCT($B$3:$F$3/100,B49:F49)</f>
        <v>674.87575140664364</v>
      </c>
      <c r="H49" s="35">
        <f>NAC_d!B49</f>
        <v>44044</v>
      </c>
      <c r="I49" s="216">
        <f t="shared" ca="1" si="7"/>
        <v>2.7439994173779736E-2</v>
      </c>
      <c r="J49" s="217">
        <f t="shared" ca="1" si="8"/>
        <v>2.7611534243051183E-2</v>
      </c>
      <c r="K49" s="217">
        <f t="shared" ca="1" si="9"/>
        <v>2.7118565598250655E-2</v>
      </c>
      <c r="L49" s="217">
        <f t="shared" ca="1" si="10"/>
        <v>2.7033723556010969E-2</v>
      </c>
      <c r="M49" s="217">
        <f t="shared" ca="1" si="11"/>
        <v>2.6917461542853127E-2</v>
      </c>
      <c r="N49" s="218">
        <f t="shared" ca="1" si="12"/>
        <v>2.7151151212200686E-2</v>
      </c>
      <c r="O49" s="220">
        <f>NAC_d!B49</f>
        <v>44044</v>
      </c>
      <c r="P49" s="219">
        <f t="shared" ca="1" si="17"/>
        <v>0.41802036301699741</v>
      </c>
      <c r="Q49" s="219">
        <f t="shared" ca="1" si="18"/>
        <v>0.40704110571084784</v>
      </c>
      <c r="R49" s="219">
        <f t="shared" ca="1" si="19"/>
        <v>0.40932674715449702</v>
      </c>
      <c r="S49" s="219">
        <f t="shared" ca="1" si="20"/>
        <v>0.40517330827967024</v>
      </c>
      <c r="T49" s="219">
        <f t="shared" ca="1" si="21"/>
        <v>0.40010156566673905</v>
      </c>
      <c r="U49" s="219">
        <f t="shared" ca="1" si="22"/>
        <v>0.4061297102539041</v>
      </c>
      <c r="W49">
        <f t="shared" si="31"/>
        <v>4</v>
      </c>
      <c r="X49">
        <f t="shared" si="32"/>
        <v>2026</v>
      </c>
      <c r="Y49" s="35">
        <f t="shared" si="35"/>
        <v>46113</v>
      </c>
      <c r="Z49" t="str">
        <f t="shared" si="33"/>
        <v>Q4</v>
      </c>
      <c r="AA49" s="38">
        <f t="shared" ca="1" si="34"/>
        <v>2.6187323719637057</v>
      </c>
      <c r="AB49" s="48">
        <f t="shared" ca="1" si="30"/>
        <v>2.6187323719637057E-2</v>
      </c>
    </row>
    <row r="50" spans="1:28" x14ac:dyDescent="0.2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3" cm="1">
        <f t="array" aca="1" ref="G50" ca="1">SUMPRODUCT($B$3:$F$3/100,B50:F50)</f>
        <v>693.93627792419431</v>
      </c>
      <c r="H50" s="35">
        <f>NAC_d!B50</f>
        <v>44075</v>
      </c>
      <c r="I50" s="216">
        <f t="shared" ca="1" si="7"/>
        <v>2.9376373241793541E-2</v>
      </c>
      <c r="J50" s="217">
        <f t="shared" ca="1" si="8"/>
        <v>2.8770993647342813E-2</v>
      </c>
      <c r="K50" s="217">
        <f t="shared" ca="1" si="9"/>
        <v>2.8541377355356223E-2</v>
      </c>
      <c r="L50" s="217">
        <f t="shared" ca="1" si="10"/>
        <v>2.826940514559495E-2</v>
      </c>
      <c r="M50" s="217">
        <f t="shared" ca="1" si="11"/>
        <v>2.737062540592694E-2</v>
      </c>
      <c r="N50" s="218">
        <f t="shared" ca="1" si="12"/>
        <v>2.8243015811166394E-2</v>
      </c>
      <c r="O50" s="220">
        <f>NAC_d!B50</f>
        <v>44075</v>
      </c>
      <c r="P50" s="219">
        <f t="shared" ca="1" si="17"/>
        <v>0.37855551662276099</v>
      </c>
      <c r="Q50" s="219">
        <f t="shared" ca="1" si="18"/>
        <v>0.36803986343494954</v>
      </c>
      <c r="R50" s="219">
        <f t="shared" ca="1" si="19"/>
        <v>0.36903998858143794</v>
      </c>
      <c r="S50" s="219">
        <f t="shared" ca="1" si="20"/>
        <v>0.36465389365254475</v>
      </c>
      <c r="T50" s="219">
        <f t="shared" ca="1" si="21"/>
        <v>0.35856602452794717</v>
      </c>
      <c r="U50" s="219">
        <f t="shared" ca="1" si="22"/>
        <v>0.36568787437130834</v>
      </c>
      <c r="W50">
        <f t="shared" si="31"/>
        <v>5</v>
      </c>
      <c r="X50">
        <f t="shared" si="32"/>
        <v>2026</v>
      </c>
      <c r="Y50" s="35">
        <f t="shared" si="35"/>
        <v>46143</v>
      </c>
      <c r="Z50" t="str">
        <f t="shared" si="33"/>
        <v>Q4</v>
      </c>
      <c r="AA50" s="38">
        <f t="shared" ca="1" si="34"/>
        <v>2.1385809697598512</v>
      </c>
      <c r="AB50" s="48">
        <f t="shared" ca="1" si="30"/>
        <v>2.1385809697598512E-2</v>
      </c>
    </row>
    <row r="51" spans="1:28" x14ac:dyDescent="0.2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3" cm="1">
        <f t="array" aca="1" ref="G51" ca="1">SUMPRODUCT($B$3:$F$3/100,B51:F51)</f>
        <v>719.99819981103815</v>
      </c>
      <c r="H51" s="35">
        <f>NAC_d!B51</f>
        <v>44105</v>
      </c>
      <c r="I51" s="216">
        <f t="shared" ca="1" si="7"/>
        <v>3.9950152378521953E-2</v>
      </c>
      <c r="J51" s="217">
        <f t="shared" ca="1" si="8"/>
        <v>3.8062965502897894E-2</v>
      </c>
      <c r="K51" s="217">
        <f t="shared" ca="1" si="9"/>
        <v>3.8186228803174904E-2</v>
      </c>
      <c r="L51" s="217">
        <f t="shared" ca="1" si="10"/>
        <v>3.7462178106997923E-2</v>
      </c>
      <c r="M51" s="217">
        <f t="shared" ca="1" si="11"/>
        <v>3.6110535121318676E-2</v>
      </c>
      <c r="N51" s="218">
        <f t="shared" ca="1" si="12"/>
        <v>3.755664996331376E-2</v>
      </c>
      <c r="O51" s="220">
        <f>NAC_d!B51</f>
        <v>44105</v>
      </c>
      <c r="P51" s="219">
        <f t="shared" ca="1" si="17"/>
        <v>0.39072676993832278</v>
      </c>
      <c r="Q51" s="219">
        <f t="shared" ca="1" si="18"/>
        <v>0.3768259276738144</v>
      </c>
      <c r="R51" s="219">
        <f t="shared" ca="1" si="19"/>
        <v>0.37680082935738568</v>
      </c>
      <c r="S51" s="219">
        <f t="shared" ca="1" si="20"/>
        <v>0.37039966538462488</v>
      </c>
      <c r="T51" s="219">
        <f t="shared" ca="1" si="21"/>
        <v>0.36093224571742311</v>
      </c>
      <c r="U51" s="219">
        <f t="shared" ca="1" si="22"/>
        <v>0.37194476106071384</v>
      </c>
      <c r="W51">
        <f t="shared" si="31"/>
        <v>6</v>
      </c>
      <c r="X51">
        <f t="shared" si="32"/>
        <v>2026</v>
      </c>
      <c r="Y51" s="35">
        <f t="shared" si="35"/>
        <v>46174</v>
      </c>
      <c r="Z51" t="str">
        <f t="shared" si="33"/>
        <v>Q4</v>
      </c>
      <c r="AA51" s="38">
        <f t="shared" ca="1" si="34"/>
        <v>1.8807167874492992</v>
      </c>
      <c r="AB51" s="48">
        <f t="shared" ca="1" si="30"/>
        <v>1.8807167874492992E-2</v>
      </c>
    </row>
    <row r="52" spans="1:28" x14ac:dyDescent="0.2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3" cm="1">
        <f t="array" aca="1" ref="G52" ca="1">SUMPRODUCT($B$3:$F$3/100,B52:F52)</f>
        <v>742.46824195889326</v>
      </c>
      <c r="H52" s="35">
        <f>NAC_d!B52</f>
        <v>44136</v>
      </c>
      <c r="I52" s="216">
        <f t="shared" ca="1" si="7"/>
        <v>3.1199709090419248E-2</v>
      </c>
      <c r="J52" s="217">
        <f t="shared" ca="1" si="8"/>
        <v>2.9991435747724893E-2</v>
      </c>
      <c r="K52" s="217">
        <f t="shared" ca="1" si="9"/>
        <v>3.1041589679616122E-2</v>
      </c>
      <c r="L52" s="217">
        <f t="shared" ca="1" si="10"/>
        <v>3.1435342282702061E-2</v>
      </c>
      <c r="M52" s="217">
        <f t="shared" ca="1" si="11"/>
        <v>3.1737007955565666E-2</v>
      </c>
      <c r="N52" s="218">
        <f t="shared" ca="1" si="12"/>
        <v>3.1208469901386371E-2</v>
      </c>
      <c r="O52" s="220">
        <f>NAC_d!B52</f>
        <v>44136</v>
      </c>
      <c r="P52" s="219">
        <f t="shared" ca="1" si="17"/>
        <v>0.3740726394939633</v>
      </c>
      <c r="Q52" s="219">
        <f t="shared" ca="1" si="18"/>
        <v>0.3594547052191932</v>
      </c>
      <c r="R52" s="219">
        <f t="shared" ca="1" si="19"/>
        <v>0.35999661358806123</v>
      </c>
      <c r="S52" s="219">
        <f t="shared" ca="1" si="20"/>
        <v>0.3552713789593307</v>
      </c>
      <c r="T52" s="219">
        <f t="shared" ca="1" si="21"/>
        <v>0.34826327414913738</v>
      </c>
      <c r="U52" s="219">
        <f t="shared" ca="1" si="22"/>
        <v>0.35678747910024544</v>
      </c>
      <c r="W52">
        <f t="shared" si="31"/>
        <v>7</v>
      </c>
      <c r="X52">
        <f t="shared" si="32"/>
        <v>2026</v>
      </c>
      <c r="Y52" s="35">
        <f t="shared" si="35"/>
        <v>46204</v>
      </c>
      <c r="Z52" t="str">
        <f t="shared" si="33"/>
        <v>Q4</v>
      </c>
      <c r="AA52" s="38">
        <f t="shared" ca="1" si="34"/>
        <v>2.1177896724971834</v>
      </c>
      <c r="AB52" s="48">
        <f t="shared" ca="1" si="30"/>
        <v>2.1177896724971834E-2</v>
      </c>
    </row>
    <row r="53" spans="1:28" x14ac:dyDescent="0.2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3" cm="1">
        <f t="array" aca="1" ref="G53" ca="1">SUMPRODUCT($B$3:$F$3/100,B53:F53)</f>
        <v>771.80719228578369</v>
      </c>
      <c r="H53" s="35">
        <f>NAC_d!B53</f>
        <v>44166</v>
      </c>
      <c r="I53" s="216">
        <f t="shared" ca="1" si="7"/>
        <v>4.2621468884699976E-2</v>
      </c>
      <c r="J53" s="217">
        <f t="shared" ca="1" si="8"/>
        <v>3.9207810785525155E-2</v>
      </c>
      <c r="K53" s="217">
        <f t="shared" ca="1" si="9"/>
        <v>3.9529774200800949E-2</v>
      </c>
      <c r="L53" s="217">
        <f t="shared" ca="1" si="10"/>
        <v>3.9280366680891854E-2</v>
      </c>
      <c r="M53" s="217">
        <f t="shared" ca="1" si="11"/>
        <v>3.8623717485666287E-2</v>
      </c>
      <c r="N53" s="218">
        <f t="shared" ca="1" si="12"/>
        <v>3.951542795889007E-2</v>
      </c>
      <c r="O53" s="220">
        <f>NAC_d!B53</f>
        <v>44166</v>
      </c>
      <c r="P53" s="219">
        <f t="shared" ca="1" si="17"/>
        <v>0.383486786429871</v>
      </c>
      <c r="Q53" s="219">
        <f t="shared" ca="1" si="18"/>
        <v>0.36300757546851825</v>
      </c>
      <c r="R53" s="219">
        <f t="shared" ca="1" si="19"/>
        <v>0.36359231738874676</v>
      </c>
      <c r="S53" s="219">
        <f t="shared" ca="1" si="20"/>
        <v>0.35730559727114675</v>
      </c>
      <c r="T53" s="219">
        <f t="shared" ca="1" si="21"/>
        <v>0.34825132223206778</v>
      </c>
      <c r="U53" s="219">
        <f t="shared" ca="1" si="22"/>
        <v>0.35956259663107804</v>
      </c>
      <c r="W53">
        <f t="shared" si="31"/>
        <v>8</v>
      </c>
      <c r="X53">
        <f t="shared" si="32"/>
        <v>2026</v>
      </c>
      <c r="Y53" s="35">
        <f t="shared" si="35"/>
        <v>46235</v>
      </c>
      <c r="Z53" t="str">
        <f t="shared" si="33"/>
        <v>Q4</v>
      </c>
      <c r="AA53" s="38">
        <f t="shared" ca="1" si="34"/>
        <v>1.6511737698332585</v>
      </c>
      <c r="AB53" s="48">
        <f t="shared" ca="1" si="30"/>
        <v>1.6511737698332585E-2</v>
      </c>
    </row>
    <row r="54" spans="1:28" x14ac:dyDescent="0.2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3" cm="1">
        <f t="array" aca="1" ref="G54" ca="1">SUMPRODUCT($B$3:$F$3/100,B54:F54)</f>
        <v>803.04289706952591</v>
      </c>
      <c r="H54" s="35">
        <f>NAC_d!B54</f>
        <v>44197</v>
      </c>
      <c r="I54" s="216">
        <f t="shared" ca="1" si="7"/>
        <v>4.364074274398777E-2</v>
      </c>
      <c r="J54" s="217">
        <f t="shared" ca="1" si="8"/>
        <v>4.0143515965678889E-2</v>
      </c>
      <c r="K54" s="217">
        <f t="shared" ca="1" si="9"/>
        <v>4.1784351994670565E-2</v>
      </c>
      <c r="L54" s="217">
        <f t="shared" ca="1" si="10"/>
        <v>4.0566018368748846E-2</v>
      </c>
      <c r="M54" s="217">
        <f t="shared" ca="1" si="11"/>
        <v>3.8610873535886547E-2</v>
      </c>
      <c r="N54" s="218">
        <f t="shared" ca="1" si="12"/>
        <v>4.0470865127901323E-2</v>
      </c>
      <c r="O54" s="220">
        <f>NAC_d!B54</f>
        <v>44197</v>
      </c>
      <c r="P54" s="219">
        <f t="shared" ca="1" si="17"/>
        <v>0.40416396392191767</v>
      </c>
      <c r="Q54" s="219">
        <f t="shared" ca="1" si="18"/>
        <v>0.38380076222912729</v>
      </c>
      <c r="R54" s="219">
        <f t="shared" ca="1" si="19"/>
        <v>0.38758723277158258</v>
      </c>
      <c r="S54" s="219">
        <f t="shared" ca="1" si="20"/>
        <v>0.38206448792919301</v>
      </c>
      <c r="T54" s="219">
        <f t="shared" ca="1" si="21"/>
        <v>0.37359108883263614</v>
      </c>
      <c r="U54" s="219">
        <f t="shared" ca="1" si="22"/>
        <v>0.38328761197764916</v>
      </c>
      <c r="W54">
        <f t="shared" si="31"/>
        <v>9</v>
      </c>
      <c r="X54">
        <f t="shared" si="32"/>
        <v>2026</v>
      </c>
      <c r="Y54" s="35">
        <f t="shared" si="35"/>
        <v>46266</v>
      </c>
      <c r="Z54" t="str">
        <f t="shared" si="33"/>
        <v>Q4</v>
      </c>
      <c r="AA54" s="38">
        <f t="shared" ca="1" si="34"/>
        <v>1.9278717409477286</v>
      </c>
      <c r="AB54" s="48">
        <f t="shared" ca="1" si="30"/>
        <v>1.9278717409477286E-2</v>
      </c>
    </row>
    <row r="55" spans="1:28" x14ac:dyDescent="0.2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3" cm="1">
        <f t="array" aca="1" ref="G55" ca="1">SUMPRODUCT($B$3:$F$3/100,B55:F55)</f>
        <v>831.75909476056063</v>
      </c>
      <c r="H55" s="35">
        <f>NAC_d!B55</f>
        <v>44228</v>
      </c>
      <c r="I55" s="216">
        <f t="shared" ca="1" si="7"/>
        <v>3.5388111844978809E-2</v>
      </c>
      <c r="J55" s="217">
        <f t="shared" ca="1" si="8"/>
        <v>3.5689880031672061E-2</v>
      </c>
      <c r="K55" s="217">
        <f t="shared" ca="1" si="9"/>
        <v>3.5428334636862902E-2</v>
      </c>
      <c r="L55" s="217">
        <f t="shared" ca="1" si="10"/>
        <v>3.5887609965448819E-2</v>
      </c>
      <c r="M55" s="217">
        <f t="shared" ca="1" si="11"/>
        <v>3.6031423214415437E-2</v>
      </c>
      <c r="N55" s="218">
        <f t="shared" ca="1" si="12"/>
        <v>3.5759232533935981E-2</v>
      </c>
      <c r="O55" s="220">
        <f>NAC_d!B55</f>
        <v>44228</v>
      </c>
      <c r="P55" s="219">
        <f t="shared" ca="1" si="17"/>
        <v>0.42326277021056535</v>
      </c>
      <c r="Q55" s="219">
        <f t="shared" ca="1" si="18"/>
        <v>0.40498439185479929</v>
      </c>
      <c r="R55" s="219">
        <f t="shared" ca="1" si="19"/>
        <v>0.40799284651398282</v>
      </c>
      <c r="S55" s="219">
        <f t="shared" ca="1" si="20"/>
        <v>0.40388973021716534</v>
      </c>
      <c r="T55" s="219">
        <f t="shared" ca="1" si="21"/>
        <v>0.39641161045763584</v>
      </c>
      <c r="U55" s="219">
        <f t="shared" ca="1" si="22"/>
        <v>0.4047546579141259</v>
      </c>
      <c r="W55">
        <f>AD1</f>
        <v>9</v>
      </c>
      <c r="X55">
        <f>AF1-1</f>
        <v>2025</v>
      </c>
      <c r="Y55" s="35">
        <f t="shared" si="35"/>
        <v>45901</v>
      </c>
      <c r="Z55" t="s">
        <v>250</v>
      </c>
      <c r="AA55" s="38">
        <f t="shared" ref="AA55:AA67" ca="1" si="36">AB55*100</f>
        <v>2.1056856543015368</v>
      </c>
      <c r="AB55" s="48">
        <f ca="1">VLOOKUP(Y55,$H$6:$N$264,6,FALSE)</f>
        <v>2.1056856543015368E-2</v>
      </c>
    </row>
    <row r="56" spans="1:28" x14ac:dyDescent="0.2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3" cm="1">
        <f t="array" aca="1" ref="G56" ca="1">SUMPRODUCT($B$3:$F$3/100,B56:F56)</f>
        <v>871.95147456759923</v>
      </c>
      <c r="H56" s="35">
        <f>NAC_d!B56</f>
        <v>44256</v>
      </c>
      <c r="I56" s="216">
        <f t="shared" ca="1" si="7"/>
        <v>4.577129379909417E-2</v>
      </c>
      <c r="J56" s="217">
        <f t="shared" ca="1" si="8"/>
        <v>4.8719364748455174E-2</v>
      </c>
      <c r="K56" s="217">
        <f t="shared" ca="1" si="9"/>
        <v>4.8507146183598859E-2</v>
      </c>
      <c r="L56" s="217">
        <f t="shared" ca="1" si="10"/>
        <v>4.8674657047840464E-2</v>
      </c>
      <c r="M56" s="217">
        <f t="shared" ca="1" si="11"/>
        <v>4.8771523437588504E-2</v>
      </c>
      <c r="N56" s="218">
        <f t="shared" ca="1" si="12"/>
        <v>4.8322140461366292E-2</v>
      </c>
      <c r="O56" s="220">
        <f>NAC_d!B56</f>
        <v>44256</v>
      </c>
      <c r="P56" s="219">
        <f t="shared" ca="1" si="17"/>
        <v>0.43897311421703944</v>
      </c>
      <c r="Q56" s="219">
        <f t="shared" ca="1" si="18"/>
        <v>0.42355394466543217</v>
      </c>
      <c r="R56" s="219">
        <f t="shared" ca="1" si="19"/>
        <v>0.42788077430360549</v>
      </c>
      <c r="S56" s="219">
        <f t="shared" ca="1" si="20"/>
        <v>0.42529222794265764</v>
      </c>
      <c r="T56" s="219">
        <f t="shared" ca="1" si="21"/>
        <v>0.41851858720650847</v>
      </c>
      <c r="U56" s="219">
        <f t="shared" ca="1" si="22"/>
        <v>0.42498119365191878</v>
      </c>
      <c r="W56">
        <f>+IF(W55=12,1,+W55+1)</f>
        <v>10</v>
      </c>
      <c r="X56">
        <f>+IF(W56=1,X55+1,X55)</f>
        <v>2025</v>
      </c>
      <c r="Y56" s="35">
        <f t="shared" si="35"/>
        <v>45931</v>
      </c>
      <c r="Z56" t="str">
        <f>Z55</f>
        <v>Q5</v>
      </c>
      <c r="AA56" s="38">
        <f t="shared" ca="1" si="36"/>
        <v>2.3413063549630131</v>
      </c>
      <c r="AB56" s="48">
        <f t="shared" ref="AB56:AB67" ca="1" si="37">VLOOKUP(Y56,$H$6:$N$264,6,FALSE)</f>
        <v>2.3413063549630131E-2</v>
      </c>
    </row>
    <row r="57" spans="1:28" x14ac:dyDescent="0.2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3" cm="1">
        <f t="array" aca="1" ref="G57" ca="1">SUMPRODUCT($B$3:$F$3/100,B57:F57)</f>
        <v>907.72245034199932</v>
      </c>
      <c r="H57" s="35">
        <f>NAC_d!B57</f>
        <v>44287</v>
      </c>
      <c r="I57" s="216">
        <f t="shared" ca="1" si="7"/>
        <v>4.1145751053084823E-2</v>
      </c>
      <c r="J57" s="217">
        <f t="shared" ca="1" si="8"/>
        <v>4.159606651647807E-2</v>
      </c>
      <c r="K57" s="217">
        <f t="shared" ca="1" si="9"/>
        <v>4.093313690894429E-2</v>
      </c>
      <c r="L57" s="217">
        <f t="shared" ca="1" si="10"/>
        <v>4.1104704714968188E-2</v>
      </c>
      <c r="M57" s="217">
        <f t="shared" ca="1" si="11"/>
        <v>4.0693762748617024E-2</v>
      </c>
      <c r="N57" s="218">
        <f t="shared" ca="1" si="12"/>
        <v>4.1024044132890403E-2</v>
      </c>
      <c r="O57" s="220">
        <f>NAC_d!B57</f>
        <v>44287</v>
      </c>
      <c r="P57" s="219">
        <f t="shared" ca="1" si="17"/>
        <v>0.46977942271664808</v>
      </c>
      <c r="Q57" s="219">
        <f t="shared" ca="1" si="18"/>
        <v>0.45860191552827301</v>
      </c>
      <c r="R57" s="219">
        <f t="shared" ca="1" si="19"/>
        <v>0.46382499779897812</v>
      </c>
      <c r="S57" s="219">
        <f t="shared" ca="1" si="20"/>
        <v>0.46314388845591714</v>
      </c>
      <c r="T57" s="219">
        <f t="shared" ca="1" si="21"/>
        <v>0.45770644281923056</v>
      </c>
      <c r="U57" s="219">
        <f t="shared" ca="1" si="22"/>
        <v>0.4616300910641431</v>
      </c>
      <c r="W57">
        <f t="shared" ref="W57:W67" si="38">+IF(W56=12,1,+W56+1)</f>
        <v>11</v>
      </c>
      <c r="X57">
        <f t="shared" ref="X57:X67" si="39">+IF(W57=1,X56+1,X56)</f>
        <v>2025</v>
      </c>
      <c r="Y57" s="35">
        <f t="shared" si="35"/>
        <v>45962</v>
      </c>
      <c r="Z57" t="str">
        <f t="shared" ref="Z57:Z66" si="40">Z56</f>
        <v>Q5</v>
      </c>
      <c r="AA57" s="38">
        <f t="shared" ca="1" si="36"/>
        <v>2.4581848038634391</v>
      </c>
      <c r="AB57" s="48">
        <f t="shared" ca="1" si="37"/>
        <v>2.4581848038634391E-2</v>
      </c>
    </row>
    <row r="58" spans="1:28" x14ac:dyDescent="0.2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3" cm="1">
        <f t="array" aca="1" ref="G58" ca="1">SUMPRODUCT($B$3:$F$3/100,B58:F58)</f>
        <v>937.7608280933307</v>
      </c>
      <c r="H58" s="35">
        <f>NAC_d!B58</f>
        <v>44317</v>
      </c>
      <c r="I58" s="216">
        <f t="shared" ca="1" si="7"/>
        <v>3.1541637288063917E-2</v>
      </c>
      <c r="J58" s="217">
        <f t="shared" ca="1" si="8"/>
        <v>3.211595828151248E-2</v>
      </c>
      <c r="K58" s="217">
        <f t="shared" ca="1" si="9"/>
        <v>3.2571965414662341E-2</v>
      </c>
      <c r="L58" s="217">
        <f t="shared" ca="1" si="10"/>
        <v>3.3697714197070461E-2</v>
      </c>
      <c r="M58" s="217">
        <f t="shared" ca="1" si="11"/>
        <v>3.4033164573157526E-2</v>
      </c>
      <c r="N58" s="218">
        <f t="shared" ca="1" si="12"/>
        <v>3.3092029110896037E-2</v>
      </c>
      <c r="O58" s="220">
        <f>NAC_d!B58</f>
        <v>44317</v>
      </c>
      <c r="P58" s="219">
        <f t="shared" ca="1" si="17"/>
        <v>0.49383899232274797</v>
      </c>
      <c r="Q58" s="219">
        <f t="shared" ca="1" si="18"/>
        <v>0.48328654742540289</v>
      </c>
      <c r="R58" s="219">
        <f t="shared" ca="1" si="19"/>
        <v>0.48889886393136917</v>
      </c>
      <c r="S58" s="219">
        <f t="shared" ca="1" si="20"/>
        <v>0.48930725829069499</v>
      </c>
      <c r="T58" s="219">
        <f t="shared" ca="1" si="21"/>
        <v>0.48414237174024133</v>
      </c>
      <c r="U58" s="219">
        <f t="shared" ca="1" si="22"/>
        <v>0.48719775449903335</v>
      </c>
      <c r="W58">
        <f t="shared" si="38"/>
        <v>12</v>
      </c>
      <c r="X58">
        <f t="shared" si="39"/>
        <v>2025</v>
      </c>
      <c r="Y58" s="35">
        <f t="shared" si="35"/>
        <v>45992</v>
      </c>
      <c r="Z58" t="str">
        <f t="shared" si="40"/>
        <v>Q5</v>
      </c>
      <c r="AA58" s="38">
        <f t="shared" ca="1" si="36"/>
        <v>2.7878024004093005</v>
      </c>
      <c r="AB58" s="48">
        <f t="shared" ca="1" si="37"/>
        <v>2.7878024004093005E-2</v>
      </c>
    </row>
    <row r="59" spans="1:28" x14ac:dyDescent="0.2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3" cm="1">
        <f t="array" aca="1" ref="G59" ca="1">SUMPRODUCT($B$3:$F$3/100,B59:F59)</f>
        <v>967.6585263507767</v>
      </c>
      <c r="H59" s="35">
        <f>NAC_d!B59</f>
        <v>44348</v>
      </c>
      <c r="I59" s="216">
        <f t="shared" ca="1" si="7"/>
        <v>3.225976777722761E-2</v>
      </c>
      <c r="J59" s="217">
        <f t="shared" ca="1" si="8"/>
        <v>3.23656923932929E-2</v>
      </c>
      <c r="K59" s="217">
        <f t="shared" ca="1" si="9"/>
        <v>3.2299120085066857E-2</v>
      </c>
      <c r="L59" s="217">
        <f t="shared" ca="1" si="10"/>
        <v>3.1903940490304539E-2</v>
      </c>
      <c r="M59" s="217">
        <f t="shared" ca="1" si="11"/>
        <v>3.1255245924454389E-2</v>
      </c>
      <c r="N59" s="218">
        <f t="shared" ca="1" si="12"/>
        <v>3.1882008036350218E-2</v>
      </c>
      <c r="O59" s="220">
        <f>NAC_d!B59</f>
        <v>44348</v>
      </c>
      <c r="P59" s="219">
        <f t="shared" ca="1" si="17"/>
        <v>0.5093462030416962</v>
      </c>
      <c r="Q59" s="219">
        <f t="shared" ca="1" si="18"/>
        <v>0.49967043651135601</v>
      </c>
      <c r="R59" s="219">
        <f t="shared" ca="1" si="19"/>
        <v>0.50372696333264866</v>
      </c>
      <c r="S59" s="219">
        <f t="shared" ca="1" si="20"/>
        <v>0.50326434695216449</v>
      </c>
      <c r="T59" s="219">
        <f t="shared" ca="1" si="21"/>
        <v>0.4964988862180173</v>
      </c>
      <c r="U59" s="219">
        <f t="shared" ca="1" si="22"/>
        <v>0.50136319954258113</v>
      </c>
      <c r="W59">
        <f t="shared" si="38"/>
        <v>1</v>
      </c>
      <c r="X59">
        <f t="shared" si="39"/>
        <v>2026</v>
      </c>
      <c r="Y59" s="35">
        <f t="shared" si="35"/>
        <v>46023</v>
      </c>
      <c r="Z59" t="str">
        <f t="shared" si="40"/>
        <v>Q5</v>
      </c>
      <c r="AA59" s="38">
        <f t="shared" ca="1" si="36"/>
        <v>2.7258661372326465</v>
      </c>
      <c r="AB59" s="48">
        <f t="shared" ca="1" si="37"/>
        <v>2.7258661372326465E-2</v>
      </c>
    </row>
    <row r="60" spans="1:28" x14ac:dyDescent="0.2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3" cm="1">
        <f t="array" aca="1" ref="G60" ca="1">SUMPRODUCT($B$3:$F$3/100,B60:F60)</f>
        <v>996.70736845377292</v>
      </c>
      <c r="H60" s="35">
        <f>NAC_d!B60</f>
        <v>44378</v>
      </c>
      <c r="I60" s="216">
        <f t="shared" ca="1" si="7"/>
        <v>2.9516204017643988E-2</v>
      </c>
      <c r="J60" s="217">
        <f t="shared" ca="1" si="8"/>
        <v>2.9913242729286971E-2</v>
      </c>
      <c r="K60" s="217">
        <f t="shared" ca="1" si="9"/>
        <v>2.990445176492651E-2</v>
      </c>
      <c r="L60" s="217">
        <f t="shared" ca="1" si="10"/>
        <v>2.984589192184961E-2</v>
      </c>
      <c r="M60" s="217">
        <f t="shared" ca="1" si="11"/>
        <v>3.0451102149870124E-2</v>
      </c>
      <c r="N60" s="218">
        <f t="shared" ca="1" si="12"/>
        <v>3.0019724222908328E-2</v>
      </c>
      <c r="O60" s="220">
        <f>NAC_d!B60</f>
        <v>44378</v>
      </c>
      <c r="P60" s="219">
        <f t="shared" ca="1" si="17"/>
        <v>0.525190277360017</v>
      </c>
      <c r="Q60" s="219">
        <f t="shared" ca="1" si="18"/>
        <v>0.51688169499461889</v>
      </c>
      <c r="R60" s="219">
        <f t="shared" ca="1" si="19"/>
        <v>0.51930740292117727</v>
      </c>
      <c r="S60" s="219">
        <f t="shared" ca="1" si="20"/>
        <v>0.51831243869145083</v>
      </c>
      <c r="T60" s="219">
        <f t="shared" ca="1" si="21"/>
        <v>0.51165844732090449</v>
      </c>
      <c r="U60" s="219">
        <f t="shared" ca="1" si="22"/>
        <v>0.5169742264337307</v>
      </c>
      <c r="W60">
        <f t="shared" si="38"/>
        <v>2</v>
      </c>
      <c r="X60">
        <f t="shared" si="39"/>
        <v>2026</v>
      </c>
      <c r="Y60" s="35">
        <f t="shared" si="35"/>
        <v>46054</v>
      </c>
      <c r="Z60" t="str">
        <f t="shared" si="40"/>
        <v>Q5</v>
      </c>
      <c r="AA60" s="38">
        <f t="shared" ca="1" si="36"/>
        <v>2.8221162887695828</v>
      </c>
      <c r="AB60" s="48">
        <f t="shared" ca="1" si="37"/>
        <v>2.8221162887695828E-2</v>
      </c>
    </row>
    <row r="61" spans="1:28" x14ac:dyDescent="0.2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3" cm="1">
        <f t="array" aca="1" ref="G61" ca="1">SUMPRODUCT($B$3:$F$3/100,B61:F61)</f>
        <v>1021.3823184834284</v>
      </c>
      <c r="H61" s="35">
        <f>NAC_d!B61</f>
        <v>44409</v>
      </c>
      <c r="I61" s="216">
        <f t="shared" ca="1" si="7"/>
        <v>2.2348575758151856E-2</v>
      </c>
      <c r="J61" s="217">
        <f t="shared" ca="1" si="8"/>
        <v>2.3655403065862224E-2</v>
      </c>
      <c r="K61" s="217">
        <f t="shared" ca="1" si="9"/>
        <v>2.3672517813374538E-2</v>
      </c>
      <c r="L61" s="217">
        <f t="shared" ca="1" si="10"/>
        <v>2.4966181284887368E-2</v>
      </c>
      <c r="M61" s="217">
        <f t="shared" ca="1" si="11"/>
        <v>2.6675598516588295E-2</v>
      </c>
      <c r="N61" s="218">
        <f t="shared" ca="1" si="12"/>
        <v>2.4756463943810036E-2</v>
      </c>
      <c r="O61" s="220">
        <f>NAC_d!B61</f>
        <v>44409</v>
      </c>
      <c r="P61" s="219">
        <f t="shared" ca="1" si="17"/>
        <v>0.51763228671382655</v>
      </c>
      <c r="Q61" s="219">
        <f t="shared" ca="1" si="18"/>
        <v>0.511041956177269</v>
      </c>
      <c r="R61" s="219">
        <f t="shared" ca="1" si="19"/>
        <v>0.51421003044078328</v>
      </c>
      <c r="S61" s="219">
        <f t="shared" ca="1" si="20"/>
        <v>0.51525589334559974</v>
      </c>
      <c r="T61" s="219">
        <f t="shared" ca="1" si="21"/>
        <v>0.51130241648060837</v>
      </c>
      <c r="U61" s="219">
        <f t="shared" ca="1" si="22"/>
        <v>0.5134375718116424</v>
      </c>
      <c r="W61">
        <f t="shared" si="38"/>
        <v>3</v>
      </c>
      <c r="X61">
        <f t="shared" si="39"/>
        <v>2026</v>
      </c>
      <c r="Y61" s="35">
        <f t="shared" si="35"/>
        <v>46082</v>
      </c>
      <c r="Z61" t="str">
        <f t="shared" si="40"/>
        <v>Q5</v>
      </c>
      <c r="AA61" s="38">
        <f t="shared" ca="1" si="36"/>
        <v>3.3089942506912218</v>
      </c>
      <c r="AB61" s="48">
        <f t="shared" ca="1" si="37"/>
        <v>3.3089942506912218E-2</v>
      </c>
    </row>
    <row r="62" spans="1:28" x14ac:dyDescent="0.2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3" cm="1">
        <f t="array" aca="1" ref="G62" ca="1">SUMPRODUCT($B$3:$F$3/100,B62:F62)</f>
        <v>1057.6070553637142</v>
      </c>
      <c r="H62" s="35">
        <f>NAC_d!B62</f>
        <v>44440</v>
      </c>
      <c r="I62" s="216">
        <f t="shared" ca="1" si="7"/>
        <v>3.3735990685945128E-2</v>
      </c>
      <c r="J62" s="217">
        <f t="shared" ca="1" si="8"/>
        <v>3.510621348477927E-2</v>
      </c>
      <c r="K62" s="217">
        <f t="shared" ca="1" si="9"/>
        <v>3.4969897530888305E-2</v>
      </c>
      <c r="L62" s="217">
        <f t="shared" ca="1" si="10"/>
        <v>3.555311071173195E-2</v>
      </c>
      <c r="M62" s="217">
        <f t="shared" ca="1" si="11"/>
        <v>3.6520387316188785E-2</v>
      </c>
      <c r="N62" s="218">
        <f t="shared" ca="1" si="12"/>
        <v>3.5466383375495569E-2</v>
      </c>
      <c r="O62" s="220">
        <f>NAC_d!B62</f>
        <v>44440</v>
      </c>
      <c r="P62" s="219">
        <f t="shared" ca="1" si="17"/>
        <v>0.52405976684932698</v>
      </c>
      <c r="Q62" s="219">
        <f t="shared" ca="1" si="18"/>
        <v>0.52034702313102743</v>
      </c>
      <c r="R62" s="219">
        <f t="shared" ca="1" si="19"/>
        <v>0.5236740441839256</v>
      </c>
      <c r="S62" s="219">
        <f t="shared" ca="1" si="20"/>
        <v>0.52598914839457245</v>
      </c>
      <c r="T62" s="219">
        <f t="shared" ca="1" si="21"/>
        <v>0.52476207450785384</v>
      </c>
      <c r="U62" s="219">
        <f t="shared" ca="1" si="22"/>
        <v>0.52406941243565774</v>
      </c>
      <c r="W62">
        <f t="shared" si="38"/>
        <v>4</v>
      </c>
      <c r="X62">
        <f t="shared" si="39"/>
        <v>2026</v>
      </c>
      <c r="Y62" s="35">
        <f t="shared" si="35"/>
        <v>46113</v>
      </c>
      <c r="Z62" t="str">
        <f t="shared" si="40"/>
        <v>Q5</v>
      </c>
      <c r="AA62" s="38">
        <f t="shared" ca="1" si="36"/>
        <v>2.7018280862174393</v>
      </c>
      <c r="AB62" s="48">
        <f t="shared" ca="1" si="37"/>
        <v>2.7018280862174393E-2</v>
      </c>
    </row>
    <row r="63" spans="1:28" x14ac:dyDescent="0.2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3" cm="1">
        <f t="array" aca="1" ref="G63" ca="1">SUMPRODUCT($B$3:$F$3/100,B63:F63)</f>
        <v>1094.634079868641</v>
      </c>
      <c r="H63" s="35">
        <f>NAC_d!B63</f>
        <v>44470</v>
      </c>
      <c r="I63" s="216">
        <f t="shared" ca="1" si="7"/>
        <v>3.4385022901127993E-2</v>
      </c>
      <c r="J63" s="217">
        <f t="shared" ca="1" si="8"/>
        <v>3.4841025438628437E-2</v>
      </c>
      <c r="K63" s="217">
        <f t="shared" ca="1" si="9"/>
        <v>3.4658641682305591E-2</v>
      </c>
      <c r="L63" s="217">
        <f t="shared" ca="1" si="10"/>
        <v>3.5039327646895435E-2</v>
      </c>
      <c r="M63" s="217">
        <f t="shared" ca="1" si="11"/>
        <v>3.5505550845543299E-2</v>
      </c>
      <c r="N63" s="218">
        <f t="shared" ca="1" si="12"/>
        <v>3.5010190521273632E-2</v>
      </c>
      <c r="O63" s="220">
        <f>NAC_d!B63</f>
        <v>44470</v>
      </c>
      <c r="P63" s="219">
        <f t="shared" ca="1" si="17"/>
        <v>0.51590400100381517</v>
      </c>
      <c r="Q63" s="219">
        <f t="shared" ca="1" si="18"/>
        <v>0.51562816970093173</v>
      </c>
      <c r="R63" s="219">
        <f t="shared" ca="1" si="19"/>
        <v>0.51849684881613278</v>
      </c>
      <c r="S63" s="219">
        <f t="shared" ca="1" si="20"/>
        <v>0.52242541027638389</v>
      </c>
      <c r="T63" s="219">
        <f t="shared" ca="1" si="21"/>
        <v>0.52387176691218018</v>
      </c>
      <c r="U63" s="219">
        <f t="shared" ca="1" si="22"/>
        <v>0.52032891214995436</v>
      </c>
      <c r="W63">
        <f t="shared" si="38"/>
        <v>5</v>
      </c>
      <c r="X63">
        <f t="shared" si="39"/>
        <v>2026</v>
      </c>
      <c r="Y63" s="35">
        <f t="shared" si="35"/>
        <v>46143</v>
      </c>
      <c r="Z63" t="str">
        <f t="shared" si="40"/>
        <v>Q5</v>
      </c>
      <c r="AA63" s="38">
        <f t="shared" ca="1" si="36"/>
        <v>2.1198829015679932</v>
      </c>
      <c r="AB63" s="48">
        <f t="shared" ca="1" si="37"/>
        <v>2.1198829015679932E-2</v>
      </c>
    </row>
    <row r="64" spans="1:28" x14ac:dyDescent="0.2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3" cm="1">
        <f t="array" aca="1" ref="G64" ca="1">SUMPRODUCT($B$3:$F$3/100,B64:F64)</f>
        <v>1122.1223589456185</v>
      </c>
      <c r="H64" s="35">
        <f>NAC_d!B64</f>
        <v>44501</v>
      </c>
      <c r="I64" s="216">
        <f t="shared" ca="1" si="7"/>
        <v>2.5362646038151304E-2</v>
      </c>
      <c r="J64" s="217">
        <f t="shared" ca="1" si="8"/>
        <v>2.408890067579228E-2</v>
      </c>
      <c r="K64" s="217">
        <f t="shared" ca="1" si="9"/>
        <v>2.5352049588846182E-2</v>
      </c>
      <c r="L64" s="217">
        <f t="shared" ca="1" si="10"/>
        <v>2.525946016656655E-2</v>
      </c>
      <c r="M64" s="217">
        <f t="shared" ca="1" si="11"/>
        <v>2.5274326685415405E-2</v>
      </c>
      <c r="N64" s="218">
        <f t="shared" ca="1" si="12"/>
        <v>2.5111842927707961E-2</v>
      </c>
      <c r="O64" s="220">
        <f>NAC_d!B64</f>
        <v>44501</v>
      </c>
      <c r="P64" s="219">
        <f t="shared" ca="1" si="17"/>
        <v>0.50732328947234162</v>
      </c>
      <c r="Q64" s="219">
        <f t="shared" ca="1" si="18"/>
        <v>0.50694261357184178</v>
      </c>
      <c r="R64" s="219">
        <f t="shared" ca="1" si="19"/>
        <v>0.51011741118187426</v>
      </c>
      <c r="S64" s="219">
        <f t="shared" ca="1" si="20"/>
        <v>0.51330964753388586</v>
      </c>
      <c r="T64" s="219">
        <f t="shared" ca="1" si="21"/>
        <v>0.51432641044033178</v>
      </c>
      <c r="U64" s="219">
        <f t="shared" ca="1" si="22"/>
        <v>0.51134054701796239</v>
      </c>
      <c r="W64">
        <f t="shared" si="38"/>
        <v>6</v>
      </c>
      <c r="X64">
        <f t="shared" si="39"/>
        <v>2026</v>
      </c>
      <c r="Y64" s="35">
        <f t="shared" si="35"/>
        <v>46174</v>
      </c>
      <c r="Z64" t="str">
        <f t="shared" si="40"/>
        <v>Q5</v>
      </c>
      <c r="AA64" s="38">
        <f t="shared" ca="1" si="36"/>
        <v>1.9649673837871307</v>
      </c>
      <c r="AB64" s="48">
        <f t="shared" ca="1" si="37"/>
        <v>1.9649673837871307E-2</v>
      </c>
    </row>
    <row r="65" spans="1:28" x14ac:dyDescent="0.2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3" cm="1">
        <f t="array" aca="1" ref="G65" ca="1">SUMPRODUCT($B$3:$F$3/100,B65:F65)</f>
        <v>1164.9216139049515</v>
      </c>
      <c r="H65" s="35">
        <f>NAC_d!B65</f>
        <v>44531</v>
      </c>
      <c r="I65" s="216">
        <f t="shared" ca="1" si="7"/>
        <v>4.0176980684385466E-2</v>
      </c>
      <c r="J65" s="217">
        <f t="shared" ca="1" si="8"/>
        <v>3.9660774490305473E-2</v>
      </c>
      <c r="K65" s="217">
        <f t="shared" ca="1" si="9"/>
        <v>3.7868450453398594E-2</v>
      </c>
      <c r="L65" s="217">
        <f t="shared" ca="1" si="10"/>
        <v>3.7768997058989839E-2</v>
      </c>
      <c r="M65" s="217">
        <f t="shared" ca="1" si="11"/>
        <v>3.7037847322200612E-2</v>
      </c>
      <c r="N65" s="218">
        <f t="shared" ca="1" si="12"/>
        <v>3.8141344050526271E-2</v>
      </c>
      <c r="O65" s="220">
        <f>NAC_d!B65</f>
        <v>44531</v>
      </c>
      <c r="P65" s="219">
        <f t="shared" ca="1" si="17"/>
        <v>0.50378928014572</v>
      </c>
      <c r="Q65" s="219">
        <f t="shared" ca="1" si="18"/>
        <v>0.50759945073381307</v>
      </c>
      <c r="R65" s="219">
        <f t="shared" ca="1" si="19"/>
        <v>0.50770401814703714</v>
      </c>
      <c r="S65" s="219">
        <f t="shared" ca="1" si="20"/>
        <v>0.51110892258695118</v>
      </c>
      <c r="T65" s="219">
        <f t="shared" ca="1" si="21"/>
        <v>0.51201419184601793</v>
      </c>
      <c r="U65" s="219">
        <f t="shared" ca="1" si="22"/>
        <v>0.50934278087629692</v>
      </c>
      <c r="W65">
        <f t="shared" si="38"/>
        <v>7</v>
      </c>
      <c r="X65">
        <f t="shared" si="39"/>
        <v>2026</v>
      </c>
      <c r="Y65" s="35">
        <f t="shared" si="35"/>
        <v>46204</v>
      </c>
      <c r="Z65" t="str">
        <f t="shared" si="40"/>
        <v>Q5</v>
      </c>
      <c r="AA65" s="38">
        <f t="shared" ca="1" si="36"/>
        <v>2.2140701587830991</v>
      </c>
      <c r="AB65" s="48">
        <f t="shared" ca="1" si="37"/>
        <v>2.2140701587830991E-2</v>
      </c>
    </row>
    <row r="66" spans="1:28" x14ac:dyDescent="0.2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3" cm="1">
        <f t="array" aca="1" ref="G66" ca="1">SUMPRODUCT($B$3:$F$3/100,B66:F66)</f>
        <v>1210.1269317696801</v>
      </c>
      <c r="H66" s="35">
        <f>NAC_d!B66</f>
        <v>44562</v>
      </c>
      <c r="I66" s="216">
        <f t="shared" ca="1" si="7"/>
        <v>3.9605857255757604E-2</v>
      </c>
      <c r="J66" s="217">
        <f t="shared" ca="1" si="8"/>
        <v>3.9044289706037238E-2</v>
      </c>
      <c r="K66" s="217">
        <f t="shared" ca="1" si="9"/>
        <v>3.9031104843318731E-2</v>
      </c>
      <c r="L66" s="217">
        <f t="shared" ca="1" si="10"/>
        <v>3.8671376402442226E-2</v>
      </c>
      <c r="M66" s="217">
        <f t="shared" ca="1" si="11"/>
        <v>3.8350913992017954E-2</v>
      </c>
      <c r="N66" s="218">
        <f t="shared" ca="1" si="12"/>
        <v>3.8805458946885807E-2</v>
      </c>
      <c r="O66" s="220">
        <f>NAC_d!B66</f>
        <v>44562</v>
      </c>
      <c r="P66" s="219">
        <f t="shared" ca="1" si="17"/>
        <v>0.49797538529157426</v>
      </c>
      <c r="Q66" s="219">
        <f t="shared" ca="1" si="18"/>
        <v>0.50600621587743877</v>
      </c>
      <c r="R66" s="219">
        <f t="shared" ca="1" si="19"/>
        <v>0.50371942979619755</v>
      </c>
      <c r="S66" s="219">
        <f t="shared" ca="1" si="20"/>
        <v>0.50835752543400381</v>
      </c>
      <c r="T66" s="219">
        <f t="shared" ca="1" si="21"/>
        <v>0.51163574162019199</v>
      </c>
      <c r="U66" s="219">
        <f t="shared" ca="1" si="22"/>
        <v>0.50692688545741493</v>
      </c>
      <c r="W66">
        <f t="shared" si="38"/>
        <v>8</v>
      </c>
      <c r="X66">
        <f t="shared" si="39"/>
        <v>2026</v>
      </c>
      <c r="Y66" s="35">
        <f t="shared" si="35"/>
        <v>46235</v>
      </c>
      <c r="Z66" t="str">
        <f t="shared" si="40"/>
        <v>Q5</v>
      </c>
      <c r="AA66" s="38">
        <f t="shared" ca="1" si="36"/>
        <v>1.6707334267323182</v>
      </c>
      <c r="AB66" s="48">
        <f t="shared" ca="1" si="37"/>
        <v>1.6707334267323182E-2</v>
      </c>
    </row>
    <row r="67" spans="1:28" x14ac:dyDescent="0.2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3" cm="1">
        <f t="array" aca="1" ref="G67" ca="1">SUMPRODUCT($B$3:$F$3/100,B67:F67)</f>
        <v>1267.4739382014156</v>
      </c>
      <c r="H67" s="35">
        <f>NAC_d!B67</f>
        <v>44593</v>
      </c>
      <c r="I67" s="216">
        <f t="shared" ca="1" si="7"/>
        <v>5.1333169436560633E-2</v>
      </c>
      <c r="J67" s="217">
        <f t="shared" ca="1" si="8"/>
        <v>4.9736795723223759E-2</v>
      </c>
      <c r="K67" s="217">
        <f t="shared" ca="1" si="9"/>
        <v>4.8522465652849123E-2</v>
      </c>
      <c r="L67" s="217">
        <f t="shared" ca="1" si="10"/>
        <v>4.6971815541732687E-2</v>
      </c>
      <c r="M67" s="217">
        <f t="shared" ca="1" si="11"/>
        <v>4.4400257647654762E-2</v>
      </c>
      <c r="N67" s="218">
        <f t="shared" ca="1" si="12"/>
        <v>4.73892489508283E-2</v>
      </c>
      <c r="O67" s="220">
        <f>NAC_d!B67</f>
        <v>44593</v>
      </c>
      <c r="P67" s="219">
        <f t="shared" ca="1" si="17"/>
        <v>0.52104432293533809</v>
      </c>
      <c r="Q67" s="219">
        <f t="shared" ca="1" si="18"/>
        <v>0.52643196566340422</v>
      </c>
      <c r="R67" s="219">
        <f t="shared" ca="1" si="19"/>
        <v>0.52273561717138772</v>
      </c>
      <c r="S67" s="219">
        <f t="shared" ca="1" si="20"/>
        <v>0.52449725404317493</v>
      </c>
      <c r="T67" s="219">
        <f t="shared" ca="1" si="21"/>
        <v>0.52384640334484933</v>
      </c>
      <c r="U67" s="219">
        <f t="shared" ca="1" si="22"/>
        <v>0.52384740507861194</v>
      </c>
      <c r="W67">
        <f t="shared" si="38"/>
        <v>9</v>
      </c>
      <c r="X67">
        <f t="shared" si="39"/>
        <v>2026</v>
      </c>
      <c r="Y67" s="35">
        <f t="shared" si="35"/>
        <v>46266</v>
      </c>
      <c r="Z67" t="s">
        <v>250</v>
      </c>
      <c r="AA67" s="38">
        <f t="shared" ca="1" si="36"/>
        <v>1.9089331235584206</v>
      </c>
      <c r="AB67" s="48">
        <f t="shared" ca="1" si="37"/>
        <v>1.9089331235584206E-2</v>
      </c>
    </row>
    <row r="68" spans="1:28" x14ac:dyDescent="0.2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3" cm="1">
        <f t="array" aca="1" ref="G68" ca="1">SUMPRODUCT($B$3:$F$3/100,B68:F68)</f>
        <v>1352.907411161591</v>
      </c>
      <c r="H68" s="35">
        <f>NAC_d!B68</f>
        <v>44621</v>
      </c>
      <c r="I68" s="216">
        <f t="shared" ca="1" si="7"/>
        <v>6.9702717325449193E-2</v>
      </c>
      <c r="J68" s="217">
        <f t="shared" ca="1" si="8"/>
        <v>6.8900209075171359E-2</v>
      </c>
      <c r="K68" s="217">
        <f t="shared" ca="1" si="9"/>
        <v>6.7975736401338249E-2</v>
      </c>
      <c r="L68" s="217">
        <f t="shared" ca="1" si="10"/>
        <v>6.7056461127569467E-2</v>
      </c>
      <c r="M68" s="217">
        <f t="shared" ca="1" si="11"/>
        <v>6.5712861240524445E-2</v>
      </c>
      <c r="N68" s="218">
        <f t="shared" ca="1" si="12"/>
        <v>6.740452042856826E-2</v>
      </c>
      <c r="O68" s="220">
        <f>NAC_d!B68</f>
        <v>44621</v>
      </c>
      <c r="P68" s="219">
        <f t="shared" ca="1" si="17"/>
        <v>0.55585189138779234</v>
      </c>
      <c r="Q68" s="219">
        <f t="shared" ca="1" si="18"/>
        <v>0.55580558734890184</v>
      </c>
      <c r="R68" s="219">
        <f t="shared" ca="1" si="19"/>
        <v>0.55100964071864822</v>
      </c>
      <c r="S68" s="219">
        <f t="shared" ca="1" si="20"/>
        <v>0.55121956458588905</v>
      </c>
      <c r="T68" s="219">
        <f t="shared" ca="1" si="21"/>
        <v>0.54846186639082917</v>
      </c>
      <c r="U68" s="219">
        <f t="shared" ca="1" si="22"/>
        <v>0.5515856680355955</v>
      </c>
      <c r="Y68" s="35"/>
      <c r="AA68" s="38"/>
      <c r="AB68" s="48"/>
    </row>
    <row r="69" spans="1:28" x14ac:dyDescent="0.2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3" cm="1">
        <f t="array" aca="1" ref="G69" ca="1">SUMPRODUCT($B$3:$F$3/100,B69:F69)</f>
        <v>1434.7119670773086</v>
      </c>
      <c r="H69" s="35">
        <f>NAC_d!B69</f>
        <v>44652</v>
      </c>
      <c r="I69" s="216">
        <f t="shared" ca="1" si="7"/>
        <v>6.0995944694367976E-2</v>
      </c>
      <c r="J69" s="217">
        <f t="shared" ca="1" si="8"/>
        <v>6.0943661739365496E-2</v>
      </c>
      <c r="K69" s="217">
        <f t="shared" ca="1" si="9"/>
        <v>6.0368961911190455E-2</v>
      </c>
      <c r="L69" s="217">
        <f t="shared" ca="1" si="10"/>
        <v>6.0376404332101119E-2</v>
      </c>
      <c r="M69" s="217">
        <f t="shared" ca="1" si="11"/>
        <v>6.0142712716695135E-2</v>
      </c>
      <c r="N69" s="218">
        <f t="shared" ca="1" si="12"/>
        <v>6.0465746022842159E-2</v>
      </c>
      <c r="O69" s="220">
        <f>NAC_d!B69</f>
        <v>44652</v>
      </c>
      <c r="P69" s="219">
        <f t="shared" ca="1" si="17"/>
        <v>0.5855153283176997</v>
      </c>
      <c r="Q69" s="219">
        <f t="shared" ca="1" si="18"/>
        <v>0.58470459889202675</v>
      </c>
      <c r="R69" s="219">
        <f t="shared" ca="1" si="19"/>
        <v>0.57996937971141427</v>
      </c>
      <c r="S69" s="219">
        <f t="shared" ca="1" si="20"/>
        <v>0.57993390748870355</v>
      </c>
      <c r="T69" s="219">
        <f t="shared" ca="1" si="21"/>
        <v>0.5774002135251215</v>
      </c>
      <c r="U69" s="219">
        <f t="shared" ca="1" si="22"/>
        <v>0.58056239166141288</v>
      </c>
    </row>
    <row r="70" spans="1:28" x14ac:dyDescent="0.2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3" cm="1">
        <f t="array" aca="1" ref="G70" ca="1">SUMPRODUCT($B$3:$F$3/100,B70:F70)</f>
        <v>1507.1703954671086</v>
      </c>
      <c r="H70" s="35">
        <f>NAC_d!B70</f>
        <v>44682</v>
      </c>
      <c r="I70" s="216">
        <f t="shared" ca="1" si="7"/>
        <v>5.0214647810078228E-2</v>
      </c>
      <c r="J70" s="217">
        <f t="shared" ca="1" si="8"/>
        <v>4.9554700891019099E-2</v>
      </c>
      <c r="K70" s="217">
        <f t="shared" ca="1" si="9"/>
        <v>5.0471647784365192E-2</v>
      </c>
      <c r="L70" s="217">
        <f t="shared" ca="1" si="10"/>
        <v>5.0782288352885008E-2</v>
      </c>
      <c r="M70" s="217">
        <f t="shared" ca="1" si="11"/>
        <v>5.0902964100372872E-2</v>
      </c>
      <c r="N70" s="218">
        <f t="shared" ca="1" si="12"/>
        <v>5.050381543649296E-2</v>
      </c>
      <c r="O70" s="220">
        <f>NAC_d!B70</f>
        <v>44682</v>
      </c>
      <c r="P70" s="219">
        <f t="shared" ca="1" si="17"/>
        <v>0.61421639411890827</v>
      </c>
      <c r="Q70" s="219">
        <f t="shared" ca="1" si="18"/>
        <v>0.61147993880460061</v>
      </c>
      <c r="R70" s="219">
        <f t="shared" ca="1" si="19"/>
        <v>0.60735822135920547</v>
      </c>
      <c r="S70" s="219">
        <f t="shared" ca="1" si="20"/>
        <v>0.60604647176455972</v>
      </c>
      <c r="T70" s="219">
        <f t="shared" ca="1" si="21"/>
        <v>0.60313480917258322</v>
      </c>
      <c r="U70" s="219">
        <f t="shared" ca="1" si="22"/>
        <v>0.6072012717053985</v>
      </c>
    </row>
    <row r="71" spans="1:28" x14ac:dyDescent="0.2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3" cm="1">
        <f t="array" aca="1" ref="G71" ca="1">SUMPRODUCT($B$3:$F$3/100,B71:F71)</f>
        <v>1587.1656123695352</v>
      </c>
      <c r="H71" s="35">
        <f>NAC_d!B71</f>
        <v>44713</v>
      </c>
      <c r="I71" s="216">
        <f t="shared" ref="I71:I109" ca="1" si="41">B71/B70-1</f>
        <v>5.1198121669218555E-2</v>
      </c>
      <c r="J71" s="217">
        <f t="shared" ref="J71:J109" ca="1" si="42">C71/C70-1</f>
        <v>5.2516076085570296E-2</v>
      </c>
      <c r="K71" s="217">
        <f t="shared" ref="K71:K109" ca="1" si="43">D71/D70-1</f>
        <v>5.2548430884070907E-2</v>
      </c>
      <c r="L71" s="217">
        <f t="shared" ref="L71:L109" ca="1" si="44">E71/E70-1</f>
        <v>5.3084604055081863E-2</v>
      </c>
      <c r="M71" s="217">
        <f t="shared" ref="M71:M109" ca="1" si="45">F71/F70-1</f>
        <v>5.4367665516658281E-2</v>
      </c>
      <c r="N71" s="218">
        <f t="shared" ref="N71:N109" ca="1" si="46">G71/G70-1</f>
        <v>5.3076425295385476E-2</v>
      </c>
      <c r="O71" s="220">
        <f>NAC_d!B71</f>
        <v>44713</v>
      </c>
      <c r="P71" s="219">
        <f t="shared" ca="1" si="17"/>
        <v>0.64383161529129329</v>
      </c>
      <c r="Q71" s="219">
        <f t="shared" ca="1" si="18"/>
        <v>0.64293385026115257</v>
      </c>
      <c r="R71" s="219">
        <f t="shared" ca="1" si="19"/>
        <v>0.63888774178246677</v>
      </c>
      <c r="S71" s="219">
        <f t="shared" ca="1" si="20"/>
        <v>0.63901187547421068</v>
      </c>
      <c r="T71" s="219">
        <f t="shared" ca="1" si="21"/>
        <v>0.63906415306576192</v>
      </c>
      <c r="U71" s="219">
        <f t="shared" ca="1" si="22"/>
        <v>0.64021250177481193</v>
      </c>
    </row>
    <row r="72" spans="1:28" x14ac:dyDescent="0.2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3" cm="1">
        <f t="array" aca="1" ref="G72" ca="1">SUMPRODUCT($B$3:$F$3/100,B72:F72)</f>
        <v>1704.3449719299942</v>
      </c>
      <c r="H72" s="35">
        <f>NAC_d!B72</f>
        <v>44743</v>
      </c>
      <c r="I72" s="216">
        <f t="shared" ca="1" si="41"/>
        <v>7.0976494797020839E-2</v>
      </c>
      <c r="J72" s="217">
        <f t="shared" ca="1" si="42"/>
        <v>7.1302617242250177E-2</v>
      </c>
      <c r="K72" s="217">
        <f t="shared" ca="1" si="43"/>
        <v>7.2835159459149645E-2</v>
      </c>
      <c r="L72" s="217">
        <f t="shared" ca="1" si="44"/>
        <v>7.3988741720287132E-2</v>
      </c>
      <c r="M72" s="217">
        <f t="shared" ca="1" si="45"/>
        <v>7.6604731319604991E-2</v>
      </c>
      <c r="N72" s="218">
        <f t="shared" ca="1" si="46"/>
        <v>7.3829321053344721E-2</v>
      </c>
      <c r="O72" s="220">
        <f>NAC_d!B72</f>
        <v>44743</v>
      </c>
      <c r="P72" s="219">
        <f t="shared" ca="1" si="17"/>
        <v>0.7100313861121339</v>
      </c>
      <c r="Q72" s="219">
        <f t="shared" ca="1" si="18"/>
        <v>0.70895883334446785</v>
      </c>
      <c r="R72" s="219">
        <f t="shared" ca="1" si="19"/>
        <v>0.70720340977044005</v>
      </c>
      <c r="S72" s="219">
        <f t="shared" ca="1" si="20"/>
        <v>0.70926574122678088</v>
      </c>
      <c r="T72" s="219">
        <f t="shared" ca="1" si="21"/>
        <v>0.71247739795256293</v>
      </c>
      <c r="U72" s="219">
        <f t="shared" ca="1" si="22"/>
        <v>0.70997529051481223</v>
      </c>
    </row>
    <row r="73" spans="1:28" x14ac:dyDescent="0.2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3" cm="1">
        <f t="array" aca="1" ref="G73" ca="1">SUMPRODUCT($B$3:$F$3/100,B73:F73)</f>
        <v>1822.820668283812</v>
      </c>
      <c r="H73" s="35">
        <f>NAC_d!B73</f>
        <v>44774</v>
      </c>
      <c r="I73" s="216">
        <f t="shared" ca="1" si="41"/>
        <v>7.1641203826246613E-2</v>
      </c>
      <c r="J73" s="217">
        <f t="shared" ca="1" si="42"/>
        <v>7.0353536097087055E-2</v>
      </c>
      <c r="K73" s="217">
        <f t="shared" ca="1" si="43"/>
        <v>6.9554966186376355E-2</v>
      </c>
      <c r="L73" s="217">
        <f t="shared" ca="1" si="44"/>
        <v>6.9191086827563586E-2</v>
      </c>
      <c r="M73" s="217">
        <f t="shared" ca="1" si="45"/>
        <v>6.8488634827543082E-2</v>
      </c>
      <c r="N73" s="218">
        <f t="shared" ca="1" si="46"/>
        <v>6.951391784238159E-2</v>
      </c>
      <c r="O73" s="220">
        <f>NAC_d!B73</f>
        <v>44774</v>
      </c>
      <c r="P73" s="219">
        <f t="shared" ca="1" si="17"/>
        <v>0.79248070242079605</v>
      </c>
      <c r="Q73" s="219">
        <f t="shared" ca="1" si="18"/>
        <v>0.78691982168623698</v>
      </c>
      <c r="R73" s="219">
        <f t="shared" ca="1" si="19"/>
        <v>0.78372267833332354</v>
      </c>
      <c r="S73" s="219">
        <f t="shared" ca="1" si="20"/>
        <v>0.7830165803601512</v>
      </c>
      <c r="T73" s="219">
        <f t="shared" ca="1" si="21"/>
        <v>0.78222082978803087</v>
      </c>
      <c r="U73" s="219">
        <f t="shared" ca="1" si="22"/>
        <v>0.78466048931645638</v>
      </c>
    </row>
    <row r="74" spans="1:28" x14ac:dyDescent="0.2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3" cm="1">
        <f t="array" aca="1" ref="G74" ca="1">SUMPRODUCT($B$3:$F$3/100,B74:F74)</f>
        <v>1935.3872438584726</v>
      </c>
      <c r="H74" s="35">
        <f>NAC_d!B74</f>
        <v>44805</v>
      </c>
      <c r="I74" s="216">
        <f t="shared" ca="1" si="41"/>
        <v>6.4771868876214889E-2</v>
      </c>
      <c r="J74" s="217">
        <f t="shared" ca="1" si="42"/>
        <v>6.3361941794749077E-2</v>
      </c>
      <c r="K74" s="217">
        <f t="shared" ca="1" si="43"/>
        <v>6.2426393742077035E-2</v>
      </c>
      <c r="L74" s="217">
        <f t="shared" ca="1" si="44"/>
        <v>6.1439210534193212E-2</v>
      </c>
      <c r="M74" s="217">
        <f t="shared" ca="1" si="45"/>
        <v>5.9653967622919746E-2</v>
      </c>
      <c r="N74" s="218">
        <f t="shared" ca="1" si="46"/>
        <v>6.1754059262802974E-2</v>
      </c>
      <c r="O74" s="220">
        <f>NAC_d!B74</f>
        <v>44805</v>
      </c>
      <c r="P74" s="219">
        <f t="shared" ca="1" si="17"/>
        <v>0.84629638963685827</v>
      </c>
      <c r="Q74" s="219">
        <f t="shared" ca="1" si="18"/>
        <v>0.83569812128052146</v>
      </c>
      <c r="R74" s="219">
        <f t="shared" ca="1" si="19"/>
        <v>0.83104267776162422</v>
      </c>
      <c r="S74" s="219">
        <f t="shared" ca="1" si="20"/>
        <v>0.82758729788963059</v>
      </c>
      <c r="T74" s="219">
        <f t="shared" ca="1" si="21"/>
        <v>0.8219973254505839</v>
      </c>
      <c r="U74" s="219">
        <f t="shared" ca="1" si="22"/>
        <v>0.82996816638376836</v>
      </c>
    </row>
    <row r="75" spans="1:28" x14ac:dyDescent="0.2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3" cm="1">
        <f t="array" aca="1" ref="G75" ca="1">SUMPRODUCT($B$3:$F$3/100,B75:F75)</f>
        <v>2058.8063406818028</v>
      </c>
      <c r="H75" s="35">
        <f>NAC_d!B75</f>
        <v>44835</v>
      </c>
      <c r="I75" s="216">
        <f t="shared" ca="1" si="41"/>
        <v>6.3011504150618514E-2</v>
      </c>
      <c r="J75" s="217">
        <f t="shared" ca="1" si="42"/>
        <v>6.4159306509804503E-2</v>
      </c>
      <c r="K75" s="217">
        <f t="shared" ca="1" si="43"/>
        <v>6.3853130799470303E-2</v>
      </c>
      <c r="L75" s="217">
        <f t="shared" ca="1" si="44"/>
        <v>6.353016512416132E-2</v>
      </c>
      <c r="M75" s="217">
        <f t="shared" ca="1" si="45"/>
        <v>6.3995536119046292E-2</v>
      </c>
      <c r="N75" s="218">
        <f t="shared" ca="1" si="46"/>
        <v>6.3769716998483661E-2</v>
      </c>
      <c r="O75" s="220">
        <f>NAC_d!B75</f>
        <v>44835</v>
      </c>
      <c r="P75" s="219">
        <f t="shared" ca="1" si="17"/>
        <v>0.89739242042692702</v>
      </c>
      <c r="Q75" s="219">
        <f t="shared" ca="1" si="18"/>
        <v>0.88770563949687764</v>
      </c>
      <c r="R75" s="219">
        <f t="shared" ca="1" si="19"/>
        <v>0.88270837055674578</v>
      </c>
      <c r="S75" s="219">
        <f t="shared" ca="1" si="20"/>
        <v>0.87789407492588678</v>
      </c>
      <c r="T75" s="219">
        <f t="shared" ca="1" si="21"/>
        <v>0.87212615086157541</v>
      </c>
      <c r="U75" s="219">
        <f t="shared" ca="1" si="22"/>
        <v>0.88081695842035623</v>
      </c>
    </row>
    <row r="76" spans="1:28" x14ac:dyDescent="0.2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3" cm="1">
        <f t="array" aca="1" ref="G76" ca="1">SUMPRODUCT($B$3:$F$3/100,B76:F76)</f>
        <v>2159.4482831194869</v>
      </c>
      <c r="H76" s="35">
        <f>NAC_d!B76</f>
        <v>44866</v>
      </c>
      <c r="I76" s="216">
        <f t="shared" ca="1" si="41"/>
        <v>4.6500995553065527E-2</v>
      </c>
      <c r="J76" s="217">
        <f t="shared" ca="1" si="42"/>
        <v>4.7863558604559486E-2</v>
      </c>
      <c r="K76" s="217">
        <f t="shared" ca="1" si="43"/>
        <v>4.8422545151116436E-2</v>
      </c>
      <c r="L76" s="217">
        <f t="shared" ca="1" si="44"/>
        <v>4.9266216115529948E-2</v>
      </c>
      <c r="M76" s="217">
        <f t="shared" ca="1" si="45"/>
        <v>5.029478874735549E-2</v>
      </c>
      <c r="N76" s="218">
        <f t="shared" ca="1" si="46"/>
        <v>4.8883637304300898E-2</v>
      </c>
      <c r="O76" s="220">
        <f>NAC_d!B76</f>
        <v>44866</v>
      </c>
      <c r="P76" s="219">
        <f t="shared" ca="1" si="17"/>
        <v>0.93650808775194982</v>
      </c>
      <c r="Q76" s="219">
        <f t="shared" ca="1" si="18"/>
        <v>0.93152952609463968</v>
      </c>
      <c r="R76" s="219">
        <f t="shared" ca="1" si="19"/>
        <v>0.92506944558984805</v>
      </c>
      <c r="S76" s="219">
        <f t="shared" ca="1" si="20"/>
        <v>0.92186552459914917</v>
      </c>
      <c r="T76" s="219">
        <f t="shared" ca="1" si="21"/>
        <v>0.91781291011578459</v>
      </c>
      <c r="U76" s="219">
        <f t="shared" ca="1" si="22"/>
        <v>0.92443209593343489</v>
      </c>
    </row>
    <row r="77" spans="1:28" x14ac:dyDescent="0.2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3" cm="1">
        <f t="array" aca="1" ref="G77" ca="1">SUMPRODUCT($B$3:$F$3/100,B77:F77)</f>
        <v>2270.283684112625</v>
      </c>
      <c r="H77" s="35">
        <f>NAC_d!B77</f>
        <v>44896</v>
      </c>
      <c r="I77" s="216">
        <f t="shared" ca="1" si="41"/>
        <v>4.8541226692303319E-2</v>
      </c>
      <c r="J77" s="217">
        <f t="shared" ca="1" si="42"/>
        <v>5.0501479374823965E-2</v>
      </c>
      <c r="K77" s="217">
        <f t="shared" ca="1" si="43"/>
        <v>5.0789379361916742E-2</v>
      </c>
      <c r="L77" s="217">
        <f t="shared" ca="1" si="44"/>
        <v>5.1652275155249727E-2</v>
      </c>
      <c r="M77" s="217">
        <f t="shared" ca="1" si="45"/>
        <v>5.2873515076807598E-2</v>
      </c>
      <c r="N77" s="218">
        <f t="shared" ca="1" si="46"/>
        <v>5.1325795509688188E-2</v>
      </c>
      <c r="O77" s="220">
        <f>NAC_d!B77</f>
        <v>44896</v>
      </c>
      <c r="P77" s="219">
        <f t="shared" ca="1" si="17"/>
        <v>0.95207988980396463</v>
      </c>
      <c r="Q77" s="219">
        <f t="shared" ca="1" si="18"/>
        <v>0.95166988541366049</v>
      </c>
      <c r="R77" s="219">
        <f t="shared" ca="1" si="19"/>
        <v>0.94903557100734215</v>
      </c>
      <c r="S77" s="219">
        <f t="shared" ca="1" si="20"/>
        <v>0.94757624983495803</v>
      </c>
      <c r="T77" s="219">
        <f t="shared" ca="1" si="21"/>
        <v>0.94709809786328081</v>
      </c>
      <c r="U77" s="219">
        <f t="shared" ca="1" si="22"/>
        <v>0.94887248808301572</v>
      </c>
    </row>
    <row r="78" spans="1:28" x14ac:dyDescent="0.2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3" cm="1">
        <f t="array" aca="1" ref="G78" ca="1">SUMPRODUCT($B$3:$F$3/100,B78:F78)</f>
        <v>2407.0317275407083</v>
      </c>
      <c r="H78" s="35">
        <f>NAC_d!B78</f>
        <v>44927</v>
      </c>
      <c r="I78" s="216">
        <f t="shared" ca="1" si="41"/>
        <v>6.1577696602719945E-2</v>
      </c>
      <c r="J78" s="217">
        <f t="shared" ca="1" si="42"/>
        <v>6.0615763121985022E-2</v>
      </c>
      <c r="K78" s="217">
        <f t="shared" ca="1" si="43"/>
        <v>6.0256186859672711E-2</v>
      </c>
      <c r="L78" s="217">
        <f t="shared" ca="1" si="44"/>
        <v>5.993626804299268E-2</v>
      </c>
      <c r="M78" s="217">
        <f t="shared" ca="1" si="45"/>
        <v>5.9725490344558096E-2</v>
      </c>
      <c r="N78" s="218">
        <f t="shared" ca="1" si="46"/>
        <v>6.0233901333583084E-2</v>
      </c>
      <c r="O78" s="220">
        <f>NAC_d!B78</f>
        <v>44927</v>
      </c>
      <c r="P78" s="219">
        <f t="shared" ca="1" si="17"/>
        <v>0.99333666556360423</v>
      </c>
      <c r="Q78" s="219">
        <f t="shared" ca="1" si="18"/>
        <v>0.99218826895804013</v>
      </c>
      <c r="R78" s="219">
        <f t="shared" ca="1" si="19"/>
        <v>0.98885000933800216</v>
      </c>
      <c r="S78" s="219">
        <f t="shared" ca="1" si="20"/>
        <v>0.98744930194302261</v>
      </c>
      <c r="T78" s="219">
        <f t="shared" ca="1" si="21"/>
        <v>0.98717934245780747</v>
      </c>
      <c r="U78" s="219">
        <f t="shared" ca="1" si="22"/>
        <v>0.98907376106462142</v>
      </c>
    </row>
    <row r="79" spans="1:28" x14ac:dyDescent="0.2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3" cm="1">
        <f t="array" aca="1" ref="G79" ca="1">SUMPRODUCT($B$3:$F$3/100,B79:F79)</f>
        <v>2567.133605697426</v>
      </c>
      <c r="H79" s="35">
        <f>NAC_d!B79</f>
        <v>44958</v>
      </c>
      <c r="I79" s="216">
        <f t="shared" ca="1" si="41"/>
        <v>7.248927298414487E-2</v>
      </c>
      <c r="J79" s="217">
        <f t="shared" ca="1" si="42"/>
        <v>6.9949546511749894E-2</v>
      </c>
      <c r="K79" s="217">
        <f t="shared" ca="1" si="43"/>
        <v>6.7540453303498671E-2</v>
      </c>
      <c r="L79" s="217">
        <f t="shared" ca="1" si="44"/>
        <v>6.5269386998242807E-2</v>
      </c>
      <c r="M79" s="217">
        <f t="shared" ca="1" si="45"/>
        <v>6.2839818605843423E-2</v>
      </c>
      <c r="N79" s="218">
        <f t="shared" ca="1" si="46"/>
        <v>6.6514236736004984E-2</v>
      </c>
      <c r="O79" s="220">
        <f>NAC_d!B79</f>
        <v>44958</v>
      </c>
      <c r="P79" s="219">
        <f t="shared" ca="1" si="17"/>
        <v>1.0334488185212254</v>
      </c>
      <c r="Q79" s="219">
        <f t="shared" ca="1" si="18"/>
        <v>1.030547984620414</v>
      </c>
      <c r="R79" s="219">
        <f t="shared" ca="1" si="19"/>
        <v>1.0249235567874919</v>
      </c>
      <c r="S79" s="219">
        <f t="shared" ca="1" si="20"/>
        <v>1.0221832795713293</v>
      </c>
      <c r="T79" s="219">
        <f t="shared" ca="1" si="21"/>
        <v>1.022264276947038</v>
      </c>
      <c r="U79" s="219">
        <f t="shared" ca="1" si="22"/>
        <v>1.0253936024438239</v>
      </c>
    </row>
    <row r="80" spans="1:28" x14ac:dyDescent="0.2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3" cm="1">
        <f t="array" aca="1" ref="G80" ca="1">SUMPRODUCT($B$3:$F$3/100,B80:F80)</f>
        <v>2764.2039436788345</v>
      </c>
      <c r="H80" s="35">
        <f>NAC_d!B80</f>
        <v>44986</v>
      </c>
      <c r="I80" s="216">
        <f t="shared" ca="1" si="41"/>
        <v>7.7588624872160672E-2</v>
      </c>
      <c r="J80" s="217">
        <f t="shared" ca="1" si="42"/>
        <v>7.8097637989826385E-2</v>
      </c>
      <c r="K80" s="217">
        <f t="shared" ca="1" si="43"/>
        <v>7.7998903490859472E-2</v>
      </c>
      <c r="L80" s="217">
        <f t="shared" ca="1" si="44"/>
        <v>7.6606549883979635E-2</v>
      </c>
      <c r="M80" s="217">
        <f t="shared" ca="1" si="45"/>
        <v>7.5224260352188876E-2</v>
      </c>
      <c r="N80" s="218">
        <f t="shared" ca="1" si="46"/>
        <v>7.6766685436253201E-2</v>
      </c>
      <c r="O80" s="220">
        <f>NAC_d!B80</f>
        <v>44986</v>
      </c>
      <c r="P80" s="219">
        <f t="shared" ca="1" si="17"/>
        <v>1.0484395155850987</v>
      </c>
      <c r="Q80" s="219">
        <f t="shared" ca="1" si="18"/>
        <v>1.0480199811527195</v>
      </c>
      <c r="R80" s="219">
        <f t="shared" ca="1" si="19"/>
        <v>1.0439278716435378</v>
      </c>
      <c r="S80" s="219">
        <f t="shared" ca="1" si="20"/>
        <v>1.0402816937651083</v>
      </c>
      <c r="T80" s="219">
        <f t="shared" ca="1" si="21"/>
        <v>1.0403128183007713</v>
      </c>
      <c r="U80" s="219">
        <f t="shared" ca="1" si="22"/>
        <v>1.0431582537533153</v>
      </c>
    </row>
    <row r="81" spans="1:21" x14ac:dyDescent="0.2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3" cm="1">
        <f t="array" aca="1" ref="G81" ca="1">SUMPRODUCT($B$3:$F$3/100,B81:F81)</f>
        <v>2995.777055070916</v>
      </c>
      <c r="H81" s="35">
        <f>NAC_d!B81</f>
        <v>45017</v>
      </c>
      <c r="I81" s="216">
        <f t="shared" ca="1" si="41"/>
        <v>8.598157424910724E-2</v>
      </c>
      <c r="J81" s="217">
        <f t="shared" ca="1" si="42"/>
        <v>8.4798945841884965E-2</v>
      </c>
      <c r="K81" s="217">
        <f t="shared" ca="1" si="43"/>
        <v>8.4301979058271304E-2</v>
      </c>
      <c r="L81" s="217">
        <f t="shared" ca="1" si="44"/>
        <v>8.3463426007427843E-2</v>
      </c>
      <c r="M81" s="217">
        <f t="shared" ca="1" si="45"/>
        <v>8.2338521931975439E-2</v>
      </c>
      <c r="N81" s="218">
        <f t="shared" ca="1" si="46"/>
        <v>8.3775696768554786E-2</v>
      </c>
      <c r="O81" s="220">
        <f>NAC_d!B81</f>
        <v>45017</v>
      </c>
      <c r="P81" s="219">
        <f t="shared" ca="1" si="17"/>
        <v>1.0966786734797527</v>
      </c>
      <c r="Q81" s="219">
        <f t="shared" ca="1" si="18"/>
        <v>1.0940696445419493</v>
      </c>
      <c r="R81" s="219">
        <f t="shared" ca="1" si="19"/>
        <v>1.0900602675892599</v>
      </c>
      <c r="S81" s="219">
        <f t="shared" ca="1" si="20"/>
        <v>1.0847036815566953</v>
      </c>
      <c r="T81" s="219">
        <f t="shared" ca="1" si="21"/>
        <v>1.0830300803366009</v>
      </c>
      <c r="U81" s="219">
        <f t="shared" ca="1" si="22"/>
        <v>1.0880686324612574</v>
      </c>
    </row>
    <row r="82" spans="1:21" x14ac:dyDescent="0.2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3" cm="1">
        <f t="array" aca="1" ref="G82" ca="1">SUMPRODUCT($B$3:$F$3/100,B82:F82)</f>
        <v>3227.9610879953034</v>
      </c>
      <c r="H82" s="35">
        <f>NAC_d!B82</f>
        <v>45047</v>
      </c>
      <c r="I82" s="216">
        <f t="shared" ca="1" si="41"/>
        <v>7.4308691650022407E-2</v>
      </c>
      <c r="J82" s="217">
        <f t="shared" ca="1" si="42"/>
        <v>7.5944513516973844E-2</v>
      </c>
      <c r="K82" s="217">
        <f t="shared" ca="1" si="43"/>
        <v>7.6542436282714066E-2</v>
      </c>
      <c r="L82" s="217">
        <f t="shared" ca="1" si="44"/>
        <v>7.7728364505057268E-2</v>
      </c>
      <c r="M82" s="217">
        <f t="shared" ca="1" si="45"/>
        <v>7.989952694823832E-2</v>
      </c>
      <c r="N82" s="218">
        <f t="shared" ca="1" si="46"/>
        <v>7.7503775700321853E-2</v>
      </c>
      <c r="O82" s="220">
        <f>NAC_d!B82</f>
        <v>45047</v>
      </c>
      <c r="P82" s="219">
        <f t="shared" ref="P82:P109" ca="1" si="47">B82/B70-1</f>
        <v>1.1447807143172488</v>
      </c>
      <c r="Q82" s="219">
        <f t="shared" ref="Q82:Q109" ca="1" si="48">C82/C70-1</f>
        <v>1.1467225510538697</v>
      </c>
      <c r="R82" s="219">
        <f t="shared" ref="R82:R109" ca="1" si="49">D82/D70-1</f>
        <v>1.1419317477001707</v>
      </c>
      <c r="S82" s="219">
        <f t="shared" ref="S82:S109" ca="1" si="50">E82/E70-1</f>
        <v>1.1381634560319531</v>
      </c>
      <c r="T82" s="219">
        <f t="shared" ref="T82:T109" ca="1" si="51">F82/F70-1</f>
        <v>1.140505141975789</v>
      </c>
      <c r="U82" s="219">
        <f t="shared" ref="U82:U109" ca="1" si="52">G82/G70-1</f>
        <v>1.1417359959454885</v>
      </c>
    </row>
    <row r="83" spans="1:21" x14ac:dyDescent="0.2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3" cm="1">
        <f t="array" aca="1" ref="G83" ca="1">SUMPRODUCT($B$3:$F$3/100,B83:F83)</f>
        <v>3420.1343888656429</v>
      </c>
      <c r="H83" s="35">
        <f>NAC_d!B83</f>
        <v>45078</v>
      </c>
      <c r="I83" s="216">
        <f t="shared" ca="1" si="41"/>
        <v>5.6967348850699651E-2</v>
      </c>
      <c r="J83" s="217">
        <f t="shared" ca="1" si="42"/>
        <v>5.7355230009126679E-2</v>
      </c>
      <c r="K83" s="217">
        <f t="shared" ca="1" si="43"/>
        <v>5.8424119928787377E-2</v>
      </c>
      <c r="L83" s="217">
        <f t="shared" ca="1" si="44"/>
        <v>5.9813762821966598E-2</v>
      </c>
      <c r="M83" s="217">
        <f t="shared" ca="1" si="45"/>
        <v>6.2020885047555874E-2</v>
      </c>
      <c r="N83" s="218">
        <f t="shared" ca="1" si="46"/>
        <v>5.9533958319704317E-2</v>
      </c>
      <c r="O83" s="220">
        <f>NAC_d!B83</f>
        <v>45078</v>
      </c>
      <c r="P83" s="219">
        <f t="shared" ca="1" si="47"/>
        <v>1.1565517848131766</v>
      </c>
      <c r="Q83" s="219">
        <f t="shared" ca="1" si="48"/>
        <v>1.1565925388780509</v>
      </c>
      <c r="R83" s="219">
        <f t="shared" ca="1" si="49"/>
        <v>1.1538887508510101</v>
      </c>
      <c r="S83" s="219">
        <f t="shared" ca="1" si="50"/>
        <v>1.1518262152345722</v>
      </c>
      <c r="T83" s="219">
        <f t="shared" ca="1" si="51"/>
        <v>1.1560421849773199</v>
      </c>
      <c r="U83" s="219">
        <f t="shared" ca="1" si="52"/>
        <v>1.1548692601521302</v>
      </c>
    </row>
    <row r="84" spans="1:21" x14ac:dyDescent="0.2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3" cm="1">
        <f t="array" aca="1" ref="G84" ca="1">SUMPRODUCT($B$3:$F$3/100,B84:F84)</f>
        <v>3637.9096097133629</v>
      </c>
      <c r="H84" s="35">
        <f>NAC_d!B84</f>
        <v>45108</v>
      </c>
      <c r="I84" s="216">
        <f t="shared" ca="1" si="41"/>
        <v>6.1100875733280047E-2</v>
      </c>
      <c r="J84" s="217">
        <f t="shared" ca="1" si="42"/>
        <v>6.1908570776965322E-2</v>
      </c>
      <c r="K84" s="217">
        <f t="shared" ca="1" si="43"/>
        <v>6.3210310018189109E-2</v>
      </c>
      <c r="L84" s="217">
        <f t="shared" ca="1" si="44"/>
        <v>6.3912459443815184E-2</v>
      </c>
      <c r="M84" s="217">
        <f t="shared" ca="1" si="45"/>
        <v>6.5623409972130675E-2</v>
      </c>
      <c r="N84" s="218">
        <f t="shared" ca="1" si="46"/>
        <v>6.3674463072765253E-2</v>
      </c>
      <c r="O84" s="220">
        <f>NAC_d!B84</f>
        <v>45108</v>
      </c>
      <c r="P84" s="219">
        <f t="shared" ca="1" si="47"/>
        <v>1.1366659292210972</v>
      </c>
      <c r="Q84" s="219">
        <f t="shared" ca="1" si="48"/>
        <v>1.1376817939672823</v>
      </c>
      <c r="R84" s="219">
        <f t="shared" ca="1" si="49"/>
        <v>1.1345653210055806</v>
      </c>
      <c r="S84" s="219">
        <f t="shared" ca="1" si="50"/>
        <v>1.1316375414502593</v>
      </c>
      <c r="T84" s="219">
        <f t="shared" ca="1" si="51"/>
        <v>1.134050648637956</v>
      </c>
      <c r="U84" s="219">
        <f t="shared" ca="1" si="52"/>
        <v>1.1344913556988447</v>
      </c>
    </row>
    <row r="85" spans="1:21" x14ac:dyDescent="0.2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3" cm="1">
        <f t="array" aca="1" ref="G85" ca="1">SUMPRODUCT($B$3:$F$3/100,B85:F85)</f>
        <v>4090.7121492207607</v>
      </c>
      <c r="H85" s="35">
        <f>NAC_d!B85</f>
        <v>45139</v>
      </c>
      <c r="I85" s="216">
        <f t="shared" ca="1" si="41"/>
        <v>0.13062679206880889</v>
      </c>
      <c r="J85" s="217">
        <f t="shared" ca="1" si="42"/>
        <v>0.12624747301779693</v>
      </c>
      <c r="K85" s="217">
        <f t="shared" ca="1" si="43"/>
        <v>0.12482884289641416</v>
      </c>
      <c r="L85" s="217">
        <f t="shared" ca="1" si="44"/>
        <v>0.12315671725038402</v>
      </c>
      <c r="M85" s="217">
        <f t="shared" ca="1" si="45"/>
        <v>0.12193660269138129</v>
      </c>
      <c r="N85" s="218">
        <f t="shared" ca="1" si="46"/>
        <v>0.12446778179930496</v>
      </c>
      <c r="O85" s="220">
        <f>NAC_d!B85</f>
        <v>45139</v>
      </c>
      <c r="P85" s="219">
        <f t="shared" ca="1" si="47"/>
        <v>1.2542729195672626</v>
      </c>
      <c r="Q85" s="219">
        <f t="shared" ca="1" si="48"/>
        <v>1.2493116875669608</v>
      </c>
      <c r="R85" s="219">
        <f t="shared" ca="1" si="49"/>
        <v>1.2448782119862813</v>
      </c>
      <c r="S85" s="219">
        <f t="shared" ca="1" si="50"/>
        <v>1.2392283782749836</v>
      </c>
      <c r="T85" s="219">
        <f t="shared" ca="1" si="51"/>
        <v>1.2408001888486613</v>
      </c>
      <c r="U85" s="219">
        <f t="shared" ca="1" si="52"/>
        <v>1.2441659897746122</v>
      </c>
    </row>
    <row r="86" spans="1:21" x14ac:dyDescent="0.2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3" cm="1">
        <f t="array" aca="1" ref="G86" ca="1">SUMPRODUCT($B$3:$F$3/100,B86:F86)</f>
        <v>4612.6769483744993</v>
      </c>
      <c r="H86" s="35">
        <f>NAC_d!B86</f>
        <v>45170</v>
      </c>
      <c r="I86" s="216">
        <f t="shared" ca="1" si="41"/>
        <v>0.13251886818016079</v>
      </c>
      <c r="J86" s="217">
        <f t="shared" ca="1" si="42"/>
        <v>0.12856416243432722</v>
      </c>
      <c r="K86" s="217">
        <f t="shared" ca="1" si="43"/>
        <v>0.12891314838401513</v>
      </c>
      <c r="L86" s="217">
        <f t="shared" ca="1" si="44"/>
        <v>0.12716438549402809</v>
      </c>
      <c r="M86" s="217">
        <f t="shared" ca="1" si="45"/>
        <v>0.12478333739505976</v>
      </c>
      <c r="N86" s="218">
        <f t="shared" ca="1" si="46"/>
        <v>0.12759753806025387</v>
      </c>
      <c r="O86" s="220">
        <f>NAC_d!B86</f>
        <v>45170</v>
      </c>
      <c r="P86" s="219">
        <f t="shared" ca="1" si="47"/>
        <v>1.3977029165242749</v>
      </c>
      <c r="Q86" s="219">
        <f t="shared" ca="1" si="48"/>
        <v>1.3872328517308663</v>
      </c>
      <c r="R86" s="219">
        <f t="shared" ca="1" si="49"/>
        <v>1.3853629248666346</v>
      </c>
      <c r="S86" s="219">
        <f t="shared" ca="1" si="50"/>
        <v>1.3778832117091873</v>
      </c>
      <c r="T86" s="219">
        <f t="shared" ca="1" si="51"/>
        <v>1.3785261904908688</v>
      </c>
      <c r="U86" s="219">
        <f t="shared" ca="1" si="52"/>
        <v>1.383335408979169</v>
      </c>
    </row>
    <row r="87" spans="1:21" x14ac:dyDescent="0.2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3" cm="1">
        <f t="array" aca="1" ref="G87" ca="1">SUMPRODUCT($B$3:$F$3/100,B87:F87)</f>
        <v>4995.5484922873875</v>
      </c>
      <c r="H87" s="35">
        <f>NAC_d!B87</f>
        <v>45200</v>
      </c>
      <c r="I87" s="216">
        <f t="shared" ca="1" si="41"/>
        <v>8.127671729596031E-2</v>
      </c>
      <c r="J87" s="217">
        <f t="shared" ca="1" si="42"/>
        <v>8.3198305814217166E-2</v>
      </c>
      <c r="K87" s="217">
        <f t="shared" ca="1" si="43"/>
        <v>8.2845044682912539E-2</v>
      </c>
      <c r="L87" s="217">
        <f t="shared" ca="1" si="44"/>
        <v>8.2888682073028797E-2</v>
      </c>
      <c r="M87" s="217">
        <f t="shared" ca="1" si="45"/>
        <v>8.3755412118760031E-2</v>
      </c>
      <c r="N87" s="218">
        <f t="shared" ca="1" si="46"/>
        <v>8.3004196521460516E-2</v>
      </c>
      <c r="O87" s="220">
        <f>NAC_d!B87</f>
        <v>45200</v>
      </c>
      <c r="P87" s="219">
        <f t="shared" ca="1" si="47"/>
        <v>1.438901487432044</v>
      </c>
      <c r="Q87" s="219">
        <f t="shared" ca="1" si="48"/>
        <v>1.4299431154343729</v>
      </c>
      <c r="R87" s="219">
        <f t="shared" ca="1" si="49"/>
        <v>1.4279464412734333</v>
      </c>
      <c r="S87" s="219">
        <f t="shared" ca="1" si="50"/>
        <v>1.4211657569211753</v>
      </c>
      <c r="T87" s="219">
        <f t="shared" ca="1" si="51"/>
        <v>1.4226987278659808</v>
      </c>
      <c r="U87" s="219">
        <f t="shared" ca="1" si="52"/>
        <v>1.4264295254856467</v>
      </c>
    </row>
    <row r="88" spans="1:21" x14ac:dyDescent="0.2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3" cm="1">
        <f t="array" aca="1" ref="G88" ca="1">SUMPRODUCT($B$3:$F$3/100,B88:F88)</f>
        <v>5635.4310035736135</v>
      </c>
      <c r="H88" s="35">
        <f>NAC_d!B88</f>
        <v>45231</v>
      </c>
      <c r="I88" s="216">
        <f t="shared" ca="1" si="41"/>
        <v>0.13045524868683422</v>
      </c>
      <c r="J88" s="217">
        <f t="shared" ca="1" si="42"/>
        <v>0.1288438322715848</v>
      </c>
      <c r="K88" s="217">
        <f t="shared" ca="1" si="43"/>
        <v>0.12899167756521557</v>
      </c>
      <c r="L88" s="217">
        <f t="shared" ca="1" si="44"/>
        <v>0.1276678850200581</v>
      </c>
      <c r="M88" s="217">
        <f t="shared" ca="1" si="45"/>
        <v>0.12659143564418573</v>
      </c>
      <c r="N88" s="218">
        <f t="shared" ca="1" si="46"/>
        <v>0.12809054146389309</v>
      </c>
      <c r="O88" s="220">
        <f>NAC_d!B88</f>
        <v>45231</v>
      </c>
      <c r="P88" s="219">
        <f t="shared" ca="1" si="47"/>
        <v>1.6345593546622448</v>
      </c>
      <c r="Q88" s="219">
        <f t="shared" ca="1" si="48"/>
        <v>1.617732314578991</v>
      </c>
      <c r="R88" s="219">
        <f t="shared" ca="1" si="49"/>
        <v>1.6145291690352672</v>
      </c>
      <c r="S88" s="219">
        <f t="shared" ca="1" si="50"/>
        <v>1.6020764096436628</v>
      </c>
      <c r="T88" s="219">
        <f t="shared" ca="1" si="51"/>
        <v>1.598691021989278</v>
      </c>
      <c r="U88" s="219">
        <f t="shared" ca="1" si="52"/>
        <v>1.6096624066554654</v>
      </c>
    </row>
    <row r="89" spans="1:21" x14ac:dyDescent="0.2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3" cm="1">
        <f t="array" aca="1" ref="G89" ca="1">SUMPRODUCT($B$3:$F$3/100,B89:F89)</f>
        <v>7069.664101806191</v>
      </c>
      <c r="H89" s="35">
        <f>NAC_d!B89</f>
        <v>45261</v>
      </c>
      <c r="I89" s="216">
        <f t="shared" ca="1" si="41"/>
        <v>0.25937464773493524</v>
      </c>
      <c r="J89" s="217">
        <f t="shared" ca="1" si="42"/>
        <v>0.2552905454536869</v>
      </c>
      <c r="K89" s="217">
        <f t="shared" ca="1" si="43"/>
        <v>0.25511400260870842</v>
      </c>
      <c r="L89" s="217">
        <f t="shared" ca="1" si="44"/>
        <v>0.25456725024003668</v>
      </c>
      <c r="M89" s="217">
        <f t="shared" ca="1" si="45"/>
        <v>0.25182088929364821</v>
      </c>
      <c r="N89" s="218">
        <f t="shared" ca="1" si="46"/>
        <v>0.25450282282279435</v>
      </c>
      <c r="O89" s="220">
        <f>NAC_d!B89</f>
        <v>45261</v>
      </c>
      <c r="P89" s="219">
        <f t="shared" ca="1" si="47"/>
        <v>2.1642983363478061</v>
      </c>
      <c r="Q89" s="219">
        <f t="shared" ca="1" si="48"/>
        <v>2.1280437862640436</v>
      </c>
      <c r="R89" s="219">
        <f t="shared" ca="1" si="49"/>
        <v>2.1229209532720614</v>
      </c>
      <c r="S89" s="219">
        <f t="shared" ca="1" si="50"/>
        <v>2.1041437586194536</v>
      </c>
      <c r="T89" s="219">
        <f t="shared" ca="1" si="51"/>
        <v>2.0897307792082906</v>
      </c>
      <c r="U89" s="219">
        <f t="shared" ca="1" si="52"/>
        <v>2.1140003125069708</v>
      </c>
    </row>
    <row r="90" spans="1:21" x14ac:dyDescent="0.2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3" cm="1">
        <f t="array" aca="1" ref="G90" ca="1">SUMPRODUCT($B$3:$F$3/100,B90:F90)</f>
        <v>8530.4228598722475</v>
      </c>
      <c r="H90" s="35">
        <f>NAC_d!B90</f>
        <v>45292</v>
      </c>
      <c r="I90" s="216">
        <f t="shared" ca="1" si="41"/>
        <v>0.20455339735840283</v>
      </c>
      <c r="J90" s="217">
        <f t="shared" ca="1" si="42"/>
        <v>0.20304242948998441</v>
      </c>
      <c r="K90" s="217">
        <f t="shared" ca="1" si="43"/>
        <v>0.20596650692398666</v>
      </c>
      <c r="L90" s="217">
        <f t="shared" ca="1" si="44"/>
        <v>0.2082026746487744</v>
      </c>
      <c r="M90" s="217">
        <f t="shared" ca="1" si="45"/>
        <v>0.20846123155903529</v>
      </c>
      <c r="N90" s="218">
        <f t="shared" ca="1" si="46"/>
        <v>0.20662350247911432</v>
      </c>
      <c r="O90" s="220">
        <f>NAC_d!B90</f>
        <v>45292</v>
      </c>
      <c r="P90" s="219">
        <f t="shared" ca="1" si="47"/>
        <v>2.5904732395011076</v>
      </c>
      <c r="Q90" s="219">
        <f t="shared" ca="1" si="48"/>
        <v>2.5480986866544706</v>
      </c>
      <c r="R90" s="219">
        <f t="shared" ca="1" si="49"/>
        <v>2.5521019543135113</v>
      </c>
      <c r="S90" s="219">
        <f t="shared" ca="1" si="50"/>
        <v>2.5383587718749525</v>
      </c>
      <c r="T90" s="219">
        <f t="shared" ca="1" si="51"/>
        <v>2.5233840241154319</v>
      </c>
      <c r="U90" s="219">
        <f t="shared" ca="1" si="52"/>
        <v>2.5439594593910391</v>
      </c>
    </row>
    <row r="91" spans="1:21" x14ac:dyDescent="0.2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3" cm="1">
        <f t="array" aca="1" ref="G91" ca="1">SUMPRODUCT($B$3:$F$3/100,B91:F91)</f>
        <v>9658.8889272645138</v>
      </c>
      <c r="H91" s="35">
        <f>NAC_d!B91</f>
        <v>45323</v>
      </c>
      <c r="I91" s="216">
        <f t="shared" ca="1" si="41"/>
        <v>0.12444281233360854</v>
      </c>
      <c r="J91" s="217">
        <f t="shared" ca="1" si="42"/>
        <v>0.134273297033495</v>
      </c>
      <c r="K91" s="217">
        <f t="shared" ca="1" si="43"/>
        <v>0.13011565957184312</v>
      </c>
      <c r="L91" s="217">
        <f t="shared" ca="1" si="44"/>
        <v>0.13354180980727515</v>
      </c>
      <c r="M91" s="217">
        <f t="shared" ca="1" si="45"/>
        <v>0.13473932069859718</v>
      </c>
      <c r="N91" s="218">
        <f t="shared" ca="1" si="46"/>
        <v>0.13228723662699715</v>
      </c>
      <c r="O91" s="220">
        <f>NAC_d!B91</f>
        <v>45323</v>
      </c>
      <c r="P91" s="219">
        <f t="shared" ca="1" si="47"/>
        <v>2.7644029909965102</v>
      </c>
      <c r="Q91" s="219">
        <f t="shared" ca="1" si="48"/>
        <v>2.7614050201081923</v>
      </c>
      <c r="R91" s="219">
        <f t="shared" ca="1" si="49"/>
        <v>2.7603128111382182</v>
      </c>
      <c r="S91" s="219">
        <f t="shared" ca="1" si="50"/>
        <v>2.7651298863666653</v>
      </c>
      <c r="T91" s="219">
        <f t="shared" ca="1" si="51"/>
        <v>2.7617356106675457</v>
      </c>
      <c r="U91" s="219">
        <f t="shared" ca="1" si="52"/>
        <v>2.7625189845311673</v>
      </c>
    </row>
    <row r="92" spans="1:21" x14ac:dyDescent="0.2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3" cm="1">
        <f t="array" aca="1" ref="G92" ca="1">SUMPRODUCT($B$3:$F$3/100,B92:F92)</f>
        <v>10721.883233789955</v>
      </c>
      <c r="H92" s="35">
        <f>NAC_d!B92</f>
        <v>45352</v>
      </c>
      <c r="I92" s="216">
        <f t="shared" ca="1" si="41"/>
        <v>0.10488053453832147</v>
      </c>
      <c r="J92" s="217">
        <f t="shared" ca="1" si="42"/>
        <v>0.10954304122826009</v>
      </c>
      <c r="K92" s="217">
        <f t="shared" ca="1" si="43"/>
        <v>0.11069801559134063</v>
      </c>
      <c r="L92" s="217">
        <f t="shared" ca="1" si="44"/>
        <v>0.11115697629334154</v>
      </c>
      <c r="M92" s="217">
        <f t="shared" ca="1" si="45"/>
        <v>0.11119233614998092</v>
      </c>
      <c r="N92" s="218">
        <f t="shared" ca="1" si="46"/>
        <v>0.11005347659862674</v>
      </c>
      <c r="O92" s="220">
        <f>NAC_d!B92</f>
        <v>45352</v>
      </c>
      <c r="P92" s="219">
        <f t="shared" ca="1" si="47"/>
        <v>2.8597434057020665</v>
      </c>
      <c r="Q92" s="219">
        <f t="shared" ca="1" si="48"/>
        <v>2.8711157674769638</v>
      </c>
      <c r="R92" s="219">
        <f t="shared" ca="1" si="49"/>
        <v>2.8743749773854281</v>
      </c>
      <c r="S92" s="219">
        <f t="shared" ca="1" si="50"/>
        <v>2.8859603263027953</v>
      </c>
      <c r="T92" s="219">
        <f t="shared" ca="1" si="51"/>
        <v>2.8875720492272801</v>
      </c>
      <c r="U92" s="219">
        <f t="shared" ca="1" si="52"/>
        <v>2.8788321890317445</v>
      </c>
    </row>
    <row r="93" spans="1:21" x14ac:dyDescent="0.2">
      <c r="A93" s="35">
        <f>NAC_d!B93</f>
        <v>45383</v>
      </c>
      <c r="B93" s="34">
        <f ca="1">NAC_d!BV93+NAC_d!BW93</f>
        <v>11802.407472631428</v>
      </c>
      <c r="C93" s="34">
        <f ca="1">NAC_d!BX93+NAC_d!BY93</f>
        <v>11705.089207163735</v>
      </c>
      <c r="D93" s="34">
        <f ca="1">NAC_d!BZ93+NAC_d!CA93</f>
        <v>11718.255612969298</v>
      </c>
      <c r="E93" s="34">
        <f ca="1">NAC_d!CB93+NAC_d!CC93</f>
        <v>11674.809317217418</v>
      </c>
      <c r="F93" s="34">
        <f ca="1">NAC_d!CD93+NAC_d!CE93</f>
        <v>11569.57738350382</v>
      </c>
      <c r="G93" s="213" cm="1">
        <f t="array" aca="1" ref="G93" ca="1">SUMPRODUCT($B$3:$F$3/100,B93:F93)</f>
        <v>11667.880724161947</v>
      </c>
      <c r="H93" s="35">
        <f>NAC_d!B93</f>
        <v>45383</v>
      </c>
      <c r="I93" s="216">
        <f t="shared" ca="1" si="41"/>
        <v>8.4249699312477722E-2</v>
      </c>
      <c r="J93" s="217">
        <f t="shared" ca="1" si="42"/>
        <v>8.7538734558164633E-2</v>
      </c>
      <c r="K93" s="217">
        <f t="shared" ca="1" si="43"/>
        <v>8.8186785405829804E-2</v>
      </c>
      <c r="L93" s="217">
        <f t="shared" ca="1" si="44"/>
        <v>8.8046973721274346E-2</v>
      </c>
      <c r="M93" s="217">
        <f t="shared" ca="1" si="45"/>
        <v>9.0262942353553921E-2</v>
      </c>
      <c r="N93" s="218">
        <f t="shared" ca="1" si="46"/>
        <v>8.8230534668637839E-2</v>
      </c>
      <c r="O93" s="220">
        <f>NAC_d!B93</f>
        <v>45383</v>
      </c>
      <c r="P93" s="219">
        <f t="shared" ca="1" si="47"/>
        <v>2.8535880592167646</v>
      </c>
      <c r="Q93" s="219">
        <f t="shared" ca="1" si="48"/>
        <v>2.8808927306089802</v>
      </c>
      <c r="R93" s="219">
        <f t="shared" ca="1" si="49"/>
        <v>2.8882559780620478</v>
      </c>
      <c r="S93" s="219">
        <f t="shared" ca="1" si="50"/>
        <v>2.9023997225409852</v>
      </c>
      <c r="T93" s="219">
        <f t="shared" ca="1" si="51"/>
        <v>2.9160351915002396</v>
      </c>
      <c r="U93" s="219">
        <f t="shared" ca="1" si="52"/>
        <v>2.894776049643569</v>
      </c>
    </row>
    <row r="94" spans="1:21" x14ac:dyDescent="0.2">
      <c r="A94" s="35">
        <f>NAC_d!B94</f>
        <v>45413</v>
      </c>
      <c r="B94" s="34">
        <f ca="1">NAC_d!BV94+NAC_d!BW94</f>
        <v>12306.202885615354</v>
      </c>
      <c r="C94" s="34">
        <f ca="1">NAC_d!BX94+NAC_d!BY94</f>
        <v>12212.960095339571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12045.776693702506</v>
      </c>
      <c r="G94" s="213" cm="1">
        <f t="array" aca="1" ref="G94" ca="1">SUMPRODUCT($B$3:$F$3/100,B94:F94)</f>
        <v>12158.534384374329</v>
      </c>
      <c r="H94" s="35">
        <f>NAC_d!B94</f>
        <v>45413</v>
      </c>
      <c r="I94" s="216">
        <f t="shared" ca="1" si="41"/>
        <v>4.2685817631036294E-2</v>
      </c>
      <c r="J94" s="217">
        <f t="shared" ca="1" si="42"/>
        <v>4.3388895136741823E-2</v>
      </c>
      <c r="K94" s="217">
        <f t="shared" ca="1" si="43"/>
        <v>4.2367395647932016E-2</v>
      </c>
      <c r="L94" s="217">
        <f t="shared" ca="1" si="44"/>
        <v>4.1796997664043989E-2</v>
      </c>
      <c r="M94" s="217">
        <f t="shared" ca="1" si="45"/>
        <v>4.1159611489151038E-2</v>
      </c>
      <c r="N94" s="218">
        <f t="shared" ca="1" si="46"/>
        <v>4.2051652036203313E-2</v>
      </c>
      <c r="O94" s="220">
        <f>NAC_d!B94</f>
        <v>45413</v>
      </c>
      <c r="P94" s="219">
        <f t="shared" ca="1" si="47"/>
        <v>2.7401555507907975</v>
      </c>
      <c r="Q94" s="219">
        <f t="shared" ca="1" si="48"/>
        <v>2.7634657990850346</v>
      </c>
      <c r="R94" s="219">
        <f t="shared" ca="1" si="49"/>
        <v>2.7648225660847712</v>
      </c>
      <c r="S94" s="219">
        <f t="shared" ca="1" si="50"/>
        <v>2.7722940664137261</v>
      </c>
      <c r="T94" s="219">
        <f t="shared" ca="1" si="51"/>
        <v>2.7755527961775481</v>
      </c>
      <c r="U94" s="219">
        <f t="shared" ca="1" si="52"/>
        <v>2.7666297867070258</v>
      </c>
    </row>
    <row r="95" spans="1:21" x14ac:dyDescent="0.2">
      <c r="A95" s="35">
        <f>NAC_d!B95</f>
        <v>45444</v>
      </c>
      <c r="B95" s="34">
        <f ca="1">NAC_d!BV95+NAC_d!BW95</f>
        <v>12847.988083260774</v>
      </c>
      <c r="C95" s="34">
        <f ca="1">NAC_d!BX95+NAC_d!BY95</f>
        <v>12747.978049580563</v>
      </c>
      <c r="D95" s="34">
        <f ca="1">NAC_d!BZ95+NAC_d!CA95</f>
        <v>12770.46151775812</v>
      </c>
      <c r="E95" s="34">
        <f ca="1">NAC_d!CB95+NAC_d!CC95</f>
        <v>12721.026901734571</v>
      </c>
      <c r="F95" s="34">
        <f ca="1">NAC_d!CD95+NAC_d!CE95</f>
        <v>12611.849000808794</v>
      </c>
      <c r="G95" s="213" cm="1">
        <f t="array" aca="1" ref="G95" ca="1">SUMPRODUCT($B$3:$F$3/100,B95:F95)</f>
        <v>12713.207813877058</v>
      </c>
      <c r="H95" s="35">
        <f>NAC_d!B95</f>
        <v>45444</v>
      </c>
      <c r="I95" s="216">
        <f t="shared" ca="1" si="41"/>
        <v>4.4025375063392547E-2</v>
      </c>
      <c r="J95" s="217">
        <f t="shared" ca="1" si="42"/>
        <v>4.3807393953997575E-2</v>
      </c>
      <c r="K95" s="217">
        <f t="shared" ca="1" si="43"/>
        <v>4.5497038642176024E-2</v>
      </c>
      <c r="L95" s="217">
        <f t="shared" ca="1" si="44"/>
        <v>4.5897857835180078E-2</v>
      </c>
      <c r="M95" s="217">
        <f t="shared" ca="1" si="45"/>
        <v>4.699342528923256E-2</v>
      </c>
      <c r="N95" s="218">
        <f t="shared" ca="1" si="46"/>
        <v>4.5620089721962964E-2</v>
      </c>
      <c r="O95" s="220">
        <f>NAC_d!B95</f>
        <v>45444</v>
      </c>
      <c r="P95" s="219">
        <f t="shared" ca="1" si="47"/>
        <v>2.6943594387808867</v>
      </c>
      <c r="Q95" s="219">
        <f t="shared" ca="1" si="48"/>
        <v>2.7152447129277837</v>
      </c>
      <c r="R95" s="219">
        <f t="shared" ca="1" si="49"/>
        <v>2.7188408405882649</v>
      </c>
      <c r="S95" s="219">
        <f t="shared" ca="1" si="50"/>
        <v>2.7227618866554133</v>
      </c>
      <c r="T95" s="219">
        <f t="shared" ca="1" si="51"/>
        <v>2.7221292067653278</v>
      </c>
      <c r="U95" s="219">
        <f t="shared" ca="1" si="52"/>
        <v>2.717166160272916</v>
      </c>
    </row>
    <row r="96" spans="1:21" x14ac:dyDescent="0.2">
      <c r="A96" s="35">
        <f>NAC_d!B96</f>
        <v>45474</v>
      </c>
      <c r="B96" s="34">
        <f ca="1">NAC_d!BV96+NAC_d!BW96</f>
        <v>13341.671770058882</v>
      </c>
      <c r="C96" s="34">
        <f ca="1">NAC_d!BX96+NAC_d!BY96</f>
        <v>13250.662803466166</v>
      </c>
      <c r="D96" s="34">
        <f ca="1">NAC_d!BZ96+NAC_d!CA96</f>
        <v>13280.20034995395</v>
      </c>
      <c r="E96" s="34">
        <f ca="1">NAC_d!CB96+NAC_d!CC96</f>
        <v>13237.428785569376</v>
      </c>
      <c r="F96" s="34">
        <f ca="1">NAC_d!CD96+NAC_d!CE96</f>
        <v>13140.921728246274</v>
      </c>
      <c r="G96" s="213" cm="1">
        <f t="array" aca="1" ref="G96" ca="1">SUMPRODUCT($B$3:$F$3/100,B96:F96)</f>
        <v>13227.584431962714</v>
      </c>
      <c r="H96" s="35">
        <f>NAC_d!B96</f>
        <v>45474</v>
      </c>
      <c r="I96" s="216">
        <f t="shared" ca="1" si="41"/>
        <v>3.8424980129092123E-2</v>
      </c>
      <c r="J96" s="217">
        <f t="shared" ca="1" si="42"/>
        <v>3.9432508585323767E-2</v>
      </c>
      <c r="K96" s="217">
        <f t="shared" ca="1" si="43"/>
        <v>3.991545892738535E-2</v>
      </c>
      <c r="L96" s="217">
        <f t="shared" ca="1" si="44"/>
        <v>4.0594355143167782E-2</v>
      </c>
      <c r="M96" s="217">
        <f t="shared" ca="1" si="45"/>
        <v>4.1950448931282969E-2</v>
      </c>
      <c r="N96" s="218">
        <f t="shared" ca="1" si="46"/>
        <v>4.0460018086402316E-2</v>
      </c>
      <c r="O96" s="220">
        <f>NAC_d!B96</f>
        <v>45474</v>
      </c>
      <c r="P96" s="219">
        <f t="shared" ca="1" si="47"/>
        <v>2.6154103860810198</v>
      </c>
      <c r="Q96" s="219">
        <f t="shared" ca="1" si="48"/>
        <v>2.6366088740967295</v>
      </c>
      <c r="R96" s="219">
        <f t="shared" ca="1" si="49"/>
        <v>2.6373613413813572</v>
      </c>
      <c r="S96" s="219">
        <f t="shared" ca="1" si="50"/>
        <v>2.641168942434339</v>
      </c>
      <c r="T96" s="219">
        <f t="shared" ca="1" si="51"/>
        <v>2.6394416279488468</v>
      </c>
      <c r="U96" s="219">
        <f t="shared" ca="1" si="52"/>
        <v>2.636039883081355</v>
      </c>
    </row>
    <row r="97" spans="1:21" x14ac:dyDescent="0.2">
      <c r="A97" s="35">
        <f>NAC_d!B97</f>
        <v>45505</v>
      </c>
      <c r="B97" s="34">
        <f ca="1">NAC_d!BV97+NAC_d!BW97</f>
        <v>13898.929345500585</v>
      </c>
      <c r="C97" s="34">
        <f ca="1">NAC_d!BX97+NAC_d!BY97</f>
        <v>13802.907865982088</v>
      </c>
      <c r="D97" s="34">
        <f ca="1">NAC_d!BZ97+NAC_d!CA97</f>
        <v>13827.454197671152</v>
      </c>
      <c r="E97" s="34">
        <f ca="1">NAC_d!CB97+NAC_d!CC97</f>
        <v>13790.657680963077</v>
      </c>
      <c r="F97" s="34">
        <f ca="1">NAC_d!CD97+NAC_d!CE97</f>
        <v>13694.67046546971</v>
      </c>
      <c r="G97" s="213" cm="1">
        <f t="array" aca="1" ref="G97" ca="1">SUMPRODUCT($B$3:$F$3/100,B97:F97)</f>
        <v>13780.222981204803</v>
      </c>
      <c r="H97" s="35">
        <f>NAC_d!B97</f>
        <v>45505</v>
      </c>
      <c r="I97" s="216">
        <f t="shared" ca="1" si="41"/>
        <v>4.1768197048010824E-2</v>
      </c>
      <c r="J97" s="217">
        <f t="shared" ca="1" si="42"/>
        <v>4.1676787848790697E-2</v>
      </c>
      <c r="K97" s="217">
        <f t="shared" ca="1" si="43"/>
        <v>4.1208252382961996E-2</v>
      </c>
      <c r="L97" s="217">
        <f t="shared" ca="1" si="44"/>
        <v>4.1792775950326266E-2</v>
      </c>
      <c r="M97" s="217">
        <f t="shared" ca="1" si="45"/>
        <v>4.2139261512619708E-2</v>
      </c>
      <c r="N97" s="218">
        <f t="shared" ca="1" si="46"/>
        <v>4.1779249422646769E-2</v>
      </c>
      <c r="O97" s="220">
        <f>NAC_d!B97</f>
        <v>45505</v>
      </c>
      <c r="P97" s="219">
        <f t="shared" ca="1" si="47"/>
        <v>2.3312668565057817</v>
      </c>
      <c r="Q97" s="219">
        <f t="shared" ca="1" si="48"/>
        <v>2.3635334519162359</v>
      </c>
      <c r="R97" s="219">
        <f t="shared" ca="1" si="49"/>
        <v>2.3669572659542824</v>
      </c>
      <c r="S97" s="219">
        <f t="shared" ca="1" si="50"/>
        <v>2.3773946609421723</v>
      </c>
      <c r="T97" s="219">
        <f t="shared" ca="1" si="51"/>
        <v>2.3805876387047604</v>
      </c>
      <c r="U97" s="219">
        <f t="shared" ca="1" si="52"/>
        <v>2.368661122692242</v>
      </c>
    </row>
    <row r="98" spans="1:21" x14ac:dyDescent="0.2">
      <c r="A98" s="35">
        <f>NAC_d!B98</f>
        <v>45536</v>
      </c>
      <c r="B98" s="34">
        <f ca="1">NAC_d!BV98+NAC_d!BW98</f>
        <v>14358.527359270805</v>
      </c>
      <c r="C98" s="34">
        <f ca="1">NAC_d!BX98+NAC_d!BY98</f>
        <v>14279.887647237461</v>
      </c>
      <c r="D98" s="34">
        <f ca="1">NAC_d!BZ98+NAC_d!CA98</f>
        <v>14300.557650564773</v>
      </c>
      <c r="E98" s="34">
        <f ca="1">NAC_d!CB98+NAC_d!CC98</f>
        <v>14270.837949504668</v>
      </c>
      <c r="F98" s="34">
        <f ca="1">NAC_d!CD98+NAC_d!CE98</f>
        <v>14181.118004969689</v>
      </c>
      <c r="G98" s="213" cm="1">
        <f t="array" aca="1" ref="G98" ca="1">SUMPRODUCT($B$3:$F$3/100,B98:F98)</f>
        <v>14258.131441808022</v>
      </c>
      <c r="H98" s="35">
        <f>NAC_d!B98</f>
        <v>45536</v>
      </c>
      <c r="I98" s="216">
        <f t="shared" ca="1" si="41"/>
        <v>3.3067152321268889E-2</v>
      </c>
      <c r="J98" s="217">
        <f t="shared" ca="1" si="42"/>
        <v>3.4556470700707331E-2</v>
      </c>
      <c r="K98" s="217">
        <f t="shared" ca="1" si="43"/>
        <v>3.4214790816179397E-2</v>
      </c>
      <c r="L98" s="217">
        <f t="shared" ca="1" si="44"/>
        <v>3.481924355242616E-2</v>
      </c>
      <c r="M98" s="217">
        <f t="shared" ca="1" si="45"/>
        <v>3.5520937924466756E-2</v>
      </c>
      <c r="N98" s="218">
        <f t="shared" ca="1" si="46"/>
        <v>3.4680749451953874E-2</v>
      </c>
      <c r="O98" s="220">
        <f>NAC_d!B98</f>
        <v>45536</v>
      </c>
      <c r="P98" s="219">
        <f t="shared" ca="1" si="47"/>
        <v>2.038732918068427</v>
      </c>
      <c r="Q98" s="219">
        <f t="shared" ca="1" si="48"/>
        <v>2.0833561909252292</v>
      </c>
      <c r="R98" s="219">
        <f t="shared" ca="1" si="49"/>
        <v>2.0845216122076917</v>
      </c>
      <c r="S98" s="219">
        <f t="shared" ca="1" si="50"/>
        <v>2.1006950123626829</v>
      </c>
      <c r="T98" s="219">
        <f t="shared" ca="1" si="51"/>
        <v>2.112305424504938</v>
      </c>
      <c r="U98" s="219">
        <f t="shared" ca="1" si="52"/>
        <v>2.0910752262485164</v>
      </c>
    </row>
    <row r="99" spans="1:21" x14ac:dyDescent="0.2">
      <c r="A99" s="35">
        <f>NAC_d!B99</f>
        <v>45566</v>
      </c>
      <c r="B99" s="34">
        <f ca="1">NAC_d!BV99+NAC_d!BW99</f>
        <v>14709.992636167397</v>
      </c>
      <c r="C99" s="34">
        <f ca="1">NAC_d!BX99+NAC_d!BY99</f>
        <v>14648.09918564805</v>
      </c>
      <c r="D99" s="34">
        <f ca="1">NAC_d!BZ99+NAC_d!CA99</f>
        <v>14676.322557035091</v>
      </c>
      <c r="E99" s="34">
        <f ca="1">NAC_d!CB99+NAC_d!CC99</f>
        <v>14658.663969550184</v>
      </c>
      <c r="F99" s="34">
        <f ca="1">NAC_d!CD99+NAC_d!CE99</f>
        <v>14589.524188310977</v>
      </c>
      <c r="G99" s="213" cm="1">
        <f t="array" aca="1" ref="G99" ca="1">SUMPRODUCT($B$3:$F$3/100,B99:F99)</f>
        <v>14642.962567053022</v>
      </c>
      <c r="H99" s="35">
        <f>NAC_d!B99</f>
        <v>45566</v>
      </c>
      <c r="I99" s="216">
        <f t="shared" ca="1" si="41"/>
        <v>2.4477808071986074E-2</v>
      </c>
      <c r="J99" s="217">
        <f t="shared" ca="1" si="42"/>
        <v>2.5785324612257909E-2</v>
      </c>
      <c r="K99" s="217">
        <f t="shared" ca="1" si="43"/>
        <v>2.6276241504153974E-2</v>
      </c>
      <c r="L99" s="217">
        <f t="shared" ca="1" si="44"/>
        <v>2.71761210811714E-2</v>
      </c>
      <c r="M99" s="217">
        <f t="shared" ca="1" si="45"/>
        <v>2.8799293765002565E-2</v>
      </c>
      <c r="N99" s="218">
        <f t="shared" ca="1" si="46"/>
        <v>2.6990291597157601E-2</v>
      </c>
      <c r="O99" s="220">
        <f>NAC_d!B99</f>
        <v>45566</v>
      </c>
      <c r="P99" s="219">
        <f t="shared" ca="1" si="47"/>
        <v>1.8791098424870922</v>
      </c>
      <c r="Q99" s="219">
        <f t="shared" ca="1" si="48"/>
        <v>1.9199284325190993</v>
      </c>
      <c r="R99" s="219">
        <f t="shared" ca="1" si="49"/>
        <v>1.9233834171922646</v>
      </c>
      <c r="S99" s="219">
        <f t="shared" ca="1" si="50"/>
        <v>1.9411701573584694</v>
      </c>
      <c r="T99" s="219">
        <f t="shared" ca="1" si="51"/>
        <v>1.9544836287846765</v>
      </c>
      <c r="U99" s="219">
        <f t="shared" ca="1" si="52"/>
        <v>1.9312021672215272</v>
      </c>
    </row>
    <row r="100" spans="1:21" x14ac:dyDescent="0.2">
      <c r="A100" s="35">
        <f>NAC_d!B100</f>
        <v>45597</v>
      </c>
      <c r="B100" s="34">
        <f ca="1">NAC_d!BV100+NAC_d!BW100</f>
        <v>15008.28519389533</v>
      </c>
      <c r="C100" s="34">
        <f ca="1">NAC_d!BX100+NAC_d!BY100</f>
        <v>14981.417483455922</v>
      </c>
      <c r="D100" s="34">
        <f ca="1">NAC_d!BZ100+NAC_d!CA100</f>
        <v>15018.932401262584</v>
      </c>
      <c r="E100" s="34">
        <f ca="1">NAC_d!CB100+NAC_d!CC100</f>
        <v>15024.113126596847</v>
      </c>
      <c r="F100" s="34">
        <f ca="1">NAC_d!CD100+NAC_d!CE100</f>
        <v>14977.520691739366</v>
      </c>
      <c r="G100" s="213" cm="1">
        <f t="array" aca="1" ref="G100" ca="1">SUMPRODUCT($B$3:$F$3/100,B100:F100)</f>
        <v>14998.446152929364</v>
      </c>
      <c r="H100" s="35">
        <f>NAC_d!B100</f>
        <v>45597</v>
      </c>
      <c r="I100" s="216">
        <f t="shared" ca="1" si="41"/>
        <v>2.0278226176301484E-2</v>
      </c>
      <c r="J100" s="217">
        <f t="shared" ca="1" si="42"/>
        <v>2.2755054671834252E-2</v>
      </c>
      <c r="K100" s="217">
        <f t="shared" ca="1" si="43"/>
        <v>2.3344393181332856E-2</v>
      </c>
      <c r="L100" s="217">
        <f t="shared" ca="1" si="44"/>
        <v>2.4930591069267649E-2</v>
      </c>
      <c r="M100" s="217">
        <f t="shared" ca="1" si="45"/>
        <v>2.6594184869938919E-2</v>
      </c>
      <c r="N100" s="218">
        <f t="shared" ca="1" si="46"/>
        <v>2.4276753030577858E-2</v>
      </c>
      <c r="O100" s="220">
        <f>NAC_d!B100</f>
        <v>45597</v>
      </c>
      <c r="P100" s="219">
        <f t="shared" ca="1" si="47"/>
        <v>1.5985045285708823</v>
      </c>
      <c r="Q100" s="219">
        <f t="shared" ca="1" si="48"/>
        <v>1.645513469856505</v>
      </c>
      <c r="R100" s="219">
        <f t="shared" ca="1" si="49"/>
        <v>1.649822924784297</v>
      </c>
      <c r="S100" s="219">
        <f t="shared" ca="1" si="50"/>
        <v>1.67321195172911</v>
      </c>
      <c r="T100" s="219">
        <f t="shared" ca="1" si="51"/>
        <v>1.6922410526487632</v>
      </c>
      <c r="U100" s="219">
        <f t="shared" ca="1" si="52"/>
        <v>1.6614550233013858</v>
      </c>
    </row>
    <row r="101" spans="1:21" x14ac:dyDescent="0.2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3" cm="1">
        <f t="array" aca="1" ref="G101" ca="1">SUMPRODUCT($B$3:$F$3/100,B101:F101)</f>
        <v>15403.856096842101</v>
      </c>
      <c r="H101" s="35">
        <f>NAC_d!B101</f>
        <v>45627</v>
      </c>
      <c r="I101" s="216">
        <f t="shared" ca="1" si="41"/>
        <v>2.6332760399871979E-2</v>
      </c>
      <c r="J101" s="217">
        <f t="shared" ca="1" si="42"/>
        <v>2.7078586298598273E-2</v>
      </c>
      <c r="K101" s="217">
        <f t="shared" ca="1" si="43"/>
        <v>2.6760989140559355E-2</v>
      </c>
      <c r="L101" s="217">
        <f t="shared" ca="1" si="44"/>
        <v>2.6930354309110172E-2</v>
      </c>
      <c r="M101" s="217">
        <f t="shared" ca="1" si="45"/>
        <v>2.7487497693642338E-2</v>
      </c>
      <c r="N101" s="218">
        <f t="shared" ca="1" si="46"/>
        <v>2.703012964003304E-2</v>
      </c>
      <c r="O101" s="220">
        <f>NAC_d!B101</f>
        <v>45627</v>
      </c>
      <c r="P101" s="219">
        <f t="shared" ca="1" si="47"/>
        <v>1.1176623894377768</v>
      </c>
      <c r="Q101" s="219">
        <f t="shared" ca="1" si="48"/>
        <v>1.1645588302205261</v>
      </c>
      <c r="R101" s="219">
        <f t="shared" ca="1" si="49"/>
        <v>1.1677192682448823</v>
      </c>
      <c r="S101" s="219">
        <f t="shared" ca="1" si="50"/>
        <v>1.1881668728458221</v>
      </c>
      <c r="T101" s="219">
        <f t="shared" ca="1" si="51"/>
        <v>1.2097762116232582</v>
      </c>
      <c r="U101" s="219">
        <f t="shared" ca="1" si="52"/>
        <v>1.1788667573197222</v>
      </c>
    </row>
    <row r="102" spans="1:21" x14ac:dyDescent="0.2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3" cm="1">
        <f t="array" aca="1" ref="G102" ca="1">SUMPRODUCT($B$3:$F$3/100,B102:F102)</f>
        <v>15746.14245682814</v>
      </c>
      <c r="H102" s="35">
        <f>NAC_d!B102</f>
        <v>45658</v>
      </c>
      <c r="I102" s="216">
        <f t="shared" ca="1" si="41"/>
        <v>2.1692299317665364E-2</v>
      </c>
      <c r="J102" s="217">
        <f t="shared" ca="1" si="42"/>
        <v>2.0980579937312172E-2</v>
      </c>
      <c r="K102" s="217">
        <f t="shared" ca="1" si="43"/>
        <v>2.2063075276341326E-2</v>
      </c>
      <c r="L102" s="217">
        <f t="shared" ca="1" si="44"/>
        <v>2.2235806507155065E-2</v>
      </c>
      <c r="M102" s="217">
        <f t="shared" ca="1" si="45"/>
        <v>2.3092441044731071E-2</v>
      </c>
      <c r="N102" s="218">
        <f t="shared" ca="1" si="46"/>
        <v>2.2220823009130086E-2</v>
      </c>
      <c r="O102" s="220">
        <f>NAC_d!B102</f>
        <v>45658</v>
      </c>
      <c r="P102" s="219">
        <f t="shared" ca="1" si="47"/>
        <v>0.79618384754716387</v>
      </c>
      <c r="Q102" s="219">
        <f t="shared" ca="1" si="48"/>
        <v>0.83698635693495427</v>
      </c>
      <c r="R102" s="219">
        <f t="shared" ca="1" si="49"/>
        <v>0.83715369284115004</v>
      </c>
      <c r="S102" s="219">
        <f t="shared" ca="1" si="50"/>
        <v>0.85136366188399215</v>
      </c>
      <c r="T102" s="219">
        <f t="shared" ca="1" si="51"/>
        <v>0.87081329501613691</v>
      </c>
      <c r="U102" s="219">
        <f t="shared" ca="1" si="52"/>
        <v>0.8458806457179493</v>
      </c>
    </row>
    <row r="103" spans="1:21" x14ac:dyDescent="0.2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3" cm="1">
        <f t="array" aca="1" ref="G103" ca="1">SUMPRODUCT($B$3:$F$3/100,B103:F103)</f>
        <v>16127.961374396091</v>
      </c>
      <c r="H103" s="35">
        <f>NAC_d!B103</f>
        <v>45689</v>
      </c>
      <c r="I103" s="216">
        <f t="shared" ca="1" si="41"/>
        <v>2.5441080398121318E-2</v>
      </c>
      <c r="J103" s="217">
        <f t="shared" ca="1" si="42"/>
        <v>2.4523043185670224E-2</v>
      </c>
      <c r="K103" s="217">
        <f t="shared" ca="1" si="43"/>
        <v>2.4690954152341016E-2</v>
      </c>
      <c r="L103" s="217">
        <f t="shared" ca="1" si="44"/>
        <v>2.4117230839063364E-2</v>
      </c>
      <c r="M103" s="217">
        <f t="shared" ca="1" si="45"/>
        <v>2.3514599685442894E-2</v>
      </c>
      <c r="N103" s="218">
        <f t="shared" ca="1" si="46"/>
        <v>2.4248409959124917E-2</v>
      </c>
      <c r="O103" s="220">
        <f>NAC_d!B103</f>
        <v>45689</v>
      </c>
      <c r="P103" s="219">
        <f t="shared" ca="1" si="47"/>
        <v>0.63803857788007701</v>
      </c>
      <c r="Q103" s="219">
        <f t="shared" ca="1" si="48"/>
        <v>0.65924284528226962</v>
      </c>
      <c r="R103" s="219">
        <f t="shared" ca="1" si="49"/>
        <v>0.66577177698352275</v>
      </c>
      <c r="S103" s="219">
        <f t="shared" ca="1" si="50"/>
        <v>0.67264534071933535</v>
      </c>
      <c r="T103" s="219">
        <f t="shared" ca="1" si="51"/>
        <v>0.68744017749892072</v>
      </c>
      <c r="U103" s="219">
        <f t="shared" ca="1" si="52"/>
        <v>0.66975327036540189</v>
      </c>
    </row>
    <row r="104" spans="1:21" x14ac:dyDescent="0.2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3" cm="1">
        <f t="array" aca="1" ref="G104" ca="1">SUMPRODUCT($B$3:$F$3/100,B104:F104)</f>
        <v>16732.870717100985</v>
      </c>
      <c r="H104" s="35">
        <f>NAC_d!B104</f>
        <v>45717</v>
      </c>
      <c r="I104" s="216">
        <f t="shared" ca="1" si="41"/>
        <v>4.0453791033263853E-2</v>
      </c>
      <c r="J104" s="217">
        <f t="shared" ca="1" si="42"/>
        <v>3.9772647440017517E-2</v>
      </c>
      <c r="K104" s="217">
        <f t="shared" ca="1" si="43"/>
        <v>3.8612418526199344E-2</v>
      </c>
      <c r="L104" s="217">
        <f t="shared" ca="1" si="44"/>
        <v>3.6893907519464531E-2</v>
      </c>
      <c r="M104" s="217">
        <f t="shared" ca="1" si="45"/>
        <v>3.5122268198858775E-2</v>
      </c>
      <c r="N104" s="218">
        <f t="shared" ca="1" si="46"/>
        <v>3.7506869508332041E-2</v>
      </c>
      <c r="O104" s="220">
        <f>NAC_d!B104</f>
        <v>45717</v>
      </c>
      <c r="P104" s="219">
        <f t="shared" ca="1" si="47"/>
        <v>0.54252282933576335</v>
      </c>
      <c r="Q104" s="219">
        <f t="shared" ca="1" si="48"/>
        <v>0.55490617477553972</v>
      </c>
      <c r="R104" s="219">
        <f t="shared" ca="1" si="49"/>
        <v>0.55766124519852789</v>
      </c>
      <c r="S104" s="219">
        <f t="shared" ca="1" si="50"/>
        <v>0.56085575686907596</v>
      </c>
      <c r="T104" s="219">
        <f t="shared" ca="1" si="51"/>
        <v>0.57192130215232995</v>
      </c>
      <c r="U104" s="219">
        <f t="shared" ca="1" si="52"/>
        <v>0.56062795613810046</v>
      </c>
    </row>
    <row r="105" spans="1:21" x14ac:dyDescent="0.2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3" cm="1">
        <f t="array" aca="1" ref="G105" ca="1">SUMPRODUCT($B$3:$F$3/100,B105:F105)</f>
        <v>17197.887171408518</v>
      </c>
      <c r="H105" s="35">
        <f>NAC_d!B105</f>
        <v>45748</v>
      </c>
      <c r="I105" s="216">
        <f t="shared" ca="1" si="41"/>
        <v>2.8516539738595803E-2</v>
      </c>
      <c r="J105" s="217">
        <f t="shared" ca="1" si="42"/>
        <v>2.7910683058847807E-2</v>
      </c>
      <c r="K105" s="217">
        <f t="shared" ca="1" si="43"/>
        <v>2.7925689551537625E-2</v>
      </c>
      <c r="L105" s="217">
        <f t="shared" ca="1" si="44"/>
        <v>2.7677624574451665E-2</v>
      </c>
      <c r="M105" s="217">
        <f t="shared" ca="1" si="45"/>
        <v>2.7460477059058075E-2</v>
      </c>
      <c r="N105" s="218">
        <f t="shared" ca="1" si="46"/>
        <v>2.7790596256282996E-2</v>
      </c>
      <c r="O105" s="220">
        <f>NAC_d!B105</f>
        <v>45748</v>
      </c>
      <c r="P105" s="219">
        <f t="shared" ca="1" si="47"/>
        <v>0.46323327910739898</v>
      </c>
      <c r="Q105" s="219">
        <f t="shared" ca="1" si="48"/>
        <v>0.46965309594723514</v>
      </c>
      <c r="R105" s="219">
        <f t="shared" ca="1" si="49"/>
        <v>0.47140181357859889</v>
      </c>
      <c r="S105" s="219">
        <f t="shared" ca="1" si="50"/>
        <v>0.47425301964350863</v>
      </c>
      <c r="T105" s="219">
        <f t="shared" ca="1" si="51"/>
        <v>0.48137384869950317</v>
      </c>
      <c r="U105" s="219">
        <f t="shared" ca="1" si="52"/>
        <v>0.47395123227433977</v>
      </c>
    </row>
    <row r="106" spans="1:21" x14ac:dyDescent="0.2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3" cm="1">
        <f t="array" aca="1" ref="G106" ca="1">SUMPRODUCT($B$3:$F$3/100,B106:F106)</f>
        <v>17454.185387344129</v>
      </c>
      <c r="H106" s="35">
        <f>NAC_d!B106</f>
        <v>45778</v>
      </c>
      <c r="I106" s="216">
        <f t="shared" ca="1" si="41"/>
        <v>1.2738600893455576E-2</v>
      </c>
      <c r="J106" s="217">
        <f t="shared" ca="1" si="42"/>
        <v>1.3505060887119003E-2</v>
      </c>
      <c r="K106" s="217">
        <f t="shared" ca="1" si="43"/>
        <v>1.4593520686713823E-2</v>
      </c>
      <c r="L106" s="217">
        <f t="shared" ca="1" si="44"/>
        <v>1.5148895594068623E-2</v>
      </c>
      <c r="M106" s="217">
        <f t="shared" ca="1" si="45"/>
        <v>1.6400819530801858E-2</v>
      </c>
      <c r="N106" s="218">
        <f t="shared" ca="1" si="46"/>
        <v>1.4902889720180612E-2</v>
      </c>
      <c r="O106" s="220">
        <f>NAC_d!B106</f>
        <v>45778</v>
      </c>
      <c r="P106" s="219">
        <f t="shared" ca="1" si="47"/>
        <v>0.42120742299032998</v>
      </c>
      <c r="Q106" s="219">
        <f t="shared" ca="1" si="48"/>
        <v>0.42756057442583595</v>
      </c>
      <c r="R106" s="219">
        <f t="shared" ca="1" si="49"/>
        <v>0.43219631831976169</v>
      </c>
      <c r="S106" s="219">
        <f t="shared" ca="1" si="50"/>
        <v>0.43654313467309835</v>
      </c>
      <c r="T106" s="219">
        <f t="shared" ca="1" si="51"/>
        <v>0.44614675524739389</v>
      </c>
      <c r="U106" s="219">
        <f t="shared" ca="1" si="52"/>
        <v>0.43555011118573339</v>
      </c>
    </row>
    <row r="107" spans="1:21" x14ac:dyDescent="0.2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3" cm="1">
        <f t="array" aca="1" ref="G107" ca="1">SUMPRODUCT($B$3:$F$3/100,B107:F107)</f>
        <v>17736.110859525565</v>
      </c>
      <c r="H107" s="35">
        <f>NAC_d!B107</f>
        <v>45809</v>
      </c>
      <c r="I107" s="216">
        <f t="shared" ca="1" si="41"/>
        <v>1.2919667005265367E-2</v>
      </c>
      <c r="J107" s="217">
        <f t="shared" ca="1" si="42"/>
        <v>1.5456898430604715E-2</v>
      </c>
      <c r="K107" s="217">
        <f t="shared" ca="1" si="43"/>
        <v>1.5198184102806822E-2</v>
      </c>
      <c r="L107" s="217">
        <f t="shared" ca="1" si="44"/>
        <v>1.6301856218425836E-2</v>
      </c>
      <c r="M107" s="217">
        <f t="shared" ca="1" si="45"/>
        <v>1.8133709746482651E-2</v>
      </c>
      <c r="N107" s="218">
        <f t="shared" ca="1" si="46"/>
        <v>1.6152313380712435E-2</v>
      </c>
      <c r="O107" s="220">
        <f>NAC_d!B107</f>
        <v>45809</v>
      </c>
      <c r="P107" s="219">
        <f t="shared" ca="1" si="47"/>
        <v>0.37886394720374161</v>
      </c>
      <c r="Q107" s="219">
        <f t="shared" ca="1" si="48"/>
        <v>0.38878709005596424</v>
      </c>
      <c r="R107" s="219">
        <f t="shared" ca="1" si="49"/>
        <v>0.39069078906742871</v>
      </c>
      <c r="S107" s="219">
        <f t="shared" ca="1" si="50"/>
        <v>0.39589295777693145</v>
      </c>
      <c r="T107" s="219">
        <f t="shared" ca="1" si="51"/>
        <v>0.40628462910464247</v>
      </c>
      <c r="U107" s="219">
        <f t="shared" ca="1" si="52"/>
        <v>0.39509328559592771</v>
      </c>
    </row>
    <row r="108" spans="1:21" x14ac:dyDescent="0.2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3" cm="1">
        <f t="array" aca="1" ref="G108" ca="1">SUMPRODUCT($B$3:$F$3/100,B108:F108)</f>
        <v>18073.392900440824</v>
      </c>
      <c r="H108" s="35">
        <f>NAC_d!B108</f>
        <v>45839</v>
      </c>
      <c r="I108" s="216">
        <f t="shared" ca="1" si="41"/>
        <v>1.8025516809731856E-2</v>
      </c>
      <c r="J108" s="217">
        <f t="shared" ca="1" si="42"/>
        <v>1.8160205088817882E-2</v>
      </c>
      <c r="K108" s="217">
        <f t="shared" ca="1" si="43"/>
        <v>1.8727017516928512E-2</v>
      </c>
      <c r="L108" s="217">
        <f t="shared" ca="1" si="44"/>
        <v>1.9286484902701018E-2</v>
      </c>
      <c r="M108" s="217">
        <f t="shared" ca="1" si="45"/>
        <v>1.9773890458238075E-2</v>
      </c>
      <c r="N108" s="218">
        <f t="shared" ca="1" si="46"/>
        <v>1.9016685427071245E-2</v>
      </c>
      <c r="O108" s="220">
        <f>NAC_d!B108</f>
        <v>45839</v>
      </c>
      <c r="P108" s="219">
        <f t="shared" ca="1" si="47"/>
        <v>0.35177669000979939</v>
      </c>
      <c r="Q108" s="219">
        <f t="shared" ca="1" si="48"/>
        <v>0.3603651384355484</v>
      </c>
      <c r="R108" s="219">
        <f t="shared" ca="1" si="49"/>
        <v>0.3623552450082892</v>
      </c>
      <c r="S108" s="219">
        <f t="shared" ca="1" si="50"/>
        <v>0.36730976792309056</v>
      </c>
      <c r="T108" s="219">
        <f t="shared" ca="1" si="51"/>
        <v>0.37635369204417946</v>
      </c>
      <c r="U108" s="219">
        <f t="shared" ca="1" si="52"/>
        <v>0.36634114818188968</v>
      </c>
    </row>
    <row r="109" spans="1:21" x14ac:dyDescent="0.2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3" cm="1">
        <f t="array" aca="1" ref="G109" ca="1">SUMPRODUCT($B$3:$F$3/100,B109:F109)</f>
        <v>18414.06171213344</v>
      </c>
      <c r="H109" s="35">
        <f>NAC_d!B109</f>
        <v>45870</v>
      </c>
      <c r="I109" s="216">
        <f t="shared" ca="1" si="41"/>
        <v>1.7294868182186507E-2</v>
      </c>
      <c r="J109" s="217">
        <f t="shared" ca="1" si="42"/>
        <v>1.8411573076297483E-2</v>
      </c>
      <c r="K109" s="217">
        <f t="shared" ca="1" si="43"/>
        <v>1.8536837518142946E-2</v>
      </c>
      <c r="L109" s="217">
        <f t="shared" ca="1" si="44"/>
        <v>1.9261413515718306E-2</v>
      </c>
      <c r="M109" s="217">
        <f t="shared" ca="1" si="45"/>
        <v>1.9530904298066476E-2</v>
      </c>
      <c r="N109" s="218">
        <f t="shared" ca="1" si="46"/>
        <v>1.8849189721555026E-2</v>
      </c>
      <c r="O109" s="220">
        <f>NAC_d!B109</f>
        <v>45870</v>
      </c>
      <c r="P109" s="219">
        <f t="shared" ca="1" si="47"/>
        <v>0.32002060878030036</v>
      </c>
      <c r="Q109" s="219">
        <f t="shared" ca="1" si="48"/>
        <v>0.3299822140160884</v>
      </c>
      <c r="R109" s="219">
        <f t="shared" ca="1" si="49"/>
        <v>0.33269113037785236</v>
      </c>
      <c r="S109" s="219">
        <f t="shared" ca="1" si="50"/>
        <v>0.33773829012765999</v>
      </c>
      <c r="T109" s="219">
        <f t="shared" ca="1" si="51"/>
        <v>0.3464948266578598</v>
      </c>
      <c r="U109" s="219">
        <f t="shared" ca="1" si="52"/>
        <v>0.33626732580806906</v>
      </c>
    </row>
    <row r="110" spans="1:21" x14ac:dyDescent="0.2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3" cm="1">
        <f t="array" aca="1" ref="G110" ca="1">SUMPRODUCT($B$3:$F$3/100,B110:F110)</f>
        <v>18799.580522438846</v>
      </c>
      <c r="H110" s="35">
        <f>NAC_d!B110</f>
        <v>45901</v>
      </c>
      <c r="I110" s="216">
        <f t="shared" ref="I110" ca="1" si="53">B110/B109-1</f>
        <v>2.0358296430382783E-2</v>
      </c>
      <c r="J110" s="217">
        <f t="shared" ref="J110" ca="1" si="54">C110/C109-1</f>
        <v>2.1012366179220976E-2</v>
      </c>
      <c r="K110" s="217">
        <f t="shared" ref="K110" ca="1" si="55">D110/D109-1</f>
        <v>2.0885193194481788E-2</v>
      </c>
      <c r="L110" s="217">
        <f t="shared" ref="L110" ca="1" si="56">E110/E109-1</f>
        <v>2.1063538175059682E-2</v>
      </c>
      <c r="M110" s="217">
        <f t="shared" ref="M110" ca="1" si="57">F110/F109-1</f>
        <v>2.1056856543015368E-2</v>
      </c>
      <c r="N110" s="218">
        <f t="shared" ref="N110" ca="1" si="58">G110/G109-1</f>
        <v>2.0936109389237956E-2</v>
      </c>
      <c r="O110" s="220">
        <f>NAC_d!B110</f>
        <v>45901</v>
      </c>
      <c r="P110" s="219">
        <f t="shared" ref="P110" ca="1" si="59">B110/B98-1</f>
        <v>0.30378163375114231</v>
      </c>
      <c r="Q110" s="219">
        <f t="shared" ref="Q110" ca="1" si="60">C110/C98-1</f>
        <v>0.3125704838413681</v>
      </c>
      <c r="R110" s="219">
        <f t="shared" ref="R110" ca="1" si="61">D110/D98-1</f>
        <v>0.31551458573771729</v>
      </c>
      <c r="S110" s="219">
        <f t="shared" ref="S110" ca="1" si="62">E110/E98-1</f>
        <v>0.31995592484437863</v>
      </c>
      <c r="T110" s="219">
        <f t="shared" ref="T110" ca="1" si="63">F110/F98-1</f>
        <v>0.32768708454545115</v>
      </c>
      <c r="U110" s="219">
        <f t="shared" ref="U110" ca="1" si="64">G110/G98-1</f>
        <v>0.31851642686602544</v>
      </c>
    </row>
    <row r="111" spans="1:21" x14ac:dyDescent="0.2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3" cm="1">
        <f t="array" aca="1" ref="G111" ca="1">SUMPRODUCT($B$3:$F$3/100,B111:F111)</f>
        <v>19239.949192688677</v>
      </c>
      <c r="H111" s="35">
        <f>NAC_d!B111</f>
        <v>45931</v>
      </c>
      <c r="I111" s="216">
        <f t="shared" ref="I111" ca="1" si="65">B111/B110-1</f>
        <v>2.3117077365875982E-2</v>
      </c>
      <c r="J111" s="217">
        <f t="shared" ref="J111" ca="1" si="66">C111/C110-1</f>
        <v>2.3529900505140589E-2</v>
      </c>
      <c r="K111" s="217">
        <f t="shared" ref="K111" ca="1" si="67">D111/D110-1</f>
        <v>2.3418202792395926E-2</v>
      </c>
      <c r="L111" s="217">
        <f t="shared" ref="L111" ca="1" si="68">E111/E110-1</f>
        <v>2.3539999366905429E-2</v>
      </c>
      <c r="M111" s="217">
        <f t="shared" ref="M111" ca="1" si="69">F111/F110-1</f>
        <v>2.3413063549630131E-2</v>
      </c>
      <c r="N111" s="218">
        <f t="shared" ref="N111" ca="1" si="70">G111/G110-1</f>
        <v>2.3424388098671312E-2</v>
      </c>
      <c r="O111" s="220">
        <f>NAC_d!B111</f>
        <v>45931</v>
      </c>
      <c r="P111" s="219">
        <f t="shared" ref="P111" ca="1" si="71">B111/B99-1</f>
        <v>0.30204992644706108</v>
      </c>
      <c r="Q111" s="219">
        <f t="shared" ref="Q111" ca="1" si="72">C111/C99-1</f>
        <v>0.30968449684144161</v>
      </c>
      <c r="R111" s="219">
        <f t="shared" ref="R111" ca="1" si="73">D111/D99-1</f>
        <v>0.31185105786883605</v>
      </c>
      <c r="S111" s="219">
        <f t="shared" ref="S111" ca="1" si="74">E111/E99-1</f>
        <v>0.31528338592753835</v>
      </c>
      <c r="T111" s="219">
        <f t="shared" ref="T111" ca="1" si="75">F111/F99-1</f>
        <v>0.32073604138797807</v>
      </c>
      <c r="U111" s="219">
        <f t="shared" ref="U111" ca="1" si="76">G111/G99-1</f>
        <v>0.3139382897815346</v>
      </c>
    </row>
    <row r="112" spans="1:21" x14ac:dyDescent="0.2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3" cm="1">
        <f t="array" aca="1" ref="G112" ca="1">SUMPRODUCT($B$3:$F$3/100,B112:F112)</f>
        <v>19716.42407295786</v>
      </c>
      <c r="H112" s="35">
        <f>NAC_d!B112</f>
        <v>45962</v>
      </c>
      <c r="I112" s="216">
        <f t="shared" ref="I112" ca="1" si="77">B112/B111-1</f>
        <v>2.4987737404501997E-2</v>
      </c>
      <c r="J112" s="217">
        <f t="shared" ref="J112" ca="1" si="78">C112/C111-1</f>
        <v>2.4881023879276043E-2</v>
      </c>
      <c r="K112" s="217">
        <f t="shared" ref="K112" ca="1" si="79">D112/D111-1</f>
        <v>2.4858128959802883E-2</v>
      </c>
      <c r="L112" s="217">
        <f t="shared" ref="L112" ca="1" si="80">E112/E111-1</f>
        <v>2.4754447538777535E-2</v>
      </c>
      <c r="M112" s="217">
        <f t="shared" ref="M112" ca="1" si="81">F112/F111-1</f>
        <v>2.4581848038634391E-2</v>
      </c>
      <c r="N112" s="218">
        <f t="shared" ref="N112" ca="1" si="82">G112/G111-1</f>
        <v>2.4764872063708365E-2</v>
      </c>
      <c r="O112" s="220">
        <f>NAC_d!B112</f>
        <v>45962</v>
      </c>
      <c r="P112" s="219">
        <f t="shared" ref="P112" ca="1" si="83">B112/B100-1</f>
        <v>0.3080600701421401</v>
      </c>
      <c r="Q112" s="219">
        <f t="shared" ref="Q112" ca="1" si="84">C112/C100-1</f>
        <v>0.31240689738009464</v>
      </c>
      <c r="R112" s="219">
        <f t="shared" ref="R112" ca="1" si="85">D112/D100-1</f>
        <v>0.31379155404544212</v>
      </c>
      <c r="S112" s="219">
        <f t="shared" ref="S112" ca="1" si="86">E112/E100-1</f>
        <v>0.31505734266059826</v>
      </c>
      <c r="T112" s="219">
        <f t="shared" ref="T112" ca="1" si="87">F112/F100-1</f>
        <v>0.31814712570962422</v>
      </c>
      <c r="U112" s="219">
        <f t="shared" ref="U112" ca="1" si="88">G112/G100-1</f>
        <v>0.31456444700486674</v>
      </c>
    </row>
    <row r="113" spans="1:21" x14ac:dyDescent="0.2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3" cm="1">
        <f t="array" aca="1" ref="G113" ca="1">SUMPRODUCT($B$3:$F$3/100,B113:F113)</f>
        <v>20274.724691084943</v>
      </c>
      <c r="H113" s="35">
        <f>NAC_d!B113</f>
        <v>45992</v>
      </c>
      <c r="I113" s="216">
        <f t="shared" ref="I113" ca="1" si="89">B113/B112-1</f>
        <v>2.9261825367054461E-2</v>
      </c>
      <c r="J113" s="217">
        <f t="shared" ref="J113" ca="1" si="90">C113/C112-1</f>
        <v>2.8494624865087914E-2</v>
      </c>
      <c r="K113" s="217">
        <f t="shared" ref="K113" ca="1" si="91">D113/D112-1</f>
        <v>2.8310238416668465E-2</v>
      </c>
      <c r="L113" s="217">
        <f t="shared" ref="L113" ca="1" si="92">E113/E112-1</f>
        <v>2.8318716264148058E-2</v>
      </c>
      <c r="M113" s="217">
        <f t="shared" ref="M113" ca="1" si="93">F113/F112-1</f>
        <v>2.7878024004093005E-2</v>
      </c>
      <c r="N113" s="218">
        <f t="shared" ref="N113" ca="1" si="94">G113/G112-1</f>
        <v>2.8316525149853167E-2</v>
      </c>
      <c r="O113" s="220">
        <f>NAC_d!B113</f>
        <v>45992</v>
      </c>
      <c r="P113" s="219">
        <f t="shared" ref="P113" ca="1" si="95">B113/B101-1</f>
        <v>0.31179316049475725</v>
      </c>
      <c r="Q113" s="219">
        <f t="shared" ref="Q113" ca="1" si="96">C113/C101-1</f>
        <v>0.31421631956687635</v>
      </c>
      <c r="R113" s="219">
        <f t="shared" ref="R113" ca="1" si="97">D113/D101-1</f>
        <v>0.31577389524810817</v>
      </c>
      <c r="S113" s="219">
        <f t="shared" ref="S113" ca="1" si="98">E113/E101-1</f>
        <v>0.31683523886902365</v>
      </c>
      <c r="T113" s="219">
        <f t="shared" ref="T113" ca="1" si="99">F113/F101-1</f>
        <v>0.31864812560966205</v>
      </c>
      <c r="U113" s="219">
        <f t="shared" ref="U113" ca="1" si="100">G113/G101-1</f>
        <v>0.31621099052213331</v>
      </c>
    </row>
    <row r="114" spans="1:21" x14ac:dyDescent="0.2">
      <c r="A114" s="35">
        <f>NAC_d!B114</f>
        <v>46023</v>
      </c>
      <c r="B114" s="34">
        <f ca="1">NAC_d!BV114+NAC_d!BW114</f>
        <v>20854.328682541352</v>
      </c>
      <c r="C114" s="34">
        <f ca="1">NAC_d!BX114+NAC_d!BY114</f>
        <v>20831.131401741055</v>
      </c>
      <c r="D114" s="34">
        <f ca="1">NAC_d!BZ114+NAC_d!CA114</f>
        <v>20892.280306341461</v>
      </c>
      <c r="E114" s="34">
        <f ca="1">NAC_d!CB114+NAC_d!CC114</f>
        <v>20896.355626206267</v>
      </c>
      <c r="F114" s="34">
        <f ca="1">NAC_d!CD114+NAC_d!CE114</f>
        <v>20846.118774413037</v>
      </c>
      <c r="G114" s="213" cm="1">
        <f t="array" aca="1" ref="G114" ca="1">SUMPRODUCT($B$3:$F$3/100,B114:F114)</f>
        <v>20862.566350640463</v>
      </c>
      <c r="H114" s="35">
        <f>NAC_d!B114</f>
        <v>46023</v>
      </c>
      <c r="I114" s="216">
        <f t="shared" ref="I114" ca="1" si="101">B114/B113-1</f>
        <v>3.2075779821314487E-2</v>
      </c>
      <c r="J114" s="217">
        <f t="shared" ref="J114" ca="1" si="102">C114/C113-1</f>
        <v>3.0123800366033571E-2</v>
      </c>
      <c r="K114" s="217">
        <f t="shared" ref="K114" ca="1" si="103">D114/D113-1</f>
        <v>2.9665486822785248E-2</v>
      </c>
      <c r="L114" s="217">
        <f t="shared" ref="L114" ca="1" si="104">E114/E113-1</f>
        <v>2.851179080905708E-2</v>
      </c>
      <c r="M114" s="217">
        <f t="shared" ref="M114" ca="1" si="105">F114/F113-1</f>
        <v>2.7258661372326465E-2</v>
      </c>
      <c r="N114" s="218">
        <f t="shared" ref="N114" ca="1" si="106">G114/G113-1</f>
        <v>2.8993817105393394E-2</v>
      </c>
      <c r="O114" s="220">
        <f>NAC_d!B114</f>
        <v>46023</v>
      </c>
      <c r="P114" s="219">
        <f t="shared" ref="P114" ca="1" si="107">B114/B102-1</f>
        <v>0.32512494220233612</v>
      </c>
      <c r="Q114" s="219">
        <f t="shared" ref="Q114" ca="1" si="108">C114/C102-1</f>
        <v>0.32598556350446484</v>
      </c>
      <c r="R114" s="219">
        <f t="shared" ref="R114" ca="1" si="109">D114/D102-1</f>
        <v>0.32556101592169218</v>
      </c>
      <c r="S114" s="219">
        <f t="shared" ref="S114" ca="1" si="110">E114/E102-1</f>
        <v>0.32491990703924944</v>
      </c>
      <c r="T114" s="219">
        <f t="shared" ref="T114" ca="1" si="111">F114/F102-1</f>
        <v>0.32401790296844135</v>
      </c>
      <c r="U114" s="219">
        <f t="shared" ref="U114" ca="1" si="112">G114/G102-1</f>
        <v>0.32493189413472146</v>
      </c>
    </row>
    <row r="115" spans="1:21" x14ac:dyDescent="0.2">
      <c r="A115" s="35">
        <f>NAC_d!B115</f>
        <v>46054</v>
      </c>
      <c r="B115" s="34">
        <f ca="1">NAC_d!BV115+NAC_d!BW115</f>
        <v>21507.698308210558</v>
      </c>
      <c r="C115" s="34">
        <f ca="1">NAC_d!BX115+NAC_d!BY115</f>
        <v>21447.032843654128</v>
      </c>
      <c r="D115" s="34">
        <f ca="1">NAC_d!BZ115+NAC_d!CA115</f>
        <v>21511.209252843822</v>
      </c>
      <c r="E115" s="34">
        <f ca="1">NAC_d!CB115+NAC_d!CC115</f>
        <v>21496.092414373743</v>
      </c>
      <c r="F115" s="34">
        <f ca="1">NAC_d!CD115+NAC_d!CE115</f>
        <v>21434.420487922001</v>
      </c>
      <c r="G115" s="213" cm="1">
        <f t="array" aca="1" ref="G115" ca="1">SUMPRODUCT($B$3:$F$3/100,B115:F115)</f>
        <v>21471.012551952736</v>
      </c>
      <c r="H115" s="35">
        <f>NAC_d!B115</f>
        <v>46054</v>
      </c>
      <c r="I115" s="216">
        <f t="shared" ref="I115" ca="1" si="113">B115/B114-1</f>
        <v>3.1330168216644028E-2</v>
      </c>
      <c r="J115" s="217">
        <f t="shared" ref="J115" ca="1" si="114">C115/C114-1</f>
        <v>2.9566394164341814E-2</v>
      </c>
      <c r="K115" s="217">
        <f t="shared" ref="K115" ca="1" si="115">D115/D114-1</f>
        <v>2.9624767494359938E-2</v>
      </c>
      <c r="L115" s="217">
        <f t="shared" ref="L115" ca="1" si="116">E115/E114-1</f>
        <v>2.8700544673700978E-2</v>
      </c>
      <c r="M115" s="217">
        <f t="shared" ref="M115" ca="1" si="117">F115/F114-1</f>
        <v>2.8221162887695828E-2</v>
      </c>
      <c r="N115" s="218">
        <f t="shared" ref="N115" ca="1" si="118">G115/G114-1</f>
        <v>2.9164494486729087E-2</v>
      </c>
      <c r="O115" s="220">
        <f>NAC_d!B115</f>
        <v>46054</v>
      </c>
      <c r="P115" s="219">
        <f t="shared" ref="P115" ca="1" si="119">B115/B103-1</f>
        <v>0.33273510850473809</v>
      </c>
      <c r="Q115" s="219">
        <f t="shared" ref="Q115" ca="1" si="120">C115/C103-1</f>
        <v>0.33251290384481536</v>
      </c>
      <c r="R115" s="219">
        <f t="shared" ref="R115" ca="1" si="121">D115/D103-1</f>
        <v>0.33194349700002346</v>
      </c>
      <c r="S115" s="219">
        <f t="shared" ref="S115" ca="1" si="122">E115/E103-1</f>
        <v>0.33084942717313548</v>
      </c>
      <c r="T115" s="219">
        <f t="shared" ref="T115" ca="1" si="123">F115/F103-1</f>
        <v>0.33010631044514027</v>
      </c>
      <c r="U115" s="219">
        <f t="shared" ref="U115" ca="1" si="124">G115/G103-1</f>
        <v>0.33129116901526023</v>
      </c>
    </row>
    <row r="116" spans="1:21" x14ac:dyDescent="0.2">
      <c r="A116" s="35">
        <f>NAC_d!B116</f>
        <v>46082</v>
      </c>
      <c r="B116" s="34">
        <f ca="1">NAC_d!BV116+NAC_d!BW116</f>
        <v>22254.356311235104</v>
      </c>
      <c r="C116" s="34">
        <f ca="1">NAC_d!BX116+NAC_d!BY116</f>
        <v>22183.698813573857</v>
      </c>
      <c r="D116" s="34">
        <f ca="1">NAC_d!BZ116+NAC_d!CA116</f>
        <v>22238.074591753037</v>
      </c>
      <c r="E116" s="34">
        <f ca="1">NAC_d!CB116+NAC_d!CC116</f>
        <v>22218.408748295566</v>
      </c>
      <c r="F116" s="34">
        <f ca="1">NAC_d!CD116+NAC_d!CE116</f>
        <v>22143.684229536324</v>
      </c>
      <c r="G116" s="213" cm="1">
        <f t="array" aca="1" ref="G116" ca="1">SUMPRODUCT($B$3:$F$3/100,B116:F116)</f>
        <v>22195.060049236876</v>
      </c>
      <c r="H116" s="35">
        <f>NAC_d!B116</f>
        <v>46082</v>
      </c>
      <c r="I116" s="216">
        <f t="shared" ref="I116" ca="1" si="125">B116/B115-1</f>
        <v>3.4715848824209639E-2</v>
      </c>
      <c r="J116" s="217">
        <f t="shared" ref="J116" ca="1" si="126">C116/C115-1</f>
        <v>3.4348153205616905E-2</v>
      </c>
      <c r="K116" s="217">
        <f t="shared" ref="K116" ca="1" si="127">D116/D115-1</f>
        <v>3.3790073368986429E-2</v>
      </c>
      <c r="L116" s="217">
        <f t="shared" ref="L116" ca="1" si="128">E116/E115-1</f>
        <v>3.3602215695669013E-2</v>
      </c>
      <c r="M116" s="217">
        <f t="shared" ref="M116" ca="1" si="129">F116/F115-1</f>
        <v>3.3089942506912218E-2</v>
      </c>
      <c r="N116" s="218">
        <f t="shared" ref="N116" ca="1" si="130">G116/G115-1</f>
        <v>3.3722093708071998E-2</v>
      </c>
      <c r="O116" s="220">
        <f>NAC_d!B116</f>
        <v>46082</v>
      </c>
      <c r="P116" s="219">
        <f t="shared" ref="P116" ca="1" si="131">B116/B104-1</f>
        <v>0.32538527990256294</v>
      </c>
      <c r="Q116" s="219">
        <f t="shared" ref="Q116" ca="1" si="132">C116/C104-1</f>
        <v>0.32556118359908015</v>
      </c>
      <c r="R116" s="219">
        <f t="shared" ref="R116" ca="1" si="133">D116/D104-1</f>
        <v>0.32575919652578711</v>
      </c>
      <c r="S116" s="219">
        <f t="shared" ref="S116" ca="1" si="134">E116/E104-1</f>
        <v>0.32662455310804561</v>
      </c>
      <c r="T116" s="219">
        <f t="shared" ref="T116" ca="1" si="135">F116/F104-1</f>
        <v>0.32749482259410456</v>
      </c>
      <c r="U116" s="219">
        <f t="shared" ref="U116" ca="1" si="136">G116/G104-1</f>
        <v>0.32643468203896031</v>
      </c>
    </row>
    <row r="117" spans="1:21" x14ac:dyDescent="0.2">
      <c r="A117" s="35">
        <f>NAC_d!B117</f>
        <v>46113</v>
      </c>
      <c r="B117" s="34">
        <f ca="1">NAC_d!BV117+NAC_d!BW117</f>
        <v>22781.624439326966</v>
      </c>
      <c r="C117" s="34">
        <f ca="1">NAC_d!BX117+NAC_d!BY117</f>
        <v>22749.242247327958</v>
      </c>
      <c r="D117" s="34">
        <f ca="1">NAC_d!BZ117+NAC_d!CA117</f>
        <v>22799.367579407146</v>
      </c>
      <c r="E117" s="34">
        <f ca="1">NAC_d!CB117+NAC_d!CC117</f>
        <v>22800.249410722397</v>
      </c>
      <c r="F117" s="34">
        <f ca="1">NAC_d!CD117+NAC_d!CE117</f>
        <v>22741.968509373241</v>
      </c>
      <c r="G117" s="213" cm="1">
        <f t="array" aca="1" ref="G117" ca="1">SUMPRODUCT($B$3:$F$3/100,B117:F117)</f>
        <v>22769.34565178656</v>
      </c>
      <c r="H117" s="35">
        <f>NAC_d!B117</f>
        <v>46113</v>
      </c>
      <c r="I117" s="216">
        <f t="shared" ref="I117" ca="1" si="137">B117/B116-1</f>
        <v>2.369280516218164E-2</v>
      </c>
      <c r="J117" s="217">
        <f t="shared" ref="J117" ca="1" si="138">C117/C116-1</f>
        <v>2.5493649120770234E-2</v>
      </c>
      <c r="K117" s="217">
        <f t="shared" ref="K117" ca="1" si="139">D117/D116-1</f>
        <v>2.5240179195291645E-2</v>
      </c>
      <c r="L117" s="217">
        <f t="shared" ref="L117" ca="1" si="140">E117/E116-1</f>
        <v>2.6187323719637057E-2</v>
      </c>
      <c r="M117" s="217">
        <f t="shared" ref="M117" ca="1" si="141">F117/F116-1</f>
        <v>2.7018280862174393E-2</v>
      </c>
      <c r="N117" s="218">
        <f t="shared" ref="N117" ca="1" si="142">G117/G116-1</f>
        <v>2.5874478432394765E-2</v>
      </c>
      <c r="O117" s="220">
        <f>NAC_d!B117</f>
        <v>46113</v>
      </c>
      <c r="P117" s="219">
        <f t="shared" ref="P117" ca="1" si="143">B117/B105-1</f>
        <v>0.31916923324242741</v>
      </c>
      <c r="Q117" s="219">
        <f t="shared" ref="Q117" ca="1" si="144">C117/C105-1</f>
        <v>0.3224442528962852</v>
      </c>
      <c r="R117" s="219">
        <f t="shared" ref="R117" ca="1" si="145">D117/D105-1</f>
        <v>0.3222955803438512</v>
      </c>
      <c r="S117" s="219">
        <f t="shared" ref="S117" ca="1" si="146">E117/E105-1</f>
        <v>0.32470073024936119</v>
      </c>
      <c r="T117" s="219">
        <f t="shared" ref="T117" ca="1" si="147">F117/F105-1</f>
        <v>0.32692349827064859</v>
      </c>
      <c r="U117" s="219">
        <f t="shared" ref="U117" ca="1" si="148">G117/G105-1</f>
        <v>0.32396179977506723</v>
      </c>
    </row>
    <row r="118" spans="1:21" x14ac:dyDescent="0.2">
      <c r="A118" s="35">
        <f>NAC_d!B118</f>
        <v>46143</v>
      </c>
      <c r="B118" s="34">
        <f ca="1">NAC_d!BV118+NAC_d!BW118</f>
        <v>23282.120268712988</v>
      </c>
      <c r="C118" s="34">
        <f ca="1">NAC_d!BX118+NAC_d!BY118</f>
        <v>23250.501104751813</v>
      </c>
      <c r="D118" s="34">
        <f ca="1">NAC_d!BZ118+NAC_d!CA118</f>
        <v>23290.034135179078</v>
      </c>
      <c r="E118" s="34">
        <f ca="1">NAC_d!CB118+NAC_d!CC118</f>
        <v>23287.851205677889</v>
      </c>
      <c r="F118" s="34">
        <f ca="1">NAC_d!CD118+NAC_d!CE118</f>
        <v>23224.07161128342</v>
      </c>
      <c r="G118" s="213" cm="1">
        <f t="array" aca="1" ref="G118" ca="1">SUMPRODUCT($B$3:$F$3/100,B118:F118)</f>
        <v>23259.369618218443</v>
      </c>
      <c r="H118" s="35">
        <f>NAC_d!B118</f>
        <v>46143</v>
      </c>
      <c r="I118" s="216">
        <f t="shared" ref="I118" ca="1" si="149">B118/B117-1</f>
        <v>2.1969277507798646E-2</v>
      </c>
      <c r="J118" s="217">
        <f t="shared" ref="J118" ca="1" si="150">C118/C117-1</f>
        <v>2.203409027756642E-2</v>
      </c>
      <c r="K118" s="217">
        <f t="shared" ref="K118" ca="1" si="151">D118/D117-1</f>
        <v>2.1521059918131691E-2</v>
      </c>
      <c r="L118" s="217">
        <f t="shared" ref="L118" ca="1" si="152">E118/E117-1</f>
        <v>2.1385809697598512E-2</v>
      </c>
      <c r="M118" s="217">
        <f t="shared" ref="M118" ca="1" si="153">F118/F117-1</f>
        <v>2.1198829015679932E-2</v>
      </c>
      <c r="N118" s="218">
        <f t="shared" ref="N118" ca="1" si="154">G118/G117-1</f>
        <v>2.152121426438236E-2</v>
      </c>
      <c r="O118" s="220">
        <f>NAC_d!B118</f>
        <v>46143</v>
      </c>
      <c r="P118" s="219">
        <f t="shared" ref="P118" ca="1" si="155">B118/B106-1</f>
        <v>0.3311928932282413</v>
      </c>
      <c r="Q118" s="219">
        <f t="shared" ref="Q118" ca="1" si="156">C118/C106-1</f>
        <v>0.33357312273173356</v>
      </c>
      <c r="R118" s="219">
        <f t="shared" ref="R118" ca="1" si="157">D118/D106-1</f>
        <v>0.33132407729518465</v>
      </c>
      <c r="S118" s="219">
        <f t="shared" ref="S118" ca="1" si="158">E118/E106-1</f>
        <v>0.33283948181901502</v>
      </c>
      <c r="T118" s="219">
        <f t="shared" ref="T118" ca="1" si="159">F118/F106-1</f>
        <v>0.33318735737826821</v>
      </c>
      <c r="U118" s="219">
        <f t="shared" ref="U118" ca="1" si="160">G118/G106-1</f>
        <v>0.3325955409573913</v>
      </c>
    </row>
    <row r="119" spans="1:21" x14ac:dyDescent="0.2">
      <c r="A119" s="35">
        <f>NAC_d!B119</f>
        <v>46174</v>
      </c>
      <c r="B119" s="34">
        <f ca="1">NAC_d!BV119+NAC_d!BW119</f>
        <v>23695.015572676639</v>
      </c>
      <c r="C119" s="34">
        <f ca="1">NAC_d!BX119+NAC_d!BY119</f>
        <v>23665.661255678508</v>
      </c>
      <c r="D119" s="34">
        <f ca="1">NAC_d!BZ119+NAC_d!CA119</f>
        <v>23720.608920415612</v>
      </c>
      <c r="E119" s="34">
        <f ca="1">NAC_d!CB119+NAC_d!CC119</f>
        <v>23725.829732739287</v>
      </c>
      <c r="F119" s="34">
        <f ca="1">NAC_d!CD119+NAC_d!CE119</f>
        <v>23680.417043632508</v>
      </c>
      <c r="G119" s="213" cm="1">
        <f t="array" aca="1" ref="G119" ca="1">SUMPRODUCT($B$3:$F$3/100,B119:F119)</f>
        <v>23695.337167611651</v>
      </c>
      <c r="H119" s="35">
        <f>NAC_d!B119</f>
        <v>46174</v>
      </c>
      <c r="I119" s="216">
        <f t="shared" ref="I119" ca="1" si="161">B119/B118-1</f>
        <v>1.7734437379335555E-2</v>
      </c>
      <c r="J119" s="217">
        <f t="shared" ref="J119" ca="1" si="162">C119/C118-1</f>
        <v>1.7855965729781431E-2</v>
      </c>
      <c r="K119" s="217">
        <f t="shared" ref="K119" ca="1" si="163">D119/D118-1</f>
        <v>1.8487511986346128E-2</v>
      </c>
      <c r="L119" s="217">
        <f t="shared" ref="L119" ca="1" si="164">E119/E118-1</f>
        <v>1.8807167874492992E-2</v>
      </c>
      <c r="M119" s="217">
        <f t="shared" ref="M119" ca="1" si="165">F119/F118-1</f>
        <v>1.9649673837871307E-2</v>
      </c>
      <c r="N119" s="218">
        <f t="shared" ref="N119" ca="1" si="166">G119/G118-1</f>
        <v>1.874373882651259E-2</v>
      </c>
      <c r="O119" s="220">
        <f>NAC_d!B119</f>
        <v>46174</v>
      </c>
      <c r="P119" s="219">
        <f t="shared" ref="P119" ca="1" si="167">B119/B107-1</f>
        <v>0.33752053036795449</v>
      </c>
      <c r="Q119" s="219">
        <f t="shared" ref="Q119" ca="1" si="168">C119/C107-1</f>
        <v>0.33672375539251043</v>
      </c>
      <c r="R119" s="219">
        <f t="shared" ref="R119" ca="1" si="169">D119/D107-1</f>
        <v>0.33563767977994896</v>
      </c>
      <c r="S119" s="219">
        <f t="shared" ref="S119" ca="1" si="170">E119/E107-1</f>
        <v>0.33612509845843785</v>
      </c>
      <c r="T119" s="219">
        <f t="shared" ref="T119" ca="1" si="171">F119/F107-1</f>
        <v>0.33517242490086541</v>
      </c>
      <c r="U119" s="219">
        <f t="shared" ref="U119" ca="1" si="172">G119/G107-1</f>
        <v>0.33599397045297308</v>
      </c>
    </row>
    <row r="120" spans="1:21" x14ac:dyDescent="0.2">
      <c r="A120" s="35">
        <f>NAC_d!B120</f>
        <v>46204</v>
      </c>
      <c r="B120" s="34">
        <f ca="1">NAC_d!BV120+NAC_d!BW120</f>
        <v>24166.786489754017</v>
      </c>
      <c r="C120" s="34">
        <f ca="1">NAC_d!BX120+NAC_d!BY120</f>
        <v>24150.862565426731</v>
      </c>
      <c r="D120" s="34">
        <f ca="1">NAC_d!BZ120+NAC_d!CA120</f>
        <v>24210.538069202179</v>
      </c>
      <c r="E120" s="34">
        <f ca="1">NAC_d!CB120+NAC_d!CC120</f>
        <v>24228.292904533504</v>
      </c>
      <c r="F120" s="34">
        <f ca="1">NAC_d!CD120+NAC_d!CE120</f>
        <v>24204.71809087096</v>
      </c>
      <c r="G120" s="213" cm="1">
        <f t="array" aca="1" ref="G120" ca="1">SUMPRODUCT($B$3:$F$3/100,B120:F120)</f>
        <v>24196.177042929437</v>
      </c>
      <c r="H120" s="35">
        <f>NAC_d!B120</f>
        <v>46204</v>
      </c>
      <c r="I120" s="216">
        <f t="shared" ref="I120" ca="1" si="173">B120/B119-1</f>
        <v>1.9910133235843563E-2</v>
      </c>
      <c r="J120" s="217">
        <f t="shared" ref="J120" ca="1" si="174">C120/C119-1</f>
        <v>2.0502334775530429E-2</v>
      </c>
      <c r="K120" s="217">
        <f t="shared" ref="K120" ca="1" si="175">D120/D119-1</f>
        <v>2.0654155651328887E-2</v>
      </c>
      <c r="L120" s="217">
        <f t="shared" ref="L120" ca="1" si="176">E120/E119-1</f>
        <v>2.1177896724971834E-2</v>
      </c>
      <c r="M120" s="217">
        <f t="shared" ref="M120" ca="1" si="177">F120/F119-1</f>
        <v>2.2140701587830991E-2</v>
      </c>
      <c r="N120" s="218">
        <f t="shared" ref="N120" ca="1" si="178">G120/G119-1</f>
        <v>2.113664269788762E-2</v>
      </c>
      <c r="O120" s="220">
        <f>NAC_d!B120</f>
        <v>46204</v>
      </c>
      <c r="P120" s="219">
        <f t="shared" ref="P120" ca="1" si="179">B120/B108-1</f>
        <v>0.33999661089852151</v>
      </c>
      <c r="Q120" s="219">
        <f t="shared" ref="Q120" ca="1" si="180">C120/C108-1</f>
        <v>0.33979869426243581</v>
      </c>
      <c r="R120" s="219">
        <f t="shared" ref="R120" ca="1" si="181">D120/D108-1</f>
        <v>0.33816432162039023</v>
      </c>
      <c r="S120" s="219">
        <f t="shared" ref="S120" ca="1" si="182">E120/E108-1</f>
        <v>0.33860444341659068</v>
      </c>
      <c r="T120" s="219">
        <f t="shared" ref="T120" ca="1" si="183">F120/F108-1</f>
        <v>0.33827125002744407</v>
      </c>
      <c r="U120" s="219">
        <f t="shared" ref="U120" ca="1" si="184">G120/G108-1</f>
        <v>0.33877336569932437</v>
      </c>
    </row>
    <row r="121" spans="1:21" x14ac:dyDescent="0.2">
      <c r="A121" s="35">
        <f>NAC_d!B121</f>
        <v>46235</v>
      </c>
      <c r="B121" s="34">
        <f ca="1">NAC_d!BV121+NAC_d!BW121</f>
        <v>24567.098238554161</v>
      </c>
      <c r="C121" s="34">
        <f ca="1">NAC_d!BX121+NAC_d!BY121</f>
        <v>24546.650904811293</v>
      </c>
      <c r="D121" s="34">
        <f ca="1">NAC_d!BZ121+NAC_d!CA121</f>
        <v>24611.437114649081</v>
      </c>
      <c r="E121" s="34">
        <f ca="1">NAC_d!CB121+NAC_d!CC121</f>
        <v>24628.344121851533</v>
      </c>
      <c r="F121" s="34">
        <f ca="1">NAC_d!CD121+NAC_d!CE121</f>
        <v>24609.114406861467</v>
      </c>
      <c r="G121" s="213" cm="1">
        <f t="array" aca="1" ref="G121" ca="1">SUMPRODUCT($B$3:$F$3/100,B121:F121)</f>
        <v>24597.122127412447</v>
      </c>
      <c r="H121" s="35">
        <f>NAC_d!B121</f>
        <v>46235</v>
      </c>
      <c r="I121" s="216">
        <f t="shared" ref="I121" ca="1" si="185">B121/B120-1</f>
        <v>1.6564541958024259E-2</v>
      </c>
      <c r="J121" s="217">
        <f t="shared" ref="J121" ca="1" si="186">C121/C120-1</f>
        <v>1.6388165777198926E-2</v>
      </c>
      <c r="K121" s="217">
        <f t="shared" ref="K121" ca="1" si="187">D121/D120-1</f>
        <v>1.6558865577501525E-2</v>
      </c>
      <c r="L121" s="217">
        <f t="shared" ref="L121" ca="1" si="188">E121/E120-1</f>
        <v>1.6511737698332585E-2</v>
      </c>
      <c r="M121" s="217">
        <f t="shared" ref="M121" ca="1" si="189">F121/F120-1</f>
        <v>1.6707334267323182E-2</v>
      </c>
      <c r="N121" s="218">
        <f t="shared" ref="N121" ca="1" si="190">G121/G120-1</f>
        <v>1.6570596411641603E-2</v>
      </c>
      <c r="O121" s="220">
        <f>NAC_d!B121</f>
        <v>46235</v>
      </c>
      <c r="P121" s="219">
        <f t="shared" ref="P121" ca="1" si="191">B121/B109-1</f>
        <v>0.33903461384551714</v>
      </c>
      <c r="Q121" s="219">
        <f t="shared" ref="Q121" ca="1" si="192">C121/C109-1</f>
        <v>0.33713674645178382</v>
      </c>
      <c r="R121" s="219">
        <f t="shared" ref="R121" ca="1" si="193">D121/D109-1</f>
        <v>0.33556564145229517</v>
      </c>
      <c r="S121" s="219">
        <f t="shared" ref="S121" ca="1" si="194">E121/E109-1</f>
        <v>0.3349932714264614</v>
      </c>
      <c r="T121" s="219">
        <f t="shared" ref="T121" ca="1" si="195">F121/F109-1</f>
        <v>0.33456493511472019</v>
      </c>
      <c r="U121" s="219">
        <f t="shared" ref="U121" ca="1" si="196">G121/G109-1</f>
        <v>0.33577928172168825</v>
      </c>
    </row>
    <row r="122" spans="1:21" x14ac:dyDescent="0.2">
      <c r="A122" s="35">
        <f>NAC_d!B122</f>
        <v>46266</v>
      </c>
      <c r="B122" s="34">
        <f ca="1">NAC_d!BV122+NAC_d!BW122</f>
        <v>25038.577066776568</v>
      </c>
      <c r="C122" s="34">
        <f ca="1">NAC_d!BX122+NAC_d!BY122</f>
        <v>25024.890859044164</v>
      </c>
      <c r="D122" s="34">
        <f ca="1">NAC_d!BZ122+NAC_d!CA122</f>
        <v>25091.888722272219</v>
      </c>
      <c r="E122" s="34">
        <f ca="1">NAC_d!CB122+NAC_d!CC122</f>
        <v>25103.147008440072</v>
      </c>
      <c r="F122" s="34">
        <f ca="1">NAC_d!CD122+NAC_d!CE122</f>
        <v>25078.88594318843</v>
      </c>
      <c r="G122" s="213" cm="1">
        <f t="array" aca="1" ref="G122" ca="1">SUMPRODUCT($B$3:$F$3/100,B122:F122)</f>
        <v>25071.388932250236</v>
      </c>
      <c r="H122" s="35">
        <f>NAC_d!B122</f>
        <v>46266</v>
      </c>
      <c r="I122" s="216">
        <f t="shared" ref="I122" ca="1" si="197">B122/B121-1</f>
        <v>1.9191474045660684E-2</v>
      </c>
      <c r="J122" s="217">
        <f t="shared" ref="J122" ca="1" si="198">C122/C121-1</f>
        <v>1.9482900379665713E-2</v>
      </c>
      <c r="K122" s="217">
        <f t="shared" ref="K122" ca="1" si="199">D122/D121-1</f>
        <v>1.9521477164662127E-2</v>
      </c>
      <c r="L122" s="217">
        <f t="shared" ref="L122" ca="1" si="200">E122/E121-1</f>
        <v>1.9278717409477286E-2</v>
      </c>
      <c r="M122" s="217">
        <f t="shared" ref="M122" ca="1" si="201">F122/F121-1</f>
        <v>1.9089331235584206E-2</v>
      </c>
      <c r="N122" s="218">
        <f t="shared" ref="N122" ca="1" si="202">G122/G121-1</f>
        <v>1.9281394074522229E-2</v>
      </c>
      <c r="O122" s="220">
        <f>NAC_d!B122</f>
        <v>46266</v>
      </c>
      <c r="P122" s="219">
        <f t="shared" ref="P122" ca="1" si="203">B122/B110-1</f>
        <v>0.33750337176435941</v>
      </c>
      <c r="Q122" s="219">
        <f t="shared" ref="Q122" ca="1" si="204">C122/C110-1</f>
        <v>0.33513372965123356</v>
      </c>
      <c r="R122" s="219">
        <f t="shared" ref="R122" ca="1" si="205">D122/D110-1</f>
        <v>0.33378156985808771</v>
      </c>
      <c r="S122" s="219">
        <f t="shared" ref="S122" ca="1" si="206">E122/E110-1</f>
        <v>0.33265970096422226</v>
      </c>
      <c r="T122" s="219">
        <f t="shared" ref="T122" ca="1" si="207">F122/F110-1</f>
        <v>0.3319932954773952</v>
      </c>
      <c r="U122" s="219">
        <f t="shared" ref="U122" ca="1" si="208">G122/G110-1</f>
        <v>0.33361427412305678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5" defaultRowHeight="15" x14ac:dyDescent="0.2"/>
  <cols>
    <col min="9" max="9" width="11.5" style="33"/>
    <col min="74" max="84" width="11.5" style="43"/>
  </cols>
  <sheetData>
    <row r="1" spans="1:109" ht="16" thickBot="1" x14ac:dyDescent="0.25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39" t="s">
        <v>115</v>
      </c>
      <c r="BW1" s="239"/>
      <c r="BX1" s="239"/>
      <c r="BY1" s="239"/>
      <c r="BZ1" s="239"/>
      <c r="CA1" s="239"/>
      <c r="CB1" s="239"/>
      <c r="CC1" s="239"/>
      <c r="CD1" s="239"/>
      <c r="CE1" s="239"/>
      <c r="CF1" s="47"/>
      <c r="CH1" s="239" t="s">
        <v>116</v>
      </c>
      <c r="CI1" s="239"/>
      <c r="CJ1" s="239"/>
      <c r="CK1" s="239"/>
      <c r="CL1" s="239"/>
      <c r="CM1" s="239"/>
      <c r="CN1" s="239"/>
      <c r="CO1" s="239"/>
      <c r="CP1" s="239"/>
      <c r="CQ1" s="239"/>
      <c r="CR1" s="47"/>
      <c r="CU1" s="239" t="s">
        <v>117</v>
      </c>
      <c r="CV1" s="239"/>
      <c r="CW1" s="239"/>
      <c r="CX1" s="239"/>
      <c r="CY1" s="239"/>
      <c r="CZ1" s="239"/>
      <c r="DA1" s="239"/>
      <c r="DB1" s="239"/>
      <c r="DC1" s="239"/>
      <c r="DD1" s="239"/>
      <c r="DE1" s="47"/>
    </row>
    <row r="2" spans="1:109" x14ac:dyDescent="0.2">
      <c r="C2" s="240" t="s">
        <v>118</v>
      </c>
      <c r="D2" s="240"/>
      <c r="E2" s="240"/>
      <c r="F2" s="240"/>
      <c r="G2" s="240"/>
      <c r="H2" s="240"/>
      <c r="J2" s="240" t="s">
        <v>119</v>
      </c>
      <c r="K2" s="240"/>
      <c r="L2" s="240"/>
      <c r="M2" s="240"/>
      <c r="N2" s="240"/>
      <c r="O2" s="240"/>
      <c r="Q2" s="240" t="s">
        <v>120</v>
      </c>
      <c r="R2" s="240"/>
      <c r="S2" s="240"/>
      <c r="T2" s="240"/>
      <c r="U2" s="240"/>
      <c r="V2" s="240"/>
      <c r="X2" s="240" t="s">
        <v>121</v>
      </c>
      <c r="Y2" s="240"/>
      <c r="Z2" s="240"/>
      <c r="AA2" s="240"/>
      <c r="AB2" s="240"/>
      <c r="AC2" s="240"/>
      <c r="AE2" s="240" t="s">
        <v>122</v>
      </c>
      <c r="AF2" s="240"/>
      <c r="AG2" s="240"/>
      <c r="AH2" s="240"/>
      <c r="AI2" s="240"/>
      <c r="AJ2" s="240"/>
      <c r="AL2" s="240" t="s">
        <v>123</v>
      </c>
      <c r="AM2" s="240"/>
      <c r="AN2" s="240"/>
      <c r="AO2" s="240"/>
      <c r="AP2" s="240"/>
      <c r="AQ2" s="240"/>
      <c r="AS2" s="240" t="s">
        <v>124</v>
      </c>
      <c r="AT2" s="240"/>
      <c r="AU2" s="240"/>
      <c r="AV2" s="240"/>
      <c r="AW2" s="240"/>
      <c r="AX2" s="240"/>
      <c r="AZ2" s="240" t="s">
        <v>125</v>
      </c>
      <c r="BA2" s="240"/>
      <c r="BB2" s="240"/>
      <c r="BC2" s="240"/>
      <c r="BD2" s="240"/>
      <c r="BE2" s="240"/>
      <c r="BG2" s="240" t="s">
        <v>126</v>
      </c>
      <c r="BH2" s="240"/>
      <c r="BI2" s="240"/>
      <c r="BJ2" s="240"/>
      <c r="BK2" s="240"/>
      <c r="BL2" s="240"/>
      <c r="BN2" s="240" t="s">
        <v>127</v>
      </c>
      <c r="BO2" s="240"/>
      <c r="BP2" s="240"/>
      <c r="BQ2" s="240"/>
      <c r="BR2" s="240"/>
      <c r="BS2" s="240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6" thickBot="1" x14ac:dyDescent="0.25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0</v>
      </c>
      <c r="CT6" s="24"/>
    </row>
    <row r="7" spans="1:109" x14ac:dyDescent="0.2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0</v>
      </c>
      <c r="CT7" s="24"/>
    </row>
    <row r="8" spans="1:109" x14ac:dyDescent="0.2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0</v>
      </c>
      <c r="CT8" s="24"/>
    </row>
    <row r="9" spans="1:109" x14ac:dyDescent="0.2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0</v>
      </c>
      <c r="CT9" s="24"/>
    </row>
    <row r="10" spans="1:109" x14ac:dyDescent="0.2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0</v>
      </c>
      <c r="CT10" s="24"/>
    </row>
    <row r="11" spans="1:109" x14ac:dyDescent="0.2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0</v>
      </c>
      <c r="CT11" s="24"/>
    </row>
    <row r="12" spans="1:109" x14ac:dyDescent="0.2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0</v>
      </c>
      <c r="CT12" s="24"/>
    </row>
    <row r="13" spans="1:109" x14ac:dyDescent="0.2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0</v>
      </c>
      <c r="CT13" s="24"/>
    </row>
    <row r="14" spans="1:109" x14ac:dyDescent="0.2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0</v>
      </c>
      <c r="CT14" s="24"/>
    </row>
    <row r="15" spans="1:109" x14ac:dyDescent="0.2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0</v>
      </c>
      <c r="CT15" s="24"/>
    </row>
    <row r="16" spans="1:109" x14ac:dyDescent="0.2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0</v>
      </c>
      <c r="CT16" s="24"/>
    </row>
    <row r="17" spans="1:111" x14ac:dyDescent="0.2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0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</v>
      </c>
      <c r="DG17" s="24">
        <f ca="1">+CU17-DD17</f>
        <v>-5.272180139470839E-3</v>
      </c>
    </row>
    <row r="18" spans="1:111" x14ac:dyDescent="0.2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0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</v>
      </c>
      <c r="DG18" s="24">
        <f t="shared" ref="DG18:DG81" ca="1" si="49">+CU18-DD18</f>
        <v>-3.0774526476964326E-3</v>
      </c>
    </row>
    <row r="19" spans="1:111" x14ac:dyDescent="0.2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0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</v>
      </c>
      <c r="DG19" s="24">
        <f t="shared" ca="1" si="49"/>
        <v>-4.7400937311736779E-3</v>
      </c>
    </row>
    <row r="20" spans="1:111" x14ac:dyDescent="0.2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0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</v>
      </c>
      <c r="DG20" s="24">
        <f t="shared" ca="1" si="49"/>
        <v>-8.8453800861574283E-3</v>
      </c>
    </row>
    <row r="21" spans="1:111" x14ac:dyDescent="0.2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0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</v>
      </c>
      <c r="DG21" s="24">
        <f t="shared" ca="1" si="49"/>
        <v>-1.3799373891851374E-2</v>
      </c>
    </row>
    <row r="22" spans="1:111" x14ac:dyDescent="0.2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0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</v>
      </c>
      <c r="DG22" s="24">
        <f t="shared" ca="1" si="49"/>
        <v>-1.0394589563025525E-2</v>
      </c>
    </row>
    <row r="23" spans="1:111" x14ac:dyDescent="0.2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15"/>
        <v>144.29039946607952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0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</v>
      </c>
      <c r="DG23" s="24">
        <f t="shared" ca="1" si="49"/>
        <v>-6.8386725141491578E-3</v>
      </c>
    </row>
    <row r="24" spans="1:111" x14ac:dyDescent="0.2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0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</v>
      </c>
      <c r="DG24" s="24">
        <f t="shared" ca="1" si="49"/>
        <v>-2.690229841600722E-3</v>
      </c>
    </row>
    <row r="25" spans="1:111" x14ac:dyDescent="0.2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0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</v>
      </c>
      <c r="DG25" s="24">
        <f t="shared" ca="1" si="49"/>
        <v>-3.4353407575662409E-3</v>
      </c>
    </row>
    <row r="26" spans="1:111" x14ac:dyDescent="0.2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0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</v>
      </c>
      <c r="DG26" s="24">
        <f t="shared" ca="1" si="49"/>
        <v>-5.3209017803506065E-3</v>
      </c>
    </row>
    <row r="27" spans="1:111" x14ac:dyDescent="0.2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0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</v>
      </c>
      <c r="DG27" s="24">
        <f t="shared" ca="1" si="49"/>
        <v>-4.7002202846040397E-3</v>
      </c>
    </row>
    <row r="28" spans="1:111" x14ac:dyDescent="0.2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0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</v>
      </c>
      <c r="DG28" s="24">
        <f t="shared" ca="1" si="49"/>
        <v>-2.9647226056039866E-3</v>
      </c>
    </row>
    <row r="29" spans="1:111" x14ac:dyDescent="0.2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0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</v>
      </c>
      <c r="DG29" s="24">
        <f t="shared" ca="1" si="49"/>
        <v>-2.7170203117117264E-3</v>
      </c>
    </row>
    <row r="30" spans="1:111" x14ac:dyDescent="0.2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0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</v>
      </c>
      <c r="DG30" s="24">
        <f t="shared" ca="1" si="49"/>
        <v>-1.6000863185650083E-4</v>
      </c>
    </row>
    <row r="31" spans="1:111" x14ac:dyDescent="0.2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0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</v>
      </c>
      <c r="DG31" s="24">
        <f t="shared" ca="1" si="49"/>
        <v>1.0994281757999991E-2</v>
      </c>
    </row>
    <row r="32" spans="1:111" x14ac:dyDescent="0.2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0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</v>
      </c>
      <c r="DG32" s="24">
        <f t="shared" ca="1" si="49"/>
        <v>1.9073439936456049E-2</v>
      </c>
    </row>
    <row r="33" spans="1:111" x14ac:dyDescent="0.2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0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</v>
      </c>
      <c r="DG33" s="24">
        <f t="shared" ca="1" si="49"/>
        <v>1.7493333475508965E-2</v>
      </c>
    </row>
    <row r="34" spans="1:111" x14ac:dyDescent="0.2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0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</v>
      </c>
      <c r="DG34" s="24">
        <f t="shared" ca="1" si="49"/>
        <v>9.9617454443217124E-3</v>
      </c>
    </row>
    <row r="35" spans="1:111" x14ac:dyDescent="0.2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0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</v>
      </c>
      <c r="DG35" s="24">
        <f t="shared" ca="1" si="49"/>
        <v>6.5035729987075186E-3</v>
      </c>
    </row>
    <row r="36" spans="1:111" x14ac:dyDescent="0.2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0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</v>
      </c>
      <c r="DG36" s="24">
        <f t="shared" ca="1" si="49"/>
        <v>4.6403353060551211E-3</v>
      </c>
    </row>
    <row r="37" spans="1:111" x14ac:dyDescent="0.2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0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</v>
      </c>
      <c r="DG37" s="24">
        <f t="shared" ca="1" si="49"/>
        <v>2.6535168294219424E-3</v>
      </c>
    </row>
    <row r="38" spans="1:111" x14ac:dyDescent="0.2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0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</v>
      </c>
      <c r="DG38" s="24">
        <f t="shared" ca="1" si="49"/>
        <v>1.8343763951269576E-3</v>
      </c>
    </row>
    <row r="39" spans="1:111" x14ac:dyDescent="0.2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0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</v>
      </c>
      <c r="DG39" s="24">
        <f t="shared" ca="1" si="49"/>
        <v>-7.1088614756744661E-3</v>
      </c>
    </row>
    <row r="40" spans="1:111" x14ac:dyDescent="0.2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0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</v>
      </c>
      <c r="DG40" s="24">
        <f t="shared" ca="1" si="49"/>
        <v>-2.2505197948650135E-3</v>
      </c>
    </row>
    <row r="41" spans="1:111" x14ac:dyDescent="0.2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0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</v>
      </c>
      <c r="DG41" s="24">
        <f t="shared" ca="1" si="49"/>
        <v>-3.2547177990789322E-3</v>
      </c>
    </row>
    <row r="42" spans="1:111" x14ac:dyDescent="0.2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0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</v>
      </c>
      <c r="DG42" s="24">
        <f t="shared" ca="1" si="49"/>
        <v>8.4832989776297829E-3</v>
      </c>
    </row>
    <row r="43" spans="1:111" x14ac:dyDescent="0.2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0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</v>
      </c>
      <c r="DG43" s="24">
        <f t="shared" ca="1" si="49"/>
        <v>2.2080922229297251E-3</v>
      </c>
    </row>
    <row r="44" spans="1:111" x14ac:dyDescent="0.2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0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</v>
      </c>
      <c r="DG44" s="24">
        <f t="shared" ca="1" si="49"/>
        <v>-2.5163353889490203E-4</v>
      </c>
    </row>
    <row r="45" spans="1:111" x14ac:dyDescent="0.2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0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</v>
      </c>
      <c r="DG45" s="24">
        <f t="shared" ca="1" si="49"/>
        <v>1.105243330733674E-2</v>
      </c>
    </row>
    <row r="46" spans="1:111" x14ac:dyDescent="0.2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0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</v>
      </c>
      <c r="DG46" s="24">
        <f t="shared" ca="1" si="49"/>
        <v>1.2429373893608764E-2</v>
      </c>
    </row>
    <row r="47" spans="1:111" x14ac:dyDescent="0.2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0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</v>
      </c>
      <c r="DG47" s="24">
        <f t="shared" ca="1" si="49"/>
        <v>9.0982365428446954E-3</v>
      </c>
    </row>
    <row r="48" spans="1:111" x14ac:dyDescent="0.2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0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</v>
      </c>
      <c r="DG48" s="24">
        <f t="shared" ca="1" si="49"/>
        <v>7.9712018055173584E-3</v>
      </c>
    </row>
    <row r="49" spans="1:111" x14ac:dyDescent="0.2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0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</v>
      </c>
      <c r="DG49" s="24">
        <f t="shared" ca="1" si="49"/>
        <v>1.0434957250380128E-2</v>
      </c>
    </row>
    <row r="50" spans="1:111" x14ac:dyDescent="0.2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0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</v>
      </c>
      <c r="DG50" s="24">
        <f t="shared" ca="1" si="49"/>
        <v>1.3702103526212817E-2</v>
      </c>
    </row>
    <row r="51" spans="1:111" x14ac:dyDescent="0.2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0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</v>
      </c>
      <c r="DG51" s="24">
        <f t="shared" ca="1" si="49"/>
        <v>2.4045768418015756E-2</v>
      </c>
    </row>
    <row r="52" spans="1:111" x14ac:dyDescent="0.2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t="shared" ca="1" si="16"/>
        <v>373.50319195199597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0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</v>
      </c>
      <c r="DG52" s="24">
        <f t="shared" ca="1" si="49"/>
        <v>1.62171483352469E-2</v>
      </c>
    </row>
    <row r="53" spans="1:111" x14ac:dyDescent="0.2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0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</v>
      </c>
      <c r="DG53" s="24">
        <f t="shared" ca="1" si="49"/>
        <v>2.1639058709951975E-2</v>
      </c>
    </row>
    <row r="54" spans="1:111" x14ac:dyDescent="0.2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0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</v>
      </c>
      <c r="DG54" s="24">
        <f t="shared" ca="1" si="49"/>
        <v>1.18703212754252E-2</v>
      </c>
    </row>
    <row r="55" spans="1:111" x14ac:dyDescent="0.2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0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</v>
      </c>
      <c r="DG55" s="24">
        <f t="shared" ca="1" si="49"/>
        <v>7.3477469442237986E-3</v>
      </c>
    </row>
    <row r="56" spans="1:111" x14ac:dyDescent="0.2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0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</v>
      </c>
      <c r="DG56" s="24">
        <f t="shared" ca="1" si="49"/>
        <v>4.9467940772054408E-3</v>
      </c>
    </row>
    <row r="57" spans="1:111" x14ac:dyDescent="0.2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t="shared" ca="1" si="16"/>
        <v>457.14286408438886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0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</v>
      </c>
      <c r="DG57" s="24">
        <f t="shared" ca="1" si="49"/>
        <v>-6.6113167297832121E-4</v>
      </c>
    </row>
    <row r="58" spans="1:111" x14ac:dyDescent="0.2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15"/>
        <v>470.31137053896998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0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</v>
      </c>
      <c r="DG58" s="24">
        <f t="shared" ca="1" si="49"/>
        <v>-2.9525746212542003E-3</v>
      </c>
    </row>
    <row r="59" spans="1:111" x14ac:dyDescent="0.2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0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</v>
      </c>
      <c r="DG59" s="24">
        <f t="shared" ca="1" si="49"/>
        <v>2.5319666630838622E-3</v>
      </c>
    </row>
    <row r="60" spans="1:111" x14ac:dyDescent="0.2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0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</v>
      </c>
      <c r="DG60" s="24">
        <f t="shared" ca="1" si="49"/>
        <v>6.3028673013478809E-3</v>
      </c>
    </row>
    <row r="61" spans="1:111" x14ac:dyDescent="0.2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0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</v>
      </c>
      <c r="DG61" s="24">
        <f t="shared" ca="1" si="49"/>
        <v>-2.826200512145105E-3</v>
      </c>
    </row>
    <row r="62" spans="1:111" x14ac:dyDescent="0.2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0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</v>
      </c>
      <c r="DG62" s="24">
        <f t="shared" ca="1" si="49"/>
        <v>-6.5847128665201815E-3</v>
      </c>
    </row>
    <row r="63" spans="1:111" x14ac:dyDescent="0.2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0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</v>
      </c>
      <c r="DG63" s="24">
        <f t="shared" ca="1" si="49"/>
        <v>-1.252902531175093E-2</v>
      </c>
    </row>
    <row r="64" spans="1:111" x14ac:dyDescent="0.2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0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</v>
      </c>
      <c r="DG64" s="24">
        <f t="shared" ca="1" si="49"/>
        <v>-1.1412756304355121E-2</v>
      </c>
    </row>
    <row r="65" spans="1:111" x14ac:dyDescent="0.2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0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</v>
      </c>
      <c r="DG65" s="24">
        <f t="shared" ca="1" si="49"/>
        <v>-8.2265307590048131E-3</v>
      </c>
    </row>
    <row r="66" spans="1:111" x14ac:dyDescent="0.2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0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</v>
      </c>
      <c r="DG66" s="24">
        <f t="shared" ca="1" si="49"/>
        <v>-7.2022040805046483E-3</v>
      </c>
    </row>
    <row r="67" spans="1:111" x14ac:dyDescent="0.2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0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</v>
      </c>
      <c r="DG67" s="24">
        <f t="shared" ca="1" si="49"/>
        <v>5.5859431155029782E-3</v>
      </c>
    </row>
    <row r="68" spans="1:111" x14ac:dyDescent="0.2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0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</v>
      </c>
      <c r="DG68" s="24">
        <f t="shared" ca="1" si="49"/>
        <v>1.1792383580566224E-2</v>
      </c>
    </row>
    <row r="69" spans="1:111" x14ac:dyDescent="0.2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0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</v>
      </c>
      <c r="DG69" s="24">
        <f t="shared" ca="1" si="49"/>
        <v>1.162758238552497E-2</v>
      </c>
    </row>
    <row r="70" spans="1:111" x14ac:dyDescent="0.2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0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</v>
      </c>
      <c r="DG70" s="24">
        <f t="shared" ca="1" si="49"/>
        <v>1.1898287550355269E-2</v>
      </c>
    </row>
    <row r="71" spans="1:111" x14ac:dyDescent="0.2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0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</v>
      </c>
      <c r="DG71" s="24">
        <f t="shared" ca="1" si="49"/>
        <v>5.4778243143693839E-3</v>
      </c>
    </row>
    <row r="72" spans="1:111" x14ac:dyDescent="0.2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0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</v>
      </c>
      <c r="DG72" s="24">
        <f t="shared" ca="1" si="49"/>
        <v>-4.1993268480873258E-3</v>
      </c>
    </row>
    <row r="73" spans="1:111" x14ac:dyDescent="0.2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0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</v>
      </c>
      <c r="DG73" s="24">
        <f t="shared" ca="1" si="49"/>
        <v>6.6009693392781177E-3</v>
      </c>
    </row>
    <row r="74" spans="1:111" x14ac:dyDescent="0.2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0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</v>
      </c>
      <c r="DG74" s="24">
        <f t="shared" ca="1" si="49"/>
        <v>1.7553529699330106E-2</v>
      </c>
    </row>
    <row r="75" spans="1:111" x14ac:dyDescent="0.2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0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</v>
      </c>
      <c r="DG75" s="24">
        <f t="shared" ca="1" si="49"/>
        <v>1.9574311383552701E-2</v>
      </c>
    </row>
    <row r="76" spans="1:111" x14ac:dyDescent="0.2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0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</v>
      </c>
      <c r="DG76" s="24">
        <f t="shared" ca="1" si="49"/>
        <v>1.66169277402195E-2</v>
      </c>
    </row>
    <row r="77" spans="1:111" x14ac:dyDescent="0.2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0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</v>
      </c>
      <c r="DG77" s="24">
        <f t="shared" ca="1" si="49"/>
        <v>5.5518916272532248E-3</v>
      </c>
    </row>
    <row r="78" spans="1:111" x14ac:dyDescent="0.2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0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</v>
      </c>
      <c r="DG78" s="24">
        <f t="shared" ca="1" si="49"/>
        <v>5.3014688665302678E-3</v>
      </c>
    </row>
    <row r="79" spans="1:111" x14ac:dyDescent="0.2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0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0</v>
      </c>
      <c r="DG79" s="24">
        <f t="shared" ca="1" si="49"/>
        <v>8.303793363250378E-3</v>
      </c>
    </row>
    <row r="80" spans="1:111" x14ac:dyDescent="0.2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0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0</v>
      </c>
      <c r="DG80" s="24">
        <f t="shared" ca="1" si="49"/>
        <v>1.2134518098597891E-2</v>
      </c>
    </row>
    <row r="81" spans="1:111" x14ac:dyDescent="0.2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0</v>
      </c>
      <c r="DG81" s="24">
        <f t="shared" ca="1" si="49"/>
        <v>2.396196497345926E-2</v>
      </c>
    </row>
    <row r="82" spans="1:111" x14ac:dyDescent="0.2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0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0</v>
      </c>
      <c r="DG82" s="24">
        <f t="shared" ref="DG82:DG95" ca="1" si="97">+CU82-DD82</f>
        <v>1.8129749946830032E-2</v>
      </c>
    </row>
    <row r="83" spans="1:111" x14ac:dyDescent="0.2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0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0</v>
      </c>
      <c r="DG83" s="24">
        <f t="shared" ca="1" si="97"/>
        <v>8.079197145463457E-3</v>
      </c>
    </row>
    <row r="84" spans="1:111" x14ac:dyDescent="0.2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0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0</v>
      </c>
      <c r="DG84" s="24">
        <f t="shared" ca="1" si="97"/>
        <v>1.1364402783690775E-2</v>
      </c>
    </row>
    <row r="85" spans="1:111" x14ac:dyDescent="0.2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0</v>
      </c>
      <c r="DG85" s="24">
        <f t="shared" ca="1" si="97"/>
        <v>2.0387427696122895E-2</v>
      </c>
    </row>
    <row r="86" spans="1:111" x14ac:dyDescent="0.2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0</v>
      </c>
      <c r="DG86" s="24">
        <f t="shared" ca="1" si="97"/>
        <v>2.4768462265661206E-2</v>
      </c>
    </row>
    <row r="87" spans="1:111" x14ac:dyDescent="0.2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0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0</v>
      </c>
      <c r="DG87" s="24">
        <f t="shared" ca="1" si="97"/>
        <v>2.4876174798089234E-2</v>
      </c>
    </row>
    <row r="88" spans="1:111" x14ac:dyDescent="0.2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0</v>
      </c>
      <c r="DG88" s="24">
        <f t="shared" ca="1" si="97"/>
        <v>5.1039382871153283E-2</v>
      </c>
    </row>
    <row r="89" spans="1:111" x14ac:dyDescent="0.2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0</v>
      </c>
      <c r="DG89" s="24">
        <f t="shared" ca="1" si="97"/>
        <v>8.0033697840062423E-2</v>
      </c>
    </row>
    <row r="90" spans="1:111" x14ac:dyDescent="0.2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0</v>
      </c>
      <c r="DG90" s="24">
        <f t="shared" ca="1" si="97"/>
        <v>6.3109223813138549E-2</v>
      </c>
    </row>
    <row r="91" spans="1:111" x14ac:dyDescent="0.2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0</v>
      </c>
      <c r="DG91" s="24">
        <f t="shared" ca="1" si="97"/>
        <v>1.9488295846908255E-2</v>
      </c>
    </row>
    <row r="92" spans="1:111" x14ac:dyDescent="0.2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0</v>
      </c>
      <c r="DG92" s="24">
        <f t="shared" ca="1" si="97"/>
        <v>-6.2234882524112578E-3</v>
      </c>
    </row>
    <row r="93" spans="1:111" x14ac:dyDescent="0.2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5911.306640625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5892.7739653860954</v>
      </c>
      <c r="J93" s="19" cm="1">
        <f t="array" aca="1" ref="J93" ca="1">INDIRECT(_xlfn.CONCAT(J$4,"_d!",J$1,$A93))</f>
        <v>5906.9677734375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5892.1076913467496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5731.95654296875</v>
      </c>
      <c r="AK93" s="42">
        <f t="shared" ca="1" si="67"/>
        <v>5869.9301301652995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5824.0712890625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5844.2459806004772</v>
      </c>
      <c r="AZ93" s="19" cm="1">
        <f t="array" aca="1" ref="AZ93" ca="1">INDIRECT(_xlfn.CONCAT(AZ$4,"_d!",AZ$1,$A93))</f>
        <v>5814.810546875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5832.3406958921923</v>
      </c>
      <c r="BG93" s="19" cm="1">
        <f t="array" aca="1" ref="BG93" ca="1">INDIRECT(_xlfn.CONCAT(BG$4,"_d!",BG$1,$A93))</f>
        <v>5780.89306640625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5656.51611328125</v>
      </c>
      <c r="BM93" s="42">
        <f t="shared" ca="1" si="71"/>
        <v>5807.1701221228986</v>
      </c>
      <c r="BN93" s="19" cm="1">
        <f t="array" aca="1" ref="BN93" ca="1">INDIRECT(_xlfn.CONCAT(BN$4,"_d!",BN$1,$A93))</f>
        <v>5744.51513671875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5785.998046875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5784.7070012182312</v>
      </c>
      <c r="BU93" s="42"/>
      <c r="BV93" s="45">
        <f t="shared" ca="1" si="73"/>
        <v>5892.7739653860954</v>
      </c>
      <c r="BW93" s="45">
        <f t="shared" ca="1" si="74"/>
        <v>5892.1076913467496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5869.9301301652995</v>
      </c>
      <c r="CA93" s="45">
        <f t="shared" ca="1" si="78"/>
        <v>5838.2772823452942</v>
      </c>
      <c r="CB93" s="45">
        <f t="shared" ca="1" si="79"/>
        <v>5844.2459806004772</v>
      </c>
      <c r="CC93" s="45">
        <f t="shared" ca="1" si="80"/>
        <v>5832.3406958921923</v>
      </c>
      <c r="CD93" s="45">
        <f t="shared" ca="1" si="81"/>
        <v>5807.1701221228986</v>
      </c>
      <c r="CE93" s="45">
        <f t="shared" ca="1" si="82"/>
        <v>5784.7070012182312</v>
      </c>
      <c r="CF93" s="45" cm="1">
        <f t="array" aca="1" ref="CF93" ca="1">+SUMPRODUCT($BV$3:$CE$3/100,$BV93:$CE93)</f>
        <v>5833.251445091355</v>
      </c>
      <c r="CG93" s="24"/>
      <c r="CH93" s="24">
        <f t="shared" ca="1" si="85"/>
        <v>8.6316837143327829E-2</v>
      </c>
      <c r="CI93" s="24">
        <f t="shared" ca="1" si="85"/>
        <v>8.5877675692200173E-2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8.8182457525397329E-2</v>
      </c>
      <c r="CM93" s="24">
        <f t="shared" ca="1" si="84"/>
        <v>8.8289961966715236E-2</v>
      </c>
      <c r="CN93" s="24">
        <f t="shared" ca="1" si="84"/>
        <v>8.7620766047964205E-2</v>
      </c>
      <c r="CO93" s="24">
        <f t="shared" ca="1" si="84"/>
        <v>8.8048796113382233E-2</v>
      </c>
      <c r="CP93" s="24">
        <f t="shared" ca="1" si="84"/>
        <v>8.9414652156612817E-2</v>
      </c>
      <c r="CQ93" s="24">
        <f t="shared" ca="1" si="50"/>
        <v>8.8921030106159815E-2</v>
      </c>
      <c r="CR93" s="24">
        <f t="shared" ca="1" si="50"/>
        <v>8.8195500490253487E-2</v>
      </c>
      <c r="CS93" s="24">
        <f>+[1]NAC!AX94</f>
        <v>0</v>
      </c>
      <c r="CT93" s="24"/>
      <c r="CU93" s="24">
        <f t="shared" ca="1" si="86"/>
        <v>2.870205951563721</v>
      </c>
      <c r="CV93" s="24">
        <f t="shared" ca="1" si="87"/>
        <v>2.872416348615018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2.8962817453061631</v>
      </c>
      <c r="CZ93" s="24">
        <f t="shared" ca="1" si="91"/>
        <v>2.8853391649588729</v>
      </c>
      <c r="DA93" s="24">
        <f t="shared" ca="1" si="92"/>
        <v>2.9028027374160383</v>
      </c>
      <c r="DB93" s="24">
        <f t="shared" ca="1" si="93"/>
        <v>2.8984621807068556</v>
      </c>
      <c r="DC93" s="24">
        <f t="shared" ca="1" si="94"/>
        <v>2.9066406797476212</v>
      </c>
      <c r="DD93" s="24">
        <f t="shared" ca="1" si="95"/>
        <v>2.9096205599711271</v>
      </c>
      <c r="DE93" s="48">
        <f t="shared" ca="1" si="96"/>
        <v>2.8956167418517791</v>
      </c>
      <c r="DF93" s="48">
        <f>+[1]NAC!AG94</f>
        <v>0</v>
      </c>
      <c r="DG93" s="24">
        <f t="shared" ca="1" si="97"/>
        <v>-3.9414608407406071E-2</v>
      </c>
    </row>
    <row r="94" spans="1:111" x14ac:dyDescent="0.2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6161.5263671875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6147.0711682291712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5918.19873046875</v>
      </c>
      <c r="W94" s="42">
        <f t="shared" ca="1" si="65"/>
        <v>6099.2556553171271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6112.2314453125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5950.498046875</v>
      </c>
      <c r="AD94" s="42">
        <f t="shared" ca="1" si="66"/>
        <v>6093.6133635820224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6073.82177734375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6047.9180915080124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6147.0711682291712</v>
      </c>
      <c r="BX94" s="45">
        <f t="shared" ca="1" si="75"/>
        <v>6099.2556553171271</v>
      </c>
      <c r="BY94" s="45">
        <f t="shared" ca="1" si="76"/>
        <v>6093.6133635820224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6047.9180915080124</v>
      </c>
      <c r="CE94" s="45">
        <f t="shared" ca="1" si="82"/>
        <v>6019.4773923708208</v>
      </c>
      <c r="CF94" s="45" cm="1">
        <f t="array" aca="1" ref="CF94" ca="1">+SUMPRODUCT($BV$3:$CE$3/100,$BV94:$CE94)</f>
        <v>6079.1972636147384</v>
      </c>
      <c r="CG94" s="24"/>
      <c r="CH94" s="24">
        <f t="shared" ca="1" si="85"/>
        <v>4.3781289708337834E-2</v>
      </c>
      <c r="CI94" s="24">
        <f t="shared" ca="1" si="85"/>
        <v>4.3272032732338817E-2</v>
      </c>
      <c r="CJ94" s="24">
        <f t="shared" ca="1" si="85"/>
        <v>4.399478078888297E-2</v>
      </c>
      <c r="CK94" s="24">
        <f t="shared" ca="1" si="84"/>
        <v>4.3387690837515702E-2</v>
      </c>
      <c r="CL94" s="24">
        <f t="shared" ca="1" si="84"/>
        <v>4.2405908980489571E-2</v>
      </c>
      <c r="CM94" s="24">
        <f t="shared" ca="1" si="84"/>
        <v>4.2743414401483104E-2</v>
      </c>
      <c r="CN94" s="24">
        <f t="shared" ca="1" si="84"/>
        <v>4.1931700147284534E-2</v>
      </c>
      <c r="CO94" s="24">
        <f t="shared" ca="1" si="84"/>
        <v>4.1584091804983236E-2</v>
      </c>
      <c r="CP94" s="24">
        <f t="shared" ca="1" si="84"/>
        <v>4.1457020256383537E-2</v>
      </c>
      <c r="CQ94" s="24">
        <f t="shared" ca="1" si="50"/>
        <v>4.0584664202205634E-2</v>
      </c>
      <c r="CR94" s="24">
        <f t="shared" ca="1" si="50"/>
        <v>4.2162732198068653E-2</v>
      </c>
      <c r="CS94" s="24">
        <f>+[1]NAC!AX95</f>
        <v>0</v>
      </c>
      <c r="CT94" s="24"/>
      <c r="CU94" s="24">
        <f t="shared" ca="1" si="86"/>
        <v>2.7621630306459228</v>
      </c>
      <c r="CV94" s="24">
        <f t="shared" ca="1" si="87"/>
        <v>2.7602981028633993</v>
      </c>
      <c r="CW94" s="24">
        <f t="shared" ca="1" si="88"/>
        <v>2.7787419787180352</v>
      </c>
      <c r="CX94" s="24">
        <f t="shared" ca="1" si="89"/>
        <v>2.7641190628342054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2.7710259833845576</v>
      </c>
      <c r="DD94" s="24">
        <f t="shared" ca="1" si="95"/>
        <v>2.765890977524025</v>
      </c>
      <c r="DE94" s="48">
        <f t="shared" ca="1" si="96"/>
        <v>2.768169503715685</v>
      </c>
      <c r="DF94" s="48">
        <f>+[1]NAC!AG95</f>
        <v>0</v>
      </c>
      <c r="DG94" s="24">
        <f t="shared" ca="1" si="97"/>
        <v>-3.7279468781021841E-3</v>
      </c>
    </row>
    <row r="95" spans="1:111" x14ac:dyDescent="0.2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6417.1142578125</v>
      </c>
      <c r="D95" s="19" cm="1">
        <f t="array" aca="1" ref="D95" ca="1">INDIRECT(_xlfn.CONCAT(D$4,"_d!",D$1,$A95))</f>
        <v>6415.8505859375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6518.54736328125</v>
      </c>
      <c r="H95" s="19" cm="1">
        <f t="array" aca="1" ref="H95" ca="1">INDIRECT(_xlfn.CONCAT(H$4,"_d!",H$1,$A95))</f>
        <v>6235.5078125</v>
      </c>
      <c r="I95" s="42">
        <f t="shared" ca="1" si="63"/>
        <v>6416.198831285812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6484.42236328125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6394.4920645880948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6331.3310546875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6367.9043107806092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6370.36474609375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6333.5787636489194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6416.198831285812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6394.4920645880948</v>
      </c>
      <c r="CA95" s="45">
        <f t="shared" ca="1" si="78"/>
        <v>6363.9907467851926</v>
      </c>
      <c r="CB95" s="45">
        <f t="shared" ca="1" si="79"/>
        <v>6367.9043107806092</v>
      </c>
      <c r="CC95" s="45">
        <f t="shared" ca="1" si="80"/>
        <v>6354.9897666936276</v>
      </c>
      <c r="CD95" s="45">
        <f t="shared" ca="1" si="81"/>
        <v>6333.5787636489194</v>
      </c>
      <c r="CE95" s="45">
        <f t="shared" ca="1" si="82"/>
        <v>6304.9165108347779</v>
      </c>
      <c r="CF95" s="45" cm="1">
        <f t="array" aca="1" ref="CF95" ca="1">+SUMPRODUCT($BV$3:$CE$3/100,$BV95:$CE95)</f>
        <v>6355.8884096282573</v>
      </c>
      <c r="CG95" s="24"/>
      <c r="CH95" s="24">
        <f t="shared" ca="1" si="85"/>
        <v>4.3154229820835388E-2</v>
      </c>
      <c r="CI95" s="24">
        <f t="shared" ca="1" si="85"/>
        <v>4.315716488364485E-2</v>
      </c>
      <c r="CJ95" s="24">
        <f t="shared" ca="1" si="85"/>
        <v>4.2351156621124098E-2</v>
      </c>
      <c r="CK95" s="24">
        <f t="shared" ca="1" si="84"/>
        <v>4.4322781345006002E-2</v>
      </c>
      <c r="CL95" s="24">
        <f t="shared" ca="1" si="84"/>
        <v>4.5048043051198139E-2</v>
      </c>
      <c r="CM95" s="24">
        <f t="shared" ca="1" si="84"/>
        <v>4.5363582339989161E-2</v>
      </c>
      <c r="CN95" s="24">
        <f t="shared" ca="1" si="84"/>
        <v>4.5752208707271702E-2</v>
      </c>
      <c r="CO95" s="24">
        <f t="shared" ca="1" si="84"/>
        <v>4.6110670402439435E-2</v>
      </c>
      <c r="CP95" s="24">
        <f t="shared" ca="1" si="84"/>
        <v>4.7232893669973519E-2</v>
      </c>
      <c r="CQ95" s="24">
        <f t="shared" ca="1" si="50"/>
        <v>4.7419252512805654E-2</v>
      </c>
      <c r="CR95" s="24">
        <f t="shared" ca="1" si="50"/>
        <v>4.5514421397307325E-2</v>
      </c>
      <c r="CS95" s="24">
        <f>+[1]NAC!AX96</f>
        <v>0</v>
      </c>
      <c r="CT95" s="24"/>
      <c r="CU95" s="24">
        <f t="shared" ca="1" si="86"/>
        <v>2.7203706418039233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2.7260671443447868</v>
      </c>
      <c r="CZ95" s="24">
        <f t="shared" ca="1" si="91"/>
        <v>2.7162141604369383</v>
      </c>
      <c r="DA95" s="24">
        <f t="shared" ca="1" si="92"/>
        <v>2.7246615563790622</v>
      </c>
      <c r="DB95" s="24">
        <f t="shared" ca="1" si="93"/>
        <v>2.7159830362836486</v>
      </c>
      <c r="DC95" s="24">
        <f t="shared" ca="1" si="94"/>
        <v>2.7199745111473863</v>
      </c>
      <c r="DD95" s="24">
        <f t="shared" ca="1" si="95"/>
        <v>2.7109030028673127</v>
      </c>
      <c r="DE95" s="48">
        <f t="shared" ca="1" si="96"/>
        <v>2.7186987851165751</v>
      </c>
      <c r="DF95" s="48">
        <f>+[1]NAC!AG96</f>
        <v>0</v>
      </c>
      <c r="DG95" s="24">
        <f t="shared" ca="1" si="97"/>
        <v>9.4676389366106228E-3</v>
      </c>
    </row>
    <row r="96" spans="1:111" x14ac:dyDescent="0.2">
      <c r="B96" s="35"/>
    </row>
    <row r="97" spans="2:2" x14ac:dyDescent="0.2">
      <c r="B97" s="35"/>
    </row>
    <row r="98" spans="2:2" x14ac:dyDescent="0.2">
      <c r="B98" s="35"/>
    </row>
    <row r="99" spans="2:2" x14ac:dyDescent="0.2">
      <c r="B99" s="35"/>
    </row>
    <row r="100" spans="2:2" x14ac:dyDescent="0.2">
      <c r="B100" s="35"/>
    </row>
    <row r="101" spans="2:2" x14ac:dyDescent="0.2">
      <c r="B101" s="35"/>
    </row>
    <row r="102" spans="2:2" x14ac:dyDescent="0.2">
      <c r="B102" s="35"/>
    </row>
    <row r="103" spans="2:2" x14ac:dyDescent="0.2">
      <c r="B103" s="35"/>
    </row>
    <row r="104" spans="2:2" x14ac:dyDescent="0.2">
      <c r="B104" s="35"/>
    </row>
    <row r="105" spans="2:2" x14ac:dyDescent="0.2">
      <c r="B105" s="35"/>
    </row>
    <row r="106" spans="2:2" x14ac:dyDescent="0.2">
      <c r="B106" s="35"/>
    </row>
    <row r="107" spans="2:2" x14ac:dyDescent="0.2">
      <c r="B107" s="35"/>
    </row>
    <row r="108" spans="2:2" x14ac:dyDescent="0.2">
      <c r="B108" s="35"/>
    </row>
    <row r="109" spans="2:2" x14ac:dyDescent="0.2">
      <c r="B109" s="35"/>
    </row>
    <row r="110" spans="2:2" x14ac:dyDescent="0.2">
      <c r="B110" s="35"/>
    </row>
    <row r="111" spans="2:2" x14ac:dyDescent="0.2">
      <c r="B111" s="35"/>
    </row>
    <row r="112" spans="2:2" x14ac:dyDescent="0.2">
      <c r="B112" s="35"/>
    </row>
    <row r="113" spans="2:12" x14ac:dyDescent="0.2">
      <c r="B113" s="35"/>
    </row>
    <row r="114" spans="2:12" x14ac:dyDescent="0.2">
      <c r="B114" s="35"/>
    </row>
    <row r="115" spans="2:12" x14ac:dyDescent="0.2">
      <c r="B115" s="35"/>
    </row>
    <row r="116" spans="2:12" x14ac:dyDescent="0.2">
      <c r="B116" s="35"/>
    </row>
    <row r="117" spans="2:12" x14ac:dyDescent="0.2">
      <c r="B117" s="35"/>
      <c r="I117" s="51"/>
      <c r="J117" s="38"/>
    </row>
    <row r="118" spans="2:12" x14ac:dyDescent="0.2">
      <c r="B118" s="35"/>
      <c r="H118" s="35"/>
      <c r="I118" s="51"/>
      <c r="J118" s="38"/>
    </row>
    <row r="119" spans="2:12" x14ac:dyDescent="0.2">
      <c r="B119" s="35"/>
      <c r="H119" s="35"/>
      <c r="I119" s="51"/>
      <c r="J119" s="38"/>
      <c r="K119" s="52"/>
      <c r="L119" s="52"/>
    </row>
    <row r="120" spans="2:12" x14ac:dyDescent="0.2">
      <c r="B120" s="35"/>
      <c r="H120" s="35"/>
      <c r="I120" s="51"/>
      <c r="J120" s="38"/>
      <c r="K120" s="52"/>
      <c r="L120" s="52"/>
    </row>
    <row r="121" spans="2:12" x14ac:dyDescent="0.2">
      <c r="B121" s="35"/>
      <c r="H121" s="35"/>
      <c r="I121" s="51"/>
      <c r="J121" s="38"/>
      <c r="K121" s="52"/>
      <c r="L121" s="52"/>
    </row>
    <row r="122" spans="2:12" x14ac:dyDescent="0.2">
      <c r="B122" s="35"/>
      <c r="H122" s="35"/>
      <c r="I122" s="51"/>
      <c r="J122" s="38"/>
      <c r="K122" s="52"/>
      <c r="L122" s="52"/>
    </row>
    <row r="123" spans="2:12" x14ac:dyDescent="0.2">
      <c r="B123" s="35"/>
      <c r="H123" s="35"/>
      <c r="I123" s="51"/>
      <c r="J123" s="38"/>
      <c r="K123" s="52"/>
      <c r="L123" s="52"/>
    </row>
    <row r="124" spans="2:12" x14ac:dyDescent="0.2">
      <c r="B124" s="35"/>
      <c r="H124" s="35"/>
      <c r="I124" s="51"/>
      <c r="J124" s="38"/>
      <c r="K124" s="52"/>
      <c r="L124" s="52"/>
    </row>
    <row r="125" spans="2:12" x14ac:dyDescent="0.2">
      <c r="B125" s="35"/>
      <c r="H125" s="35"/>
      <c r="I125" s="51"/>
      <c r="J125" s="38"/>
      <c r="K125" s="52"/>
      <c r="L125" s="52"/>
    </row>
    <row r="126" spans="2:12" x14ac:dyDescent="0.2">
      <c r="B126" s="35"/>
      <c r="H126" s="35"/>
      <c r="I126" s="51"/>
      <c r="J126" s="38"/>
      <c r="K126" s="52"/>
      <c r="L126" s="52"/>
    </row>
    <row r="127" spans="2:12" x14ac:dyDescent="0.2">
      <c r="B127" s="35"/>
      <c r="H127" s="35"/>
      <c r="I127" s="51"/>
      <c r="J127" s="38"/>
      <c r="K127" s="52"/>
      <c r="L127" s="52"/>
    </row>
    <row r="128" spans="2:12" x14ac:dyDescent="0.2">
      <c r="B128" s="35"/>
      <c r="H128" s="35"/>
      <c r="I128" s="51"/>
      <c r="J128" s="38"/>
      <c r="K128" s="52"/>
      <c r="L128" s="52"/>
    </row>
    <row r="129" spans="2:12" x14ac:dyDescent="0.2">
      <c r="B129" s="35"/>
      <c r="H129" s="35"/>
      <c r="I129" s="51"/>
      <c r="J129" s="38"/>
      <c r="K129" s="52"/>
      <c r="L129" s="52"/>
    </row>
    <row r="130" spans="2:12" x14ac:dyDescent="0.2">
      <c r="B130" s="35"/>
      <c r="H130" s="35"/>
      <c r="I130" s="51"/>
      <c r="J130" s="38"/>
      <c r="K130" s="52"/>
      <c r="L130" s="52"/>
    </row>
    <row r="131" spans="2:12" x14ac:dyDescent="0.2">
      <c r="B131" s="35"/>
      <c r="H131" s="35"/>
      <c r="I131" s="51"/>
      <c r="J131" s="38"/>
      <c r="K131" s="52"/>
      <c r="L131" s="52"/>
    </row>
    <row r="132" spans="2:12" x14ac:dyDescent="0.2">
      <c r="B132" s="35"/>
      <c r="H132" s="35"/>
      <c r="I132" s="51"/>
      <c r="J132" s="38"/>
      <c r="K132" s="52"/>
      <c r="L132" s="52"/>
    </row>
    <row r="133" spans="2:12" x14ac:dyDescent="0.2">
      <c r="B133" s="35"/>
      <c r="H133" s="35"/>
      <c r="I133" s="51"/>
      <c r="J133" s="38"/>
      <c r="K133" s="52"/>
      <c r="L133" s="52"/>
    </row>
    <row r="134" spans="2:12" x14ac:dyDescent="0.2">
      <c r="B134" s="35"/>
      <c r="H134" s="35"/>
      <c r="I134" s="51"/>
      <c r="J134" s="38"/>
      <c r="K134" s="52"/>
      <c r="L134" s="52"/>
    </row>
    <row r="135" spans="2:12" x14ac:dyDescent="0.2">
      <c r="B135" s="35"/>
      <c r="H135" s="35"/>
      <c r="I135" s="51"/>
      <c r="J135" s="38"/>
      <c r="K135" s="52"/>
      <c r="L135" s="52"/>
    </row>
    <row r="136" spans="2:12" x14ac:dyDescent="0.2">
      <c r="B136" s="35"/>
      <c r="H136" s="35"/>
      <c r="I136" s="51"/>
      <c r="J136" s="38"/>
      <c r="K136" s="52"/>
      <c r="L136" s="52"/>
    </row>
    <row r="137" spans="2:12" x14ac:dyDescent="0.2">
      <c r="B137" s="35"/>
      <c r="H137" s="35"/>
      <c r="I137" s="51"/>
      <c r="J137" s="38"/>
      <c r="K137" s="52"/>
      <c r="L137" s="52"/>
    </row>
    <row r="138" spans="2:12" x14ac:dyDescent="0.2">
      <c r="B138" s="35"/>
      <c r="H138" s="35"/>
      <c r="I138" s="51"/>
      <c r="J138" s="38"/>
      <c r="K138" s="52"/>
      <c r="L138" s="52"/>
    </row>
    <row r="139" spans="2:12" x14ac:dyDescent="0.2">
      <c r="B139" s="35"/>
      <c r="H139" s="35"/>
      <c r="I139" s="51"/>
      <c r="J139" s="38"/>
      <c r="K139" s="52"/>
      <c r="L139" s="52"/>
    </row>
    <row r="140" spans="2:12" x14ac:dyDescent="0.2">
      <c r="B140" s="35"/>
      <c r="H140" s="35"/>
      <c r="I140" s="51"/>
      <c r="J140" s="38"/>
      <c r="K140" s="52"/>
      <c r="L140" s="52"/>
    </row>
    <row r="141" spans="2:12" x14ac:dyDescent="0.2">
      <c r="B141" s="35"/>
      <c r="H141" s="35"/>
      <c r="I141" s="51"/>
      <c r="J141" s="38"/>
      <c r="K141" s="52"/>
      <c r="L141" s="52"/>
    </row>
    <row r="142" spans="2:12" x14ac:dyDescent="0.2">
      <c r="B142" s="35"/>
      <c r="H142" s="35"/>
      <c r="I142" s="51"/>
      <c r="J142" s="38"/>
      <c r="K142" s="52"/>
      <c r="L142" s="52"/>
    </row>
    <row r="143" spans="2:12" x14ac:dyDescent="0.2">
      <c r="B143" s="35"/>
      <c r="H143" s="35"/>
      <c r="I143" s="51"/>
      <c r="J143" s="38"/>
      <c r="K143" s="52"/>
      <c r="L143" s="52"/>
    </row>
    <row r="144" spans="2:12" x14ac:dyDescent="0.2">
      <c r="B144" s="35"/>
      <c r="H144" s="35"/>
      <c r="I144" s="51"/>
      <c r="J144" s="38"/>
      <c r="K144" s="52"/>
      <c r="L144" s="52"/>
    </row>
    <row r="145" spans="2:12" x14ac:dyDescent="0.2">
      <c r="B145" s="35"/>
      <c r="H145" s="35"/>
      <c r="I145" s="51"/>
      <c r="J145" s="38"/>
      <c r="K145" s="52"/>
      <c r="L145" s="52"/>
    </row>
    <row r="146" spans="2:12" x14ac:dyDescent="0.2">
      <c r="B146" s="35"/>
      <c r="H146" s="35"/>
      <c r="I146" s="51"/>
      <c r="J146" s="38"/>
      <c r="K146" s="52"/>
      <c r="L146" s="52"/>
    </row>
    <row r="147" spans="2:12" x14ac:dyDescent="0.2">
      <c r="B147" s="35"/>
      <c r="H147" s="35"/>
      <c r="I147" s="51"/>
      <c r="J147" s="38"/>
      <c r="K147" s="52"/>
      <c r="L147" s="52"/>
    </row>
    <row r="148" spans="2:12" x14ac:dyDescent="0.2">
      <c r="B148" s="35"/>
      <c r="H148" s="35"/>
      <c r="I148" s="51"/>
      <c r="J148" s="38"/>
      <c r="K148" s="52"/>
      <c r="L148" s="52"/>
    </row>
    <row r="149" spans="2:12" x14ac:dyDescent="0.2">
      <c r="B149" s="35"/>
      <c r="H149" s="35"/>
      <c r="I149" s="51"/>
      <c r="J149" s="38"/>
      <c r="K149" s="52"/>
      <c r="L149" s="52"/>
    </row>
    <row r="150" spans="2:12" x14ac:dyDescent="0.2">
      <c r="B150" s="35"/>
      <c r="H150" s="35"/>
      <c r="I150" s="51"/>
      <c r="J150" s="38"/>
      <c r="K150" s="52"/>
      <c r="L150" s="52"/>
    </row>
    <row r="151" spans="2:12" x14ac:dyDescent="0.2">
      <c r="B151" s="35"/>
      <c r="H151" s="35"/>
      <c r="I151" s="51"/>
      <c r="J151" s="38"/>
      <c r="K151" s="52"/>
      <c r="L151" s="52"/>
    </row>
    <row r="152" spans="2:12" x14ac:dyDescent="0.2">
      <c r="B152" s="35"/>
      <c r="H152" s="35"/>
      <c r="I152" s="51"/>
      <c r="J152" s="38"/>
      <c r="K152" s="52"/>
      <c r="L152" s="52"/>
    </row>
    <row r="153" spans="2:12" x14ac:dyDescent="0.2">
      <c r="B153" s="35"/>
      <c r="H153" s="35"/>
      <c r="I153" s="51"/>
      <c r="J153" s="38"/>
      <c r="K153" s="52"/>
      <c r="L153" s="52"/>
    </row>
    <row r="154" spans="2:12" x14ac:dyDescent="0.2">
      <c r="B154" s="35"/>
      <c r="H154" s="35"/>
      <c r="I154" s="51"/>
      <c r="J154" s="38"/>
      <c r="K154" s="52"/>
      <c r="L154" s="52"/>
    </row>
    <row r="155" spans="2:12" x14ac:dyDescent="0.2">
      <c r="B155" s="35"/>
      <c r="H155" s="35"/>
      <c r="I155" s="51"/>
      <c r="J155" s="38"/>
      <c r="K155" s="52"/>
      <c r="L155" s="52"/>
    </row>
    <row r="156" spans="2:12" x14ac:dyDescent="0.2">
      <c r="B156" s="35"/>
      <c r="H156" s="35"/>
      <c r="I156" s="51"/>
      <c r="J156" s="38"/>
      <c r="K156" s="52"/>
      <c r="L156" s="52"/>
    </row>
    <row r="157" spans="2:12" x14ac:dyDescent="0.2">
      <c r="B157" s="35"/>
      <c r="H157" s="35"/>
      <c r="I157" s="51"/>
      <c r="J157" s="38"/>
      <c r="K157" s="52"/>
      <c r="L157" s="52"/>
    </row>
    <row r="158" spans="2:12" x14ac:dyDescent="0.2">
      <c r="B158" s="35"/>
      <c r="H158" s="35"/>
      <c r="I158" s="51"/>
      <c r="J158" s="38"/>
      <c r="K158" s="52"/>
      <c r="L158" s="52"/>
    </row>
    <row r="159" spans="2:12" x14ac:dyDescent="0.2">
      <c r="B159" s="35"/>
      <c r="H159" s="35"/>
      <c r="I159" s="51"/>
      <c r="J159" s="38"/>
      <c r="K159" s="52"/>
      <c r="L159" s="52"/>
    </row>
    <row r="160" spans="2:12" x14ac:dyDescent="0.2">
      <c r="B160" s="35"/>
      <c r="H160" s="35"/>
      <c r="I160" s="51"/>
      <c r="J160" s="38"/>
      <c r="K160" s="52"/>
      <c r="L160" s="52"/>
    </row>
    <row r="161" spans="2:12" x14ac:dyDescent="0.2">
      <c r="B161" s="35"/>
      <c r="H161" s="35"/>
      <c r="I161" s="51"/>
      <c r="J161" s="38"/>
      <c r="K161" s="52"/>
      <c r="L161" s="52"/>
    </row>
    <row r="162" spans="2:12" x14ac:dyDescent="0.2">
      <c r="B162" s="35"/>
      <c r="H162" s="35"/>
      <c r="I162" s="51"/>
      <c r="J162" s="38"/>
      <c r="K162" s="52"/>
      <c r="L162" s="52"/>
    </row>
    <row r="163" spans="2:12" x14ac:dyDescent="0.2">
      <c r="B163" s="35"/>
      <c r="H163" s="35"/>
      <c r="I163" s="51"/>
      <c r="J163" s="38"/>
      <c r="K163" s="52"/>
      <c r="L163" s="52"/>
    </row>
    <row r="164" spans="2:12" x14ac:dyDescent="0.2">
      <c r="B164" s="35"/>
      <c r="H164" s="35"/>
      <c r="I164" s="51"/>
      <c r="J164" s="38"/>
      <c r="K164" s="52"/>
      <c r="L164" s="52"/>
    </row>
    <row r="165" spans="2:12" x14ac:dyDescent="0.2">
      <c r="B165" s="35"/>
      <c r="H165" s="35"/>
      <c r="I165" s="51"/>
      <c r="J165" s="38"/>
      <c r="K165" s="52"/>
      <c r="L165" s="52"/>
    </row>
    <row r="166" spans="2:12" x14ac:dyDescent="0.2">
      <c r="B166" s="35"/>
      <c r="H166" s="35"/>
      <c r="I166" s="51"/>
      <c r="J166" s="38"/>
      <c r="K166" s="52"/>
      <c r="L166" s="52"/>
    </row>
    <row r="167" spans="2:12" x14ac:dyDescent="0.2">
      <c r="B167" s="35"/>
      <c r="H167" s="35"/>
      <c r="I167" s="51"/>
      <c r="J167" s="38"/>
      <c r="K167" s="52"/>
      <c r="L167" s="52"/>
    </row>
    <row r="168" spans="2:12" x14ac:dyDescent="0.2">
      <c r="B168" s="35"/>
      <c r="H168" s="35"/>
      <c r="I168" s="51"/>
      <c r="J168" s="38"/>
      <c r="K168" s="52"/>
      <c r="L168" s="52"/>
    </row>
    <row r="169" spans="2:12" x14ac:dyDescent="0.2">
      <c r="B169" s="35"/>
      <c r="H169" s="35"/>
      <c r="I169" s="51"/>
      <c r="J169" s="38"/>
      <c r="K169" s="52"/>
      <c r="L169" s="52"/>
    </row>
    <row r="170" spans="2:12" x14ac:dyDescent="0.2">
      <c r="B170" s="35"/>
      <c r="H170" s="35"/>
      <c r="I170" s="51"/>
      <c r="J170" s="38"/>
      <c r="K170" s="52"/>
      <c r="L170" s="52"/>
    </row>
    <row r="171" spans="2:12" x14ac:dyDescent="0.2">
      <c r="B171" s="35"/>
      <c r="H171" s="35"/>
      <c r="I171" s="51"/>
      <c r="J171" s="38"/>
      <c r="K171" s="52"/>
      <c r="L171" s="52"/>
    </row>
    <row r="172" spans="2:12" x14ac:dyDescent="0.2">
      <c r="B172" s="35"/>
      <c r="H172" s="35"/>
      <c r="I172" s="51"/>
      <c r="J172" s="38"/>
      <c r="K172" s="52"/>
      <c r="L172" s="52"/>
    </row>
    <row r="173" spans="2:12" x14ac:dyDescent="0.2">
      <c r="B173" s="35"/>
      <c r="H173" s="35"/>
      <c r="I173" s="51"/>
      <c r="J173" s="38"/>
      <c r="K173" s="52"/>
      <c r="L173" s="52"/>
    </row>
    <row r="174" spans="2:12" x14ac:dyDescent="0.2">
      <c r="B174" s="35"/>
      <c r="H174" s="35"/>
      <c r="I174" s="51"/>
      <c r="J174" s="38"/>
      <c r="K174" s="52"/>
      <c r="L174" s="52"/>
    </row>
    <row r="175" spans="2:12" x14ac:dyDescent="0.2">
      <c r="B175" s="35"/>
      <c r="H175" s="35"/>
      <c r="I175" s="51"/>
      <c r="J175" s="38"/>
      <c r="K175" s="52"/>
      <c r="L175" s="52"/>
    </row>
    <row r="176" spans="2:12" x14ac:dyDescent="0.2">
      <c r="B176" s="35"/>
      <c r="H176" s="35"/>
      <c r="I176" s="51"/>
      <c r="J176" s="38"/>
      <c r="K176" s="52"/>
      <c r="L176" s="52"/>
    </row>
    <row r="177" spans="2:12" x14ac:dyDescent="0.2">
      <c r="B177" s="35"/>
      <c r="H177" s="35"/>
      <c r="I177" s="51"/>
      <c r="J177" s="38"/>
      <c r="K177" s="52"/>
      <c r="L177" s="52"/>
    </row>
    <row r="178" spans="2:12" x14ac:dyDescent="0.2">
      <c r="B178" s="35"/>
      <c r="H178" s="35"/>
      <c r="I178" s="51"/>
      <c r="J178" s="38"/>
      <c r="K178" s="52"/>
      <c r="L178" s="52"/>
    </row>
    <row r="179" spans="2:12" x14ac:dyDescent="0.2">
      <c r="B179" s="35"/>
      <c r="H179" s="35"/>
      <c r="I179" s="51"/>
      <c r="J179" s="38"/>
      <c r="K179" s="52"/>
      <c r="L179" s="52"/>
    </row>
    <row r="180" spans="2:12" x14ac:dyDescent="0.2">
      <c r="B180" s="35"/>
      <c r="H180" s="35"/>
      <c r="I180" s="51"/>
      <c r="J180" s="38"/>
      <c r="K180" s="52"/>
      <c r="L180" s="52"/>
    </row>
    <row r="181" spans="2:12" x14ac:dyDescent="0.2">
      <c r="B181" s="35"/>
      <c r="H181" s="35"/>
      <c r="I181" s="51"/>
      <c r="J181" s="38"/>
      <c r="K181" s="52"/>
      <c r="L181" s="52"/>
    </row>
    <row r="182" spans="2:12" x14ac:dyDescent="0.2">
      <c r="B182" s="35"/>
      <c r="H182" s="35"/>
      <c r="I182" s="51"/>
      <c r="J182" s="38"/>
      <c r="K182" s="52"/>
      <c r="L182" s="52"/>
    </row>
    <row r="183" spans="2:12" x14ac:dyDescent="0.2">
      <c r="B183" s="35"/>
      <c r="H183" s="35"/>
      <c r="I183" s="51"/>
      <c r="J183" s="38"/>
      <c r="K183" s="52"/>
      <c r="L183" s="52"/>
    </row>
    <row r="184" spans="2:12" x14ac:dyDescent="0.2">
      <c r="B184" s="35"/>
      <c r="H184" s="35"/>
      <c r="I184" s="51"/>
      <c r="J184" s="38"/>
      <c r="K184" s="52"/>
      <c r="L184" s="52"/>
    </row>
    <row r="185" spans="2:12" x14ac:dyDescent="0.2">
      <c r="B185" s="35"/>
      <c r="H185" s="35"/>
      <c r="I185" s="51"/>
      <c r="J185" s="38"/>
      <c r="K185" s="52"/>
      <c r="L185" s="52"/>
    </row>
    <row r="186" spans="2:12" x14ac:dyDescent="0.2">
      <c r="B186" s="35"/>
      <c r="H186" s="35"/>
      <c r="I186" s="51"/>
      <c r="J186" s="38"/>
      <c r="K186" s="52"/>
      <c r="L186" s="52"/>
    </row>
    <row r="187" spans="2:12" x14ac:dyDescent="0.2">
      <c r="B187" s="35"/>
      <c r="H187" s="35"/>
      <c r="I187" s="51"/>
      <c r="J187" s="38"/>
      <c r="K187" s="52"/>
      <c r="L187" s="52"/>
    </row>
    <row r="188" spans="2:12" x14ac:dyDescent="0.2">
      <c r="B188" s="35"/>
      <c r="H188" s="35"/>
      <c r="I188" s="51"/>
      <c r="J188" s="38"/>
      <c r="K188" s="52"/>
      <c r="L188" s="52"/>
    </row>
    <row r="189" spans="2:12" x14ac:dyDescent="0.2">
      <c r="B189" s="35"/>
      <c r="H189" s="35"/>
      <c r="I189" s="51"/>
      <c r="J189" s="38"/>
      <c r="K189" s="52"/>
      <c r="L189" s="52"/>
    </row>
    <row r="190" spans="2:12" x14ac:dyDescent="0.2">
      <c r="B190" s="35"/>
      <c r="H190" s="35"/>
      <c r="I190" s="51"/>
      <c r="J190" s="38"/>
      <c r="K190" s="52"/>
      <c r="L190" s="52"/>
    </row>
    <row r="191" spans="2:12" x14ac:dyDescent="0.2">
      <c r="B191" s="35"/>
      <c r="H191" s="35"/>
      <c r="I191" s="51"/>
      <c r="J191" s="38"/>
      <c r="K191" s="52"/>
      <c r="L191" s="52"/>
    </row>
    <row r="192" spans="2:12" x14ac:dyDescent="0.2">
      <c r="B192" s="35"/>
      <c r="H192" s="35"/>
      <c r="I192" s="51"/>
      <c r="J192" s="38"/>
      <c r="K192" s="52"/>
      <c r="L192" s="52"/>
    </row>
    <row r="193" spans="2:12" x14ac:dyDescent="0.2">
      <c r="B193" s="35"/>
      <c r="H193" s="35"/>
      <c r="I193" s="51"/>
      <c r="J193" s="38"/>
      <c r="K193" s="52"/>
      <c r="L193" s="52"/>
    </row>
    <row r="194" spans="2:12" x14ac:dyDescent="0.2">
      <c r="B194" s="35"/>
      <c r="H194" s="35"/>
      <c r="I194" s="51"/>
      <c r="J194" s="38"/>
      <c r="K194" s="52"/>
      <c r="L194" s="52"/>
    </row>
    <row r="195" spans="2:12" x14ac:dyDescent="0.2">
      <c r="B195" s="35"/>
      <c r="H195" s="35"/>
      <c r="I195" s="51"/>
      <c r="J195" s="38"/>
      <c r="K195" s="52"/>
      <c r="L195" s="52"/>
    </row>
    <row r="196" spans="2:12" x14ac:dyDescent="0.2">
      <c r="H196" s="35"/>
      <c r="I196" s="51"/>
      <c r="J196" s="38"/>
      <c r="K196" s="52"/>
      <c r="L196" s="52"/>
    </row>
    <row r="197" spans="2:12" x14ac:dyDescent="0.2">
      <c r="H197" s="35"/>
      <c r="I197" s="51"/>
      <c r="J197" s="38"/>
      <c r="K197" s="52"/>
      <c r="L197" s="52"/>
    </row>
    <row r="198" spans="2:12" x14ac:dyDescent="0.2">
      <c r="H198" s="35"/>
      <c r="I198" s="51"/>
      <c r="J198" s="38"/>
      <c r="K198" s="52"/>
      <c r="L198" s="52"/>
    </row>
    <row r="199" spans="2:12" x14ac:dyDescent="0.2">
      <c r="H199" s="35"/>
      <c r="I199" s="51"/>
      <c r="J199" s="38"/>
      <c r="K199" s="52"/>
      <c r="L199" s="52"/>
    </row>
    <row r="200" spans="2:12" x14ac:dyDescent="0.2">
      <c r="H200" s="35"/>
      <c r="I200" s="51"/>
      <c r="J200" s="38"/>
      <c r="K200" s="52"/>
      <c r="L200" s="52"/>
    </row>
    <row r="201" spans="2:12" x14ac:dyDescent="0.2">
      <c r="H201" s="35"/>
      <c r="I201" s="51"/>
      <c r="J201" s="38"/>
      <c r="K201" s="52"/>
      <c r="L201" s="52"/>
    </row>
    <row r="202" spans="2:12" x14ac:dyDescent="0.2">
      <c r="H202" s="35"/>
      <c r="I202" s="51"/>
      <c r="J202" s="38"/>
      <c r="K202" s="52"/>
      <c r="L202" s="52"/>
    </row>
    <row r="203" spans="2:12" x14ac:dyDescent="0.2">
      <c r="H203" s="35"/>
      <c r="I203" s="51"/>
      <c r="J203" s="38"/>
      <c r="K203" s="52"/>
      <c r="L203" s="52"/>
    </row>
    <row r="204" spans="2:12" x14ac:dyDescent="0.2">
      <c r="H204" s="35"/>
      <c r="I204" s="51"/>
      <c r="J204" s="38"/>
      <c r="K204" s="52"/>
      <c r="L204" s="52"/>
    </row>
    <row r="205" spans="2:12" x14ac:dyDescent="0.2">
      <c r="H205" s="35"/>
      <c r="I205" s="51"/>
      <c r="J205" s="38"/>
      <c r="K205" s="52"/>
      <c r="L205" s="52"/>
    </row>
    <row r="206" spans="2:12" x14ac:dyDescent="0.2">
      <c r="H206" s="35"/>
      <c r="I206" s="51"/>
      <c r="J206" s="38"/>
      <c r="K206" s="52"/>
      <c r="L206" s="52"/>
    </row>
    <row r="207" spans="2:12" x14ac:dyDescent="0.2">
      <c r="H207" s="35"/>
      <c r="I207" s="51"/>
      <c r="J207" s="38"/>
      <c r="K207" s="52"/>
      <c r="L207" s="52"/>
    </row>
    <row r="208" spans="2:12" x14ac:dyDescent="0.2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6" thickBot="1" x14ac:dyDescent="0.25">
      <c r="D28" s="95"/>
    </row>
    <row r="29" spans="1:44" s="88" customFormat="1" x14ac:dyDescent="0.2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6" thickBot="1" x14ac:dyDescent="0.25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99.795533095491777</v>
      </c>
      <c r="F32" s="19" cm="1">
        <f t="array" ref="F32">+SUMPRODUCT($E$4:$P$4/100,NAC!$C5:$N5)/D$4*100</f>
        <v>99.772506383167453</v>
      </c>
      <c r="G32" s="19" cm="1">
        <f t="array" ref="G32">+SUMPRODUCT($E$5:$P$5/100,NAC!$C5:$N5)/D$5*100</f>
        <v>99.794486487870415</v>
      </c>
      <c r="H32" s="19" cm="1">
        <f t="array" ref="H32">+SUMPRODUCT($E$6:$P$6/100,NAC!$C5:$N5)/D$6*100</f>
        <v>99.797502903041973</v>
      </c>
      <c r="I32" s="19" cm="1">
        <f t="array" ref="I32">+SUMPRODUCT($E$7:$P$7/100,NAC!$C5:$N5)/D$7*100</f>
        <v>99.746307123502831</v>
      </c>
      <c r="J32" s="19" cm="1">
        <f t="array" ref="J32">+SUMPRODUCT($E$8:$P$8/100,NAC!$C5:$N5)/D$8*100</f>
        <v>99.797210220059483</v>
      </c>
      <c r="K32" s="19" cm="1">
        <f t="array" ref="K32">+SUMPRODUCT($E$9:$P$9/100,NAC!$C5:$N5)/D$9*100</f>
        <v>99.764870532262009</v>
      </c>
      <c r="L32" s="19" cm="1">
        <f t="array" ref="L32">+SUMPRODUCT($E$10:$P$10/100,NAC!$C5:$N5)/D$10*100</f>
        <v>99.756957170206732</v>
      </c>
      <c r="M32" s="19" cm="1">
        <f t="array" ref="M32">+SUMPRODUCT($E$11:$P$11/100,NAC!$C5:$N5)/D$11*100</f>
        <v>99.769296131643173</v>
      </c>
      <c r="N32" s="19" cm="1">
        <f t="array" ref="N32">+SUMPRODUCT($E$12:$P$12/100,NAC!$C5:$N5)/D$12*100</f>
        <v>99.732795699113524</v>
      </c>
      <c r="O32" s="19" cm="1">
        <f t="array" ref="O32">+SUMPRODUCT(_xlfn.ANCHORARRAY($E$30)/100,$E32:$N32)/$D$14*100</f>
        <v>99.767294529517798</v>
      </c>
    </row>
    <row r="33" spans="2:44" x14ac:dyDescent="0.2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101.54584409556873</v>
      </c>
      <c r="F33" s="19" cm="1">
        <f t="array" ref="F33">+SUMPRODUCT($E$4:$P$4/100,NAC!$C6:$N6)/D$4*100</f>
        <v>101.57083347059927</v>
      </c>
      <c r="G33" s="19" cm="1">
        <f t="array" ref="G33">+SUMPRODUCT($E$5:$P$5/100,NAC!$C6:$N6)/D$5*100</f>
        <v>101.63584061516704</v>
      </c>
      <c r="H33" s="19" cm="1">
        <f t="array" ref="H33">+SUMPRODUCT($E$6:$P$6/100,NAC!$C6:$N6)/D$6*100</f>
        <v>101.66012459381733</v>
      </c>
      <c r="I33" s="19" cm="1">
        <f t="array" ref="I33">+SUMPRODUCT($E$7:$P$7/100,NAC!$C6:$N6)/D$7*100</f>
        <v>101.65641948900522</v>
      </c>
      <c r="J33" s="19" cm="1">
        <f t="array" ref="J33">+SUMPRODUCT($E$8:$P$8/100,NAC!$C6:$N6)/D$8*100</f>
        <v>101.71278035184837</v>
      </c>
      <c r="K33" s="19" cm="1">
        <f t="array" ref="K33">+SUMPRODUCT($E$9:$P$9/100,NAC!$C6:$N6)/D$9*100</f>
        <v>101.72679385824264</v>
      </c>
      <c r="L33" s="19" cm="1">
        <f t="array" ref="L33">+SUMPRODUCT($E$10:$P$10/100,NAC!$C6:$N6)/D$10*100</f>
        <v>101.74215118092059</v>
      </c>
      <c r="M33" s="19" cm="1">
        <f t="array" ref="M33">+SUMPRODUCT($E$11:$P$11/100,NAC!$C6:$N6)/D$11*100</f>
        <v>101.79355993988104</v>
      </c>
      <c r="N33" s="19" cm="1">
        <f t="array" ref="N33">+SUMPRODUCT($E$12:$P$12/100,NAC!$C6:$N6)/D$12*100</f>
        <v>101.79814757753371</v>
      </c>
      <c r="O33" s="19" cm="1">
        <f t="array" ref="O33">+SUMPRODUCT(_xlfn.ANCHORARRAY($E$30)/100,$E33:$N33)/$D$14*100</f>
        <v>101.71131465078047</v>
      </c>
      <c r="Q33" s="24">
        <f t="shared" ref="Q33:AA48" si="15">+E33/E32-1</f>
        <v>1.7538971392658587E-2</v>
      </c>
      <c r="R33" s="24">
        <f t="shared" si="15"/>
        <v>1.802427494930825E-2</v>
      </c>
      <c r="S33" s="24">
        <f t="shared" si="15"/>
        <v>1.845146151957433E-2</v>
      </c>
      <c r="T33" s="24">
        <f t="shared" si="15"/>
        <v>1.8664010988180602E-2</v>
      </c>
      <c r="U33" s="24">
        <f t="shared" si="15"/>
        <v>1.9149705092714298E-2</v>
      </c>
      <c r="V33" s="24">
        <f t="shared" si="15"/>
        <v>1.9194626057831954E-2</v>
      </c>
      <c r="W33" s="24">
        <f t="shared" si="15"/>
        <v>1.9665472580813859E-2</v>
      </c>
      <c r="X33" s="24">
        <f t="shared" si="15"/>
        <v>1.9900306374889709E-2</v>
      </c>
      <c r="Y33" s="24">
        <f t="shared" si="15"/>
        <v>2.0289446620600504E-2</v>
      </c>
      <c r="Z33" s="24">
        <f t="shared" si="15"/>
        <v>2.0708853732038124E-2</v>
      </c>
      <c r="AA33" s="24">
        <f t="shared" si="15"/>
        <v>1.9485545142125638E-2</v>
      </c>
      <c r="AB33" s="24">
        <f>+NAC!Y6</f>
        <v>1.9503604858895462E-2</v>
      </c>
      <c r="AQ33" s="24">
        <f t="shared" ref="AQ33:AQ96" si="16">+Q33-Z33</f>
        <v>-3.1698823393795372E-3</v>
      </c>
    </row>
    <row r="34" spans="2:44" x14ac:dyDescent="0.2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103.88100673233029</v>
      </c>
      <c r="F34" s="19" cm="1">
        <f t="array" ref="F34">+SUMPRODUCT($E$4:$P$4/100,NAC!$C7:$N7)/D$4*100</f>
        <v>103.91714429509314</v>
      </c>
      <c r="G34" s="19" cm="1">
        <f t="array" ref="G34">+SUMPRODUCT($E$5:$P$5/100,NAC!$C7:$N7)/D$5*100</f>
        <v>104.07031554814064</v>
      </c>
      <c r="H34" s="19" cm="1">
        <f t="array" ref="H34">+SUMPRODUCT($E$6:$P$6/100,NAC!$C7:$N7)/D$6*100</f>
        <v>104.03588205127761</v>
      </c>
      <c r="I34" s="19" cm="1">
        <f t="array" ref="I34">+SUMPRODUCT($E$7:$P$7/100,NAC!$C7:$N7)/D$7*100</f>
        <v>104.06874219542348</v>
      </c>
      <c r="J34" s="19" cm="1">
        <f t="array" ref="J34">+SUMPRODUCT($E$8:$P$8/100,NAC!$C7:$N7)/D$8*100</f>
        <v>104.13581166672532</v>
      </c>
      <c r="K34" s="19" cm="1">
        <f t="array" ref="K34">+SUMPRODUCT($E$9:$P$9/100,NAC!$C7:$N7)/D$9*100</f>
        <v>104.13017711052916</v>
      </c>
      <c r="L34" s="19" cm="1">
        <f t="array" ref="L34">+SUMPRODUCT($E$10:$P$10/100,NAC!$C7:$N7)/D$10*100</f>
        <v>104.13460723129184</v>
      </c>
      <c r="M34" s="19" cm="1">
        <f t="array" ref="M34">+SUMPRODUCT($E$11:$P$11/100,NAC!$C7:$N7)/D$11*100</f>
        <v>104.24009786243931</v>
      </c>
      <c r="N34" s="19" cm="1">
        <f t="array" ref="N34">+SUMPRODUCT($E$12:$P$12/100,NAC!$C7:$N7)/D$12*100</f>
        <v>104.16554515736713</v>
      </c>
      <c r="O34" s="19" cm="1">
        <f t="array" ref="O34">+SUMPRODUCT(_xlfn.ANCHORARRAY($E$30)/100,$E34:$N34)/$D$14*100</f>
        <v>104.10807511358561</v>
      </c>
      <c r="Q34" s="24">
        <f t="shared" si="15"/>
        <v>2.2996141866365782E-2</v>
      </c>
      <c r="R34" s="24">
        <f t="shared" si="15"/>
        <v>2.3100241913177166E-2</v>
      </c>
      <c r="S34" s="24">
        <f t="shared" si="15"/>
        <v>2.3952917772299243E-2</v>
      </c>
      <c r="T34" s="24">
        <f t="shared" si="15"/>
        <v>2.336960993263193E-2</v>
      </c>
      <c r="U34" s="24">
        <f t="shared" si="15"/>
        <v>2.3730156133220603E-2</v>
      </c>
      <c r="V34" s="24">
        <f t="shared" si="15"/>
        <v>2.3822289652245532E-2</v>
      </c>
      <c r="W34" s="24">
        <f t="shared" si="15"/>
        <v>2.3625862578895873E-2</v>
      </c>
      <c r="X34" s="24">
        <f t="shared" si="15"/>
        <v>2.3514895474511022E-2</v>
      </c>
      <c r="Y34" s="24">
        <f t="shared" si="15"/>
        <v>2.4034309478941474E-2</v>
      </c>
      <c r="Z34" s="24">
        <f t="shared" si="15"/>
        <v>2.3255802155243588E-2</v>
      </c>
      <c r="AA34" s="24">
        <f t="shared" si="15"/>
        <v>2.3564344547450489E-2</v>
      </c>
      <c r="AB34" s="24">
        <f>+NAC!Y7</f>
        <v>2.3565161416051028E-2</v>
      </c>
      <c r="AQ34" s="24">
        <f t="shared" si="16"/>
        <v>-2.5966028887780546E-4</v>
      </c>
    </row>
    <row r="35" spans="2:44" x14ac:dyDescent="0.2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106.13241412242655</v>
      </c>
      <c r="F35" s="19" cm="1">
        <f t="array" ref="F35">+SUMPRODUCT($E$4:$P$4/100,NAC!$C8:$N8)/D$4*100</f>
        <v>106.12496910893539</v>
      </c>
      <c r="G35" s="19" cm="1">
        <f t="array" ref="G35">+SUMPRODUCT($E$5:$P$5/100,NAC!$C8:$N8)/D$5*100</f>
        <v>106.23193229904079</v>
      </c>
      <c r="H35" s="19" cm="1">
        <f t="array" ref="H35">+SUMPRODUCT($E$6:$P$6/100,NAC!$C8:$N8)/D$6*100</f>
        <v>106.11674781623175</v>
      </c>
      <c r="I35" s="19" cm="1">
        <f t="array" ref="I35">+SUMPRODUCT($E$7:$P$7/100,NAC!$C8:$N8)/D$7*100</f>
        <v>106.19898352227651</v>
      </c>
      <c r="J35" s="19" cm="1">
        <f t="array" ref="J35">+SUMPRODUCT($E$8:$P$8/100,NAC!$C8:$N8)/D$8*100</f>
        <v>106.18254639202182</v>
      </c>
      <c r="K35" s="19" cm="1">
        <f t="array" ref="K35">+SUMPRODUCT($E$9:$P$9/100,NAC!$C8:$N8)/D$9*100</f>
        <v>106.15913608097529</v>
      </c>
      <c r="L35" s="19" cm="1">
        <f t="array" ref="L35">+SUMPRODUCT($E$10:$P$10/100,NAC!$C8:$N8)/D$10*100</f>
        <v>106.11720636891641</v>
      </c>
      <c r="M35" s="19" cm="1">
        <f t="array" ref="M35">+SUMPRODUCT($E$11:$P$11/100,NAC!$C8:$N8)/D$11*100</f>
        <v>106.18971558193822</v>
      </c>
      <c r="N35" s="19" cm="1">
        <f t="array" ref="N35">+SUMPRODUCT($E$12:$P$12/100,NAC!$C8:$N8)/D$12*100</f>
        <v>106.05746350164944</v>
      </c>
      <c r="O35" s="19" cm="1">
        <f t="array" ref="O35">+SUMPRODUCT(_xlfn.ANCHORARRAY($E$30)/100,$E35:$N35)/$D$14*100</f>
        <v>106.14379334113416</v>
      </c>
      <c r="Q35" s="24">
        <f t="shared" si="15"/>
        <v>2.1672945429740187E-2</v>
      </c>
      <c r="R35" s="24">
        <f t="shared" si="15"/>
        <v>2.1246011221908612E-2</v>
      </c>
      <c r="S35" s="24">
        <f t="shared" si="15"/>
        <v>2.0770733128989471E-2</v>
      </c>
      <c r="T35" s="24">
        <f t="shared" si="15"/>
        <v>2.0001423777312954E-2</v>
      </c>
      <c r="U35" s="24">
        <f t="shared" si="15"/>
        <v>2.0469559657527059E-2</v>
      </c>
      <c r="V35" s="24">
        <f t="shared" si="15"/>
        <v>1.9654475175618247E-2</v>
      </c>
      <c r="W35" s="24">
        <f t="shared" si="15"/>
        <v>1.9484831647721856E-2</v>
      </c>
      <c r="X35" s="24">
        <f t="shared" si="15"/>
        <v>1.9038811307186876E-2</v>
      </c>
      <c r="Y35" s="24">
        <f t="shared" si="15"/>
        <v>1.870314552152208E-2</v>
      </c>
      <c r="Z35" s="24">
        <f t="shared" si="15"/>
        <v>1.8162611652673633E-2</v>
      </c>
      <c r="AA35" s="24">
        <f t="shared" si="15"/>
        <v>1.955389363723703E-2</v>
      </c>
      <c r="AB35" s="24">
        <f>+NAC!Y8</f>
        <v>1.9538604454446107E-2</v>
      </c>
      <c r="AQ35" s="24">
        <f t="shared" si="16"/>
        <v>3.5103337770665544E-3</v>
      </c>
    </row>
    <row r="36" spans="2:44" x14ac:dyDescent="0.2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108.85907164069215</v>
      </c>
      <c r="F36" s="19" cm="1">
        <f t="array" ref="F36">+SUMPRODUCT($E$4:$P$4/100,NAC!$C9:$N9)/D$4*100</f>
        <v>108.84779586785633</v>
      </c>
      <c r="G36" s="19" cm="1">
        <f t="array" ref="G36">+SUMPRODUCT($E$5:$P$5/100,NAC!$C9:$N9)/D$5*100</f>
        <v>109.03875714607535</v>
      </c>
      <c r="H36" s="19" cm="1">
        <f t="array" ref="H36">+SUMPRODUCT($E$6:$P$6/100,NAC!$C9:$N9)/D$6*100</f>
        <v>108.81984565692684</v>
      </c>
      <c r="I36" s="19" cm="1">
        <f t="array" ref="I36">+SUMPRODUCT($E$7:$P$7/100,NAC!$C9:$N9)/D$7*100</f>
        <v>108.96547326046175</v>
      </c>
      <c r="J36" s="19" cm="1">
        <f t="array" ref="J36">+SUMPRODUCT($E$8:$P$8/100,NAC!$C9:$N9)/D$8*100</f>
        <v>108.97099791832667</v>
      </c>
      <c r="K36" s="19" cm="1">
        <f t="array" ref="K36">+SUMPRODUCT($E$9:$P$9/100,NAC!$C9:$N9)/D$9*100</f>
        <v>108.88882762745283</v>
      </c>
      <c r="L36" s="19" cm="1">
        <f t="array" ref="L36">+SUMPRODUCT($E$10:$P$10/100,NAC!$C9:$N9)/D$10*100</f>
        <v>108.82809222104801</v>
      </c>
      <c r="M36" s="19" cm="1">
        <f t="array" ref="M36">+SUMPRODUCT($E$11:$P$11/100,NAC!$C9:$N9)/D$11*100</f>
        <v>108.96330556770313</v>
      </c>
      <c r="N36" s="19" cm="1">
        <f t="array" ref="N36">+SUMPRODUCT($E$12:$P$12/100,NAC!$C9:$N9)/D$12*100</f>
        <v>108.75128190669845</v>
      </c>
      <c r="O36" s="19" cm="1">
        <f t="array" ref="O36">+SUMPRODUCT(_xlfn.ANCHORARRAY($E$30)/100,$E36:$N36)/$D$14*100</f>
        <v>108.88259623194148</v>
      </c>
      <c r="Q36" s="24">
        <f t="shared" si="15"/>
        <v>2.5691091084768081E-2</v>
      </c>
      <c r="R36" s="24">
        <f t="shared" si="15"/>
        <v>2.565679671601151E-2</v>
      </c>
      <c r="S36" s="24">
        <f t="shared" si="15"/>
        <v>2.6421668007820864E-2</v>
      </c>
      <c r="T36" s="24">
        <f t="shared" si="15"/>
        <v>2.547286734961185E-2</v>
      </c>
      <c r="U36" s="24">
        <f t="shared" si="15"/>
        <v>2.6050058545098453E-2</v>
      </c>
      <c r="V36" s="24">
        <f t="shared" si="15"/>
        <v>2.6260921602030418E-2</v>
      </c>
      <c r="W36" s="24">
        <f t="shared" si="15"/>
        <v>2.571320422573331E-2</v>
      </c>
      <c r="X36" s="24">
        <f t="shared" si="15"/>
        <v>2.5546147932948848E-2</v>
      </c>
      <c r="Y36" s="24">
        <f t="shared" si="15"/>
        <v>2.6119195918033578E-2</v>
      </c>
      <c r="Z36" s="24">
        <f t="shared" si="15"/>
        <v>2.5399611834080016E-2</v>
      </c>
      <c r="AA36" s="24">
        <f t="shared" si="15"/>
        <v>2.5802760619314968E-2</v>
      </c>
      <c r="AB36" s="24">
        <f>+NAC!Y9</f>
        <v>2.5802354963668339E-2</v>
      </c>
      <c r="AQ36" s="24">
        <f t="shared" si="16"/>
        <v>2.9147925068806479E-4</v>
      </c>
    </row>
    <row r="37" spans="2:44" x14ac:dyDescent="0.2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110.49972806507746</v>
      </c>
      <c r="F37" s="19" cm="1">
        <f t="array" ref="F37">+SUMPRODUCT($E$4:$P$4/100,NAC!$C10:$N10)/D$4*100</f>
        <v>110.49182536428428</v>
      </c>
      <c r="G37" s="19" cm="1">
        <f t="array" ref="G37">+SUMPRODUCT($E$5:$P$5/100,NAC!$C10:$N10)/D$5*100</f>
        <v>110.69431137031111</v>
      </c>
      <c r="H37" s="19" cm="1">
        <f t="array" ref="H37">+SUMPRODUCT($E$6:$P$6/100,NAC!$C10:$N10)/D$6*100</f>
        <v>110.47443936138023</v>
      </c>
      <c r="I37" s="19" cm="1">
        <f t="array" ref="I37">+SUMPRODUCT($E$7:$P$7/100,NAC!$C10:$N10)/D$7*100</f>
        <v>110.62696664970268</v>
      </c>
      <c r="J37" s="19" cm="1">
        <f t="array" ref="J37">+SUMPRODUCT($E$8:$P$8/100,NAC!$C10:$N10)/D$8*100</f>
        <v>110.64924482035255</v>
      </c>
      <c r="K37" s="19" cm="1">
        <f t="array" ref="K37">+SUMPRODUCT($E$9:$P$9/100,NAC!$C10:$N10)/D$9*100</f>
        <v>110.55315989371519</v>
      </c>
      <c r="L37" s="19" cm="1">
        <f t="array" ref="L37">+SUMPRODUCT($E$10:$P$10/100,NAC!$C10:$N10)/D$10*100</f>
        <v>110.51576027057153</v>
      </c>
      <c r="M37" s="19" cm="1">
        <f t="array" ref="M37">+SUMPRODUCT($E$11:$P$11/100,NAC!$C10:$N10)/D$11*100</f>
        <v>110.67199445429014</v>
      </c>
      <c r="N37" s="19" cm="1">
        <f t="array" ref="N37">+SUMPRODUCT($E$12:$P$12/100,NAC!$C10:$N10)/D$12*100</f>
        <v>110.48031881872006</v>
      </c>
      <c r="O37" s="19" cm="1">
        <f t="array" ref="O37">+SUMPRODUCT(_xlfn.ANCHORARRAY($E$30)/100,$E37:$N37)/$D$14*100</f>
        <v>110.56472551860061</v>
      </c>
      <c r="Q37" s="24">
        <f t="shared" si="15"/>
        <v>1.5071379901167692E-2</v>
      </c>
      <c r="R37" s="24">
        <f t="shared" si="15"/>
        <v>1.5103930064177318E-2</v>
      </c>
      <c r="S37" s="24">
        <f t="shared" si="15"/>
        <v>1.5183172181776339E-2</v>
      </c>
      <c r="T37" s="24">
        <f t="shared" si="15"/>
        <v>1.5204889277915079E-2</v>
      </c>
      <c r="U37" s="24">
        <f t="shared" si="15"/>
        <v>1.5247888524004605E-2</v>
      </c>
      <c r="V37" s="24">
        <f t="shared" si="15"/>
        <v>1.5400858339241097E-2</v>
      </c>
      <c r="W37" s="24">
        <f t="shared" si="15"/>
        <v>1.5284692677164591E-2</v>
      </c>
      <c r="X37" s="24">
        <f t="shared" si="15"/>
        <v>1.5507650782810689E-2</v>
      </c>
      <c r="Y37" s="24">
        <f t="shared" si="15"/>
        <v>1.568132388866772E-2</v>
      </c>
      <c r="Z37" s="24">
        <f t="shared" si="15"/>
        <v>1.5899002583758204E-2</v>
      </c>
      <c r="AA37" s="24">
        <f t="shared" si="15"/>
        <v>1.5449018896241729E-2</v>
      </c>
      <c r="AB37" s="24">
        <f>+NAC!Y10</f>
        <v>1.5449850639870588E-2</v>
      </c>
      <c r="AQ37" s="24">
        <f t="shared" si="16"/>
        <v>-8.2762268259051197E-4</v>
      </c>
    </row>
    <row r="38" spans="2:44" x14ac:dyDescent="0.2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111.76931802182177</v>
      </c>
      <c r="F38" s="19" cm="1">
        <f t="array" ref="F38">+SUMPRODUCT($E$4:$P$4/100,NAC!$C11:$N11)/D$4*100</f>
        <v>111.77489044922009</v>
      </c>
      <c r="G38" s="19" cm="1">
        <f t="array" ref="G38">+SUMPRODUCT($E$5:$P$5/100,NAC!$C11:$N11)/D$5*100</f>
        <v>112.01134845135907</v>
      </c>
      <c r="H38" s="19" cm="1">
        <f t="array" ref="H38">+SUMPRODUCT($E$6:$P$6/100,NAC!$C11:$N11)/D$6*100</f>
        <v>111.78348176088835</v>
      </c>
      <c r="I38" s="19" cm="1">
        <f t="array" ref="I38">+SUMPRODUCT($E$7:$P$7/100,NAC!$C11:$N11)/D$7*100</f>
        <v>111.96382239076222</v>
      </c>
      <c r="J38" s="19" cm="1">
        <f t="array" ref="J38">+SUMPRODUCT($E$8:$P$8/100,NAC!$C11:$N11)/D$8*100</f>
        <v>112.00271352076861</v>
      </c>
      <c r="K38" s="19" cm="1">
        <f t="array" ref="K38">+SUMPRODUCT($E$9:$P$9/100,NAC!$C11:$N11)/D$9*100</f>
        <v>111.91307683262221</v>
      </c>
      <c r="L38" s="19" cm="1">
        <f t="array" ref="L38">+SUMPRODUCT($E$10:$P$10/100,NAC!$C11:$N11)/D$10*100</f>
        <v>111.88812663721228</v>
      </c>
      <c r="M38" s="19" cm="1">
        <f t="array" ref="M38">+SUMPRODUCT($E$11:$P$11/100,NAC!$C11:$N11)/D$11*100</f>
        <v>112.08441197718815</v>
      </c>
      <c r="N38" s="19" cm="1">
        <f t="array" ref="N38">+SUMPRODUCT($E$12:$P$12/100,NAC!$C11:$N11)/D$12*100</f>
        <v>111.92405211437411</v>
      </c>
      <c r="O38" s="19" cm="1">
        <f t="array" ref="O38">+SUMPRODUCT(_xlfn.ANCHORARRAY($E$30)/100,$E38:$N38)/$D$14*100</f>
        <v>111.92888729471679</v>
      </c>
      <c r="Q38" s="24">
        <f t="shared" si="15"/>
        <v>1.1489530146143068E-2</v>
      </c>
      <c r="R38" s="24">
        <f t="shared" si="15"/>
        <v>1.1612307794767851E-2</v>
      </c>
      <c r="S38" s="24">
        <f t="shared" si="15"/>
        <v>1.1897965349294326E-2</v>
      </c>
      <c r="T38" s="24">
        <f t="shared" si="15"/>
        <v>1.1849278503473837E-2</v>
      </c>
      <c r="U38" s="24">
        <f t="shared" si="15"/>
        <v>1.2084356839437316E-2</v>
      </c>
      <c r="V38" s="24">
        <f t="shared" si="15"/>
        <v>1.2232064508108653E-2</v>
      </c>
      <c r="W38" s="24">
        <f t="shared" si="15"/>
        <v>1.2301022785910609E-2</v>
      </c>
      <c r="X38" s="24">
        <f t="shared" si="15"/>
        <v>1.241783401101193E-2</v>
      </c>
      <c r="Y38" s="24">
        <f t="shared" si="15"/>
        <v>1.2762194535866689E-2</v>
      </c>
      <c r="Z38" s="24">
        <f t="shared" si="15"/>
        <v>1.3067787195862213E-2</v>
      </c>
      <c r="AA38" s="24">
        <f t="shared" si="15"/>
        <v>1.2338128365241507E-2</v>
      </c>
      <c r="AB38" s="24">
        <f>+NAC!Y11</f>
        <v>1.234063386765305E-2</v>
      </c>
      <c r="AQ38" s="24">
        <f t="shared" si="16"/>
        <v>-1.578257049719145E-3</v>
      </c>
    </row>
    <row r="39" spans="2:44" x14ac:dyDescent="0.2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113.69917710498289</v>
      </c>
      <c r="F39" s="19" cm="1">
        <f t="array" ref="F39">+SUMPRODUCT($E$4:$P$4/100,NAC!$C12:$N12)/D$4*100</f>
        <v>113.7506307253601</v>
      </c>
      <c r="G39" s="19" cm="1">
        <f t="array" ref="G39">+SUMPRODUCT($E$5:$P$5/100,NAC!$C12:$N12)/D$5*100</f>
        <v>114.03721312166124</v>
      </c>
      <c r="H39" s="19" cm="1">
        <f t="array" ref="H39">+SUMPRODUCT($E$6:$P$6/100,NAC!$C12:$N12)/D$6*100</f>
        <v>113.8606470361492</v>
      </c>
      <c r="I39" s="19" cm="1">
        <f t="array" ref="I39">+SUMPRODUCT($E$7:$P$7/100,NAC!$C12:$N12)/D$7*100</f>
        <v>114.05184305848033</v>
      </c>
      <c r="J39" s="19" cm="1">
        <f t="array" ref="J39">+SUMPRODUCT($E$8:$P$8/100,NAC!$C12:$N12)/D$8*100</f>
        <v>114.10249226993541</v>
      </c>
      <c r="K39" s="19" cm="1">
        <f t="array" ref="K39">+SUMPRODUCT($E$9:$P$9/100,NAC!$C12:$N12)/D$9*100</f>
        <v>114.06533328901244</v>
      </c>
      <c r="L39" s="19" cm="1">
        <f t="array" ref="L39">+SUMPRODUCT($E$10:$P$10/100,NAC!$C12:$N12)/D$10*100</f>
        <v>114.08159660360478</v>
      </c>
      <c r="M39" s="19" cm="1">
        <f t="array" ref="M39">+SUMPRODUCT($E$11:$P$11/100,NAC!$C12:$N12)/D$11*100</f>
        <v>114.33368342395227</v>
      </c>
      <c r="N39" s="19" cm="1">
        <f t="array" ref="N39">+SUMPRODUCT($E$12:$P$12/100,NAC!$C12:$N12)/D$12*100</f>
        <v>114.27111631956926</v>
      </c>
      <c r="O39" s="19" cm="1">
        <f t="array" ref="O39">+SUMPRODUCT(_xlfn.ANCHORARRAY($E$30)/100,$E39:$N39)/$D$14*100</f>
        <v>114.08534855604641</v>
      </c>
      <c r="Q39" s="24">
        <f t="shared" si="15"/>
        <v>1.7266447691703046E-2</v>
      </c>
      <c r="R39" s="24">
        <f t="shared" si="15"/>
        <v>1.7676065422203235E-2</v>
      </c>
      <c r="S39" s="24">
        <f t="shared" si="15"/>
        <v>1.8086244816362562E-2</v>
      </c>
      <c r="T39" s="24">
        <f t="shared" si="15"/>
        <v>1.8582041304671781E-2</v>
      </c>
      <c r="U39" s="24">
        <f t="shared" si="15"/>
        <v>1.8649065592194258E-2</v>
      </c>
      <c r="V39" s="24">
        <f t="shared" si="15"/>
        <v>1.8747570332547703E-2</v>
      </c>
      <c r="W39" s="24">
        <f t="shared" si="15"/>
        <v>1.9231501065859913E-2</v>
      </c>
      <c r="X39" s="24">
        <f t="shared" si="15"/>
        <v>1.9604135240414156E-2</v>
      </c>
      <c r="Y39" s="24">
        <f t="shared" si="15"/>
        <v>2.0067656216297802E-2</v>
      </c>
      <c r="Z39" s="24">
        <f t="shared" si="15"/>
        <v>2.0970150390880349E-2</v>
      </c>
      <c r="AA39" s="24">
        <f t="shared" si="15"/>
        <v>1.9266351282948957E-2</v>
      </c>
      <c r="AB39" s="24">
        <f>+NAC!Y12</f>
        <v>1.9267696286120239E-2</v>
      </c>
      <c r="AQ39" s="24">
        <f t="shared" si="16"/>
        <v>-3.7037026991773025E-3</v>
      </c>
    </row>
    <row r="40" spans="2:44" x14ac:dyDescent="0.2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115.45912640192778</v>
      </c>
      <c r="F40" s="19" cm="1">
        <f t="array" ref="F40">+SUMPRODUCT($E$4:$P$4/100,NAC!$C13:$N13)/D$4*100</f>
        <v>115.48672193202142</v>
      </c>
      <c r="G40" s="19" cm="1">
        <f t="array" ref="G40">+SUMPRODUCT($E$5:$P$5/100,NAC!$C13:$N13)/D$5*100</f>
        <v>115.7581276268327</v>
      </c>
      <c r="H40" s="19" cm="1">
        <f t="array" ref="H40">+SUMPRODUCT($E$6:$P$6/100,NAC!$C13:$N13)/D$6*100</f>
        <v>115.52497703010177</v>
      </c>
      <c r="I40" s="19" cm="1">
        <f t="array" ref="I40">+SUMPRODUCT($E$7:$P$7/100,NAC!$C13:$N13)/D$7*100</f>
        <v>115.73661014115631</v>
      </c>
      <c r="J40" s="19" cm="1">
        <f t="array" ref="J40">+SUMPRODUCT($E$8:$P$8/100,NAC!$C13:$N13)/D$8*100</f>
        <v>115.77788938814049</v>
      </c>
      <c r="K40" s="19" cm="1">
        <f t="array" ref="K40">+SUMPRODUCT($E$9:$P$9/100,NAC!$C13:$N13)/D$9*100</f>
        <v>115.70334031606126</v>
      </c>
      <c r="L40" s="19" cm="1">
        <f t="array" ref="L40">+SUMPRODUCT($E$10:$P$10/100,NAC!$C13:$N13)/D$10*100</f>
        <v>115.69494014315551</v>
      </c>
      <c r="M40" s="19" cm="1">
        <f t="array" ref="M40">+SUMPRODUCT($E$11:$P$11/100,NAC!$C13:$N13)/D$11*100</f>
        <v>115.94659872186415</v>
      </c>
      <c r="N40" s="19" cm="1">
        <f t="array" ref="N40">+SUMPRODUCT($E$12:$P$12/100,NAC!$C13:$N13)/D$12*100</f>
        <v>115.80339271166235</v>
      </c>
      <c r="O40" s="19" cm="1">
        <f t="array" ref="O40">+SUMPRODUCT(_xlfn.ANCHORARRAY($E$30)/100,$E40:$N40)/$D$14*100</f>
        <v>115.7266572025059</v>
      </c>
      <c r="Q40" s="24">
        <f t="shared" si="15"/>
        <v>1.5478997665214766E-2</v>
      </c>
      <c r="R40" s="24">
        <f t="shared" si="15"/>
        <v>1.5262255651601109E-2</v>
      </c>
      <c r="S40" s="24">
        <f t="shared" si="15"/>
        <v>1.509081516518207E-2</v>
      </c>
      <c r="T40" s="24">
        <f t="shared" si="15"/>
        <v>1.4617253961539234E-2</v>
      </c>
      <c r="U40" s="24">
        <f t="shared" si="15"/>
        <v>1.477194087790501E-2</v>
      </c>
      <c r="V40" s="24">
        <f t="shared" si="15"/>
        <v>1.468326488646321E-2</v>
      </c>
      <c r="W40" s="24">
        <f t="shared" si="15"/>
        <v>1.4360252846485011E-2</v>
      </c>
      <c r="X40" s="24">
        <f t="shared" si="15"/>
        <v>1.4142014028402539E-2</v>
      </c>
      <c r="Y40" s="24">
        <f t="shared" si="15"/>
        <v>1.410708768938318E-2</v>
      </c>
      <c r="Z40" s="24">
        <f t="shared" si="15"/>
        <v>1.340913120869458E-2</v>
      </c>
      <c r="AA40" s="24">
        <f t="shared" si="15"/>
        <v>1.4386673374216619E-2</v>
      </c>
      <c r="AB40" s="24">
        <f>+NAC!Y13</f>
        <v>1.4382982409038902E-2</v>
      </c>
      <c r="AQ40" s="24">
        <f t="shared" si="16"/>
        <v>2.0698664565201863E-3</v>
      </c>
    </row>
    <row r="41" spans="2:44" x14ac:dyDescent="0.2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117.28738460287109</v>
      </c>
      <c r="F41" s="19" cm="1">
        <f t="array" ref="F41">+SUMPRODUCT($E$4:$P$4/100,NAC!$C14:$N14)/D$4*100</f>
        <v>117.30342891773589</v>
      </c>
      <c r="G41" s="19" cm="1">
        <f t="array" ref="G41">+SUMPRODUCT($E$5:$P$5/100,NAC!$C14:$N14)/D$5*100</f>
        <v>117.57871548230145</v>
      </c>
      <c r="H41" s="19" cm="1">
        <f t="array" ref="H41">+SUMPRODUCT($E$6:$P$6/100,NAC!$C14:$N14)/D$6*100</f>
        <v>117.30727664113807</v>
      </c>
      <c r="I41" s="19" cm="1">
        <f t="array" ref="I41">+SUMPRODUCT($E$7:$P$7/100,NAC!$C14:$N14)/D$7*100</f>
        <v>117.52859386448102</v>
      </c>
      <c r="J41" s="19" cm="1">
        <f t="array" ref="J41">+SUMPRODUCT($E$8:$P$8/100,NAC!$C14:$N14)/D$8*100</f>
        <v>117.60274323094875</v>
      </c>
      <c r="K41" s="19" cm="1">
        <f t="array" ref="K41">+SUMPRODUCT($E$9:$P$9/100,NAC!$C14:$N14)/D$9*100</f>
        <v>117.48921702821555</v>
      </c>
      <c r="L41" s="19" cm="1">
        <f t="array" ref="L41">+SUMPRODUCT($E$10:$P$10/100,NAC!$C14:$N14)/D$10*100</f>
        <v>117.47110874899727</v>
      </c>
      <c r="M41" s="19" cm="1">
        <f t="array" ref="M41">+SUMPRODUCT($E$11:$P$11/100,NAC!$C14:$N14)/D$11*100</f>
        <v>117.74841660419789</v>
      </c>
      <c r="N41" s="19" cm="1">
        <f t="array" ref="N41">+SUMPRODUCT($E$12:$P$12/100,NAC!$C14:$N14)/D$12*100</f>
        <v>117.56615144143392</v>
      </c>
      <c r="O41" s="19" cm="1">
        <f t="array" ref="O41">+SUMPRODUCT(_xlfn.ANCHORARRAY($E$30)/100,$E41:$N41)/$D$14*100</f>
        <v>117.5203651118004</v>
      </c>
      <c r="Q41" s="24">
        <f t="shared" si="15"/>
        <v>1.5834678971837324E-2</v>
      </c>
      <c r="R41" s="24">
        <f t="shared" si="15"/>
        <v>1.5730873258172684E-2</v>
      </c>
      <c r="S41" s="24">
        <f t="shared" si="15"/>
        <v>1.5727516441331302E-2</v>
      </c>
      <c r="T41" s="24">
        <f t="shared" si="15"/>
        <v>1.542782917474117E-2</v>
      </c>
      <c r="U41" s="24">
        <f t="shared" si="15"/>
        <v>1.5483291943138466E-2</v>
      </c>
      <c r="V41" s="24">
        <f t="shared" si="15"/>
        <v>1.5761678265618695E-2</v>
      </c>
      <c r="W41" s="24">
        <f t="shared" si="15"/>
        <v>1.5434962441670974E-2</v>
      </c>
      <c r="X41" s="24">
        <f t="shared" si="15"/>
        <v>1.5352171872374143E-2</v>
      </c>
      <c r="Y41" s="24">
        <f t="shared" si="15"/>
        <v>1.5540066739309744E-2</v>
      </c>
      <c r="Z41" s="24">
        <f t="shared" si="15"/>
        <v>1.5221995560705581E-2</v>
      </c>
      <c r="AA41" s="24">
        <f t="shared" si="15"/>
        <v>1.5499522345623129E-2</v>
      </c>
      <c r="AB41" s="24">
        <f>+NAC!Y14</f>
        <v>1.5504628662530884E-2</v>
      </c>
      <c r="AQ41" s="24">
        <f t="shared" si="16"/>
        <v>6.1268341113174252E-4</v>
      </c>
    </row>
    <row r="42" spans="2:44" x14ac:dyDescent="0.2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118.88302154083436</v>
      </c>
      <c r="F42" s="19" cm="1">
        <f t="array" ref="F42">+SUMPRODUCT($E$4:$P$4/100,NAC!$C15:$N15)/D$4*100</f>
        <v>118.89195961702828</v>
      </c>
      <c r="G42" s="19" cm="1">
        <f t="array" ref="G42">+SUMPRODUCT($E$5:$P$5/100,NAC!$C15:$N15)/D$5*100</f>
        <v>119.18232608364117</v>
      </c>
      <c r="H42" s="19" cm="1">
        <f t="array" ref="H42">+SUMPRODUCT($E$6:$P$6/100,NAC!$C15:$N15)/D$6*100</f>
        <v>118.91475764958336</v>
      </c>
      <c r="I42" s="19" cm="1">
        <f t="array" ref="I42">+SUMPRODUCT($E$7:$P$7/100,NAC!$C15:$N15)/D$7*100</f>
        <v>119.11968693104684</v>
      </c>
      <c r="J42" s="19" cm="1">
        <f t="array" ref="J42">+SUMPRODUCT($E$8:$P$8/100,NAC!$C15:$N15)/D$8*100</f>
        <v>119.18954927673067</v>
      </c>
      <c r="K42" s="19" cm="1">
        <f t="array" ref="K42">+SUMPRODUCT($E$9:$P$9/100,NAC!$C15:$N15)/D$9*100</f>
        <v>119.05955824315879</v>
      </c>
      <c r="L42" s="19" cm="1">
        <f t="array" ref="L42">+SUMPRODUCT($E$10:$P$10/100,NAC!$C15:$N15)/D$10*100</f>
        <v>119.02169829821985</v>
      </c>
      <c r="M42" s="19" cm="1">
        <f t="array" ref="M42">+SUMPRODUCT($E$11:$P$11/100,NAC!$C15:$N15)/D$11*100</f>
        <v>119.30512160974361</v>
      </c>
      <c r="N42" s="19" cm="1">
        <f t="array" ref="N42">+SUMPRODUCT($E$12:$P$12/100,NAC!$C15:$N15)/D$12*100</f>
        <v>119.07205934294328</v>
      </c>
      <c r="O42" s="19" cm="1">
        <f t="array" ref="O42">+SUMPRODUCT(_xlfn.ANCHORARRAY($E$30)/100,$E42:$N42)/$D$14*100</f>
        <v>119.08602518278528</v>
      </c>
      <c r="Q42" s="24">
        <f t="shared" si="15"/>
        <v>1.3604506088749524E-2</v>
      </c>
      <c r="R42" s="24">
        <f t="shared" si="15"/>
        <v>1.3542065342407206E-2</v>
      </c>
      <c r="S42" s="24">
        <f t="shared" si="15"/>
        <v>1.3638613032654678E-2</v>
      </c>
      <c r="T42" s="24">
        <f t="shared" si="15"/>
        <v>1.3703165348922353E-2</v>
      </c>
      <c r="U42" s="24">
        <f t="shared" si="15"/>
        <v>1.3537923106614169E-2</v>
      </c>
      <c r="V42" s="24">
        <f t="shared" si="15"/>
        <v>1.3492933941734231E-2</v>
      </c>
      <c r="W42" s="24">
        <f t="shared" si="15"/>
        <v>1.3365832666721422E-2</v>
      </c>
      <c r="X42" s="24">
        <f t="shared" si="15"/>
        <v>1.3199752396444664E-2</v>
      </c>
      <c r="Y42" s="24">
        <f t="shared" si="15"/>
        <v>1.3220602454285801E-2</v>
      </c>
      <c r="Z42" s="24">
        <f t="shared" si="15"/>
        <v>1.2809026093361098E-2</v>
      </c>
      <c r="AA42" s="24">
        <f t="shared" si="15"/>
        <v>1.3322457511899533E-2</v>
      </c>
      <c r="AB42" s="24">
        <f>+NAC!Y15</f>
        <v>1.3320157496490515E-2</v>
      </c>
      <c r="AQ42" s="24">
        <f t="shared" si="16"/>
        <v>7.9547999538842618E-4</v>
      </c>
    </row>
    <row r="43" spans="2:44" x14ac:dyDescent="0.2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120.39807161229628</v>
      </c>
      <c r="F43" s="19" cm="1">
        <f t="array" ref="F43">+SUMPRODUCT($E$4:$P$4/100,NAC!$C16:$N16)/D$4*100</f>
        <v>120.41760778563739</v>
      </c>
      <c r="G43" s="19" cm="1">
        <f t="array" ref="G43">+SUMPRODUCT($E$5:$P$5/100,NAC!$C16:$N16)/D$5*100</f>
        <v>120.7414301307237</v>
      </c>
      <c r="H43" s="19" cm="1">
        <f t="array" ref="H43">+SUMPRODUCT($E$6:$P$6/100,NAC!$C16:$N16)/D$6*100</f>
        <v>120.49999582927084</v>
      </c>
      <c r="I43" s="19" cm="1">
        <f t="array" ref="I43">+SUMPRODUCT($E$7:$P$7/100,NAC!$C16:$N16)/D$7*100</f>
        <v>120.67621556723267</v>
      </c>
      <c r="J43" s="19" cm="1">
        <f t="array" ref="J43">+SUMPRODUCT($E$8:$P$8/100,NAC!$C16:$N16)/D$8*100</f>
        <v>120.75972298069273</v>
      </c>
      <c r="K43" s="19" cm="1">
        <f t="array" ref="K43">+SUMPRODUCT($E$9:$P$9/100,NAC!$C16:$N16)/D$9*100</f>
        <v>120.66485271556814</v>
      </c>
      <c r="L43" s="19" cm="1">
        <f t="array" ref="L43">+SUMPRODUCT($E$10:$P$10/100,NAC!$C16:$N16)/D$10*100</f>
        <v>120.62472020844881</v>
      </c>
      <c r="M43" s="19" cm="1">
        <f t="array" ref="M43">+SUMPRODUCT($E$11:$P$11/100,NAC!$C16:$N16)/D$11*100</f>
        <v>120.89781818279788</v>
      </c>
      <c r="N43" s="19" cm="1">
        <f t="array" ref="N43">+SUMPRODUCT($E$12:$P$12/100,NAC!$C16:$N16)/D$12*100</f>
        <v>120.65857986132369</v>
      </c>
      <c r="O43" s="19" cm="1">
        <f t="array" ref="O43">+SUMPRODUCT(_xlfn.ANCHORARRAY($E$30)/100,$E43:$N43)/$D$14*100</f>
        <v>120.66311317257166</v>
      </c>
      <c r="Q43" s="24">
        <f t="shared" si="15"/>
        <v>1.2744040753889463E-2</v>
      </c>
      <c r="R43" s="24">
        <f t="shared" si="15"/>
        <v>1.2832223251458608E-2</v>
      </c>
      <c r="S43" s="24">
        <f t="shared" si="15"/>
        <v>1.3081671572581666E-2</v>
      </c>
      <c r="T43" s="24">
        <f t="shared" si="15"/>
        <v>1.3330878446212946E-2</v>
      </c>
      <c r="U43" s="24">
        <f t="shared" si="15"/>
        <v>1.3066930213532446E-2</v>
      </c>
      <c r="V43" s="24">
        <f t="shared" si="15"/>
        <v>1.3173753181300096E-2</v>
      </c>
      <c r="W43" s="24">
        <f t="shared" si="15"/>
        <v>1.348312135621077E-2</v>
      </c>
      <c r="X43" s="24">
        <f t="shared" si="15"/>
        <v>1.346831656033376E-2</v>
      </c>
      <c r="Y43" s="24">
        <f t="shared" si="15"/>
        <v>1.3349775362235583E-2</v>
      </c>
      <c r="Z43" s="24">
        <f t="shared" si="15"/>
        <v>1.3324036949852625E-2</v>
      </c>
      <c r="AA43" s="24">
        <f t="shared" si="15"/>
        <v>1.3243266683607091E-2</v>
      </c>
      <c r="AB43" s="24">
        <f>+NAC!Y16</f>
        <v>1.3244032171060738E-2</v>
      </c>
      <c r="AQ43" s="24">
        <f t="shared" si="16"/>
        <v>-5.7999619596316165E-4</v>
      </c>
    </row>
    <row r="44" spans="2:44" x14ac:dyDescent="0.2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123.95634746259448</v>
      </c>
      <c r="F44" s="19" cm="1">
        <f t="array" ref="F44">+SUMPRODUCT($E$4:$P$4/100,NAC!$C17:$N17)/D$4*100</f>
        <v>123.98151801595027</v>
      </c>
      <c r="G44" s="19" cm="1">
        <f t="array" ref="G44">+SUMPRODUCT($E$5:$P$5/100,NAC!$C17:$N17)/D$5*100</f>
        <v>124.69297009830835</v>
      </c>
      <c r="H44" s="19" cm="1">
        <f t="array" ref="H44">+SUMPRODUCT($E$6:$P$6/100,NAC!$C17:$N17)/D$6*100</f>
        <v>124.18826868675367</v>
      </c>
      <c r="I44" s="19" cm="1">
        <f t="array" ref="I44">+SUMPRODUCT($E$7:$P$7/100,NAC!$C17:$N17)/D$7*100</f>
        <v>124.49648761299983</v>
      </c>
      <c r="J44" s="19" cm="1">
        <f t="array" ref="J44">+SUMPRODUCT($E$8:$P$8/100,NAC!$C17:$N17)/D$8*100</f>
        <v>124.62388807259272</v>
      </c>
      <c r="K44" s="19" cm="1">
        <f t="array" ref="K44">+SUMPRODUCT($E$9:$P$9/100,NAC!$C17:$N17)/D$9*100</f>
        <v>124.54887442661449</v>
      </c>
      <c r="L44" s="19" cm="1">
        <f t="array" ref="L44">+SUMPRODUCT($E$10:$P$10/100,NAC!$C17:$N17)/D$10*100</f>
        <v>124.51998501838733</v>
      </c>
      <c r="M44" s="19" cm="1">
        <f t="array" ref="M44">+SUMPRODUCT($E$11:$P$11/100,NAC!$C17:$N17)/D$11*100</f>
        <v>124.94693814383339</v>
      </c>
      <c r="N44" s="19" cm="1">
        <f t="array" ref="N44">+SUMPRODUCT($E$12:$P$12/100,NAC!$C17:$N17)/D$12*100</f>
        <v>124.72598653882412</v>
      </c>
      <c r="O44" s="19" cm="1">
        <f t="array" ref="O44">+SUMPRODUCT(_xlfn.ANCHORARRAY($E$30)/100,$E44:$N44)/$D$14*100</f>
        <v>124.54831000285174</v>
      </c>
      <c r="Q44" s="24">
        <f t="shared" si="15"/>
        <v>2.9554259488112855E-2</v>
      </c>
      <c r="R44" s="24">
        <f t="shared" si="15"/>
        <v>2.9596255031550056E-2</v>
      </c>
      <c r="S44" s="24">
        <f t="shared" si="15"/>
        <v>3.2727291397049108E-2</v>
      </c>
      <c r="T44" s="24">
        <f t="shared" si="15"/>
        <v>3.0608074565483978E-2</v>
      </c>
      <c r="U44" s="24">
        <f t="shared" si="15"/>
        <v>3.1657207908038387E-2</v>
      </c>
      <c r="V44" s="24">
        <f t="shared" si="15"/>
        <v>3.1998790627548956E-2</v>
      </c>
      <c r="W44" s="24">
        <f t="shared" si="15"/>
        <v>3.2188509111280128E-2</v>
      </c>
      <c r="X44" s="24">
        <f t="shared" si="15"/>
        <v>3.2292425658747348E-2</v>
      </c>
      <c r="Y44" s="24">
        <f t="shared" si="15"/>
        <v>3.3492084653779619E-2</v>
      </c>
      <c r="Z44" s="24">
        <f t="shared" si="15"/>
        <v>3.3710049315806678E-2</v>
      </c>
      <c r="AA44" s="24">
        <f t="shared" si="15"/>
        <v>3.2198712001765495E-2</v>
      </c>
      <c r="AB44" s="24">
        <f>+NAC!Y17</f>
        <v>3.2147769936399229E-2</v>
      </c>
      <c r="AD44" s="24">
        <f t="shared" ref="AD44:AN67" si="17">+E44/E32-1</f>
        <v>0.24210316451723179</v>
      </c>
      <c r="AE44" s="24">
        <f t="shared" si="17"/>
        <v>0.24264211164356508</v>
      </c>
      <c r="AF44" s="24">
        <f t="shared" si="17"/>
        <v>0.24949758735883898</v>
      </c>
      <c r="AG44" s="24">
        <f t="shared" si="17"/>
        <v>0.24440256593803245</v>
      </c>
      <c r="AH44" s="24">
        <f t="shared" si="17"/>
        <v>0.24813129631808906</v>
      </c>
      <c r="AI44" s="24">
        <f t="shared" si="17"/>
        <v>0.24877126121851267</v>
      </c>
      <c r="AJ44" s="24">
        <f t="shared" si="17"/>
        <v>0.24842415734241663</v>
      </c>
      <c r="AK44" s="24">
        <f t="shared" si="17"/>
        <v>0.24823359242934373</v>
      </c>
      <c r="AL44" s="24">
        <f t="shared" si="17"/>
        <v>0.25235862122319608</v>
      </c>
      <c r="AM44" s="24">
        <f t="shared" si="17"/>
        <v>0.2506015264538779</v>
      </c>
      <c r="AN44" s="24">
        <f t="shared" si="17"/>
        <v>0.24838816758734561</v>
      </c>
      <c r="AO44" s="24">
        <f>+NAC!AV17</f>
        <v>0.24833605573732775</v>
      </c>
      <c r="AQ44" s="24">
        <f t="shared" si="16"/>
        <v>-4.1557898276938232E-3</v>
      </c>
      <c r="AR44" s="24">
        <f>+AD44-AM44</f>
        <v>-8.4983619366461038E-3</v>
      </c>
    </row>
    <row r="45" spans="2:44" x14ac:dyDescent="0.2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126.53977722758394</v>
      </c>
      <c r="F45" s="19" cm="1">
        <f t="array" ref="F45">+SUMPRODUCT($E$4:$P$4/100,NAC!$C18:$N18)/D$4*100</f>
        <v>126.58571228360327</v>
      </c>
      <c r="G45" s="19" cm="1">
        <f t="array" ref="G45">+SUMPRODUCT($E$5:$P$5/100,NAC!$C18:$N18)/D$5*100</f>
        <v>127.30167652597308</v>
      </c>
      <c r="H45" s="19" cm="1">
        <f t="array" ref="H45">+SUMPRODUCT($E$6:$P$6/100,NAC!$C18:$N18)/D$6*100</f>
        <v>126.81794239906685</v>
      </c>
      <c r="I45" s="19" cm="1">
        <f t="array" ref="I45">+SUMPRODUCT($E$7:$P$7/100,NAC!$C18:$N18)/D$7*100</f>
        <v>127.14385768169166</v>
      </c>
      <c r="J45" s="19" cm="1">
        <f t="array" ref="J45">+SUMPRODUCT($E$8:$P$8/100,NAC!$C18:$N18)/D$8*100</f>
        <v>127.27123942543228</v>
      </c>
      <c r="K45" s="19" cm="1">
        <f t="array" ref="K45">+SUMPRODUCT($E$9:$P$9/100,NAC!$C18:$N18)/D$9*100</f>
        <v>127.21892752664668</v>
      </c>
      <c r="L45" s="19" cm="1">
        <f t="array" ref="L45">+SUMPRODUCT($E$10:$P$10/100,NAC!$C18:$N18)/D$10*100</f>
        <v>127.19514222852143</v>
      </c>
      <c r="M45" s="19" cm="1">
        <f t="array" ref="M45">+SUMPRODUCT($E$11:$P$11/100,NAC!$C18:$N18)/D$11*100</f>
        <v>127.64577625201929</v>
      </c>
      <c r="N45" s="19" cm="1">
        <f t="array" ref="N45">+SUMPRODUCT($E$12:$P$12/100,NAC!$C18:$N18)/D$12*100</f>
        <v>127.43638973108577</v>
      </c>
      <c r="O45" s="19" cm="1">
        <f t="array" ref="O45">+SUMPRODUCT(_xlfn.ANCHORARRAY($E$30)/100,$E45:$N45)/$D$14*100</f>
        <v>127.2093151952799</v>
      </c>
      <c r="Q45" s="24">
        <f t="shared" si="15"/>
        <v>2.0841447960291415E-2</v>
      </c>
      <c r="R45" s="24">
        <f t="shared" si="15"/>
        <v>2.1004697388186333E-2</v>
      </c>
      <c r="S45" s="24">
        <f t="shared" si="15"/>
        <v>2.0921038496460653E-2</v>
      </c>
      <c r="T45" s="24">
        <f t="shared" si="15"/>
        <v>2.117489630961944E-2</v>
      </c>
      <c r="U45" s="24">
        <f t="shared" si="15"/>
        <v>2.1264616532164604E-2</v>
      </c>
      <c r="V45" s="24">
        <f t="shared" si="15"/>
        <v>2.1242727969596809E-2</v>
      </c>
      <c r="W45" s="24">
        <f t="shared" si="15"/>
        <v>2.1437793896768031E-2</v>
      </c>
      <c r="X45" s="24">
        <f t="shared" si="15"/>
        <v>2.148375788624679E-2</v>
      </c>
      <c r="Y45" s="24">
        <f t="shared" si="15"/>
        <v>2.159987390070417E-2</v>
      </c>
      <c r="Z45" s="24">
        <f t="shared" si="15"/>
        <v>2.1730861927622191E-2</v>
      </c>
      <c r="AA45" s="24">
        <f t="shared" si="15"/>
        <v>2.1365245280062339E-2</v>
      </c>
      <c r="AB45" s="24">
        <f>+NAC!Y18</f>
        <v>2.1379354634535996E-2</v>
      </c>
      <c r="AD45" s="24">
        <f t="shared" si="17"/>
        <v>0.24613447605489847</v>
      </c>
      <c r="AE45" s="24">
        <f t="shared" si="17"/>
        <v>0.2462801373018646</v>
      </c>
      <c r="AF45" s="24">
        <f t="shared" si="17"/>
        <v>0.25252741311981586</v>
      </c>
      <c r="AG45" s="24">
        <f t="shared" si="17"/>
        <v>0.24746986988032416</v>
      </c>
      <c r="AH45" s="24">
        <f t="shared" si="17"/>
        <v>0.25072138405822053</v>
      </c>
      <c r="AI45" s="24">
        <f t="shared" si="17"/>
        <v>0.25128070420620907</v>
      </c>
      <c r="AJ45" s="24">
        <f t="shared" si="17"/>
        <v>0.25059409327229543</v>
      </c>
      <c r="AK45" s="24">
        <f t="shared" si="17"/>
        <v>0.25017154396843511</v>
      </c>
      <c r="AL45" s="24">
        <f t="shared" si="17"/>
        <v>0.25396711076227696</v>
      </c>
      <c r="AM45" s="24">
        <f t="shared" si="17"/>
        <v>0.25185371997093475</v>
      </c>
      <c r="AN45" s="24">
        <f t="shared" si="17"/>
        <v>0.25068991224865433</v>
      </c>
      <c r="AO45" s="24">
        <f>+NAC!AV18</f>
        <v>0.25063282650431051</v>
      </c>
      <c r="AQ45" s="24">
        <f t="shared" si="16"/>
        <v>-8.894139673307766E-4</v>
      </c>
      <c r="AR45" s="24">
        <f t="shared" ref="AR45:AR108" si="18">+AD45-AM45</f>
        <v>-5.7192439160362873E-3</v>
      </c>
    </row>
    <row r="46" spans="2:44" x14ac:dyDescent="0.2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129.81918522138579</v>
      </c>
      <c r="F46" s="19" cm="1">
        <f t="array" ref="F46">+SUMPRODUCT($E$4:$P$4/100,NAC!$C19:$N19)/D$4*100</f>
        <v>129.9186300476955</v>
      </c>
      <c r="G46" s="19" cm="1">
        <f t="array" ref="G46">+SUMPRODUCT($E$5:$P$5/100,NAC!$C19:$N19)/D$5*100</f>
        <v>130.77394917102285</v>
      </c>
      <c r="H46" s="19" cm="1">
        <f t="array" ref="H46">+SUMPRODUCT($E$6:$P$6/100,NAC!$C19:$N19)/D$6*100</f>
        <v>130.25678072688237</v>
      </c>
      <c r="I46" s="19" cm="1">
        <f t="array" ref="I46">+SUMPRODUCT($E$7:$P$7/100,NAC!$C19:$N19)/D$7*100</f>
        <v>130.63303181228619</v>
      </c>
      <c r="J46" s="19" cm="1">
        <f t="array" ref="J46">+SUMPRODUCT($E$8:$P$8/100,NAC!$C19:$N19)/D$8*100</f>
        <v>130.76153451795454</v>
      </c>
      <c r="K46" s="19" cm="1">
        <f t="array" ref="K46">+SUMPRODUCT($E$9:$P$9/100,NAC!$C19:$N19)/D$9*100</f>
        <v>130.76396472947235</v>
      </c>
      <c r="L46" s="19" cm="1">
        <f t="array" ref="L46">+SUMPRODUCT($E$10:$P$10/100,NAC!$C19:$N19)/D$10*100</f>
        <v>130.71920305240633</v>
      </c>
      <c r="M46" s="19" cm="1">
        <f t="array" ref="M46">+SUMPRODUCT($E$11:$P$11/100,NAC!$C19:$N19)/D$11*100</f>
        <v>131.18695770949182</v>
      </c>
      <c r="N46" s="19" cm="1">
        <f t="array" ref="N46">+SUMPRODUCT($E$12:$P$12/100,NAC!$C19:$N19)/D$12*100</f>
        <v>130.92421094466653</v>
      </c>
      <c r="O46" s="19" cm="1">
        <f t="array" ref="O46">+SUMPRODUCT(_xlfn.ANCHORARRAY($E$30)/100,$E46:$N46)/$D$14*100</f>
        <v>130.68829576813016</v>
      </c>
      <c r="Q46" s="24">
        <f t="shared" si="15"/>
        <v>2.5916024712954844E-2</v>
      </c>
      <c r="R46" s="24">
        <f t="shared" si="15"/>
        <v>2.6329336099362832E-2</v>
      </c>
      <c r="S46" s="24">
        <f t="shared" si="15"/>
        <v>2.7275938069372785E-2</v>
      </c>
      <c r="T46" s="24">
        <f t="shared" si="15"/>
        <v>2.711633908232236E-2</v>
      </c>
      <c r="U46" s="24">
        <f t="shared" si="15"/>
        <v>2.7442726642208592E-2</v>
      </c>
      <c r="V46" s="24">
        <f t="shared" si="15"/>
        <v>2.7424067749157288E-2</v>
      </c>
      <c r="W46" s="24">
        <f t="shared" si="15"/>
        <v>2.7865642886221842E-2</v>
      </c>
      <c r="X46" s="24">
        <f t="shared" si="15"/>
        <v>2.7705938781478645E-2</v>
      </c>
      <c r="Y46" s="24">
        <f t="shared" si="15"/>
        <v>2.7742253300108821E-2</v>
      </c>
      <c r="Z46" s="24">
        <f t="shared" si="15"/>
        <v>2.7369115061566918E-2</v>
      </c>
      <c r="AA46" s="24">
        <f t="shared" si="15"/>
        <v>2.7348473399999573E-2</v>
      </c>
      <c r="AB46" s="24">
        <f>+NAC!Y19</f>
        <v>2.733890377186432E-2</v>
      </c>
      <c r="AD46" s="24">
        <f t="shared" si="17"/>
        <v>0.24969125064305819</v>
      </c>
      <c r="AE46" s="24">
        <f t="shared" si="17"/>
        <v>0.25021362864597241</v>
      </c>
      <c r="AF46" s="24">
        <f t="shared" si="17"/>
        <v>0.2565922230775759</v>
      </c>
      <c r="AG46" s="24">
        <f t="shared" si="17"/>
        <v>0.25203706796738556</v>
      </c>
      <c r="AH46" s="24">
        <f t="shared" si="17"/>
        <v>0.25525714115944131</v>
      </c>
      <c r="AI46" s="24">
        <f t="shared" si="17"/>
        <v>0.255682674625342</v>
      </c>
      <c r="AJ46" s="24">
        <f t="shared" si="17"/>
        <v>0.25577395869280717</v>
      </c>
      <c r="AK46" s="24">
        <f t="shared" si="17"/>
        <v>0.25529069084658707</v>
      </c>
      <c r="AL46" s="24">
        <f t="shared" si="17"/>
        <v>0.25850762230301227</v>
      </c>
      <c r="AM46" s="24">
        <f t="shared" si="17"/>
        <v>0.2568859573179787</v>
      </c>
      <c r="AN46" s="24">
        <f t="shared" si="17"/>
        <v>0.25531372687031806</v>
      </c>
      <c r="AO46" s="24">
        <f>+NAC!AV19</f>
        <v>0.25524373575255099</v>
      </c>
      <c r="AQ46" s="24">
        <f t="shared" si="16"/>
        <v>-1.4530903486120739E-3</v>
      </c>
      <c r="AR46" s="24">
        <f t="shared" si="18"/>
        <v>-7.1947066749205035E-3</v>
      </c>
    </row>
    <row r="47" spans="2:44" x14ac:dyDescent="0.2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132.3010156729674</v>
      </c>
      <c r="F47" s="19" cm="1">
        <f t="array" ref="F47">+SUMPRODUCT($E$4:$P$4/100,NAC!$C20:$N20)/D$4*100</f>
        <v>132.38623755774213</v>
      </c>
      <c r="G47" s="19" cm="1">
        <f t="array" ref="G47">+SUMPRODUCT($E$5:$P$5/100,NAC!$C20:$N20)/D$5*100</f>
        <v>133.19523778492447</v>
      </c>
      <c r="H47" s="19" cm="1">
        <f t="array" ref="H47">+SUMPRODUCT($E$6:$P$6/100,NAC!$C20:$N20)/D$6*100</f>
        <v>132.69840663436813</v>
      </c>
      <c r="I47" s="19" cm="1">
        <f t="array" ref="I47">+SUMPRODUCT($E$7:$P$7/100,NAC!$C20:$N20)/D$7*100</f>
        <v>133.07763810819031</v>
      </c>
      <c r="J47" s="19" cm="1">
        <f t="array" ref="J47">+SUMPRODUCT($E$8:$P$8/100,NAC!$C20:$N20)/D$8*100</f>
        <v>133.1843728552787</v>
      </c>
      <c r="K47" s="19" cm="1">
        <f t="array" ref="K47">+SUMPRODUCT($E$9:$P$9/100,NAC!$C20:$N20)/D$9*100</f>
        <v>133.19087649608431</v>
      </c>
      <c r="L47" s="19" cm="1">
        <f t="array" ref="L47">+SUMPRODUCT($E$10:$P$10/100,NAC!$C20:$N20)/D$10*100</f>
        <v>133.16133824800426</v>
      </c>
      <c r="M47" s="19" cm="1">
        <f t="array" ref="M47">+SUMPRODUCT($E$11:$P$11/100,NAC!$C20:$N20)/D$11*100</f>
        <v>133.59777410316457</v>
      </c>
      <c r="N47" s="19" cm="1">
        <f t="array" ref="N47">+SUMPRODUCT($E$12:$P$12/100,NAC!$C20:$N20)/D$12*100</f>
        <v>133.38531158670784</v>
      </c>
      <c r="O47" s="19" cm="1">
        <f t="array" ref="O47">+SUMPRODUCT(_xlfn.ANCHORARRAY($E$30)/100,$E47:$N47)/$D$14*100</f>
        <v>133.12855015230588</v>
      </c>
      <c r="Q47" s="24">
        <f t="shared" si="15"/>
        <v>1.9117593808259059E-2</v>
      </c>
      <c r="R47" s="24">
        <f t="shared" si="15"/>
        <v>1.8993484684534767E-2</v>
      </c>
      <c r="S47" s="24">
        <f t="shared" si="15"/>
        <v>1.8515068400474233E-2</v>
      </c>
      <c r="T47" s="24">
        <f t="shared" si="15"/>
        <v>1.8744712512166695E-2</v>
      </c>
      <c r="U47" s="24">
        <f t="shared" si="15"/>
        <v>1.8713538696835119E-2</v>
      </c>
      <c r="V47" s="24">
        <f t="shared" si="15"/>
        <v>1.8528677766407542E-2</v>
      </c>
      <c r="W47" s="24">
        <f t="shared" si="15"/>
        <v>1.8559484423960493E-2</v>
      </c>
      <c r="X47" s="24">
        <f t="shared" si="15"/>
        <v>1.8682298687354049E-2</v>
      </c>
      <c r="Y47" s="24">
        <f t="shared" si="15"/>
        <v>1.8376951762319349E-2</v>
      </c>
      <c r="Z47" s="24">
        <f t="shared" si="15"/>
        <v>1.8797903186000164E-2</v>
      </c>
      <c r="AA47" s="24">
        <f t="shared" si="15"/>
        <v>1.8672325397105727E-2</v>
      </c>
      <c r="AB47" s="24">
        <f>+NAC!Y20</f>
        <v>1.8663358733861379E-2</v>
      </c>
      <c r="AD47" s="24">
        <f t="shared" si="17"/>
        <v>0.24656559230203379</v>
      </c>
      <c r="AE47" s="24">
        <f t="shared" si="17"/>
        <v>0.247456076259019</v>
      </c>
      <c r="AF47" s="24">
        <f t="shared" si="17"/>
        <v>0.25381544797643807</v>
      </c>
      <c r="AG47" s="24">
        <f t="shared" si="17"/>
        <v>0.25049447297583316</v>
      </c>
      <c r="AH47" s="24">
        <f t="shared" si="17"/>
        <v>0.25309709843197981</v>
      </c>
      <c r="AI47" s="24">
        <f t="shared" si="17"/>
        <v>0.25429627919796904</v>
      </c>
      <c r="AJ47" s="24">
        <f t="shared" si="17"/>
        <v>0.25463414090417946</v>
      </c>
      <c r="AK47" s="24">
        <f t="shared" si="17"/>
        <v>0.25485152506813025</v>
      </c>
      <c r="AL47" s="24">
        <f t="shared" si="17"/>
        <v>0.25810464197050909</v>
      </c>
      <c r="AM47" s="24">
        <f t="shared" si="17"/>
        <v>0.25767020238640148</v>
      </c>
      <c r="AN47" s="24">
        <f t="shared" si="17"/>
        <v>0.25422830635462379</v>
      </c>
      <c r="AO47" s="24">
        <f>+NAC!AV20</f>
        <v>0.25416614368962342</v>
      </c>
      <c r="AQ47" s="24">
        <f t="shared" si="16"/>
        <v>3.1969062225889466E-4</v>
      </c>
      <c r="AR47" s="24">
        <f t="shared" si="18"/>
        <v>-1.1104610084367694E-2</v>
      </c>
    </row>
    <row r="48" spans="2:44" x14ac:dyDescent="0.2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135.46639196508195</v>
      </c>
      <c r="F48" s="19" cm="1">
        <f t="array" ref="F48">+SUMPRODUCT($E$4:$P$4/100,NAC!$C21:$N21)/D$4*100</f>
        <v>135.59697139147517</v>
      </c>
      <c r="G48" s="19" cm="1">
        <f t="array" ref="G48">+SUMPRODUCT($E$5:$P$5/100,NAC!$C21:$N21)/D$5*100</f>
        <v>136.64898314664862</v>
      </c>
      <c r="H48" s="19" cm="1">
        <f t="array" ref="H48">+SUMPRODUCT($E$6:$P$6/100,NAC!$C21:$N21)/D$6*100</f>
        <v>136.05369286325484</v>
      </c>
      <c r="I48" s="19" cm="1">
        <f t="array" ref="I48">+SUMPRODUCT($E$7:$P$7/100,NAC!$C21:$N21)/D$7*100</f>
        <v>136.52632331074633</v>
      </c>
      <c r="J48" s="19" cm="1">
        <f t="array" ref="J48">+SUMPRODUCT($E$8:$P$8/100,NAC!$C21:$N21)/D$8*100</f>
        <v>136.64445966495953</v>
      </c>
      <c r="K48" s="19" cm="1">
        <f t="array" ref="K48">+SUMPRODUCT($E$9:$P$9/100,NAC!$C21:$N21)/D$9*100</f>
        <v>136.74367306498604</v>
      </c>
      <c r="L48" s="19" cm="1">
        <f t="array" ref="L48">+SUMPRODUCT($E$10:$P$10/100,NAC!$C21:$N21)/D$10*100</f>
        <v>136.72369334929934</v>
      </c>
      <c r="M48" s="19" cm="1">
        <f t="array" ref="M48">+SUMPRODUCT($E$11:$P$11/100,NAC!$C21:$N21)/D$11*100</f>
        <v>137.26071831022517</v>
      </c>
      <c r="N48" s="19" cm="1">
        <f t="array" ref="N48">+SUMPRODUCT($E$12:$P$12/100,NAC!$C21:$N21)/D$12*100</f>
        <v>137.090757705827</v>
      </c>
      <c r="O48" s="19" cm="1">
        <f t="array" ref="O48">+SUMPRODUCT(_xlfn.ANCHORARRAY($E$30)/100,$E48:$N48)/$D$14*100</f>
        <v>136.64107305835523</v>
      </c>
      <c r="Q48" s="24">
        <f t="shared" si="15"/>
        <v>2.3925563050392507E-2</v>
      </c>
      <c r="R48" s="24">
        <f t="shared" si="15"/>
        <v>2.4252776519406938E-2</v>
      </c>
      <c r="S48" s="24">
        <f t="shared" si="15"/>
        <v>2.592994628907852E-2</v>
      </c>
      <c r="T48" s="24">
        <f t="shared" si="15"/>
        <v>2.5285052880338998E-2</v>
      </c>
      <c r="U48" s="24">
        <f t="shared" si="15"/>
        <v>2.591483626837654E-2</v>
      </c>
      <c r="V48" s="24">
        <f t="shared" si="15"/>
        <v>2.5979675659400625E-2</v>
      </c>
      <c r="W48" s="24">
        <f t="shared" si="15"/>
        <v>2.667447397574696E-2</v>
      </c>
      <c r="X48" s="24">
        <f t="shared" si="15"/>
        <v>2.675217257625051E-2</v>
      </c>
      <c r="Y48" s="24">
        <f t="shared" si="15"/>
        <v>2.7417703862581355E-2</v>
      </c>
      <c r="Z48" s="24">
        <f t="shared" si="15"/>
        <v>2.7780016217980652E-2</v>
      </c>
      <c r="AA48" s="24">
        <f t="shared" si="15"/>
        <v>2.6384444974656862E-2</v>
      </c>
      <c r="AB48" s="24">
        <f>+NAC!Y21</f>
        <v>2.6367893008905963E-2</v>
      </c>
      <c r="AD48" s="24">
        <f t="shared" si="17"/>
        <v>0.24441987170542645</v>
      </c>
      <c r="AE48" s="24">
        <f t="shared" si="17"/>
        <v>0.2457484353297601</v>
      </c>
      <c r="AF48" s="24">
        <f t="shared" si="17"/>
        <v>0.25321479007308212</v>
      </c>
      <c r="AG48" s="24">
        <f t="shared" si="17"/>
        <v>0.25026544599399037</v>
      </c>
      <c r="AH48" s="24">
        <f t="shared" si="17"/>
        <v>0.25293195381628353</v>
      </c>
      <c r="AI48" s="24">
        <f t="shared" si="17"/>
        <v>0.25395254035733439</v>
      </c>
      <c r="AJ48" s="24">
        <f t="shared" si="17"/>
        <v>0.25580994895853304</v>
      </c>
      <c r="AK48" s="24">
        <f t="shared" si="17"/>
        <v>0.25632720889373584</v>
      </c>
      <c r="AL48" s="24">
        <f t="shared" si="17"/>
        <v>0.25969671712042319</v>
      </c>
      <c r="AM48" s="24">
        <f t="shared" si="17"/>
        <v>0.26058980917063557</v>
      </c>
      <c r="AN48" s="24">
        <f t="shared" si="17"/>
        <v>0.25493952006143128</v>
      </c>
      <c r="AO48" s="24">
        <f>+NAC!AV21</f>
        <v>0.25485758163171179</v>
      </c>
      <c r="AQ48" s="24">
        <f t="shared" si="16"/>
        <v>-3.8544531675881455E-3</v>
      </c>
      <c r="AR48" s="24">
        <f t="shared" si="18"/>
        <v>-1.6169937465209117E-2</v>
      </c>
    </row>
    <row r="49" spans="2:44" x14ac:dyDescent="0.2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138.6869097589653</v>
      </c>
      <c r="F49" s="19" cm="1">
        <f t="array" ref="F49">+SUMPRODUCT($E$4:$P$4/100,NAC!$C22:$N22)/D$4*100</f>
        <v>138.80084052649147</v>
      </c>
      <c r="G49" s="19" cm="1">
        <f t="array" ref="G49">+SUMPRODUCT($E$5:$P$5/100,NAC!$C22:$N22)/D$5*100</f>
        <v>139.74812668478589</v>
      </c>
      <c r="H49" s="19" cm="1">
        <f t="array" ref="H49">+SUMPRODUCT($E$6:$P$6/100,NAC!$C22:$N22)/D$6*100</f>
        <v>139.16822097288485</v>
      </c>
      <c r="I49" s="19" cm="1">
        <f t="array" ref="I49">+SUMPRODUCT($E$7:$P$7/100,NAC!$C22:$N22)/D$7*100</f>
        <v>139.63961747844507</v>
      </c>
      <c r="J49" s="19" cm="1">
        <f t="array" ref="J49">+SUMPRODUCT($E$8:$P$8/100,NAC!$C22:$N22)/D$8*100</f>
        <v>139.73470566329874</v>
      </c>
      <c r="K49" s="19" cm="1">
        <f t="array" ref="K49">+SUMPRODUCT($E$9:$P$9/100,NAC!$C22:$N22)/D$9*100</f>
        <v>139.80487281206891</v>
      </c>
      <c r="L49" s="19" cm="1">
        <f t="array" ref="L49">+SUMPRODUCT($E$10:$P$10/100,NAC!$C22:$N22)/D$10*100</f>
        <v>139.76124327352778</v>
      </c>
      <c r="M49" s="19" cm="1">
        <f t="array" ref="M49">+SUMPRODUCT($E$11:$P$11/100,NAC!$C22:$N22)/D$11*100</f>
        <v>140.24609031289194</v>
      </c>
      <c r="N49" s="19" cm="1">
        <f t="array" ref="N49">+SUMPRODUCT($E$12:$P$12/100,NAC!$C22:$N22)/D$12*100</f>
        <v>140.0206928075726</v>
      </c>
      <c r="O49" s="19" cm="1">
        <f t="array" ref="O49">+SUMPRODUCT(_xlfn.ANCHORARRAY($E$30)/100,$E49:$N49)/$D$14*100</f>
        <v>139.69730819196204</v>
      </c>
      <c r="Q49" s="24">
        <f t="shared" ref="Q49:AA72" si="19">+E49/E48-1</f>
        <v>2.3773555545153036E-2</v>
      </c>
      <c r="R49" s="24">
        <f t="shared" si="19"/>
        <v>2.3627881228752257E-2</v>
      </c>
      <c r="S49" s="24">
        <f t="shared" si="19"/>
        <v>2.2679594584405605E-2</v>
      </c>
      <c r="T49" s="24">
        <f t="shared" si="19"/>
        <v>2.2891904248129258E-2</v>
      </c>
      <c r="U49" s="24">
        <f t="shared" si="19"/>
        <v>2.2803618322106312E-2</v>
      </c>
      <c r="V49" s="24">
        <f t="shared" si="19"/>
        <v>2.2615230840066447E-2</v>
      </c>
      <c r="W49" s="24">
        <f t="shared" si="19"/>
        <v>2.2386408661321022E-2</v>
      </c>
      <c r="X49" s="24">
        <f t="shared" si="19"/>
        <v>2.2216704726284453E-2</v>
      </c>
      <c r="Y49" s="24">
        <f t="shared" si="19"/>
        <v>2.1749645779351567E-2</v>
      </c>
      <c r="Z49" s="24">
        <f t="shared" si="19"/>
        <v>2.1372229250003372E-2</v>
      </c>
      <c r="AA49" s="24">
        <f t="shared" si="19"/>
        <v>2.2366884752885285E-2</v>
      </c>
      <c r="AB49" s="24">
        <f>+NAC!Y22</f>
        <v>2.2378767224466856E-2</v>
      </c>
      <c r="AD49" s="24">
        <f t="shared" si="17"/>
        <v>0.25508824489855164</v>
      </c>
      <c r="AE49" s="24">
        <f t="shared" si="17"/>
        <v>0.2562091364575998</v>
      </c>
      <c r="AF49" s="24">
        <f t="shared" si="17"/>
        <v>0.262468910595411</v>
      </c>
      <c r="AG49" s="24">
        <f t="shared" si="17"/>
        <v>0.25973231253649987</v>
      </c>
      <c r="AH49" s="24">
        <f t="shared" si="17"/>
        <v>0.26225658813018149</v>
      </c>
      <c r="AI49" s="24">
        <f t="shared" si="17"/>
        <v>0.26286181067180925</v>
      </c>
      <c r="AJ49" s="24">
        <f t="shared" si="17"/>
        <v>0.26459409162502512</v>
      </c>
      <c r="AK49" s="24">
        <f t="shared" si="17"/>
        <v>0.26462726159016281</v>
      </c>
      <c r="AL49" s="24">
        <f t="shared" si="17"/>
        <v>0.26722294112822298</v>
      </c>
      <c r="AM49" s="24">
        <f t="shared" si="17"/>
        <v>0.26738132460790065</v>
      </c>
      <c r="AN49" s="24">
        <f t="shared" si="17"/>
        <v>0.26348894312101723</v>
      </c>
      <c r="AO49" s="24">
        <f>+NAC!AV22</f>
        <v>0.26342009557880197</v>
      </c>
      <c r="AQ49" s="24">
        <f t="shared" si="16"/>
        <v>2.4013262951496639E-3</v>
      </c>
      <c r="AR49" s="24">
        <f t="shared" si="18"/>
        <v>-1.2293079709349009E-2</v>
      </c>
    </row>
    <row r="50" spans="2:44" x14ac:dyDescent="0.2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144.0775491955701</v>
      </c>
      <c r="F50" s="19" cm="1">
        <f t="array" ref="F50">+SUMPRODUCT($E$4:$P$4/100,NAC!$C23:$N23)/D$4*100</f>
        <v>144.1581101093459</v>
      </c>
      <c r="G50" s="19" cm="1">
        <f t="array" ref="G50">+SUMPRODUCT($E$5:$P$5/100,NAC!$C23:$N23)/D$5*100</f>
        <v>145.04591626198467</v>
      </c>
      <c r="H50" s="19" cm="1">
        <f t="array" ref="H50">+SUMPRODUCT($E$6:$P$6/100,NAC!$C23:$N23)/D$6*100</f>
        <v>144.44055774039779</v>
      </c>
      <c r="I50" s="19" cm="1">
        <f t="array" ref="I50">+SUMPRODUCT($E$7:$P$7/100,NAC!$C23:$N23)/D$7*100</f>
        <v>144.93083461051225</v>
      </c>
      <c r="J50" s="19" cm="1">
        <f t="array" ref="J50">+SUMPRODUCT($E$8:$P$8/100,NAC!$C23:$N23)/D$8*100</f>
        <v>144.98444101676927</v>
      </c>
      <c r="K50" s="19" cm="1">
        <f t="array" ref="K50">+SUMPRODUCT($E$9:$P$9/100,NAC!$C23:$N23)/D$9*100</f>
        <v>145.11139800074483</v>
      </c>
      <c r="L50" s="19" cm="1">
        <f t="array" ref="L50">+SUMPRODUCT($E$10:$P$10/100,NAC!$C23:$N23)/D$10*100</f>
        <v>145.02037892583226</v>
      </c>
      <c r="M50" s="19" cm="1">
        <f t="array" ref="M50">+SUMPRODUCT($E$11:$P$11/100,NAC!$C23:$N23)/D$11*100</f>
        <v>145.45000961749665</v>
      </c>
      <c r="N50" s="19" cm="1">
        <f t="array" ref="N50">+SUMPRODUCT($E$12:$P$12/100,NAC!$C23:$N23)/D$12*100</f>
        <v>145.18607776771154</v>
      </c>
      <c r="O50" s="19" cm="1">
        <f t="array" ref="O50">+SUMPRODUCT(_xlfn.ANCHORARRAY($E$30)/100,$E50:$N50)/$D$14*100</f>
        <v>144.95606081656663</v>
      </c>
      <c r="Q50" s="24">
        <f t="shared" si="19"/>
        <v>3.8869129364650368E-2</v>
      </c>
      <c r="R50" s="24">
        <f t="shared" si="19"/>
        <v>3.8596809374738195E-2</v>
      </c>
      <c r="S50" s="24">
        <f t="shared" si="19"/>
        <v>3.7909557021457596E-2</v>
      </c>
      <c r="T50" s="24">
        <f t="shared" si="19"/>
        <v>3.7884631496009291E-2</v>
      </c>
      <c r="U50" s="24">
        <f t="shared" si="19"/>
        <v>3.7891948056101965E-2</v>
      </c>
      <c r="V50" s="24">
        <f t="shared" si="19"/>
        <v>3.7569301975131086E-2</v>
      </c>
      <c r="W50" s="24">
        <f t="shared" si="19"/>
        <v>3.7956654027425429E-2</v>
      </c>
      <c r="X50" s="24">
        <f t="shared" si="19"/>
        <v>3.7629428081229932E-2</v>
      </c>
      <c r="Y50" s="24">
        <f t="shared" si="19"/>
        <v>3.710562834938691E-2</v>
      </c>
      <c r="Z50" s="24">
        <f t="shared" si="19"/>
        <v>3.6890154280536436E-2</v>
      </c>
      <c r="AA50" s="24">
        <f t="shared" si="19"/>
        <v>3.7643908051387731E-2</v>
      </c>
      <c r="AB50" s="24">
        <f>+NAC!Y23</f>
        <v>3.7632304254501925E-2</v>
      </c>
      <c r="AD50" s="24">
        <f t="shared" si="17"/>
        <v>0.28906171877545583</v>
      </c>
      <c r="AE50" s="24">
        <f t="shared" si="17"/>
        <v>0.28971819636752549</v>
      </c>
      <c r="AF50" s="24">
        <f t="shared" si="17"/>
        <v>0.2949216152412526</v>
      </c>
      <c r="AG50" s="24">
        <f t="shared" si="17"/>
        <v>0.29214581139425322</v>
      </c>
      <c r="AH50" s="24">
        <f t="shared" si="17"/>
        <v>0.29444343285005625</v>
      </c>
      <c r="AI50" s="24">
        <f t="shared" si="17"/>
        <v>0.29447257534421145</v>
      </c>
      <c r="AJ50" s="24">
        <f t="shared" si="17"/>
        <v>0.29664380703047066</v>
      </c>
      <c r="AK50" s="24">
        <f t="shared" si="17"/>
        <v>0.29611946579504789</v>
      </c>
      <c r="AL50" s="24">
        <f t="shared" si="17"/>
        <v>0.29768276472824051</v>
      </c>
      <c r="AM50" s="24">
        <f t="shared" si="17"/>
        <v>0.29718389412266166</v>
      </c>
      <c r="AN50" s="24">
        <f t="shared" si="17"/>
        <v>0.29507282990214079</v>
      </c>
      <c r="AO50" s="24">
        <f>+NAC!AV23</f>
        <v>0.29498457451848425</v>
      </c>
      <c r="AQ50" s="24">
        <f t="shared" si="16"/>
        <v>1.978975084113932E-3</v>
      </c>
      <c r="AR50" s="24">
        <f t="shared" si="18"/>
        <v>-8.1221753472058289E-3</v>
      </c>
    </row>
    <row r="51" spans="2:44" x14ac:dyDescent="0.2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148.87276224890937</v>
      </c>
      <c r="F51" s="19" cm="1">
        <f t="array" ref="F51">+SUMPRODUCT($E$4:$P$4/100,NAC!$C24:$N24)/D$4*100</f>
        <v>148.94141525724473</v>
      </c>
      <c r="G51" s="19" cm="1">
        <f t="array" ref="G51">+SUMPRODUCT($E$5:$P$5/100,NAC!$C24:$N24)/D$5*100</f>
        <v>149.76704445173306</v>
      </c>
      <c r="H51" s="19" cm="1">
        <f t="array" ref="H51">+SUMPRODUCT($E$6:$P$6/100,NAC!$C24:$N24)/D$6*100</f>
        <v>149.24016698641049</v>
      </c>
      <c r="I51" s="19" cm="1">
        <f t="array" ref="I51">+SUMPRODUCT($E$7:$P$7/100,NAC!$C24:$N24)/D$7*100</f>
        <v>149.65701708686464</v>
      </c>
      <c r="J51" s="19" cm="1">
        <f t="array" ref="J51">+SUMPRODUCT($E$8:$P$8/100,NAC!$C24:$N24)/D$8*100</f>
        <v>149.71098168744001</v>
      </c>
      <c r="K51" s="19" cm="1">
        <f t="array" ref="K51">+SUMPRODUCT($E$9:$P$9/100,NAC!$C24:$N24)/D$9*100</f>
        <v>149.90206541115302</v>
      </c>
      <c r="L51" s="19" cm="1">
        <f t="array" ref="L51">+SUMPRODUCT($E$10:$P$10/100,NAC!$C24:$N24)/D$10*100</f>
        <v>149.79045660651968</v>
      </c>
      <c r="M51" s="19" cm="1">
        <f t="array" ref="M51">+SUMPRODUCT($E$11:$P$11/100,NAC!$C24:$N24)/D$11*100</f>
        <v>150.16776622890106</v>
      </c>
      <c r="N51" s="19" cm="1">
        <f t="array" ref="N51">+SUMPRODUCT($E$12:$P$12/100,NAC!$C24:$N24)/D$12*100</f>
        <v>149.96349196059606</v>
      </c>
      <c r="O51" s="19" cm="1">
        <f t="array" ref="O51">+SUMPRODUCT(_xlfn.ANCHORARRAY($E$30)/100,$E51:$N51)/$D$14*100</f>
        <v>149.71545404322083</v>
      </c>
      <c r="Q51" s="24">
        <f t="shared" si="19"/>
        <v>3.3282167000427521E-2</v>
      </c>
      <c r="R51" s="24">
        <f t="shared" si="19"/>
        <v>3.3180964596932094E-2</v>
      </c>
      <c r="S51" s="24">
        <f t="shared" si="19"/>
        <v>3.2549197601819957E-2</v>
      </c>
      <c r="T51" s="24">
        <f t="shared" si="19"/>
        <v>3.3228958134037478E-2</v>
      </c>
      <c r="U51" s="24">
        <f t="shared" si="19"/>
        <v>3.2609916923845406E-2</v>
      </c>
      <c r="V51" s="24">
        <f t="shared" si="19"/>
        <v>3.260033033561216E-2</v>
      </c>
      <c r="W51" s="24">
        <f t="shared" si="19"/>
        <v>3.3013722398178569E-2</v>
      </c>
      <c r="X51" s="24">
        <f t="shared" si="19"/>
        <v>3.2892464604074689E-2</v>
      </c>
      <c r="Y51" s="24">
        <f t="shared" si="19"/>
        <v>3.2435588170885099E-2</v>
      </c>
      <c r="Z51" s="24">
        <f t="shared" si="19"/>
        <v>3.290545668247935E-2</v>
      </c>
      <c r="AA51" s="24">
        <f t="shared" si="19"/>
        <v>3.2833351015773893E-2</v>
      </c>
      <c r="AB51" s="24">
        <f>+NAC!Y24</f>
        <v>3.2823792563372978E-2</v>
      </c>
      <c r="AD51" s="24">
        <f t="shared" si="17"/>
        <v>0.3093565497967441</v>
      </c>
      <c r="AE51" s="24">
        <f t="shared" si="17"/>
        <v>0.30936781895169774</v>
      </c>
      <c r="AF51" s="24">
        <f t="shared" si="17"/>
        <v>0.31331729662626229</v>
      </c>
      <c r="AG51" s="24">
        <f t="shared" si="17"/>
        <v>0.31072649656583073</v>
      </c>
      <c r="AH51" s="24">
        <f t="shared" si="17"/>
        <v>0.31218411797280377</v>
      </c>
      <c r="AI51" s="24">
        <f t="shared" si="17"/>
        <v>0.31207459810136862</v>
      </c>
      <c r="AJ51" s="24">
        <f t="shared" si="17"/>
        <v>0.31417724464399233</v>
      </c>
      <c r="AK51" s="24">
        <f t="shared" si="17"/>
        <v>0.31301157299709947</v>
      </c>
      <c r="AL51" s="24">
        <f t="shared" si="17"/>
        <v>0.31341667417531793</v>
      </c>
      <c r="AM51" s="24">
        <f t="shared" si="17"/>
        <v>0.31234818378084217</v>
      </c>
      <c r="AN51" s="24">
        <f t="shared" si="17"/>
        <v>0.31231096664152713</v>
      </c>
      <c r="AO51" s="24">
        <f>+NAC!AV24</f>
        <v>0.31220766089088081</v>
      </c>
      <c r="AQ51" s="24">
        <f t="shared" si="16"/>
        <v>3.7671031794817011E-4</v>
      </c>
      <c r="AR51" s="24">
        <f t="shared" si="18"/>
        <v>-2.9916339840980744E-3</v>
      </c>
    </row>
    <row r="52" spans="2:44" x14ac:dyDescent="0.2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154.705128624612</v>
      </c>
      <c r="F52" s="19" cm="1">
        <f t="array" ref="F52">+SUMPRODUCT($E$4:$P$4/100,NAC!$C25:$N25)/D$4*100</f>
        <v>154.76790177895339</v>
      </c>
      <c r="G52" s="19" cm="1">
        <f t="array" ref="G52">+SUMPRODUCT($E$5:$P$5/100,NAC!$C25:$N25)/D$5*100</f>
        <v>155.71045110510246</v>
      </c>
      <c r="H52" s="19" cm="1">
        <f t="array" ref="H52">+SUMPRODUCT($E$6:$P$6/100,NAC!$C25:$N25)/D$6*100</f>
        <v>155.03345115831729</v>
      </c>
      <c r="I52" s="19" cm="1">
        <f t="array" ref="I52">+SUMPRODUCT($E$7:$P$7/100,NAC!$C25:$N25)/D$7*100</f>
        <v>155.54938710709521</v>
      </c>
      <c r="J52" s="19" cm="1">
        <f t="array" ref="J52">+SUMPRODUCT($E$8:$P$8/100,NAC!$C25:$N25)/D$8*100</f>
        <v>155.55680128859905</v>
      </c>
      <c r="K52" s="19" cm="1">
        <f t="array" ref="K52">+SUMPRODUCT($E$9:$P$9/100,NAC!$C25:$N25)/D$9*100</f>
        <v>155.75147382205253</v>
      </c>
      <c r="L52" s="19" cm="1">
        <f t="array" ref="L52">+SUMPRODUCT($E$10:$P$10/100,NAC!$C25:$N25)/D$10*100</f>
        <v>155.56317300928174</v>
      </c>
      <c r="M52" s="19" cm="1">
        <f t="array" ref="M52">+SUMPRODUCT($E$11:$P$11/100,NAC!$C25:$N25)/D$11*100</f>
        <v>155.93041649617271</v>
      </c>
      <c r="N52" s="19" cm="1">
        <f t="array" ref="N52">+SUMPRODUCT($E$12:$P$12/100,NAC!$C25:$N25)/D$12*100</f>
        <v>155.62110140937662</v>
      </c>
      <c r="O52" s="19" cm="1">
        <f t="array" ref="O52">+SUMPRODUCT(_xlfn.ANCHORARRAY($E$30)/100,$E52:$N52)/$D$14*100</f>
        <v>155.51196858539043</v>
      </c>
      <c r="Q52" s="24">
        <f t="shared" si="19"/>
        <v>3.9176853358515284E-2</v>
      </c>
      <c r="R52" s="24">
        <f t="shared" si="19"/>
        <v>3.9119317562851252E-2</v>
      </c>
      <c r="S52" s="24">
        <f t="shared" si="19"/>
        <v>3.9684342273876183E-2</v>
      </c>
      <c r="T52" s="24">
        <f t="shared" si="19"/>
        <v>3.8818531826182667E-2</v>
      </c>
      <c r="U52" s="24">
        <f t="shared" si="19"/>
        <v>3.9372494086331367E-2</v>
      </c>
      <c r="V52" s="24">
        <f t="shared" si="19"/>
        <v>3.9047366701286279E-2</v>
      </c>
      <c r="W52" s="24">
        <f t="shared" si="19"/>
        <v>3.9021533124681707E-2</v>
      </c>
      <c r="X52" s="24">
        <f t="shared" si="19"/>
        <v>3.8538612763069802E-2</v>
      </c>
      <c r="Y52" s="24">
        <f t="shared" si="19"/>
        <v>3.8374748536164738E-2</v>
      </c>
      <c r="Z52" s="24">
        <f t="shared" si="19"/>
        <v>3.7726578481295459E-2</v>
      </c>
      <c r="AA52" s="24">
        <f t="shared" si="19"/>
        <v>3.8716875149683805E-2</v>
      </c>
      <c r="AB52" s="24">
        <f>+NAC!Y25</f>
        <v>3.8691872991110765E-2</v>
      </c>
      <c r="AD52" s="24">
        <f t="shared" si="17"/>
        <v>0.33991251662570132</v>
      </c>
      <c r="AE52" s="24">
        <f t="shared" si="17"/>
        <v>0.34013589778791986</v>
      </c>
      <c r="AF52" s="24">
        <f t="shared" si="17"/>
        <v>0.34513622755771678</v>
      </c>
      <c r="AG52" s="24">
        <f t="shared" si="17"/>
        <v>0.34199075510675936</v>
      </c>
      <c r="AH52" s="24">
        <f t="shared" si="17"/>
        <v>0.34399466959833958</v>
      </c>
      <c r="AI52" s="24">
        <f t="shared" si="17"/>
        <v>0.34357952205452147</v>
      </c>
      <c r="AJ52" s="24">
        <f t="shared" si="17"/>
        <v>0.34612772108906897</v>
      </c>
      <c r="AK52" s="24">
        <f t="shared" si="17"/>
        <v>0.34459789526486762</v>
      </c>
      <c r="AL52" s="24">
        <f t="shared" si="17"/>
        <v>0.34484683651844605</v>
      </c>
      <c r="AM52" s="24">
        <f t="shared" si="17"/>
        <v>0.34383887868342478</v>
      </c>
      <c r="AN52" s="24">
        <f t="shared" si="17"/>
        <v>0.34378692294952962</v>
      </c>
      <c r="AO52" s="24">
        <f>+NAC!AV25</f>
        <v>0.34365368571850374</v>
      </c>
      <c r="AQ52" s="24">
        <f t="shared" si="16"/>
        <v>1.450274877219826E-3</v>
      </c>
      <c r="AR52" s="24">
        <f t="shared" si="18"/>
        <v>-3.9263620577234537E-3</v>
      </c>
    </row>
    <row r="53" spans="2:44" x14ac:dyDescent="0.2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164.46875277674852</v>
      </c>
      <c r="F53" s="19" cm="1">
        <f t="array" ref="F53">+SUMPRODUCT($E$4:$P$4/100,NAC!$C26:$N26)/D$4*100</f>
        <v>164.51380532539079</v>
      </c>
      <c r="G53" s="19" cm="1">
        <f t="array" ref="G53">+SUMPRODUCT($E$5:$P$5/100,NAC!$C26:$N26)/D$5*100</f>
        <v>165.34626015869551</v>
      </c>
      <c r="H53" s="19" cm="1">
        <f t="array" ref="H53">+SUMPRODUCT($E$6:$P$6/100,NAC!$C26:$N26)/D$6*100</f>
        <v>164.84702872081414</v>
      </c>
      <c r="I53" s="19" cm="1">
        <f t="array" ref="I53">+SUMPRODUCT($E$7:$P$7/100,NAC!$C26:$N26)/D$7*100</f>
        <v>165.17953434503167</v>
      </c>
      <c r="J53" s="19" cm="1">
        <f t="array" ref="J53">+SUMPRODUCT($E$8:$P$8/100,NAC!$C26:$N26)/D$8*100</f>
        <v>165.1736098876876</v>
      </c>
      <c r="K53" s="19" cm="1">
        <f t="array" ref="K53">+SUMPRODUCT($E$9:$P$9/100,NAC!$C26:$N26)/D$9*100</f>
        <v>165.51366262558659</v>
      </c>
      <c r="L53" s="19" cm="1">
        <f t="array" ref="L53">+SUMPRODUCT($E$10:$P$10/100,NAC!$C26:$N26)/D$10*100</f>
        <v>165.30536088175108</v>
      </c>
      <c r="M53" s="19" cm="1">
        <f t="array" ref="M53">+SUMPRODUCT($E$11:$P$11/100,NAC!$C26:$N26)/D$11*100</f>
        <v>165.49226029088271</v>
      </c>
      <c r="N53" s="19" cm="1">
        <f t="array" ref="N53">+SUMPRODUCT($E$12:$P$12/100,NAC!$C26:$N26)/D$12*100</f>
        <v>165.34455034111716</v>
      </c>
      <c r="O53" s="19" cm="1">
        <f t="array" ref="O53">+SUMPRODUCT(_xlfn.ANCHORARRAY($E$30)/100,$E53:$N53)/$D$14*100</f>
        <v>165.20543174521575</v>
      </c>
      <c r="Q53" s="24">
        <f t="shared" si="19"/>
        <v>6.3111186028148358E-2</v>
      </c>
      <c r="R53" s="24">
        <f t="shared" si="19"/>
        <v>6.2971090480744119E-2</v>
      </c>
      <c r="S53" s="24">
        <f t="shared" si="19"/>
        <v>6.1882866469181286E-2</v>
      </c>
      <c r="T53" s="24">
        <f t="shared" si="19"/>
        <v>6.3299742663119885E-2</v>
      </c>
      <c r="U53" s="24">
        <f t="shared" si="19"/>
        <v>6.1910544406749368E-2</v>
      </c>
      <c r="V53" s="24">
        <f t="shared" si="19"/>
        <v>6.1821845907250594E-2</v>
      </c>
      <c r="W53" s="24">
        <f t="shared" si="19"/>
        <v>6.267798669235991E-2</v>
      </c>
      <c r="X53" s="24">
        <f t="shared" si="19"/>
        <v>6.2625283889575112E-2</v>
      </c>
      <c r="Y53" s="24">
        <f t="shared" si="19"/>
        <v>6.1321222693871968E-2</v>
      </c>
      <c r="Z53" s="24">
        <f t="shared" si="19"/>
        <v>6.2481558372743162E-2</v>
      </c>
      <c r="AA53" s="24">
        <f t="shared" si="19"/>
        <v>6.2332586025381831E-2</v>
      </c>
      <c r="AB53" s="24">
        <f>+NAC!Y26</f>
        <v>6.2307019912770656E-2</v>
      </c>
      <c r="AD53" s="24">
        <f t="shared" si="17"/>
        <v>0.40227146622487209</v>
      </c>
      <c r="AE53" s="24">
        <f t="shared" si="17"/>
        <v>0.40246373736238539</v>
      </c>
      <c r="AF53" s="24">
        <f t="shared" si="17"/>
        <v>0.40626013373640135</v>
      </c>
      <c r="AG53" s="24">
        <f t="shared" si="17"/>
        <v>0.40525833896142571</v>
      </c>
      <c r="AH53" s="24">
        <f t="shared" si="17"/>
        <v>0.40544125402789755</v>
      </c>
      <c r="AI53" s="24">
        <f t="shared" si="17"/>
        <v>0.40450473645260976</v>
      </c>
      <c r="AJ53" s="24">
        <f t="shared" si="17"/>
        <v>0.40875619748012926</v>
      </c>
      <c r="AK53" s="24">
        <f t="shared" si="17"/>
        <v>0.40720014173835861</v>
      </c>
      <c r="AL53" s="24">
        <f t="shared" si="17"/>
        <v>0.40547333937552654</v>
      </c>
      <c r="AM53" s="24">
        <f t="shared" si="17"/>
        <v>0.40639587427070167</v>
      </c>
      <c r="AN53" s="24">
        <f t="shared" si="17"/>
        <v>0.40576002795814325</v>
      </c>
      <c r="AO53" s="24">
        <f>+NAC!AV26</f>
        <v>0.40557975058208595</v>
      </c>
      <c r="AQ53" s="24">
        <f t="shared" si="16"/>
        <v>6.2962765540519605E-4</v>
      </c>
      <c r="AR53" s="24">
        <f t="shared" si="18"/>
        <v>-4.1244080458295862E-3</v>
      </c>
    </row>
    <row r="54" spans="2:44" x14ac:dyDescent="0.2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173.23153319815376</v>
      </c>
      <c r="F54" s="19" cm="1">
        <f t="array" ref="F54">+SUMPRODUCT($E$4:$P$4/100,NAC!$C27:$N27)/D$4*100</f>
        <v>173.2198957150041</v>
      </c>
      <c r="G54" s="19" cm="1">
        <f t="array" ref="G54">+SUMPRODUCT($E$5:$P$5/100,NAC!$C27:$N27)/D$5*100</f>
        <v>174.1547905490184</v>
      </c>
      <c r="H54" s="19" cm="1">
        <f t="array" ref="H54">+SUMPRODUCT($E$6:$P$6/100,NAC!$C27:$N27)/D$6*100</f>
        <v>173.48623900956662</v>
      </c>
      <c r="I54" s="19" cm="1">
        <f t="array" ref="I54">+SUMPRODUCT($E$7:$P$7/100,NAC!$C27:$N27)/D$7*100</f>
        <v>173.88329610796194</v>
      </c>
      <c r="J54" s="19" cm="1">
        <f t="array" ref="J54">+SUMPRODUCT($E$8:$P$8/100,NAC!$C27:$N27)/D$8*100</f>
        <v>173.82364136732778</v>
      </c>
      <c r="K54" s="19" cm="1">
        <f t="array" ref="K54">+SUMPRODUCT($E$9:$P$9/100,NAC!$C27:$N27)/D$9*100</f>
        <v>174.24828696985205</v>
      </c>
      <c r="L54" s="19" cm="1">
        <f t="array" ref="L54">+SUMPRODUCT($E$10:$P$10/100,NAC!$C27:$N27)/D$10*100</f>
        <v>173.94857596511545</v>
      </c>
      <c r="M54" s="19" cm="1">
        <f t="array" ref="M54">+SUMPRODUCT($E$11:$P$11/100,NAC!$C27:$N27)/D$11*100</f>
        <v>174.1051966152728</v>
      </c>
      <c r="N54" s="19" cm="1">
        <f t="array" ref="N54">+SUMPRODUCT($E$12:$P$12/100,NAC!$C27:$N27)/D$12*100</f>
        <v>173.85047827701501</v>
      </c>
      <c r="O54" s="19" cm="1">
        <f t="array" ref="O54">+SUMPRODUCT(_xlfn.ANCHORARRAY($E$30)/100,$E54:$N54)/$D$14*100</f>
        <v>173.85754066562947</v>
      </c>
      <c r="Q54" s="24">
        <f t="shared" si="19"/>
        <v>5.3279302441722409E-2</v>
      </c>
      <c r="R54" s="24">
        <f t="shared" si="19"/>
        <v>5.2920120426328987E-2</v>
      </c>
      <c r="S54" s="24">
        <f t="shared" si="19"/>
        <v>5.3273236309479666E-2</v>
      </c>
      <c r="T54" s="24">
        <f t="shared" si="19"/>
        <v>5.2407437099663445E-2</v>
      </c>
      <c r="U54" s="24">
        <f t="shared" si="19"/>
        <v>5.2692737011533097E-2</v>
      </c>
      <c r="V54" s="24">
        <f t="shared" si="19"/>
        <v>5.2369331187481549E-2</v>
      </c>
      <c r="W54" s="24">
        <f t="shared" si="19"/>
        <v>5.2772829781577046E-2</v>
      </c>
      <c r="X54" s="24">
        <f t="shared" si="19"/>
        <v>5.2286356820255619E-2</v>
      </c>
      <c r="Y54" s="24">
        <f t="shared" si="19"/>
        <v>5.2044345211379017E-2</v>
      </c>
      <c r="Z54" s="24">
        <f t="shared" si="19"/>
        <v>5.1443654588854359E-2</v>
      </c>
      <c r="AA54" s="24">
        <f t="shared" si="19"/>
        <v>5.2371818704830764E-2</v>
      </c>
      <c r="AB54" s="24">
        <f>+NAC!Y27</f>
        <v>5.2342596550208009E-2</v>
      </c>
      <c r="AD54" s="24">
        <f t="shared" si="17"/>
        <v>0.45715957546260366</v>
      </c>
      <c r="AE54" s="24">
        <f t="shared" si="17"/>
        <v>0.45695214607426426</v>
      </c>
      <c r="AF54" s="24">
        <f t="shared" si="17"/>
        <v>0.46124678273855824</v>
      </c>
      <c r="AG54" s="24">
        <f t="shared" si="17"/>
        <v>0.45891260629562791</v>
      </c>
      <c r="AH54" s="24">
        <f t="shared" si="17"/>
        <v>0.45973600659826563</v>
      </c>
      <c r="AI54" s="24">
        <f t="shared" si="17"/>
        <v>0.45837988667739094</v>
      </c>
      <c r="AJ54" s="24">
        <f t="shared" si="17"/>
        <v>0.4635388333457422</v>
      </c>
      <c r="AK54" s="24">
        <f t="shared" si="17"/>
        <v>0.46148625378602182</v>
      </c>
      <c r="AL54" s="24">
        <f t="shared" si="17"/>
        <v>0.45932709565298069</v>
      </c>
      <c r="AM54" s="24">
        <f t="shared" si="17"/>
        <v>0.46004427265596082</v>
      </c>
      <c r="AN54" s="24">
        <f t="shared" si="17"/>
        <v>0.45993235057409398</v>
      </c>
      <c r="AO54" s="24">
        <f>+NAC!AV27</f>
        <v>0.45970790518994376</v>
      </c>
      <c r="AQ54" s="24">
        <f t="shared" si="16"/>
        <v>1.8356478528680498E-3</v>
      </c>
      <c r="AR54" s="24">
        <f t="shared" si="18"/>
        <v>-2.8846971933571552E-3</v>
      </c>
    </row>
    <row r="55" spans="2:44" x14ac:dyDescent="0.2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178.66643283341449</v>
      </c>
      <c r="F55" s="19" cm="1">
        <f t="array" ref="F55">+SUMPRODUCT($E$4:$P$4/100,NAC!$C28:$N28)/D$4*100</f>
        <v>178.65828118515691</v>
      </c>
      <c r="G55" s="19" cm="1">
        <f t="array" ref="G55">+SUMPRODUCT($E$5:$P$5/100,NAC!$C28:$N28)/D$5*100</f>
        <v>179.56963161929693</v>
      </c>
      <c r="H55" s="19" cm="1">
        <f t="array" ref="H55">+SUMPRODUCT($E$6:$P$6/100,NAC!$C28:$N28)/D$6*100</f>
        <v>178.90249503483355</v>
      </c>
      <c r="I55" s="19" cm="1">
        <f t="array" ref="I55">+SUMPRODUCT($E$7:$P$7/100,NAC!$C28:$N28)/D$7*100</f>
        <v>179.3305159427658</v>
      </c>
      <c r="J55" s="19" cm="1">
        <f t="array" ref="J55">+SUMPRODUCT($E$8:$P$8/100,NAC!$C28:$N28)/D$8*100</f>
        <v>179.24150927523706</v>
      </c>
      <c r="K55" s="19" cm="1">
        <f t="array" ref="K55">+SUMPRODUCT($E$9:$P$9/100,NAC!$C28:$N28)/D$9*100</f>
        <v>179.67159022570584</v>
      </c>
      <c r="L55" s="19" cm="1">
        <f t="array" ref="L55">+SUMPRODUCT($E$10:$P$10/100,NAC!$C28:$N28)/D$10*100</f>
        <v>179.37065729474222</v>
      </c>
      <c r="M55" s="19" cm="1">
        <f t="array" ref="M55">+SUMPRODUCT($E$11:$P$11/100,NAC!$C28:$N28)/D$11*100</f>
        <v>179.54482876644744</v>
      </c>
      <c r="N55" s="19" cm="1">
        <f t="array" ref="N55">+SUMPRODUCT($E$12:$P$12/100,NAC!$C28:$N28)/D$12*100</f>
        <v>179.27999319645204</v>
      </c>
      <c r="O55" s="19" cm="1">
        <f t="array" ref="O55">+SUMPRODUCT(_xlfn.ANCHORARRAY($E$30)/100,$E55:$N55)/$D$14*100</f>
        <v>179.28601161786301</v>
      </c>
      <c r="Q55" s="24">
        <f t="shared" si="19"/>
        <v>3.1373616194021237E-2</v>
      </c>
      <c r="R55" s="24">
        <f t="shared" si="19"/>
        <v>3.139584773275983E-2</v>
      </c>
      <c r="S55" s="24">
        <f t="shared" si="19"/>
        <v>3.1092116692330807E-2</v>
      </c>
      <c r="T55" s="24">
        <f t="shared" si="19"/>
        <v>3.1220090170772874E-2</v>
      </c>
      <c r="U55" s="24">
        <f t="shared" si="19"/>
        <v>3.1326872429550345E-2</v>
      </c>
      <c r="V55" s="24">
        <f t="shared" si="19"/>
        <v>3.1168763151498746E-2</v>
      </c>
      <c r="W55" s="24">
        <f t="shared" si="19"/>
        <v>3.1123997544906246E-2</v>
      </c>
      <c r="X55" s="24">
        <f t="shared" si="19"/>
        <v>3.1170599124157983E-2</v>
      </c>
      <c r="Y55" s="24">
        <f t="shared" si="19"/>
        <v>3.1243364683679165E-2</v>
      </c>
      <c r="Z55" s="24">
        <f t="shared" si="19"/>
        <v>3.1230946116729053E-2</v>
      </c>
      <c r="AA55" s="24">
        <f t="shared" si="19"/>
        <v>3.1223672734873364E-2</v>
      </c>
      <c r="AB55" s="24">
        <f>+NAC!Y28</f>
        <v>3.1224183414796158E-2</v>
      </c>
      <c r="AD55" s="24">
        <f t="shared" si="17"/>
        <v>0.48396423996517934</v>
      </c>
      <c r="AE55" s="24">
        <f t="shared" si="17"/>
        <v>0.48365579146196991</v>
      </c>
      <c r="AF55" s="24">
        <f t="shared" si="17"/>
        <v>0.48722465374877055</v>
      </c>
      <c r="AG55" s="24">
        <f t="shared" si="17"/>
        <v>0.48466805997495355</v>
      </c>
      <c r="AH55" s="24">
        <f t="shared" si="17"/>
        <v>0.48604689913278643</v>
      </c>
      <c r="AI55" s="24">
        <f t="shared" si="17"/>
        <v>0.48428221638016256</v>
      </c>
      <c r="AJ55" s="24">
        <f t="shared" si="17"/>
        <v>0.48901346317662786</v>
      </c>
      <c r="AK55" s="24">
        <f t="shared" si="17"/>
        <v>0.48701407957486587</v>
      </c>
      <c r="AL55" s="24">
        <f t="shared" si="17"/>
        <v>0.48509569043648981</v>
      </c>
      <c r="AM55" s="24">
        <f t="shared" si="17"/>
        <v>0.48584537794580052</v>
      </c>
      <c r="AN55" s="24">
        <f t="shared" si="17"/>
        <v>0.48583943264789831</v>
      </c>
      <c r="AO55" s="24">
        <f>+NAC!AV28</f>
        <v>0.4856106177386228</v>
      </c>
      <c r="AQ55" s="24">
        <f t="shared" si="16"/>
        <v>1.4267007729218406E-4</v>
      </c>
      <c r="AR55" s="24">
        <f t="shared" si="18"/>
        <v>-1.8811379806211725E-3</v>
      </c>
    </row>
    <row r="56" spans="2:44" x14ac:dyDescent="0.2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182.95234693864373</v>
      </c>
      <c r="F56" s="19" cm="1">
        <f t="array" ref="F56">+SUMPRODUCT($E$4:$P$4/100,NAC!$C29:$N29)/D$4*100</f>
        <v>183.04740265063833</v>
      </c>
      <c r="G56" s="19" cm="1">
        <f t="array" ref="G56">+SUMPRODUCT($E$5:$P$5/100,NAC!$C29:$N29)/D$5*100</f>
        <v>184.11407842072219</v>
      </c>
      <c r="H56" s="19" cm="1">
        <f t="array" ref="H56">+SUMPRODUCT($E$6:$P$6/100,NAC!$C29:$N29)/D$6*100</f>
        <v>183.41606503271024</v>
      </c>
      <c r="I56" s="19" cm="1">
        <f t="array" ref="I56">+SUMPRODUCT($E$7:$P$7/100,NAC!$C29:$N29)/D$7*100</f>
        <v>183.98788627883508</v>
      </c>
      <c r="J56" s="19" cm="1">
        <f t="array" ref="J56">+SUMPRODUCT($E$8:$P$8/100,NAC!$C29:$N29)/D$8*100</f>
        <v>183.88912258922517</v>
      </c>
      <c r="K56" s="19" cm="1">
        <f t="array" ref="K56">+SUMPRODUCT($E$9:$P$9/100,NAC!$C29:$N29)/D$9*100</f>
        <v>184.39908867010516</v>
      </c>
      <c r="L56" s="19" cm="1">
        <f t="array" ref="L56">+SUMPRODUCT($E$10:$P$10/100,NAC!$C29:$N29)/D$10*100</f>
        <v>184.11754912075168</v>
      </c>
      <c r="M56" s="19" cm="1">
        <f t="array" ref="M56">+SUMPRODUCT($E$11:$P$11/100,NAC!$C29:$N29)/D$11*100</f>
        <v>184.36559307438608</v>
      </c>
      <c r="N56" s="19" cm="1">
        <f t="array" ref="N56">+SUMPRODUCT($E$12:$P$12/100,NAC!$C29:$N29)/D$12*100</f>
        <v>184.13649716836227</v>
      </c>
      <c r="O56" s="19" cm="1">
        <f t="array" ref="O56">+SUMPRODUCT(_xlfn.ANCHORARRAY($E$30)/100,$E56:$N56)/$D$14*100</f>
        <v>183.96125308386414</v>
      </c>
      <c r="Q56" s="24">
        <f t="shared" si="19"/>
        <v>2.3988356611033712E-2</v>
      </c>
      <c r="R56" s="24">
        <f t="shared" si="19"/>
        <v>2.456713137709321E-2</v>
      </c>
      <c r="S56" s="24">
        <f t="shared" si="19"/>
        <v>2.5307435118316013E-2</v>
      </c>
      <c r="T56" s="24">
        <f t="shared" si="19"/>
        <v>2.5229217719953345E-2</v>
      </c>
      <c r="U56" s="24">
        <f t="shared" si="19"/>
        <v>2.5970874569700708E-2</v>
      </c>
      <c r="V56" s="24">
        <f t="shared" si="19"/>
        <v>2.5929335971230705E-2</v>
      </c>
      <c r="W56" s="24">
        <f t="shared" si="19"/>
        <v>2.6311886250133254E-2</v>
      </c>
      <c r="X56" s="24">
        <f t="shared" si="19"/>
        <v>2.6464149140120297E-2</v>
      </c>
      <c r="Y56" s="24">
        <f t="shared" si="19"/>
        <v>2.684992010663545E-2</v>
      </c>
      <c r="Z56" s="24">
        <f t="shared" si="19"/>
        <v>2.7088934383149743E-2</v>
      </c>
      <c r="AA56" s="24">
        <f t="shared" si="19"/>
        <v>2.6077000786687732E-2</v>
      </c>
      <c r="AB56" s="24">
        <f>+NAC!Y29</f>
        <v>2.6083895171527205E-2</v>
      </c>
      <c r="AD56" s="24">
        <f t="shared" si="17"/>
        <v>0.47594173823048558</v>
      </c>
      <c r="AE56" s="24">
        <f t="shared" si="17"/>
        <v>0.47640878721205215</v>
      </c>
      <c r="AF56" s="24">
        <f t="shared" si="17"/>
        <v>0.47653936124519336</v>
      </c>
      <c r="AG56" s="24">
        <f t="shared" si="17"/>
        <v>0.47691941414651495</v>
      </c>
      <c r="AH56" s="24">
        <f t="shared" si="17"/>
        <v>0.47785604081269839</v>
      </c>
      <c r="AI56" s="24">
        <f t="shared" si="17"/>
        <v>0.47555276466828555</v>
      </c>
      <c r="AJ56" s="24">
        <f t="shared" si="17"/>
        <v>0.48053597046960905</v>
      </c>
      <c r="AK56" s="24">
        <f t="shared" si="17"/>
        <v>0.4786184650886669</v>
      </c>
      <c r="AL56" s="24">
        <f t="shared" si="17"/>
        <v>0.47555110844054904</v>
      </c>
      <c r="AM56" s="24">
        <f t="shared" si="17"/>
        <v>0.47632824785110151</v>
      </c>
      <c r="AN56" s="24">
        <f t="shared" si="17"/>
        <v>0.47702729229848284</v>
      </c>
      <c r="AO56" s="24">
        <f>+NAC!AV29</f>
        <v>0.47688264583602757</v>
      </c>
      <c r="AQ56" s="24">
        <f t="shared" si="16"/>
        <v>-3.100577772116031E-3</v>
      </c>
      <c r="AR56" s="24">
        <f t="shared" si="18"/>
        <v>-3.8650962061592686E-4</v>
      </c>
    </row>
    <row r="57" spans="2:44" x14ac:dyDescent="0.2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188.97708318669009</v>
      </c>
      <c r="F57" s="19" cm="1">
        <f t="array" ref="F57">+SUMPRODUCT($E$4:$P$4/100,NAC!$C30:$N30)/D$4*100</f>
        <v>189.07751453034507</v>
      </c>
      <c r="G57" s="19" cm="1">
        <f t="array" ref="G57">+SUMPRODUCT($E$5:$P$5/100,NAC!$C30:$N30)/D$5*100</f>
        <v>190.1940016014307</v>
      </c>
      <c r="H57" s="19" cm="1">
        <f t="array" ref="H57">+SUMPRODUCT($E$6:$P$6/100,NAC!$C30:$N30)/D$6*100</f>
        <v>189.44458123721049</v>
      </c>
      <c r="I57" s="19" cm="1">
        <f t="array" ref="I57">+SUMPRODUCT($E$7:$P$7/100,NAC!$C30:$N30)/D$7*100</f>
        <v>190.09618139074641</v>
      </c>
      <c r="J57" s="19" cm="1">
        <f t="array" ref="J57">+SUMPRODUCT($E$8:$P$8/100,NAC!$C30:$N30)/D$8*100</f>
        <v>189.9598332673221</v>
      </c>
      <c r="K57" s="19" cm="1">
        <f t="array" ref="K57">+SUMPRODUCT($E$9:$P$9/100,NAC!$C30:$N30)/D$9*100</f>
        <v>190.46959587942288</v>
      </c>
      <c r="L57" s="19" cm="1">
        <f t="array" ref="L57">+SUMPRODUCT($E$10:$P$10/100,NAC!$C30:$N30)/D$10*100</f>
        <v>190.16648720868832</v>
      </c>
      <c r="M57" s="19" cm="1">
        <f t="array" ref="M57">+SUMPRODUCT($E$11:$P$11/100,NAC!$C30:$N30)/D$11*100</f>
        <v>190.44535868056997</v>
      </c>
      <c r="N57" s="19" cm="1">
        <f t="array" ref="N57">+SUMPRODUCT($E$12:$P$12/100,NAC!$C30:$N30)/D$12*100</f>
        <v>190.16916778665677</v>
      </c>
      <c r="O57" s="19" cm="1">
        <f t="array" ref="O57">+SUMPRODUCT(_xlfn.ANCHORARRAY($E$30)/100,$E57:$N57)/$D$14*100</f>
        <v>190.01886363909804</v>
      </c>
      <c r="Q57" s="24">
        <f t="shared" si="19"/>
        <v>3.2930631111645958E-2</v>
      </c>
      <c r="R57" s="24">
        <f t="shared" si="19"/>
        <v>3.2942897808911908E-2</v>
      </c>
      <c r="S57" s="24">
        <f t="shared" si="19"/>
        <v>3.3022587044186702E-2</v>
      </c>
      <c r="T57" s="24">
        <f t="shared" si="19"/>
        <v>3.2867983529278888E-2</v>
      </c>
      <c r="U57" s="24">
        <f t="shared" si="19"/>
        <v>3.3199441742888247E-2</v>
      </c>
      <c r="V57" s="24">
        <f t="shared" si="19"/>
        <v>3.3012886203485747E-2</v>
      </c>
      <c r="W57" s="24">
        <f t="shared" si="19"/>
        <v>3.2920483789255828E-2</v>
      </c>
      <c r="X57" s="24">
        <f t="shared" si="19"/>
        <v>3.2853674822542311E-2</v>
      </c>
      <c r="Y57" s="24">
        <f t="shared" si="19"/>
        <v>3.2976682388513145E-2</v>
      </c>
      <c r="Z57" s="24">
        <f t="shared" si="19"/>
        <v>3.2761949483478103E-2</v>
      </c>
      <c r="AA57" s="24">
        <f t="shared" si="19"/>
        <v>3.292873066304014E-2</v>
      </c>
      <c r="AB57" s="24">
        <f>+NAC!Y30</f>
        <v>3.2933332511726476E-2</v>
      </c>
      <c r="AD57" s="24">
        <f t="shared" si="17"/>
        <v>0.49342038785805342</v>
      </c>
      <c r="AE57" s="24">
        <f t="shared" si="17"/>
        <v>0.49367184589311974</v>
      </c>
      <c r="AF57" s="24">
        <f t="shared" si="17"/>
        <v>0.49404160881279391</v>
      </c>
      <c r="AG57" s="24">
        <f t="shared" si="17"/>
        <v>0.49383105933915905</v>
      </c>
      <c r="AH57" s="24">
        <f t="shared" si="17"/>
        <v>0.49512673956029962</v>
      </c>
      <c r="AI57" s="24">
        <f t="shared" si="17"/>
        <v>0.4925589954564622</v>
      </c>
      <c r="AJ57" s="24">
        <f t="shared" si="17"/>
        <v>0.49717970102780518</v>
      </c>
      <c r="AK57" s="24">
        <f t="shared" si="17"/>
        <v>0.49507665054559435</v>
      </c>
      <c r="AL57" s="24">
        <f t="shared" si="17"/>
        <v>0.49198323887005402</v>
      </c>
      <c r="AM57" s="24">
        <f t="shared" si="17"/>
        <v>0.4922673828719466</v>
      </c>
      <c r="AN57" s="24">
        <f t="shared" si="17"/>
        <v>0.49374959960596265</v>
      </c>
      <c r="AO57" s="24">
        <f>+NAC!AV30</f>
        <v>0.49358933697851848</v>
      </c>
      <c r="AQ57" s="24">
        <f t="shared" si="16"/>
        <v>1.6868162816785492E-4</v>
      </c>
      <c r="AR57" s="24">
        <f t="shared" si="18"/>
        <v>1.1530049861068203E-3</v>
      </c>
    </row>
    <row r="58" spans="2:44" x14ac:dyDescent="0.2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197.3325114106683</v>
      </c>
      <c r="F58" s="19" cm="1">
        <f t="array" ref="F58">+SUMPRODUCT($E$4:$P$4/100,NAC!$C31:$N31)/D$4*100</f>
        <v>197.24034700914547</v>
      </c>
      <c r="G58" s="19" cm="1">
        <f t="array" ref="G58">+SUMPRODUCT($E$5:$P$5/100,NAC!$C31:$N31)/D$5*100</f>
        <v>198.27888031246863</v>
      </c>
      <c r="H58" s="19" cm="1">
        <f t="array" ref="H58">+SUMPRODUCT($E$6:$P$6/100,NAC!$C31:$N31)/D$6*100</f>
        <v>197.22404728143778</v>
      </c>
      <c r="I58" s="19" cm="1">
        <f t="array" ref="I58">+SUMPRODUCT($E$7:$P$7/100,NAC!$C31:$N31)/D$7*100</f>
        <v>197.97475083666379</v>
      </c>
      <c r="J58" s="19" cm="1">
        <f t="array" ref="J58">+SUMPRODUCT($E$8:$P$8/100,NAC!$C31:$N31)/D$8*100</f>
        <v>197.77398499090046</v>
      </c>
      <c r="K58" s="19" cm="1">
        <f t="array" ref="K58">+SUMPRODUCT($E$9:$P$9/100,NAC!$C31:$N31)/D$9*100</f>
        <v>198.10567280546826</v>
      </c>
      <c r="L58" s="19" cm="1">
        <f t="array" ref="L58">+SUMPRODUCT($E$10:$P$10/100,NAC!$C31:$N31)/D$10*100</f>
        <v>197.69095977114924</v>
      </c>
      <c r="M58" s="19" cm="1">
        <f t="array" ref="M58">+SUMPRODUCT($E$11:$P$11/100,NAC!$C31:$N31)/D$11*100</f>
        <v>197.95018805593449</v>
      </c>
      <c r="N58" s="19" cm="1">
        <f t="array" ref="N58">+SUMPRODUCT($E$12:$P$12/100,NAC!$C31:$N31)/D$12*100</f>
        <v>197.3704446495907</v>
      </c>
      <c r="O58" s="19" cm="1">
        <f t="array" ref="O58">+SUMPRODUCT(_xlfn.ANCHORARRAY($E$30)/100,$E58:$N58)/$D$14*100</f>
        <v>197.70108409821597</v>
      </c>
      <c r="Q58" s="24">
        <f t="shared" si="19"/>
        <v>4.4213976018054435E-2</v>
      </c>
      <c r="R58" s="24">
        <f t="shared" si="19"/>
        <v>4.3171883759294705E-2</v>
      </c>
      <c r="S58" s="24">
        <f t="shared" si="19"/>
        <v>4.2508589350680692E-2</v>
      </c>
      <c r="T58" s="24">
        <f t="shared" si="19"/>
        <v>4.106460049383176E-2</v>
      </c>
      <c r="U58" s="24">
        <f t="shared" si="19"/>
        <v>4.1445174691451703E-2</v>
      </c>
      <c r="V58" s="24">
        <f t="shared" si="19"/>
        <v>4.1135810603612377E-2</v>
      </c>
      <c r="W58" s="24">
        <f t="shared" si="19"/>
        <v>4.0090791870422304E-2</v>
      </c>
      <c r="X58" s="24">
        <f t="shared" si="19"/>
        <v>3.9567815932801897E-2</v>
      </c>
      <c r="Y58" s="24">
        <f t="shared" si="19"/>
        <v>3.9406732867416361E-2</v>
      </c>
      <c r="Z58" s="24">
        <f t="shared" si="19"/>
        <v>3.7867741373369013E-2</v>
      </c>
      <c r="AA58" s="24">
        <f t="shared" si="19"/>
        <v>4.0428725401224996E-2</v>
      </c>
      <c r="AB58" s="24">
        <f>+NAC!Y31</f>
        <v>4.0428692727373372E-2</v>
      </c>
      <c r="AD58" s="24">
        <f t="shared" si="17"/>
        <v>0.5200566162401139</v>
      </c>
      <c r="AE58" s="24">
        <f t="shared" si="17"/>
        <v>0.51818370419034543</v>
      </c>
      <c r="AF58" s="24">
        <f t="shared" si="17"/>
        <v>0.51619555400261374</v>
      </c>
      <c r="AG58" s="24">
        <f t="shared" si="17"/>
        <v>0.51411731643337566</v>
      </c>
      <c r="AH58" s="24">
        <f t="shared" si="17"/>
        <v>0.5155029940753777</v>
      </c>
      <c r="AI58" s="24">
        <f t="shared" si="17"/>
        <v>0.51247831191323767</v>
      </c>
      <c r="AJ58" s="24">
        <f t="shared" si="17"/>
        <v>0.51498674130379918</v>
      </c>
      <c r="AK58" s="24">
        <f t="shared" si="17"/>
        <v>0.5123329637489713</v>
      </c>
      <c r="AL58" s="24">
        <f t="shared" si="17"/>
        <v>0.50891667519485528</v>
      </c>
      <c r="AM58" s="24">
        <f t="shared" si="17"/>
        <v>0.50751677803127526</v>
      </c>
      <c r="AN58" s="24">
        <f t="shared" si="17"/>
        <v>0.51276809400729562</v>
      </c>
      <c r="AO58" s="24">
        <f>+NAC!AV31</f>
        <v>0.51261983327868488</v>
      </c>
      <c r="AQ58" s="24">
        <f t="shared" si="16"/>
        <v>6.3462346446854223E-3</v>
      </c>
      <c r="AR58" s="24">
        <f t="shared" si="18"/>
        <v>1.2539838208838638E-2</v>
      </c>
    </row>
    <row r="59" spans="2:44" x14ac:dyDescent="0.2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206.23274341288976</v>
      </c>
      <c r="F59" s="19" cm="1">
        <f t="array" ref="F59">+SUMPRODUCT($E$4:$P$4/100,NAC!$C32:$N32)/D$4*100</f>
        <v>205.99261979939746</v>
      </c>
      <c r="G59" s="19" cm="1">
        <f t="array" ref="G59">+SUMPRODUCT($E$5:$P$5/100,NAC!$C32:$N32)/D$5*100</f>
        <v>206.87058520500287</v>
      </c>
      <c r="H59" s="19" cm="1">
        <f t="array" ref="H59">+SUMPRODUCT($E$6:$P$6/100,NAC!$C32:$N32)/D$6*100</f>
        <v>205.70574210800149</v>
      </c>
      <c r="I59" s="19" cm="1">
        <f t="array" ref="I59">+SUMPRODUCT($E$7:$P$7/100,NAC!$C32:$N32)/D$7*100</f>
        <v>206.45572996320155</v>
      </c>
      <c r="J59" s="19" cm="1">
        <f t="array" ref="J59">+SUMPRODUCT($E$8:$P$8/100,NAC!$C32:$N32)/D$8*100</f>
        <v>206.14956949873141</v>
      </c>
      <c r="K59" s="19" cm="1">
        <f t="array" ref="K59">+SUMPRODUCT($E$9:$P$9/100,NAC!$C32:$N32)/D$9*100</f>
        <v>206.39887371638901</v>
      </c>
      <c r="L59" s="19" cm="1">
        <f t="array" ref="L59">+SUMPRODUCT($E$10:$P$10/100,NAC!$C32:$N32)/D$10*100</f>
        <v>205.87490453027098</v>
      </c>
      <c r="M59" s="19" cm="1">
        <f t="array" ref="M59">+SUMPRODUCT($E$11:$P$11/100,NAC!$C32:$N32)/D$11*100</f>
        <v>206.01274693517095</v>
      </c>
      <c r="N59" s="19" cm="1">
        <f t="array" ref="N59">+SUMPRODUCT($E$12:$P$12/100,NAC!$C32:$N32)/D$12*100</f>
        <v>205.1798747148263</v>
      </c>
      <c r="O59" s="19" cm="1">
        <f t="array" ref="O59">+SUMPRODUCT(_xlfn.ANCHORARRAY($E$30)/100,$E59:$N59)/$D$14*100</f>
        <v>205.98563018472791</v>
      </c>
      <c r="Q59" s="24">
        <f t="shared" si="19"/>
        <v>4.5102714897796048E-2</v>
      </c>
      <c r="R59" s="24">
        <f t="shared" si="19"/>
        <v>4.4373643237639371E-2</v>
      </c>
      <c r="S59" s="24">
        <f t="shared" si="19"/>
        <v>4.3331417239166115E-2</v>
      </c>
      <c r="T59" s="24">
        <f t="shared" si="19"/>
        <v>4.3005378621301604E-2</v>
      </c>
      <c r="U59" s="24">
        <f t="shared" si="19"/>
        <v>4.2838690745643948E-2</v>
      </c>
      <c r="V59" s="24">
        <f t="shared" si="19"/>
        <v>4.2349273127182618E-2</v>
      </c>
      <c r="W59" s="24">
        <f t="shared" si="19"/>
        <v>4.1862511019885584E-2</v>
      </c>
      <c r="X59" s="24">
        <f t="shared" si="19"/>
        <v>4.1397668201902826E-2</v>
      </c>
      <c r="Y59" s="24">
        <f t="shared" si="19"/>
        <v>4.0730241069325102E-2</v>
      </c>
      <c r="Z59" s="24">
        <f t="shared" si="19"/>
        <v>3.9567373317217713E-2</v>
      </c>
      <c r="AA59" s="24">
        <f t="shared" si="19"/>
        <v>4.190440393536865E-2</v>
      </c>
      <c r="AB59" s="24">
        <f>+NAC!Y32</f>
        <v>4.1904995083626329E-2</v>
      </c>
      <c r="AD59" s="24">
        <f t="shared" si="17"/>
        <v>0.55881451373489788</v>
      </c>
      <c r="AE59" s="24">
        <f t="shared" si="17"/>
        <v>0.55599723656736488</v>
      </c>
      <c r="AF59" s="24">
        <f t="shared" si="17"/>
        <v>0.55313799986636791</v>
      </c>
      <c r="AG59" s="24">
        <f t="shared" si="17"/>
        <v>0.55017492165369286</v>
      </c>
      <c r="AH59" s="24">
        <f t="shared" si="17"/>
        <v>0.55139310329024505</v>
      </c>
      <c r="AI59" s="24">
        <f t="shared" si="17"/>
        <v>0.54785103596754881</v>
      </c>
      <c r="AJ59" s="24">
        <f t="shared" si="17"/>
        <v>0.54964723670436189</v>
      </c>
      <c r="AK59" s="24">
        <f t="shared" si="17"/>
        <v>0.54605613940919162</v>
      </c>
      <c r="AL59" s="24">
        <f t="shared" si="17"/>
        <v>0.54203727059170426</v>
      </c>
      <c r="AM59" s="24">
        <f t="shared" si="17"/>
        <v>0.53824939398554394</v>
      </c>
      <c r="AN59" s="24">
        <f t="shared" si="17"/>
        <v>0.54726863583408525</v>
      </c>
      <c r="AO59" s="24">
        <f>+NAC!AV32</f>
        <v>0.54713148995022953</v>
      </c>
      <c r="AQ59" s="24">
        <f t="shared" si="16"/>
        <v>5.5353415805783346E-3</v>
      </c>
      <c r="AR59" s="24">
        <f t="shared" si="18"/>
        <v>2.0565119749353933E-2</v>
      </c>
    </row>
    <row r="60" spans="2:44" x14ac:dyDescent="0.2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212.70465369492845</v>
      </c>
      <c r="F60" s="19" cm="1">
        <f t="array" ref="F60">+SUMPRODUCT($E$4:$P$4/100,NAC!$C33:$N33)/D$4*100</f>
        <v>212.57231845875322</v>
      </c>
      <c r="G60" s="19" cm="1">
        <f t="array" ref="G60">+SUMPRODUCT($E$5:$P$5/100,NAC!$C33:$N33)/D$5*100</f>
        <v>213.59053706671736</v>
      </c>
      <c r="H60" s="19" cm="1">
        <f t="array" ref="H60">+SUMPRODUCT($E$6:$P$6/100,NAC!$C33:$N33)/D$6*100</f>
        <v>212.48117368898895</v>
      </c>
      <c r="I60" s="19" cm="1">
        <f t="array" ref="I60">+SUMPRODUCT($E$7:$P$7/100,NAC!$C33:$N33)/D$7*100</f>
        <v>213.32112851014156</v>
      </c>
      <c r="J60" s="19" cm="1">
        <f t="array" ref="J60">+SUMPRODUCT($E$8:$P$8/100,NAC!$C33:$N33)/D$8*100</f>
        <v>213.0421460135754</v>
      </c>
      <c r="K60" s="19" cm="1">
        <f t="array" ref="K60">+SUMPRODUCT($E$9:$P$9/100,NAC!$C33:$N33)/D$9*100</f>
        <v>213.43894978601762</v>
      </c>
      <c r="L60" s="19" cm="1">
        <f t="array" ref="L60">+SUMPRODUCT($E$10:$P$10/100,NAC!$C33:$N33)/D$10*100</f>
        <v>212.98648326562787</v>
      </c>
      <c r="M60" s="19" cm="1">
        <f t="array" ref="M60">+SUMPRODUCT($E$11:$P$11/100,NAC!$C33:$N33)/D$11*100</f>
        <v>213.18047217575352</v>
      </c>
      <c r="N60" s="19" cm="1">
        <f t="array" ref="N60">+SUMPRODUCT($E$12:$P$12/100,NAC!$C33:$N33)/D$12*100</f>
        <v>212.5034310798822</v>
      </c>
      <c r="O60" s="19" cm="1">
        <f t="array" ref="O60">+SUMPRODUCT(_xlfn.ANCHORARRAY($E$30)/100,$E60:$N60)/$D$14*100</f>
        <v>212.96810820513539</v>
      </c>
      <c r="Q60" s="24">
        <f t="shared" si="19"/>
        <v>3.1381584587087508E-2</v>
      </c>
      <c r="R60" s="24">
        <f t="shared" si="19"/>
        <v>3.1941429094708873E-2</v>
      </c>
      <c r="S60" s="24">
        <f t="shared" si="19"/>
        <v>3.2483844211371071E-2</v>
      </c>
      <c r="T60" s="24">
        <f t="shared" si="19"/>
        <v>3.2937493681776564E-2</v>
      </c>
      <c r="U60" s="24">
        <f t="shared" si="19"/>
        <v>3.3253611067920907E-2</v>
      </c>
      <c r="V60" s="24">
        <f t="shared" si="19"/>
        <v>3.3434833415387777E-2</v>
      </c>
      <c r="W60" s="24">
        <f t="shared" si="19"/>
        <v>3.410908181263772E-2</v>
      </c>
      <c r="X60" s="24">
        <f t="shared" si="19"/>
        <v>3.4543203561322011E-2</v>
      </c>
      <c r="Y60" s="24">
        <f t="shared" si="19"/>
        <v>3.4792629811582154E-2</v>
      </c>
      <c r="Z60" s="24">
        <f t="shared" si="19"/>
        <v>3.5693346509908519E-2</v>
      </c>
      <c r="AA60" s="24">
        <f t="shared" si="19"/>
        <v>3.3897888965097156E-2</v>
      </c>
      <c r="AB60" s="24">
        <f>+NAC!Y33</f>
        <v>3.3904027569531481E-2</v>
      </c>
      <c r="AD60" s="24">
        <f t="shared" si="17"/>
        <v>0.57016548982684623</v>
      </c>
      <c r="AE60" s="24">
        <f t="shared" si="17"/>
        <v>0.56767748038447263</v>
      </c>
      <c r="AF60" s="24">
        <f t="shared" si="17"/>
        <v>0.56305983512147173</v>
      </c>
      <c r="AG60" s="24">
        <f t="shared" si="17"/>
        <v>0.56174499359271346</v>
      </c>
      <c r="AH60" s="24">
        <f t="shared" si="17"/>
        <v>0.56249083207641393</v>
      </c>
      <c r="AI60" s="24">
        <f t="shared" si="17"/>
        <v>0.55909830911503056</v>
      </c>
      <c r="AJ60" s="24">
        <f t="shared" si="17"/>
        <v>0.56086892359972618</v>
      </c>
      <c r="AK60" s="24">
        <f t="shared" si="17"/>
        <v>0.55778766684932712</v>
      </c>
      <c r="AL60" s="24">
        <f t="shared" si="17"/>
        <v>0.55310619673387462</v>
      </c>
      <c r="AM60" s="24">
        <f t="shared" si="17"/>
        <v>0.5500930524862786</v>
      </c>
      <c r="AN60" s="24">
        <f t="shared" si="17"/>
        <v>0.55859510935034318</v>
      </c>
      <c r="AO60" s="24">
        <f>+NAC!AV33</f>
        <v>0.55849134558353963</v>
      </c>
      <c r="AQ60" s="24">
        <f t="shared" si="16"/>
        <v>-4.3117619228210113E-3</v>
      </c>
      <c r="AR60" s="24">
        <f t="shared" si="18"/>
        <v>2.0072437340567628E-2</v>
      </c>
    </row>
    <row r="61" spans="2:44" x14ac:dyDescent="0.2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219.14691240144575</v>
      </c>
      <c r="F61" s="19" cm="1">
        <f t="array" ref="F61">+SUMPRODUCT($E$4:$P$4/100,NAC!$C34:$N34)/D$4*100</f>
        <v>219.13026388839359</v>
      </c>
      <c r="G61" s="19" cm="1">
        <f t="array" ref="G61">+SUMPRODUCT($E$5:$P$5/100,NAC!$C34:$N34)/D$5*100</f>
        <v>220.27302015962076</v>
      </c>
      <c r="H61" s="19" cm="1">
        <f t="array" ref="H61">+SUMPRODUCT($E$6:$P$6/100,NAC!$C34:$N34)/D$6*100</f>
        <v>219.11204577006038</v>
      </c>
      <c r="I61" s="19" cm="1">
        <f t="array" ref="I61">+SUMPRODUCT($E$7:$P$7/100,NAC!$C34:$N34)/D$7*100</f>
        <v>220.09989234173025</v>
      </c>
      <c r="J61" s="19" cm="1">
        <f t="array" ref="J61">+SUMPRODUCT($E$8:$P$8/100,NAC!$C34:$N34)/D$8*100</f>
        <v>219.82253427031924</v>
      </c>
      <c r="K61" s="19" cm="1">
        <f t="array" ref="K61">+SUMPRODUCT($E$9:$P$9/100,NAC!$C34:$N34)/D$9*100</f>
        <v>220.31104316954324</v>
      </c>
      <c r="L61" s="19" cm="1">
        <f t="array" ref="L61">+SUMPRODUCT($E$10:$P$10/100,NAC!$C34:$N34)/D$10*100</f>
        <v>219.89822970862099</v>
      </c>
      <c r="M61" s="19" cm="1">
        <f t="array" ref="M61">+SUMPRODUCT($E$11:$P$11/100,NAC!$C34:$N34)/D$11*100</f>
        <v>220.15934577677677</v>
      </c>
      <c r="N61" s="19" cm="1">
        <f t="array" ref="N61">+SUMPRODUCT($E$12:$P$12/100,NAC!$C34:$N34)/D$12*100</f>
        <v>219.53283290467044</v>
      </c>
      <c r="O61" s="19" cm="1">
        <f t="array" ref="O61">+SUMPRODUCT(_xlfn.ANCHORARRAY($E$30)/100,$E61:$N61)/$D$14*100</f>
        <v>219.79399929672661</v>
      </c>
      <c r="Q61" s="24">
        <f t="shared" si="19"/>
        <v>3.0287342540972872E-2</v>
      </c>
      <c r="R61" s="24">
        <f t="shared" si="19"/>
        <v>3.0850420587160476E-2</v>
      </c>
      <c r="S61" s="24">
        <f t="shared" si="19"/>
        <v>3.1286419261242981E-2</v>
      </c>
      <c r="T61" s="24">
        <f t="shared" si="19"/>
        <v>3.1206868664878096E-2</v>
      </c>
      <c r="U61" s="24">
        <f t="shared" si="19"/>
        <v>3.1777273441840226E-2</v>
      </c>
      <c r="V61" s="24">
        <f t="shared" si="19"/>
        <v>3.1826511249618106E-2</v>
      </c>
      <c r="W61" s="24">
        <f t="shared" si="19"/>
        <v>3.2196997738300315E-2</v>
      </c>
      <c r="X61" s="24">
        <f t="shared" si="19"/>
        <v>3.2451573156279112E-2</v>
      </c>
      <c r="Y61" s="24">
        <f t="shared" si="19"/>
        <v>3.273692721380983E-2</v>
      </c>
      <c r="Z61" s="24">
        <f t="shared" si="19"/>
        <v>3.3079003896863357E-2</v>
      </c>
      <c r="AA61" s="24">
        <f t="shared" si="19"/>
        <v>3.2051235976686021E-2</v>
      </c>
      <c r="AB61" s="24">
        <f>+NAC!Y34</f>
        <v>3.2053382740381942E-2</v>
      </c>
      <c r="AD61" s="24">
        <f t="shared" si="17"/>
        <v>0.58015571031410329</v>
      </c>
      <c r="AE61" s="24">
        <f t="shared" si="17"/>
        <v>0.57873873859265634</v>
      </c>
      <c r="AF61" s="24">
        <f t="shared" si="17"/>
        <v>0.57621447517837443</v>
      </c>
      <c r="AG61" s="24">
        <f t="shared" si="17"/>
        <v>0.57444022951728013</v>
      </c>
      <c r="AH61" s="24">
        <f t="shared" si="17"/>
        <v>0.57619947917506376</v>
      </c>
      <c r="AI61" s="24">
        <f t="shared" si="17"/>
        <v>0.57314199952585954</v>
      </c>
      <c r="AJ61" s="24">
        <f t="shared" si="17"/>
        <v>0.5758466692766413</v>
      </c>
      <c r="AK61" s="24">
        <f t="shared" si="17"/>
        <v>0.57338489954798488</v>
      </c>
      <c r="AL61" s="24">
        <f t="shared" si="17"/>
        <v>0.56980736707594981</v>
      </c>
      <c r="AM61" s="24">
        <f t="shared" si="17"/>
        <v>0.56785992486388892</v>
      </c>
      <c r="AN61" s="24">
        <f t="shared" si="17"/>
        <v>0.57335887241793837</v>
      </c>
      <c r="AO61" s="24">
        <f>+NAC!AV34</f>
        <v>0.57323911327665678</v>
      </c>
      <c r="AQ61" s="24">
        <f t="shared" si="16"/>
        <v>-2.7916613558904846E-3</v>
      </c>
      <c r="AR61" s="24">
        <f t="shared" si="18"/>
        <v>1.2295785450214369E-2</v>
      </c>
    </row>
    <row r="62" spans="2:44" x14ac:dyDescent="0.2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225.07788466300863</v>
      </c>
      <c r="F62" s="19" cm="1">
        <f t="array" ref="F62">+SUMPRODUCT($E$4:$P$4/100,NAC!$C35:$N35)/D$4*100</f>
        <v>225.0951494525018</v>
      </c>
      <c r="G62" s="19" cm="1">
        <f t="array" ref="G62">+SUMPRODUCT($E$5:$P$5/100,NAC!$C35:$N35)/D$5*100</f>
        <v>226.30991188088362</v>
      </c>
      <c r="H62" s="19" cm="1">
        <f t="array" ref="H62">+SUMPRODUCT($E$6:$P$6/100,NAC!$C35:$N35)/D$6*100</f>
        <v>225.09896519239717</v>
      </c>
      <c r="I62" s="19" cm="1">
        <f t="array" ref="I62">+SUMPRODUCT($E$7:$P$7/100,NAC!$C35:$N35)/D$7*100</f>
        <v>226.18815261260266</v>
      </c>
      <c r="J62" s="19" cm="1">
        <f t="array" ref="J62">+SUMPRODUCT($E$8:$P$8/100,NAC!$C35:$N35)/D$8*100</f>
        <v>225.90452268176509</v>
      </c>
      <c r="K62" s="19" cm="1">
        <f t="array" ref="K62">+SUMPRODUCT($E$9:$P$9/100,NAC!$C35:$N35)/D$9*100</f>
        <v>226.37882740415964</v>
      </c>
      <c r="L62" s="19" cm="1">
        <f t="array" ref="L62">+SUMPRODUCT($E$10:$P$10/100,NAC!$C35:$N35)/D$10*100</f>
        <v>225.97451019465856</v>
      </c>
      <c r="M62" s="19" cm="1">
        <f t="array" ref="M62">+SUMPRODUCT($E$11:$P$11/100,NAC!$C35:$N35)/D$11*100</f>
        <v>226.30400571124306</v>
      </c>
      <c r="N62" s="19" cm="1">
        <f t="array" ref="N62">+SUMPRODUCT($E$12:$P$12/100,NAC!$C35:$N35)/D$12*100</f>
        <v>225.69550538059539</v>
      </c>
      <c r="O62" s="19" cm="1">
        <f t="array" ref="O62">+SUMPRODUCT(_xlfn.ANCHORARRAY($E$30)/100,$E62:$N62)/$D$14*100</f>
        <v>225.87075118248526</v>
      </c>
      <c r="Q62" s="24">
        <f t="shared" si="19"/>
        <v>2.7063909760673299E-2</v>
      </c>
      <c r="R62" s="24">
        <f t="shared" si="19"/>
        <v>2.72207291601958E-2</v>
      </c>
      <c r="S62" s="24">
        <f t="shared" si="19"/>
        <v>2.7406405545664425E-2</v>
      </c>
      <c r="T62" s="24">
        <f t="shared" si="19"/>
        <v>2.7323552209537416E-2</v>
      </c>
      <c r="U62" s="24">
        <f t="shared" si="19"/>
        <v>2.766135051724472E-2</v>
      </c>
      <c r="V62" s="24">
        <f t="shared" si="19"/>
        <v>2.766772038014409E-2</v>
      </c>
      <c r="W62" s="24">
        <f t="shared" si="19"/>
        <v>2.7541897797410231E-2</v>
      </c>
      <c r="X62" s="24">
        <f t="shared" si="19"/>
        <v>2.7632239213972065E-2</v>
      </c>
      <c r="Y62" s="24">
        <f t="shared" si="19"/>
        <v>2.7910057203278882E-2</v>
      </c>
      <c r="Z62" s="24">
        <f t="shared" si="19"/>
        <v>2.8071757624523519E-2</v>
      </c>
      <c r="AA62" s="24">
        <f t="shared" si="19"/>
        <v>2.7647487671193849E-2</v>
      </c>
      <c r="AB62" s="24">
        <f>+NAC!Y35</f>
        <v>2.7645405478926133E-2</v>
      </c>
      <c r="AD62" s="24">
        <f t="shared" si="17"/>
        <v>0.56219956488494338</v>
      </c>
      <c r="AE62" s="24">
        <f t="shared" si="17"/>
        <v>0.56144631253672816</v>
      </c>
      <c r="AF62" s="24">
        <f t="shared" si="17"/>
        <v>0.560263933747148</v>
      </c>
      <c r="AG62" s="24">
        <f t="shared" si="17"/>
        <v>0.55841938520457868</v>
      </c>
      <c r="AH62" s="24">
        <f t="shared" si="17"/>
        <v>0.56066273419636126</v>
      </c>
      <c r="AI62" s="24">
        <f t="shared" si="17"/>
        <v>0.55812941787068304</v>
      </c>
      <c r="AJ62" s="24">
        <f t="shared" si="17"/>
        <v>0.56003477688911585</v>
      </c>
      <c r="AK62" s="24">
        <f t="shared" si="17"/>
        <v>0.55822589810104306</v>
      </c>
      <c r="AL62" s="24">
        <f t="shared" si="17"/>
        <v>0.55588855790642877</v>
      </c>
      <c r="AM62" s="24">
        <f t="shared" si="17"/>
        <v>0.55452581163941761</v>
      </c>
      <c r="AN62" s="24">
        <f t="shared" si="17"/>
        <v>0.55820149851003054</v>
      </c>
      <c r="AO62" s="24">
        <f>+NAC!AV35</f>
        <v>0.55809716009184429</v>
      </c>
      <c r="AQ62" s="24">
        <f t="shared" si="16"/>
        <v>-1.0078478638502197E-3</v>
      </c>
      <c r="AR62" s="24">
        <f t="shared" si="18"/>
        <v>7.6737532455257718E-3</v>
      </c>
    </row>
    <row r="63" spans="2:44" x14ac:dyDescent="0.2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230.30778564633115</v>
      </c>
      <c r="F63" s="19" cm="1">
        <f t="array" ref="F63">+SUMPRODUCT($E$4:$P$4/100,NAC!$C36:$N36)/D$4*100</f>
        <v>230.3580486125754</v>
      </c>
      <c r="G63" s="19" cm="1">
        <f t="array" ref="G63">+SUMPRODUCT($E$5:$P$5/100,NAC!$C36:$N36)/D$5*100</f>
        <v>231.5681339781238</v>
      </c>
      <c r="H63" s="19" cm="1">
        <f t="array" ref="H63">+SUMPRODUCT($E$6:$P$6/100,NAC!$C36:$N36)/D$6*100</f>
        <v>230.30894004870942</v>
      </c>
      <c r="I63" s="19" cm="1">
        <f t="array" ref="I63">+SUMPRODUCT($E$7:$P$7/100,NAC!$C36:$N36)/D$7*100</f>
        <v>231.53318776819472</v>
      </c>
      <c r="J63" s="19" cm="1">
        <f t="array" ref="J63">+SUMPRODUCT($E$8:$P$8/100,NAC!$C36:$N36)/D$8*100</f>
        <v>231.25506044121198</v>
      </c>
      <c r="K63" s="19" cm="1">
        <f t="array" ref="K63">+SUMPRODUCT($E$9:$P$9/100,NAC!$C36:$N36)/D$9*100</f>
        <v>231.73454290122658</v>
      </c>
      <c r="L63" s="19" cm="1">
        <f t="array" ref="L63">+SUMPRODUCT($E$10:$P$10/100,NAC!$C36:$N36)/D$10*100</f>
        <v>231.380414223934</v>
      </c>
      <c r="M63" s="19" cm="1">
        <f t="array" ref="M63">+SUMPRODUCT($E$11:$P$11/100,NAC!$C36:$N36)/D$11*100</f>
        <v>231.7947790760968</v>
      </c>
      <c r="N63" s="19" cm="1">
        <f t="array" ref="N63">+SUMPRODUCT($E$12:$P$12/100,NAC!$C36:$N36)/D$12*100</f>
        <v>231.26100945888655</v>
      </c>
      <c r="O63" s="19" cm="1">
        <f t="array" ref="O63">+SUMPRODUCT(_xlfn.ANCHORARRAY($E$30)/100,$E63:$N63)/$D$14*100</f>
        <v>231.25622555190782</v>
      </c>
      <c r="Q63" s="24">
        <f t="shared" si="19"/>
        <v>2.3235961148083684E-2</v>
      </c>
      <c r="R63" s="24">
        <f t="shared" si="19"/>
        <v>2.3380775520372321E-2</v>
      </c>
      <c r="S63" s="24">
        <f t="shared" si="19"/>
        <v>2.3234608036115434E-2</v>
      </c>
      <c r="T63" s="24">
        <f t="shared" si="19"/>
        <v>2.3145263470488064E-2</v>
      </c>
      <c r="U63" s="24">
        <f t="shared" si="19"/>
        <v>2.3630924492966665E-2</v>
      </c>
      <c r="V63" s="24">
        <f t="shared" si="19"/>
        <v>2.3684951925394993E-2</v>
      </c>
      <c r="W63" s="24">
        <f t="shared" si="19"/>
        <v>2.3658199657979662E-2</v>
      </c>
      <c r="X63" s="24">
        <f t="shared" si="19"/>
        <v>2.3922627488466297E-2</v>
      </c>
      <c r="Y63" s="24">
        <f t="shared" si="19"/>
        <v>2.4262820039782307E-2</v>
      </c>
      <c r="Z63" s="24">
        <f t="shared" si="19"/>
        <v>2.4659348306054651E-2</v>
      </c>
      <c r="AA63" s="24">
        <f t="shared" si="19"/>
        <v>2.3843168454650954E-2</v>
      </c>
      <c r="AB63" s="24">
        <f>+NAC!Y36</f>
        <v>2.3858261880608467E-2</v>
      </c>
      <c r="AD63" s="24">
        <f t="shared" si="17"/>
        <v>0.54701089821431315</v>
      </c>
      <c r="AE63" s="24">
        <f t="shared" si="17"/>
        <v>0.54663528753712742</v>
      </c>
      <c r="AF63" s="24">
        <f t="shared" si="17"/>
        <v>0.5461888483267332</v>
      </c>
      <c r="AG63" s="24">
        <f t="shared" si="17"/>
        <v>0.54321014710256188</v>
      </c>
      <c r="AH63" s="24">
        <f t="shared" si="17"/>
        <v>0.54709209280716276</v>
      </c>
      <c r="AI63" s="24">
        <f t="shared" si="17"/>
        <v>0.54467666856941799</v>
      </c>
      <c r="AJ63" s="24">
        <f t="shared" si="17"/>
        <v>0.54590627064158559</v>
      </c>
      <c r="AK63" s="24">
        <f t="shared" si="17"/>
        <v>0.54469396426062477</v>
      </c>
      <c r="AL63" s="24">
        <f t="shared" si="17"/>
        <v>0.54357213200315901</v>
      </c>
      <c r="AM63" s="24">
        <f t="shared" si="17"/>
        <v>0.54211539378965634</v>
      </c>
      <c r="AN63" s="24">
        <f t="shared" si="17"/>
        <v>0.54463830758010645</v>
      </c>
      <c r="AO63" s="24">
        <f>+NAC!AV36</f>
        <v>0.54457194117636876</v>
      </c>
      <c r="AQ63" s="24">
        <f t="shared" si="16"/>
        <v>-1.4233871579709678E-3</v>
      </c>
      <c r="AR63" s="24">
        <f t="shared" si="18"/>
        <v>4.8955044246568047E-3</v>
      </c>
    </row>
    <row r="64" spans="2:44" x14ac:dyDescent="0.2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239.50609069280645</v>
      </c>
      <c r="F64" s="19" cm="1">
        <f t="array" ref="F64">+SUMPRODUCT($E$4:$P$4/100,NAC!$C37:$N37)/D$4*100</f>
        <v>239.54034932316694</v>
      </c>
      <c r="G64" s="19" cm="1">
        <f t="array" ref="G64">+SUMPRODUCT($E$5:$P$5/100,NAC!$C37:$N37)/D$5*100</f>
        <v>240.61455067042354</v>
      </c>
      <c r="H64" s="19" cm="1">
        <f t="array" ref="H64">+SUMPRODUCT($E$6:$P$6/100,NAC!$C37:$N37)/D$6*100</f>
        <v>239.40392960519898</v>
      </c>
      <c r="I64" s="19" cm="1">
        <f t="array" ref="I64">+SUMPRODUCT($E$7:$P$7/100,NAC!$C37:$N37)/D$7*100</f>
        <v>240.61282814086869</v>
      </c>
      <c r="J64" s="19" cm="1">
        <f t="array" ref="J64">+SUMPRODUCT($E$8:$P$8/100,NAC!$C37:$N37)/D$8*100</f>
        <v>240.30211507035145</v>
      </c>
      <c r="K64" s="19" cm="1">
        <f t="array" ref="K64">+SUMPRODUCT($E$9:$P$9/100,NAC!$C37:$N37)/D$9*100</f>
        <v>240.79547198451147</v>
      </c>
      <c r="L64" s="19" cm="1">
        <f t="array" ref="L64">+SUMPRODUCT($E$10:$P$10/100,NAC!$C37:$N37)/D$10*100</f>
        <v>240.46645241357695</v>
      </c>
      <c r="M64" s="19" cm="1">
        <f t="array" ref="M64">+SUMPRODUCT($E$11:$P$11/100,NAC!$C37:$N37)/D$11*100</f>
        <v>240.83617021586704</v>
      </c>
      <c r="N64" s="19" cm="1">
        <f t="array" ref="N64">+SUMPRODUCT($E$12:$P$12/100,NAC!$C37:$N37)/D$12*100</f>
        <v>240.37518182171155</v>
      </c>
      <c r="O64" s="19" cm="1">
        <f t="array" ref="O64">+SUMPRODUCT(_xlfn.ANCHORARRAY($E$30)/100,$E64:$N64)/$D$14*100</f>
        <v>240.34462293639854</v>
      </c>
      <c r="Q64" s="24">
        <f t="shared" si="19"/>
        <v>3.9939184082124601E-2</v>
      </c>
      <c r="R64" s="24">
        <f t="shared" si="19"/>
        <v>3.9860993639664999E-2</v>
      </c>
      <c r="S64" s="24">
        <f t="shared" si="19"/>
        <v>3.9065896230585651E-2</v>
      </c>
      <c r="T64" s="24">
        <f t="shared" si="19"/>
        <v>3.9490388669089382E-2</v>
      </c>
      <c r="U64" s="24">
        <f t="shared" si="19"/>
        <v>3.9215286845893926E-2</v>
      </c>
      <c r="V64" s="24">
        <f t="shared" si="19"/>
        <v>3.912154229999798E-2</v>
      </c>
      <c r="W64" s="24">
        <f t="shared" si="19"/>
        <v>3.9100468017610135E-2</v>
      </c>
      <c r="X64" s="24">
        <f t="shared" si="19"/>
        <v>3.9268830164896018E-2</v>
      </c>
      <c r="Y64" s="24">
        <f t="shared" si="19"/>
        <v>3.9006017201112186E-2</v>
      </c>
      <c r="Z64" s="24">
        <f t="shared" si="19"/>
        <v>3.9410760958583868E-2</v>
      </c>
      <c r="AA64" s="24">
        <f t="shared" si="19"/>
        <v>3.9300119868343808E-2</v>
      </c>
      <c r="AB64" s="24">
        <f>+NAC!Y37</f>
        <v>3.929574391676427E-2</v>
      </c>
      <c r="AD64" s="24">
        <f t="shared" si="17"/>
        <v>0.54814577139172793</v>
      </c>
      <c r="AE64" s="24">
        <f t="shared" si="17"/>
        <v>0.54773920541540622</v>
      </c>
      <c r="AF64" s="24">
        <f t="shared" si="17"/>
        <v>0.54526911304117887</v>
      </c>
      <c r="AG64" s="24">
        <f t="shared" si="17"/>
        <v>0.5442082196875313</v>
      </c>
      <c r="AH64" s="24">
        <f t="shared" si="17"/>
        <v>0.54685809192682688</v>
      </c>
      <c r="AI64" s="24">
        <f t="shared" si="17"/>
        <v>0.54478694007423956</v>
      </c>
      <c r="AJ64" s="24">
        <f t="shared" si="17"/>
        <v>0.54602371377636194</v>
      </c>
      <c r="AK64" s="24">
        <f t="shared" si="17"/>
        <v>0.54578006967773418</v>
      </c>
      <c r="AL64" s="24">
        <f t="shared" si="17"/>
        <v>0.54451052993742466</v>
      </c>
      <c r="AM64" s="24">
        <f t="shared" si="17"/>
        <v>0.54461817610055974</v>
      </c>
      <c r="AN64" s="24">
        <f t="shared" si="17"/>
        <v>0.54550562971252692</v>
      </c>
      <c r="AO64" s="24">
        <f>+NAC!AV37</f>
        <v>0.54546991882701779</v>
      </c>
      <c r="AQ64" s="24">
        <f t="shared" si="16"/>
        <v>5.2842312354073329E-4</v>
      </c>
      <c r="AR64" s="24">
        <f t="shared" si="18"/>
        <v>3.5275952911681951E-3</v>
      </c>
    </row>
    <row r="65" spans="2:44" x14ac:dyDescent="0.2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252.90943165026439</v>
      </c>
      <c r="F65" s="19" cm="1">
        <f t="array" ref="F65">+SUMPRODUCT($E$4:$P$4/100,NAC!$C38:$N38)/D$4*100</f>
        <v>253.00908721566037</v>
      </c>
      <c r="G65" s="19" cm="1">
        <f t="array" ref="G65">+SUMPRODUCT($E$5:$P$5/100,NAC!$C38:$N38)/D$5*100</f>
        <v>253.90231496943275</v>
      </c>
      <c r="H65" s="19" cm="1">
        <f t="array" ref="H65">+SUMPRODUCT($E$6:$P$6/100,NAC!$C38:$N38)/D$6*100</f>
        <v>252.78721374339787</v>
      </c>
      <c r="I65" s="19" cm="1">
        <f t="array" ref="I65">+SUMPRODUCT($E$7:$P$7/100,NAC!$C38:$N38)/D$7*100</f>
        <v>254.0814104078747</v>
      </c>
      <c r="J65" s="19" cm="1">
        <f t="array" ref="J65">+SUMPRODUCT($E$8:$P$8/100,NAC!$C38:$N38)/D$8*100</f>
        <v>253.66761323951957</v>
      </c>
      <c r="K65" s="19" cm="1">
        <f t="array" ref="K65">+SUMPRODUCT($E$9:$P$9/100,NAC!$C38:$N38)/D$9*100</f>
        <v>254.22909679942575</v>
      </c>
      <c r="L65" s="19" cm="1">
        <f t="array" ref="L65">+SUMPRODUCT($E$10:$P$10/100,NAC!$C38:$N38)/D$10*100</f>
        <v>253.93614360661809</v>
      </c>
      <c r="M65" s="19" cm="1">
        <f t="array" ref="M65">+SUMPRODUCT($E$11:$P$11/100,NAC!$C38:$N38)/D$11*100</f>
        <v>254.24128239848196</v>
      </c>
      <c r="N65" s="19" cm="1">
        <f t="array" ref="N65">+SUMPRODUCT($E$12:$P$12/100,NAC!$C38:$N38)/D$12*100</f>
        <v>253.98027886905493</v>
      </c>
      <c r="O65" s="19" cm="1">
        <f t="array" ref="O65">+SUMPRODUCT(_xlfn.ANCHORARRAY($E$30)/100,$E65:$N65)/$D$14*100</f>
        <v>253.79181592550472</v>
      </c>
      <c r="Q65" s="24">
        <f t="shared" si="19"/>
        <v>5.5962422160901193E-2</v>
      </c>
      <c r="R65" s="24">
        <f t="shared" si="19"/>
        <v>5.622742861714114E-2</v>
      </c>
      <c r="S65" s="24">
        <f t="shared" si="19"/>
        <v>5.522427576381217E-2</v>
      </c>
      <c r="T65" s="24">
        <f t="shared" si="19"/>
        <v>5.5902524909550388E-2</v>
      </c>
      <c r="U65" s="24">
        <f t="shared" si="19"/>
        <v>5.5976160419513254E-2</v>
      </c>
      <c r="V65" s="24">
        <f t="shared" si="19"/>
        <v>5.5619561089818914E-2</v>
      </c>
      <c r="W65" s="24">
        <f t="shared" si="19"/>
        <v>5.5788527517570463E-2</v>
      </c>
      <c r="X65" s="24">
        <f t="shared" si="19"/>
        <v>5.601484555473335E-2</v>
      </c>
      <c r="Y65" s="24">
        <f t="shared" si="19"/>
        <v>5.5660709811983899E-2</v>
      </c>
      <c r="Z65" s="24">
        <f t="shared" si="19"/>
        <v>5.659942488336589E-2</v>
      </c>
      <c r="AA65" s="24">
        <f t="shared" si="19"/>
        <v>5.5949631095614905E-2</v>
      </c>
      <c r="AB65" s="24">
        <f>+NAC!Y38</f>
        <v>5.5953255383185629E-2</v>
      </c>
      <c r="AD65" s="24">
        <f t="shared" si="17"/>
        <v>0.53773545053610339</v>
      </c>
      <c r="AE65" s="24">
        <f t="shared" si="17"/>
        <v>0.53792009561285958</v>
      </c>
      <c r="AF65" s="24">
        <f t="shared" si="17"/>
        <v>0.53557942420798144</v>
      </c>
      <c r="AG65" s="24">
        <f t="shared" si="17"/>
        <v>0.5334653933709641</v>
      </c>
      <c r="AH65" s="24">
        <f t="shared" si="17"/>
        <v>0.5382136256489396</v>
      </c>
      <c r="AI65" s="24">
        <f t="shared" si="17"/>
        <v>0.53576357271603414</v>
      </c>
      <c r="AJ65" s="24">
        <f t="shared" si="17"/>
        <v>0.53600067067892154</v>
      </c>
      <c r="AK65" s="24">
        <f t="shared" si="17"/>
        <v>0.53616399523949987</v>
      </c>
      <c r="AL65" s="24">
        <f t="shared" si="17"/>
        <v>0.53627294685326499</v>
      </c>
      <c r="AM65" s="24">
        <f t="shared" si="17"/>
        <v>0.53606682739211053</v>
      </c>
      <c r="AN65" s="24">
        <f t="shared" si="17"/>
        <v>0.53621956157536799</v>
      </c>
      <c r="AO65" s="24">
        <f>+NAC!AV38</f>
        <v>0.53622630867692167</v>
      </c>
      <c r="AQ65" s="24">
        <f t="shared" si="16"/>
        <v>-6.370027224646968E-4</v>
      </c>
      <c r="AR65" s="24">
        <f t="shared" si="18"/>
        <v>1.6686231439928534E-3</v>
      </c>
    </row>
    <row r="66" spans="2:44" x14ac:dyDescent="0.2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260.30730490252182</v>
      </c>
      <c r="F66" s="19" cm="1">
        <f t="array" ref="F66">+SUMPRODUCT($E$4:$P$4/100,NAC!$C39:$N39)/D$4*100</f>
        <v>260.49533942797439</v>
      </c>
      <c r="G66" s="19" cm="1">
        <f t="array" ref="G66">+SUMPRODUCT($E$5:$P$5/100,NAC!$C39:$N39)/D$5*100</f>
        <v>261.43791004229297</v>
      </c>
      <c r="H66" s="19" cm="1">
        <f t="array" ref="H66">+SUMPRODUCT($E$6:$P$6/100,NAC!$C39:$N39)/D$6*100</f>
        <v>260.56286888534788</v>
      </c>
      <c r="I66" s="19" cm="1">
        <f t="array" ref="I66">+SUMPRODUCT($E$7:$P$7/100,NAC!$C39:$N39)/D$7*100</f>
        <v>261.77550988689018</v>
      </c>
      <c r="J66" s="19" cm="1">
        <f t="array" ref="J66">+SUMPRODUCT($E$8:$P$8/100,NAC!$C39:$N39)/D$8*100</f>
        <v>261.42310804765498</v>
      </c>
      <c r="K66" s="19" cm="1">
        <f t="array" ref="K66">+SUMPRODUCT($E$9:$P$9/100,NAC!$C39:$N39)/D$9*100</f>
        <v>262.09341103156407</v>
      </c>
      <c r="L66" s="19" cm="1">
        <f t="array" ref="L66">+SUMPRODUCT($E$10:$P$10/100,NAC!$C39:$N39)/D$10*100</f>
        <v>261.98370145569885</v>
      </c>
      <c r="M66" s="19" cm="1">
        <f t="array" ref="M66">+SUMPRODUCT($E$11:$P$11/100,NAC!$C39:$N39)/D$11*100</f>
        <v>262.37512188709275</v>
      </c>
      <c r="N66" s="19" cm="1">
        <f t="array" ref="N66">+SUMPRODUCT($E$12:$P$12/100,NAC!$C39:$N39)/D$12*100</f>
        <v>262.48446106944346</v>
      </c>
      <c r="O66" s="19" cm="1">
        <f t="array" ref="O66">+SUMPRODUCT(_xlfn.ANCHORARRAY($E$30)/100,$E66:$N66)/$D$14*100</f>
        <v>261.72523890139627</v>
      </c>
      <c r="Q66" s="24">
        <f t="shared" si="19"/>
        <v>2.9251076972437895E-2</v>
      </c>
      <c r="R66" s="24">
        <f t="shared" si="19"/>
        <v>2.9588866924502577E-2</v>
      </c>
      <c r="S66" s="24">
        <f t="shared" si="19"/>
        <v>2.9679111329754537E-2</v>
      </c>
      <c r="T66" s="24">
        <f t="shared" si="19"/>
        <v>3.0759685297386152E-2</v>
      </c>
      <c r="U66" s="24">
        <f t="shared" si="19"/>
        <v>3.0282024437223498E-2</v>
      </c>
      <c r="V66" s="24">
        <f t="shared" si="19"/>
        <v>3.05734528310182E-2</v>
      </c>
      <c r="W66" s="24">
        <f t="shared" si="19"/>
        <v>3.093396598243392E-2</v>
      </c>
      <c r="X66" s="24">
        <f t="shared" si="19"/>
        <v>3.1691265901665044E-2</v>
      </c>
      <c r="Y66" s="24">
        <f t="shared" si="19"/>
        <v>3.1992599360249896E-2</v>
      </c>
      <c r="Z66" s="24">
        <f t="shared" si="19"/>
        <v>3.3483632029450039E-2</v>
      </c>
      <c r="AA66" s="24">
        <f t="shared" si="19"/>
        <v>3.1259569765717865E-2</v>
      </c>
      <c r="AB66" s="24">
        <f>+NAC!Y39</f>
        <v>3.124183133405678E-2</v>
      </c>
      <c r="AD66" s="24">
        <f t="shared" si="17"/>
        <v>0.50265543516702005</v>
      </c>
      <c r="AE66" s="24">
        <f t="shared" si="17"/>
        <v>0.5038419134979919</v>
      </c>
      <c r="AF66" s="24">
        <f t="shared" si="17"/>
        <v>0.50118127223556019</v>
      </c>
      <c r="AG66" s="24">
        <f t="shared" si="17"/>
        <v>0.50192240245048803</v>
      </c>
      <c r="AH66" s="24">
        <f t="shared" si="17"/>
        <v>0.50546668798109895</v>
      </c>
      <c r="AI66" s="24">
        <f t="shared" si="17"/>
        <v>0.50395599810965974</v>
      </c>
      <c r="AJ66" s="24">
        <f t="shared" si="17"/>
        <v>0.5041376623513707</v>
      </c>
      <c r="AK66" s="24">
        <f t="shared" si="17"/>
        <v>0.50609856966140621</v>
      </c>
      <c r="AL66" s="24">
        <f t="shared" si="17"/>
        <v>0.50699190482449241</v>
      </c>
      <c r="AM66" s="24">
        <f t="shared" si="17"/>
        <v>0.50982881192422269</v>
      </c>
      <c r="AN66" s="24">
        <f t="shared" si="17"/>
        <v>0.50540055898270086</v>
      </c>
      <c r="AO66" s="24">
        <f>+NAC!AV39</f>
        <v>0.50542307903998496</v>
      </c>
      <c r="AQ66" s="24">
        <f t="shared" si="16"/>
        <v>-4.232555057012144E-3</v>
      </c>
      <c r="AR66" s="24">
        <f t="shared" si="18"/>
        <v>-7.173376757202643E-3</v>
      </c>
    </row>
    <row r="67" spans="2:44" x14ac:dyDescent="0.2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271.8061219066056</v>
      </c>
      <c r="F67" s="19" cm="1">
        <f t="array" ref="F67">+SUMPRODUCT($E$4:$P$4/100,NAC!$C40:$N40)/D$4*100</f>
        <v>272.00717625658967</v>
      </c>
      <c r="G67" s="19" cm="1">
        <f t="array" ref="G67">+SUMPRODUCT($E$5:$P$5/100,NAC!$C40:$N40)/D$5*100</f>
        <v>272.79828001798137</v>
      </c>
      <c r="H67" s="19" cm="1">
        <f t="array" ref="H67">+SUMPRODUCT($E$6:$P$6/100,NAC!$C40:$N40)/D$6*100</f>
        <v>271.82605734507268</v>
      </c>
      <c r="I67" s="19" cm="1">
        <f t="array" ref="I67">+SUMPRODUCT($E$7:$P$7/100,NAC!$C40:$N40)/D$7*100</f>
        <v>273.13813945639623</v>
      </c>
      <c r="J67" s="19" cm="1">
        <f t="array" ref="J67">+SUMPRODUCT($E$8:$P$8/100,NAC!$C40:$N40)/D$8*100</f>
        <v>272.66283493846726</v>
      </c>
      <c r="K67" s="19" cm="1">
        <f t="array" ref="K67">+SUMPRODUCT($E$9:$P$9/100,NAC!$C40:$N40)/D$9*100</f>
        <v>273.29970766565503</v>
      </c>
      <c r="L67" s="19" cm="1">
        <f t="array" ref="L67">+SUMPRODUCT($E$10:$P$10/100,NAC!$C40:$N40)/D$10*100</f>
        <v>273.02109030897196</v>
      </c>
      <c r="M67" s="19" cm="1">
        <f t="array" ref="M67">+SUMPRODUCT($E$11:$P$11/100,NAC!$C40:$N40)/D$11*100</f>
        <v>273.30115778333197</v>
      </c>
      <c r="N67" s="19" cm="1">
        <f t="array" ref="N67">+SUMPRODUCT($E$12:$P$12/100,NAC!$C40:$N40)/D$12*100</f>
        <v>272.99748548069635</v>
      </c>
      <c r="O67" s="19" cm="1">
        <f t="array" ref="O67">+SUMPRODUCT(_xlfn.ANCHORARRAY($E$30)/100,$E67:$N67)/$D$14*100</f>
        <v>272.81427113138835</v>
      </c>
      <c r="Q67" s="24">
        <f t="shared" si="19"/>
        <v>4.4174008133923692E-2</v>
      </c>
      <c r="R67" s="24">
        <f t="shared" si="19"/>
        <v>4.41921028372112E-2</v>
      </c>
      <c r="S67" s="24">
        <f t="shared" si="19"/>
        <v>4.3453414900121556E-2</v>
      </c>
      <c r="T67" s="24">
        <f t="shared" si="19"/>
        <v>4.3226375683945939E-2</v>
      </c>
      <c r="U67" s="24">
        <f t="shared" si="19"/>
        <v>4.3406006827818588E-2</v>
      </c>
      <c r="V67" s="24">
        <f t="shared" si="19"/>
        <v>4.2994389343590012E-2</v>
      </c>
      <c r="W67" s="24">
        <f t="shared" si="19"/>
        <v>4.2756880419025034E-2</v>
      </c>
      <c r="X67" s="24">
        <f t="shared" si="19"/>
        <v>4.2130059205761405E-2</v>
      </c>
      <c r="Y67" s="24">
        <f t="shared" si="19"/>
        <v>4.1642804461243799E-2</v>
      </c>
      <c r="Z67" s="24">
        <f t="shared" si="19"/>
        <v>4.005198771927132E-2</v>
      </c>
      <c r="AA67" s="24">
        <f t="shared" si="19"/>
        <v>4.236898312344195E-2</v>
      </c>
      <c r="AB67" s="24">
        <f>+NAC!Y40</f>
        <v>4.2388321197130985E-2</v>
      </c>
      <c r="AD67" s="24">
        <f t="shared" si="17"/>
        <v>0.52130491215455654</v>
      </c>
      <c r="AE67" s="24">
        <f t="shared" si="17"/>
        <v>0.52249968180701534</v>
      </c>
      <c r="AF67" s="24">
        <f t="shared" ref="AF67:AN95" si="20">+G67/G55-1</f>
        <v>0.51917825724751276</v>
      </c>
      <c r="AG67" s="24">
        <f t="shared" si="20"/>
        <v>0.51940897913215944</v>
      </c>
      <c r="AH67" s="24">
        <f t="shared" si="20"/>
        <v>0.52309905550915592</v>
      </c>
      <c r="AI67" s="24">
        <f t="shared" si="20"/>
        <v>0.52120363213286502</v>
      </c>
      <c r="AJ67" s="24">
        <f t="shared" si="20"/>
        <v>0.52110696700759584</v>
      </c>
      <c r="AK67" s="24">
        <f t="shared" si="20"/>
        <v>0.52210564663507464</v>
      </c>
      <c r="AL67" s="24">
        <f t="shared" si="20"/>
        <v>0.52218896896687061</v>
      </c>
      <c r="AM67" s="24">
        <f t="shared" si="20"/>
        <v>0.52274372958922544</v>
      </c>
      <c r="AN67" s="24">
        <f t="shared" si="20"/>
        <v>0.52167070185528486</v>
      </c>
      <c r="AO67" s="24">
        <f>+NAC!AV40</f>
        <v>0.52172094224510812</v>
      </c>
      <c r="AQ67" s="24">
        <f t="shared" si="16"/>
        <v>4.122020414652372E-3</v>
      </c>
      <c r="AR67" s="24">
        <f t="shared" si="18"/>
        <v>-1.4388174346688931E-3</v>
      </c>
    </row>
    <row r="68" spans="2:44" x14ac:dyDescent="0.2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281.49196014954151</v>
      </c>
      <c r="F68" s="19" cm="1">
        <f t="array" ref="F68">+SUMPRODUCT($E$4:$P$4/100,NAC!$C41:$N41)/D$4*100</f>
        <v>281.87282376278807</v>
      </c>
      <c r="G68" s="19" cm="1">
        <f t="array" ref="G68">+SUMPRODUCT($E$5:$P$5/100,NAC!$C41:$N41)/D$5*100</f>
        <v>282.81363058169745</v>
      </c>
      <c r="H68" s="19" cm="1">
        <f t="array" ref="H68">+SUMPRODUCT($E$6:$P$6/100,NAC!$C41:$N41)/D$6*100</f>
        <v>281.96364941815642</v>
      </c>
      <c r="I68" s="19" cm="1">
        <f t="array" ref="I68">+SUMPRODUCT($E$7:$P$7/100,NAC!$C41:$N41)/D$7*100</f>
        <v>283.36067945635517</v>
      </c>
      <c r="J68" s="19" cm="1">
        <f t="array" ref="J68">+SUMPRODUCT($E$8:$P$8/100,NAC!$C41:$N41)/D$8*100</f>
        <v>282.87717134642992</v>
      </c>
      <c r="K68" s="19" cm="1">
        <f t="array" ref="K68">+SUMPRODUCT($E$9:$P$9/100,NAC!$C41:$N41)/D$9*100</f>
        <v>283.68586814795651</v>
      </c>
      <c r="L68" s="19" cm="1">
        <f t="array" ref="L68">+SUMPRODUCT($E$10:$P$10/100,NAC!$C41:$N41)/D$10*100</f>
        <v>283.4628580999393</v>
      </c>
      <c r="M68" s="19" cm="1">
        <f t="array" ref="M68">+SUMPRODUCT($E$11:$P$11/100,NAC!$C41:$N41)/D$11*100</f>
        <v>283.73923628197667</v>
      </c>
      <c r="N68" s="19" cm="1">
        <f t="array" ref="N68">+SUMPRODUCT($E$12:$P$12/100,NAC!$C41:$N41)/D$12*100</f>
        <v>283.5581594006818</v>
      </c>
      <c r="O68" s="19" cm="1">
        <f t="array" ref="O68">+SUMPRODUCT(_xlfn.ANCHORARRAY($E$30)/100,$E68:$N68)/$D$14*100</f>
        <v>283.09507523588843</v>
      </c>
      <c r="Q68" s="24">
        <f t="shared" si="19"/>
        <v>3.563509966219236E-2</v>
      </c>
      <c r="R68" s="24">
        <f t="shared" si="19"/>
        <v>3.6269805973398128E-2</v>
      </c>
      <c r="S68" s="24">
        <f t="shared" si="19"/>
        <v>3.6713393365441771E-2</v>
      </c>
      <c r="T68" s="24">
        <f t="shared" si="19"/>
        <v>3.7294408682146507E-2</v>
      </c>
      <c r="U68" s="24">
        <f t="shared" si="19"/>
        <v>3.7426263576020524E-2</v>
      </c>
      <c r="V68" s="24">
        <f t="shared" si="19"/>
        <v>3.7461417909293582E-2</v>
      </c>
      <c r="W68" s="24">
        <f t="shared" si="19"/>
        <v>3.8002823241243711E-2</v>
      </c>
      <c r="X68" s="24">
        <f t="shared" si="19"/>
        <v>3.8245279070384663E-2</v>
      </c>
      <c r="Y68" s="24">
        <f t="shared" si="19"/>
        <v>3.8192587925001797E-2</v>
      </c>
      <c r="Z68" s="24">
        <f t="shared" si="19"/>
        <v>3.8684143560480555E-2</v>
      </c>
      <c r="AA68" s="24">
        <f t="shared" si="19"/>
        <v>3.7684260657862678E-2</v>
      </c>
      <c r="AB68" s="24">
        <f>+NAC!Y41</f>
        <v>3.7677619774117987E-2</v>
      </c>
      <c r="AD68" s="24">
        <f t="shared" ref="AD68:AD99" si="21">+E68/E56-1</f>
        <v>0.53860808489078726</v>
      </c>
      <c r="AE68" s="24">
        <f t="shared" ref="AE68:AE99" si="22">+F68/F56-1</f>
        <v>0.53988977544120931</v>
      </c>
      <c r="AF68" s="24">
        <f t="shared" si="20"/>
        <v>0.53607824565938533</v>
      </c>
      <c r="AG68" s="24">
        <f t="shared" si="20"/>
        <v>0.53728981901269823</v>
      </c>
      <c r="AH68" s="24">
        <f t="shared" si="20"/>
        <v>0.54010508619529363</v>
      </c>
      <c r="AI68" s="24">
        <f t="shared" si="20"/>
        <v>0.53830290429046213</v>
      </c>
      <c r="AJ68" s="24">
        <f t="shared" si="20"/>
        <v>0.53843422000570751</v>
      </c>
      <c r="AK68" s="24">
        <f t="shared" si="20"/>
        <v>0.53957544760729448</v>
      </c>
      <c r="AL68" s="24">
        <f t="shared" si="20"/>
        <v>0.53900319224691917</v>
      </c>
      <c r="AM68" s="24">
        <f t="shared" si="20"/>
        <v>0.53993457984277238</v>
      </c>
      <c r="AN68" s="24">
        <f t="shared" si="20"/>
        <v>0.53888425138543306</v>
      </c>
      <c r="AO68" s="24">
        <f>+NAC!AV41</f>
        <v>0.53891487113279979</v>
      </c>
      <c r="AQ68" s="24">
        <f t="shared" si="16"/>
        <v>-3.0490438982881951E-3</v>
      </c>
      <c r="AR68" s="24">
        <f t="shared" si="18"/>
        <v>-1.3264949519851132E-3</v>
      </c>
    </row>
    <row r="69" spans="2:44" x14ac:dyDescent="0.2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290.39436544370443</v>
      </c>
      <c r="F69" s="19" cm="1">
        <f t="array" ref="F69">+SUMPRODUCT($E$4:$P$4/100,NAC!$C42:$N42)/D$4*100</f>
        <v>290.43408207263764</v>
      </c>
      <c r="G69" s="19" cm="1">
        <f t="array" ref="G69">+SUMPRODUCT($E$5:$P$5/100,NAC!$C42:$N42)/D$5*100</f>
        <v>290.96002249430757</v>
      </c>
      <c r="H69" s="19" cm="1">
        <f t="array" ref="H69">+SUMPRODUCT($E$6:$P$6/100,NAC!$C42:$N42)/D$6*100</f>
        <v>289.96123972062151</v>
      </c>
      <c r="I69" s="19" cm="1">
        <f t="array" ref="I69">+SUMPRODUCT($E$7:$P$7/100,NAC!$C42:$N42)/D$7*100</f>
        <v>291.13663444181947</v>
      </c>
      <c r="J69" s="19" cm="1">
        <f t="array" ref="J69">+SUMPRODUCT($E$8:$P$8/100,NAC!$C42:$N42)/D$8*100</f>
        <v>290.58081888487811</v>
      </c>
      <c r="K69" s="19" cm="1">
        <f t="array" ref="K69">+SUMPRODUCT($E$9:$P$9/100,NAC!$C42:$N42)/D$9*100</f>
        <v>291.08975479881195</v>
      </c>
      <c r="L69" s="19" cm="1">
        <f t="array" ref="L69">+SUMPRODUCT($E$10:$P$10/100,NAC!$C42:$N42)/D$10*100</f>
        <v>290.60315381596206</v>
      </c>
      <c r="M69" s="19" cm="1">
        <f t="array" ref="M69">+SUMPRODUCT($E$11:$P$11/100,NAC!$C42:$N42)/D$11*100</f>
        <v>290.65250174990649</v>
      </c>
      <c r="N69" s="19" cm="1">
        <f t="array" ref="N69">+SUMPRODUCT($E$12:$P$12/100,NAC!$C42:$N42)/D$12*100</f>
        <v>289.98303428483945</v>
      </c>
      <c r="O69" s="19" cm="1">
        <f t="array" ref="O69">+SUMPRODUCT(_xlfn.ANCHORARRAY($E$30)/100,$E69:$N69)/$D$14*100</f>
        <v>290.54259798372635</v>
      </c>
      <c r="Q69" s="24">
        <f t="shared" si="19"/>
        <v>3.1625788848226977E-2</v>
      </c>
      <c r="R69" s="24">
        <f t="shared" si="19"/>
        <v>3.037276951911605E-2</v>
      </c>
      <c r="S69" s="24">
        <f t="shared" si="19"/>
        <v>2.8804806528788696E-2</v>
      </c>
      <c r="T69" s="24">
        <f t="shared" si="19"/>
        <v>2.8363905485577545E-2</v>
      </c>
      <c r="U69" s="24">
        <f t="shared" si="19"/>
        <v>2.7441898432707612E-2</v>
      </c>
      <c r="V69" s="24">
        <f t="shared" si="19"/>
        <v>2.7233189238214717E-2</v>
      </c>
      <c r="W69" s="24">
        <f t="shared" si="19"/>
        <v>2.6098891351873599E-2</v>
      </c>
      <c r="X69" s="24">
        <f t="shared" si="19"/>
        <v>2.5189528405535677E-2</v>
      </c>
      <c r="Y69" s="24">
        <f t="shared" si="19"/>
        <v>2.436485541625788E-2</v>
      </c>
      <c r="Z69" s="24">
        <f t="shared" si="19"/>
        <v>2.265804975507324E-2</v>
      </c>
      <c r="AA69" s="24">
        <f t="shared" si="19"/>
        <v>2.6307496665677776E-2</v>
      </c>
      <c r="AB69" s="24">
        <f>+NAC!Y42</f>
        <v>2.6329907511657868E-2</v>
      </c>
      <c r="AD69" s="24">
        <f t="shared" si="21"/>
        <v>0.53666444918521883</v>
      </c>
      <c r="AE69" s="24">
        <f t="shared" si="22"/>
        <v>0.53605828167381508</v>
      </c>
      <c r="AF69" s="24">
        <f t="shared" si="20"/>
        <v>0.5298065135831227</v>
      </c>
      <c r="AG69" s="24">
        <f t="shared" si="20"/>
        <v>0.53058608394583984</v>
      </c>
      <c r="AH69" s="24">
        <f t="shared" si="20"/>
        <v>0.53152279184073903</v>
      </c>
      <c r="AI69" s="24">
        <f t="shared" si="20"/>
        <v>0.52969611463048905</v>
      </c>
      <c r="AJ69" s="24">
        <f t="shared" si="20"/>
        <v>0.52827412403965424</v>
      </c>
      <c r="AK69" s="24">
        <f t="shared" si="20"/>
        <v>0.52815124305816696</v>
      </c>
      <c r="AL69" s="24">
        <f t="shared" si="20"/>
        <v>0.52617267106735777</v>
      </c>
      <c r="AM69" s="24">
        <f t="shared" si="20"/>
        <v>0.52486881895681359</v>
      </c>
      <c r="AN69" s="24">
        <f t="shared" si="20"/>
        <v>0.52901976371963033</v>
      </c>
      <c r="AO69" s="24">
        <f>+NAC!AV42</f>
        <v>0.52907676385795277</v>
      </c>
      <c r="AQ69" s="24">
        <f t="shared" si="16"/>
        <v>8.9677390931537371E-3</v>
      </c>
      <c r="AR69" s="24">
        <f t="shared" si="18"/>
        <v>1.1795630228405241E-2</v>
      </c>
    </row>
    <row r="70" spans="2:44" x14ac:dyDescent="0.2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297.41606446341558</v>
      </c>
      <c r="F70" s="19" cm="1">
        <f t="array" ref="F70">+SUMPRODUCT($E$4:$P$4/100,NAC!$C43:$N43)/D$4*100</f>
        <v>297.39774085548731</v>
      </c>
      <c r="G70" s="19" cm="1">
        <f t="array" ref="G70">+SUMPRODUCT($E$5:$P$5/100,NAC!$C43:$N43)/D$5*100</f>
        <v>297.77668717329561</v>
      </c>
      <c r="H70" s="19" cm="1">
        <f t="array" ref="H70">+SUMPRODUCT($E$6:$P$6/100,NAC!$C43:$N43)/D$6*100</f>
        <v>296.75363934945136</v>
      </c>
      <c r="I70" s="19" cm="1">
        <f t="array" ref="I70">+SUMPRODUCT($E$7:$P$7/100,NAC!$C43:$N43)/D$7*100</f>
        <v>297.89587831458931</v>
      </c>
      <c r="J70" s="19" cm="1">
        <f t="array" ref="J70">+SUMPRODUCT($E$8:$P$8/100,NAC!$C43:$N43)/D$8*100</f>
        <v>297.35625110732695</v>
      </c>
      <c r="K70" s="19" cm="1">
        <f t="array" ref="K70">+SUMPRODUCT($E$9:$P$9/100,NAC!$C43:$N43)/D$9*100</f>
        <v>297.75606546402173</v>
      </c>
      <c r="L70" s="19" cm="1">
        <f t="array" ref="L70">+SUMPRODUCT($E$10:$P$10/100,NAC!$C43:$N43)/D$10*100</f>
        <v>297.23690818945323</v>
      </c>
      <c r="M70" s="19" cm="1">
        <f t="array" ref="M70">+SUMPRODUCT($E$11:$P$11/100,NAC!$C43:$N43)/D$11*100</f>
        <v>297.18488008937169</v>
      </c>
      <c r="N70" s="19" cm="1">
        <f t="array" ref="N70">+SUMPRODUCT($E$12:$P$12/100,NAC!$C43:$N43)/D$12*100</f>
        <v>296.40195277158978</v>
      </c>
      <c r="O70" s="19" cm="1">
        <f t="array" ref="O70">+SUMPRODUCT(_xlfn.ANCHORARRAY($E$30)/100,$E70:$N70)/$D$14*100</f>
        <v>297.21994820666811</v>
      </c>
      <c r="Q70" s="24">
        <f t="shared" si="19"/>
        <v>2.417987349369688E-2</v>
      </c>
      <c r="R70" s="24">
        <f t="shared" si="19"/>
        <v>2.3976727294381606E-2</v>
      </c>
      <c r="S70" s="24">
        <f t="shared" si="19"/>
        <v>2.34281830904155E-2</v>
      </c>
      <c r="T70" s="24">
        <f t="shared" si="19"/>
        <v>2.3425198607146092E-2</v>
      </c>
      <c r="U70" s="24">
        <f t="shared" si="19"/>
        <v>2.321674112132599E-2</v>
      </c>
      <c r="V70" s="24">
        <f t="shared" si="19"/>
        <v>2.3316859827327896E-2</v>
      </c>
      <c r="W70" s="24">
        <f t="shared" si="19"/>
        <v>2.2901220518108723E-2</v>
      </c>
      <c r="X70" s="24">
        <f t="shared" si="19"/>
        <v>2.282753743853827E-2</v>
      </c>
      <c r="Y70" s="24">
        <f t="shared" si="19"/>
        <v>2.247487394788017E-2</v>
      </c>
      <c r="Z70" s="24">
        <f t="shared" si="19"/>
        <v>2.2135496659591691E-2</v>
      </c>
      <c r="AA70" s="24">
        <f t="shared" si="19"/>
        <v>2.2982344996157034E-2</v>
      </c>
      <c r="AB70" s="24">
        <f>+NAC!Y43</f>
        <v>2.2997872083032611E-2</v>
      </c>
      <c r="AD70" s="24">
        <f t="shared" si="21"/>
        <v>0.50718227998661392</v>
      </c>
      <c r="AE70" s="24">
        <f t="shared" si="22"/>
        <v>0.50779364042437947</v>
      </c>
      <c r="AF70" s="24">
        <f t="shared" si="20"/>
        <v>0.5018073871711799</v>
      </c>
      <c r="AG70" s="24">
        <f t="shared" si="20"/>
        <v>0.5046524165787214</v>
      </c>
      <c r="AH70" s="24">
        <f t="shared" si="20"/>
        <v>0.50471652094849206</v>
      </c>
      <c r="AI70" s="24">
        <f t="shared" si="20"/>
        <v>0.50351549583737354</v>
      </c>
      <c r="AJ70" s="24">
        <f t="shared" si="20"/>
        <v>0.50301635105828657</v>
      </c>
      <c r="AK70" s="24">
        <f t="shared" si="20"/>
        <v>0.50354325019990931</v>
      </c>
      <c r="AL70" s="24">
        <f t="shared" si="20"/>
        <v>0.50131143096159425</v>
      </c>
      <c r="AM70" s="24">
        <f t="shared" si="20"/>
        <v>0.5017544967171681</v>
      </c>
      <c r="AN70" s="24">
        <f t="shared" si="20"/>
        <v>0.50338046734742292</v>
      </c>
      <c r="AO70" s="24">
        <f>+NAC!AV43</f>
        <v>0.50345937843928579</v>
      </c>
      <c r="AQ70" s="24">
        <f t="shared" si="16"/>
        <v>2.0443768341051882E-3</v>
      </c>
      <c r="AR70" s="24">
        <f t="shared" si="18"/>
        <v>5.4277832694458183E-3</v>
      </c>
    </row>
    <row r="71" spans="2:44" x14ac:dyDescent="0.2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306.24169855025468</v>
      </c>
      <c r="F71" s="19" cm="1">
        <f t="array" ref="F71">+SUMPRODUCT($E$4:$P$4/100,NAC!$C44:$N44)/D$4*100</f>
        <v>306.10745404292447</v>
      </c>
      <c r="G71" s="19" cm="1">
        <f t="array" ref="G71">+SUMPRODUCT($E$5:$P$5/100,NAC!$C44:$N44)/D$5*100</f>
        <v>306.30817157263726</v>
      </c>
      <c r="H71" s="19" cm="1">
        <f t="array" ref="H71">+SUMPRODUCT($E$6:$P$6/100,NAC!$C44:$N44)/D$6*100</f>
        <v>305.15324663527821</v>
      </c>
      <c r="I71" s="19" cm="1">
        <f t="array" ref="I71">+SUMPRODUCT($E$7:$P$7/100,NAC!$C44:$N44)/D$7*100</f>
        <v>306.37318791456119</v>
      </c>
      <c r="J71" s="19" cm="1">
        <f t="array" ref="J71">+SUMPRODUCT($E$8:$P$8/100,NAC!$C44:$N44)/D$8*100</f>
        <v>305.69832467519291</v>
      </c>
      <c r="K71" s="19" cm="1">
        <f t="array" ref="K71">+SUMPRODUCT($E$9:$P$9/100,NAC!$C44:$N44)/D$9*100</f>
        <v>305.95879770785689</v>
      </c>
      <c r="L71" s="19" cm="1">
        <f t="array" ref="L71">+SUMPRODUCT($E$10:$P$10/100,NAC!$C44:$N44)/D$10*100</f>
        <v>305.31321136361493</v>
      </c>
      <c r="M71" s="19" cm="1">
        <f t="array" ref="M71">+SUMPRODUCT($E$11:$P$11/100,NAC!$C44:$N44)/D$11*100</f>
        <v>305.16719874086402</v>
      </c>
      <c r="N71" s="19" cm="1">
        <f t="array" ref="N71">+SUMPRODUCT($E$12:$P$12/100,NAC!$C44:$N44)/D$12*100</f>
        <v>304.12472231542745</v>
      </c>
      <c r="O71" s="19" cm="1">
        <f t="array" ref="O71">+SUMPRODUCT(_xlfn.ANCHORARRAY($E$30)/100,$E71:$N71)/$D$14*100</f>
        <v>305.43367191880571</v>
      </c>
      <c r="Q71" s="24">
        <f t="shared" si="19"/>
        <v>2.9674369146003965E-2</v>
      </c>
      <c r="R71" s="24">
        <f t="shared" si="19"/>
        <v>2.9286413415189338E-2</v>
      </c>
      <c r="S71" s="24">
        <f t="shared" si="19"/>
        <v>2.8650612243451556E-2</v>
      </c>
      <c r="T71" s="24">
        <f t="shared" si="19"/>
        <v>2.8304984916918352E-2</v>
      </c>
      <c r="U71" s="24">
        <f t="shared" si="19"/>
        <v>2.8457290674627878E-2</v>
      </c>
      <c r="V71" s="24">
        <f t="shared" si="19"/>
        <v>2.8054138888289115E-2</v>
      </c>
      <c r="W71" s="24">
        <f t="shared" si="19"/>
        <v>2.7548497563104402E-2</v>
      </c>
      <c r="X71" s="24">
        <f t="shared" si="19"/>
        <v>2.7171266258139148E-2</v>
      </c>
      <c r="Y71" s="24">
        <f t="shared" si="19"/>
        <v>2.6859773784897234E-2</v>
      </c>
      <c r="Z71" s="24">
        <f t="shared" si="19"/>
        <v>2.6055056222213491E-2</v>
      </c>
      <c r="AA71" s="24">
        <f t="shared" si="19"/>
        <v>2.7635169717566521E-2</v>
      </c>
      <c r="AB71" s="24">
        <f>+NAC!Y44</f>
        <v>2.7628533128037702E-2</v>
      </c>
      <c r="AD71" s="24">
        <f t="shared" si="21"/>
        <v>0.4849324771728476</v>
      </c>
      <c r="AE71" s="24">
        <f t="shared" si="22"/>
        <v>0.48601175295028631</v>
      </c>
      <c r="AF71" s="24">
        <f t="shared" si="20"/>
        <v>0.48067532785820943</v>
      </c>
      <c r="AG71" s="24">
        <f t="shared" si="20"/>
        <v>0.48344544740546858</v>
      </c>
      <c r="AH71" s="24">
        <f t="shared" si="20"/>
        <v>0.48396553570670497</v>
      </c>
      <c r="AI71" s="24">
        <f t="shared" si="20"/>
        <v>0.48289577037935127</v>
      </c>
      <c r="AJ71" s="24">
        <f t="shared" si="20"/>
        <v>0.48236660500518203</v>
      </c>
      <c r="AK71" s="24">
        <f t="shared" si="20"/>
        <v>0.48300353586186096</v>
      </c>
      <c r="AL71" s="24">
        <f t="shared" si="20"/>
        <v>0.48130250812536102</v>
      </c>
      <c r="AM71" s="24">
        <f t="shared" si="20"/>
        <v>0.48223466233285217</v>
      </c>
      <c r="AN71" s="24">
        <f t="shared" si="20"/>
        <v>0.48279116191208482</v>
      </c>
      <c r="AO71" s="24">
        <f>+NAC!AV44</f>
        <v>0.48285857441267832</v>
      </c>
      <c r="AQ71" s="24">
        <f t="shared" si="16"/>
        <v>3.6193129237904742E-3</v>
      </c>
      <c r="AR71" s="24">
        <f t="shared" si="18"/>
        <v>2.6978148399954271E-3</v>
      </c>
    </row>
    <row r="72" spans="2:44" x14ac:dyDescent="0.2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311.38807253155369</v>
      </c>
      <c r="F72" s="19" cm="1">
        <f t="array" ref="F72">+SUMPRODUCT($E$4:$P$4/100,NAC!$C45:$N45)/D$4*100</f>
        <v>311.03369879068572</v>
      </c>
      <c r="G72" s="19" cm="1">
        <f t="array" ref="G72">+SUMPRODUCT($E$5:$P$5/100,NAC!$C45:$N45)/D$5*100</f>
        <v>310.88365109619798</v>
      </c>
      <c r="H72" s="19" cm="1">
        <f t="array" ref="H72">+SUMPRODUCT($E$6:$P$6/100,NAC!$C45:$N45)/D$6*100</f>
        <v>309.67523782254295</v>
      </c>
      <c r="I72" s="19" cm="1">
        <f t="array" ref="I72">+SUMPRODUCT($E$7:$P$7/100,NAC!$C45:$N45)/D$7*100</f>
        <v>310.84990331339947</v>
      </c>
      <c r="J72" s="19" cm="1">
        <f t="array" ref="J72">+SUMPRODUCT($E$8:$P$8/100,NAC!$C45:$N45)/D$8*100</f>
        <v>310.07722036562211</v>
      </c>
      <c r="K72" s="19" cm="1">
        <f t="array" ref="K72">+SUMPRODUCT($E$9:$P$9/100,NAC!$C45:$N45)/D$9*100</f>
        <v>310.25773858564582</v>
      </c>
      <c r="L72" s="19" cm="1">
        <f t="array" ref="L72">+SUMPRODUCT($E$10:$P$10/100,NAC!$C45:$N45)/D$10*100</f>
        <v>309.51790820923253</v>
      </c>
      <c r="M72" s="19" cm="1">
        <f t="array" ref="M72">+SUMPRODUCT($E$11:$P$11/100,NAC!$C45:$N45)/D$11*100</f>
        <v>309.29671410574298</v>
      </c>
      <c r="N72" s="19" cm="1">
        <f t="array" ref="N72">+SUMPRODUCT($E$12:$P$12/100,NAC!$C45:$N45)/D$12*100</f>
        <v>308.09442956905724</v>
      </c>
      <c r="O72" s="19" cm="1">
        <f t="array" ref="O72">+SUMPRODUCT(_xlfn.ANCHORARRAY($E$30)/100,$E72:$N72)/$D$14*100</f>
        <v>309.78713690683605</v>
      </c>
      <c r="Q72" s="24">
        <f t="shared" si="19"/>
        <v>1.6804941997323963E-2</v>
      </c>
      <c r="R72" s="24">
        <f t="shared" si="19"/>
        <v>1.6093187809371301E-2</v>
      </c>
      <c r="S72" s="24">
        <f t="shared" ref="S72:AA100" si="23">+G72/G71-1</f>
        <v>1.4937503952537234E-2</v>
      </c>
      <c r="T72" s="24">
        <f t="shared" si="23"/>
        <v>1.4818754960419733E-2</v>
      </c>
      <c r="U72" s="24">
        <f t="shared" si="23"/>
        <v>1.4611968590693802E-2</v>
      </c>
      <c r="V72" s="24">
        <f t="shared" si="23"/>
        <v>1.4324238430425851E-2</v>
      </c>
      <c r="W72" s="24">
        <f t="shared" si="23"/>
        <v>1.4050718299310816E-2</v>
      </c>
      <c r="X72" s="24">
        <f t="shared" si="23"/>
        <v>1.3771748778371729E-2</v>
      </c>
      <c r="Y72" s="24">
        <f t="shared" si="23"/>
        <v>1.3531976509656207E-2</v>
      </c>
      <c r="Z72" s="24">
        <f t="shared" si="23"/>
        <v>1.305289232459228E-2</v>
      </c>
      <c r="AA72" s="24">
        <f t="shared" si="23"/>
        <v>1.4253389158702889E-2</v>
      </c>
      <c r="AB72" s="24">
        <f>+NAC!Y45</f>
        <v>1.4255346260803492E-2</v>
      </c>
      <c r="AD72" s="24">
        <f t="shared" si="21"/>
        <v>0.46394574412162082</v>
      </c>
      <c r="AE72" s="24">
        <f t="shared" si="22"/>
        <v>0.4631900383164782</v>
      </c>
      <c r="AF72" s="24">
        <f t="shared" si="20"/>
        <v>0.45551228704055391</v>
      </c>
      <c r="AG72" s="24">
        <f t="shared" si="20"/>
        <v>0.45742435645530666</v>
      </c>
      <c r="AH72" s="24">
        <f t="shared" si="20"/>
        <v>0.45719228791076483</v>
      </c>
      <c r="AI72" s="24">
        <f t="shared" si="20"/>
        <v>0.45547360542389326</v>
      </c>
      <c r="AJ72" s="24">
        <f t="shared" si="20"/>
        <v>0.45361349883277402</v>
      </c>
      <c r="AK72" s="24">
        <f t="shared" si="20"/>
        <v>0.45322793946137274</v>
      </c>
      <c r="AL72" s="24">
        <f t="shared" si="20"/>
        <v>0.45086794746728875</v>
      </c>
      <c r="AM72" s="24">
        <f t="shared" si="20"/>
        <v>0.4498327297748026</v>
      </c>
      <c r="AN72" s="24">
        <f t="shared" si="20"/>
        <v>0.45461749891886405</v>
      </c>
      <c r="AO72" s="24">
        <f>+NAC!AV45</f>
        <v>0.45467780059071949</v>
      </c>
      <c r="AQ72" s="24">
        <f t="shared" si="16"/>
        <v>3.7520496727316832E-3</v>
      </c>
      <c r="AR72" s="24">
        <f t="shared" si="18"/>
        <v>1.411301434681822E-2</v>
      </c>
    </row>
    <row r="73" spans="2:44" x14ac:dyDescent="0.2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316.58557332692567</v>
      </c>
      <c r="F73" s="19" cm="1">
        <f t="array" ref="F73">+SUMPRODUCT($E$4:$P$4/100,NAC!$C46:$N46)/D$4*100</f>
        <v>316.39137453030355</v>
      </c>
      <c r="G73" s="19" cm="1">
        <f t="array" ref="G73">+SUMPRODUCT($E$5:$P$5/100,NAC!$C46:$N46)/D$5*100</f>
        <v>316.10271468402595</v>
      </c>
      <c r="H73" s="19" cm="1">
        <f t="array" ref="H73">+SUMPRODUCT($E$6:$P$6/100,NAC!$C46:$N46)/D$6*100</f>
        <v>314.97918715930314</v>
      </c>
      <c r="I73" s="19" cm="1">
        <f t="array" ref="I73">+SUMPRODUCT($E$7:$P$7/100,NAC!$C46:$N46)/D$7*100</f>
        <v>316.14970500592045</v>
      </c>
      <c r="J73" s="19" cm="1">
        <f t="array" ref="J73">+SUMPRODUCT($E$8:$P$8/100,NAC!$C46:$N46)/D$8*100</f>
        <v>315.41646166059621</v>
      </c>
      <c r="K73" s="19" cm="1">
        <f t="array" ref="K73">+SUMPRODUCT($E$9:$P$9/100,NAC!$C46:$N46)/D$9*100</f>
        <v>315.59141543787723</v>
      </c>
      <c r="L73" s="19" cm="1">
        <f t="array" ref="L73">+SUMPRODUCT($E$10:$P$10/100,NAC!$C46:$N46)/D$10*100</f>
        <v>314.95352420332443</v>
      </c>
      <c r="M73" s="19" cm="1">
        <f t="array" ref="M73">+SUMPRODUCT($E$11:$P$11/100,NAC!$C46:$N46)/D$11*100</f>
        <v>314.5780228939912</v>
      </c>
      <c r="N73" s="19" cm="1">
        <f t="array" ref="N73">+SUMPRODUCT($E$12:$P$12/100,NAC!$C46:$N46)/D$12*100</f>
        <v>313.62352558151514</v>
      </c>
      <c r="O73" s="19" cm="1">
        <f t="array" ref="O73">+SUMPRODUCT(_xlfn.ANCHORARRAY($E$30)/100,$E73:$N73)/$D$14*100</f>
        <v>315.14197035197463</v>
      </c>
      <c r="Q73" s="24">
        <f t="shared" ref="Q73:U124" si="24">+E73/E72-1</f>
        <v>1.6691393325109827E-2</v>
      </c>
      <c r="R73" s="24">
        <f t="shared" si="24"/>
        <v>1.7225386703912493E-2</v>
      </c>
      <c r="S73" s="24">
        <f t="shared" si="23"/>
        <v>1.678783547936713E-2</v>
      </c>
      <c r="T73" s="24">
        <f t="shared" si="23"/>
        <v>1.7127457054863404E-2</v>
      </c>
      <c r="U73" s="24">
        <f t="shared" si="23"/>
        <v>1.7049391478104248E-2</v>
      </c>
      <c r="V73" s="24">
        <f t="shared" si="23"/>
        <v>1.7219069780999741E-2</v>
      </c>
      <c r="W73" s="24">
        <f t="shared" si="23"/>
        <v>1.7191116252396332E-2</v>
      </c>
      <c r="X73" s="24">
        <f t="shared" si="23"/>
        <v>1.756155572884488E-2</v>
      </c>
      <c r="Y73" s="24">
        <f t="shared" si="23"/>
        <v>1.7075217897215111E-2</v>
      </c>
      <c r="Z73" s="24">
        <f t="shared" si="23"/>
        <v>1.794610834149668E-2</v>
      </c>
      <c r="AA73" s="24">
        <f t="shared" si="23"/>
        <v>1.7285525469538765E-2</v>
      </c>
      <c r="AB73" s="24">
        <f>+NAC!Y46</f>
        <v>1.729778582963748E-2</v>
      </c>
      <c r="AD73" s="24">
        <f t="shared" si="21"/>
        <v>0.44462712185963293</v>
      </c>
      <c r="AE73" s="24">
        <f t="shared" si="22"/>
        <v>0.44385065264853862</v>
      </c>
      <c r="AF73" s="24">
        <f t="shared" si="20"/>
        <v>0.43504962366685773</v>
      </c>
      <c r="AG73" s="24">
        <f t="shared" si="20"/>
        <v>0.43752565520677611</v>
      </c>
      <c r="AH73" s="24">
        <f t="shared" si="20"/>
        <v>0.43639191115578502</v>
      </c>
      <c r="AI73" s="24">
        <f t="shared" si="20"/>
        <v>0.43486864396133118</v>
      </c>
      <c r="AJ73" s="24">
        <f t="shared" si="20"/>
        <v>0.43248114528244397</v>
      </c>
      <c r="AK73" s="24">
        <f t="shared" si="20"/>
        <v>0.43226948493699879</v>
      </c>
      <c r="AL73" s="24">
        <f t="shared" si="20"/>
        <v>0.42886517846463401</v>
      </c>
      <c r="AM73" s="24">
        <f t="shared" si="20"/>
        <v>0.42859508271230884</v>
      </c>
      <c r="AN73" s="24">
        <f t="shared" si="20"/>
        <v>0.43380607004891991</v>
      </c>
      <c r="AO73" s="24">
        <f>+NAC!AV46</f>
        <v>0.43387980736721921</v>
      </c>
      <c r="AQ73" s="24">
        <f t="shared" si="16"/>
        <v>-1.2547150163868537E-3</v>
      </c>
      <c r="AR73" s="24">
        <f t="shared" si="18"/>
        <v>1.6032039147324095E-2</v>
      </c>
    </row>
    <row r="74" spans="2:44" x14ac:dyDescent="0.2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323.28984473427528</v>
      </c>
      <c r="F74" s="19" cm="1">
        <f t="array" ref="F74">+SUMPRODUCT($E$4:$P$4/100,NAC!$C47:$N47)/D$4*100</f>
        <v>323.29910972442968</v>
      </c>
      <c r="G74" s="19" cm="1">
        <f t="array" ref="G74">+SUMPRODUCT($E$5:$P$5/100,NAC!$C47:$N47)/D$5*100</f>
        <v>322.95505492537075</v>
      </c>
      <c r="H74" s="19" cm="1">
        <f t="array" ref="H74">+SUMPRODUCT($E$6:$P$6/100,NAC!$C47:$N47)/D$6*100</f>
        <v>322.04486999279925</v>
      </c>
      <c r="I74" s="19" cm="1">
        <f t="array" ref="I74">+SUMPRODUCT($E$7:$P$7/100,NAC!$C47:$N47)/D$7*100</f>
        <v>323.14602675892274</v>
      </c>
      <c r="J74" s="19" cm="1">
        <f t="array" ref="J74">+SUMPRODUCT($E$8:$P$8/100,NAC!$C47:$N47)/D$8*100</f>
        <v>322.48031893902629</v>
      </c>
      <c r="K74" s="19" cm="1">
        <f t="array" ref="K74">+SUMPRODUCT($E$9:$P$9/100,NAC!$C47:$N47)/D$9*100</f>
        <v>322.71457128925903</v>
      </c>
      <c r="L74" s="19" cm="1">
        <f t="array" ref="L74">+SUMPRODUCT($E$10:$P$10/100,NAC!$C47:$N47)/D$10*100</f>
        <v>322.24176464368776</v>
      </c>
      <c r="M74" s="19" cm="1">
        <f t="array" ref="M74">+SUMPRODUCT($E$11:$P$11/100,NAC!$C47:$N47)/D$11*100</f>
        <v>321.84637124035999</v>
      </c>
      <c r="N74" s="19" cm="1">
        <f t="array" ref="N74">+SUMPRODUCT($E$12:$P$12/100,NAC!$C47:$N47)/D$12*100</f>
        <v>321.2728430707848</v>
      </c>
      <c r="O74" s="19" cm="1">
        <f t="array" ref="O74">+SUMPRODUCT(_xlfn.ANCHORARRAY($E$30)/100,$E74:$N74)/$D$14*100</f>
        <v>322.3224578653921</v>
      </c>
      <c r="Q74" s="24">
        <f t="shared" si="24"/>
        <v>2.1176806437817053E-2</v>
      </c>
      <c r="R74" s="24">
        <f t="shared" si="24"/>
        <v>2.18328808880488E-2</v>
      </c>
      <c r="S74" s="24">
        <f t="shared" si="23"/>
        <v>2.167757479778154E-2</v>
      </c>
      <c r="T74" s="24">
        <f t="shared" si="23"/>
        <v>2.2432221307125966E-2</v>
      </c>
      <c r="U74" s="24">
        <f t="shared" si="23"/>
        <v>2.2129774730839324E-2</v>
      </c>
      <c r="V74" s="24">
        <f t="shared" si="23"/>
        <v>2.2395334857415072E-2</v>
      </c>
      <c r="W74" s="24">
        <f t="shared" si="23"/>
        <v>2.2570816260951032E-2</v>
      </c>
      <c r="X74" s="24">
        <f t="shared" si="23"/>
        <v>2.3140685467162081E-2</v>
      </c>
      <c r="Y74" s="24">
        <f t="shared" si="23"/>
        <v>2.3105073518813857E-2</v>
      </c>
      <c r="Z74" s="24">
        <f t="shared" si="23"/>
        <v>2.4390126585964511E-2</v>
      </c>
      <c r="AA74" s="24">
        <f t="shared" si="23"/>
        <v>2.2784929298365952E-2</v>
      </c>
      <c r="AB74" s="24">
        <f>+NAC!Y47</f>
        <v>2.2788697295737181E-2</v>
      </c>
      <c r="AD74" s="24">
        <f t="shared" si="21"/>
        <v>0.43634655718535686</v>
      </c>
      <c r="AE74" s="24">
        <f t="shared" si="22"/>
        <v>0.43627754978634181</v>
      </c>
      <c r="AF74" s="24">
        <f t="shared" si="20"/>
        <v>0.42704776932331412</v>
      </c>
      <c r="AG74" s="24">
        <f t="shared" si="20"/>
        <v>0.43068125487622844</v>
      </c>
      <c r="AH74" s="24">
        <f t="shared" si="20"/>
        <v>0.42866026812810976</v>
      </c>
      <c r="AI74" s="24">
        <f t="shared" si="20"/>
        <v>0.42750713934713436</v>
      </c>
      <c r="AJ74" s="24">
        <f t="shared" si="20"/>
        <v>0.42555103314988396</v>
      </c>
      <c r="AK74" s="24">
        <f t="shared" si="20"/>
        <v>0.4260093510816898</v>
      </c>
      <c r="AL74" s="24">
        <f t="shared" si="20"/>
        <v>0.42218592299698865</v>
      </c>
      <c r="AM74" s="24">
        <f t="shared" si="20"/>
        <v>0.42347913632136902</v>
      </c>
      <c r="AN74" s="24">
        <f t="shared" si="20"/>
        <v>0.42702167579449757</v>
      </c>
      <c r="AO74" s="24">
        <f>+NAC!AV47</f>
        <v>0.42710321326479672</v>
      </c>
      <c r="AQ74" s="24">
        <f t="shared" si="16"/>
        <v>-3.2133201481474583E-3</v>
      </c>
      <c r="AR74" s="24">
        <f t="shared" si="18"/>
        <v>1.2867420863987844E-2</v>
      </c>
    </row>
    <row r="75" spans="2:44" x14ac:dyDescent="0.2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329.96238369466232</v>
      </c>
      <c r="F75" s="19" cm="1">
        <f t="array" ref="F75">+SUMPRODUCT($E$4:$P$4/100,NAC!$C48:$N48)/D$4*100</f>
        <v>330.12222767451971</v>
      </c>
      <c r="G75" s="19" cm="1">
        <f t="array" ref="G75">+SUMPRODUCT($E$5:$P$5/100,NAC!$C48:$N48)/D$5*100</f>
        <v>329.69369858961903</v>
      </c>
      <c r="H75" s="19" cm="1">
        <f t="array" ref="H75">+SUMPRODUCT($E$6:$P$6/100,NAC!$C48:$N48)/D$6*100</f>
        <v>328.90948053340799</v>
      </c>
      <c r="I75" s="19" cm="1">
        <f t="array" ref="I75">+SUMPRODUCT($E$7:$P$7/100,NAC!$C48:$N48)/D$7*100</f>
        <v>329.99738225418253</v>
      </c>
      <c r="J75" s="19" cm="1">
        <f t="array" ref="J75">+SUMPRODUCT($E$8:$P$8/100,NAC!$C48:$N48)/D$8*100</f>
        <v>329.36914152188967</v>
      </c>
      <c r="K75" s="19" cm="1">
        <f t="array" ref="K75">+SUMPRODUCT($E$9:$P$9/100,NAC!$C48:$N48)/D$9*100</f>
        <v>329.65235192518651</v>
      </c>
      <c r="L75" s="19" cm="1">
        <f t="array" ref="L75">+SUMPRODUCT($E$10:$P$10/100,NAC!$C48:$N48)/D$10*100</f>
        <v>329.30065431333907</v>
      </c>
      <c r="M75" s="19" cm="1">
        <f t="array" ref="M75">+SUMPRODUCT($E$11:$P$11/100,NAC!$C48:$N48)/D$11*100</f>
        <v>328.82835553561279</v>
      </c>
      <c r="N75" s="19" cm="1">
        <f t="array" ref="N75">+SUMPRODUCT($E$12:$P$12/100,NAC!$C48:$N48)/D$12*100</f>
        <v>328.57387788001859</v>
      </c>
      <c r="O75" s="19" cm="1">
        <f t="array" ref="O75">+SUMPRODUCT(_xlfn.ANCHORARRAY($E$30)/100,$E75:$N75)/$D$14*100</f>
        <v>329.29215150383959</v>
      </c>
      <c r="Q75" s="24">
        <f t="shared" si="24"/>
        <v>2.0639494463154273E-2</v>
      </c>
      <c r="R75" s="24">
        <f t="shared" si="24"/>
        <v>2.1104660498155514E-2</v>
      </c>
      <c r="S75" s="24">
        <f t="shared" si="23"/>
        <v>2.0865577303954774E-2</v>
      </c>
      <c r="T75" s="24">
        <f t="shared" si="23"/>
        <v>2.1315695979762683E-2</v>
      </c>
      <c r="U75" s="24">
        <f t="shared" si="23"/>
        <v>2.1202041578469055E-2</v>
      </c>
      <c r="V75" s="24">
        <f t="shared" si="23"/>
        <v>2.136199382811288E-2</v>
      </c>
      <c r="W75" s="24">
        <f t="shared" si="23"/>
        <v>2.1498194544518734E-2</v>
      </c>
      <c r="X75" s="24">
        <f t="shared" si="23"/>
        <v>2.1905570426156595E-2</v>
      </c>
      <c r="Y75" s="24">
        <f t="shared" si="23"/>
        <v>2.1693531197338078E-2</v>
      </c>
      <c r="Z75" s="24">
        <f t="shared" si="23"/>
        <v>2.2725340677566042E-2</v>
      </c>
      <c r="AA75" s="24">
        <f t="shared" si="23"/>
        <v>2.1623357195166948E-2</v>
      </c>
      <c r="AB75" s="24">
        <f>+NAC!Y48</f>
        <v>2.1625270410040143E-2</v>
      </c>
      <c r="AD75" s="24">
        <f t="shared" si="21"/>
        <v>0.43270182016931158</v>
      </c>
      <c r="AE75" s="24">
        <f t="shared" si="22"/>
        <v>0.43308310546479478</v>
      </c>
      <c r="AF75" s="24">
        <f t="shared" si="20"/>
        <v>0.42374381537645056</v>
      </c>
      <c r="AG75" s="24">
        <f t="shared" si="20"/>
        <v>0.42812293983830996</v>
      </c>
      <c r="AH75" s="24">
        <f t="shared" si="20"/>
        <v>0.42527032705379453</v>
      </c>
      <c r="AI75" s="24">
        <f t="shared" si="20"/>
        <v>0.42426782312778655</v>
      </c>
      <c r="AJ75" s="24">
        <f t="shared" si="20"/>
        <v>0.42254300027120228</v>
      </c>
      <c r="AK75" s="24">
        <f t="shared" si="20"/>
        <v>0.42320021086415793</v>
      </c>
      <c r="AL75" s="24">
        <f t="shared" si="20"/>
        <v>0.41861847297112953</v>
      </c>
      <c r="AM75" s="24">
        <f t="shared" si="20"/>
        <v>0.42079237070195474</v>
      </c>
      <c r="AN75" s="24">
        <f t="shared" si="20"/>
        <v>0.42392772656374</v>
      </c>
      <c r="AO75" s="24">
        <f>+NAC!AV48</f>
        <v>0.42399076164772653</v>
      </c>
      <c r="AQ75" s="24">
        <f t="shared" si="16"/>
        <v>-2.0858462144117684E-3</v>
      </c>
      <c r="AR75" s="24">
        <f t="shared" si="18"/>
        <v>1.1909449467356836E-2</v>
      </c>
    </row>
    <row r="76" spans="2:44" x14ac:dyDescent="0.2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339.39698893087598</v>
      </c>
      <c r="F76" s="19" cm="1">
        <f t="array" ref="F76">+SUMPRODUCT($E$4:$P$4/100,NAC!$C49:$N49)/D$4*100</f>
        <v>339.44353085460426</v>
      </c>
      <c r="G76" s="19" cm="1">
        <f t="array" ref="G76">+SUMPRODUCT($E$5:$P$5/100,NAC!$C49:$N49)/D$5*100</f>
        <v>338.76600773163381</v>
      </c>
      <c r="H76" s="19" cm="1">
        <f t="array" ref="H76">+SUMPRODUCT($E$6:$P$6/100,NAC!$C49:$N49)/D$6*100</f>
        <v>337.91108555662419</v>
      </c>
      <c r="I76" s="19" cm="1">
        <f t="array" ref="I76">+SUMPRODUCT($E$7:$P$7/100,NAC!$C49:$N49)/D$7*100</f>
        <v>338.93992064342098</v>
      </c>
      <c r="J76" s="19" cm="1">
        <f t="array" ref="J76">+SUMPRODUCT($E$8:$P$8/100,NAC!$C49:$N49)/D$8*100</f>
        <v>338.24907910643469</v>
      </c>
      <c r="K76" s="19" cm="1">
        <f t="array" ref="K76">+SUMPRODUCT($E$9:$P$9/100,NAC!$C49:$N49)/D$9*100</f>
        <v>338.47212903786607</v>
      </c>
      <c r="L76" s="19" cm="1">
        <f t="array" ref="L76">+SUMPRODUCT($E$10:$P$10/100,NAC!$C49:$N49)/D$10*100</f>
        <v>338.0437177384398</v>
      </c>
      <c r="M76" s="19" cm="1">
        <f t="array" ref="M76">+SUMPRODUCT($E$11:$P$11/100,NAC!$C49:$N49)/D$11*100</f>
        <v>337.39355935560707</v>
      </c>
      <c r="N76" s="19" cm="1">
        <f t="array" ref="N76">+SUMPRODUCT($E$12:$P$12/100,NAC!$C49:$N49)/D$12*100</f>
        <v>337.10908170662128</v>
      </c>
      <c r="O76" s="19" cm="1">
        <f t="array" ref="O76">+SUMPRODUCT(_xlfn.ANCHORARRAY($E$30)/100,$E76:$N76)/$D$14*100</f>
        <v>338.13198982329675</v>
      </c>
      <c r="Q76" s="24">
        <f t="shared" si="24"/>
        <v>2.8592972115706994E-2</v>
      </c>
      <c r="R76" s="24">
        <f t="shared" si="24"/>
        <v>2.8235915060147887E-2</v>
      </c>
      <c r="S76" s="24">
        <f t="shared" si="23"/>
        <v>2.751738714092733E-2</v>
      </c>
      <c r="T76" s="24">
        <f t="shared" si="23"/>
        <v>2.7368031497960743E-2</v>
      </c>
      <c r="U76" s="24">
        <f t="shared" si="23"/>
        <v>2.7098816142578919E-2</v>
      </c>
      <c r="V76" s="24">
        <f t="shared" si="23"/>
        <v>2.6960441841983762E-2</v>
      </c>
      <c r="W76" s="24">
        <f t="shared" si="23"/>
        <v>2.6754782913489317E-2</v>
      </c>
      <c r="X76" s="24">
        <f t="shared" si="23"/>
        <v>2.6550397973948314E-2</v>
      </c>
      <c r="Y76" s="24">
        <f t="shared" si="23"/>
        <v>2.6047643628673178E-2</v>
      </c>
      <c r="Z76" s="24">
        <f t="shared" si="23"/>
        <v>2.5976513658579448E-2</v>
      </c>
      <c r="AA76" s="24">
        <f t="shared" si="23"/>
        <v>2.6844971187702571E-2</v>
      </c>
      <c r="AB76" s="24">
        <f>+NAC!Y49</f>
        <v>2.6833280874966947E-2</v>
      </c>
      <c r="AD76" s="24">
        <f t="shared" si="21"/>
        <v>0.4170703882691269</v>
      </c>
      <c r="AE76" s="24">
        <f t="shared" si="22"/>
        <v>0.41706201820995381</v>
      </c>
      <c r="AF76" s="24">
        <f t="shared" si="20"/>
        <v>0.40791987345624436</v>
      </c>
      <c r="AG76" s="24">
        <f t="shared" si="20"/>
        <v>0.41146841705511417</v>
      </c>
      <c r="AH76" s="24">
        <f t="shared" si="20"/>
        <v>0.4086527441711707</v>
      </c>
      <c r="AI76" s="24">
        <f t="shared" si="20"/>
        <v>0.40759925898866123</v>
      </c>
      <c r="AJ76" s="24">
        <f t="shared" si="20"/>
        <v>0.40564158556784413</v>
      </c>
      <c r="AK76" s="24">
        <f t="shared" si="20"/>
        <v>0.40578327806425252</v>
      </c>
      <c r="AL76" s="24">
        <f t="shared" si="20"/>
        <v>0.40092561284790973</v>
      </c>
      <c r="AM76" s="24">
        <f t="shared" si="20"/>
        <v>0.40242881628544391</v>
      </c>
      <c r="AN76" s="24">
        <f t="shared" si="20"/>
        <v>0.40686313549346731</v>
      </c>
      <c r="AO76" s="24">
        <f>+NAC!AV49</f>
        <v>0.40691532153092669</v>
      </c>
      <c r="AQ76" s="24">
        <f t="shared" si="16"/>
        <v>2.6164584571275462E-3</v>
      </c>
      <c r="AR76" s="24">
        <f t="shared" si="18"/>
        <v>1.4641571983682988E-2</v>
      </c>
    </row>
    <row r="77" spans="2:44" x14ac:dyDescent="0.2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348.32548300534506</v>
      </c>
      <c r="F77" s="19" cm="1">
        <f t="array" ref="F77">+SUMPRODUCT($E$4:$P$4/100,NAC!$C50:$N50)/D$4*100</f>
        <v>348.35374367792696</v>
      </c>
      <c r="G77" s="19" cm="1">
        <f t="array" ref="G77">+SUMPRODUCT($E$5:$P$5/100,NAC!$C50:$N50)/D$5*100</f>
        <v>347.48329770611195</v>
      </c>
      <c r="H77" s="19" cm="1">
        <f t="array" ref="H77">+SUMPRODUCT($E$6:$P$6/100,NAC!$C50:$N50)/D$6*100</f>
        <v>346.68343368188607</v>
      </c>
      <c r="I77" s="19" cm="1">
        <f t="array" ref="I77">+SUMPRODUCT($E$7:$P$7/100,NAC!$C50:$N50)/D$7*100</f>
        <v>347.60127047251467</v>
      </c>
      <c r="J77" s="19" cm="1">
        <f t="array" ref="J77">+SUMPRODUCT($E$8:$P$8/100,NAC!$C50:$N50)/D$8*100</f>
        <v>346.82779213543375</v>
      </c>
      <c r="K77" s="19" cm="1">
        <f t="array" ref="K77">+SUMPRODUCT($E$9:$P$9/100,NAC!$C50:$N50)/D$9*100</f>
        <v>347.07411776890768</v>
      </c>
      <c r="L77" s="19" cm="1">
        <f t="array" ref="L77">+SUMPRODUCT($E$10:$P$10/100,NAC!$C50:$N50)/D$10*100</f>
        <v>346.59262079739375</v>
      </c>
      <c r="M77" s="19" cm="1">
        <f t="array" ref="M77">+SUMPRODUCT($E$11:$P$11/100,NAC!$C50:$N50)/D$11*100</f>
        <v>345.77781262185499</v>
      </c>
      <c r="N77" s="19" cm="1">
        <f t="array" ref="N77">+SUMPRODUCT($E$12:$P$12/100,NAC!$C50:$N50)/D$12*100</f>
        <v>345.42627485259084</v>
      </c>
      <c r="O77" s="19" cm="1">
        <f t="array" ref="O77">+SUMPRODUCT(_xlfn.ANCHORARRAY($E$30)/100,$E77:$N77)/$D$14*100</f>
        <v>346.70862794444719</v>
      </c>
      <c r="Q77" s="24">
        <f t="shared" si="24"/>
        <v>2.6306933666661259E-2</v>
      </c>
      <c r="R77" s="24">
        <f t="shared" si="24"/>
        <v>2.6249470128035135E-2</v>
      </c>
      <c r="S77" s="24">
        <f t="shared" si="23"/>
        <v>2.5732481345601466E-2</v>
      </c>
      <c r="T77" s="24">
        <f t="shared" si="23"/>
        <v>2.5960521865719954E-2</v>
      </c>
      <c r="U77" s="24">
        <f t="shared" si="23"/>
        <v>2.5554233365758572E-2</v>
      </c>
      <c r="V77" s="24">
        <f t="shared" si="23"/>
        <v>2.5362117915181726E-2</v>
      </c>
      <c r="W77" s="24">
        <f t="shared" si="23"/>
        <v>2.5414171487305071E-2</v>
      </c>
      <c r="X77" s="24">
        <f t="shared" si="23"/>
        <v>2.5289341615774896E-2</v>
      </c>
      <c r="Y77" s="24">
        <f t="shared" si="23"/>
        <v>2.485006910701304E-2</v>
      </c>
      <c r="Z77" s="24">
        <f t="shared" si="23"/>
        <v>2.4672112373429922E-2</v>
      </c>
      <c r="AA77" s="24">
        <f t="shared" si="23"/>
        <v>2.5364763995363138E-2</v>
      </c>
      <c r="AB77" s="24">
        <f>+NAC!Y50</f>
        <v>2.5357285637890525E-2</v>
      </c>
      <c r="AD77" s="24">
        <f t="shared" si="21"/>
        <v>0.37727359842802022</v>
      </c>
      <c r="AE77" s="24">
        <f t="shared" si="22"/>
        <v>0.37684281427013144</v>
      </c>
      <c r="AF77" s="24">
        <f t="shared" si="20"/>
        <v>0.3685708133379777</v>
      </c>
      <c r="AG77" s="24">
        <f t="shared" si="20"/>
        <v>0.37144370772566626</v>
      </c>
      <c r="AH77" s="24">
        <f t="shared" si="20"/>
        <v>0.36807045393251459</v>
      </c>
      <c r="AI77" s="24">
        <f t="shared" si="20"/>
        <v>0.36725294847927592</v>
      </c>
      <c r="AJ77" s="24">
        <f t="shared" si="20"/>
        <v>0.36520218235575164</v>
      </c>
      <c r="AK77" s="24">
        <f t="shared" si="20"/>
        <v>0.36488101250491245</v>
      </c>
      <c r="AL77" s="24">
        <f t="shared" si="20"/>
        <v>0.36003802907155102</v>
      </c>
      <c r="AM77" s="24">
        <f t="shared" si="20"/>
        <v>0.36005156144695349</v>
      </c>
      <c r="AN77" s="24">
        <f t="shared" si="20"/>
        <v>0.36611429600321022</v>
      </c>
      <c r="AO77" s="24">
        <f>+NAC!AV50</f>
        <v>0.36615031759509264</v>
      </c>
      <c r="AQ77" s="24">
        <f t="shared" si="16"/>
        <v>1.6348212932313366E-3</v>
      </c>
      <c r="AR77" s="24">
        <f t="shared" si="18"/>
        <v>1.7222036981066724E-2</v>
      </c>
    </row>
    <row r="78" spans="2:44" x14ac:dyDescent="0.2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361.62918158916477</v>
      </c>
      <c r="F78" s="19" cm="1">
        <f t="array" ref="F78">+SUMPRODUCT($E$4:$P$4/100,NAC!$C51:$N51)/D$4*100</f>
        <v>361.48550409935984</v>
      </c>
      <c r="G78" s="19" cm="1">
        <f t="array" ref="G78">+SUMPRODUCT($E$5:$P$5/100,NAC!$C51:$N51)/D$5*100</f>
        <v>360.2173811047403</v>
      </c>
      <c r="H78" s="19" cm="1">
        <f t="array" ref="H78">+SUMPRODUCT($E$6:$P$6/100,NAC!$C51:$N51)/D$6*100</f>
        <v>359.35015378956211</v>
      </c>
      <c r="I78" s="19" cm="1">
        <f t="array" ref="I78">+SUMPRODUCT($E$7:$P$7/100,NAC!$C51:$N51)/D$7*100</f>
        <v>360.15516508373679</v>
      </c>
      <c r="J78" s="19" cm="1">
        <f t="array" ref="J78">+SUMPRODUCT($E$8:$P$8/100,NAC!$C51:$N51)/D$8*100</f>
        <v>359.28367095988091</v>
      </c>
      <c r="K78" s="19" cm="1">
        <f t="array" ref="K78">+SUMPRODUCT($E$9:$P$9/100,NAC!$C51:$N51)/D$9*100</f>
        <v>359.43015088267356</v>
      </c>
      <c r="L78" s="19" cm="1">
        <f t="array" ref="L78">+SUMPRODUCT($E$10:$P$10/100,NAC!$C51:$N51)/D$10*100</f>
        <v>358.85634703931402</v>
      </c>
      <c r="M78" s="19" cm="1">
        <f t="array" ref="M78">+SUMPRODUCT($E$11:$P$11/100,NAC!$C51:$N51)/D$11*100</f>
        <v>357.73512330470982</v>
      </c>
      <c r="N78" s="19" cm="1">
        <f t="array" ref="N78">+SUMPRODUCT($E$12:$P$12/100,NAC!$C51:$N51)/D$12*100</f>
        <v>357.22336907332044</v>
      </c>
      <c r="O78" s="19" cm="1">
        <f t="array" ref="O78">+SUMPRODUCT(_xlfn.ANCHORARRAY($E$30)/100,$E78:$N78)/$D$14*100</f>
        <v>359.07888094858555</v>
      </c>
      <c r="Q78" s="24">
        <f t="shared" si="24"/>
        <v>3.8193296881513517E-2</v>
      </c>
      <c r="R78" s="24">
        <f t="shared" si="24"/>
        <v>3.7696624938740264E-2</v>
      </c>
      <c r="S78" s="24">
        <f t="shared" si="23"/>
        <v>3.6646605700738855E-2</v>
      </c>
      <c r="T78" s="24">
        <f t="shared" si="23"/>
        <v>3.6536848539751476E-2</v>
      </c>
      <c r="U78" s="24">
        <f t="shared" si="23"/>
        <v>3.61157903541518E-2</v>
      </c>
      <c r="V78" s="24">
        <f t="shared" si="23"/>
        <v>3.5913727523840588E-2</v>
      </c>
      <c r="W78" s="24">
        <f t="shared" si="23"/>
        <v>3.5600560460094188E-2</v>
      </c>
      <c r="X78" s="24">
        <f t="shared" si="23"/>
        <v>3.5383691129100114E-2</v>
      </c>
      <c r="Y78" s="24">
        <f t="shared" si="23"/>
        <v>3.4580907873147604E-2</v>
      </c>
      <c r="Z78" s="24">
        <f t="shared" si="23"/>
        <v>3.4152278154763849E-2</v>
      </c>
      <c r="AA78" s="24">
        <f t="shared" si="23"/>
        <v>3.567910345202141E-2</v>
      </c>
      <c r="AB78" s="24">
        <f>+NAC!Y51</f>
        <v>3.5673754332003815E-2</v>
      </c>
      <c r="AD78" s="24">
        <f t="shared" si="21"/>
        <v>0.38923946726960001</v>
      </c>
      <c r="AE78" s="24">
        <f t="shared" si="22"/>
        <v>0.3876851113465265</v>
      </c>
      <c r="AF78" s="24">
        <f t="shared" si="20"/>
        <v>0.37783147458020805</v>
      </c>
      <c r="AG78" s="24">
        <f t="shared" si="20"/>
        <v>0.37913032400515334</v>
      </c>
      <c r="AH78" s="24">
        <f t="shared" si="20"/>
        <v>0.37581687927703844</v>
      </c>
      <c r="AI78" s="24">
        <f t="shared" si="20"/>
        <v>0.37433784504767975</v>
      </c>
      <c r="AJ78" s="24">
        <f t="shared" si="20"/>
        <v>0.37138186522127858</v>
      </c>
      <c r="AK78" s="24">
        <f t="shared" si="20"/>
        <v>0.36976592454166934</v>
      </c>
      <c r="AL78" s="24">
        <f t="shared" si="20"/>
        <v>0.36344909811477133</v>
      </c>
      <c r="AM78" s="24">
        <f t="shared" si="20"/>
        <v>0.36093149140288605</v>
      </c>
      <c r="AN78" s="24">
        <f t="shared" si="20"/>
        <v>0.37196887260791378</v>
      </c>
      <c r="AO78" s="24">
        <f>+NAC!AV51</f>
        <v>0.37202156217345661</v>
      </c>
      <c r="AQ78" s="24">
        <f t="shared" si="16"/>
        <v>4.0410187267496678E-3</v>
      </c>
      <c r="AR78" s="24">
        <f t="shared" si="18"/>
        <v>2.8307975866713964E-2</v>
      </c>
    </row>
    <row r="79" spans="2:44" x14ac:dyDescent="0.2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372.63908642672345</v>
      </c>
      <c r="F79" s="19" cm="1">
        <f t="array" ref="F79">+SUMPRODUCT($E$4:$P$4/100,NAC!$C52:$N52)/D$4*100</f>
        <v>372.59320711781976</v>
      </c>
      <c r="G79" s="19" cm="1">
        <f t="array" ref="G79">+SUMPRODUCT($E$5:$P$5/100,NAC!$C52:$N52)/D$5*100</f>
        <v>371.22822878520276</v>
      </c>
      <c r="H79" s="19" cm="1">
        <f t="array" ref="H79">+SUMPRODUCT($E$6:$P$6/100,NAC!$C52:$N52)/D$6*100</f>
        <v>370.4997218135648</v>
      </c>
      <c r="I79" s="19" cm="1">
        <f t="array" ref="I79">+SUMPRODUCT($E$7:$P$7/100,NAC!$C52:$N52)/D$7*100</f>
        <v>371.26529392958349</v>
      </c>
      <c r="J79" s="19" cm="1">
        <f t="array" ref="J79">+SUMPRODUCT($E$8:$P$8/100,NAC!$C52:$N52)/D$8*100</f>
        <v>370.39994873220394</v>
      </c>
      <c r="K79" s="19" cm="1">
        <f t="array" ref="K79">+SUMPRODUCT($E$9:$P$9/100,NAC!$C52:$N52)/D$9*100</f>
        <v>370.67528884006538</v>
      </c>
      <c r="L79" s="19" cm="1">
        <f t="array" ref="L79">+SUMPRODUCT($E$10:$P$10/100,NAC!$C52:$N52)/D$10*100</f>
        <v>370.18034420402165</v>
      </c>
      <c r="M79" s="19" cm="1">
        <f t="array" ref="M79">+SUMPRODUCT($E$11:$P$11/100,NAC!$C52:$N52)/D$11*100</f>
        <v>369.01885435632158</v>
      </c>
      <c r="N79" s="19" cm="1">
        <f t="array" ref="N79">+SUMPRODUCT($E$12:$P$12/100,NAC!$C52:$N52)/D$12*100</f>
        <v>368.8076533377656</v>
      </c>
      <c r="O79" s="19" cm="1">
        <f t="array" ref="O79">+SUMPRODUCT(_xlfn.ANCHORARRAY($E$30)/100,$E79:$N79)/$D$14*100</f>
        <v>370.32988160940738</v>
      </c>
      <c r="Q79" s="24">
        <f t="shared" si="24"/>
        <v>3.044528870478902E-2</v>
      </c>
      <c r="R79" s="24">
        <f t="shared" si="24"/>
        <v>3.0727934847995408E-2</v>
      </c>
      <c r="S79" s="24">
        <f t="shared" si="23"/>
        <v>3.0567230394862088E-2</v>
      </c>
      <c r="T79" s="24">
        <f t="shared" si="23"/>
        <v>3.1027030060857941E-2</v>
      </c>
      <c r="U79" s="24">
        <f t="shared" si="23"/>
        <v>3.0848173018047875E-2</v>
      </c>
      <c r="V79" s="24">
        <f t="shared" si="23"/>
        <v>3.094011409598485E-2</v>
      </c>
      <c r="W79" s="24">
        <f t="shared" si="23"/>
        <v>3.1286017407767375E-2</v>
      </c>
      <c r="X79" s="24">
        <f t="shared" si="23"/>
        <v>3.1555794562739159E-2</v>
      </c>
      <c r="Y79" s="24">
        <f t="shared" si="23"/>
        <v>3.1542139187715534E-2</v>
      </c>
      <c r="Z79" s="24">
        <f t="shared" si="23"/>
        <v>3.242868543146038E-2</v>
      </c>
      <c r="AA79" s="24">
        <f t="shared" si="23"/>
        <v>3.1332950105837032E-2</v>
      </c>
      <c r="AB79" s="24">
        <f>+NAC!Y52</f>
        <v>3.1331783932541102E-2</v>
      </c>
      <c r="AD79" s="24">
        <f t="shared" si="21"/>
        <v>0.37097385376317882</v>
      </c>
      <c r="AE79" s="24">
        <f t="shared" si="22"/>
        <v>0.36979182772128527</v>
      </c>
      <c r="AF79" s="24">
        <f t="shared" si="20"/>
        <v>0.36081587010274929</v>
      </c>
      <c r="AG79" s="24">
        <f t="shared" si="20"/>
        <v>0.36300296385209951</v>
      </c>
      <c r="AH79" s="24">
        <f t="shared" si="20"/>
        <v>0.3592583396389879</v>
      </c>
      <c r="AI79" s="24">
        <f t="shared" si="20"/>
        <v>0.35845410987453907</v>
      </c>
      <c r="AJ79" s="24">
        <f t="shared" si="20"/>
        <v>0.35629595803862357</v>
      </c>
      <c r="AK79" s="24">
        <f t="shared" si="20"/>
        <v>0.35586721078982109</v>
      </c>
      <c r="AL79" s="24">
        <f t="shared" si="20"/>
        <v>0.35022792200855868</v>
      </c>
      <c r="AM79" s="24">
        <f t="shared" si="20"/>
        <v>0.3509562283636638</v>
      </c>
      <c r="AN79" s="24">
        <f t="shared" si="20"/>
        <v>0.35744321612506536</v>
      </c>
      <c r="AO79" s="24">
        <f>+NAC!AV52</f>
        <v>0.3574686290471818</v>
      </c>
      <c r="AQ79" s="24">
        <f t="shared" si="16"/>
        <v>-1.9833967266713604E-3</v>
      </c>
      <c r="AR79" s="24">
        <f t="shared" si="18"/>
        <v>2.0017625399515016E-2</v>
      </c>
    </row>
    <row r="80" spans="2:44" x14ac:dyDescent="0.2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387.66429662275874</v>
      </c>
      <c r="F80" s="19" cm="1">
        <f t="array" ref="F80">+SUMPRODUCT($E$4:$P$4/100,NAC!$C53:$N53)/D$4*100</f>
        <v>387.65359209788761</v>
      </c>
      <c r="G80" s="19" cm="1">
        <f t="array" ref="G80">+SUMPRODUCT($E$5:$P$5/100,NAC!$C53:$N53)/D$5*100</f>
        <v>386.04177305040304</v>
      </c>
      <c r="H80" s="19" cm="1">
        <f t="array" ref="H80">+SUMPRODUCT($E$6:$P$6/100,NAC!$C53:$N53)/D$6*100</f>
        <v>385.32108399810699</v>
      </c>
      <c r="I80" s="19" cm="1">
        <f t="array" ref="I80">+SUMPRODUCT($E$7:$P$7/100,NAC!$C53:$N53)/D$7*100</f>
        <v>386.13985538774307</v>
      </c>
      <c r="J80" s="19" cm="1">
        <f t="array" ref="J80">+SUMPRODUCT($E$8:$P$8/100,NAC!$C53:$N53)/D$8*100</f>
        <v>385.13421914649263</v>
      </c>
      <c r="K80" s="19" cm="1">
        <f t="array" ref="K80">+SUMPRODUCT($E$9:$P$9/100,NAC!$C53:$N53)/D$9*100</f>
        <v>385.53136942358236</v>
      </c>
      <c r="L80" s="19" cm="1">
        <f t="array" ref="L80">+SUMPRODUCT($E$10:$P$10/100,NAC!$C53:$N53)/D$10*100</f>
        <v>384.98231527948622</v>
      </c>
      <c r="M80" s="19" cm="1">
        <f t="array" ref="M80">+SUMPRODUCT($E$11:$P$11/100,NAC!$C53:$N53)/D$11*100</f>
        <v>383.67119221872554</v>
      </c>
      <c r="N80" s="19" cm="1">
        <f t="array" ref="N80">+SUMPRODUCT($E$12:$P$12/100,NAC!$C53:$N53)/D$12*100</f>
        <v>383.42791564180584</v>
      </c>
      <c r="O80" s="19" cm="1">
        <f t="array" ref="O80">+SUMPRODUCT(_xlfn.ANCHORARRAY($E$30)/100,$E80:$N80)/$D$14*100</f>
        <v>385.11481341821894</v>
      </c>
      <c r="Q80" s="24">
        <f t="shared" si="24"/>
        <v>4.0321079412558802E-2</v>
      </c>
      <c r="R80" s="24">
        <f t="shared" si="24"/>
        <v>4.0420449681750403E-2</v>
      </c>
      <c r="S80" s="24">
        <f t="shared" si="23"/>
        <v>3.9904142833306899E-2</v>
      </c>
      <c r="T80" s="24">
        <f t="shared" si="23"/>
        <v>4.0003706647856241E-2</v>
      </c>
      <c r="U80" s="24">
        <f t="shared" si="23"/>
        <v>4.0064508321590697E-2</v>
      </c>
      <c r="V80" s="24">
        <f t="shared" si="23"/>
        <v>3.9779353276696794E-2</v>
      </c>
      <c r="W80" s="24">
        <f t="shared" si="23"/>
        <v>4.0078421817665077E-2</v>
      </c>
      <c r="X80" s="24">
        <f t="shared" si="23"/>
        <v>3.998583746333817E-2</v>
      </c>
      <c r="Y80" s="24">
        <f t="shared" si="23"/>
        <v>3.9706203868531187E-2</v>
      </c>
      <c r="Z80" s="24">
        <f t="shared" si="23"/>
        <v>3.9641971015852429E-2</v>
      </c>
      <c r="AA80" s="24">
        <f t="shared" si="23"/>
        <v>3.9923680326734878E-2</v>
      </c>
      <c r="AB80" s="24">
        <f>+NAC!Y53</f>
        <v>3.9934987025097124E-2</v>
      </c>
      <c r="AD80" s="24">
        <f t="shared" si="21"/>
        <v>0.37717715424914289</v>
      </c>
      <c r="AE80" s="24">
        <f t="shared" si="22"/>
        <v>0.37527835043835234</v>
      </c>
      <c r="AF80" s="24">
        <f t="shared" si="20"/>
        <v>0.36500412747569344</v>
      </c>
      <c r="AG80" s="24">
        <f t="shared" si="20"/>
        <v>0.36656297644477531</v>
      </c>
      <c r="AH80" s="24">
        <f t="shared" si="20"/>
        <v>0.36271502499420905</v>
      </c>
      <c r="AI80" s="24">
        <f t="shared" si="20"/>
        <v>0.3614892192018988</v>
      </c>
      <c r="AJ80" s="24">
        <f t="shared" si="20"/>
        <v>0.35900801806069627</v>
      </c>
      <c r="AK80" s="24">
        <f t="shared" si="20"/>
        <v>0.35814024405184908</v>
      </c>
      <c r="AL80" s="24">
        <f t="shared" si="20"/>
        <v>0.35219646477598077</v>
      </c>
      <c r="AM80" s="24">
        <f t="shared" si="20"/>
        <v>0.3522020189868813</v>
      </c>
      <c r="AN80" s="24">
        <f t="shared" si="20"/>
        <v>0.36037270552065515</v>
      </c>
      <c r="AO80" s="24">
        <f>+NAC!AV53</f>
        <v>0.36042167069426823</v>
      </c>
      <c r="AQ80" s="24">
        <f t="shared" si="16"/>
        <v>6.791083967063738E-4</v>
      </c>
      <c r="AR80" s="24">
        <f t="shared" si="18"/>
        <v>2.4975135262261583E-2</v>
      </c>
    </row>
    <row r="81" spans="2:44" x14ac:dyDescent="0.2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405.06643535010215</v>
      </c>
      <c r="F81" s="19" cm="1">
        <f t="array" ref="F81">+SUMPRODUCT($E$4:$P$4/100,NAC!$C54:$N54)/D$4*100</f>
        <v>405.14343625379922</v>
      </c>
      <c r="G81" s="19" cm="1">
        <f t="array" ref="G81">+SUMPRODUCT($E$5:$P$5/100,NAC!$C54:$N54)/D$5*100</f>
        <v>403.3266803174854</v>
      </c>
      <c r="H81" s="19" cm="1">
        <f t="array" ref="H81">+SUMPRODUCT($E$6:$P$6/100,NAC!$C54:$N54)/D$6*100</f>
        <v>402.64733583507757</v>
      </c>
      <c r="I81" s="19" cm="1">
        <f t="array" ref="I81">+SUMPRODUCT($E$7:$P$7/100,NAC!$C54:$N54)/D$7*100</f>
        <v>403.53159242936744</v>
      </c>
      <c r="J81" s="19" cm="1">
        <f t="array" ref="J81">+SUMPRODUCT($E$8:$P$8/100,NAC!$C54:$N54)/D$8*100</f>
        <v>402.34070888242684</v>
      </c>
      <c r="K81" s="19" cm="1">
        <f t="array" ref="K81">+SUMPRODUCT($E$9:$P$9/100,NAC!$C54:$N54)/D$9*100</f>
        <v>402.74711476909346</v>
      </c>
      <c r="L81" s="19" cm="1">
        <f t="array" ref="L81">+SUMPRODUCT($E$10:$P$10/100,NAC!$C54:$N54)/D$10*100</f>
        <v>402.06557623746579</v>
      </c>
      <c r="M81" s="19" cm="1">
        <f t="array" ref="M81">+SUMPRODUCT($E$11:$P$11/100,NAC!$C54:$N54)/D$11*100</f>
        <v>400.50423756328843</v>
      </c>
      <c r="N81" s="19" cm="1">
        <f t="array" ref="N81">+SUMPRODUCT($E$12:$P$12/100,NAC!$C54:$N54)/D$12*100</f>
        <v>399.99203212680897</v>
      </c>
      <c r="O81" s="19" cm="1">
        <f t="array" ref="O81">+SUMPRODUCT(_xlfn.ANCHORARRAY($E$30)/100,$E81:$N81)/$D$14*100</f>
        <v>402.19818145838724</v>
      </c>
      <c r="Q81" s="24">
        <f t="shared" si="24"/>
        <v>4.4889712256059644E-2</v>
      </c>
      <c r="R81" s="24">
        <f t="shared" si="24"/>
        <v>4.5117198737307795E-2</v>
      </c>
      <c r="S81" s="24">
        <f t="shared" si="23"/>
        <v>4.4774706971479894E-2</v>
      </c>
      <c r="T81" s="24">
        <f t="shared" si="23"/>
        <v>4.4965750789426551E-2</v>
      </c>
      <c r="U81" s="24">
        <f t="shared" si="23"/>
        <v>4.5039994703888864E-2</v>
      </c>
      <c r="V81" s="24">
        <f t="shared" si="23"/>
        <v>4.4676605922127743E-2</v>
      </c>
      <c r="W81" s="24">
        <f t="shared" si="23"/>
        <v>4.4654590289892049E-2</v>
      </c>
      <c r="X81" s="24">
        <f t="shared" si="23"/>
        <v>4.4374144681367023E-2</v>
      </c>
      <c r="Y81" s="24">
        <f t="shared" si="23"/>
        <v>4.3873623263762207E-2</v>
      </c>
      <c r="Z81" s="24">
        <f t="shared" si="23"/>
        <v>4.3200079621946941E-2</v>
      </c>
      <c r="AA81" s="24">
        <f t="shared" si="23"/>
        <v>4.435915588013617E-2</v>
      </c>
      <c r="AB81" s="24">
        <f>+NAC!Y54</f>
        <v>4.4370250796901711E-2</v>
      </c>
      <c r="AD81" s="24">
        <f t="shared" si="21"/>
        <v>0.39488393561350943</v>
      </c>
      <c r="AE81" s="24">
        <f t="shared" si="22"/>
        <v>0.39495830986004177</v>
      </c>
      <c r="AF81" s="24">
        <f t="shared" si="20"/>
        <v>0.38619277266991614</v>
      </c>
      <c r="AG81" s="24">
        <f t="shared" si="20"/>
        <v>0.388624687296238</v>
      </c>
      <c r="AH81" s="24">
        <f t="shared" si="20"/>
        <v>0.38605570268762901</v>
      </c>
      <c r="AI81" s="24">
        <f t="shared" si="20"/>
        <v>0.38460862773542392</v>
      </c>
      <c r="AJ81" s="24">
        <f t="shared" si="20"/>
        <v>0.38358395693951519</v>
      </c>
      <c r="AK81" s="24">
        <f t="shared" si="20"/>
        <v>0.38355544651828688</v>
      </c>
      <c r="AL81" s="24">
        <f t="shared" si="20"/>
        <v>0.37794870215121845</v>
      </c>
      <c r="AM81" s="24">
        <f t="shared" si="20"/>
        <v>0.3793635655729839</v>
      </c>
      <c r="AN81" s="24">
        <f t="shared" si="20"/>
        <v>0.38430021707493256</v>
      </c>
      <c r="AO81" s="24">
        <f>+NAC!AV54</f>
        <v>0.38433452149631964</v>
      </c>
      <c r="AQ81" s="24">
        <f t="shared" si="16"/>
        <v>1.6896326341127033E-3</v>
      </c>
      <c r="AR81" s="24">
        <f t="shared" si="18"/>
        <v>1.5520370040525533E-2</v>
      </c>
    </row>
    <row r="82" spans="2:44" x14ac:dyDescent="0.2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420.57634778775838</v>
      </c>
      <c r="F82" s="19" cm="1">
        <f t="array" ref="F82">+SUMPRODUCT($E$4:$P$4/100,NAC!$C55:$N55)/D$4*100</f>
        <v>420.70868645123068</v>
      </c>
      <c r="G82" s="19" cm="1">
        <f t="array" ref="G82">+SUMPRODUCT($E$5:$P$5/100,NAC!$C55:$N55)/D$5*100</f>
        <v>418.75254095657198</v>
      </c>
      <c r="H82" s="19" cm="1">
        <f t="array" ref="H82">+SUMPRODUCT($E$6:$P$6/100,NAC!$C55:$N55)/D$6*100</f>
        <v>418.24989781503746</v>
      </c>
      <c r="I82" s="19" cm="1">
        <f t="array" ref="I82">+SUMPRODUCT($E$7:$P$7/100,NAC!$C55:$N55)/D$7*100</f>
        <v>419.14151667551494</v>
      </c>
      <c r="J82" s="19" cm="1">
        <f t="array" ref="J82">+SUMPRODUCT($E$8:$P$8/100,NAC!$C55:$N55)/D$8*100</f>
        <v>417.85685684168578</v>
      </c>
      <c r="K82" s="19" cm="1">
        <f t="array" ref="K82">+SUMPRODUCT($E$9:$P$9/100,NAC!$C55:$N55)/D$9*100</f>
        <v>418.42807004450435</v>
      </c>
      <c r="L82" s="19" cm="1">
        <f t="array" ref="L82">+SUMPRODUCT($E$10:$P$10/100,NAC!$C55:$N55)/D$10*100</f>
        <v>417.83034160319363</v>
      </c>
      <c r="M82" s="19" cm="1">
        <f t="array" ref="M82">+SUMPRODUCT($E$11:$P$11/100,NAC!$C55:$N55)/D$11*100</f>
        <v>416.13599927221469</v>
      </c>
      <c r="N82" s="19" cm="1">
        <f t="array" ref="N82">+SUMPRODUCT($E$12:$P$12/100,NAC!$C55:$N55)/D$12*100</f>
        <v>415.73999647780988</v>
      </c>
      <c r="O82" s="19" cm="1">
        <f t="array" ref="O82">+SUMPRODUCT(_xlfn.ANCHORARRAY($E$30)/100,$E82:$N82)/$D$14*100</f>
        <v>417.83010602236305</v>
      </c>
      <c r="Q82" s="24">
        <f t="shared" si="24"/>
        <v>3.828979911468311E-2</v>
      </c>
      <c r="R82" s="24">
        <f t="shared" si="24"/>
        <v>3.8419109886999925E-2</v>
      </c>
      <c r="S82" s="24">
        <f t="shared" si="23"/>
        <v>3.8246566349004807E-2</v>
      </c>
      <c r="T82" s="24">
        <f t="shared" si="23"/>
        <v>3.8749944657154423E-2</v>
      </c>
      <c r="U82" s="24">
        <f t="shared" si="23"/>
        <v>3.868327669754823E-2</v>
      </c>
      <c r="V82" s="24">
        <f t="shared" si="23"/>
        <v>3.8564698069846859E-2</v>
      </c>
      <c r="W82" s="24">
        <f t="shared" si="23"/>
        <v>3.8934990966729144E-2</v>
      </c>
      <c r="X82" s="24">
        <f t="shared" si="23"/>
        <v>3.9209438204719449E-2</v>
      </c>
      <c r="Y82" s="24">
        <f t="shared" si="23"/>
        <v>3.9030203036131583E-2</v>
      </c>
      <c r="Z82" s="24">
        <f t="shared" si="23"/>
        <v>3.937069512926783E-2</v>
      </c>
      <c r="AA82" s="24">
        <f t="shared" si="23"/>
        <v>3.8866223878222916E-2</v>
      </c>
      <c r="AB82" s="24">
        <f>+NAC!Y55</f>
        <v>3.8878425695414887E-2</v>
      </c>
      <c r="AD82" s="24">
        <f t="shared" si="21"/>
        <v>0.41410097852832162</v>
      </c>
      <c r="AE82" s="24">
        <f t="shared" si="22"/>
        <v>0.41463309452529806</v>
      </c>
      <c r="AF82" s="24">
        <f t="shared" si="20"/>
        <v>0.40626368347255015</v>
      </c>
      <c r="AG82" s="24">
        <f t="shared" si="20"/>
        <v>0.40941792232753182</v>
      </c>
      <c r="AH82" s="24">
        <f t="shared" si="20"/>
        <v>0.40700676708553063</v>
      </c>
      <c r="AI82" s="24">
        <f t="shared" si="20"/>
        <v>0.40523986055657413</v>
      </c>
      <c r="AJ82" s="24">
        <f t="shared" si="20"/>
        <v>0.40527135657984981</v>
      </c>
      <c r="AK82" s="24">
        <f t="shared" si="20"/>
        <v>0.40571486949015223</v>
      </c>
      <c r="AL82" s="24">
        <f t="shared" si="20"/>
        <v>0.40025966040759253</v>
      </c>
      <c r="AM82" s="24">
        <f t="shared" si="20"/>
        <v>0.40262232616997351</v>
      </c>
      <c r="AN82" s="24">
        <f t="shared" si="20"/>
        <v>0.40579428986317634</v>
      </c>
      <c r="AO82" s="24">
        <f>+NAC!AV55</f>
        <v>0.40582430088494115</v>
      </c>
      <c r="AQ82" s="24">
        <f t="shared" si="16"/>
        <v>-1.0808960145847202E-3</v>
      </c>
      <c r="AR82" s="24">
        <f t="shared" si="18"/>
        <v>1.1478652358348107E-2</v>
      </c>
    </row>
    <row r="83" spans="2:44" x14ac:dyDescent="0.2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438.88875598209535</v>
      </c>
      <c r="F83" s="19" cm="1">
        <f t="array" ref="F83">+SUMPRODUCT($E$4:$P$4/100,NAC!$C56:$N56)/D$4*100</f>
        <v>439.10157425456208</v>
      </c>
      <c r="G83" s="19" cm="1">
        <f t="array" ref="G83">+SUMPRODUCT($E$5:$P$5/100,NAC!$C56:$N56)/D$5*100</f>
        <v>436.73808425157114</v>
      </c>
      <c r="H83" s="19" cm="1">
        <f t="array" ref="H83">+SUMPRODUCT($E$6:$P$6/100,NAC!$C56:$N56)/D$6*100</f>
        <v>436.32231751673993</v>
      </c>
      <c r="I83" s="19" cm="1">
        <f t="array" ref="I83">+SUMPRODUCT($E$7:$P$7/100,NAC!$C56:$N56)/D$7*100</f>
        <v>437.04488510496719</v>
      </c>
      <c r="J83" s="19" cm="1">
        <f t="array" ref="J83">+SUMPRODUCT($E$8:$P$8/100,NAC!$C56:$N56)/D$8*100</f>
        <v>435.85683096148864</v>
      </c>
      <c r="K83" s="19" cm="1">
        <f t="array" ref="K83">+SUMPRODUCT($E$9:$P$9/100,NAC!$C56:$N56)/D$9*100</f>
        <v>436.27451407855807</v>
      </c>
      <c r="L83" s="19" cm="1">
        <f t="array" ref="L83">+SUMPRODUCT($E$10:$P$10/100,NAC!$C56:$N56)/D$10*100</f>
        <v>435.61901380311031</v>
      </c>
      <c r="M83" s="19" cm="1">
        <f t="array" ref="M83">+SUMPRODUCT($E$11:$P$11/100,NAC!$C56:$N56)/D$11*100</f>
        <v>433.75467680139275</v>
      </c>
      <c r="N83" s="19" cm="1">
        <f t="array" ref="N83">+SUMPRODUCT($E$12:$P$12/100,NAC!$C56:$N56)/D$12*100</f>
        <v>433.12120124327225</v>
      </c>
      <c r="O83" s="19" cm="1">
        <f t="array" ref="O83">+SUMPRODUCT(_xlfn.ANCHORARRAY($E$30)/100,$E83:$N83)/$D$14*100</f>
        <v>435.66268314951645</v>
      </c>
      <c r="Q83" s="24">
        <f t="shared" si="24"/>
        <v>4.3541222160163429E-2</v>
      </c>
      <c r="R83" s="24">
        <f t="shared" si="24"/>
        <v>4.3718821112250783E-2</v>
      </c>
      <c r="S83" s="24">
        <f t="shared" si="23"/>
        <v>4.2950290531764024E-2</v>
      </c>
      <c r="T83" s="24">
        <f t="shared" si="23"/>
        <v>4.320962131996664E-2</v>
      </c>
      <c r="U83" s="24">
        <f t="shared" si="23"/>
        <v>4.2714376212253047E-2</v>
      </c>
      <c r="V83" s="24">
        <f t="shared" si="23"/>
        <v>4.3076890626740472E-2</v>
      </c>
      <c r="W83" s="24">
        <f t="shared" si="23"/>
        <v>4.2651163513374168E-2</v>
      </c>
      <c r="X83" s="24">
        <f t="shared" si="23"/>
        <v>4.2573912013336379E-2</v>
      </c>
      <c r="Y83" s="24">
        <f t="shared" si="23"/>
        <v>4.23387487744189E-2</v>
      </c>
      <c r="Z83" s="24">
        <f t="shared" si="23"/>
        <v>4.1807872498960119E-2</v>
      </c>
      <c r="AA83" s="24">
        <f t="shared" si="23"/>
        <v>4.2679014437028151E-2</v>
      </c>
      <c r="AB83" s="24">
        <f>+NAC!Y56</f>
        <v>4.2695008129385759E-2</v>
      </c>
      <c r="AD83" s="24">
        <f t="shared" si="21"/>
        <v>0.43314498992067563</v>
      </c>
      <c r="AE83" s="24">
        <f t="shared" si="22"/>
        <v>0.43446874114012357</v>
      </c>
      <c r="AF83" s="24">
        <f t="shared" si="20"/>
        <v>0.42581271015162581</v>
      </c>
      <c r="AG83" s="24">
        <f t="shared" si="20"/>
        <v>0.42984655194652444</v>
      </c>
      <c r="AH83" s="24">
        <f t="shared" si="20"/>
        <v>0.42651153020233168</v>
      </c>
      <c r="AI83" s="24">
        <f t="shared" si="20"/>
        <v>0.42577435262227969</v>
      </c>
      <c r="AJ83" s="24">
        <f t="shared" si="20"/>
        <v>0.42592570420260456</v>
      </c>
      <c r="AK83" s="24">
        <f t="shared" si="20"/>
        <v>0.42679385493183508</v>
      </c>
      <c r="AL83" s="24">
        <f t="shared" si="20"/>
        <v>0.42136729829119068</v>
      </c>
      <c r="AM83" s="24">
        <f t="shared" si="20"/>
        <v>0.42415650377168013</v>
      </c>
      <c r="AN83" s="24">
        <f t="shared" si="20"/>
        <v>0.42637411393636349</v>
      </c>
      <c r="AO83" s="24">
        <f>+NAC!AV56</f>
        <v>0.42643565606121059</v>
      </c>
      <c r="AQ83" s="24">
        <f t="shared" si="16"/>
        <v>1.7333496612033095E-3</v>
      </c>
      <c r="AR83" s="24">
        <f t="shared" si="18"/>
        <v>8.9884861489955004E-3</v>
      </c>
    </row>
    <row r="84" spans="2:44" x14ac:dyDescent="0.2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456.12282493870578</v>
      </c>
      <c r="F84" s="19" cm="1">
        <f t="array" ref="F84">+SUMPRODUCT($E$4:$P$4/100,NAC!$C57:$N57)/D$4*100</f>
        <v>456.29488233301856</v>
      </c>
      <c r="G84" s="19" cm="1">
        <f t="array" ref="G84">+SUMPRODUCT($E$5:$P$5/100,NAC!$C57:$N57)/D$5*100</f>
        <v>453.83482195505655</v>
      </c>
      <c r="H84" s="19" cm="1">
        <f t="array" ref="H84">+SUMPRODUCT($E$6:$P$6/100,NAC!$C57:$N57)/D$6*100</f>
        <v>453.48223554941632</v>
      </c>
      <c r="I84" s="19" cm="1">
        <f t="array" ref="I84">+SUMPRODUCT($E$7:$P$7/100,NAC!$C57:$N57)/D$7*100</f>
        <v>454.17312757187017</v>
      </c>
      <c r="J84" s="19" cm="1">
        <f t="array" ref="J84">+SUMPRODUCT($E$8:$P$8/100,NAC!$C57:$N57)/D$8*100</f>
        <v>452.90673931168817</v>
      </c>
      <c r="K84" s="19" cm="1">
        <f t="array" ref="K84">+SUMPRODUCT($E$9:$P$9/100,NAC!$C57:$N57)/D$9*100</f>
        <v>453.48661705458318</v>
      </c>
      <c r="L84" s="19" cm="1">
        <f t="array" ref="L84">+SUMPRODUCT($E$10:$P$10/100,NAC!$C57:$N57)/D$10*100</f>
        <v>452.79709620362149</v>
      </c>
      <c r="M84" s="19" cm="1">
        <f t="array" ref="M84">+SUMPRODUCT($E$11:$P$11/100,NAC!$C57:$N57)/D$11*100</f>
        <v>450.7926751611887</v>
      </c>
      <c r="N84" s="19" cm="1">
        <f t="array" ref="N84">+SUMPRODUCT($E$12:$P$12/100,NAC!$C57:$N57)/D$12*100</f>
        <v>450.0671395817875</v>
      </c>
      <c r="O84" s="19" cm="1">
        <f t="array" ref="O84">+SUMPRODUCT(_xlfn.ANCHORARRAY($E$30)/100,$E84:$N84)/$D$14*100</f>
        <v>452.76246349136198</v>
      </c>
      <c r="Q84" s="24">
        <f t="shared" si="24"/>
        <v>3.9267510779687154E-2</v>
      </c>
      <c r="R84" s="24">
        <f t="shared" si="24"/>
        <v>3.915565118992026E-2</v>
      </c>
      <c r="S84" s="24">
        <f t="shared" si="23"/>
        <v>3.9146431969137252E-2</v>
      </c>
      <c r="T84" s="24">
        <f t="shared" si="23"/>
        <v>3.9328536138924397E-2</v>
      </c>
      <c r="U84" s="24">
        <f t="shared" si="23"/>
        <v>3.9191037466985046E-2</v>
      </c>
      <c r="V84" s="24">
        <f t="shared" si="23"/>
        <v>3.911813957943E-2</v>
      </c>
      <c r="W84" s="24">
        <f t="shared" si="23"/>
        <v>3.9452460367478182E-2</v>
      </c>
      <c r="X84" s="24">
        <f t="shared" si="23"/>
        <v>3.9433729603628453E-2</v>
      </c>
      <c r="Y84" s="24">
        <f t="shared" si="23"/>
        <v>3.9280264331529757E-2</v>
      </c>
      <c r="Z84" s="24">
        <f t="shared" si="23"/>
        <v>3.9125164711106386E-2</v>
      </c>
      <c r="AA84" s="24">
        <f t="shared" si="23"/>
        <v>3.9250045971867209E-2</v>
      </c>
      <c r="AB84" s="24">
        <f>+NAC!Y57</f>
        <v>3.9247257842193406E-2</v>
      </c>
      <c r="AD84" s="24">
        <f t="shared" si="21"/>
        <v>0.46480506215435002</v>
      </c>
      <c r="AE84" s="24">
        <f t="shared" si="22"/>
        <v>0.46702715527968652</v>
      </c>
      <c r="AF84" s="24">
        <f t="shared" si="20"/>
        <v>0.4598220921389804</v>
      </c>
      <c r="AG84" s="24">
        <f t="shared" si="20"/>
        <v>0.46438003483275225</v>
      </c>
      <c r="AH84" s="24">
        <f t="shared" si="20"/>
        <v>0.46106890409411494</v>
      </c>
      <c r="AI84" s="24">
        <f t="shared" si="20"/>
        <v>0.46062564279198304</v>
      </c>
      <c r="AJ84" s="24">
        <f t="shared" si="20"/>
        <v>0.46164482188862288</v>
      </c>
      <c r="AK84" s="24">
        <f t="shared" si="20"/>
        <v>0.46291081774025478</v>
      </c>
      <c r="AL84" s="24">
        <f t="shared" si="20"/>
        <v>0.45747644447031144</v>
      </c>
      <c r="AM84" s="24">
        <f t="shared" si="20"/>
        <v>0.46080907795480952</v>
      </c>
      <c r="AN84" s="24">
        <f t="shared" si="20"/>
        <v>0.46152764124458678</v>
      </c>
      <c r="AO84" s="24">
        <f>+NAC!AV57</f>
        <v>0.46158395863043022</v>
      </c>
      <c r="AQ84" s="24">
        <f t="shared" si="16"/>
        <v>1.4234606858076759E-4</v>
      </c>
      <c r="AR84" s="24">
        <f t="shared" si="18"/>
        <v>3.9959841995405032E-3</v>
      </c>
    </row>
    <row r="85" spans="2:44" x14ac:dyDescent="0.2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471.14917317098042</v>
      </c>
      <c r="F85" s="19" cm="1">
        <f t="array" ref="F85">+SUMPRODUCT($E$4:$P$4/100,NAC!$C58:$N58)/D$4*100</f>
        <v>471.59117843539872</v>
      </c>
      <c r="G85" s="19" cm="1">
        <f t="array" ref="G85">+SUMPRODUCT($E$5:$P$5/100,NAC!$C58:$N58)/D$5*100</f>
        <v>469.16092764864993</v>
      </c>
      <c r="H85" s="19" cm="1">
        <f t="array" ref="H85">+SUMPRODUCT($E$6:$P$6/100,NAC!$C58:$N58)/D$6*100</f>
        <v>469.01352057916262</v>
      </c>
      <c r="I85" s="19" cm="1">
        <f t="array" ref="I85">+SUMPRODUCT($E$7:$P$7/100,NAC!$C58:$N58)/D$7*100</f>
        <v>469.83347080536777</v>
      </c>
      <c r="J85" s="19" cm="1">
        <f t="array" ref="J85">+SUMPRODUCT($E$8:$P$8/100,NAC!$C58:$N58)/D$8*100</f>
        <v>468.48862094528022</v>
      </c>
      <c r="K85" s="19" cm="1">
        <f t="array" ref="K85">+SUMPRODUCT($E$9:$P$9/100,NAC!$C58:$N58)/D$9*100</f>
        <v>469.52201997414039</v>
      </c>
      <c r="L85" s="19" cm="1">
        <f t="array" ref="L85">+SUMPRODUCT($E$10:$P$10/100,NAC!$C58:$N58)/D$10*100</f>
        <v>468.85753606262364</v>
      </c>
      <c r="M85" s="19" cm="1">
        <f t="array" ref="M85">+SUMPRODUCT($E$11:$P$11/100,NAC!$C58:$N58)/D$11*100</f>
        <v>466.75072994188628</v>
      </c>
      <c r="N85" s="19" cm="1">
        <f t="array" ref="N85">+SUMPRODUCT($E$12:$P$12/100,NAC!$C58:$N58)/D$12*100</f>
        <v>466.16628271932569</v>
      </c>
      <c r="O85" s="19" cm="1">
        <f t="array" ref="O85">+SUMPRODUCT(_xlfn.ANCHORARRAY($E$30)/100,$E85:$N85)/$D$14*100</f>
        <v>468.52879129256212</v>
      </c>
      <c r="Q85" s="24">
        <f t="shared" si="24"/>
        <v>3.2943644585850196E-2</v>
      </c>
      <c r="R85" s="24">
        <f t="shared" si="24"/>
        <v>3.3522830727731989E-2</v>
      </c>
      <c r="S85" s="24">
        <f t="shared" si="23"/>
        <v>3.3770228621000653E-2</v>
      </c>
      <c r="T85" s="24">
        <f t="shared" si="23"/>
        <v>3.4248938132999562E-2</v>
      </c>
      <c r="U85" s="24">
        <f t="shared" si="23"/>
        <v>3.4480999167040061E-2</v>
      </c>
      <c r="V85" s="24">
        <f t="shared" si="23"/>
        <v>3.4404172605761785E-2</v>
      </c>
      <c r="W85" s="24">
        <f t="shared" si="23"/>
        <v>3.536025610569915E-2</v>
      </c>
      <c r="X85" s="24">
        <f t="shared" si="23"/>
        <v>3.5469396764372885E-2</v>
      </c>
      <c r="Y85" s="24">
        <f t="shared" si="23"/>
        <v>3.5399986867558297E-2</v>
      </c>
      <c r="Z85" s="24">
        <f t="shared" si="23"/>
        <v>3.5770536708140677E-2</v>
      </c>
      <c r="AA85" s="24">
        <f t="shared" si="23"/>
        <v>3.4822515275719113E-2</v>
      </c>
      <c r="AB85" s="24">
        <f>+NAC!Y58</f>
        <v>3.4832505909514255E-2</v>
      </c>
      <c r="AD85" s="24">
        <f t="shared" si="21"/>
        <v>0.48822060405274037</v>
      </c>
      <c r="AE85" s="24">
        <f t="shared" si="22"/>
        <v>0.49053108396363809</v>
      </c>
      <c r="AF85" s="24">
        <f t="shared" si="20"/>
        <v>0.48420404461764877</v>
      </c>
      <c r="AG85" s="24">
        <f t="shared" si="20"/>
        <v>0.48903019532511349</v>
      </c>
      <c r="AH85" s="24">
        <f t="shared" si="20"/>
        <v>0.48611073604060251</v>
      </c>
      <c r="AI85" s="24">
        <f t="shared" si="20"/>
        <v>0.48530174512387125</v>
      </c>
      <c r="AJ85" s="24">
        <f t="shared" si="20"/>
        <v>0.48775282535073816</v>
      </c>
      <c r="AK85" s="24">
        <f t="shared" si="20"/>
        <v>0.48865626205834567</v>
      </c>
      <c r="AL85" s="24">
        <f t="shared" si="20"/>
        <v>0.48373597636595012</v>
      </c>
      <c r="AM85" s="24">
        <f t="shared" si="20"/>
        <v>0.48638812045419266</v>
      </c>
      <c r="AN85" s="24">
        <f t="shared" si="20"/>
        <v>0.48672292290764485</v>
      </c>
      <c r="AO85" s="24">
        <f>+NAC!AV58</f>
        <v>0.48677664649902908</v>
      </c>
      <c r="AQ85" s="24">
        <f t="shared" si="16"/>
        <v>-2.8268921222904808E-3</v>
      </c>
      <c r="AR85" s="24">
        <f t="shared" si="18"/>
        <v>1.8324835985477073E-3</v>
      </c>
    </row>
    <row r="86" spans="2:44" x14ac:dyDescent="0.2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486.60789831220893</v>
      </c>
      <c r="F86" s="19" cm="1">
        <f t="array" ref="F86">+SUMPRODUCT($E$4:$P$4/100,NAC!$C59:$N59)/D$4*100</f>
        <v>487.07696446150999</v>
      </c>
      <c r="G86" s="19" cm="1">
        <f t="array" ref="G86">+SUMPRODUCT($E$5:$P$5/100,NAC!$C59:$N59)/D$5*100</f>
        <v>484.55941883529556</v>
      </c>
      <c r="H86" s="19" cm="1">
        <f t="array" ref="H86">+SUMPRODUCT($E$6:$P$6/100,NAC!$C59:$N59)/D$6*100</f>
        <v>484.47174373133544</v>
      </c>
      <c r="I86" s="19" cm="1">
        <f t="array" ref="I86">+SUMPRODUCT($E$7:$P$7/100,NAC!$C59:$N59)/D$7*100</f>
        <v>485.24846013300811</v>
      </c>
      <c r="J86" s="19" cm="1">
        <f t="array" ref="J86">+SUMPRODUCT($E$8:$P$8/100,NAC!$C59:$N59)/D$8*100</f>
        <v>483.78882351031098</v>
      </c>
      <c r="K86" s="19" cm="1">
        <f t="array" ref="K86">+SUMPRODUCT($E$9:$P$9/100,NAC!$C59:$N59)/D$9*100</f>
        <v>484.82043476940237</v>
      </c>
      <c r="L86" s="19" cm="1">
        <f t="array" ref="L86">+SUMPRODUCT($E$10:$P$10/100,NAC!$C59:$N59)/D$10*100</f>
        <v>484.10281914341573</v>
      </c>
      <c r="M86" s="19" cm="1">
        <f t="array" ref="M86">+SUMPRODUCT($E$11:$P$11/100,NAC!$C59:$N59)/D$11*100</f>
        <v>481.86265666277899</v>
      </c>
      <c r="N86" s="19" cm="1">
        <f t="array" ref="N86">+SUMPRODUCT($E$12:$P$12/100,NAC!$C59:$N59)/D$12*100</f>
        <v>481.14625223924418</v>
      </c>
      <c r="O86" s="19" cm="1">
        <f t="array" ref="O86">+SUMPRODUCT(_xlfn.ANCHORARRAY($E$30)/100,$E86:$N86)/$D$14*100</f>
        <v>483.7878733794991</v>
      </c>
      <c r="Q86" s="24">
        <f t="shared" si="24"/>
        <v>3.281068082362637E-2</v>
      </c>
      <c r="R86" s="24">
        <f t="shared" si="24"/>
        <v>3.2837310650060347E-2</v>
      </c>
      <c r="S86" s="24">
        <f t="shared" si="23"/>
        <v>3.2821341844940344E-2</v>
      </c>
      <c r="T86" s="24">
        <f t="shared" si="23"/>
        <v>3.2959013917305047E-2</v>
      </c>
      <c r="U86" s="24">
        <f t="shared" si="23"/>
        <v>3.280947460217476E-2</v>
      </c>
      <c r="V86" s="24">
        <f t="shared" si="23"/>
        <v>3.265864288050202E-2</v>
      </c>
      <c r="W86" s="24">
        <f t="shared" si="23"/>
        <v>3.2582954886981819E-2</v>
      </c>
      <c r="X86" s="24">
        <f t="shared" si="23"/>
        <v>3.2515811111449855E-2</v>
      </c>
      <c r="Y86" s="24">
        <f t="shared" si="23"/>
        <v>3.2376867890006933E-2</v>
      </c>
      <c r="Z86" s="24">
        <f t="shared" si="23"/>
        <v>3.213439082838554E-2</v>
      </c>
      <c r="AA86" s="24">
        <f t="shared" si="23"/>
        <v>3.2568077715866117E-2</v>
      </c>
      <c r="AB86" s="24">
        <f>+NAC!Y59</f>
        <v>3.2564610739856281E-2</v>
      </c>
      <c r="AD86" s="24">
        <f t="shared" si="21"/>
        <v>0.50517532869667225</v>
      </c>
      <c r="AE86" s="24">
        <f t="shared" si="22"/>
        <v>0.50658306753977622</v>
      </c>
      <c r="AF86" s="24">
        <f t="shared" si="20"/>
        <v>0.50039273714811117</v>
      </c>
      <c r="AG86" s="24">
        <f t="shared" si="20"/>
        <v>0.50436100330419165</v>
      </c>
      <c r="AH86" s="24">
        <f t="shared" si="20"/>
        <v>0.50163833050937967</v>
      </c>
      <c r="AI86" s="24">
        <f t="shared" si="20"/>
        <v>0.50021193572989642</v>
      </c>
      <c r="AJ86" s="24">
        <f t="shared" si="20"/>
        <v>0.50231962824772136</v>
      </c>
      <c r="AK86" s="24">
        <f t="shared" si="20"/>
        <v>0.5022969467620142</v>
      </c>
      <c r="AL86" s="24">
        <f t="shared" si="20"/>
        <v>0.49718219536151387</v>
      </c>
      <c r="AM86" s="24">
        <f t="shared" si="20"/>
        <v>0.49762503310382544</v>
      </c>
      <c r="AN86" s="24">
        <f t="shared" si="20"/>
        <v>0.50094373374857426</v>
      </c>
      <c r="AO86" s="24">
        <f>+NAC!AV59</f>
        <v>0.50098740170715961</v>
      </c>
      <c r="AQ86" s="24">
        <f t="shared" si="16"/>
        <v>6.7628999524083078E-4</v>
      </c>
      <c r="AR86" s="24">
        <f t="shared" si="18"/>
        <v>7.5502955928468118E-3</v>
      </c>
    </row>
    <row r="87" spans="2:44" x14ac:dyDescent="0.2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502.51443156306158</v>
      </c>
      <c r="F87" s="19" cm="1">
        <f t="array" ref="F87">+SUMPRODUCT($E$4:$P$4/100,NAC!$C60:$N60)/D$4*100</f>
        <v>502.94027212459832</v>
      </c>
      <c r="G87" s="19" cm="1">
        <f t="array" ref="G87">+SUMPRODUCT($E$5:$P$5/100,NAC!$C60:$N60)/D$5*100</f>
        <v>500.23409122862387</v>
      </c>
      <c r="H87" s="19" cm="1">
        <f t="array" ref="H87">+SUMPRODUCT($E$6:$P$6/100,NAC!$C60:$N60)/D$6*100</f>
        <v>500.0985914878238</v>
      </c>
      <c r="I87" s="19" cm="1">
        <f t="array" ref="I87">+SUMPRODUCT($E$7:$P$7/100,NAC!$C60:$N60)/D$7*100</f>
        <v>501.01130631251357</v>
      </c>
      <c r="J87" s="19" cm="1">
        <f t="array" ref="J87">+SUMPRODUCT($E$8:$P$8/100,NAC!$C60:$N60)/D$8*100</f>
        <v>499.4885806043518</v>
      </c>
      <c r="K87" s="19" cm="1">
        <f t="array" ref="K87">+SUMPRODUCT($E$9:$P$9/100,NAC!$C60:$N60)/D$9*100</f>
        <v>500.46813004687942</v>
      </c>
      <c r="L87" s="19" cm="1">
        <f t="array" ref="L87">+SUMPRODUCT($E$10:$P$10/100,NAC!$C60:$N60)/D$10*100</f>
        <v>499.80185497467284</v>
      </c>
      <c r="M87" s="19" cm="1">
        <f t="array" ref="M87">+SUMPRODUCT($E$11:$P$11/100,NAC!$C60:$N60)/D$11*100</f>
        <v>497.57869673324598</v>
      </c>
      <c r="N87" s="19" cm="1">
        <f t="array" ref="N87">+SUMPRODUCT($E$12:$P$12/100,NAC!$C60:$N60)/D$12*100</f>
        <v>496.79264347374829</v>
      </c>
      <c r="O87" s="19" cm="1">
        <f t="array" ref="O87">+SUMPRODUCT(_xlfn.ANCHORARRAY($E$30)/100,$E87:$N87)/$D$14*100</f>
        <v>499.49447482556542</v>
      </c>
      <c r="Q87" s="24">
        <f t="shared" si="24"/>
        <v>3.2688604739101512E-2</v>
      </c>
      <c r="R87" s="24">
        <f t="shared" si="24"/>
        <v>3.2568379990267182E-2</v>
      </c>
      <c r="S87" s="24">
        <f t="shared" si="23"/>
        <v>3.2348297822802685E-2</v>
      </c>
      <c r="T87" s="24">
        <f t="shared" si="23"/>
        <v>3.2255436893248834E-2</v>
      </c>
      <c r="U87" s="24">
        <f t="shared" si="23"/>
        <v>3.2484072541280939E-2</v>
      </c>
      <c r="V87" s="24">
        <f t="shared" si="23"/>
        <v>3.2451673811158654E-2</v>
      </c>
      <c r="W87" s="24">
        <f t="shared" si="23"/>
        <v>3.2275238738481926E-2</v>
      </c>
      <c r="X87" s="24">
        <f t="shared" si="23"/>
        <v>3.2429135320953817E-2</v>
      </c>
      <c r="Y87" s="24">
        <f t="shared" si="23"/>
        <v>3.261518578615541E-2</v>
      </c>
      <c r="Z87" s="24">
        <f t="shared" si="23"/>
        <v>3.2518992222606125E-2</v>
      </c>
      <c r="AA87" s="24">
        <f t="shared" si="23"/>
        <v>3.2465884968029268E-2</v>
      </c>
      <c r="AB87" s="24">
        <f>+NAC!Y60</f>
        <v>3.2486256049262696E-2</v>
      </c>
      <c r="AD87" s="24">
        <f t="shared" si="21"/>
        <v>0.52294460337052828</v>
      </c>
      <c r="AE87" s="24">
        <f t="shared" si="22"/>
        <v>0.52349714730650199</v>
      </c>
      <c r="AF87" s="24">
        <f t="shared" si="20"/>
        <v>0.51726919067167931</v>
      </c>
      <c r="AG87" s="24">
        <f t="shared" si="20"/>
        <v>0.5204748451664889</v>
      </c>
      <c r="AH87" s="24">
        <f t="shared" si="20"/>
        <v>0.51822812317525146</v>
      </c>
      <c r="AI87" s="24">
        <f t="shared" si="20"/>
        <v>0.51650084247845696</v>
      </c>
      <c r="AJ87" s="24">
        <f t="shared" si="20"/>
        <v>0.51816945070805676</v>
      </c>
      <c r="AK87" s="24">
        <f t="shared" si="20"/>
        <v>0.51776757327392664</v>
      </c>
      <c r="AL87" s="24">
        <f t="shared" si="20"/>
        <v>0.51318670776662145</v>
      </c>
      <c r="AM87" s="24">
        <f t="shared" si="20"/>
        <v>0.51196633974401373</v>
      </c>
      <c r="AN87" s="24">
        <f t="shared" si="20"/>
        <v>0.51687330701455014</v>
      </c>
      <c r="AO87" s="24">
        <f>+NAC!AV60</f>
        <v>0.51694452716868278</v>
      </c>
      <c r="AQ87" s="24">
        <f t="shared" si="16"/>
        <v>1.6961251649538767E-4</v>
      </c>
      <c r="AR87" s="24">
        <f t="shared" si="18"/>
        <v>1.0978263626514551E-2</v>
      </c>
    </row>
    <row r="88" spans="2:44" x14ac:dyDescent="0.2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513.65301080126255</v>
      </c>
      <c r="F88" s="19" cm="1">
        <f t="array" ref="F88">+SUMPRODUCT($E$4:$P$4/100,NAC!$C61:$N61)/D$4*100</f>
        <v>514.41679816985265</v>
      </c>
      <c r="G88" s="19" cm="1">
        <f t="array" ref="G88">+SUMPRODUCT($E$5:$P$5/100,NAC!$C61:$N61)/D$5*100</f>
        <v>511.73599030100974</v>
      </c>
      <c r="H88" s="19" cm="1">
        <f t="array" ref="H88">+SUMPRODUCT($E$6:$P$6/100,NAC!$C61:$N61)/D$6*100</f>
        <v>511.8816952211871</v>
      </c>
      <c r="I88" s="19" cm="1">
        <f t="array" ref="I88">+SUMPRODUCT($E$7:$P$7/100,NAC!$C61:$N61)/D$7*100</f>
        <v>512.90268339462568</v>
      </c>
      <c r="J88" s="19" cm="1">
        <f t="array" ref="J88">+SUMPRODUCT($E$8:$P$8/100,NAC!$C61:$N61)/D$8*100</f>
        <v>511.49050525340033</v>
      </c>
      <c r="K88" s="19" cm="1">
        <f t="array" ref="K88">+SUMPRODUCT($E$9:$P$9/100,NAC!$C61:$N61)/D$9*100</f>
        <v>512.7033034298247</v>
      </c>
      <c r="L88" s="19" cm="1">
        <f t="array" ref="L88">+SUMPRODUCT($E$10:$P$10/100,NAC!$C61:$N61)/D$10*100</f>
        <v>512.29428897197215</v>
      </c>
      <c r="M88" s="19" cm="1">
        <f t="array" ref="M88">+SUMPRODUCT($E$11:$P$11/100,NAC!$C61:$N61)/D$11*100</f>
        <v>510.18418281998095</v>
      </c>
      <c r="N88" s="19" cm="1">
        <f t="array" ref="N88">+SUMPRODUCT($E$12:$P$12/100,NAC!$C61:$N61)/D$12*100</f>
        <v>509.88621900877939</v>
      </c>
      <c r="O88" s="19" cm="1">
        <f t="array" ref="O88">+SUMPRODUCT(_xlfn.ANCHORARRAY($E$30)/100,$E88:$N88)/$D$14*100</f>
        <v>511.71574047124801</v>
      </c>
      <c r="Q88" s="24">
        <f t="shared" si="24"/>
        <v>2.2165690254018378E-2</v>
      </c>
      <c r="R88" s="24">
        <f t="shared" si="24"/>
        <v>2.2818864746649625E-2</v>
      </c>
      <c r="S88" s="24">
        <f t="shared" si="23"/>
        <v>2.2993033209983915E-2</v>
      </c>
      <c r="T88" s="24">
        <f t="shared" si="23"/>
        <v>2.3561561527913666E-2</v>
      </c>
      <c r="U88" s="24">
        <f t="shared" si="23"/>
        <v>2.3734747963341629E-2</v>
      </c>
      <c r="V88" s="24">
        <f t="shared" si="23"/>
        <v>2.4028426504820066E-2</v>
      </c>
      <c r="W88" s="24">
        <f t="shared" si="23"/>
        <v>2.4447457586957988E-2</v>
      </c>
      <c r="X88" s="24">
        <f t="shared" si="23"/>
        <v>2.4994773174526141E-2</v>
      </c>
      <c r="Y88" s="24">
        <f t="shared" si="23"/>
        <v>2.5333653087428853E-2</v>
      </c>
      <c r="Z88" s="24">
        <f t="shared" si="23"/>
        <v>2.6356218649850049E-2</v>
      </c>
      <c r="AA88" s="24">
        <f t="shared" si="23"/>
        <v>2.4467268932155006E-2</v>
      </c>
      <c r="AB88" s="24">
        <f>+NAC!Y61</f>
        <v>2.4481577925623554E-2</v>
      </c>
      <c r="AD88" s="24">
        <f t="shared" si="21"/>
        <v>0.51342830830439934</v>
      </c>
      <c r="AE88" s="24">
        <f t="shared" si="22"/>
        <v>0.5154709146311458</v>
      </c>
      <c r="AF88" s="24">
        <f t="shared" si="20"/>
        <v>0.51058836666517204</v>
      </c>
      <c r="AG88" s="24">
        <f t="shared" si="20"/>
        <v>0.51484138017546766</v>
      </c>
      <c r="AH88" s="24">
        <f t="shared" si="20"/>
        <v>0.51325545371275649</v>
      </c>
      <c r="AI88" s="24">
        <f t="shared" si="20"/>
        <v>0.51217116866843804</v>
      </c>
      <c r="AJ88" s="24">
        <f t="shared" si="20"/>
        <v>0.51475781739319149</v>
      </c>
      <c r="AK88" s="24">
        <f t="shared" si="20"/>
        <v>0.51546756259602544</v>
      </c>
      <c r="AL88" s="24">
        <f t="shared" si="20"/>
        <v>0.5121337342490746</v>
      </c>
      <c r="AM88" s="24">
        <f t="shared" si="20"/>
        <v>0.51252590534633624</v>
      </c>
      <c r="AN88" s="24">
        <f t="shared" si="20"/>
        <v>0.51336092375839337</v>
      </c>
      <c r="AO88" s="24">
        <f>+NAC!AV61</f>
        <v>0.51347034787884427</v>
      </c>
      <c r="AQ88" s="24">
        <f t="shared" si="16"/>
        <v>-4.1905283958316719E-3</v>
      </c>
      <c r="AR88" s="24">
        <f t="shared" si="18"/>
        <v>9.0240295806309767E-4</v>
      </c>
    </row>
    <row r="89" spans="2:44" x14ac:dyDescent="0.2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529.82615595151265</v>
      </c>
      <c r="F89" s="19" cm="1">
        <f t="array" ref="F89">+SUMPRODUCT($E$4:$P$4/100,NAC!$C62:$N62)/D$4*100</f>
        <v>530.71500019454481</v>
      </c>
      <c r="G89" s="19" cm="1">
        <f t="array" ref="G89">+SUMPRODUCT($E$5:$P$5/100,NAC!$C62:$N62)/D$5*100</f>
        <v>527.94335112696626</v>
      </c>
      <c r="H89" s="19" cm="1">
        <f t="array" ref="H89">+SUMPRODUCT($E$6:$P$6/100,NAC!$C62:$N62)/D$6*100</f>
        <v>528.34057951488273</v>
      </c>
      <c r="I89" s="19" cm="1">
        <f t="array" ref="I89">+SUMPRODUCT($E$7:$P$7/100,NAC!$C62:$N62)/D$7*100</f>
        <v>529.28281261224276</v>
      </c>
      <c r="J89" s="19" cm="1">
        <f t="array" ref="J89">+SUMPRODUCT($E$8:$P$8/100,NAC!$C62:$N62)/D$8*100</f>
        <v>527.87734255577675</v>
      </c>
      <c r="K89" s="19" cm="1">
        <f t="array" ref="K89">+SUMPRODUCT($E$9:$P$9/100,NAC!$C62:$N62)/D$9*100</f>
        <v>529.15523092873389</v>
      </c>
      <c r="L89" s="19" cm="1">
        <f t="array" ref="L89">+SUMPRODUCT($E$10:$P$10/100,NAC!$C62:$N62)/D$10*100</f>
        <v>528.86197377004703</v>
      </c>
      <c r="M89" s="19" cm="1">
        <f t="array" ref="M89">+SUMPRODUCT($E$11:$P$11/100,NAC!$C62:$N62)/D$11*100</f>
        <v>526.7901821767241</v>
      </c>
      <c r="N89" s="19" cm="1">
        <f t="array" ref="N89">+SUMPRODUCT($E$12:$P$12/100,NAC!$C62:$N62)/D$12*100</f>
        <v>526.62539409596445</v>
      </c>
      <c r="O89" s="19" cm="1">
        <f t="array" ref="O89">+SUMPRODUCT(_xlfn.ANCHORARRAY($E$30)/100,$E89:$N89)/$D$14*100</f>
        <v>528.19966428681983</v>
      </c>
      <c r="Q89" s="24">
        <f t="shared" si="24"/>
        <v>3.148651873960806E-2</v>
      </c>
      <c r="R89" s="24">
        <f t="shared" si="24"/>
        <v>3.1682872881827473E-2</v>
      </c>
      <c r="S89" s="24">
        <f t="shared" si="23"/>
        <v>3.1671332744103387E-2</v>
      </c>
      <c r="T89" s="24">
        <f t="shared" si="23"/>
        <v>3.2153687946554932E-2</v>
      </c>
      <c r="U89" s="24">
        <f t="shared" si="23"/>
        <v>3.1936134763822732E-2</v>
      </c>
      <c r="V89" s="24">
        <f t="shared" si="23"/>
        <v>3.2037422267023663E-2</v>
      </c>
      <c r="W89" s="24">
        <f t="shared" si="23"/>
        <v>3.2088592737458344E-2</v>
      </c>
      <c r="X89" s="24">
        <f t="shared" si="23"/>
        <v>3.2340170786056444E-2</v>
      </c>
      <c r="Y89" s="24">
        <f t="shared" si="23"/>
        <v>3.2549028205765884E-2</v>
      </c>
      <c r="Z89" s="24">
        <f t="shared" si="23"/>
        <v>3.2829236137674078E-2</v>
      </c>
      <c r="AA89" s="24">
        <f t="shared" si="23"/>
        <v>3.2213048206005013E-2</v>
      </c>
      <c r="AB89" s="24">
        <f>+NAC!Y62</f>
        <v>3.2220993919962249E-2</v>
      </c>
      <c r="AD89" s="24">
        <f t="shared" si="21"/>
        <v>0.52106630666290488</v>
      </c>
      <c r="AE89" s="24">
        <f t="shared" si="22"/>
        <v>0.52349446453838411</v>
      </c>
      <c r="AF89" s="24">
        <f t="shared" si="20"/>
        <v>0.51933446761944935</v>
      </c>
      <c r="AG89" s="24">
        <f t="shared" si="20"/>
        <v>0.52398565430064314</v>
      </c>
      <c r="AH89" s="24">
        <f t="shared" si="20"/>
        <v>0.52267226150456181</v>
      </c>
      <c r="AI89" s="24">
        <f t="shared" si="20"/>
        <v>0.52201569345297583</v>
      </c>
      <c r="AJ89" s="24">
        <f t="shared" si="20"/>
        <v>0.52461737662922259</v>
      </c>
      <c r="AK89" s="24">
        <f t="shared" si="20"/>
        <v>0.52588930645237753</v>
      </c>
      <c r="AL89" s="24">
        <f t="shared" si="20"/>
        <v>0.52349330392932258</v>
      </c>
      <c r="AM89" s="24">
        <f t="shared" si="20"/>
        <v>0.52456669464620065</v>
      </c>
      <c r="AN89" s="24">
        <f t="shared" si="20"/>
        <v>0.52346847385480344</v>
      </c>
      <c r="AO89" s="24">
        <f>+NAC!AV62</f>
        <v>0.52360146910547445</v>
      </c>
      <c r="AQ89" s="24">
        <f t="shared" si="16"/>
        <v>-1.3427173980660179E-3</v>
      </c>
      <c r="AR89" s="24">
        <f t="shared" si="18"/>
        <v>-3.5003879832957718E-3</v>
      </c>
    </row>
    <row r="90" spans="2:44" x14ac:dyDescent="0.2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547.34688313407707</v>
      </c>
      <c r="F90" s="19" cm="1">
        <f t="array" ref="F90">+SUMPRODUCT($E$4:$P$4/100,NAC!$C63:$N63)/D$4*100</f>
        <v>548.3000761260738</v>
      </c>
      <c r="G90" s="19" cm="1">
        <f t="array" ref="G90">+SUMPRODUCT($E$5:$P$5/100,NAC!$C63:$N63)/D$5*100</f>
        <v>545.3066195147444</v>
      </c>
      <c r="H90" s="19" cm="1">
        <f t="array" ref="H90">+SUMPRODUCT($E$6:$P$6/100,NAC!$C63:$N63)/D$6*100</f>
        <v>545.72026055064157</v>
      </c>
      <c r="I90" s="19" cm="1">
        <f t="array" ref="I90">+SUMPRODUCT($E$7:$P$7/100,NAC!$C63:$N63)/D$7*100</f>
        <v>546.8181264262347</v>
      </c>
      <c r="J90" s="19" cm="1">
        <f t="array" ref="J90">+SUMPRODUCT($E$8:$P$8/100,NAC!$C63:$N63)/D$8*100</f>
        <v>545.32002451931271</v>
      </c>
      <c r="K90" s="19" cm="1">
        <f t="array" ref="K90">+SUMPRODUCT($E$9:$P$9/100,NAC!$C63:$N63)/D$9*100</f>
        <v>546.68300795953076</v>
      </c>
      <c r="L90" s="19" cm="1">
        <f t="array" ref="L90">+SUMPRODUCT($E$10:$P$10/100,NAC!$C63:$N63)/D$10*100</f>
        <v>546.42466452069402</v>
      </c>
      <c r="M90" s="19" cm="1">
        <f t="array" ref="M90">+SUMPRODUCT($E$11:$P$11/100,NAC!$C63:$N63)/D$11*100</f>
        <v>544.29001132189137</v>
      </c>
      <c r="N90" s="19" cm="1">
        <f t="array" ref="N90">+SUMPRODUCT($E$12:$P$12/100,NAC!$C63:$N63)/D$12*100</f>
        <v>544.16867599161571</v>
      </c>
      <c r="O90" s="19" cm="1">
        <f t="array" ref="O90">+SUMPRODUCT(_xlfn.ANCHORARRAY($E$30)/100,$E90:$N90)/$D$14*100</f>
        <v>545.7022014038173</v>
      </c>
      <c r="Q90" s="24">
        <f t="shared" si="24"/>
        <v>3.3068822642587481E-2</v>
      </c>
      <c r="R90" s="24">
        <f t="shared" si="24"/>
        <v>3.3134687968274568E-2</v>
      </c>
      <c r="S90" s="24">
        <f t="shared" si="23"/>
        <v>3.2888506599645373E-2</v>
      </c>
      <c r="T90" s="24">
        <f t="shared" si="23"/>
        <v>3.2894844177437044E-2</v>
      </c>
      <c r="U90" s="24">
        <f t="shared" si="23"/>
        <v>3.313032918535086E-2</v>
      </c>
      <c r="V90" s="24">
        <f t="shared" si="23"/>
        <v>3.3043058599721897E-2</v>
      </c>
      <c r="W90" s="24">
        <f t="shared" si="23"/>
        <v>3.3124074007609083E-2</v>
      </c>
      <c r="X90" s="24">
        <f t="shared" si="23"/>
        <v>3.3208458202145907E-2</v>
      </c>
      <c r="Y90" s="24">
        <f t="shared" si="23"/>
        <v>3.321973289793867E-2</v>
      </c>
      <c r="Z90" s="24">
        <f t="shared" si="23"/>
        <v>3.3312639482125705E-2</v>
      </c>
      <c r="AA90" s="24">
        <f t="shared" si="23"/>
        <v>3.3136214012232657E-2</v>
      </c>
      <c r="AB90" s="24">
        <f>+NAC!Y63</f>
        <v>3.3149831927253626E-2</v>
      </c>
      <c r="AD90" s="24">
        <f t="shared" si="21"/>
        <v>0.51355839351454824</v>
      </c>
      <c r="AE90" s="24">
        <f t="shared" si="22"/>
        <v>0.51679685605142578</v>
      </c>
      <c r="AF90" s="24">
        <f t="shared" si="20"/>
        <v>0.51382650621232995</v>
      </c>
      <c r="AG90" s="24">
        <f t="shared" si="20"/>
        <v>0.51863093641590319</v>
      </c>
      <c r="AH90" s="24">
        <f t="shared" si="20"/>
        <v>0.5182848378673075</v>
      </c>
      <c r="AI90" s="24">
        <f t="shared" si="20"/>
        <v>0.51779796466231653</v>
      </c>
      <c r="AJ90" s="24">
        <f t="shared" si="20"/>
        <v>0.52097147837211044</v>
      </c>
      <c r="AK90" s="24">
        <f t="shared" si="20"/>
        <v>0.52268357249044617</v>
      </c>
      <c r="AL90" s="24">
        <f t="shared" si="20"/>
        <v>0.5214888778429474</v>
      </c>
      <c r="AM90" s="24">
        <f t="shared" si="20"/>
        <v>0.5233288835589156</v>
      </c>
      <c r="AN90" s="24">
        <f t="shared" si="20"/>
        <v>0.51972792151469704</v>
      </c>
      <c r="AO90" s="24">
        <f>+NAC!AV63</f>
        <v>0.51988847370735725</v>
      </c>
      <c r="AQ90" s="24">
        <f t="shared" si="16"/>
        <v>-2.4381683953822453E-4</v>
      </c>
      <c r="AR90" s="24">
        <f t="shared" si="18"/>
        <v>-9.7704900443673637E-3</v>
      </c>
    </row>
    <row r="91" spans="2:44" x14ac:dyDescent="0.2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560.80766837689316</v>
      </c>
      <c r="F91" s="19" cm="1">
        <f t="array" ref="F91">+SUMPRODUCT($E$4:$P$4/100,NAC!$C64:$N64)/D$4*100</f>
        <v>561.8188551711645</v>
      </c>
      <c r="G91" s="19" cm="1">
        <f t="array" ref="G91">+SUMPRODUCT($E$5:$P$5/100,NAC!$C64:$N64)/D$5*100</f>
        <v>558.80903260616867</v>
      </c>
      <c r="H91" s="19" cm="1">
        <f t="array" ref="H91">+SUMPRODUCT($E$6:$P$6/100,NAC!$C64:$N64)/D$6*100</f>
        <v>559.31015141046475</v>
      </c>
      <c r="I91" s="19" cm="1">
        <f t="array" ref="I91">+SUMPRODUCT($E$7:$P$7/100,NAC!$C64:$N64)/D$7*100</f>
        <v>560.49830030678902</v>
      </c>
      <c r="J91" s="19" cm="1">
        <f t="array" ref="J91">+SUMPRODUCT($E$8:$P$8/100,NAC!$C64:$N64)/D$8*100</f>
        <v>559.02316107294746</v>
      </c>
      <c r="K91" s="19" cm="1">
        <f t="array" ref="K91">+SUMPRODUCT($E$9:$P$9/100,NAC!$C64:$N64)/D$9*100</f>
        <v>560.43904588356588</v>
      </c>
      <c r="L91" s="19" cm="1">
        <f t="array" ref="L91">+SUMPRODUCT($E$10:$P$10/100,NAC!$C64:$N64)/D$10*100</f>
        <v>560.36448043461235</v>
      </c>
      <c r="M91" s="19" cm="1">
        <f t="array" ref="M91">+SUMPRODUCT($E$11:$P$11/100,NAC!$C64:$N64)/D$11*100</f>
        <v>558.20982469611931</v>
      </c>
      <c r="N91" s="19" cm="1">
        <f t="array" ref="N91">+SUMPRODUCT($E$12:$P$12/100,NAC!$C64:$N64)/D$12*100</f>
        <v>558.2164612112814</v>
      </c>
      <c r="O91" s="19" cm="1">
        <f t="array" ref="O91">+SUMPRODUCT(_xlfn.ANCHORARRAY($E$30)/100,$E91:$N91)/$D$14*100</f>
        <v>559.48041205081006</v>
      </c>
      <c r="Q91" s="24">
        <f t="shared" si="24"/>
        <v>2.4592786873546046E-2</v>
      </c>
      <c r="R91" s="24">
        <f t="shared" si="24"/>
        <v>2.4655803698962586E-2</v>
      </c>
      <c r="S91" s="24">
        <f t="shared" si="23"/>
        <v>2.4761139161376233E-2</v>
      </c>
      <c r="T91" s="24">
        <f t="shared" si="23"/>
        <v>2.4902668715489407E-2</v>
      </c>
      <c r="U91" s="24">
        <f t="shared" si="23"/>
        <v>2.5017776879420639E-2</v>
      </c>
      <c r="V91" s="24">
        <f t="shared" si="23"/>
        <v>2.5128614276935357E-2</v>
      </c>
      <c r="W91" s="24">
        <f t="shared" si="23"/>
        <v>2.5162731827679918E-2</v>
      </c>
      <c r="X91" s="24">
        <f t="shared" si="23"/>
        <v>2.551095662225622E-2</v>
      </c>
      <c r="Y91" s="24">
        <f t="shared" si="23"/>
        <v>2.5574258363517455E-2</v>
      </c>
      <c r="Z91" s="24">
        <f t="shared" si="23"/>
        <v>2.5815130196656488E-2</v>
      </c>
      <c r="AA91" s="24">
        <f t="shared" si="23"/>
        <v>2.5248589086773521E-2</v>
      </c>
      <c r="AB91" s="24">
        <f>+NAC!Y64</f>
        <v>2.5271918277449013E-2</v>
      </c>
      <c r="AD91" s="24">
        <f t="shared" si="21"/>
        <v>0.50496200963387561</v>
      </c>
      <c r="AE91" s="24">
        <f t="shared" si="22"/>
        <v>0.50786123965354157</v>
      </c>
      <c r="AF91" s="24">
        <f t="shared" si="20"/>
        <v>0.50529779062007285</v>
      </c>
      <c r="AG91" s="24">
        <f t="shared" si="20"/>
        <v>0.50961017911886386</v>
      </c>
      <c r="AH91" s="24">
        <f t="shared" si="20"/>
        <v>0.50969753831365838</v>
      </c>
      <c r="AI91" s="24">
        <f t="shared" si="20"/>
        <v>0.50924200445048262</v>
      </c>
      <c r="AJ91" s="24">
        <f t="shared" si="20"/>
        <v>0.51194067356720274</v>
      </c>
      <c r="AK91" s="24">
        <f t="shared" si="20"/>
        <v>0.51376076339097132</v>
      </c>
      <c r="AL91" s="24">
        <f t="shared" si="20"/>
        <v>0.51268646061405976</v>
      </c>
      <c r="AM91" s="24">
        <f t="shared" si="20"/>
        <v>0.51357070863182241</v>
      </c>
      <c r="AN91" s="24">
        <f t="shared" si="20"/>
        <v>0.51076226854656759</v>
      </c>
      <c r="AO91" s="24">
        <f>+NAC!AV64</f>
        <v>0.5109579625906826</v>
      </c>
      <c r="AQ91" s="24">
        <f t="shared" si="16"/>
        <v>-1.2223433231104419E-3</v>
      </c>
      <c r="AR91" s="24">
        <f t="shared" si="18"/>
        <v>-8.6086989979468065E-3</v>
      </c>
    </row>
    <row r="92" spans="2:44" x14ac:dyDescent="0.2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583.53941492676358</v>
      </c>
      <c r="F92" s="19" cm="1">
        <f t="array" ref="F92">+SUMPRODUCT($E$4:$P$4/100,NAC!$C65:$N65)/D$4*100</f>
        <v>584.30300629213093</v>
      </c>
      <c r="G92" s="19" cm="1">
        <f t="array" ref="G92">+SUMPRODUCT($E$5:$P$5/100,NAC!$C65:$N65)/D$5*100</f>
        <v>580.95276558898343</v>
      </c>
      <c r="H92" s="19" cm="1">
        <f t="array" ref="H92">+SUMPRODUCT($E$6:$P$6/100,NAC!$C65:$N65)/D$6*100</f>
        <v>581.74704006154388</v>
      </c>
      <c r="I92" s="19" cm="1">
        <f t="array" ref="I92">+SUMPRODUCT($E$7:$P$7/100,NAC!$C65:$N65)/D$7*100</f>
        <v>582.33849599024597</v>
      </c>
      <c r="J92" s="19" cm="1">
        <f t="array" ref="J92">+SUMPRODUCT($E$8:$P$8/100,NAC!$C65:$N65)/D$8*100</f>
        <v>580.88622255570135</v>
      </c>
      <c r="K92" s="19" cm="1">
        <f t="array" ref="K92">+SUMPRODUCT($E$9:$P$9/100,NAC!$C65:$N65)/D$9*100</f>
        <v>582.25464101162822</v>
      </c>
      <c r="L92" s="19" cm="1">
        <f t="array" ref="L92">+SUMPRODUCT($E$10:$P$10/100,NAC!$C65:$N65)/D$10*100</f>
        <v>582.06850957273195</v>
      </c>
      <c r="M92" s="19" cm="1">
        <f t="array" ref="M92">+SUMPRODUCT($E$11:$P$11/100,NAC!$C65:$N65)/D$11*100</f>
        <v>579.49058927723399</v>
      </c>
      <c r="N92" s="19" cm="1">
        <f t="array" ref="N92">+SUMPRODUCT($E$12:$P$12/100,NAC!$C65:$N65)/D$12*100</f>
        <v>579.36821129244731</v>
      </c>
      <c r="O92" s="19" cm="1">
        <f t="array" ref="O92">+SUMPRODUCT(_xlfn.ANCHORARRAY($E$30)/100,$E92:$N92)/$D$14*100</f>
        <v>581.26242059758147</v>
      </c>
      <c r="Q92" s="24">
        <f t="shared" si="24"/>
        <v>4.053394386646203E-2</v>
      </c>
      <c r="R92" s="24">
        <f t="shared" si="24"/>
        <v>4.0020285745155926E-2</v>
      </c>
      <c r="S92" s="24">
        <f t="shared" si="23"/>
        <v>3.9626655423841362E-2</v>
      </c>
      <c r="T92" s="24">
        <f t="shared" si="23"/>
        <v>4.0115289512443031E-2</v>
      </c>
      <c r="U92" s="24">
        <f t="shared" si="23"/>
        <v>3.8965676919096248E-2</v>
      </c>
      <c r="V92" s="24">
        <f t="shared" si="23"/>
        <v>3.9109401908843155E-2</v>
      </c>
      <c r="W92" s="24">
        <f t="shared" si="23"/>
        <v>3.8925901555750375E-2</v>
      </c>
      <c r="X92" s="24">
        <f t="shared" si="23"/>
        <v>3.8731985869779217E-2</v>
      </c>
      <c r="Y92" s="24">
        <f t="shared" si="23"/>
        <v>3.8123235456666515E-2</v>
      </c>
      <c r="Z92" s="24">
        <f t="shared" si="23"/>
        <v>3.7891663092966654E-2</v>
      </c>
      <c r="AA92" s="24">
        <f t="shared" si="23"/>
        <v>3.8932566855965689E-2</v>
      </c>
      <c r="AB92" s="24">
        <f>+NAC!Y65</f>
        <v>3.8939011947787483E-2</v>
      </c>
      <c r="AD92" s="24">
        <f t="shared" si="21"/>
        <v>0.5052699462148651</v>
      </c>
      <c r="AE92" s="24">
        <f t="shared" si="22"/>
        <v>0.50728128979799769</v>
      </c>
      <c r="AF92" s="24">
        <f t="shared" si="20"/>
        <v>0.50489611784352695</v>
      </c>
      <c r="AG92" s="24">
        <f t="shared" si="20"/>
        <v>0.50977214645332491</v>
      </c>
      <c r="AH92" s="24">
        <f t="shared" si="20"/>
        <v>0.50810253814771245</v>
      </c>
      <c r="AI92" s="24">
        <f t="shared" si="20"/>
        <v>0.50826956857539307</v>
      </c>
      <c r="AJ92" s="24">
        <f t="shared" si="20"/>
        <v>0.51026527849646008</v>
      </c>
      <c r="AK92" s="24">
        <f t="shared" si="20"/>
        <v>0.51193570839784353</v>
      </c>
      <c r="AL92" s="24">
        <f t="shared" si="20"/>
        <v>0.51038337261160494</v>
      </c>
      <c r="AM92" s="24">
        <f t="shared" si="20"/>
        <v>0.51102250946612537</v>
      </c>
      <c r="AN92" s="24">
        <f t="shared" si="20"/>
        <v>0.50932241592679084</v>
      </c>
      <c r="AO92" s="24">
        <f>+NAC!AV65</f>
        <v>0.5095108755204536</v>
      </c>
      <c r="AQ92" s="24">
        <f t="shared" si="16"/>
        <v>2.6422807734953757E-3</v>
      </c>
      <c r="AR92" s="24">
        <f t="shared" si="18"/>
        <v>-5.7525632512602787E-3</v>
      </c>
    </row>
    <row r="93" spans="2:44" x14ac:dyDescent="0.2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609.23807588613158</v>
      </c>
      <c r="F93" s="19" cm="1">
        <f t="array" ref="F93">+SUMPRODUCT($E$4:$P$4/100,NAC!$C66:$N66)/D$4*100</f>
        <v>609.95030424397237</v>
      </c>
      <c r="G93" s="19" cm="1">
        <f t="array" ref="G93">+SUMPRODUCT($E$5:$P$5/100,NAC!$C66:$N66)/D$5*100</f>
        <v>606.08180346668655</v>
      </c>
      <c r="H93" s="19" cm="1">
        <f t="array" ref="H93">+SUMPRODUCT($E$6:$P$6/100,NAC!$C66:$N66)/D$6*100</f>
        <v>606.71887413135607</v>
      </c>
      <c r="I93" s="19" cm="1">
        <f t="array" ref="I93">+SUMPRODUCT($E$7:$P$7/100,NAC!$C66:$N66)/D$7*100</f>
        <v>607.63381372742469</v>
      </c>
      <c r="J93" s="19" cm="1">
        <f t="array" ref="J93">+SUMPRODUCT($E$8:$P$8/100,NAC!$C66:$N66)/D$8*100</f>
        <v>605.98063200952811</v>
      </c>
      <c r="K93" s="19" cm="1">
        <f t="array" ref="K93">+SUMPRODUCT($E$9:$P$9/100,NAC!$C66:$N66)/D$9*100</f>
        <v>607.16816862713063</v>
      </c>
      <c r="L93" s="19" cm="1">
        <f t="array" ref="L93">+SUMPRODUCT($E$10:$P$10/100,NAC!$C66:$N66)/D$10*100</f>
        <v>606.93091864524251</v>
      </c>
      <c r="M93" s="19" cm="1">
        <f t="array" ref="M93">+SUMPRODUCT($E$11:$P$11/100,NAC!$C66:$N66)/D$11*100</f>
        <v>604.12229996342296</v>
      </c>
      <c r="N93" s="19" cm="1">
        <f t="array" ref="N93">+SUMPRODUCT($E$12:$P$12/100,NAC!$C66:$N66)/D$12*100</f>
        <v>603.66274269818769</v>
      </c>
      <c r="O93" s="19" cm="1">
        <f t="array" ref="O93">+SUMPRODUCT(_xlfn.ANCHORARRAY($E$30)/100,$E93:$N93)/$D$14*100</f>
        <v>606.17904410411757</v>
      </c>
      <c r="Q93" s="24">
        <f t="shared" si="24"/>
        <v>4.4039289038587448E-2</v>
      </c>
      <c r="R93" s="24">
        <f t="shared" si="24"/>
        <v>4.3893831925654547E-2</v>
      </c>
      <c r="S93" s="24">
        <f t="shared" si="23"/>
        <v>4.3254872626738772E-2</v>
      </c>
      <c r="T93" s="24">
        <f t="shared" si="23"/>
        <v>4.2925588529286518E-2</v>
      </c>
      <c r="U93" s="24">
        <f t="shared" si="23"/>
        <v>4.3437481656033894E-2</v>
      </c>
      <c r="V93" s="24">
        <f t="shared" si="23"/>
        <v>4.3200214567699513E-2</v>
      </c>
      <c r="W93" s="24">
        <f t="shared" si="23"/>
        <v>4.2788027541037499E-2</v>
      </c>
      <c r="X93" s="24">
        <f t="shared" si="23"/>
        <v>4.2713887907732451E-2</v>
      </c>
      <c r="Y93" s="24">
        <f t="shared" si="23"/>
        <v>4.2505799303679259E-2</v>
      </c>
      <c r="Z93" s="24">
        <f t="shared" si="23"/>
        <v>4.1932800129893977E-2</v>
      </c>
      <c r="AA93" s="24">
        <f t="shared" si="23"/>
        <v>4.2866393256457025E-2</v>
      </c>
      <c r="AB93" s="24">
        <f>+NAC!Y66</f>
        <v>4.2893552695175252E-2</v>
      </c>
      <c r="AD93" s="24">
        <f t="shared" si="21"/>
        <v>0.50404482504101389</v>
      </c>
      <c r="AE93" s="24">
        <f t="shared" si="22"/>
        <v>0.5055169346539119</v>
      </c>
      <c r="AF93" s="24">
        <f t="shared" si="20"/>
        <v>0.50270694462761312</v>
      </c>
      <c r="AG93" s="24">
        <f t="shared" si="20"/>
        <v>0.50682450902857878</v>
      </c>
      <c r="AH93" s="24">
        <f t="shared" si="20"/>
        <v>0.50578994340767136</v>
      </c>
      <c r="AI93" s="24">
        <f t="shared" si="20"/>
        <v>0.50613800351634186</v>
      </c>
      <c r="AJ93" s="24">
        <f t="shared" si="20"/>
        <v>0.50756677419089069</v>
      </c>
      <c r="AK93" s="24">
        <f t="shared" si="20"/>
        <v>0.5095321622032627</v>
      </c>
      <c r="AL93" s="24">
        <f t="shared" si="20"/>
        <v>0.50840426468136535</v>
      </c>
      <c r="AM93" s="24">
        <f t="shared" si="20"/>
        <v>0.50918691927045501</v>
      </c>
      <c r="AN93" s="24">
        <f t="shared" si="20"/>
        <v>0.50716505456610284</v>
      </c>
      <c r="AO93" s="24">
        <f>+NAC!AV66</f>
        <v>0.50737648702871363</v>
      </c>
      <c r="AQ93" s="24">
        <f t="shared" si="16"/>
        <v>2.1064889086934713E-3</v>
      </c>
      <c r="AR93" s="24">
        <f t="shared" si="18"/>
        <v>-5.1420942294411187E-3</v>
      </c>
    </row>
    <row r="94" spans="2:44" x14ac:dyDescent="0.2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642.88450593891957</v>
      </c>
      <c r="F94" s="19" cm="1">
        <f t="array" ref="F94">+SUMPRODUCT($E$4:$P$4/100,NAC!$C67:$N67)/D$4*100</f>
        <v>642.99623612676123</v>
      </c>
      <c r="G94" s="19" cm="1">
        <f t="array" ref="G94">+SUMPRODUCT($E$5:$P$5/100,NAC!$C67:$N67)/D$5*100</f>
        <v>637.9970783157795</v>
      </c>
      <c r="H94" s="19" cm="1">
        <f t="array" ref="H94">+SUMPRODUCT($E$6:$P$6/100,NAC!$C67:$N67)/D$6*100</f>
        <v>638.1898386748004</v>
      </c>
      <c r="I94" s="19" cm="1">
        <f t="array" ref="I94">+SUMPRODUCT($E$7:$P$7/100,NAC!$C67:$N67)/D$7*100</f>
        <v>639.0308412325943</v>
      </c>
      <c r="J94" s="19" cm="1">
        <f t="array" ref="J94">+SUMPRODUCT($E$8:$P$8/100,NAC!$C67:$N67)/D$8*100</f>
        <v>637.05473664712838</v>
      </c>
      <c r="K94" s="19" cm="1">
        <f t="array" ref="K94">+SUMPRODUCT($E$9:$P$9/100,NAC!$C67:$N67)/D$9*100</f>
        <v>637.76126551365439</v>
      </c>
      <c r="L94" s="19" cm="1">
        <f t="array" ref="L94">+SUMPRODUCT($E$10:$P$10/100,NAC!$C67:$N67)/D$10*100</f>
        <v>637.08374161862639</v>
      </c>
      <c r="M94" s="19" cm="1">
        <f t="array" ref="M94">+SUMPRODUCT($E$11:$P$11/100,NAC!$C67:$N67)/D$11*100</f>
        <v>633.53513717231647</v>
      </c>
      <c r="N94" s="19" cm="1">
        <f t="array" ref="N94">+SUMPRODUCT($E$12:$P$12/100,NAC!$C67:$N67)/D$12*100</f>
        <v>631.97494648645363</v>
      </c>
      <c r="O94" s="19" cm="1">
        <f t="array" ref="O94">+SUMPRODUCT(_xlfn.ANCHORARRAY($E$30)/100,$E94:$N94)/$D$14*100</f>
        <v>636.75179140882221</v>
      </c>
      <c r="Q94" s="24">
        <f t="shared" si="24"/>
        <v>5.5227063744907268E-2</v>
      </c>
      <c r="R94" s="24">
        <f t="shared" si="24"/>
        <v>5.41780726279808E-2</v>
      </c>
      <c r="S94" s="24">
        <f t="shared" si="23"/>
        <v>5.2658361736885873E-2</v>
      </c>
      <c r="T94" s="24">
        <f t="shared" si="23"/>
        <v>5.187075247741646E-2</v>
      </c>
      <c r="U94" s="24">
        <f t="shared" si="23"/>
        <v>5.167096826387918E-2</v>
      </c>
      <c r="V94" s="24">
        <f t="shared" si="23"/>
        <v>5.1279039289677586E-2</v>
      </c>
      <c r="W94" s="24">
        <f t="shared" si="23"/>
        <v>5.0386529576637473E-2</v>
      </c>
      <c r="X94" s="24">
        <f t="shared" si="23"/>
        <v>4.9680815471865092E-2</v>
      </c>
      <c r="Y94" s="24">
        <f t="shared" si="23"/>
        <v>4.8686892059230935E-2</v>
      </c>
      <c r="Z94" s="24">
        <f t="shared" si="23"/>
        <v>4.6900697667242142E-2</v>
      </c>
      <c r="AA94" s="24">
        <f t="shared" si="23"/>
        <v>5.0435176870702758E-2</v>
      </c>
      <c r="AB94" s="24">
        <f>+NAC!Y67</f>
        <v>5.0437579723618731E-2</v>
      </c>
      <c r="AD94" s="24">
        <f t="shared" si="21"/>
        <v>0.52857979132803679</v>
      </c>
      <c r="AE94" s="24">
        <f t="shared" si="22"/>
        <v>0.52836453544749551</v>
      </c>
      <c r="AF94" s="24">
        <f t="shared" si="20"/>
        <v>0.52356586746525546</v>
      </c>
      <c r="AG94" s="24">
        <f t="shared" si="20"/>
        <v>0.52585772766172179</v>
      </c>
      <c r="AH94" s="24">
        <f t="shared" si="20"/>
        <v>0.52461833487926746</v>
      </c>
      <c r="AI94" s="24">
        <f t="shared" si="20"/>
        <v>0.52457648167417892</v>
      </c>
      <c r="AJ94" s="24">
        <f t="shared" si="20"/>
        <v>0.5241837514529597</v>
      </c>
      <c r="AK94" s="24">
        <f t="shared" si="20"/>
        <v>0.52474264835380002</v>
      </c>
      <c r="AL94" s="24">
        <f t="shared" si="20"/>
        <v>0.52242329017512001</v>
      </c>
      <c r="AM94" s="24">
        <f t="shared" si="20"/>
        <v>0.52012063270459308</v>
      </c>
      <c r="AN94" s="24">
        <f t="shared" si="20"/>
        <v>0.52394904587067281</v>
      </c>
      <c r="AO94" s="24">
        <f>+NAC!AV67</f>
        <v>0.52414841775813859</v>
      </c>
      <c r="AQ94" s="24">
        <f t="shared" si="16"/>
        <v>8.326366077665126E-3</v>
      </c>
      <c r="AR94" s="24">
        <f t="shared" si="18"/>
        <v>8.4591586234437077E-3</v>
      </c>
    </row>
    <row r="95" spans="2:44" x14ac:dyDescent="0.2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683.78119784770297</v>
      </c>
      <c r="F95" s="19" cm="1">
        <f t="array" ref="F95">+SUMPRODUCT($E$4:$P$4/100,NAC!$C68:$N68)/D$4*100</f>
        <v>683.41136940701767</v>
      </c>
      <c r="G95" s="19" cm="1">
        <f t="array" ref="G95">+SUMPRODUCT($E$5:$P$5/100,NAC!$C68:$N68)/D$5*100</f>
        <v>677.70572162349515</v>
      </c>
      <c r="H95" s="19" cm="1">
        <f t="array" ref="H95">+SUMPRODUCT($E$6:$P$6/100,NAC!$C68:$N68)/D$6*100</f>
        <v>677.30091219757105</v>
      </c>
      <c r="I95" s="19" cm="1">
        <f t="array" ref="I95">+SUMPRODUCT($E$7:$P$7/100,NAC!$C68:$N68)/D$7*100</f>
        <v>678.18158245868131</v>
      </c>
      <c r="J95" s="19" cm="1">
        <f t="array" ref="J95">+SUMPRODUCT($E$8:$P$8/100,NAC!$C68:$N68)/D$8*100</f>
        <v>675.89897482775746</v>
      </c>
      <c r="K95" s="19" cm="1">
        <f t="array" ref="K95">+SUMPRODUCT($E$9:$P$9/100,NAC!$C68:$N68)/D$9*100</f>
        <v>676.15168558486835</v>
      </c>
      <c r="L95" s="19" cm="1">
        <f t="array" ref="L95">+SUMPRODUCT($E$10:$P$10/100,NAC!$C68:$N68)/D$10*100</f>
        <v>675.07451545358902</v>
      </c>
      <c r="M95" s="19" cm="1">
        <f t="array" ref="M95">+SUMPRODUCT($E$11:$P$11/100,NAC!$C68:$N68)/D$11*100</f>
        <v>670.99285456308144</v>
      </c>
      <c r="N95" s="19" cm="1">
        <f t="array" ref="N95">+SUMPRODUCT($E$12:$P$12/100,NAC!$C68:$N68)/D$12*100</f>
        <v>668.35764718637631</v>
      </c>
      <c r="O95" s="19" cm="1">
        <f t="array" ref="O95">+SUMPRODUCT(_xlfn.ANCHORARRAY($E$30)/100,$E95:$N95)/$D$14*100</f>
        <v>675.13358359918561</v>
      </c>
      <c r="Q95" s="24">
        <f t="shared" si="24"/>
        <v>6.3614368570066304E-2</v>
      </c>
      <c r="R95" s="24">
        <f t="shared" si="24"/>
        <v>6.2854385468422702E-2</v>
      </c>
      <c r="S95" s="24">
        <f t="shared" si="23"/>
        <v>6.223953785578562E-2</v>
      </c>
      <c r="T95" s="24">
        <f t="shared" si="23"/>
        <v>6.128438773639E-2</v>
      </c>
      <c r="U95" s="24">
        <f t="shared" si="23"/>
        <v>6.1265808627594787E-2</v>
      </c>
      <c r="V95" s="24">
        <f t="shared" si="23"/>
        <v>6.0974726261466161E-2</v>
      </c>
      <c r="W95" s="24">
        <f t="shared" si="23"/>
        <v>6.0195596921826633E-2</v>
      </c>
      <c r="X95" s="24">
        <f t="shared" si="23"/>
        <v>5.9632307894783576E-2</v>
      </c>
      <c r="Y95" s="24">
        <f t="shared" si="23"/>
        <v>5.9124924874651041E-2</v>
      </c>
      <c r="Z95" s="24">
        <f t="shared" si="23"/>
        <v>5.7569846561476901E-2</v>
      </c>
      <c r="AA95" s="24">
        <f t="shared" si="23"/>
        <v>6.0277478144887819E-2</v>
      </c>
      <c r="AB95" s="24">
        <f>+NAC!Y68</f>
        <v>6.0278080457077499E-2</v>
      </c>
      <c r="AD95" s="24">
        <f t="shared" si="21"/>
        <v>0.55798294790582004</v>
      </c>
      <c r="AE95" s="24">
        <f t="shared" si="22"/>
        <v>0.55638560523770964</v>
      </c>
      <c r="AF95" s="24">
        <f t="shared" si="20"/>
        <v>0.55174404536958388</v>
      </c>
      <c r="AG95" s="24">
        <f t="shared" si="20"/>
        <v>0.55229490907621459</v>
      </c>
      <c r="AH95" s="24">
        <f t="shared" si="20"/>
        <v>0.55174355214293191</v>
      </c>
      <c r="AI95" s="24">
        <f t="shared" ref="AI95:AN124" si="25">+J95/J83-1</f>
        <v>0.55073622073730544</v>
      </c>
      <c r="AJ95" s="24">
        <f t="shared" si="25"/>
        <v>0.54983081469461359</v>
      </c>
      <c r="AK95" s="24">
        <f t="shared" si="25"/>
        <v>0.54969019731243196</v>
      </c>
      <c r="AL95" s="24">
        <f t="shared" si="25"/>
        <v>0.54694091026553959</v>
      </c>
      <c r="AM95" s="24">
        <f t="shared" si="25"/>
        <v>0.54311921297747379</v>
      </c>
      <c r="AN95" s="24">
        <f t="shared" si="25"/>
        <v>0.54967044392802489</v>
      </c>
      <c r="AO95" s="24">
        <f>+NAC!AV68</f>
        <v>0.54985028806406477</v>
      </c>
      <c r="AQ95" s="24">
        <f t="shared" si="16"/>
        <v>6.0445220085894036E-3</v>
      </c>
      <c r="AR95" s="24">
        <f t="shared" si="18"/>
        <v>1.4863734928346251E-2</v>
      </c>
    </row>
    <row r="96" spans="2:44" x14ac:dyDescent="0.2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723.57269716004168</v>
      </c>
      <c r="F96" s="19" cm="1">
        <f t="array" ref="F96">+SUMPRODUCT($E$4:$P$4/100,NAC!$C69:$N69)/D$4*100</f>
        <v>723.24068856648569</v>
      </c>
      <c r="G96" s="19" cm="1">
        <f t="array" ref="G96">+SUMPRODUCT($E$5:$P$5/100,NAC!$C69:$N69)/D$5*100</f>
        <v>717.05368650078083</v>
      </c>
      <c r="H96" s="19" cm="1">
        <f t="array" ref="H96">+SUMPRODUCT($E$6:$P$6/100,NAC!$C69:$N69)/D$6*100</f>
        <v>716.59852513441808</v>
      </c>
      <c r="I96" s="19" cm="1">
        <f t="array" ref="I96">+SUMPRODUCT($E$7:$P$7/100,NAC!$C69:$N69)/D$7*100</f>
        <v>717.84402946269813</v>
      </c>
      <c r="J96" s="19" cm="1">
        <f t="array" ref="J96">+SUMPRODUCT($E$8:$P$8/100,NAC!$C69:$N69)/D$8*100</f>
        <v>715.36447871213045</v>
      </c>
      <c r="K96" s="19" cm="1">
        <f t="array" ref="K96">+SUMPRODUCT($E$9:$P$9/100,NAC!$C69:$N69)/D$9*100</f>
        <v>715.67756296828634</v>
      </c>
      <c r="L96" s="19" cm="1">
        <f t="array" ref="L96">+SUMPRODUCT($E$10:$P$10/100,NAC!$C69:$N69)/D$10*100</f>
        <v>714.6824048367082</v>
      </c>
      <c r="M96" s="19" cm="1">
        <f t="array" ref="M96">+SUMPRODUCT($E$11:$P$11/100,NAC!$C69:$N69)/D$11*100</f>
        <v>710.37429866876107</v>
      </c>
      <c r="N96" s="19" cm="1">
        <f t="array" ref="N96">+SUMPRODUCT($E$12:$P$12/100,NAC!$C69:$N69)/D$12*100</f>
        <v>707.64039244816433</v>
      </c>
      <c r="O96" s="19" cm="1">
        <f t="array" ref="O96">+SUMPRODUCT(_xlfn.ANCHORARRAY($E$30)/100,$E96:$N96)/$D$14*100</f>
        <v>714.61321125016343</v>
      </c>
      <c r="Q96" s="24">
        <f t="shared" si="24"/>
        <v>5.8193321836850886E-2</v>
      </c>
      <c r="R96" s="24">
        <f t="shared" si="24"/>
        <v>5.8280152983154476E-2</v>
      </c>
      <c r="S96" s="24">
        <f t="shared" si="23"/>
        <v>5.8060546962809489E-2</v>
      </c>
      <c r="T96" s="24">
        <f t="shared" si="23"/>
        <v>5.8020906555908747E-2</v>
      </c>
      <c r="U96" s="24">
        <f t="shared" si="23"/>
        <v>5.8483521272023387E-2</v>
      </c>
      <c r="V96" s="24">
        <f t="shared" si="23"/>
        <v>5.8389648977393627E-2</v>
      </c>
      <c r="W96" s="24">
        <f t="shared" si="23"/>
        <v>5.8457115801209936E-2</v>
      </c>
      <c r="X96" s="24">
        <f t="shared" si="23"/>
        <v>5.8671877661544247E-2</v>
      </c>
      <c r="Y96" s="24">
        <f t="shared" si="23"/>
        <v>5.8691301759573822E-2</v>
      </c>
      <c r="Z96" s="24">
        <f t="shared" si="23"/>
        <v>5.8775036729449948E-2</v>
      </c>
      <c r="AA96" s="24">
        <f t="shared" si="23"/>
        <v>5.847676461376583E-2</v>
      </c>
      <c r="AB96" s="24">
        <f>+NAC!Y69</f>
        <v>5.8501143732905492E-2</v>
      </c>
      <c r="AD96" s="24">
        <f t="shared" si="21"/>
        <v>0.58635494125354515</v>
      </c>
      <c r="AE96" s="24">
        <f t="shared" si="22"/>
        <v>0.58502914796804917</v>
      </c>
      <c r="AF96" s="24">
        <f t="shared" ref="AF96:AH99" si="26">+G96/G84-1</f>
        <v>0.5799882508173666</v>
      </c>
      <c r="AG96" s="24">
        <f t="shared" si="26"/>
        <v>0.58021300275681864</v>
      </c>
      <c r="AH96" s="24">
        <f t="shared" si="26"/>
        <v>0.58055152514302732</v>
      </c>
      <c r="AI96" s="24">
        <f t="shared" si="25"/>
        <v>0.57949621107276172</v>
      </c>
      <c r="AJ96" s="24">
        <f t="shared" si="25"/>
        <v>0.57816688751841383</v>
      </c>
      <c r="AK96" s="24">
        <f t="shared" si="25"/>
        <v>0.57837232356127499</v>
      </c>
      <c r="AL96" s="24">
        <f t="shared" si="25"/>
        <v>0.57583372093336371</v>
      </c>
      <c r="AM96" s="24">
        <f t="shared" si="25"/>
        <v>0.57229961979832544</v>
      </c>
      <c r="AN96" s="24">
        <f t="shared" si="25"/>
        <v>0.57834023107747567</v>
      </c>
      <c r="AO96" s="24">
        <f>+NAC!AV69</f>
        <v>0.57856399442113693</v>
      </c>
      <c r="AQ96" s="24">
        <f t="shared" si="16"/>
        <v>-5.8171489259906117E-4</v>
      </c>
      <c r="AR96" s="24">
        <f t="shared" si="18"/>
        <v>1.4055321455219705E-2</v>
      </c>
    </row>
    <row r="97" spans="2:44" x14ac:dyDescent="0.2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760.59572707753023</v>
      </c>
      <c r="F97" s="19" cm="1">
        <f t="array" ref="F97">+SUMPRODUCT($E$4:$P$4/100,NAC!$C70:$N70)/D$4*100</f>
        <v>760.68429228858054</v>
      </c>
      <c r="G97" s="19" cm="1">
        <f t="array" ref="G97">+SUMPRODUCT($E$5:$P$5/100,NAC!$C70:$N70)/D$5*100</f>
        <v>754.23114089539365</v>
      </c>
      <c r="H97" s="19" cm="1">
        <f t="array" ref="H97">+SUMPRODUCT($E$6:$P$6/100,NAC!$C70:$N70)/D$6*100</f>
        <v>754.17879824436284</v>
      </c>
      <c r="I97" s="19" cm="1">
        <f t="array" ref="I97">+SUMPRODUCT($E$7:$P$7/100,NAC!$C70:$N70)/D$7*100</f>
        <v>755.49724979697044</v>
      </c>
      <c r="J97" s="19" cm="1">
        <f t="array" ref="J97">+SUMPRODUCT($E$8:$P$8/100,NAC!$C70:$N70)/D$8*100</f>
        <v>752.91147224603628</v>
      </c>
      <c r="K97" s="19" cm="1">
        <f t="array" ref="K97">+SUMPRODUCT($E$9:$P$9/100,NAC!$C70:$N70)/D$9*100</f>
        <v>753.61350201715948</v>
      </c>
      <c r="L97" s="19" cm="1">
        <f t="array" ref="L97">+SUMPRODUCT($E$10:$P$10/100,NAC!$C70:$N70)/D$10*100</f>
        <v>752.82087696546114</v>
      </c>
      <c r="M97" s="19" cm="1">
        <f t="array" ref="M97">+SUMPRODUCT($E$11:$P$11/100,NAC!$C70:$N70)/D$11*100</f>
        <v>748.24127420502373</v>
      </c>
      <c r="N97" s="19" cm="1">
        <f t="array" ref="N97">+SUMPRODUCT($E$12:$P$12/100,NAC!$C70:$N70)/D$12*100</f>
        <v>745.87248932162788</v>
      </c>
      <c r="O97" s="19" cm="1">
        <f t="array" ref="O97">+SUMPRODUCT(_xlfn.ANCHORARRAY($E$30)/100,$E97:$N97)/$D$14*100</f>
        <v>752.38818053901343</v>
      </c>
      <c r="Q97" s="24">
        <f t="shared" si="24"/>
        <v>5.1166980267222106E-2</v>
      </c>
      <c r="R97" s="24">
        <f t="shared" si="24"/>
        <v>5.1771981740007966E-2</v>
      </c>
      <c r="S97" s="24">
        <f t="shared" si="23"/>
        <v>5.1847518664939418E-2</v>
      </c>
      <c r="T97" s="24">
        <f t="shared" si="23"/>
        <v>5.2442576689500697E-2</v>
      </c>
      <c r="U97" s="24">
        <f t="shared" si="23"/>
        <v>5.2453205416301163E-2</v>
      </c>
      <c r="V97" s="24">
        <f t="shared" si="23"/>
        <v>5.2486522117370926E-2</v>
      </c>
      <c r="W97" s="24">
        <f t="shared" si="23"/>
        <v>5.3007025805773544E-2</v>
      </c>
      <c r="X97" s="24">
        <f t="shared" si="23"/>
        <v>5.3364224263317217E-2</v>
      </c>
      <c r="Y97" s="24">
        <f t="shared" si="23"/>
        <v>5.3305666614382297E-2</v>
      </c>
      <c r="Z97" s="24">
        <f t="shared" si="23"/>
        <v>5.4027578529251441E-2</v>
      </c>
      <c r="AA97" s="24">
        <f t="shared" si="23"/>
        <v>5.2860720588645993E-2</v>
      </c>
      <c r="AB97" s="24">
        <f>+NAC!Y70</f>
        <v>5.2872128222944514E-2</v>
      </c>
      <c r="AD97" s="24">
        <f t="shared" si="21"/>
        <v>0.61434163612871173</v>
      </c>
      <c r="AE97" s="24">
        <f t="shared" si="22"/>
        <v>0.61301637323307867</v>
      </c>
      <c r="AF97" s="24">
        <f t="shared" si="26"/>
        <v>0.60761712335139295</v>
      </c>
      <c r="AG97" s="24">
        <f t="shared" si="26"/>
        <v>0.60801078253152085</v>
      </c>
      <c r="AH97" s="24">
        <f t="shared" si="26"/>
        <v>0.60801070324327999</v>
      </c>
      <c r="AI97" s="24">
        <f t="shared" si="25"/>
        <v>0.60710727771118456</v>
      </c>
      <c r="AJ97" s="24">
        <f t="shared" si="25"/>
        <v>0.60506530036368877</v>
      </c>
      <c r="AK97" s="24">
        <f t="shared" si="25"/>
        <v>0.60564951837504322</v>
      </c>
      <c r="AL97" s="24">
        <f t="shared" si="25"/>
        <v>0.60308538627927799</v>
      </c>
      <c r="AM97" s="24">
        <f t="shared" si="25"/>
        <v>0.60001380831464091</v>
      </c>
      <c r="AN97" s="24">
        <f t="shared" si="25"/>
        <v>0.60585260611914404</v>
      </c>
      <c r="AO97" s="24">
        <f>+NAC!AV70</f>
        <v>0.60608216581053376</v>
      </c>
      <c r="AQ97" s="24">
        <f t="shared" ref="AQ97:AQ124" si="28">+Q97-Z97</f>
        <v>-2.8605982620293346E-3</v>
      </c>
      <c r="AR97" s="24">
        <f t="shared" si="18"/>
        <v>1.4327827814070826E-2</v>
      </c>
    </row>
    <row r="98" spans="2:44" x14ac:dyDescent="0.2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800.44987935752818</v>
      </c>
      <c r="F98" s="19" cm="1">
        <f t="array" ref="F98">+SUMPRODUCT($E$4:$P$4/100,NAC!$C71:$N71)/D$4*100</f>
        <v>800.77972176439914</v>
      </c>
      <c r="G98" s="19" cm="1">
        <f t="array" ref="G98">+SUMPRODUCT($E$5:$P$5/100,NAC!$C71:$N71)/D$5*100</f>
        <v>794.22479585535439</v>
      </c>
      <c r="H98" s="19" cm="1">
        <f t="array" ref="H98">+SUMPRODUCT($E$6:$P$6/100,NAC!$C71:$N71)/D$6*100</f>
        <v>794.27351373925319</v>
      </c>
      <c r="I98" s="19" cm="1">
        <f t="array" ref="I98">+SUMPRODUCT($E$7:$P$7/100,NAC!$C71:$N71)/D$7*100</f>
        <v>796.05066921908906</v>
      </c>
      <c r="J98" s="19" cm="1">
        <f t="array" ref="J98">+SUMPRODUCT($E$8:$P$8/100,NAC!$C71:$N71)/D$8*100</f>
        <v>793.21894359729401</v>
      </c>
      <c r="K98" s="19" cm="1">
        <f t="array" ref="K98">+SUMPRODUCT($E$9:$P$9/100,NAC!$C71:$N71)/D$9*100</f>
        <v>794.21540311194633</v>
      </c>
      <c r="L98" s="19" cm="1">
        <f t="array" ref="L98">+SUMPRODUCT($E$10:$P$10/100,NAC!$C71:$N71)/D$10*100</f>
        <v>793.7710524080976</v>
      </c>
      <c r="M98" s="19" cm="1">
        <f t="array" ref="M98">+SUMPRODUCT($E$11:$P$11/100,NAC!$C71:$N71)/D$11*100</f>
        <v>789.33928110807733</v>
      </c>
      <c r="N98" s="19" cm="1">
        <f t="array" ref="N98">+SUMPRODUCT($E$12:$P$12/100,NAC!$C71:$N71)/D$12*100</f>
        <v>787.40429070337291</v>
      </c>
      <c r="O98" s="19" cm="1">
        <f t="array" ref="O98">+SUMPRODUCT(_xlfn.ANCHORARRAY($E$30)/100,$E98:$N98)/$D$14*100</f>
        <v>793.07727439356245</v>
      </c>
      <c r="Q98" s="24">
        <f t="shared" si="24"/>
        <v>5.2398601334681771E-2</v>
      </c>
      <c r="R98" s="24">
        <f t="shared" si="24"/>
        <v>5.2709685058946354E-2</v>
      </c>
      <c r="S98" s="24">
        <f t="shared" si="23"/>
        <v>5.3025727514355747E-2</v>
      </c>
      <c r="T98" s="24">
        <f t="shared" si="23"/>
        <v>5.3163408449330651E-2</v>
      </c>
      <c r="U98" s="24">
        <f t="shared" si="23"/>
        <v>5.3677785634582698E-2</v>
      </c>
      <c r="V98" s="24">
        <f t="shared" si="23"/>
        <v>5.3535472412201468E-2</v>
      </c>
      <c r="W98" s="24">
        <f t="shared" si="23"/>
        <v>5.3876292006592053E-2</v>
      </c>
      <c r="X98" s="24">
        <f t="shared" si="23"/>
        <v>5.4395642702819602E-2</v>
      </c>
      <c r="Y98" s="24">
        <f t="shared" si="23"/>
        <v>5.4926142569077907E-2</v>
      </c>
      <c r="Z98" s="24">
        <f t="shared" si="23"/>
        <v>5.5682173530114065E-2</v>
      </c>
      <c r="AA98" s="24">
        <f t="shared" si="23"/>
        <v>5.4079921650814988E-2</v>
      </c>
      <c r="AB98" s="24">
        <f>+NAC!Y71</f>
        <v>5.4090233041613089E-2</v>
      </c>
      <c r="AD98" s="24">
        <f t="shared" si="21"/>
        <v>0.64495866617429498</v>
      </c>
      <c r="AE98" s="24">
        <f t="shared" si="22"/>
        <v>0.64405172116834675</v>
      </c>
      <c r="AF98" s="24">
        <f t="shared" si="26"/>
        <v>0.63906585030249063</v>
      </c>
      <c r="AG98" s="24">
        <f t="shared" si="26"/>
        <v>0.6394630316762473</v>
      </c>
      <c r="AH98" s="24">
        <f t="shared" si="26"/>
        <v>0.64050117542029716</v>
      </c>
      <c r="AI98" s="24">
        <f t="shared" si="25"/>
        <v>0.63959749595246307</v>
      </c>
      <c r="AJ98" s="24">
        <f t="shared" si="25"/>
        <v>0.63816404209468414</v>
      </c>
      <c r="AK98" s="24">
        <f t="shared" si="25"/>
        <v>0.6396745092553211</v>
      </c>
      <c r="AL98" s="24">
        <f t="shared" si="25"/>
        <v>0.63810013121742926</v>
      </c>
      <c r="AM98" s="24">
        <f t="shared" si="25"/>
        <v>0.6365175599701971</v>
      </c>
      <c r="AN98" s="24">
        <f t="shared" si="25"/>
        <v>0.63930788271628836</v>
      </c>
      <c r="AO98" s="24">
        <f>+NAC!AV71</f>
        <v>0.63956376853760522</v>
      </c>
      <c r="AQ98" s="24">
        <f t="shared" si="28"/>
        <v>-3.2835721954322938E-3</v>
      </c>
      <c r="AR98" s="24">
        <f t="shared" si="18"/>
        <v>8.4411062040978813E-3</v>
      </c>
    </row>
    <row r="99" spans="2:44" x14ac:dyDescent="0.2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859.85069555476184</v>
      </c>
      <c r="F99" s="19" cm="1">
        <f t="array" ref="F99">+SUMPRODUCT($E$4:$P$4/100,NAC!$C72:$N72)/D$4*100</f>
        <v>860.78227862551375</v>
      </c>
      <c r="G99" s="19" cm="1">
        <f t="array" ref="G99">+SUMPRODUCT($E$5:$P$5/100,NAC!$C72:$N72)/D$5*100</f>
        <v>853.59414603876689</v>
      </c>
      <c r="H99" s="19" cm="1">
        <f t="array" ref="H99">+SUMPRODUCT($E$6:$P$6/100,NAC!$C72:$N72)/D$6*100</f>
        <v>854.43212068018136</v>
      </c>
      <c r="I99" s="19" cm="1">
        <f t="array" ref="I99">+SUMPRODUCT($E$7:$P$7/100,NAC!$C72:$N72)/D$7*100</f>
        <v>856.26862315276549</v>
      </c>
      <c r="J99" s="19" cm="1">
        <f t="array" ref="J99">+SUMPRODUCT($E$8:$P$8/100,NAC!$C72:$N72)/D$8*100</f>
        <v>853.65354725891484</v>
      </c>
      <c r="K99" s="19" cm="1">
        <f t="array" ref="K99">+SUMPRODUCT($E$9:$P$9/100,NAC!$C72:$N72)/D$9*100</f>
        <v>854.82899801439589</v>
      </c>
      <c r="L99" s="19" cm="1">
        <f t="array" ref="L99">+SUMPRODUCT($E$10:$P$10/100,NAC!$C72:$N72)/D$10*100</f>
        <v>855.10850990444601</v>
      </c>
      <c r="M99" s="19" cm="1">
        <f t="array" ref="M99">+SUMPRODUCT($E$11:$P$11/100,NAC!$C72:$N72)/D$11*100</f>
        <v>850.58591905321919</v>
      </c>
      <c r="N99" s="19" cm="1">
        <f t="array" ref="N99">+SUMPRODUCT($E$12:$P$12/100,NAC!$C72:$N72)/D$12*100</f>
        <v>850.27296893336222</v>
      </c>
      <c r="O99" s="19" cm="1">
        <f t="array" ref="O99">+SUMPRODUCT(_xlfn.ANCHORARRAY($E$30)/100,$E99:$N99)/$D$14*100</f>
        <v>853.98950370424632</v>
      </c>
      <c r="Q99" s="24">
        <f t="shared" si="24"/>
        <v>7.4209288712631327E-2</v>
      </c>
      <c r="R99" s="24">
        <f t="shared" si="24"/>
        <v>7.4930165225597811E-2</v>
      </c>
      <c r="S99" s="24">
        <f t="shared" si="23"/>
        <v>7.475131788031586E-2</v>
      </c>
      <c r="T99" s="24">
        <f t="shared" si="23"/>
        <v>7.5740416746009176E-2</v>
      </c>
      <c r="U99" s="24">
        <f t="shared" si="23"/>
        <v>7.5645880673335997E-2</v>
      </c>
      <c r="V99" s="24">
        <f t="shared" si="23"/>
        <v>7.6189057446795605E-2</v>
      </c>
      <c r="W99" s="24">
        <f t="shared" si="23"/>
        <v>7.6318835752806402E-2</v>
      </c>
      <c r="X99" s="24">
        <f t="shared" si="23"/>
        <v>7.7273487500288951E-2</v>
      </c>
      <c r="Y99" s="24">
        <f t="shared" si="23"/>
        <v>7.7592284345919804E-2</v>
      </c>
      <c r="Z99" s="24">
        <f t="shared" si="23"/>
        <v>7.9842945958333411E-2</v>
      </c>
      <c r="AA99" s="24">
        <f t="shared" si="23"/>
        <v>7.6804910791651748E-2</v>
      </c>
      <c r="AB99" s="24">
        <f>+NAC!Y72</f>
        <v>7.6829317894407279E-2</v>
      </c>
      <c r="AD99" s="24">
        <f t="shared" si="21"/>
        <v>0.71109652091028042</v>
      </c>
      <c r="AE99" s="24">
        <f t="shared" si="22"/>
        <v>0.71150000573480376</v>
      </c>
      <c r="AF99" s="24">
        <f t="shared" si="26"/>
        <v>0.70638939049966809</v>
      </c>
      <c r="AG99" s="24">
        <f t="shared" si="26"/>
        <v>0.70852734885374047</v>
      </c>
      <c r="AH99" s="24">
        <f t="shared" si="26"/>
        <v>0.70908043863316461</v>
      </c>
      <c r="AI99" s="24">
        <f t="shared" si="25"/>
        <v>0.70905518245491073</v>
      </c>
      <c r="AJ99" s="24">
        <f t="shared" si="25"/>
        <v>0.70805880872838611</v>
      </c>
      <c r="AK99" s="24">
        <f t="shared" si="25"/>
        <v>0.71089503048718794</v>
      </c>
      <c r="AL99" s="24">
        <f t="shared" si="25"/>
        <v>0.70945003200010759</v>
      </c>
      <c r="AM99" s="24">
        <f t="shared" si="25"/>
        <v>0.71152487884674698</v>
      </c>
      <c r="AN99" s="24">
        <f t="shared" si="25"/>
        <v>0.70970760788190579</v>
      </c>
      <c r="AO99" s="24">
        <f>+NAC!AV72</f>
        <v>0.70997950255959119</v>
      </c>
      <c r="AQ99" s="24">
        <f t="shared" si="28"/>
        <v>-5.6336572457020839E-3</v>
      </c>
      <c r="AR99" s="24">
        <f t="shared" si="18"/>
        <v>-4.2835793646656128E-4</v>
      </c>
    </row>
    <row r="100" spans="2:44" x14ac:dyDescent="0.2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921.6199363951398</v>
      </c>
      <c r="F100" s="19" cm="1">
        <f t="array" ref="F100">+SUMPRODUCT($E$4:$P$4/100,NAC!$C73:$N73)/D$4*100</f>
        <v>922.40740812086437</v>
      </c>
      <c r="G100" s="19" cm="1">
        <f t="array" ref="G100">+SUMPRODUCT($E$5:$P$5/100,NAC!$C73:$N73)/D$5*100</f>
        <v>914.09085679897385</v>
      </c>
      <c r="H100" s="19" cm="1">
        <f t="array" ref="H100">+SUMPRODUCT($E$6:$P$6/100,NAC!$C73:$N73)/D$6*100</f>
        <v>915.05155730228103</v>
      </c>
      <c r="I100" s="19" cm="1">
        <f t="array" ref="I100">+SUMPRODUCT($E$7:$P$7/100,NAC!$C73:$N73)/D$7*100</f>
        <v>916.52117780513686</v>
      </c>
      <c r="J100" s="19" cm="1">
        <f t="array" ref="J100">+SUMPRODUCT($E$8:$P$8/100,NAC!$C73:$N73)/D$8*100</f>
        <v>913.7160311560358</v>
      </c>
      <c r="K100" s="19" cm="1">
        <f t="array" ref="K100">+SUMPRODUCT($E$9:$P$9/100,NAC!$C73:$N73)/D$9*100</f>
        <v>914.5986887935868</v>
      </c>
      <c r="L100" s="19" cm="1">
        <f t="array" ref="L100">+SUMPRODUCT($E$10:$P$10/100,NAC!$C73:$N73)/D$10*100</f>
        <v>914.88850187233504</v>
      </c>
      <c r="M100" s="19" cm="1">
        <f t="array" ref="M100">+SUMPRODUCT($E$11:$P$11/100,NAC!$C73:$N73)/D$11*100</f>
        <v>909.36582804630052</v>
      </c>
      <c r="N100" s="19" cm="1">
        <f t="array" ref="N100">+SUMPRODUCT($E$12:$P$12/100,NAC!$C73:$N73)/D$12*100</f>
        <v>908.9827881997154</v>
      </c>
      <c r="O100" s="19" cm="1">
        <f t="array" ref="O100">+SUMPRODUCT(_xlfn.ANCHORARRAY($E$30)/100,$E100:$N100)/$D$14*100</f>
        <v>913.85214126853396</v>
      </c>
      <c r="Q100" s="24">
        <f t="shared" si="24"/>
        <v>7.1837170289808849E-2</v>
      </c>
      <c r="R100" s="24">
        <f t="shared" si="24"/>
        <v>7.1592005348614762E-2</v>
      </c>
      <c r="S100" s="24">
        <f t="shared" si="23"/>
        <v>7.0872921330296323E-2</v>
      </c>
      <c r="T100" s="24">
        <f t="shared" si="23"/>
        <v>7.0947047933828555E-2</v>
      </c>
      <c r="U100" s="24">
        <f t="shared" si="23"/>
        <v>7.0366416593104386E-2</v>
      </c>
      <c r="V100" s="24">
        <f t="shared" ref="V100:AA124" si="29">+J100/J99-1</f>
        <v>7.0359320932926295E-2</v>
      </c>
      <c r="W100" s="24">
        <f t="shared" si="29"/>
        <v>6.9920055260203506E-2</v>
      </c>
      <c r="X100" s="24">
        <f t="shared" si="29"/>
        <v>6.9909246926532331E-2</v>
      </c>
      <c r="Y100" s="24">
        <f t="shared" si="29"/>
        <v>6.910519875347676E-2</v>
      </c>
      <c r="Z100" s="24">
        <f t="shared" si="29"/>
        <v>6.9048201473466353E-2</v>
      </c>
      <c r="AA100" s="24">
        <f t="shared" si="29"/>
        <v>7.0097626849778383E-2</v>
      </c>
      <c r="AB100" s="24">
        <f>+NAC!Y73</f>
        <v>7.0095170469578472E-2</v>
      </c>
      <c r="AD100" s="24">
        <f t="shared" ref="AD100:AH124" si="30">+E100/E88-1</f>
        <v>0.79424614869379928</v>
      </c>
      <c r="AE100" s="24">
        <f t="shared" si="30"/>
        <v>0.7931129220556663</v>
      </c>
      <c r="AF100" s="24">
        <f t="shared" si="30"/>
        <v>0.78625477614207617</v>
      </c>
      <c r="AG100" s="24">
        <f t="shared" si="30"/>
        <v>0.78762312824427494</v>
      </c>
      <c r="AH100" s="24">
        <f t="shared" si="30"/>
        <v>0.78692997224966432</v>
      </c>
      <c r="AI100" s="24">
        <f t="shared" si="25"/>
        <v>0.78637926172914341</v>
      </c>
      <c r="AJ100" s="24">
        <f t="shared" si="25"/>
        <v>0.78387516264320456</v>
      </c>
      <c r="AK100" s="24">
        <f t="shared" si="25"/>
        <v>0.78586512004311837</v>
      </c>
      <c r="AL100" s="24">
        <f t="shared" si="25"/>
        <v>0.78242654058754169</v>
      </c>
      <c r="AM100" s="24">
        <f t="shared" si="25"/>
        <v>0.78271691666188037</v>
      </c>
      <c r="AN100" s="24">
        <f t="shared" si="25"/>
        <v>0.78585896229604257</v>
      </c>
      <c r="AO100" s="24">
        <f>+NAC!AV73</f>
        <v>0.78611392017030046</v>
      </c>
      <c r="AQ100" s="24">
        <f t="shared" si="28"/>
        <v>2.7889688163424964E-3</v>
      </c>
      <c r="AR100" s="24">
        <f t="shared" si="18"/>
        <v>1.1529232031918912E-2</v>
      </c>
    </row>
    <row r="101" spans="2:44" x14ac:dyDescent="0.2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978.35592089977069</v>
      </c>
      <c r="F101" s="19" cm="1">
        <f t="array" ref="F101">+SUMPRODUCT($E$4:$P$4/100,NAC!$C74:$N74)/D$4*100</f>
        <v>978.66587558481922</v>
      </c>
      <c r="G101" s="19" cm="1">
        <f t="array" ref="G101">+SUMPRODUCT($E$5:$P$5/100,NAC!$C74:$N74)/D$5*100</f>
        <v>968.81932896409012</v>
      </c>
      <c r="H101" s="19" cm="1">
        <f t="array" ref="H101">+SUMPRODUCT($E$6:$P$6/100,NAC!$C74:$N74)/D$6*100</f>
        <v>969.9806132142246</v>
      </c>
      <c r="I101" s="19" cm="1">
        <f t="array" ref="I101">+SUMPRODUCT($E$7:$P$7/100,NAC!$C74:$N74)/D$7*100</f>
        <v>970.5893941801728</v>
      </c>
      <c r="J101" s="19" cm="1">
        <f t="array" ref="J101">+SUMPRODUCT($E$8:$P$8/100,NAC!$C74:$N74)/D$8*100</f>
        <v>967.52047279684064</v>
      </c>
      <c r="K101" s="19" cm="1">
        <f t="array" ref="K101">+SUMPRODUCT($E$9:$P$9/100,NAC!$C74:$N74)/D$9*100</f>
        <v>967.85373045795018</v>
      </c>
      <c r="L101" s="19" cm="1">
        <f t="array" ref="L101">+SUMPRODUCT($E$10:$P$10/100,NAC!$C74:$N74)/D$10*100</f>
        <v>967.80919650844623</v>
      </c>
      <c r="M101" s="19" cm="1">
        <f t="array" ref="M101">+SUMPRODUCT($E$11:$P$11/100,NAC!$C74:$N74)/D$11*100</f>
        <v>961.18460098089304</v>
      </c>
      <c r="N101" s="19" cm="1">
        <f t="array" ref="N101">+SUMPRODUCT($E$12:$P$12/100,NAC!$C74:$N74)/D$12*100</f>
        <v>960.20847762694927</v>
      </c>
      <c r="O101" s="19" cm="1">
        <f t="array" ref="O101">+SUMPRODUCT(_xlfn.ANCHORARRAY($E$30)/100,$E101:$N101)/$D$14*100</f>
        <v>967.2515801875029</v>
      </c>
      <c r="Q101" s="24">
        <f t="shared" si="24"/>
        <v>6.1561151472645292E-2</v>
      </c>
      <c r="R101" s="24">
        <f t="shared" si="24"/>
        <v>6.099091027311343E-2</v>
      </c>
      <c r="S101" s="24">
        <f t="shared" si="24"/>
        <v>5.9872026678801094E-2</v>
      </c>
      <c r="T101" s="24">
        <f t="shared" si="24"/>
        <v>6.0028372689603593E-2</v>
      </c>
      <c r="U101" s="24">
        <f t="shared" si="24"/>
        <v>5.8992871833597249E-2</v>
      </c>
      <c r="V101" s="24">
        <f t="shared" si="29"/>
        <v>5.8885298939902908E-2</v>
      </c>
      <c r="W101" s="24">
        <f t="shared" si="29"/>
        <v>5.8227769530929674E-2</v>
      </c>
      <c r="X101" s="24">
        <f t="shared" si="29"/>
        <v>5.7843873354849418E-2</v>
      </c>
      <c r="Y101" s="24">
        <f t="shared" si="29"/>
        <v>5.6983417824178595E-2</v>
      </c>
      <c r="Z101" s="24">
        <f t="shared" si="29"/>
        <v>5.6354960833404633E-2</v>
      </c>
      <c r="AA101" s="24">
        <f t="shared" si="29"/>
        <v>5.8433346607739356E-2</v>
      </c>
      <c r="AB101" s="24">
        <f>+NAC!Y74</f>
        <v>5.8424343610959051E-2</v>
      </c>
      <c r="AD101" s="24">
        <f t="shared" si="30"/>
        <v>0.84656025360383591</v>
      </c>
      <c r="AE101" s="24">
        <f t="shared" si="30"/>
        <v>0.84405165715321506</v>
      </c>
      <c r="AF101" s="24">
        <f t="shared" si="30"/>
        <v>0.83508197782207993</v>
      </c>
      <c r="AG101" s="24">
        <f t="shared" si="30"/>
        <v>0.83590027119410659</v>
      </c>
      <c r="AH101" s="24">
        <f t="shared" si="30"/>
        <v>0.83378218799489923</v>
      </c>
      <c r="AI101" s="24">
        <f t="shared" si="25"/>
        <v>0.83285091970889091</v>
      </c>
      <c r="AJ101" s="24">
        <f t="shared" si="25"/>
        <v>0.82905445110926212</v>
      </c>
      <c r="AK101" s="24">
        <f t="shared" si="25"/>
        <v>0.82998446571856688</v>
      </c>
      <c r="AL101" s="24">
        <f t="shared" si="25"/>
        <v>0.82460614016994183</v>
      </c>
      <c r="AM101" s="24">
        <f t="shared" si="25"/>
        <v>0.82332353963921268</v>
      </c>
      <c r="AN101" s="24">
        <f t="shared" si="25"/>
        <v>0.83122339067272044</v>
      </c>
      <c r="AO101" s="24">
        <f>+NAC!AV74</f>
        <v>0.83145514837032364</v>
      </c>
      <c r="AQ101" s="24">
        <f t="shared" si="28"/>
        <v>5.2061906392406598E-3</v>
      </c>
      <c r="AR101" s="24">
        <f t="shared" si="18"/>
        <v>2.3236713964623235E-2</v>
      </c>
    </row>
    <row r="102" spans="2:44" x14ac:dyDescent="0.2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1038.3929394299705</v>
      </c>
      <c r="F102" s="19" cm="1">
        <f t="array" ref="F102">+SUMPRODUCT($E$4:$P$4/100,NAC!$C75:$N75)/D$4*100</f>
        <v>1038.5927126575205</v>
      </c>
      <c r="G102" s="19" cm="1">
        <f t="array" ref="G102">+SUMPRODUCT($E$5:$P$5/100,NAC!$C75:$N75)/D$5*100</f>
        <v>1028.4791973783751</v>
      </c>
      <c r="H102" s="19" cm="1">
        <f t="array" ref="H102">+SUMPRODUCT($E$6:$P$6/100,NAC!$C75:$N75)/D$6*100</f>
        <v>1029.1992932825024</v>
      </c>
      <c r="I102" s="19" cm="1">
        <f t="array" ref="I102">+SUMPRODUCT($E$7:$P$7/100,NAC!$C75:$N75)/D$7*100</f>
        <v>1030.2885274498062</v>
      </c>
      <c r="J102" s="19" cm="1">
        <f t="array" ref="J102">+SUMPRODUCT($E$8:$P$8/100,NAC!$C75:$N75)/D$8*100</f>
        <v>1027.1195781899107</v>
      </c>
      <c r="K102" s="19" cm="1">
        <f t="array" ref="K102">+SUMPRODUCT($E$9:$P$9/100,NAC!$C75:$N75)/D$9*100</f>
        <v>1027.0274443984792</v>
      </c>
      <c r="L102" s="19" cm="1">
        <f t="array" ref="L102">+SUMPRODUCT($E$10:$P$10/100,NAC!$C75:$N75)/D$10*100</f>
        <v>1026.9491152863388</v>
      </c>
      <c r="M102" s="19" cm="1">
        <f t="array" ref="M102">+SUMPRODUCT($E$11:$P$11/100,NAC!$C75:$N75)/D$11*100</f>
        <v>1020.288789416151</v>
      </c>
      <c r="N102" s="19" cm="1">
        <f t="array" ref="N102">+SUMPRODUCT($E$12:$P$12/100,NAC!$C75:$N75)/D$12*100</f>
        <v>1018.5929646203114</v>
      </c>
      <c r="O102" s="19" cm="1">
        <f t="array" ref="O102">+SUMPRODUCT(_xlfn.ANCHORARRAY($E$30)/100,$E102:$N102)/$D$14*100</f>
        <v>1026.4892463432598</v>
      </c>
      <c r="Q102" s="24">
        <f t="shared" si="24"/>
        <v>6.1365212033454242E-2</v>
      </c>
      <c r="R102" s="24">
        <f t="shared" si="24"/>
        <v>6.1233193644246509E-2</v>
      </c>
      <c r="S102" s="24">
        <f t="shared" si="24"/>
        <v>6.1579973304286106E-2</v>
      </c>
      <c r="T102" s="24">
        <f t="shared" si="24"/>
        <v>6.1051405833818517E-2</v>
      </c>
      <c r="U102" s="24">
        <f t="shared" si="24"/>
        <v>6.1508124473232506E-2</v>
      </c>
      <c r="V102" s="24">
        <f t="shared" si="29"/>
        <v>6.1599839040909599E-2</v>
      </c>
      <c r="W102" s="24">
        <f t="shared" si="29"/>
        <v>6.1139108192030722E-2</v>
      </c>
      <c r="X102" s="24">
        <f t="shared" si="29"/>
        <v>6.110700228025423E-2</v>
      </c>
      <c r="Y102" s="24">
        <f t="shared" si="29"/>
        <v>6.1490985576487356E-2</v>
      </c>
      <c r="Z102" s="24">
        <f t="shared" si="29"/>
        <v>6.0803969506344036E-2</v>
      </c>
      <c r="AA102" s="24">
        <f t="shared" si="29"/>
        <v>6.1243287030116278E-2</v>
      </c>
      <c r="AB102" s="24">
        <f>+NAC!Y75</f>
        <v>6.1261106938931498E-2</v>
      </c>
      <c r="AD102" s="24">
        <f t="shared" si="30"/>
        <v>0.89713867279958137</v>
      </c>
      <c r="AE102" s="24">
        <f t="shared" si="30"/>
        <v>0.89420493973944093</v>
      </c>
      <c r="AF102" s="24">
        <f t="shared" si="30"/>
        <v>0.88605668915883462</v>
      </c>
      <c r="AG102" s="24">
        <f t="shared" si="30"/>
        <v>0.88594664277998714</v>
      </c>
      <c r="AH102" s="24">
        <f t="shared" si="30"/>
        <v>0.88415211138541383</v>
      </c>
      <c r="AI102" s="24">
        <f t="shared" si="25"/>
        <v>0.88351707622564102</v>
      </c>
      <c r="AJ102" s="24">
        <f t="shared" si="25"/>
        <v>0.87865258192642948</v>
      </c>
      <c r="AK102" s="24">
        <f t="shared" si="25"/>
        <v>0.8793974393288877</v>
      </c>
      <c r="AL102" s="24">
        <f t="shared" si="25"/>
        <v>0.8745315331769985</v>
      </c>
      <c r="AM102" s="24">
        <f t="shared" si="25"/>
        <v>0.87183314578732807</v>
      </c>
      <c r="AN102" s="24">
        <f t="shared" si="25"/>
        <v>0.88104289061436658</v>
      </c>
      <c r="AO102" s="24">
        <f>+NAC!AV75</f>
        <v>0.88128774549842048</v>
      </c>
      <c r="AQ102" s="24">
        <f t="shared" si="28"/>
        <v>5.6124252711020617E-4</v>
      </c>
      <c r="AR102" s="24">
        <f t="shared" si="18"/>
        <v>2.5305527012253304E-2</v>
      </c>
    </row>
    <row r="103" spans="2:44" x14ac:dyDescent="0.2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1086.7873306051799</v>
      </c>
      <c r="F103" s="19" cm="1">
        <f t="array" ref="F103">+SUMPRODUCT($E$4:$P$4/100,NAC!$C76:$N76)/D$4*100</f>
        <v>1087.3467273573485</v>
      </c>
      <c r="G103" s="19" cm="1">
        <f t="array" ref="G103">+SUMPRODUCT($E$5:$P$5/100,NAC!$C76:$N76)/D$5*100</f>
        <v>1078.0968928537629</v>
      </c>
      <c r="H103" s="19" cm="1">
        <f t="array" ref="H103">+SUMPRODUCT($E$6:$P$6/100,NAC!$C76:$N76)/D$6*100</f>
        <v>1079.1900400646007</v>
      </c>
      <c r="I103" s="19" cm="1">
        <f t="array" ref="I103">+SUMPRODUCT($E$7:$P$7/100,NAC!$C76:$N76)/D$7*100</f>
        <v>1080.1608530932563</v>
      </c>
      <c r="J103" s="19" cm="1">
        <f t="array" ref="J103">+SUMPRODUCT($E$8:$P$8/100,NAC!$C76:$N76)/D$8*100</f>
        <v>1077.1525231428627</v>
      </c>
      <c r="K103" s="19" cm="1">
        <f t="array" ref="K103">+SUMPRODUCT($E$9:$P$9/100,NAC!$C76:$N76)/D$9*100</f>
        <v>1077.6303154748177</v>
      </c>
      <c r="L103" s="19" cm="1">
        <f t="array" ref="L103">+SUMPRODUCT($E$10:$P$10/100,NAC!$C76:$N76)/D$10*100</f>
        <v>1077.865543871457</v>
      </c>
      <c r="M103" s="19" cm="1">
        <f t="array" ref="M103">+SUMPRODUCT($E$11:$P$11/100,NAC!$C76:$N76)/D$11*100</f>
        <v>1071.3820421370942</v>
      </c>
      <c r="N103" s="19" cm="1">
        <f t="array" ref="N103">+SUMPRODUCT($E$12:$P$12/100,NAC!$C76:$N76)/D$12*100</f>
        <v>1070.3729471120478</v>
      </c>
      <c r="O103" s="19" cm="1">
        <f t="array" ref="O103">+SUMPRODUCT(_xlfn.ANCHORARRAY($E$30)/100,$E103:$N103)/$D$14*100</f>
        <v>1076.9302098177591</v>
      </c>
      <c r="Q103" s="24">
        <f t="shared" si="24"/>
        <v>4.6605084970797073E-2</v>
      </c>
      <c r="R103" s="24">
        <f t="shared" si="24"/>
        <v>4.6942380882952328E-2</v>
      </c>
      <c r="S103" s="24">
        <f t="shared" si="24"/>
        <v>4.8243752136032381E-2</v>
      </c>
      <c r="T103" s="24">
        <f t="shared" si="24"/>
        <v>4.8572465127389552E-2</v>
      </c>
      <c r="U103" s="24">
        <f t="shared" si="24"/>
        <v>4.8406173916053508E-2</v>
      </c>
      <c r="V103" s="24">
        <f t="shared" si="29"/>
        <v>4.8711898804543186E-2</v>
      </c>
      <c r="W103" s="24">
        <f t="shared" si="29"/>
        <v>4.927119655110701E-2</v>
      </c>
      <c r="X103" s="24">
        <f t="shared" si="29"/>
        <v>4.958028380103463E-2</v>
      </c>
      <c r="Y103" s="24">
        <f t="shared" si="29"/>
        <v>5.0077246021864807E-2</v>
      </c>
      <c r="Z103" s="24">
        <f t="shared" si="29"/>
        <v>5.0834812619227066E-2</v>
      </c>
      <c r="AA103" s="24">
        <f t="shared" si="29"/>
        <v>4.9139300440008471E-2</v>
      </c>
      <c r="AB103" s="24">
        <f>+NAC!Y76</f>
        <v>4.9128657066626058E-2</v>
      </c>
      <c r="AD103" s="24">
        <f t="shared" si="30"/>
        <v>0.93789670128904135</v>
      </c>
      <c r="AE103" s="24">
        <f t="shared" si="30"/>
        <v>0.93540447663700421</v>
      </c>
      <c r="AF103" s="24">
        <f t="shared" si="30"/>
        <v>0.92927606739952662</v>
      </c>
      <c r="AG103" s="24">
        <f t="shared" si="30"/>
        <v>0.92950197192578421</v>
      </c>
      <c r="AH103" s="24">
        <f t="shared" si="30"/>
        <v>0.92714385128738064</v>
      </c>
      <c r="AI103" s="24">
        <f t="shared" si="25"/>
        <v>0.92684775542297082</v>
      </c>
      <c r="AJ103" s="24">
        <f t="shared" si="25"/>
        <v>0.92283232831479234</v>
      </c>
      <c r="AK103" s="24">
        <f t="shared" si="25"/>
        <v>0.92350796937642565</v>
      </c>
      <c r="AL103" s="24">
        <f t="shared" si="25"/>
        <v>0.91931778112350115</v>
      </c>
      <c r="AM103" s="24">
        <f t="shared" si="25"/>
        <v>0.91748724999873899</v>
      </c>
      <c r="AN103" s="24">
        <f t="shared" si="25"/>
        <v>0.92487562856795069</v>
      </c>
      <c r="AO103" s="24">
        <f>+NAC!AV76</f>
        <v>0.92506285484408579</v>
      </c>
      <c r="AQ103" s="24">
        <f t="shared" si="28"/>
        <v>-4.2297276484299928E-3</v>
      </c>
      <c r="AR103" s="24">
        <f t="shared" si="18"/>
        <v>2.0409451290302361E-2</v>
      </c>
    </row>
    <row r="104" spans="2:44" x14ac:dyDescent="0.2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1141.2677007173572</v>
      </c>
      <c r="F104" s="19" cm="1">
        <f t="array" ref="F104">+SUMPRODUCT($E$4:$P$4/100,NAC!$C77:$N77)/D$4*100</f>
        <v>1142.031693231947</v>
      </c>
      <c r="G104" s="19" cm="1">
        <f t="array" ref="G104">+SUMPRODUCT($E$5:$P$5/100,NAC!$C77:$N77)/D$5*100</f>
        <v>1132.8894298225548</v>
      </c>
      <c r="H104" s="19" cm="1">
        <f t="array" ref="H104">+SUMPRODUCT($E$6:$P$6/100,NAC!$C77:$N77)/D$6*100</f>
        <v>1134.8317640137457</v>
      </c>
      <c r="I104" s="19" cm="1">
        <f t="array" ref="I104">+SUMPRODUCT($E$7:$P$7/100,NAC!$C77:$N77)/D$7*100</f>
        <v>1135.6614800582474</v>
      </c>
      <c r="J104" s="19" cm="1">
        <f t="array" ref="J104">+SUMPRODUCT($E$8:$P$8/100,NAC!$C77:$N77)/D$8*100</f>
        <v>1132.7435086196506</v>
      </c>
      <c r="K104" s="19" cm="1">
        <f t="array" ref="K104">+SUMPRODUCT($E$9:$P$9/100,NAC!$C77:$N77)/D$9*100</f>
        <v>1133.7245430413354</v>
      </c>
      <c r="L104" s="19" cm="1">
        <f t="array" ref="L104">+SUMPRODUCT($E$10:$P$10/100,NAC!$C77:$N77)/D$10*100</f>
        <v>1134.4574275261148</v>
      </c>
      <c r="M104" s="19" cm="1">
        <f t="array" ref="M104">+SUMPRODUCT($E$11:$P$11/100,NAC!$C77:$N77)/D$11*100</f>
        <v>1128.2092052726316</v>
      </c>
      <c r="N104" s="19" cm="1">
        <f t="array" ref="N104">+SUMPRODUCT($E$12:$P$12/100,NAC!$C77:$N77)/D$12*100</f>
        <v>1127.8466094284995</v>
      </c>
      <c r="O104" s="19" cm="1">
        <f t="array" ref="O104">+SUMPRODUCT(_xlfn.ANCHORARRAY($E$30)/100,$E104:$N104)/$D$14*100</f>
        <v>1133.0236607596903</v>
      </c>
      <c r="Q104" s="24">
        <f t="shared" si="24"/>
        <v>5.012974349069732E-2</v>
      </c>
      <c r="R104" s="24">
        <f t="shared" si="24"/>
        <v>5.0292114280329869E-2</v>
      </c>
      <c r="S104" s="24">
        <f t="shared" si="24"/>
        <v>5.0823388261285185E-2</v>
      </c>
      <c r="T104" s="24">
        <f t="shared" si="24"/>
        <v>5.155878194151442E-2</v>
      </c>
      <c r="U104" s="24">
        <f t="shared" si="24"/>
        <v>5.1381816704478833E-2</v>
      </c>
      <c r="V104" s="24">
        <f t="shared" si="29"/>
        <v>5.1609205086933452E-2</v>
      </c>
      <c r="W104" s="24">
        <f t="shared" si="29"/>
        <v>5.2053312495947912E-2</v>
      </c>
      <c r="X104" s="24">
        <f t="shared" si="29"/>
        <v>5.2503657785916591E-2</v>
      </c>
      <c r="Y104" s="24">
        <f t="shared" si="29"/>
        <v>5.3040989022164142E-2</v>
      </c>
      <c r="Z104" s="24">
        <f t="shared" si="29"/>
        <v>5.3694987781147008E-2</v>
      </c>
      <c r="AA104" s="24">
        <f t="shared" si="29"/>
        <v>5.2086430885269319E-2</v>
      </c>
      <c r="AB104" s="24">
        <f>+NAC!Y77</f>
        <v>5.2099114308461703E-2</v>
      </c>
      <c r="AD104" s="24">
        <f t="shared" si="30"/>
        <v>0.95576797646237943</v>
      </c>
      <c r="AE104" s="24">
        <f t="shared" si="30"/>
        <v>0.95451962583429073</v>
      </c>
      <c r="AF104" s="24">
        <f t="shared" si="30"/>
        <v>0.95005428483330334</v>
      </c>
      <c r="AG104" s="24">
        <f t="shared" si="30"/>
        <v>0.95073061977881346</v>
      </c>
      <c r="AH104" s="24">
        <f t="shared" si="30"/>
        <v>0.95017414764431019</v>
      </c>
      <c r="AI104" s="24">
        <f t="shared" si="25"/>
        <v>0.95002646755153752</v>
      </c>
      <c r="AJ104" s="24">
        <f t="shared" si="25"/>
        <v>0.9471283922641911</v>
      </c>
      <c r="AK104" s="24">
        <f t="shared" si="25"/>
        <v>0.94901014033359155</v>
      </c>
      <c r="AL104" s="24">
        <f t="shared" si="25"/>
        <v>0.94689823467156464</v>
      </c>
      <c r="AM104" s="24">
        <f t="shared" si="25"/>
        <v>0.94668362441307141</v>
      </c>
      <c r="AN104" s="24">
        <f t="shared" si="25"/>
        <v>0.94924636551397357</v>
      </c>
      <c r="AO104" s="24">
        <f>+NAC!AV77</f>
        <v>0.94944737013241221</v>
      </c>
      <c r="AQ104" s="24">
        <f t="shared" si="28"/>
        <v>-3.5652442904496873E-3</v>
      </c>
      <c r="AR104" s="24">
        <f t="shared" si="18"/>
        <v>9.0843520493080199E-3</v>
      </c>
    </row>
    <row r="105" spans="2:44" x14ac:dyDescent="0.2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1215.6727847744719</v>
      </c>
      <c r="F105" s="19" cm="1">
        <f t="array" ref="F105">+SUMPRODUCT($E$4:$P$4/100,NAC!$C78:$N78)/D$4*100</f>
        <v>1216.1154650943677</v>
      </c>
      <c r="G105" s="19" cm="1">
        <f t="array" ref="G105">+SUMPRODUCT($E$5:$P$5/100,NAC!$C78:$N78)/D$5*100</f>
        <v>1206.3241206649529</v>
      </c>
      <c r="H105" s="19" cm="1">
        <f t="array" ref="H105">+SUMPRODUCT($E$6:$P$6/100,NAC!$C78:$N78)/D$6*100</f>
        <v>1208.0805686902002</v>
      </c>
      <c r="I105" s="19" cm="1">
        <f t="array" ref="I105">+SUMPRODUCT($E$7:$P$7/100,NAC!$C78:$N78)/D$7*100</f>
        <v>1208.85386691245</v>
      </c>
      <c r="J105" s="19" cm="1">
        <f t="array" ref="J105">+SUMPRODUCT($E$8:$P$8/100,NAC!$C78:$N78)/D$8*100</f>
        <v>1205.557525445719</v>
      </c>
      <c r="K105" s="19" cm="1">
        <f t="array" ref="K105">+SUMPRODUCT($E$9:$P$9/100,NAC!$C78:$N78)/D$9*100</f>
        <v>1206.4419200596319</v>
      </c>
      <c r="L105" s="19" cm="1">
        <f t="array" ref="L105">+SUMPRODUCT($E$10:$P$10/100,NAC!$C78:$N78)/D$10*100</f>
        <v>1206.8631912760738</v>
      </c>
      <c r="M105" s="19" cm="1">
        <f t="array" ref="M105">+SUMPRODUCT($E$11:$P$11/100,NAC!$C78:$N78)/D$11*100</f>
        <v>1200.2638592018448</v>
      </c>
      <c r="N105" s="19" cm="1">
        <f t="array" ref="N105">+SUMPRODUCT($E$12:$P$12/100,NAC!$C78:$N78)/D$12*100</f>
        <v>1199.7207749626739</v>
      </c>
      <c r="O105" s="19" cm="1">
        <f t="array" ref="O105">+SUMPRODUCT(_xlfn.ANCHORARRAY($E$30)/100,$E105:$N105)/$D$14*100</f>
        <v>1205.7863609308758</v>
      </c>
      <c r="Q105" s="24">
        <f t="shared" si="24"/>
        <v>6.5195119436348259E-2</v>
      </c>
      <c r="R105" s="24">
        <f t="shared" si="24"/>
        <v>6.4870154043416894E-2</v>
      </c>
      <c r="S105" s="24">
        <f t="shared" si="24"/>
        <v>6.4820704394691342E-2</v>
      </c>
      <c r="T105" s="24">
        <f t="shared" si="24"/>
        <v>6.454595914497796E-2</v>
      </c>
      <c r="U105" s="24">
        <f t="shared" si="24"/>
        <v>6.4449123387057661E-2</v>
      </c>
      <c r="V105" s="24">
        <f t="shared" si="29"/>
        <v>6.4281115956072776E-2</v>
      </c>
      <c r="W105" s="24">
        <f t="shared" si="29"/>
        <v>6.4140251231771472E-2</v>
      </c>
      <c r="X105" s="24">
        <f t="shared" si="29"/>
        <v>6.3824134774147279E-2</v>
      </c>
      <c r="Y105" s="24">
        <f t="shared" si="29"/>
        <v>6.3866394275520211E-2</v>
      </c>
      <c r="Z105" s="24">
        <f t="shared" si="29"/>
        <v>6.37268977299974E-2</v>
      </c>
      <c r="AA105" s="24">
        <f t="shared" si="29"/>
        <v>6.4219929990163127E-2</v>
      </c>
      <c r="AB105" s="24">
        <f>+NAC!Y78</f>
        <v>6.4208654368096418E-2</v>
      </c>
      <c r="AD105" s="24">
        <f t="shared" si="30"/>
        <v>0.99539856895235279</v>
      </c>
      <c r="AE105" s="24">
        <f t="shared" si="30"/>
        <v>0.9937943413303667</v>
      </c>
      <c r="AF105" s="24">
        <f t="shared" si="30"/>
        <v>0.99036518464171119</v>
      </c>
      <c r="AG105" s="24">
        <f t="shared" si="30"/>
        <v>0.99117024407690968</v>
      </c>
      <c r="AH105" s="24">
        <f t="shared" si="30"/>
        <v>0.98944469448950634</v>
      </c>
      <c r="AI105" s="24">
        <f t="shared" si="25"/>
        <v>0.98943243688812066</v>
      </c>
      <c r="AJ105" s="24">
        <f t="shared" si="25"/>
        <v>0.9869979725510325</v>
      </c>
      <c r="AK105" s="24">
        <f t="shared" si="25"/>
        <v>0.98846879307115687</v>
      </c>
      <c r="AL105" s="24">
        <f t="shared" si="25"/>
        <v>0.98678952800536512</v>
      </c>
      <c r="AM105" s="24">
        <f t="shared" si="25"/>
        <v>0.98740238564382699</v>
      </c>
      <c r="AN105" s="24">
        <f t="shared" si="25"/>
        <v>0.98915876861584384</v>
      </c>
      <c r="AO105" s="24">
        <f>+NAC!AV78</f>
        <v>0.98929100402294279</v>
      </c>
      <c r="AQ105" s="24">
        <f t="shared" si="28"/>
        <v>1.4682217063508585E-3</v>
      </c>
      <c r="AR105" s="24">
        <f t="shared" si="18"/>
        <v>7.9961833085258061E-3</v>
      </c>
    </row>
    <row r="106" spans="2:44" x14ac:dyDescent="0.2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1306.6282499163356</v>
      </c>
      <c r="F106" s="19" cm="1">
        <f t="array" ref="F106">+SUMPRODUCT($E$4:$P$4/100,NAC!$C79:$N79)/D$4*100</f>
        <v>1305.3844097613417</v>
      </c>
      <c r="G106" s="19" cm="1">
        <f t="array" ref="G106">+SUMPRODUCT($E$5:$P$5/100,NAC!$C79:$N79)/D$5*100</f>
        <v>1292.9227463267885</v>
      </c>
      <c r="H106" s="19" cm="1">
        <f t="array" ref="H106">+SUMPRODUCT($E$6:$P$6/100,NAC!$C79:$N79)/D$6*100</f>
        <v>1293.4669364859817</v>
      </c>
      <c r="I106" s="19" cm="1">
        <f t="array" ref="I106">+SUMPRODUCT($E$7:$P$7/100,NAC!$C79:$N79)/D$7*100</f>
        <v>1294.3507048757194</v>
      </c>
      <c r="J106" s="19" cm="1">
        <f t="array" ref="J106">+SUMPRODUCT($E$8:$P$8/100,NAC!$C79:$N79)/D$8*100</f>
        <v>1290.1011350083759</v>
      </c>
      <c r="K106" s="19" cm="1">
        <f t="array" ref="K106">+SUMPRODUCT($E$9:$P$9/100,NAC!$C79:$N79)/D$9*100</f>
        <v>1289.503335066893</v>
      </c>
      <c r="L106" s="19" cm="1">
        <f t="array" ref="L106">+SUMPRODUCT($E$10:$P$10/100,NAC!$C79:$N79)/D$10*100</f>
        <v>1288.8985383510437</v>
      </c>
      <c r="M106" s="19" cm="1">
        <f t="array" ref="M106">+SUMPRODUCT($E$11:$P$11/100,NAC!$C79:$N79)/D$11*100</f>
        <v>1280.9839315268448</v>
      </c>
      <c r="N106" s="19" cm="1">
        <f t="array" ref="N106">+SUMPRODUCT($E$12:$P$12/100,NAC!$C79:$N79)/D$12*100</f>
        <v>1277.8736989002016</v>
      </c>
      <c r="O106" s="19" cm="1">
        <f t="array" ref="O106">+SUMPRODUCT(_xlfn.ANCHORARRAY($E$30)/100,$E106:$N106)/$D$14*100</f>
        <v>1289.1451209194126</v>
      </c>
      <c r="Q106" s="24">
        <f t="shared" si="24"/>
        <v>7.4819035418924429E-2</v>
      </c>
      <c r="R106" s="24">
        <f t="shared" si="24"/>
        <v>7.3404990915107771E-2</v>
      </c>
      <c r="S106" s="24">
        <f t="shared" si="24"/>
        <v>7.1787195645313329E-2</v>
      </c>
      <c r="T106" s="24">
        <f t="shared" si="24"/>
        <v>7.0679365274749273E-2</v>
      </c>
      <c r="U106" s="24">
        <f t="shared" si="24"/>
        <v>7.0725536231801112E-2</v>
      </c>
      <c r="V106" s="24">
        <f t="shared" si="29"/>
        <v>7.01282251391524E-2</v>
      </c>
      <c r="W106" s="24">
        <f t="shared" si="29"/>
        <v>6.8848250070053574E-2</v>
      </c>
      <c r="X106" s="24">
        <f t="shared" si="29"/>
        <v>6.7974023624193913E-2</v>
      </c>
      <c r="Y106" s="24">
        <f t="shared" si="29"/>
        <v>6.725193940162244E-2</v>
      </c>
      <c r="Z106" s="24">
        <f t="shared" si="29"/>
        <v>6.5142594484086658E-2</v>
      </c>
      <c r="AA106" s="24">
        <f t="shared" si="29"/>
        <v>6.9132279721743739E-2</v>
      </c>
      <c r="AB106" s="24">
        <f>+NAC!Y79</f>
        <v>6.9144581381758607E-2</v>
      </c>
      <c r="AD106" s="24">
        <f t="shared" si="30"/>
        <v>1.0324463225444078</v>
      </c>
      <c r="AE106" s="24">
        <f t="shared" si="30"/>
        <v>1.0301587107642045</v>
      </c>
      <c r="AF106" s="24">
        <f t="shared" si="30"/>
        <v>1.0265339611584405</v>
      </c>
      <c r="AG106" s="24">
        <f t="shared" si="30"/>
        <v>1.0267745709832399</v>
      </c>
      <c r="AH106" s="24">
        <f t="shared" si="30"/>
        <v>1.0254901975922035</v>
      </c>
      <c r="AI106" s="24">
        <f t="shared" si="25"/>
        <v>1.0251024924456016</v>
      </c>
      <c r="AJ106" s="24">
        <f t="shared" si="25"/>
        <v>1.0219216888757332</v>
      </c>
      <c r="AK106" s="24">
        <f t="shared" si="25"/>
        <v>1.0231226354581957</v>
      </c>
      <c r="AL106" s="24">
        <f t="shared" si="25"/>
        <v>1.0219619344939783</v>
      </c>
      <c r="AM106" s="24">
        <f t="shared" si="25"/>
        <v>1.0220322118854641</v>
      </c>
      <c r="AN106" s="24">
        <f t="shared" si="25"/>
        <v>1.0245645765160099</v>
      </c>
      <c r="AO106" s="24">
        <f>+NAC!AV79</f>
        <v>1.0247178307369791</v>
      </c>
      <c r="AQ106" s="24">
        <f t="shared" si="28"/>
        <v>9.6764409348377711E-3</v>
      </c>
      <c r="AR106" s="24">
        <f t="shared" si="18"/>
        <v>1.0414110658943709E-2</v>
      </c>
    </row>
    <row r="107" spans="2:44" x14ac:dyDescent="0.2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1404.1801982386012</v>
      </c>
      <c r="F107" s="19" cm="1">
        <f t="array" ref="F107">+SUMPRODUCT($E$4:$P$4/100,NAC!$C80:$N80)/D$4*100</f>
        <v>1401.0271178271078</v>
      </c>
      <c r="G107" s="19" cm="1">
        <f t="array" ref="G107">+SUMPRODUCT($E$5:$P$5/100,NAC!$C80:$N80)/D$5*100</f>
        <v>1386.2927908028064</v>
      </c>
      <c r="H107" s="19" cm="1">
        <f t="array" ref="H107">+SUMPRODUCT($E$6:$P$6/100,NAC!$C80:$N80)/D$6*100</f>
        <v>1385.7806645447497</v>
      </c>
      <c r="I107" s="19" cm="1">
        <f t="array" ref="I107">+SUMPRODUCT($E$7:$P$7/100,NAC!$C80:$N80)/D$7*100</f>
        <v>1386.3002505393351</v>
      </c>
      <c r="J107" s="19" cm="1">
        <f t="array" ref="J107">+SUMPRODUCT($E$8:$P$8/100,NAC!$C80:$N80)/D$8*100</f>
        <v>1381.5840646271774</v>
      </c>
      <c r="K107" s="19" cm="1">
        <f t="array" ref="K107">+SUMPRODUCT($E$9:$P$9/100,NAC!$C80:$N80)/D$9*100</f>
        <v>1379.2631846417257</v>
      </c>
      <c r="L107" s="19" cm="1">
        <f t="array" ref="L107">+SUMPRODUCT($E$10:$P$10/100,NAC!$C80:$N80)/D$10*100</f>
        <v>1377.8713048721784</v>
      </c>
      <c r="M107" s="19" cm="1">
        <f t="array" ref="M107">+SUMPRODUCT($E$11:$P$11/100,NAC!$C80:$N80)/D$11*100</f>
        <v>1369.1363537899756</v>
      </c>
      <c r="N107" s="19" cm="1">
        <f t="array" ref="N107">+SUMPRODUCT($E$12:$P$12/100,NAC!$C80:$N80)/D$12*100</f>
        <v>1363.1904285550918</v>
      </c>
      <c r="O107" s="19" cm="1">
        <f t="array" ref="O107">+SUMPRODUCT(_xlfn.ANCHORARRAY($E$30)/100,$E107:$N107)/$D$14*100</f>
        <v>1379.4178185285339</v>
      </c>
      <c r="Q107" s="24">
        <f t="shared" si="24"/>
        <v>7.4659298334099233E-2</v>
      </c>
      <c r="R107" s="24">
        <f t="shared" si="24"/>
        <v>7.3267849187238276E-2</v>
      </c>
      <c r="S107" s="24">
        <f t="shared" si="24"/>
        <v>7.2216259433352414E-2</v>
      </c>
      <c r="T107" s="24">
        <f t="shared" si="24"/>
        <v>7.1369221318915876E-2</v>
      </c>
      <c r="U107" s="24">
        <f t="shared" si="24"/>
        <v>7.1039128203236546E-2</v>
      </c>
      <c r="V107" s="24">
        <f t="shared" si="29"/>
        <v>7.0911440302087403E-2</v>
      </c>
      <c r="W107" s="24">
        <f t="shared" si="29"/>
        <v>6.960807865624985E-2</v>
      </c>
      <c r="X107" s="24">
        <f t="shared" si="29"/>
        <v>6.9030077910525289E-2</v>
      </c>
      <c r="Y107" s="24">
        <f t="shared" si="29"/>
        <v>6.8816181135121113E-2</v>
      </c>
      <c r="Z107" s="24">
        <f t="shared" si="29"/>
        <v>6.6764602580300147E-2</v>
      </c>
      <c r="AA107" s="24">
        <f t="shared" si="29"/>
        <v>7.0025240870274619E-2</v>
      </c>
      <c r="AB107" s="24">
        <f>+NAC!Y80</f>
        <v>7.0039047120585396E-2</v>
      </c>
      <c r="AD107" s="24">
        <f t="shared" si="30"/>
        <v>1.0535519295623437</v>
      </c>
      <c r="AE107" s="24">
        <f t="shared" si="30"/>
        <v>1.0500494731932113</v>
      </c>
      <c r="AF107" s="24">
        <f t="shared" si="30"/>
        <v>1.0455674883219777</v>
      </c>
      <c r="AG107" s="24">
        <f t="shared" si="30"/>
        <v>1.0460339556437992</v>
      </c>
      <c r="AH107" s="24">
        <f t="shared" si="30"/>
        <v>1.0441431710861839</v>
      </c>
      <c r="AI107" s="24">
        <f t="shared" si="25"/>
        <v>1.0440688861515923</v>
      </c>
      <c r="AJ107" s="24">
        <f t="shared" si="25"/>
        <v>1.0398724340214711</v>
      </c>
      <c r="AK107" s="24">
        <f t="shared" si="25"/>
        <v>1.0410655021488604</v>
      </c>
      <c r="AL107" s="24">
        <f t="shared" si="25"/>
        <v>1.0404633886623009</v>
      </c>
      <c r="AM107" s="24">
        <f t="shared" si="25"/>
        <v>1.0396122260196963</v>
      </c>
      <c r="AN107" s="24">
        <f t="shared" si="25"/>
        <v>1.0431776052003787</v>
      </c>
      <c r="AO107" s="24">
        <f>+NAC!AV80</f>
        <v>1.0433574721792636</v>
      </c>
      <c r="AQ107" s="24">
        <f t="shared" si="28"/>
        <v>7.8946957537990858E-3</v>
      </c>
      <c r="AR107" s="24">
        <f t="shared" si="18"/>
        <v>1.3939703542647397E-2</v>
      </c>
    </row>
    <row r="108" spans="2:44" x14ac:dyDescent="0.2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1524.4241702470292</v>
      </c>
      <c r="F108" s="19" cm="1">
        <f t="array" ref="F108">+SUMPRODUCT($E$4:$P$4/100,NAC!$C81:$N81)/D$4*100</f>
        <v>1519.5249209614385</v>
      </c>
      <c r="G108" s="19" cm="1">
        <f t="array" ref="G108">+SUMPRODUCT($E$5:$P$5/100,NAC!$C81:$N81)/D$5*100</f>
        <v>1501.6751684593337</v>
      </c>
      <c r="H108" s="19" cm="1">
        <f t="array" ref="H108">+SUMPRODUCT($E$6:$P$6/100,NAC!$C81:$N81)/D$6*100</f>
        <v>1500.253818490248</v>
      </c>
      <c r="I108" s="19" cm="1">
        <f t="array" ref="I108">+SUMPRODUCT($E$7:$P$7/100,NAC!$C81:$N81)/D$7*100</f>
        <v>1500.8622127317262</v>
      </c>
      <c r="J108" s="19" cm="1">
        <f t="array" ref="J108">+SUMPRODUCT($E$8:$P$8/100,NAC!$C81:$N81)/D$8*100</f>
        <v>1495.3875110634312</v>
      </c>
      <c r="K108" s="19" cm="1">
        <f t="array" ref="K108">+SUMPRODUCT($E$9:$P$9/100,NAC!$C81:$N81)/D$9*100</f>
        <v>1491.6299850062869</v>
      </c>
      <c r="L108" s="19" cm="1">
        <f t="array" ref="L108">+SUMPRODUCT($E$10:$P$10/100,NAC!$C81:$N81)/D$10*100</f>
        <v>1489.6817223751884</v>
      </c>
      <c r="M108" s="19" cm="1">
        <f t="array" ref="M108">+SUMPRODUCT($E$11:$P$11/100,NAC!$C81:$N81)/D$11*100</f>
        <v>1479.3764563263014</v>
      </c>
      <c r="N108" s="19" cm="1">
        <f t="array" ref="N108">+SUMPRODUCT($E$12:$P$12/100,NAC!$C81:$N81)/D$12*100</f>
        <v>1471.605549002443</v>
      </c>
      <c r="O108" s="19" cm="1">
        <f t="array" ref="O108">+SUMPRODUCT(_xlfn.ANCHORARRAY($E$30)/100,$E108:$N108)/$D$14*100</f>
        <v>1492.2555104402793</v>
      </c>
      <c r="Q108" s="24">
        <f t="shared" si="24"/>
        <v>8.5632864043561963E-2</v>
      </c>
      <c r="R108" s="24">
        <f t="shared" si="24"/>
        <v>8.4579235923793128E-2</v>
      </c>
      <c r="S108" s="24">
        <f t="shared" si="24"/>
        <v>8.3230886304839657E-2</v>
      </c>
      <c r="T108" s="24">
        <f t="shared" si="24"/>
        <v>8.2605535547073394E-2</v>
      </c>
      <c r="U108" s="24">
        <f t="shared" si="24"/>
        <v>8.2638636289520395E-2</v>
      </c>
      <c r="V108" s="24">
        <f t="shared" si="29"/>
        <v>8.2371713274620006E-2</v>
      </c>
      <c r="W108" s="24">
        <f t="shared" si="29"/>
        <v>8.146871577214565E-2</v>
      </c>
      <c r="X108" s="24">
        <f t="shared" si="29"/>
        <v>8.1147213899909421E-2</v>
      </c>
      <c r="Y108" s="24">
        <f t="shared" si="29"/>
        <v>8.0517986562232968E-2</v>
      </c>
      <c r="Z108" s="24">
        <f t="shared" si="29"/>
        <v>7.9530429627697297E-2</v>
      </c>
      <c r="AA108" s="24">
        <f t="shared" si="29"/>
        <v>8.1800952833937401E-2</v>
      </c>
      <c r="AB108" s="24">
        <f>+NAC!Y81</f>
        <v>8.181835575832519E-2</v>
      </c>
      <c r="AD108" s="24">
        <f t="shared" si="30"/>
        <v>1.1068016748424285</v>
      </c>
      <c r="AE108" s="24">
        <f t="shared" si="30"/>
        <v>1.1009947932731006</v>
      </c>
      <c r="AF108" s="24">
        <f t="shared" si="30"/>
        <v>1.094229758147542</v>
      </c>
      <c r="AG108" s="24">
        <f t="shared" si="30"/>
        <v>1.0935764809295883</v>
      </c>
      <c r="AH108" s="24">
        <f t="shared" si="30"/>
        <v>1.0907915245253381</v>
      </c>
      <c r="AI108" s="24">
        <f t="shared" si="25"/>
        <v>1.0903854686153482</v>
      </c>
      <c r="AJ108" s="24">
        <f t="shared" si="25"/>
        <v>1.0842206912561618</v>
      </c>
      <c r="AK108" s="24">
        <f t="shared" si="25"/>
        <v>1.0843968066004832</v>
      </c>
      <c r="AL108" s="24">
        <f t="shared" si="25"/>
        <v>1.082530940517763</v>
      </c>
      <c r="AM108" s="24">
        <f t="shared" si="25"/>
        <v>1.0795951795674812</v>
      </c>
      <c r="AN108" s="24">
        <f t="shared" si="25"/>
        <v>1.0882002836607061</v>
      </c>
      <c r="AO108" s="24">
        <f>+NAC!AV81</f>
        <v>1.0883696100542428</v>
      </c>
      <c r="AQ108" s="24">
        <f t="shared" si="28"/>
        <v>6.102434415864666E-3</v>
      </c>
      <c r="AR108" s="24">
        <f t="shared" si="18"/>
        <v>2.720649527494734E-2</v>
      </c>
    </row>
    <row r="109" spans="2:44" x14ac:dyDescent="0.2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1640.0055632134145</v>
      </c>
      <c r="F109" s="19" cm="1">
        <f t="array" ref="F109">+SUMPRODUCT($E$4:$P$4/100,NAC!$C82:$N82)/D$4*100</f>
        <v>1636.0685552258594</v>
      </c>
      <c r="G109" s="19" cm="1">
        <f t="array" ref="G109">+SUMPRODUCT($E$5:$P$5/100,NAC!$C82:$N82)/D$5*100</f>
        <v>1618.8825608830332</v>
      </c>
      <c r="H109" s="19" cm="1">
        <f t="array" ref="H109">+SUMPRODUCT($E$6:$P$6/100,NAC!$C82:$N82)/D$6*100</f>
        <v>1618.0216499609439</v>
      </c>
      <c r="I109" s="19" cm="1">
        <f t="array" ref="I109">+SUMPRODUCT($E$7:$P$7/100,NAC!$C82:$N82)/D$7*100</f>
        <v>1619.3559577882543</v>
      </c>
      <c r="J109" s="19" cm="1">
        <f t="array" ref="J109">+SUMPRODUCT($E$8:$P$8/100,NAC!$C82:$N82)/D$8*100</f>
        <v>1613.8145451143093</v>
      </c>
      <c r="K109" s="19" cm="1">
        <f t="array" ref="K109">+SUMPRODUCT($E$9:$P$9/100,NAC!$C82:$N82)/D$9*100</f>
        <v>1611.0092475284332</v>
      </c>
      <c r="L109" s="19" cm="1">
        <f t="array" ref="L109">+SUMPRODUCT($E$10:$P$10/100,NAC!$C82:$N82)/D$10*100</f>
        <v>1610.1217513340321</v>
      </c>
      <c r="M109" s="19" cm="1">
        <f t="array" ref="M109">+SUMPRODUCT($E$11:$P$11/100,NAC!$C82:$N82)/D$11*100</f>
        <v>1600.1881938260137</v>
      </c>
      <c r="N109" s="19" cm="1">
        <f t="array" ref="N109">+SUMPRODUCT($E$12:$P$12/100,NAC!$C82:$N82)/D$12*100</f>
        <v>1594.1997813660423</v>
      </c>
      <c r="O109" s="19" cm="1">
        <f t="array" ref="O109">+SUMPRODUCT(_xlfn.ANCHORARRAY($E$30)/100,$E109:$N109)/$D$14*100</f>
        <v>1611.6936417009604</v>
      </c>
      <c r="Q109" s="24">
        <f t="shared" si="24"/>
        <v>7.581970636667057E-2</v>
      </c>
      <c r="R109" s="24">
        <f t="shared" si="24"/>
        <v>7.6697415525558421E-2</v>
      </c>
      <c r="S109" s="24">
        <f t="shared" si="24"/>
        <v>7.8051095793206793E-2</v>
      </c>
      <c r="T109" s="24">
        <f t="shared" si="24"/>
        <v>7.8498604715573572E-2</v>
      </c>
      <c r="U109" s="24">
        <f t="shared" si="24"/>
        <v>7.895044864968459E-2</v>
      </c>
      <c r="V109" s="24">
        <f t="shared" si="29"/>
        <v>7.9194879704899801E-2</v>
      </c>
      <c r="W109" s="24">
        <f t="shared" si="29"/>
        <v>8.0032758607787802E-2</v>
      </c>
      <c r="X109" s="24">
        <f t="shared" si="29"/>
        <v>8.0849504394006289E-2</v>
      </c>
      <c r="Y109" s="24">
        <f t="shared" si="29"/>
        <v>8.1663958475938658E-2</v>
      </c>
      <c r="Z109" s="24">
        <f t="shared" si="29"/>
        <v>8.3306448828425639E-2</v>
      </c>
      <c r="AA109" s="24">
        <f t="shared" si="29"/>
        <v>8.0038659884352992E-2</v>
      </c>
      <c r="AB109" s="24">
        <f>+NAC!Y82</f>
        <v>8.0045056294434369E-2</v>
      </c>
      <c r="AD109" s="24">
        <f t="shared" si="30"/>
        <v>1.1562119070992924</v>
      </c>
      <c r="AE109" s="24">
        <f t="shared" si="30"/>
        <v>1.1507852492965434</v>
      </c>
      <c r="AF109" s="24">
        <f t="shared" si="30"/>
        <v>1.1464011138033352</v>
      </c>
      <c r="AG109" s="24">
        <f t="shared" si="30"/>
        <v>1.1454085605794049</v>
      </c>
      <c r="AH109" s="24">
        <f t="shared" si="30"/>
        <v>1.1434306454767826</v>
      </c>
      <c r="AI109" s="24">
        <f t="shared" si="25"/>
        <v>1.1434320031013518</v>
      </c>
      <c r="AJ109" s="24">
        <f t="shared" si="25"/>
        <v>1.13771282390287</v>
      </c>
      <c r="AK109" s="24">
        <f t="shared" si="25"/>
        <v>1.1387846705636768</v>
      </c>
      <c r="AL109" s="24">
        <f t="shared" si="25"/>
        <v>1.138599204549561</v>
      </c>
      <c r="AM109" s="24">
        <f t="shared" si="25"/>
        <v>1.1373623564209607</v>
      </c>
      <c r="AN109" s="24">
        <f t="shared" si="25"/>
        <v>1.1421038811991142</v>
      </c>
      <c r="AO109" s="24">
        <f>+NAC!AV82</f>
        <v>1.1422670546532068</v>
      </c>
      <c r="AQ109" s="24">
        <f t="shared" si="28"/>
        <v>-7.4867424617550693E-3</v>
      </c>
      <c r="AR109" s="24">
        <f t="shared" ref="AR109:AR123" si="31">+AD109-AM109</f>
        <v>1.8849550678331717E-2</v>
      </c>
    </row>
    <row r="110" spans="2:44" x14ac:dyDescent="0.2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1731.2418197122831</v>
      </c>
      <c r="F110" s="19" cm="1">
        <f t="array" ref="F110">+SUMPRODUCT($E$4:$P$4/100,NAC!$C83:$N83)/D$4*100</f>
        <v>1728.8355417288574</v>
      </c>
      <c r="G110" s="19" cm="1">
        <f t="array" ref="G110">+SUMPRODUCT($E$5:$P$5/100,NAC!$C83:$N83)/D$5*100</f>
        <v>1713.1740983842117</v>
      </c>
      <c r="H110" s="19" cm="1">
        <f t="array" ref="H110">+SUMPRODUCT($E$6:$P$6/100,NAC!$C83:$N83)/D$6*100</f>
        <v>1713.0931902861453</v>
      </c>
      <c r="I110" s="19" cm="1">
        <f t="array" ref="I110">+SUMPRODUCT($E$7:$P$7/100,NAC!$C83:$N83)/D$7*100</f>
        <v>1715.908158148552</v>
      </c>
      <c r="J110" s="19" cm="1">
        <f t="array" ref="J110">+SUMPRODUCT($E$8:$P$8/100,NAC!$C83:$N83)/D$8*100</f>
        <v>1710.5638682153963</v>
      </c>
      <c r="K110" s="19" cm="1">
        <f t="array" ref="K110">+SUMPRODUCT($E$9:$P$9/100,NAC!$C83:$N83)/D$9*100</f>
        <v>1709.304260772062</v>
      </c>
      <c r="L110" s="19" cm="1">
        <f t="array" ref="L110">+SUMPRODUCT($E$10:$P$10/100,NAC!$C83:$N83)/D$10*100</f>
        <v>1709.6767593813302</v>
      </c>
      <c r="M110" s="19" cm="1">
        <f t="array" ref="M110">+SUMPRODUCT($E$11:$P$11/100,NAC!$C83:$N83)/D$11*100</f>
        <v>1700.8762179691898</v>
      </c>
      <c r="N110" s="19" cm="1">
        <f t="array" ref="N110">+SUMPRODUCT($E$12:$P$12/100,NAC!$C83:$N83)/D$12*100</f>
        <v>1697.2465484017005</v>
      </c>
      <c r="O110" s="19" cm="1">
        <f t="array" ref="O110">+SUMPRODUCT(_xlfn.ANCHORARRAY($E$30)/100,$E110:$N110)/$D$14*100</f>
        <v>1709.7331388897164</v>
      </c>
      <c r="Q110" s="24">
        <f t="shared" si="24"/>
        <v>5.5631675004870651E-2</v>
      </c>
      <c r="R110" s="24">
        <f t="shared" si="24"/>
        <v>5.6701160967054687E-2</v>
      </c>
      <c r="S110" s="24">
        <f t="shared" si="24"/>
        <v>5.8244828735289023E-2</v>
      </c>
      <c r="T110" s="24">
        <f t="shared" si="24"/>
        <v>5.8757891359176861E-2</v>
      </c>
      <c r="U110" s="24">
        <f t="shared" si="24"/>
        <v>5.9623827544482921E-2</v>
      </c>
      <c r="V110" s="24">
        <f t="shared" si="29"/>
        <v>5.9950707095798306E-2</v>
      </c>
      <c r="W110" s="24">
        <f t="shared" si="29"/>
        <v>6.1014555561633488E-2</v>
      </c>
      <c r="X110" s="24">
        <f t="shared" si="29"/>
        <v>6.1830732964643254E-2</v>
      </c>
      <c r="Y110" s="24">
        <f t="shared" si="29"/>
        <v>6.2922614059808479E-2</v>
      </c>
      <c r="Z110" s="24">
        <f t="shared" si="29"/>
        <v>6.46385529844693E-2</v>
      </c>
      <c r="AA110" s="24">
        <f t="shared" si="29"/>
        <v>6.0830107318216253E-2</v>
      </c>
      <c r="AB110" s="24">
        <f>+NAC!Y83</f>
        <v>6.0828899759363786E-2</v>
      </c>
      <c r="AD110" s="24">
        <f t="shared" si="30"/>
        <v>1.1628360055495848</v>
      </c>
      <c r="AE110" s="24">
        <f t="shared" si="30"/>
        <v>1.158940211322566</v>
      </c>
      <c r="AF110" s="24">
        <f t="shared" si="30"/>
        <v>1.1570393008684383</v>
      </c>
      <c r="AG110" s="24">
        <f t="shared" si="30"/>
        <v>1.1568051315488348</v>
      </c>
      <c r="AH110" s="24">
        <f t="shared" si="30"/>
        <v>1.155526305670751</v>
      </c>
      <c r="AI110" s="24">
        <f t="shared" si="25"/>
        <v>1.1564838838289586</v>
      </c>
      <c r="AJ110" s="24">
        <f t="shared" si="25"/>
        <v>1.1521922819358013</v>
      </c>
      <c r="AK110" s="24">
        <f t="shared" si="25"/>
        <v>1.1538663499942583</v>
      </c>
      <c r="AL110" s="24">
        <f t="shared" si="25"/>
        <v>1.1548100527589273</v>
      </c>
      <c r="AM110" s="24">
        <f t="shared" si="25"/>
        <v>1.1554956817489312</v>
      </c>
      <c r="AN110" s="24">
        <f t="shared" si="25"/>
        <v>1.1558216255749953</v>
      </c>
      <c r="AO110" s="24">
        <f>+NAC!AV83</f>
        <v>1.1559622993762981</v>
      </c>
      <c r="AQ110" s="24">
        <f t="shared" si="28"/>
        <v>-9.0068779795986487E-3</v>
      </c>
      <c r="AR110" s="24">
        <f t="shared" si="31"/>
        <v>7.3403238006535254E-3</v>
      </c>
    </row>
    <row r="111" spans="2:44" x14ac:dyDescent="0.2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1842.498668204463</v>
      </c>
      <c r="F111" s="19" cm="1">
        <f t="array" ref="F111">+SUMPRODUCT($E$4:$P$4/100,NAC!$C84:$N84)/D$4*100</f>
        <v>1841.3519729644083</v>
      </c>
      <c r="G111" s="19" cm="1">
        <f t="array" ref="G111">+SUMPRODUCT($E$5:$P$5/100,NAC!$C84:$N84)/D$5*100</f>
        <v>1825.0603701110986</v>
      </c>
      <c r="H111" s="19" cm="1">
        <f t="array" ref="H111">+SUMPRODUCT($E$6:$P$6/100,NAC!$C84:$N84)/D$6*100</f>
        <v>1826.1152322616485</v>
      </c>
      <c r="I111" s="19" cm="1">
        <f t="array" ref="I111">+SUMPRODUCT($E$7:$P$7/100,NAC!$C84:$N84)/D$7*100</f>
        <v>1829.9807959464833</v>
      </c>
      <c r="J111" s="19" cm="1">
        <f t="array" ref="J111">+SUMPRODUCT($E$8:$P$8/100,NAC!$C84:$N84)/D$8*100</f>
        <v>1824.3004923321569</v>
      </c>
      <c r="K111" s="19" cm="1">
        <f t="array" ref="K111">+SUMPRODUCT($E$9:$P$9/100,NAC!$C84:$N84)/D$9*100</f>
        <v>1823.6876653361226</v>
      </c>
      <c r="L111" s="19" cm="1">
        <f t="array" ref="L111">+SUMPRODUCT($E$10:$P$10/100,NAC!$C84:$N84)/D$10*100</f>
        <v>1824.861630998332</v>
      </c>
      <c r="M111" s="19" cm="1">
        <f t="array" ref="M111">+SUMPRODUCT($E$11:$P$11/100,NAC!$C84:$N84)/D$11*100</f>
        <v>1816.735948778949</v>
      </c>
      <c r="N111" s="19" cm="1">
        <f t="array" ref="N111">+SUMPRODUCT($E$12:$P$12/100,NAC!$C84:$N84)/D$12*100</f>
        <v>1814.5906156107496</v>
      </c>
      <c r="O111" s="19" cm="1">
        <f t="array" ref="O111">+SUMPRODUCT(_xlfn.ANCHORARRAY($E$30)/100,$E111:$N111)/$D$14*100</f>
        <v>1824.2772747302943</v>
      </c>
      <c r="Q111" s="24">
        <f t="shared" si="24"/>
        <v>6.4264187258756156E-2</v>
      </c>
      <c r="R111" s="24">
        <f t="shared" si="24"/>
        <v>6.5082206213225469E-2</v>
      </c>
      <c r="S111" s="24">
        <f t="shared" si="24"/>
        <v>6.5309341200297633E-2</v>
      </c>
      <c r="T111" s="24">
        <f t="shared" si="24"/>
        <v>6.5975419560581283E-2</v>
      </c>
      <c r="U111" s="24">
        <f t="shared" si="24"/>
        <v>6.6479454192358789E-2</v>
      </c>
      <c r="V111" s="24">
        <f t="shared" si="29"/>
        <v>6.6490720533820324E-2</v>
      </c>
      <c r="W111" s="24">
        <f t="shared" si="29"/>
        <v>6.6918106500475139E-2</v>
      </c>
      <c r="X111" s="24">
        <f t="shared" si="29"/>
        <v>6.7372309405833608E-2</v>
      </c>
      <c r="Y111" s="24">
        <f t="shared" si="29"/>
        <v>6.811767345897346E-2</v>
      </c>
      <c r="Z111" s="24">
        <f t="shared" si="29"/>
        <v>6.9137902987372213E-2</v>
      </c>
      <c r="AA111" s="24">
        <f t="shared" si="29"/>
        <v>6.6995329993405628E-2</v>
      </c>
      <c r="AB111" s="24">
        <f>+NAC!Y84</f>
        <v>6.7013331800207077E-2</v>
      </c>
      <c r="AD111" s="24">
        <f t="shared" si="30"/>
        <v>1.1428123251278088</v>
      </c>
      <c r="AE111" s="24">
        <f t="shared" si="30"/>
        <v>1.1391611080849109</v>
      </c>
      <c r="AF111" s="24">
        <f t="shared" si="30"/>
        <v>1.138089135897391</v>
      </c>
      <c r="AG111" s="24">
        <f t="shared" si="30"/>
        <v>1.1372268060427628</v>
      </c>
      <c r="AH111" s="24">
        <f t="shared" si="30"/>
        <v>1.1371573668185193</v>
      </c>
      <c r="AI111" s="24">
        <f t="shared" si="25"/>
        <v>1.1370502098772897</v>
      </c>
      <c r="AJ111" s="24">
        <f t="shared" si="25"/>
        <v>1.1333947135300741</v>
      </c>
      <c r="AK111" s="24">
        <f t="shared" si="25"/>
        <v>1.1340702494029102</v>
      </c>
      <c r="AL111" s="24">
        <f t="shared" si="25"/>
        <v>1.1358641238749216</v>
      </c>
      <c r="AM111" s="24">
        <f t="shared" si="25"/>
        <v>1.134127135532828</v>
      </c>
      <c r="AN111" s="24">
        <f t="shared" si="25"/>
        <v>1.1361823146740666</v>
      </c>
      <c r="AO111" s="24">
        <f>+NAC!AV84</f>
        <v>1.1363093278248932</v>
      </c>
      <c r="AQ111" s="24">
        <f t="shared" si="28"/>
        <v>-4.8737157286160571E-3</v>
      </c>
      <c r="AR111" s="24">
        <f t="shared" si="31"/>
        <v>8.6851895949808799E-3</v>
      </c>
    </row>
    <row r="112" spans="2:44" x14ac:dyDescent="0.2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2080.4849652021267</v>
      </c>
      <c r="F112" s="19" cm="1">
        <f t="array" ref="F112">+SUMPRODUCT($E$4:$P$4/100,NAC!$C85:$N85)/D$4*100</f>
        <v>2077.1196253954549</v>
      </c>
      <c r="G112" s="19" cm="1">
        <f t="array" ref="G112">+SUMPRODUCT($E$5:$P$5/100,NAC!$C85:$N85)/D$5*100</f>
        <v>2054.6942137003507</v>
      </c>
      <c r="H112" s="19" cm="1">
        <f t="array" ref="H112">+SUMPRODUCT($E$6:$P$6/100,NAC!$C85:$N85)/D$6*100</f>
        <v>2054.3763535539115</v>
      </c>
      <c r="I112" s="19" cm="1">
        <f t="array" ref="I112">+SUMPRODUCT($E$7:$P$7/100,NAC!$C85:$N85)/D$7*100</f>
        <v>2059.5933937087379</v>
      </c>
      <c r="J112" s="19" cm="1">
        <f t="array" ref="J112">+SUMPRODUCT($E$8:$P$8/100,NAC!$C85:$N85)/D$8*100</f>
        <v>2051.8314370062517</v>
      </c>
      <c r="K112" s="19" cm="1">
        <f t="array" ref="K112">+SUMPRODUCT($E$9:$P$9/100,NAC!$C85:$N85)/D$9*100</f>
        <v>2049.5113228424025</v>
      </c>
      <c r="L112" s="19" cm="1">
        <f t="array" ref="L112">+SUMPRODUCT($E$10:$P$10/100,NAC!$C85:$N85)/D$10*100</f>
        <v>2050.258545841969</v>
      </c>
      <c r="M112" s="19" cm="1">
        <f t="array" ref="M112">+SUMPRODUCT($E$11:$P$11/100,NAC!$C85:$N85)/D$11*100</f>
        <v>2039.9961202886548</v>
      </c>
      <c r="N112" s="19" cm="1">
        <f t="array" ref="N112">+SUMPRODUCT($E$12:$P$12/100,NAC!$C85:$N85)/D$12*100</f>
        <v>2035.6027214285002</v>
      </c>
      <c r="O112" s="19" cm="1">
        <f t="array" ref="O112">+SUMPRODUCT(_xlfn.ANCHORARRAY($E$30)/100,$E112:$N112)/$D$14*100</f>
        <v>2051.10308385195</v>
      </c>
      <c r="Q112" s="24">
        <f t="shared" si="24"/>
        <v>0.12916497640108693</v>
      </c>
      <c r="R112" s="24">
        <f t="shared" si="24"/>
        <v>0.12804051365121794</v>
      </c>
      <c r="S112" s="24">
        <f t="shared" si="24"/>
        <v>0.1258226014601771</v>
      </c>
      <c r="T112" s="24">
        <f t="shared" si="24"/>
        <v>0.1249982023366405</v>
      </c>
      <c r="U112" s="24">
        <f t="shared" si="24"/>
        <v>0.12547268161002578</v>
      </c>
      <c r="V112" s="24">
        <f t="shared" si="29"/>
        <v>0.12472229527451528</v>
      </c>
      <c r="W112" s="24">
        <f t="shared" si="29"/>
        <v>0.12382803360391126</v>
      </c>
      <c r="X112" s="24">
        <f t="shared" si="29"/>
        <v>0.1235145235205195</v>
      </c>
      <c r="Y112" s="24">
        <f t="shared" si="29"/>
        <v>0.12289082057288603</v>
      </c>
      <c r="Z112" s="24">
        <f t="shared" si="29"/>
        <v>0.12179722738363385</v>
      </c>
      <c r="AA112" s="24">
        <f t="shared" si="29"/>
        <v>0.12433735390098</v>
      </c>
      <c r="AB112" s="24">
        <f>+NAC!Y85</f>
        <v>0.1243420218807576</v>
      </c>
      <c r="AD112" s="24">
        <f t="shared" si="30"/>
        <v>1.2574218319753552</v>
      </c>
      <c r="AE112" s="24">
        <f t="shared" si="30"/>
        <v>1.25184620928726</v>
      </c>
      <c r="AF112" s="24">
        <f t="shared" si="30"/>
        <v>1.2478008596384171</v>
      </c>
      <c r="AG112" s="24">
        <f t="shared" si="30"/>
        <v>1.2450935547397384</v>
      </c>
      <c r="AH112" s="24">
        <f t="shared" si="30"/>
        <v>1.2471858191438665</v>
      </c>
      <c r="AI112" s="24">
        <f t="shared" si="25"/>
        <v>1.2455898408724093</v>
      </c>
      <c r="AJ112" s="24">
        <f t="shared" si="25"/>
        <v>1.2408859185506125</v>
      </c>
      <c r="AK112" s="24">
        <f t="shared" si="25"/>
        <v>1.2409928003752149</v>
      </c>
      <c r="AL112" s="24">
        <f t="shared" si="25"/>
        <v>1.243317328815206</v>
      </c>
      <c r="AM112" s="24">
        <f t="shared" si="25"/>
        <v>1.239429335576431</v>
      </c>
      <c r="AN112" s="24">
        <f t="shared" si="25"/>
        <v>1.2444583661037094</v>
      </c>
      <c r="AO112" s="24">
        <f>+NAC!AV85</f>
        <v>1.2446062885746354</v>
      </c>
      <c r="AQ112" s="24">
        <f t="shared" si="28"/>
        <v>7.3677490174530735E-3</v>
      </c>
      <c r="AR112" s="24">
        <f t="shared" si="31"/>
        <v>1.7992496398924196E-2</v>
      </c>
    </row>
    <row r="113" spans="2:44" x14ac:dyDescent="0.2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2348.4109262766024</v>
      </c>
      <c r="F113" s="19" cm="1">
        <f t="array" ref="F113">+SUMPRODUCT($E$4:$P$4/100,NAC!$C86:$N86)/D$4*100</f>
        <v>2342.2523804582024</v>
      </c>
      <c r="G113" s="19" cm="1">
        <f t="array" ref="G113">+SUMPRODUCT($E$5:$P$5/100,NAC!$C86:$N86)/D$5*100</f>
        <v>2313.2290175460535</v>
      </c>
      <c r="H113" s="19" cm="1">
        <f t="array" ref="H113">+SUMPRODUCT($E$6:$P$6/100,NAC!$C86:$N86)/D$6*100</f>
        <v>2312.5227548864568</v>
      </c>
      <c r="I113" s="19" cm="1">
        <f t="array" ref="I113">+SUMPRODUCT($E$7:$P$7/100,NAC!$C86:$N86)/D$7*100</f>
        <v>2316.5976524040793</v>
      </c>
      <c r="J113" s="19" cm="1">
        <f t="array" ref="J113">+SUMPRODUCT($E$8:$P$8/100,NAC!$C86:$N86)/D$8*100</f>
        <v>2307.3802540670085</v>
      </c>
      <c r="K113" s="19" cm="1">
        <f t="array" ref="K113">+SUMPRODUCT($E$9:$P$9/100,NAC!$C86:$N86)/D$9*100</f>
        <v>2302.6874429216459</v>
      </c>
      <c r="L113" s="19" cm="1">
        <f t="array" ref="L113">+SUMPRODUCT($E$10:$P$10/100,NAC!$C86:$N86)/D$10*100</f>
        <v>2302.4390553998937</v>
      </c>
      <c r="M113" s="19" cm="1">
        <f t="array" ref="M113">+SUMPRODUCT($E$11:$P$11/100,NAC!$C86:$N86)/D$11*100</f>
        <v>2288.8871373503198</v>
      </c>
      <c r="N113" s="19" cm="1">
        <f t="array" ref="N113">+SUMPRODUCT($E$12:$P$12/100,NAC!$C86:$N86)/D$12*100</f>
        <v>2282.5876443821885</v>
      </c>
      <c r="O113" s="19" cm="1">
        <f t="array" ref="O113">+SUMPRODUCT(_xlfn.ANCHORARRAY($E$30)/100,$E113:$N113)/$D$14*100</f>
        <v>2305.3826042921182</v>
      </c>
      <c r="Q113" s="24">
        <f t="shared" si="24"/>
        <v>0.12878053221040497</v>
      </c>
      <c r="R113" s="24">
        <f t="shared" si="24"/>
        <v>0.12764443213629062</v>
      </c>
      <c r="S113" s="24">
        <f t="shared" si="24"/>
        <v>0.12582641354700708</v>
      </c>
      <c r="T113" s="24">
        <f t="shared" si="24"/>
        <v>0.1256568208088904</v>
      </c>
      <c r="U113" s="24">
        <f t="shared" si="24"/>
        <v>0.12478397895448201</v>
      </c>
      <c r="V113" s="24">
        <f t="shared" si="29"/>
        <v>0.12454669153213604</v>
      </c>
      <c r="W113" s="24">
        <f t="shared" si="29"/>
        <v>0.1235299933489129</v>
      </c>
      <c r="X113" s="24">
        <f t="shared" si="29"/>
        <v>0.12299937004011507</v>
      </c>
      <c r="Y113" s="24">
        <f t="shared" si="29"/>
        <v>0.12200563255308916</v>
      </c>
      <c r="Z113" s="24">
        <f t="shared" si="29"/>
        <v>0.12133257651589524</v>
      </c>
      <c r="AA113" s="24">
        <f t="shared" si="29"/>
        <v>0.12397208236001189</v>
      </c>
      <c r="AB113" s="24">
        <f>+NAC!Y86</f>
        <v>0.1239737836840753</v>
      </c>
      <c r="AD113" s="24">
        <f t="shared" si="30"/>
        <v>1.4003646077153848</v>
      </c>
      <c r="AE113" s="24">
        <f t="shared" si="30"/>
        <v>1.3933115876330602</v>
      </c>
      <c r="AF113" s="24">
        <f t="shared" si="30"/>
        <v>1.387678433314778</v>
      </c>
      <c r="AG113" s="24">
        <f t="shared" si="30"/>
        <v>1.3840917265587924</v>
      </c>
      <c r="AH113" s="24">
        <f t="shared" si="30"/>
        <v>1.3867947314227953</v>
      </c>
      <c r="AI113" s="24">
        <f t="shared" si="25"/>
        <v>1.3848386870791423</v>
      </c>
      <c r="AJ113" s="24">
        <f t="shared" si="25"/>
        <v>1.3791688459289246</v>
      </c>
      <c r="AK113" s="24">
        <f t="shared" si="25"/>
        <v>1.379021674630057</v>
      </c>
      <c r="AL113" s="24">
        <f t="shared" si="25"/>
        <v>1.3813189839022604</v>
      </c>
      <c r="AM113" s="24">
        <f t="shared" si="25"/>
        <v>1.3771792246860342</v>
      </c>
      <c r="AN113" s="24">
        <f t="shared" si="25"/>
        <v>1.3834363794424789</v>
      </c>
      <c r="AO113" s="24">
        <f>+NAC!AV86</f>
        <v>1.3836173442904358</v>
      </c>
      <c r="AQ113" s="24">
        <f t="shared" si="28"/>
        <v>7.4479556945097336E-3</v>
      </c>
      <c r="AR113" s="24">
        <f t="shared" si="31"/>
        <v>2.3185383029350692E-2</v>
      </c>
    </row>
    <row r="114" spans="2:44" x14ac:dyDescent="0.2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2540.8450495300194</v>
      </c>
      <c r="F114" s="19" cm="1">
        <f t="array" ref="F114">+SUMPRODUCT($E$4:$P$4/100,NAC!$C87:$N87)/D$4*100</f>
        <v>2533.6145036507423</v>
      </c>
      <c r="G114" s="19" cm="1">
        <f t="array" ref="G114">+SUMPRODUCT($E$5:$P$5/100,NAC!$C87:$N87)/D$5*100</f>
        <v>2502.1049526491829</v>
      </c>
      <c r="H114" s="19" cm="1">
        <f t="array" ref="H114">+SUMPRODUCT($E$6:$P$6/100,NAC!$C87:$N87)/D$6*100</f>
        <v>2502.2878744479344</v>
      </c>
      <c r="I114" s="19" cm="1">
        <f t="array" ref="I114">+SUMPRODUCT($E$7:$P$7/100,NAC!$C87:$N87)/D$7*100</f>
        <v>2504.2886112272186</v>
      </c>
      <c r="J114" s="19" cm="1">
        <f t="array" ref="J114">+SUMPRODUCT($E$8:$P$8/100,NAC!$C87:$N87)/D$8*100</f>
        <v>2495.4405810256253</v>
      </c>
      <c r="K114" s="19" cm="1">
        <f t="array" ref="K114">+SUMPRODUCT($E$9:$P$9/100,NAC!$C87:$N87)/D$9*100</f>
        <v>2489.0287469587975</v>
      </c>
      <c r="L114" s="19" cm="1">
        <f t="array" ref="L114">+SUMPRODUCT($E$10:$P$10/100,NAC!$C87:$N87)/D$10*100</f>
        <v>2489.1408126700999</v>
      </c>
      <c r="M114" s="19" cm="1">
        <f t="array" ref="M114">+SUMPRODUCT($E$11:$P$11/100,NAC!$C87:$N87)/D$11*100</f>
        <v>2473.8461080545212</v>
      </c>
      <c r="N114" s="19" cm="1">
        <f t="array" ref="N114">+SUMPRODUCT($E$12:$P$12/100,NAC!$C87:$N87)/D$12*100</f>
        <v>2468.1964158899914</v>
      </c>
      <c r="O114" s="19" cm="1">
        <f t="array" ref="O114">+SUMPRODUCT(_xlfn.ANCHORARRAY($E$30)/100,$E114:$N114)/$D$14*100</f>
        <v>2492.8485416757026</v>
      </c>
      <c r="Q114" s="24">
        <f t="shared" si="24"/>
        <v>8.1942270452011856E-2</v>
      </c>
      <c r="R114" s="24">
        <f t="shared" si="24"/>
        <v>8.1700044277510653E-2</v>
      </c>
      <c r="S114" s="24">
        <f t="shared" si="24"/>
        <v>8.1650339707174835E-2</v>
      </c>
      <c r="T114" s="24">
        <f t="shared" si="24"/>
        <v>8.2059784778548028E-2</v>
      </c>
      <c r="U114" s="24">
        <f t="shared" si="24"/>
        <v>8.1020093682802719E-2</v>
      </c>
      <c r="V114" s="24">
        <f t="shared" si="29"/>
        <v>8.1503829560446217E-2</v>
      </c>
      <c r="W114" s="24">
        <f t="shared" si="29"/>
        <v>8.0923403048015041E-2</v>
      </c>
      <c r="X114" s="24">
        <f t="shared" si="29"/>
        <v>8.1088685857866993E-2</v>
      </c>
      <c r="Y114" s="24">
        <f t="shared" si="29"/>
        <v>8.0807379134610891E-2</v>
      </c>
      <c r="Z114" s="24">
        <f t="shared" si="29"/>
        <v>8.1315068871337992E-2</v>
      </c>
      <c r="AA114" s="24">
        <f t="shared" si="29"/>
        <v>8.131662702519038E-2</v>
      </c>
      <c r="AB114" s="24">
        <f>+NAC!Y87</f>
        <v>8.1304379909174829E-2</v>
      </c>
      <c r="AD114" s="24">
        <f t="shared" si="30"/>
        <v>1.4469013155316959</v>
      </c>
      <c r="AE114" s="24">
        <f t="shared" si="30"/>
        <v>1.4394687857647335</v>
      </c>
      <c r="AF114" s="24">
        <f t="shared" si="30"/>
        <v>1.4328201863753054</v>
      </c>
      <c r="AG114" s="24">
        <f t="shared" si="30"/>
        <v>1.4312957565946247</v>
      </c>
      <c r="AH114" s="24">
        <f t="shared" si="30"/>
        <v>1.4306672786368795</v>
      </c>
      <c r="AI114" s="24">
        <f t="shared" si="25"/>
        <v>1.4295521514869103</v>
      </c>
      <c r="AJ114" s="24">
        <f t="shared" si="25"/>
        <v>1.4235270055676059</v>
      </c>
      <c r="AK114" s="24">
        <f t="shared" si="25"/>
        <v>1.4238209816034222</v>
      </c>
      <c r="AL114" s="24">
        <f t="shared" si="25"/>
        <v>1.4246528372326352</v>
      </c>
      <c r="AM114" s="24">
        <f t="shared" si="25"/>
        <v>1.4231430037512887</v>
      </c>
      <c r="AN114" s="24">
        <f t="shared" si="25"/>
        <v>1.4285189061221688</v>
      </c>
      <c r="AO114" s="24">
        <f>+NAC!AV87</f>
        <v>1.4286350056141623</v>
      </c>
      <c r="AQ114" s="24">
        <f t="shared" si="28"/>
        <v>6.27201580673864E-4</v>
      </c>
      <c r="AR114" s="24">
        <f t="shared" si="31"/>
        <v>2.3758311780407215E-2</v>
      </c>
    </row>
    <row r="115" spans="2:44" x14ac:dyDescent="0.2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2878.4830361483237</v>
      </c>
      <c r="F115" s="19" cm="1">
        <f t="array" ref="F115">+SUMPRODUCT($E$4:$P$4/100,NAC!$C88:$N88)/D$4*100</f>
        <v>2868.0723525907279</v>
      </c>
      <c r="G115" s="19" cm="1">
        <f t="array" ref="G115">+SUMPRODUCT($E$5:$P$5/100,NAC!$C88:$N88)/D$5*100</f>
        <v>2827.1603388636472</v>
      </c>
      <c r="H115" s="19" cm="1">
        <f t="array" ref="H115">+SUMPRODUCT($E$6:$P$6/100,NAC!$C88:$N88)/D$6*100</f>
        <v>2825.6010353861898</v>
      </c>
      <c r="I115" s="19" cm="1">
        <f t="array" ref="I115">+SUMPRODUCT($E$7:$P$7/100,NAC!$C88:$N88)/D$7*100</f>
        <v>2828.9945732765814</v>
      </c>
      <c r="J115" s="19" cm="1">
        <f t="array" ref="J115">+SUMPRODUCT($E$8:$P$8/100,NAC!$C88:$N88)/D$8*100</f>
        <v>2816.7759297884818</v>
      </c>
      <c r="K115" s="19" cm="1">
        <f t="array" ref="K115">+SUMPRODUCT($E$9:$P$9/100,NAC!$C88:$N88)/D$9*100</f>
        <v>2807.1775511413339</v>
      </c>
      <c r="L115" s="19" cm="1">
        <f t="array" ref="L115">+SUMPRODUCT($E$10:$P$10/100,NAC!$C88:$N88)/D$10*100</f>
        <v>2805.6730255492912</v>
      </c>
      <c r="M115" s="19" cm="1">
        <f t="array" ref="M115">+SUMPRODUCT($E$11:$P$11/100,NAC!$C88:$N88)/D$11*100</f>
        <v>2786.7826489830682</v>
      </c>
      <c r="N115" s="19" cm="1">
        <f t="array" ref="N115">+SUMPRODUCT($E$12:$P$12/100,NAC!$C88:$N88)/D$12*100</f>
        <v>2776.5942867351159</v>
      </c>
      <c r="O115" s="19" cm="1">
        <f t="array" ref="O115">+SUMPRODUCT(_xlfn.ANCHORARRAY($E$30)/100,$E115:$N115)/$D$14*100</f>
        <v>2812.2329053332983</v>
      </c>
      <c r="Q115" s="24">
        <f t="shared" si="24"/>
        <v>0.13288413108101849</v>
      </c>
      <c r="R115" s="24">
        <f t="shared" si="24"/>
        <v>0.13200818374620837</v>
      </c>
      <c r="S115" s="24">
        <f t="shared" si="24"/>
        <v>0.12991277039370464</v>
      </c>
      <c r="T115" s="24">
        <f t="shared" si="24"/>
        <v>0.1292070205989333</v>
      </c>
      <c r="U115" s="24">
        <f t="shared" si="24"/>
        <v>0.12965996035506544</v>
      </c>
      <c r="V115" s="24">
        <f t="shared" si="29"/>
        <v>0.12876898420510097</v>
      </c>
      <c r="W115" s="24">
        <f t="shared" si="29"/>
        <v>0.12782046192566643</v>
      </c>
      <c r="X115" s="24">
        <f t="shared" si="29"/>
        <v>0.12716524965883602</v>
      </c>
      <c r="Y115" s="24">
        <f t="shared" si="29"/>
        <v>0.12649798219447295</v>
      </c>
      <c r="Z115" s="24">
        <f t="shared" si="29"/>
        <v>0.12494867461101999</v>
      </c>
      <c r="AA115" s="24">
        <f t="shared" si="29"/>
        <v>0.12812024409750311</v>
      </c>
      <c r="AB115" s="24">
        <f>+NAC!Y88</f>
        <v>0.12812511689186179</v>
      </c>
      <c r="AD115" s="24">
        <f t="shared" si="30"/>
        <v>1.6486166659169958</v>
      </c>
      <c r="AE115" s="24">
        <f t="shared" si="30"/>
        <v>1.6376796659527324</v>
      </c>
      <c r="AF115" s="24">
        <f t="shared" si="30"/>
        <v>1.6223620136591319</v>
      </c>
      <c r="AG115" s="24">
        <f t="shared" si="30"/>
        <v>1.6182608534980996</v>
      </c>
      <c r="AH115" s="24">
        <f t="shared" si="30"/>
        <v>1.6190493436002522</v>
      </c>
      <c r="AI115" s="24">
        <f t="shared" si="25"/>
        <v>1.6150205001329163</v>
      </c>
      <c r="AJ115" s="24">
        <f t="shared" si="25"/>
        <v>1.6049541394949114</v>
      </c>
      <c r="AK115" s="24">
        <f t="shared" si="25"/>
        <v>1.6029898084244607</v>
      </c>
      <c r="AL115" s="24">
        <f t="shared" si="25"/>
        <v>1.6011100983401314</v>
      </c>
      <c r="AM115" s="24">
        <f t="shared" si="25"/>
        <v>1.5940437809331693</v>
      </c>
      <c r="AN115" s="24">
        <f t="shared" si="25"/>
        <v>1.6113418304136826</v>
      </c>
      <c r="AO115" s="24">
        <f>+NAC!AV88</f>
        <v>1.6115044433698564</v>
      </c>
      <c r="AQ115" s="24">
        <f t="shared" si="28"/>
        <v>7.935456469998492E-3</v>
      </c>
      <c r="AR115" s="24">
        <f t="shared" si="31"/>
        <v>5.4572884983826508E-2</v>
      </c>
    </row>
    <row r="116" spans="2:44" x14ac:dyDescent="0.2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3623.1655587130122</v>
      </c>
      <c r="F116" s="19" cm="1">
        <f t="array" ref="F116">+SUMPRODUCT($E$4:$P$4/100,NAC!$C89:$N89)/D$4*100</f>
        <v>3607.449545576997</v>
      </c>
      <c r="G116" s="19" cm="1">
        <f t="array" ref="G116">+SUMPRODUCT($E$5:$P$5/100,NAC!$C89:$N89)/D$5*100</f>
        <v>3548.6029035521397</v>
      </c>
      <c r="H116" s="19" cm="1">
        <f t="array" ref="H116">+SUMPRODUCT($E$6:$P$6/100,NAC!$C89:$N89)/D$6*100</f>
        <v>3548.5741395599666</v>
      </c>
      <c r="I116" s="19" cm="1">
        <f t="array" ref="I116">+SUMPRODUCT($E$7:$P$7/100,NAC!$C89:$N89)/D$7*100</f>
        <v>3553.8823600158162</v>
      </c>
      <c r="J116" s="19" cm="1">
        <f t="array" ref="J116">+SUMPRODUCT($E$8:$P$8/100,NAC!$C89:$N89)/D$8*100</f>
        <v>3533.0223104694701</v>
      </c>
      <c r="K116" s="19" cm="1">
        <f t="array" ref="K116">+SUMPRODUCT($E$9:$P$9/100,NAC!$C89:$N89)/D$9*100</f>
        <v>3525.2650541847515</v>
      </c>
      <c r="L116" s="19" cm="1">
        <f t="array" ref="L116">+SUMPRODUCT($E$10:$P$10/100,NAC!$C89:$N89)/D$10*100</f>
        <v>3521.5758928465589</v>
      </c>
      <c r="M116" s="19" cm="1">
        <f t="array" ref="M116">+SUMPRODUCT($E$11:$P$11/100,NAC!$C89:$N89)/D$11*100</f>
        <v>3493.5495291518641</v>
      </c>
      <c r="N116" s="19" cm="1">
        <f t="array" ref="N116">+SUMPRODUCT($E$12:$P$12/100,NAC!$C89:$N89)/D$12*100</f>
        <v>3481.2092589898662</v>
      </c>
      <c r="O116" s="19" cm="1">
        <f t="array" ref="O116">+SUMPRODUCT(_xlfn.ANCHORARRAY($E$30)/100,$E116:$N116)/$D$14*100</f>
        <v>3529.9269807883561</v>
      </c>
      <c r="Q116" s="24">
        <f t="shared" si="24"/>
        <v>0.25870658718946027</v>
      </c>
      <c r="R116" s="24">
        <f t="shared" si="24"/>
        <v>0.25779586498868845</v>
      </c>
      <c r="S116" s="24">
        <f t="shared" si="24"/>
        <v>0.25518275520887856</v>
      </c>
      <c r="T116" s="24">
        <f t="shared" si="24"/>
        <v>0.25586524605550487</v>
      </c>
      <c r="U116" s="24">
        <f t="shared" si="24"/>
        <v>0.25623512805104443</v>
      </c>
      <c r="V116" s="24">
        <f t="shared" si="29"/>
        <v>0.25427879197149084</v>
      </c>
      <c r="W116" s="24">
        <f t="shared" si="29"/>
        <v>0.25580409146242267</v>
      </c>
      <c r="X116" s="24">
        <f t="shared" si="29"/>
        <v>0.25516261545021246</v>
      </c>
      <c r="Y116" s="24">
        <f t="shared" si="29"/>
        <v>0.25361392300425867</v>
      </c>
      <c r="Z116" s="24">
        <f t="shared" si="29"/>
        <v>0.25376951023092342</v>
      </c>
      <c r="AA116" s="24">
        <f t="shared" si="29"/>
        <v>0.25520435170713518</v>
      </c>
      <c r="AB116" s="24">
        <f>+NAC!Y89</f>
        <v>0.2551451439071275</v>
      </c>
      <c r="AD116" s="24">
        <f t="shared" si="30"/>
        <v>2.1746850948604162</v>
      </c>
      <c r="AE116" s="24">
        <f t="shared" si="30"/>
        <v>2.1587998537658124</v>
      </c>
      <c r="AF116" s="24">
        <f t="shared" si="30"/>
        <v>2.1323470853708639</v>
      </c>
      <c r="AG116" s="24">
        <f t="shared" si="30"/>
        <v>2.1269605346691587</v>
      </c>
      <c r="AH116" s="24">
        <f t="shared" si="30"/>
        <v>2.1293500945665071</v>
      </c>
      <c r="AI116" s="24">
        <f t="shared" si="25"/>
        <v>2.1189958570363157</v>
      </c>
      <c r="AJ116" s="24">
        <f t="shared" si="25"/>
        <v>2.1094546517691652</v>
      </c>
      <c r="AK116" s="24">
        <f t="shared" si="25"/>
        <v>2.1041939586274103</v>
      </c>
      <c r="AL116" s="24">
        <f t="shared" si="25"/>
        <v>2.0965440742948451</v>
      </c>
      <c r="AM116" s="24">
        <f t="shared" si="25"/>
        <v>2.0865981507484057</v>
      </c>
      <c r="AN116" s="24">
        <f t="shared" si="25"/>
        <v>2.1154927324479229</v>
      </c>
      <c r="AO116" s="24">
        <f>+NAC!AV89</f>
        <v>2.1155022143917028</v>
      </c>
      <c r="AQ116" s="24">
        <f t="shared" si="28"/>
        <v>4.9370769585368457E-3</v>
      </c>
      <c r="AR116" s="24">
        <f t="shared" si="31"/>
        <v>8.8086944112010457E-2</v>
      </c>
    </row>
    <row r="117" spans="2:44" x14ac:dyDescent="0.2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4370.1948170691612</v>
      </c>
      <c r="F117" s="19" cm="1">
        <f t="array" ref="F117">+SUMPRODUCT($E$4:$P$4/100,NAC!$C90:$N90)/D$4*100</f>
        <v>4351.2999849485805</v>
      </c>
      <c r="G117" s="19" cm="1">
        <f t="array" ref="G117">+SUMPRODUCT($E$5:$P$5/100,NAC!$C90:$N90)/D$5*100</f>
        <v>4282.9097546753355</v>
      </c>
      <c r="H117" s="19" cm="1">
        <f t="array" ref="H117">+SUMPRODUCT($E$6:$P$6/100,NAC!$C90:$N90)/D$6*100</f>
        <v>4289.8766223344883</v>
      </c>
      <c r="I117" s="19" cm="1">
        <f t="array" ref="I117">+SUMPRODUCT($E$7:$P$7/100,NAC!$C90:$N90)/D$7*100</f>
        <v>4295.0060899656046</v>
      </c>
      <c r="J117" s="19" cm="1">
        <f t="array" ref="J117">+SUMPRODUCT($E$8:$P$8/100,NAC!$C90:$N90)/D$8*100</f>
        <v>4267.0172544664229</v>
      </c>
      <c r="K117" s="19" cm="1">
        <f t="array" ref="K117">+SUMPRODUCT($E$9:$P$9/100,NAC!$C90:$N90)/D$9*100</f>
        <v>4267.1713275800648</v>
      </c>
      <c r="L117" s="19" cm="1">
        <f t="array" ref="L117">+SUMPRODUCT($E$10:$P$10/100,NAC!$C90:$N90)/D$10*100</f>
        <v>4261.7712443149921</v>
      </c>
      <c r="M117" s="19" cm="1">
        <f t="array" ref="M117">+SUMPRODUCT($E$11:$P$11/100,NAC!$C90:$N90)/D$11*100</f>
        <v>4227.9294876682425</v>
      </c>
      <c r="N117" s="19" cm="1">
        <f t="array" ref="N117">+SUMPRODUCT($E$12:$P$12/100,NAC!$C90:$N90)/D$12*100</f>
        <v>4223.5499604205388</v>
      </c>
      <c r="O117" s="19" cm="1">
        <f t="array" ref="O117">+SUMPRODUCT(_xlfn.ANCHORARRAY($E$30)/100,$E117:$N117)/$D$14*100</f>
        <v>4269.6259925448867</v>
      </c>
      <c r="Q117" s="24">
        <f t="shared" si="24"/>
        <v>0.20618137544382642</v>
      </c>
      <c r="R117" s="24">
        <f t="shared" si="24"/>
        <v>0.206198431876504</v>
      </c>
      <c r="S117" s="24">
        <f t="shared" si="24"/>
        <v>0.20692843664985938</v>
      </c>
      <c r="T117" s="24">
        <f t="shared" si="24"/>
        <v>0.20890150624454629</v>
      </c>
      <c r="U117" s="24">
        <f t="shared" si="24"/>
        <v>0.20853918472036592</v>
      </c>
      <c r="V117" s="24">
        <f t="shared" si="29"/>
        <v>0.20775270561464954</v>
      </c>
      <c r="W117" s="24">
        <f t="shared" si="29"/>
        <v>0.21045404019042913</v>
      </c>
      <c r="X117" s="24">
        <f t="shared" si="29"/>
        <v>0.21018866950219794</v>
      </c>
      <c r="Y117" s="24">
        <f t="shared" si="29"/>
        <v>0.21021026105064711</v>
      </c>
      <c r="Z117" s="24">
        <f t="shared" si="29"/>
        <v>0.21324219436497649</v>
      </c>
      <c r="AA117" s="24">
        <f t="shared" si="29"/>
        <v>0.20955079688116673</v>
      </c>
      <c r="AB117" s="24">
        <f>+NAC!Y90</f>
        <v>0.20950197554084604</v>
      </c>
      <c r="AD117" s="24">
        <f t="shared" si="30"/>
        <v>2.5948775622873774</v>
      </c>
      <c r="AE117" s="24">
        <f t="shared" si="30"/>
        <v>2.5780319466712234</v>
      </c>
      <c r="AF117" s="24">
        <f t="shared" si="30"/>
        <v>2.5503805994648432</v>
      </c>
      <c r="AG117" s="24">
        <f t="shared" si="30"/>
        <v>2.5509855331797686</v>
      </c>
      <c r="AH117" s="24">
        <f t="shared" si="30"/>
        <v>2.5529572328999017</v>
      </c>
      <c r="AI117" s="24">
        <f t="shared" si="25"/>
        <v>2.5394555335622169</v>
      </c>
      <c r="AJ117" s="24">
        <f t="shared" si="25"/>
        <v>2.536988608095736</v>
      </c>
      <c r="AK117" s="24">
        <f t="shared" si="25"/>
        <v>2.5312794980587805</v>
      </c>
      <c r="AL117" s="24">
        <f t="shared" si="25"/>
        <v>2.5225000363501273</v>
      </c>
      <c r="AM117" s="24">
        <f t="shared" si="25"/>
        <v>2.5204441304702283</v>
      </c>
      <c r="AN117" s="24">
        <f t="shared" si="25"/>
        <v>2.5409473277245436</v>
      </c>
      <c r="AO117" s="24">
        <f>+NAC!AV90</f>
        <v>2.5408526961718074</v>
      </c>
      <c r="AQ117" s="24">
        <f t="shared" si="28"/>
        <v>-7.0608189211500694E-3</v>
      </c>
      <c r="AR117" s="24">
        <f t="shared" si="31"/>
        <v>7.443343181714912E-2</v>
      </c>
    </row>
    <row r="118" spans="2:44" x14ac:dyDescent="0.2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4937.617137698624</v>
      </c>
      <c r="F118" s="19" cm="1">
        <f t="array" ref="F118">+SUMPRODUCT($E$4:$P$4/100,NAC!$C91:$N91)/D$4*100</f>
        <v>4920.6337190944323</v>
      </c>
      <c r="G118" s="19" cm="1">
        <f t="array" ref="G118">+SUMPRODUCT($E$5:$P$5/100,NAC!$C91:$N91)/D$5*100</f>
        <v>4855.3785946515245</v>
      </c>
      <c r="H118" s="19" cm="1">
        <f t="array" ref="H118">+SUMPRODUCT($E$6:$P$6/100,NAC!$C91:$N91)/D$6*100</f>
        <v>4866.120019357576</v>
      </c>
      <c r="I118" s="19" cm="1">
        <f t="array" ref="I118">+SUMPRODUCT($E$7:$P$7/100,NAC!$C91:$N91)/D$7*100</f>
        <v>4871.7784354176865</v>
      </c>
      <c r="J118" s="19" cm="1">
        <f t="array" ref="J118">+SUMPRODUCT($E$8:$P$8/100,NAC!$C91:$N91)/D$8*100</f>
        <v>4838.7088841660689</v>
      </c>
      <c r="K118" s="19" cm="1">
        <f t="array" ref="K118">+SUMPRODUCT($E$9:$P$9/100,NAC!$C91:$N91)/D$9*100</f>
        <v>4849.1000221566728</v>
      </c>
      <c r="L118" s="19" cm="1">
        <f t="array" ref="L118">+SUMPRODUCT($E$10:$P$10/100,NAC!$C91:$N91)/D$10*100</f>
        <v>4840.9614975175473</v>
      </c>
      <c r="M118" s="19" cm="1">
        <f t="array" ref="M118">+SUMPRODUCT($E$11:$P$11/100,NAC!$C91:$N91)/D$11*100</f>
        <v>4803.8727783567856</v>
      </c>
      <c r="N118" s="19" cm="1">
        <f t="array" ref="N118">+SUMPRODUCT($E$12:$P$12/100,NAC!$C91:$N91)/D$12*100</f>
        <v>4798.5893973638395</v>
      </c>
      <c r="O118" s="19" cm="1">
        <f t="array" ref="O118">+SUMPRODUCT(_xlfn.ANCHORARRAY($E$30)/100,$E118:$N118)/$D$14*100</f>
        <v>4844.9237067246559</v>
      </c>
      <c r="Q118" s="24">
        <f t="shared" si="24"/>
        <v>0.12983913632710786</v>
      </c>
      <c r="R118" s="24">
        <f t="shared" si="24"/>
        <v>0.13084221637561488</v>
      </c>
      <c r="S118" s="24">
        <f t="shared" si="24"/>
        <v>0.1336635308159988</v>
      </c>
      <c r="T118" s="24">
        <f t="shared" si="24"/>
        <v>0.13432633330827692</v>
      </c>
      <c r="U118" s="24">
        <f t="shared" si="24"/>
        <v>0.13428906347760283</v>
      </c>
      <c r="V118" s="24">
        <f t="shared" si="29"/>
        <v>0.13397921677050584</v>
      </c>
      <c r="W118" s="24">
        <f t="shared" si="29"/>
        <v>0.13637340755816862</v>
      </c>
      <c r="X118" s="24">
        <f t="shared" si="29"/>
        <v>0.13590364662936061</v>
      </c>
      <c r="Y118" s="24">
        <f t="shared" si="29"/>
        <v>0.13622348536521667</v>
      </c>
      <c r="Z118" s="24">
        <f t="shared" si="29"/>
        <v>0.13615073630762597</v>
      </c>
      <c r="AA118" s="24">
        <f t="shared" si="29"/>
        <v>0.13474194582483001</v>
      </c>
      <c r="AB118" s="24">
        <f>+NAC!Y91</f>
        <v>0.1346944771382117</v>
      </c>
      <c r="AD118" s="24">
        <f t="shared" si="30"/>
        <v>2.7788997276117238</v>
      </c>
      <c r="AE118" s="24">
        <f t="shared" si="30"/>
        <v>2.7694901841167634</v>
      </c>
      <c r="AF118" s="24">
        <f t="shared" si="30"/>
        <v>2.755350896598983</v>
      </c>
      <c r="AG118" s="24">
        <f t="shared" si="30"/>
        <v>2.7620753048219209</v>
      </c>
      <c r="AH118" s="24">
        <f t="shared" si="30"/>
        <v>2.7638782264080919</v>
      </c>
      <c r="AI118" s="24">
        <f t="shared" si="25"/>
        <v>2.7506430719748605</v>
      </c>
      <c r="AJ118" s="24">
        <f t="shared" si="25"/>
        <v>2.7604400781988869</v>
      </c>
      <c r="AK118" s="24">
        <f t="shared" si="25"/>
        <v>2.7558902842040975</v>
      </c>
      <c r="AL118" s="24">
        <f t="shared" si="25"/>
        <v>2.75014288635994</v>
      </c>
      <c r="AM118" s="24">
        <f t="shared" si="25"/>
        <v>2.7551358960543064</v>
      </c>
      <c r="AN118" s="24">
        <f t="shared" si="25"/>
        <v>2.7582453892152015</v>
      </c>
      <c r="AO118" s="24">
        <f>+NAC!AV91</f>
        <v>2.757944499436666</v>
      </c>
      <c r="AQ118" s="24">
        <f t="shared" si="28"/>
        <v>-6.3115999805181122E-3</v>
      </c>
      <c r="AR118" s="24">
        <f t="shared" si="31"/>
        <v>2.3763831557417348E-2</v>
      </c>
    </row>
    <row r="119" spans="2:44" x14ac:dyDescent="0.2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5449.7925106491639</v>
      </c>
      <c r="F119" s="19" cm="1">
        <f t="array" ref="F119">+SUMPRODUCT($E$4:$P$4/100,NAC!$C92:$N92)/D$4*100</f>
        <v>5433.7683719458537</v>
      </c>
      <c r="G119" s="19" cm="1">
        <f t="array" ref="G119">+SUMPRODUCT($E$5:$P$5/100,NAC!$C92:$N92)/D$5*100</f>
        <v>5368.2996551042297</v>
      </c>
      <c r="H119" s="19" cm="1">
        <f t="array" ref="H119">+SUMPRODUCT($E$6:$P$6/100,NAC!$C92:$N92)/D$6*100</f>
        <v>5377.2703009138586</v>
      </c>
      <c r="I119" s="19" cm="1">
        <f t="array" ref="I119">+SUMPRODUCT($E$7:$P$7/100,NAC!$C92:$N92)/D$7*100</f>
        <v>5385.8522055954536</v>
      </c>
      <c r="J119" s="19" cm="1">
        <f t="array" ref="J119">+SUMPRODUCT($E$8:$P$8/100,NAC!$C92:$N92)/D$8*100</f>
        <v>5351.302623863724</v>
      </c>
      <c r="K119" s="19" cm="1">
        <f t="array" ref="K119">+SUMPRODUCT($E$9:$P$9/100,NAC!$C92:$N92)/D$9*100</f>
        <v>5364.0424224437365</v>
      </c>
      <c r="L119" s="19" cm="1">
        <f t="array" ref="L119">+SUMPRODUCT($E$10:$P$10/100,NAC!$C92:$N92)/D$10*100</f>
        <v>5351.8052379715446</v>
      </c>
      <c r="M119" s="19" cm="1">
        <f t="array" ref="M119">+SUMPRODUCT($E$11:$P$11/100,NAC!$C92:$N92)/D$11*100</f>
        <v>5314.0829271783023</v>
      </c>
      <c r="N119" s="19" cm="1">
        <f t="array" ref="N119">+SUMPRODUCT($E$12:$P$12/100,NAC!$C92:$N92)/D$12*100</f>
        <v>5297.8682986435224</v>
      </c>
      <c r="O119" s="19" cm="1">
        <f t="array" ref="O119">+SUMPRODUCT(_xlfn.ANCHORARRAY($E$30)/100,$E119:$N119)/$D$14*100</f>
        <v>5354.8322262050588</v>
      </c>
      <c r="Q119" s="24">
        <f t="shared" si="24"/>
        <v>0.10372926022151252</v>
      </c>
      <c r="R119" s="24">
        <f t="shared" si="24"/>
        <v>0.10428222910805407</v>
      </c>
      <c r="S119" s="24">
        <f t="shared" si="24"/>
        <v>0.10563976638561545</v>
      </c>
      <c r="T119" s="24">
        <f t="shared" si="24"/>
        <v>0.10504267866861294</v>
      </c>
      <c r="U119" s="24">
        <f t="shared" si="24"/>
        <v>0.10552076146165956</v>
      </c>
      <c r="V119" s="24">
        <f t="shared" si="29"/>
        <v>0.10593605690456798</v>
      </c>
      <c r="W119" s="24">
        <f t="shared" si="29"/>
        <v>0.10619339628676894</v>
      </c>
      <c r="X119" s="24">
        <f t="shared" si="29"/>
        <v>0.10552526408564877</v>
      </c>
      <c r="Y119" s="24">
        <f t="shared" si="29"/>
        <v>0.10620808925669323</v>
      </c>
      <c r="Z119" s="24">
        <f t="shared" si="29"/>
        <v>0.10404701464017063</v>
      </c>
      <c r="AA119" s="24">
        <f t="shared" si="29"/>
        <v>0.1052459337538505</v>
      </c>
      <c r="AB119" s="24">
        <f>+NAC!Y92</f>
        <v>0.10525508272666562</v>
      </c>
      <c r="AD119" s="24">
        <f t="shared" si="30"/>
        <v>2.8811204697839812</v>
      </c>
      <c r="AE119" s="24">
        <f t="shared" si="30"/>
        <v>2.8784176999894457</v>
      </c>
      <c r="AF119" s="24">
        <f t="shared" si="30"/>
        <v>2.8724140316674598</v>
      </c>
      <c r="AG119" s="24">
        <f t="shared" si="30"/>
        <v>2.8803184648851876</v>
      </c>
      <c r="AH119" s="24">
        <f t="shared" si="30"/>
        <v>2.885054629038772</v>
      </c>
      <c r="AI119" s="24">
        <f t="shared" si="25"/>
        <v>2.8733094575086757</v>
      </c>
      <c r="AJ119" s="24">
        <f t="shared" si="25"/>
        <v>2.8890637277736722</v>
      </c>
      <c r="AK119" s="24">
        <f t="shared" si="25"/>
        <v>2.8841111060571931</v>
      </c>
      <c r="AL119" s="24">
        <f t="shared" si="25"/>
        <v>2.8813394388865072</v>
      </c>
      <c r="AM119" s="24">
        <f t="shared" si="25"/>
        <v>2.8863743374863455</v>
      </c>
      <c r="AN119" s="24">
        <f t="shared" si="25"/>
        <v>2.881950888467729</v>
      </c>
      <c r="AO119" s="24">
        <f>+NAC!AV92</f>
        <v>2.8816221424665676</v>
      </c>
      <c r="AQ119" s="24">
        <f t="shared" si="28"/>
        <v>-3.177544186581116E-4</v>
      </c>
      <c r="AR119" s="24">
        <f t="shared" si="31"/>
        <v>-5.2538677023643565E-3</v>
      </c>
    </row>
    <row r="120" spans="2:44" x14ac:dyDescent="0.2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5899.2038927543645</v>
      </c>
      <c r="F120" s="19" cm="1">
        <f t="array" ref="F120">+SUMPRODUCT($E$4:$P$4/100,NAC!$C93:$N93)/D$4*100</f>
        <v>5884.0307792286631</v>
      </c>
      <c r="G120" s="19" cm="1">
        <f t="array" ref="G120">+SUMPRODUCT($E$5:$P$5/100,NAC!$C93:$N93)/D$5*100</f>
        <v>5831.6343009607417</v>
      </c>
      <c r="H120" s="19" cm="1">
        <f t="array" ref="H120">+SUMPRODUCT($E$6:$P$6/100,NAC!$C93:$N93)/D$6*100</f>
        <v>5827.0573938933194</v>
      </c>
      <c r="I120" s="19" cm="1">
        <f t="array" ref="I120">+SUMPRODUCT($E$7:$P$7/100,NAC!$C93:$N93)/D$7*100</f>
        <v>5847.3326030866065</v>
      </c>
      <c r="J120" s="19" cm="1">
        <f t="array" ref="J120">+SUMPRODUCT($E$8:$P$8/100,NAC!$C93:$N93)/D$8*100</f>
        <v>5811.0532507312964</v>
      </c>
      <c r="K120" s="19" cm="1">
        <f t="array" ref="K120">+SUMPRODUCT($E$9:$P$9/100,NAC!$C93:$N93)/D$9*100</f>
        <v>5824.3685332627711</v>
      </c>
      <c r="L120" s="19" cm="1">
        <f t="array" ref="L120">+SUMPRODUCT($E$10:$P$10/100,NAC!$C93:$N93)/D$10*100</f>
        <v>5811.8805281002142</v>
      </c>
      <c r="M120" s="19" cm="1">
        <f t="array" ref="M120">+SUMPRODUCT($E$11:$P$11/100,NAC!$C93:$N93)/D$11*100</f>
        <v>5780.7249956603282</v>
      </c>
      <c r="N120" s="19" cm="1">
        <f t="array" ref="N120">+SUMPRODUCT($E$12:$P$12/100,NAC!$C93:$N93)/D$12*100</f>
        <v>5762.3428426176988</v>
      </c>
      <c r="O120" s="19" cm="1">
        <f t="array" ref="O120">+SUMPRODUCT(_xlfn.ANCHORARRAY($E$30)/100,$E120:$N120)/$D$14*100</f>
        <v>5814.9320580321964</v>
      </c>
      <c r="Q120" s="24">
        <f t="shared" si="24"/>
        <v>8.2463943577123056E-2</v>
      </c>
      <c r="R120" s="24">
        <f t="shared" si="24"/>
        <v>8.2863746936192806E-2</v>
      </c>
      <c r="S120" s="24">
        <f t="shared" si="24"/>
        <v>8.6309385769099078E-2</v>
      </c>
      <c r="T120" s="24">
        <f t="shared" si="24"/>
        <v>8.3645989100272766E-2</v>
      </c>
      <c r="U120" s="24">
        <f t="shared" si="24"/>
        <v>8.5683821218063283E-2</v>
      </c>
      <c r="V120" s="24">
        <f t="shared" si="29"/>
        <v>8.5913778229874227E-2</v>
      </c>
      <c r="W120" s="24">
        <f t="shared" si="29"/>
        <v>8.5817015333991442E-2</v>
      </c>
      <c r="X120" s="24">
        <f t="shared" si="29"/>
        <v>8.5966373900229653E-2</v>
      </c>
      <c r="Y120" s="24">
        <f t="shared" si="29"/>
        <v>8.7812342200276117E-2</v>
      </c>
      <c r="Z120" s="24">
        <f t="shared" si="29"/>
        <v>8.7671968760171248E-2</v>
      </c>
      <c r="AA120" s="24">
        <f t="shared" si="29"/>
        <v>8.5922361782977408E-2</v>
      </c>
      <c r="AB120" s="24">
        <f>+NAC!Y93</f>
        <v>8.588853396420526E-2</v>
      </c>
      <c r="AD120" s="24">
        <f t="shared" si="30"/>
        <v>2.8697916287947685</v>
      </c>
      <c r="AE120" s="24">
        <f t="shared" si="30"/>
        <v>2.8722831709174605</v>
      </c>
      <c r="AF120" s="24">
        <f t="shared" si="30"/>
        <v>2.8834192796460734</v>
      </c>
      <c r="AG120" s="24">
        <f t="shared" si="30"/>
        <v>2.8840477005132827</v>
      </c>
      <c r="AH120" s="24">
        <f t="shared" si="30"/>
        <v>2.8959822917014142</v>
      </c>
      <c r="AI120" s="24">
        <f t="shared" si="25"/>
        <v>2.8859848753175816</v>
      </c>
      <c r="AJ120" s="24">
        <f t="shared" si="25"/>
        <v>2.904700624021193</v>
      </c>
      <c r="AK120" s="24">
        <f t="shared" si="25"/>
        <v>2.9014243383704783</v>
      </c>
      <c r="AL120" s="24">
        <f t="shared" si="25"/>
        <v>2.907541566543149</v>
      </c>
      <c r="AM120" s="24">
        <f t="shared" si="25"/>
        <v>2.9156843669988994</v>
      </c>
      <c r="AN120" s="24">
        <f t="shared" si="25"/>
        <v>2.8967402146275489</v>
      </c>
      <c r="AO120" s="24">
        <f>+NAC!AV93</f>
        <v>2.8962261596415719</v>
      </c>
      <c r="AQ120" s="24">
        <f t="shared" si="28"/>
        <v>-5.2080251830481927E-3</v>
      </c>
      <c r="AR120" s="24">
        <f t="shared" si="31"/>
        <v>-4.5892738204130978E-2</v>
      </c>
    </row>
    <row r="121" spans="2:44" x14ac:dyDescent="0.2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6167.5204715088712</v>
      </c>
      <c r="F121" s="19" cm="1">
        <f t="array" ref="F121">+SUMPRODUCT($E$4:$P$4/100,NAC!$C94:$N94)/D$4*100</f>
        <v>6147.8828239540589</v>
      </c>
      <c r="G121" s="19" cm="1">
        <f t="array" ref="G121">+SUMPRODUCT($E$5:$P$5/100,NAC!$C94:$N94)/D$5*100</f>
        <v>6092.1450044151861</v>
      </c>
      <c r="H121" s="19" cm="1">
        <f t="array" ref="H121">+SUMPRODUCT($E$6:$P$6/100,NAC!$C94:$N94)/D$6*100</f>
        <v>6087.9826834192399</v>
      </c>
      <c r="I121" s="19" cm="1">
        <f t="array" ref="I121">+SUMPRODUCT($E$7:$P$7/100,NAC!$C94:$N94)/D$7*100</f>
        <v>6103.0227960358861</v>
      </c>
      <c r="J121" s="19" cm="1">
        <f t="array" ref="J121">+SUMPRODUCT($E$8:$P$8/100,NAC!$C94:$N94)/D$8*100</f>
        <v>6067.6219038382178</v>
      </c>
      <c r="K121" s="19" cm="1">
        <f t="array" ref="K121">+SUMPRODUCT($E$9:$P$9/100,NAC!$C94:$N94)/D$9*100</f>
        <v>6076.9896129992376</v>
      </c>
      <c r="L121" s="19" cm="1">
        <f t="array" ref="L121">+SUMPRODUCT($E$10:$P$10/100,NAC!$C94:$N94)/D$10*100</f>
        <v>6061.6110517315965</v>
      </c>
      <c r="M121" s="19" cm="1">
        <f t="array" ref="M121">+SUMPRODUCT($E$11:$P$11/100,NAC!$C94:$N94)/D$11*100</f>
        <v>6027.2911395029314</v>
      </c>
      <c r="N121" s="19" cm="1">
        <f t="array" ref="N121">+SUMPRODUCT($E$12:$P$12/100,NAC!$C94:$N94)/D$12*100</f>
        <v>6002.6040027449526</v>
      </c>
      <c r="O121" s="19" cm="1">
        <f t="array" ref="O121">+SUMPRODUCT(_xlfn.ANCHORARRAY($E$30)/100,$E121:$N121)/$D$14*100</f>
        <v>6067.6045911060373</v>
      </c>
      <c r="Q121" s="24">
        <f t="shared" si="24"/>
        <v>4.5483523477475307E-2</v>
      </c>
      <c r="R121" s="24">
        <f t="shared" si="24"/>
        <v>4.4842057192634899E-2</v>
      </c>
      <c r="S121" s="24">
        <f t="shared" si="24"/>
        <v>4.4671989018846059E-2</v>
      </c>
      <c r="T121" s="24">
        <f t="shared" si="24"/>
        <v>4.4778225421181928E-2</v>
      </c>
      <c r="U121" s="24">
        <f t="shared" si="24"/>
        <v>4.3727663587036281E-2</v>
      </c>
      <c r="V121" s="24">
        <f t="shared" si="29"/>
        <v>4.4151833073399205E-2</v>
      </c>
      <c r="W121" s="24">
        <f t="shared" si="29"/>
        <v>4.3373127626412433E-2</v>
      </c>
      <c r="X121" s="24">
        <f t="shared" si="29"/>
        <v>4.2968970615267388E-2</v>
      </c>
      <c r="Y121" s="24">
        <f t="shared" si="29"/>
        <v>4.2653152334301225E-2</v>
      </c>
      <c r="Z121" s="24">
        <f t="shared" si="29"/>
        <v>4.1695047776454164E-2</v>
      </c>
      <c r="AA121" s="24">
        <f t="shared" si="29"/>
        <v>4.3452362048637116E-2</v>
      </c>
      <c r="AB121" s="24">
        <f>+NAC!Y94</f>
        <v>4.3461130584087515E-2</v>
      </c>
      <c r="AD121" s="24">
        <f t="shared" si="30"/>
        <v>2.760670457375936</v>
      </c>
      <c r="AE121" s="24">
        <f t="shared" si="30"/>
        <v>2.7577171227432724</v>
      </c>
      <c r="AF121" s="24">
        <f t="shared" si="30"/>
        <v>2.7631790913185044</v>
      </c>
      <c r="AG121" s="24">
        <f t="shared" si="30"/>
        <v>2.7626089141428936</v>
      </c>
      <c r="AH121" s="24">
        <f t="shared" si="30"/>
        <v>2.7687963333098828</v>
      </c>
      <c r="AI121" s="24">
        <f t="shared" si="25"/>
        <v>2.7598012251205963</v>
      </c>
      <c r="AJ121" s="24">
        <f t="shared" si="25"/>
        <v>2.7721630849248013</v>
      </c>
      <c r="AK121" s="24">
        <f t="shared" si="25"/>
        <v>2.7646911152584441</v>
      </c>
      <c r="AL121" s="24">
        <f t="shared" si="25"/>
        <v>2.7666139287603508</v>
      </c>
      <c r="AM121" s="24">
        <f t="shared" si="25"/>
        <v>2.7652771458803143</v>
      </c>
      <c r="AN121" s="24">
        <f t="shared" si="25"/>
        <v>2.764738182315075</v>
      </c>
      <c r="AO121" s="24">
        <f>+NAC!AV94</f>
        <v>2.7642508799582588</v>
      </c>
      <c r="AQ121" s="24">
        <f t="shared" si="28"/>
        <v>3.7884757010211434E-3</v>
      </c>
      <c r="AR121" s="24">
        <f t="shared" si="31"/>
        <v>-4.6066885043782868E-3</v>
      </c>
    </row>
    <row r="122" spans="2:44" x14ac:dyDescent="0.2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6439.0900085142948</v>
      </c>
      <c r="F122" s="19" cm="1">
        <f t="array" ref="F122">+SUMPRODUCT($E$4:$P$4/100,NAC!$C95:$N95)/D$4*100</f>
        <v>6421.3545684553037</v>
      </c>
      <c r="G122" s="19" cm="1">
        <f t="array" ref="G122">+SUMPRODUCT($E$5:$P$5/100,NAC!$C95:$N95)/D$5*100</f>
        <v>6375.2584503935959</v>
      </c>
      <c r="H122" s="19" cm="1">
        <f t="array" ref="H122">+SUMPRODUCT($E$6:$P$6/100,NAC!$C95:$N95)/D$6*100</f>
        <v>6365.3833053649987</v>
      </c>
      <c r="I122" s="19" cm="1">
        <f t="array" ref="I122">+SUMPRODUCT($E$7:$P$7/100,NAC!$C95:$N95)/D$7*100</f>
        <v>6388.2279867808602</v>
      </c>
      <c r="J122" s="19" cm="1">
        <f t="array" ref="J122">+SUMPRODUCT($E$8:$P$8/100,NAC!$C95:$N95)/D$8*100</f>
        <v>6352.7604441621534</v>
      </c>
      <c r="K122" s="19" cm="1">
        <f t="array" ref="K122">+SUMPRODUCT($E$9:$P$9/100,NAC!$C95:$N95)/D$9*100</f>
        <v>6365.0827993992234</v>
      </c>
      <c r="L122" s="19" cm="1">
        <f t="array" ref="L122">+SUMPRODUCT($E$10:$P$10/100,NAC!$C95:$N95)/D$10*100</f>
        <v>6350.9190207397505</v>
      </c>
      <c r="M122" s="19" cm="1">
        <f t="array" ref="M122">+SUMPRODUCT($E$11:$P$11/100,NAC!$C95:$N95)/D$11*100</f>
        <v>6322.5288758043316</v>
      </c>
      <c r="N122" s="19" cm="1">
        <f t="array" ref="N122">+SUMPRODUCT($E$12:$P$12/100,NAC!$C95:$N95)/D$12*100</f>
        <v>6299.0122315554945</v>
      </c>
      <c r="O122" s="19" cm="1">
        <f t="array" ref="O122">+SUMPRODUCT(_xlfn.ANCHORARRAY($E$30)/100,$E122:$N122)/$D$14*100</f>
        <v>6354.7314176087366</v>
      </c>
      <c r="Q122" s="24">
        <f t="shared" si="24"/>
        <v>4.4032206826057685E-2</v>
      </c>
      <c r="R122" s="24">
        <f t="shared" si="24"/>
        <v>4.4482263623456531E-2</v>
      </c>
      <c r="S122" s="24">
        <f t="shared" si="24"/>
        <v>4.6471882362161043E-2</v>
      </c>
      <c r="T122" s="24">
        <f t="shared" si="24"/>
        <v>4.5565277756335565E-2</v>
      </c>
      <c r="U122" s="24">
        <f t="shared" si="24"/>
        <v>4.6731791814742074E-2</v>
      </c>
      <c r="V122" s="24">
        <f t="shared" si="29"/>
        <v>4.6993458861298576E-2</v>
      </c>
      <c r="W122" s="24">
        <f t="shared" si="29"/>
        <v>4.7407220473724143E-2</v>
      </c>
      <c r="X122" s="24">
        <f t="shared" si="29"/>
        <v>4.7727900477136043E-2</v>
      </c>
      <c r="Y122" s="24">
        <f t="shared" si="29"/>
        <v>4.8983486854718095E-2</v>
      </c>
      <c r="Z122" s="24">
        <f t="shared" si="29"/>
        <v>4.9379940551633306E-2</v>
      </c>
      <c r="AA122" s="24">
        <f t="shared" si="29"/>
        <v>4.7321281766378176E-2</v>
      </c>
      <c r="AB122" s="24">
        <f>+NAC!Y95</f>
        <v>4.7331323835110517E-2</v>
      </c>
      <c r="AD122" s="24">
        <f t="shared" si="30"/>
        <v>2.7193475430165002</v>
      </c>
      <c r="AE122" s="24">
        <f t="shared" si="30"/>
        <v>2.7142657086016801</v>
      </c>
      <c r="AF122" s="24">
        <f t="shared" si="30"/>
        <v>2.7213138211734882</v>
      </c>
      <c r="AG122" s="24">
        <f t="shared" si="30"/>
        <v>2.7157250647302855</v>
      </c>
      <c r="AH122" s="24">
        <f t="shared" si="30"/>
        <v>2.7229428372633273</v>
      </c>
      <c r="AI122" s="24">
        <f t="shared" si="25"/>
        <v>2.7138399578086996</v>
      </c>
      <c r="AJ122" s="24">
        <f t="shared" si="25"/>
        <v>2.7237857211706884</v>
      </c>
      <c r="AK122" s="24">
        <f t="shared" si="25"/>
        <v>2.7146899177818367</v>
      </c>
      <c r="AL122" s="24">
        <f t="shared" si="25"/>
        <v>2.7172186952871251</v>
      </c>
      <c r="AM122" s="24">
        <f t="shared" si="25"/>
        <v>2.7113124416056604</v>
      </c>
      <c r="AN122" s="24">
        <f t="shared" si="25"/>
        <v>2.7167972434197747</v>
      </c>
      <c r="AO122" s="24">
        <f>+NAC!AV95</f>
        <v>2.7163560101430613</v>
      </c>
      <c r="AQ122" s="24">
        <f t="shared" si="28"/>
        <v>-5.3477337255756208E-3</v>
      </c>
      <c r="AR122" s="24">
        <f t="shared" si="31"/>
        <v>8.0351014108397401E-3</v>
      </c>
    </row>
    <row r="123" spans="2:44" x14ac:dyDescent="0.2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6701.9054342270283</v>
      </c>
      <c r="F123" s="19" cm="1">
        <f t="array" ref="F123">+SUMPRODUCT($E$4:$P$4/100,NAC!$C96:$N96)/D$4*100</f>
        <v>6686.5948602737863</v>
      </c>
      <c r="G123" s="19" cm="1">
        <f t="array" ref="G123">+SUMPRODUCT($E$5:$P$5/100,NAC!$C96:$N96)/D$5*100</f>
        <v>6643.3401040538811</v>
      </c>
      <c r="H123" s="19" cm="1">
        <f t="array" ref="H123">+SUMPRODUCT($E$6:$P$6/100,NAC!$C96:$N96)/D$6*100</f>
        <v>6633.6719171118229</v>
      </c>
      <c r="I123" s="19" cm="1">
        <f t="array" ref="I123">+SUMPRODUCT($E$7:$P$7/100,NAC!$C96:$N96)/D$7*100</f>
        <v>6661.9081922805581</v>
      </c>
      <c r="J123" s="19" cm="1">
        <f t="array" ref="J123">+SUMPRODUCT($E$8:$P$8/100,NAC!$C96:$N96)/D$8*100</f>
        <v>6625.7713894308636</v>
      </c>
      <c r="K123" s="19" cm="1">
        <f t="array" ref="K123">+SUMPRODUCT($E$9:$P$9/100,NAC!$C96:$N96)/D$9*100</f>
        <v>6639.8422254248107</v>
      </c>
      <c r="L123" s="19" cm="1">
        <f t="array" ref="L123">+SUMPRODUCT($E$10:$P$10/100,NAC!$C96:$N96)/D$10*100</f>
        <v>6628.9386154177892</v>
      </c>
      <c r="M123" s="19" cm="1">
        <f t="array" ref="M123">+SUMPRODUCT($E$11:$P$11/100,NAC!$C96:$N96)/D$11*100</f>
        <v>6605.8771130097011</v>
      </c>
      <c r="N123" s="19" cm="1">
        <f t="array" ref="N123">+SUMPRODUCT($E$12:$P$12/100,NAC!$C96:$N96)/D$12*100</f>
        <v>6585.5122212486076</v>
      </c>
      <c r="O123" s="19" cm="1">
        <f t="array" ref="O123">+SUMPRODUCT(_xlfn.ANCHORARRAY($E$30)/100,$E123:$N123)/$D$14*100</f>
        <v>6630.656436118893</v>
      </c>
      <c r="Q123" s="24">
        <f t="shared" si="24"/>
        <v>4.081561608320694E-2</v>
      </c>
      <c r="R123" s="24">
        <f t="shared" si="24"/>
        <v>4.1305971970690969E-2</v>
      </c>
      <c r="S123" s="24">
        <f t="shared" si="24"/>
        <v>4.2050319331561337E-2</v>
      </c>
      <c r="T123" s="24">
        <f t="shared" si="24"/>
        <v>4.214806852569275E-2</v>
      </c>
      <c r="U123" s="24">
        <f t="shared" si="24"/>
        <v>4.2841333475577725E-2</v>
      </c>
      <c r="V123" s="24">
        <f t="shared" si="29"/>
        <v>4.2975167672124837E-2</v>
      </c>
      <c r="W123" s="24">
        <f t="shared" si="29"/>
        <v>4.3166669576006234E-2</v>
      </c>
      <c r="X123" s="24">
        <f t="shared" si="29"/>
        <v>4.3776277696208954E-2</v>
      </c>
      <c r="Y123" s="24">
        <f t="shared" si="29"/>
        <v>4.4815649366144239E-2</v>
      </c>
      <c r="Z123" s="24">
        <f t="shared" si="29"/>
        <v>4.5483320108169467E-2</v>
      </c>
      <c r="AA123" s="24">
        <f t="shared" si="29"/>
        <v>4.3420406052973037E-2</v>
      </c>
      <c r="AB123" s="24">
        <f>+NAC!Y96</f>
        <v>4.3448023603404273E-2</v>
      </c>
      <c r="AD123" s="24">
        <f t="shared" si="30"/>
        <v>2.6374004225241126</v>
      </c>
      <c r="AE123" s="24">
        <f t="shared" si="30"/>
        <v>2.6313507457832626</v>
      </c>
      <c r="AF123" s="24">
        <f t="shared" si="30"/>
        <v>2.640065946777133</v>
      </c>
      <c r="AG123" s="24">
        <f t="shared" si="30"/>
        <v>2.6326688480091165</v>
      </c>
      <c r="AH123" s="24">
        <f t="shared" si="30"/>
        <v>2.6404251930058948</v>
      </c>
      <c r="AI123" s="24">
        <f t="shared" si="25"/>
        <v>2.6319517630347082</v>
      </c>
      <c r="AJ123" s="24">
        <f t="shared" si="25"/>
        <v>2.6408878294414664</v>
      </c>
      <c r="AK123" s="24">
        <f t="shared" si="25"/>
        <v>2.6325705482619401</v>
      </c>
      <c r="AL123" s="24">
        <f t="shared" si="25"/>
        <v>2.636123960363967</v>
      </c>
      <c r="AM123" s="24">
        <f t="shared" si="25"/>
        <v>2.629199977446194</v>
      </c>
      <c r="AN123" s="24">
        <f t="shared" si="25"/>
        <v>2.6346757852910194</v>
      </c>
      <c r="AO123" s="24">
        <f>+NAC!AV96</f>
        <v>2.6342791774194194</v>
      </c>
      <c r="AQ123" s="24">
        <f t="shared" si="28"/>
        <v>-4.6677040249625268E-3</v>
      </c>
      <c r="AR123" s="24">
        <f t="shared" si="31"/>
        <v>8.2004450779185056E-3</v>
      </c>
    </row>
    <row r="124" spans="2:44" x14ac:dyDescent="0.2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6974.7050827035746</v>
      </c>
      <c r="F124" s="19" cm="1">
        <f t="array" ref="F124">+SUMPRODUCT($E$4:$P$4/100,NAC!$C97:$N97)/D$4*100</f>
        <v>6960.467469882431</v>
      </c>
      <c r="G124" s="19" cm="1">
        <f t="array" ref="G124">+SUMPRODUCT($E$5:$P$5/100,NAC!$C97:$N97)/D$5*100</f>
        <v>6921.2756723117654</v>
      </c>
      <c r="H124" s="19" cm="1">
        <f t="array" ref="H124">+SUMPRODUCT($E$6:$P$6/100,NAC!$C97:$N97)/D$6*100</f>
        <v>6910.6982766085948</v>
      </c>
      <c r="I124" s="19" cm="1">
        <f t="array" ref="I124">+SUMPRODUCT($E$7:$P$7/100,NAC!$C97:$N97)/D$7*100</f>
        <v>6941.1690393291738</v>
      </c>
      <c r="J124" s="19" cm="1">
        <f t="array" ref="J124">+SUMPRODUCT($E$8:$P$8/100,NAC!$C97:$N97)/D$8*100</f>
        <v>6905.2284861632288</v>
      </c>
      <c r="K124" s="19" cm="1">
        <f t="array" ref="K124">+SUMPRODUCT($E$9:$P$9/100,NAC!$C97:$N97)/D$9*100</f>
        <v>6921.9482631067194</v>
      </c>
      <c r="L124" s="19" cm="1">
        <f t="array" ref="L124">+SUMPRODUCT($E$10:$P$10/100,NAC!$C97:$N97)/D$10*100</f>
        <v>6911.8327612111943</v>
      </c>
      <c r="M124" s="19" cm="1">
        <f t="array" ref="M124">+SUMPRODUCT($E$11:$P$11/100,NAC!$C97:$N97)/D$11*100</f>
        <v>6890.2620977777333</v>
      </c>
      <c r="N124" s="19" cm="1">
        <f t="array" ref="N124">+SUMPRODUCT($E$12:$P$12/100,NAC!$C97:$N97)/D$12*100</f>
        <v>6870.0809663908258</v>
      </c>
      <c r="O124" s="19" cm="1">
        <f t="array" ref="O124">+SUMPRODUCT(_xlfn.ANCHORARRAY($E$30)/100,$E124:$N124)/$D$14*100</f>
        <v>6911.3572347885911</v>
      </c>
      <c r="Q124" s="24">
        <f t="shared" si="24"/>
        <v>4.0704789280275877E-2</v>
      </c>
      <c r="R124" s="24">
        <f t="shared" si="24"/>
        <v>4.0958457231463186E-2</v>
      </c>
      <c r="S124" s="24">
        <f t="shared" si="24"/>
        <v>4.1836721273427413E-2</v>
      </c>
      <c r="T124" s="24">
        <f t="shared" si="24"/>
        <v>4.1760636184338784E-2</v>
      </c>
      <c r="U124" s="24">
        <f t="shared" si="24"/>
        <v>4.1919047664482623E-2</v>
      </c>
      <c r="V124" s="24">
        <f t="shared" si="29"/>
        <v>4.2177292319222293E-2</v>
      </c>
      <c r="W124" s="24">
        <f t="shared" si="29"/>
        <v>4.248685858855028E-2</v>
      </c>
      <c r="X124" s="24">
        <f t="shared" si="29"/>
        <v>4.2675632134447694E-2</v>
      </c>
      <c r="Y124" s="24">
        <f t="shared" si="29"/>
        <v>4.305029898421231E-2</v>
      </c>
      <c r="Z124" s="24">
        <f t="shared" si="29"/>
        <v>4.3211330505778633E-2</v>
      </c>
      <c r="AA124" s="24">
        <f t="shared" si="29"/>
        <v>4.2333787216096486E-2</v>
      </c>
      <c r="AB124" s="24">
        <f>+NAC!Y97</f>
        <v>4.2331345551941624E-2</v>
      </c>
      <c r="AD124" s="24">
        <f t="shared" si="30"/>
        <v>2.3524419543334489</v>
      </c>
      <c r="AE124" s="24">
        <f t="shared" si="30"/>
        <v>2.351019067357401</v>
      </c>
      <c r="AF124" s="24">
        <f t="shared" si="30"/>
        <v>2.3685185981261245</v>
      </c>
      <c r="AG124" s="24">
        <f t="shared" si="30"/>
        <v>2.3638910731490963</v>
      </c>
      <c r="AH124" s="24">
        <f t="shared" si="30"/>
        <v>2.370164742483523</v>
      </c>
      <c r="AI124" s="24">
        <f t="shared" si="25"/>
        <v>2.3653975475872335</v>
      </c>
      <c r="AJ124" s="24">
        <f t="shared" si="25"/>
        <v>2.3773652216309245</v>
      </c>
      <c r="AK124" s="24">
        <f t="shared" si="25"/>
        <v>2.371200561621241</v>
      </c>
      <c r="AL124" s="24">
        <f t="shared" si="25"/>
        <v>2.3775858832529431</v>
      </c>
      <c r="AM124" s="24">
        <f t="shared" si="25"/>
        <v>2.3749615748055652</v>
      </c>
      <c r="AN124" s="24">
        <f t="shared" si="25"/>
        <v>2.369580636488116</v>
      </c>
      <c r="AO124" s="24">
        <f>+NAC!AV97</f>
        <v>2.3691910747713187</v>
      </c>
      <c r="AQ124" s="24">
        <f t="shared" si="28"/>
        <v>-2.5065412255027564E-3</v>
      </c>
      <c r="AR124" s="24">
        <f>+AD124-AM124</f>
        <v>-2.2519620472116308E-2</v>
      </c>
    </row>
    <row r="125" spans="2:44" x14ac:dyDescent="0.2">
      <c r="D125" s="35"/>
    </row>
    <row r="126" spans="2:44" x14ac:dyDescent="0.2">
      <c r="D126" s="35"/>
      <c r="AL126" s="24"/>
    </row>
    <row r="127" spans="2:44" x14ac:dyDescent="0.2">
      <c r="D127" s="35"/>
    </row>
    <row r="128" spans="2:44" x14ac:dyDescent="0.2">
      <c r="D128" s="35"/>
    </row>
    <row r="129" spans="4:4" x14ac:dyDescent="0.2">
      <c r="D129" s="35"/>
    </row>
    <row r="130" spans="4:4" x14ac:dyDescent="0.2">
      <c r="D130" s="35"/>
    </row>
    <row r="131" spans="4:4" x14ac:dyDescent="0.2">
      <c r="D131" s="35"/>
    </row>
    <row r="132" spans="4:4" x14ac:dyDescent="0.2">
      <c r="D132" s="35"/>
    </row>
    <row r="133" spans="4:4" x14ac:dyDescent="0.2">
      <c r="D133" s="35"/>
    </row>
    <row r="134" spans="4:4" x14ac:dyDescent="0.2">
      <c r="D134" s="35"/>
    </row>
    <row r="135" spans="4:4" x14ac:dyDescent="0.2">
      <c r="D135" s="35"/>
    </row>
    <row r="136" spans="4:4" x14ac:dyDescent="0.2">
      <c r="D136" s="35"/>
    </row>
    <row r="137" spans="4:4" x14ac:dyDescent="0.2">
      <c r="D137" s="35"/>
    </row>
    <row r="138" spans="4:4" x14ac:dyDescent="0.2">
      <c r="D138" s="35"/>
    </row>
    <row r="139" spans="4:4" x14ac:dyDescent="0.2">
      <c r="D139" s="35"/>
    </row>
    <row r="140" spans="4:4" x14ac:dyDescent="0.2">
      <c r="D140" s="35"/>
    </row>
    <row r="141" spans="4:4" x14ac:dyDescent="0.2">
      <c r="D141" s="35"/>
    </row>
    <row r="142" spans="4:4" x14ac:dyDescent="0.2">
      <c r="D142" s="35"/>
    </row>
    <row r="143" spans="4:4" x14ac:dyDescent="0.2">
      <c r="D143" s="35"/>
    </row>
    <row r="144" spans="4:4" x14ac:dyDescent="0.2">
      <c r="D144" s="35"/>
    </row>
    <row r="145" spans="4:4" x14ac:dyDescent="0.2">
      <c r="D145" s="35"/>
    </row>
    <row r="146" spans="4:4" x14ac:dyDescent="0.2">
      <c r="D146" s="35"/>
    </row>
    <row r="147" spans="4:4" x14ac:dyDescent="0.2">
      <c r="D147" s="35"/>
    </row>
    <row r="148" spans="4:4" x14ac:dyDescent="0.2">
      <c r="D148" s="35"/>
    </row>
    <row r="149" spans="4:4" x14ac:dyDescent="0.2">
      <c r="D149" s="35"/>
    </row>
    <row r="150" spans="4:4" x14ac:dyDescent="0.2">
      <c r="D150" s="35"/>
    </row>
    <row r="151" spans="4:4" x14ac:dyDescent="0.2">
      <c r="D151" s="35"/>
    </row>
    <row r="152" spans="4:4" x14ac:dyDescent="0.2">
      <c r="D152" s="35"/>
    </row>
    <row r="153" spans="4:4" x14ac:dyDescent="0.2">
      <c r="D153" s="35"/>
    </row>
    <row r="154" spans="4:4" x14ac:dyDescent="0.2">
      <c r="D154" s="35"/>
    </row>
    <row r="155" spans="4:4" x14ac:dyDescent="0.2">
      <c r="D155" s="35"/>
    </row>
    <row r="156" spans="4:4" x14ac:dyDescent="0.2">
      <c r="D156" s="35"/>
    </row>
    <row r="157" spans="4:4" x14ac:dyDescent="0.2">
      <c r="D157" s="35"/>
    </row>
    <row r="158" spans="4:4" x14ac:dyDescent="0.2">
      <c r="D158" s="35"/>
    </row>
    <row r="159" spans="4:4" x14ac:dyDescent="0.2">
      <c r="D159" s="35"/>
    </row>
    <row r="160" spans="4:4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21"/>
  <sheetViews>
    <sheetView zoomScale="97" workbookViewId="0">
      <pane xSplit="2" ySplit="3" topLeftCell="C93" activePane="bottomRight" state="frozen"/>
      <selection pane="topRight" activeCell="BH105" sqref="BH105"/>
      <selection pane="bottomLeft" activeCell="BH105" sqref="BH105"/>
      <selection pane="bottomRight" activeCell="A121" sqref="A121:XFD121"/>
    </sheetView>
  </sheetViews>
  <sheetFormatPr baseColWidth="10" defaultColWidth="11.5" defaultRowHeight="15" x14ac:dyDescent="0.2"/>
  <cols>
    <col min="39" max="49" width="11.5" style="48"/>
  </cols>
  <sheetData>
    <row r="1" spans="1:59" s="118" customFormat="1" x14ac:dyDescent="0.2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">
      <c r="C2" s="242" t="s">
        <v>37</v>
      </c>
      <c r="D2" s="242"/>
      <c r="E2" s="242"/>
      <c r="F2" s="242"/>
      <c r="H2" s="242" t="s">
        <v>38</v>
      </c>
      <c r="I2" s="242"/>
      <c r="J2" s="242"/>
      <c r="K2" s="242"/>
      <c r="M2" s="242" t="s">
        <v>128</v>
      </c>
      <c r="N2" s="242"/>
      <c r="O2" s="242"/>
      <c r="P2" s="242"/>
      <c r="R2" s="242" t="s">
        <v>40</v>
      </c>
      <c r="S2" s="242"/>
      <c r="T2" s="242"/>
      <c r="U2" s="242"/>
      <c r="W2" s="242" t="s">
        <v>41</v>
      </c>
      <c r="X2" s="242"/>
      <c r="Y2" s="242"/>
      <c r="Z2" s="242"/>
      <c r="AB2" s="242" t="s">
        <v>129</v>
      </c>
      <c r="AC2" s="242"/>
      <c r="AD2" s="242"/>
      <c r="AE2" s="242"/>
      <c r="AG2" s="242" t="s">
        <v>130</v>
      </c>
      <c r="AH2" s="242"/>
      <c r="AI2" s="242"/>
      <c r="AJ2" s="242"/>
      <c r="AK2" s="207"/>
      <c r="AM2" s="241" t="s">
        <v>81</v>
      </c>
      <c r="AN2" s="241"/>
      <c r="AO2" s="241"/>
      <c r="AP2" s="241"/>
      <c r="AQ2" s="241"/>
      <c r="AR2" s="241"/>
      <c r="AS2" s="241"/>
      <c r="AT2" s="121"/>
      <c r="AU2" s="121"/>
      <c r="AV2" s="121"/>
      <c r="AW2" s="121"/>
      <c r="BA2" s="241" t="s">
        <v>133</v>
      </c>
      <c r="BB2" s="241"/>
      <c r="BC2" s="241"/>
      <c r="BD2" s="241"/>
      <c r="BE2" s="241"/>
      <c r="BF2" s="241"/>
      <c r="BG2" s="241"/>
    </row>
    <row r="3" spans="1:59" s="124" customFormat="1" ht="16" thickBot="1" x14ac:dyDescent="0.25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1.4110937408129409E-2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1.8885645069319779E-2</v>
      </c>
      <c r="N5" s="24">
        <f>+PAM_d!$Q33</f>
        <v>1.6290664672851562E-2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1.7471741637724802E-2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1.7979627616627747E-2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1.7010849450066035E-2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2.8159868548630396E-2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2.3372743056607526E-2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1.6416941760295067E-2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2.024408116812082E-2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1.7802839002185378E-2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1.2234663007470337E-2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1.8616160325262143E-2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1.2691041238954481E-2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1.4075519301502082E-2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2.2636978967449428E-2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1.7797571280883551E-2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1.6674368265135797E-2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1.2309426985001704E-2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2.5096464896551485E-2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2.5740893897227668E-2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2.4249325469825278E-2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2.4965416010834129E-2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3.1300415043552077E-2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2.0018257126336092E-2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1.8372863391667993E-2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1.8363032805924107E-2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1.867786982262909E-2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2.4196087045117665E-2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2.1048267115181485E-2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2.1189366211284533E-2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1.8374507751301339E-2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1.4034753610395079E-2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1.3084685603518498E-2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2.0465372615615873E-2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1.3748140558887956E-2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1.3840903090021728E-2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2.1700234066502455E-2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2.5107368988068313E-2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1.8918644111767913E-2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1.5714700591677788E-2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1.5870849959775057E-2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1.7077604907296484E-2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1.5668010443200098E-2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1.3927511404769444E-2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1.1601511209140325E-2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1.0493913070314331E-2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1.5373037855912264E-2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1.5987496257565459E-2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1.4279341902354137E-2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1.5369900407953496E-2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1.4820086701907487E-2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4.9628624188782222E-3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1.5125706015868712E-2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9.5527931303238667E-3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1.1319173376705738E-2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1.4389441249476942E-2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1.723244587172057E-2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1.2522471784700562E-2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1.7944712919749195E-2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1.47066111208769E-2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1.4625822972381464E-2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1.6984949789001114E-2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1.5198780886818808E-2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1.6132194935325694E-2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1.8566897697540385E-2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1.4254367620695652E-2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3.6331881127607435E-2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3.1946927737962483E-2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2.5717448539823273E-2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2.0322431188750212E-2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3.4898720201252953E-2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2.7271089595637177E-2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1.659934220775261E-2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1.9695826265567762E-2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2.0133067113637937E-2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2.1149425957134316E-2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1.4739779649471707E-2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2.8064600633109782E-2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2.428856422844472E-2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2.2601936515838972E-2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1.9817959192788281E-2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2.0467019718431345E-2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2.3316411473113918E-2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2.1951411210484162E-2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1.2349981258283904E-2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1.1471982208166143E-2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2.1337087519172293E-2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1.7631513285724543E-2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1.3590763250343585E-2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2.1729911945305602E-2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2.8041277820579635E-2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2.7473019585780634E-2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2.5682878463693992E-2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2.9082970713706802E-2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2.9292245012436657E-2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2.7995823711580048E-2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2.3052304821127301E-2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2.5759835571202316E-2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2.6526893261139328E-2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3.0464480704822217E-2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2.3207184540134707E-2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2.3738267293487603E-2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4.3667876384299475E-2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4.1000131167011622E-2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3.7692548032220774E-2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3.7976382996022018E-2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4.0081736433487558E-2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3.6042733210196687E-2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3.2341625520581285E-2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3.8492123288802027E-2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3.9056920266368644E-2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3.7052231593838636E-2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3.8158666045822631E-2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3.3737728336823647E-2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4.1458575262898645E-2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3.7840340638999326E-2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3.8510878610216626E-2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3.8643834836729729E-2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3.5592023476164636E-2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3.5511104118757242E-2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6.0551551962156447E-2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5.9983433081232107E-2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5.6849257868421654E-2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6.548753055501888E-2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6.6396219649280441E-2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6.2401410457049389E-2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4.8784516836691161E-2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5.5517637870785119E-2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5.1870163794927704E-2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4.6080752897502464E-2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6.0387170301622772E-2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5.6245435116930587E-2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3.2043019629181213E-2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3.3694941498274789E-2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3.5477164391880089E-2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3.1113172219983776E-2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3.9452942101013244E-2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4.1594217524526744E-2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3.0322700913532952E-2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2.3894287738799758E-2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2.4990115363796361E-2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2.3358289545771127E-2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2.642153870076136E-2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2.8154216333282411E-2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2.8608519665701326E-2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2.9361314703707952E-2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3.3021531390956094E-2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3.5444792355377119E-2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2.8881640532941288E-2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3.2663176659316617E-2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3.6352614537970451E-2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3.447902542358916E-2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4.1052617791711876E-2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4.4619399652828795E-2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3.451350382235252E-2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3.091610456118854E-2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3.7419689424291303E-2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3.6884300205198617E-2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3.9183171522055416E-2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4.4829840212851524E-2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3.5425473519760109E-2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3.4569731205552401E-2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3.1206368195474399E-2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3.6071393744196767E-2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3.3762264634799255E-2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3.717518793565211E-2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3.1762068312534808E-2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3.5465322021312584E-2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3.6124004420346356E-2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3.3479366774636254E-2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4.2940556600827184E-2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3.3301316771563449E-2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3.2874377693619339E-2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3.8894191124942301E-2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3.0555876212326583E-2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3.1996301025146723E-2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3.2032941663920234E-2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3.6112103567309095E-2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2.9839121856679807E-2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3.1021321175217276E-2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2.56009573442737E-2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2.7349907198813694E-2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2.4377981409086313E-2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2.1572409153807426E-2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2.9813225552052236E-2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2.6697825521979412E-2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3.9507176432342694E-2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3.8831964238057681E-2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3.9969880956224557E-2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4.2994228315593741E-2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4.5096153245478998E-2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4.1204169723838335E-2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5.2518597387438914E-2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5.73424123698143E-2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5.52025742657829E-2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5.4954265404982605E-2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5.651477334209587E-2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4.9605666100959178E-2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3.0166069924417727E-2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3.2440380472175345E-2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2.7599346022509241E-2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3.0195270775553062E-2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3.8237758932276211E-2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3.0498876267816444E-2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4.429193263963227E-2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4.5774013806014313E-2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4.1463031128899042E-2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4.4322115756247227E-2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4.8000443036970042E-2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4.5277561323140425E-2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4.021792422175241E-2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3.7256360813992417E-2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3.9030522611166907E-2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3.8446943214121232E-2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3.4077964246265413E-2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4.34629658236525E-2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1.9362147160471688E-2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2.5602499907339427E-2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2.5060054460395165E-2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3.208146234789333E-2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2.4798306606912623E-2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2.7364566720678107E-2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1.6286561270405508E-2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2.0772318962624547E-2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1.7099969489737132E-2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2.1135088585587214E-2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1.9498024150893301E-2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1.8409775056117184E-2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2.5045120112431762E-2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2.1855012259275108E-2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2.8850905831644846E-2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2.8475344050693963E-2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2.2536234715849757E-2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1.8151292095730742E-2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1.2215503920796733E-2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1.4064036234359367E-2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2.2982756783193503E-2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2.2707510075313797E-2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1.1190391924052134E-2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5.9011334411345207E-3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2.1323123533167232E-2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1.9926902400023927E-2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2.1215313561585125E-2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2.246820177704012E-2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1.7422241058050458E-2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2.0729937859950143E-2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2.5355860631477212E-2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2.92045984833329E-2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2.6106693891532196E-2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3.0146991335384232E-2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2.6967859753846968E-2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2.2687697278949148E-2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2.0883615778250819E-2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2.6646303365015722E-2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2.3862673414356328E-2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2.5351337651984496E-2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2.4733899738592191E-2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2.8508412665712246E-2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2.8810127863321933E-2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2.6414993683408605E-2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2.3854699758233622E-2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2.1505687588842193E-2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2.8186743430433703E-2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2.8308568438234261E-2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2.1743237330647647E-2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2.5840211770026933E-2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1.9422225957212991E-2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2.7461321339065536E-2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3.3446310456020534E-2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1.9778754968270418E-2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3.378260911099229E-2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3.7983691283876464E-2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3.9937962706925179E-2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3.4565835493981067E-2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3.7650802269372452E-2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3.2489778380335288E-2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3.3524129067309838E-2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3.4688132069011335E-2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3.4038468341879069E-2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3.8119657028143017E-2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3.4354602725798378E-2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2.9155191887535681E-2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3.8849463398980211E-2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4.3234430395410639E-2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4.5253308285080784E-2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5.394341862130525E-2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4.4311370161545405E-2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3.2102154914339653E-2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3.3772282092896733E-2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4.6874967310778448E-2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5.5901944397543923E-2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4.4245886698853543E-2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4.4619322979076115E-2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4.3159456763170345E-2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3.3929079232042136E-2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3.2694874737084101E-2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3.151951783285889E-2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3.6342744019638662E-2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3.7207903475183546E-2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3.8820168592465176E-2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4.0443609308288053E-2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3.9020074540885297E-2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3.3411232294502602E-2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2.7419568080660817E-2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3.487703823047017E-2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3.2743337556887964E-2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3.9399892160336236E-2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3.8548341911273765E-2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3.6316744212778085E-2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4.2107544045730805E-2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3.9207180060848223E-2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4.7126727176165506E-2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3.9739372632489278E-2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3.6859238408015971E-2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3.7362778011973408E-2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3.8030408399178262E-2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4.0598279984967567E-2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4.0145044213573122E-2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3.6009221793016355E-2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3.6939990866452721E-2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3.7100173766136058E-2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3.5935164578216439E-2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3.9184185224999224E-2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3.8196716019968324E-2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3.5610348527468139E-2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3.4212271897835045E-2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3.2769146030064089E-2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3.3444026580486064E-2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3.3966469661762755E-2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3.4751338271546084E-2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2.6820588190465733E-2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2.2686739296634784E-2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2.1898177343018022E-2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2.5231744388398036E-2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1.8793310398883323E-2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3.3401289412216428E-2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3.2048582004045478E-2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3.0585325823614395E-2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2.8280490549555282E-2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2.2076747810006569E-2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2.6415076353131006E-2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3.4586121668481073E-2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3.5904416291373753E-2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3.2210771287071838E-2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3.1477356068442708E-2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3.2387643311076797E-2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3.221563156885443E-2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2.6419384326328288E-2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2.6621457790323655E-2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2.896262776120917E-2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2.9779015348107007E-2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3.0862213741237099E-2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2.94635049524401E-2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2.216712339437632E-2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4.2178392253117591E-2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3.6525422375757399E-2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4.219046732040499E-2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4.2214122136195797E-2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4.0398169775810233E-2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3.2656804792041472E-2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4.0629218118161559E-2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3.8878067321563181E-2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4.1122438558538477E-2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3.4997975183083341E-2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4.0703989161069654E-2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3.7693099732855728E-2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4.3417293596158313E-2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4.506758575936054E-2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4.6872389003317361E-2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4.776836344353419E-2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5.0517848543480959E-2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4.8595044084009054E-2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5.4731674613298864E-2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5.5803753528591349E-2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5.9025044198095511E-2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6.69133015450456E-2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5.8705444502971549E-2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6.5849053205176089E-2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5.8535296501754264E-2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5.7355196419737631E-2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5.9504858681838302E-2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6.0396277185584379E-2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5.6420296634153155E-2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5.7804736277112578E-2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">
      <c r="A69" s="110">
        <f t="shared" ref="A69:A121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5.4380378843174926E-2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5.7713118550962728E-2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6.0922184653753098E-2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5.9570585590425829E-2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5.6131710918108091E-2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5.4219949390571509E-2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6.10853051426552E-2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5.6989143640167272E-2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5.7295034435257852E-2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5.7330124760852863E-2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5.6954603599663534E-2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5.5055544269202006E-2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7.918728757849669E-2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8.1300931879990435E-2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7.3199895602955367E-2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7.8273584157847464E-2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7.5981021230966395E-2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8.1939431031436971E-2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7.0609451548576452E-2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6.9758613155352034E-2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7.4297476559439302E-2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7.4186743746056827E-2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6.541328241033173E-2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6.4039977266782788E-2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5.3072518010668368E-2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5.8518570204823206E-2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5.6164446504589183E-2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6.22564009399309E-2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5.7970567265674733E-2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5.8474675561531297E-2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6.3515548893978702E-2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5.9425994669072502E-2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6.2140843157527881E-2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5.9413588397530193E-2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6.1151850436963251E-2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6.3599782040318908E-2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5.4222057579622396E-2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5.0418748355352871E-2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4.9054056578198724E-2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4.6033683285120253E-2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5.2374279782741562E-2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4.9637271670191163E-2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5.4970602432081517E-2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5.1818855627082883E-2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4.7842870329218856E-2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4.5509953383359614E-2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5.1104320476820897E-2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4.6889853481237864E-2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6.1241538496904058E-2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6.0758398277453329E-2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6.409973992541973E-2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5.6670713099715053E-2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6.4066510232820395E-2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6.0419678372684471E-2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6.4547984633764877E-2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6.2104661745787437E-2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7.0942949732781369E-2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7.582603905027252E-2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6.3706997660295084E-2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5.7573961244967498E-2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6.5472164228164598E-2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6.6915902742790134E-2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6.5362492231569647E-2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5.7549157406692641E-2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6.9146879501890579E-2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6.0595453631653307E-2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8.1988949075375572E-2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8.3897086930132092E-2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7.2281690450413327E-2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8.3192511116328527E-2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6.9947963468847352E-2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7.9680128017957985E-2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8.6629185847006296E-2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8.1980887697072458E-2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8.5365314498338618E-2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8.0319320130082472E-2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7.8682890255686422E-2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7.8793564701839847E-2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6.5209310738205684E-2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6.5199810560545801E-2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7.1604438420356908E-2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7.4267967397269263E-2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5.7201875256312817E-2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7.2408482082856107E-2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6.7606515760068708E-2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7.0612846834794851E-2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6.6660502035358338E-2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6.6300741613599223E-2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6.5892823125168087E-2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7.9751792484278328E-2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0.1238578420063241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0.12362360953555185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0.13514936347066953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0.1402006750550131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0.12368935903956668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0.12118689167654573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0.11468135399120594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0.12642470018618401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0.12654023641736667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0.12331929905445094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0.1343523344901052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0.13723314211996085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8.4023378874477972E-2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8.1134989959412263E-2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7.6237027648563327E-2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7.1455342850156534E-2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7.5394695256717714E-2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7.9322831446981157E-2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0.13365254911508528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0.13128036000444743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0.12227316910152375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0.1288867631872288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0.13119644001845243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0.12010394013023795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0.25232137310001734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0.25759903493657976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0.25363610774844481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0.27998038172206785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0.26015468823005494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0.24433716083559842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0.19574843478255954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0.21069228235683402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0.21689002672537505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0.19398898710072543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0.2226394473979012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0.24249875588276049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0.14589259942473021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0.11648343471827038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0.11337811217029525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0.10653894850321377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0.13054015292696897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0.11209394438260767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0.10103097719845922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0.10216550703853411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7.985301452080229E-2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9.916819981983549E-2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8.5222548935093512E-2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9.668044490595773E-2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">
      <c r="A92" s="110">
        <f t="shared" si="47"/>
        <v>92</v>
      </c>
      <c r="B92" s="35">
        <f>+NAC!A93</f>
        <v>45383</v>
      </c>
      <c r="C92" s="24">
        <f ca="1">+NAC_d!CR93</f>
        <v>8.8236703425243368E-2</v>
      </c>
      <c r="D92" s="24">
        <f ca="1">+NAC_d!CH93</f>
        <v>8.371294146853403E-2</v>
      </c>
      <c r="E92" s="24">
        <f ca="1">+NAC_d!CQ93</f>
        <v>9.0281600213603541E-2</v>
      </c>
      <c r="F92" s="24">
        <f t="shared" ca="1" si="48"/>
        <v>-6.5686587450695111E-3</v>
      </c>
      <c r="H92" s="24">
        <f>+GBA_d!$AB120</f>
        <v>9.3648138716882823E-2</v>
      </c>
      <c r="I92" s="24">
        <f>+GBA_d!$Q120</f>
        <v>8.9696701302629078E-2</v>
      </c>
      <c r="J92" s="24">
        <f>+GBA_d!$Z120</f>
        <v>9.2029917292759222E-2</v>
      </c>
      <c r="K92" s="24">
        <f t="shared" si="49"/>
        <v>-2.3332159901301441E-3</v>
      </c>
      <c r="M92" s="24">
        <f>+PAM_d!$AB120</f>
        <v>8.688356346619619E-2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8.7331232760028632E-2</v>
      </c>
      <c r="S92" s="24">
        <f>+NOA_d!$Q120</f>
        <v>9.0961241703975793E-2</v>
      </c>
      <c r="T92" s="24">
        <f>+NOA_d!$Z120</f>
        <v>9.3166727768576152E-2</v>
      </c>
      <c r="U92" s="24">
        <f t="shared" si="51"/>
        <v>-2.2054860646003593E-3</v>
      </c>
      <c r="W92" s="24">
        <f>+NEA_d!$AB120</f>
        <v>6.3044674017483704E-2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7.7234264401254471E-2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8.4434376939079403E-2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-6.5686587450695111E-3</v>
      </c>
      <c r="AN92" s="48">
        <f t="shared" si="56"/>
        <v>-2.3332159901301441E-3</v>
      </c>
      <c r="AO92" s="48">
        <f t="shared" si="57"/>
        <v>-4.0636929621575835E-3</v>
      </c>
      <c r="AP92" s="48">
        <f t="shared" si="58"/>
        <v>-2.2054860646003593E-3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-1.5642381011714557E-3</v>
      </c>
      <c r="BB92" s="48">
        <f t="shared" si="65"/>
        <v>-5.4478798772385673E-4</v>
      </c>
      <c r="BC92" s="48">
        <f t="shared" si="66"/>
        <v>-1.3813534426327563E-3</v>
      </c>
      <c r="BD92" s="48">
        <f t="shared" si="67"/>
        <v>-9.2190289008381443E-4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">
      <c r="A93" s="110">
        <f t="shared" si="47"/>
        <v>93</v>
      </c>
      <c r="B93" s="35">
        <f>+NAC!A94</f>
        <v>45413</v>
      </c>
      <c r="C93" s="24">
        <f ca="1">+NAC_d!CR94</f>
        <v>4.2036841254163626E-2</v>
      </c>
      <c r="D93" s="24">
        <f ca="1">+NAC_d!CH94</f>
        <v>4.276729855921757E-2</v>
      </c>
      <c r="E93" s="24">
        <f ca="1">+NAC_d!CQ94</f>
        <v>4.0822962724566869E-2</v>
      </c>
      <c r="F93" s="24">
        <f t="shared" ca="1" si="48"/>
        <v>1.9443358346507011E-3</v>
      </c>
      <c r="H93" s="24">
        <f>+GBA_d!$AB121</f>
        <v>4.7156084097495388E-2</v>
      </c>
      <c r="I93" s="24">
        <f>+GBA_d!$Q121</f>
        <v>4.5673941853353828E-2</v>
      </c>
      <c r="J93" s="24">
        <f>+GBA_d!$Z121</f>
        <v>4.0975822130604023E-2</v>
      </c>
      <c r="K93" s="24">
        <f t="shared" si="49"/>
        <v>4.698119722749805E-3</v>
      </c>
      <c r="M93" s="24">
        <f>+PAM_d!$AB121</f>
        <v>4.512193212374993E-2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4.6897304195300693E-2</v>
      </c>
      <c r="S93" s="24">
        <f>+NOA_d!$Q121</f>
        <v>4.2607850251359602E-2</v>
      </c>
      <c r="T93" s="24">
        <f>+NOA_d!$Z121</f>
        <v>4.0871838027619845E-2</v>
      </c>
      <c r="U93" s="24">
        <f t="shared" si="51"/>
        <v>1.7360122237397579E-3</v>
      </c>
      <c r="W93" s="24">
        <f>+NEA_d!$AB121</f>
        <v>4.4364623211678555E-2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4.7569297019254275E-2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5.0660204017039856E-2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1.9443358346507011E-3</v>
      </c>
      <c r="AN93" s="48">
        <f t="shared" si="56"/>
        <v>4.698119722749805E-3</v>
      </c>
      <c r="AO93" s="48">
        <f t="shared" si="57"/>
        <v>4.140041653962756E-3</v>
      </c>
      <c r="AP93" s="48">
        <f t="shared" si="58"/>
        <v>1.7360122237397579E-3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4.698119722749805E-3</v>
      </c>
      <c r="AY93" s="35">
        <f t="shared" si="46"/>
        <v>45413</v>
      </c>
      <c r="BA93" s="48">
        <f t="shared" ca="1" si="64"/>
        <v>-8.4329321865672657E-4</v>
      </c>
      <c r="BB93" s="48">
        <f t="shared" si="65"/>
        <v>4.7096467427646765E-4</v>
      </c>
      <c r="BC93" s="48">
        <f t="shared" si="66"/>
        <v>-2.9924039327792568E-4</v>
      </c>
      <c r="BD93" s="48">
        <f t="shared" si="67"/>
        <v>-7.4515485150918514E-4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">
      <c r="A94" s="110">
        <f t="shared" si="47"/>
        <v>94</v>
      </c>
      <c r="B94" s="35">
        <f>+NAC!A95</f>
        <v>45444</v>
      </c>
      <c r="C94" s="24">
        <f ca="1">+NAC_d!CR95</f>
        <v>4.5630433252631608E-2</v>
      </c>
      <c r="D94" s="24">
        <f ca="1">+NAC_d!CH95</f>
        <v>4.3918397368829742E-2</v>
      </c>
      <c r="E94" s="24">
        <f ca="1">+NAC_d!CQ95</f>
        <v>4.7095124208664352E-2</v>
      </c>
      <c r="F94" s="24">
        <f t="shared" ca="1" si="48"/>
        <v>-3.1767268398346094E-3</v>
      </c>
      <c r="H94" s="24">
        <f>+GBA_d!$AB122</f>
        <v>5.0552972466689994E-2</v>
      </c>
      <c r="I94" s="24">
        <f>+GBA_d!$Q122</f>
        <v>3.8149736703471993E-2</v>
      </c>
      <c r="J94" s="24">
        <f>+GBA_d!$Z122</f>
        <v>4.5465041670347928E-2</v>
      </c>
      <c r="K94" s="24">
        <f t="shared" si="49"/>
        <v>-7.3153049668759351E-3</v>
      </c>
      <c r="M94" s="24">
        <f>+PAM_d!$AB122</f>
        <v>5.3671637301123454E-2</v>
      </c>
      <c r="N94" s="24">
        <f>+PAM_d!$Q122</f>
        <v>4.628913343451968E-2</v>
      </c>
      <c r="O94" s="24">
        <f>+PAM_d!$Z122</f>
        <v>4.8416864066570309E-2</v>
      </c>
      <c r="P94" s="24">
        <f t="shared" si="50"/>
        <v>-2.1277306320506284E-3</v>
      </c>
      <c r="R94" s="24">
        <f>+NOA_d!$AB122</f>
        <v>5.3293074729232393E-2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5.2076042145826396E-2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5.4602380969317243E-2</v>
      </c>
      <c r="AC94" s="24">
        <f>+CUY_d!$Q122</f>
        <v>4.9946027994659747E-2</v>
      </c>
      <c r="AD94" s="24">
        <f>+CUY_d!$Z122</f>
        <v>4.9570196994469518E-2</v>
      </c>
      <c r="AE94" s="24">
        <f t="shared" si="53"/>
        <v>3.7583100019022986E-4</v>
      </c>
      <c r="AG94" s="24">
        <f>+PAT_d!$AB122</f>
        <v>5.402350783993537E-2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-3.1767268398346094E-3</v>
      </c>
      <c r="AN94" s="48">
        <f t="shared" si="56"/>
        <v>-7.3153049668759351E-3</v>
      </c>
      <c r="AO94" s="48">
        <f t="shared" si="57"/>
        <v>-2.1277306320506284E-3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3.7583100019022986E-4</v>
      </c>
      <c r="AS94" s="48">
        <f t="shared" si="61"/>
        <v>1.0550330350524995E-3</v>
      </c>
      <c r="AU94" s="48">
        <f t="shared" si="62"/>
        <v>-7.3153049668759351E-3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-6.0839067229948951E-4</v>
      </c>
      <c r="BB94" s="48">
        <f t="shared" si="65"/>
        <v>7.2573923058649736E-4</v>
      </c>
      <c r="BC94" s="48">
        <f t="shared" si="66"/>
        <v>1.9974486857312254E-4</v>
      </c>
      <c r="BD94" s="48">
        <f t="shared" si="67"/>
        <v>-8.222627746739356E-4</v>
      </c>
      <c r="BE94" s="48">
        <f t="shared" si="68"/>
        <v>-8.5502428431868027E-4</v>
      </c>
      <c r="BF94" s="48">
        <f t="shared" si="69"/>
        <v>-7.2626757393641961E-4</v>
      </c>
      <c r="BG94" s="48">
        <f t="shared" si="70"/>
        <v>6.3302296934268176E-4</v>
      </c>
    </row>
    <row r="95" spans="1:59" x14ac:dyDescent="0.2">
      <c r="A95" s="110">
        <f t="shared" si="47"/>
        <v>95</v>
      </c>
      <c r="B95" s="35">
        <f>+NAC!A96</f>
        <v>45474</v>
      </c>
      <c r="C95" s="24">
        <f ca="1">+NAC_d!CR96</f>
        <v>4.0477404418397089E-2</v>
      </c>
      <c r="D95" s="24">
        <f ca="1">+NAC_d!CH96</f>
        <v>3.8219638385001309E-2</v>
      </c>
      <c r="E95" s="24">
        <f ca="1">+NAC_d!CQ96</f>
        <v>4.2219878735694216E-2</v>
      </c>
      <c r="F95" s="24">
        <f t="shared" ref="F95:F107" ca="1" si="71">+D95-E95</f>
        <v>-4.0002403506929074E-3</v>
      </c>
      <c r="H95" s="24">
        <f>+GBA_d!$AB123</f>
        <v>4.5821875287473279E-2</v>
      </c>
      <c r="I95" s="24">
        <f>+GBA_d!$Q123</f>
        <v>3.8088379082729329E-2</v>
      </c>
      <c r="J95" s="24">
        <f>+GBA_d!$Z123</f>
        <v>4.1829663921379767E-2</v>
      </c>
      <c r="K95" s="24">
        <f t="shared" ref="K95:K107" si="72">+I95-J95</f>
        <v>-3.7412848386504383E-3</v>
      </c>
      <c r="M95" s="24">
        <f>+PAM_d!$AB123</f>
        <v>4.5158412027438866E-2</v>
      </c>
      <c r="N95" s="24">
        <f>+PAM_d!$Q123</f>
        <v>3.7155521960914983E-2</v>
      </c>
      <c r="O95" s="24">
        <f>+PAM_d!$Z123</f>
        <v>4.1496378326234762E-2</v>
      </c>
      <c r="P95" s="24">
        <f t="shared" ref="P95:P107" si="73">+N95-O95</f>
        <v>-4.3408563653197785E-3</v>
      </c>
      <c r="R95" s="24">
        <f>+NOA_d!$AB123</f>
        <v>4.1339768650686892E-2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4.9646797982992874E-2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4.867572627861616E-2</v>
      </c>
      <c r="AC95" s="24">
        <f>+CUY_d!$Q123</f>
        <v>4.1611507428660044E-2</v>
      </c>
      <c r="AD95" s="24">
        <f>+CUY_d!$Z123</f>
        <v>5.0669044332173563E-2</v>
      </c>
      <c r="AE95" s="24">
        <f t="shared" ref="AE95:AE107" si="76">+AC95-AD95</f>
        <v>-9.0575369035135189E-3</v>
      </c>
      <c r="AG95" s="24">
        <f>+PAT_d!$AB123</f>
        <v>4.348120165363567E-2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-4.0002403506929074E-3</v>
      </c>
      <c r="AN95" s="48">
        <f t="shared" ref="AN95:AN107" si="80">+K95</f>
        <v>-3.7412848386504383E-3</v>
      </c>
      <c r="AO95" s="48">
        <f t="shared" ref="AO95:AO107" si="81">+P95</f>
        <v>-4.3408563653197785E-3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-9.0575369035135189E-3</v>
      </c>
      <c r="AS95" s="48">
        <f t="shared" ref="AS95:AS107" si="85">+AJ95</f>
        <v>-7.4292807044984421E-4</v>
      </c>
      <c r="AU95" s="48">
        <f t="shared" ref="AU95:AU107" si="86">+MIN(AN95:AS95)</f>
        <v>-9.0575369035135189E-3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-4.9770721585814159E-4</v>
      </c>
      <c r="BB95" s="48">
        <f t="shared" ref="BB95:BB107" si="90">+AVERAGE(AN84:AN95)</f>
        <v>7.7030392911616363E-4</v>
      </c>
      <c r="BC95" s="48">
        <f t="shared" ref="BC95:BC107" si="91">+AVERAGE(AO84:AO95)</f>
        <v>2.9762269881959219E-4</v>
      </c>
      <c r="BD95" s="48">
        <f t="shared" ref="BD95:BD107" si="92">+AVERAGE(AP84:AP95)</f>
        <v>-1.0375756758483901E-3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-1.1008573309696328E-3</v>
      </c>
      <c r="BG95" s="48">
        <f t="shared" ref="BG95:BG107" si="95">+AVERAGE(AS84:AS95)</f>
        <v>9.3825347483145194E-4</v>
      </c>
    </row>
    <row r="96" spans="1:59" x14ac:dyDescent="0.2">
      <c r="A96" s="110">
        <f t="shared" si="47"/>
        <v>96</v>
      </c>
      <c r="B96" s="35">
        <f>+NAC!A97</f>
        <v>45505</v>
      </c>
      <c r="C96" s="24">
        <f ca="1">+NAC_d!CR97</f>
        <v>4.1792046432949537E-2</v>
      </c>
      <c r="D96" s="24">
        <f ca="1">+NAC_d!CH97</f>
        <v>4.197027713681023E-2</v>
      </c>
      <c r="E96" s="24">
        <f ca="1">+NAC_d!CQ97</f>
        <v>4.2459749083666232E-2</v>
      </c>
      <c r="F96" s="24">
        <f t="shared" ca="1" si="71"/>
        <v>-4.8947194685600159E-4</v>
      </c>
      <c r="H96" s="24">
        <f>+GBA_d!$AB124</f>
        <v>4.2702963366413105E-2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4.0469006145300357E-2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4.9436641560065997E-2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4.2736388206328302E-2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4.5258710974260152E-2</v>
      </c>
      <c r="AC96" s="24">
        <f>+CUY_d!$Q124</f>
        <v>4.5877752814030837E-2</v>
      </c>
      <c r="AD96" s="24">
        <f>+CUY_d!$Z124</f>
        <v>4.3625223770517252E-2</v>
      </c>
      <c r="AE96" s="24">
        <f t="shared" si="76"/>
        <v>2.2525290435135847E-3</v>
      </c>
      <c r="AG96" s="24">
        <f>+PAT_d!$AB124</f>
        <v>4.5886056735169101E-2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-4.8947194685600159E-4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2.2525290435135847E-3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-1.3930319543395038E-3</v>
      </c>
      <c r="BB96" s="48">
        <f t="shared" si="90"/>
        <v>3.2509098763178201E-5</v>
      </c>
      <c r="BC96" s="48">
        <f t="shared" si="91"/>
        <v>-4.0469158113517106E-4</v>
      </c>
      <c r="BD96" s="48">
        <f t="shared" si="92"/>
        <v>-2.3327923790291138E-3</v>
      </c>
      <c r="BE96" s="48">
        <f t="shared" si="93"/>
        <v>-1.5986975545857114E-3</v>
      </c>
      <c r="BF96" s="48">
        <f t="shared" si="94"/>
        <v>-1.6438271445897157E-3</v>
      </c>
      <c r="BG96" s="48">
        <f t="shared" si="95"/>
        <v>1.1894540983585038E-3</v>
      </c>
    </row>
    <row r="97" spans="1:59" x14ac:dyDescent="0.2">
      <c r="A97" s="110">
        <f t="shared" si="47"/>
        <v>97</v>
      </c>
      <c r="B97" s="35">
        <f>+NAC!A98</f>
        <v>45536</v>
      </c>
      <c r="C97" s="24">
        <f ca="1">+NAC_d!CR98</f>
        <v>3.4695626047584804E-2</v>
      </c>
      <c r="D97" s="24">
        <f ca="1">+NAC_d!CH98</f>
        <v>3.2916553445529129E-2</v>
      </c>
      <c r="E97" s="24">
        <f ca="1">+NAC_d!CQ98</f>
        <v>3.5809926077421617E-2</v>
      </c>
      <c r="F97" s="24">
        <f t="shared" ca="1" si="71"/>
        <v>-2.8933726318924879E-3</v>
      </c>
      <c r="H97" s="24">
        <f>+GBA_d!$AB125</f>
        <v>3.1922619469322289E-2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2.8827882507055813E-2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3.0343461493471446E-2</v>
      </c>
      <c r="S97" s="24">
        <f>+NOA_d!$Q125</f>
        <v>3.2607280005396033E-2</v>
      </c>
      <c r="T97" s="24">
        <f>+NOA_d!$Z125</f>
        <v>3.6916904038646337E-2</v>
      </c>
      <c r="U97" s="24">
        <f t="shared" si="74"/>
        <v>-4.3096240332503033E-3</v>
      </c>
      <c r="W97" s="24">
        <f>+NEA_d!$AB125</f>
        <v>2.7445290850181436E-2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2.900779398404163E-2</v>
      </c>
      <c r="AC97" s="24">
        <f>+CUY_d!$Q125</f>
        <v>2.8863231979810111E-2</v>
      </c>
      <c r="AD97" s="24">
        <f>+CUY_d!$Z125</f>
        <v>3.004893770839856E-2</v>
      </c>
      <c r="AE97" s="24">
        <f t="shared" si="76"/>
        <v>-1.1857057285884487E-3</v>
      </c>
      <c r="AG97" s="24">
        <f>+PAT_d!$AB125</f>
        <v>3.489517092897465E-2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-2.8933726318924879E-3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-4.3096240332503033E-3</v>
      </c>
      <c r="AQ97" s="48">
        <f t="shared" si="83"/>
        <v>-9.875346083150216E-4</v>
      </c>
      <c r="AR97" s="48">
        <f t="shared" si="84"/>
        <v>-1.1857057285884487E-3</v>
      </c>
      <c r="AS97" s="48">
        <f t="shared" si="85"/>
        <v>-9.757219242538806E-4</v>
      </c>
      <c r="AU97" s="48">
        <f t="shared" si="86"/>
        <v>-4.3096240332503033E-3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-2.3444814193273413E-3</v>
      </c>
      <c r="BB97" s="48">
        <f t="shared" si="90"/>
        <v>-6.1779585856010699E-4</v>
      </c>
      <c r="BC97" s="48">
        <f t="shared" si="91"/>
        <v>-1.1165175484328012E-3</v>
      </c>
      <c r="BD97" s="48">
        <f t="shared" si="92"/>
        <v>-3.1522456402414134E-3</v>
      </c>
      <c r="BE97" s="48">
        <f t="shared" si="93"/>
        <v>-2.1955850707162106E-3</v>
      </c>
      <c r="BF97" s="48">
        <f t="shared" si="94"/>
        <v>-2.7639997313335294E-3</v>
      </c>
      <c r="BG97" s="48">
        <f t="shared" si="95"/>
        <v>1.8700359153078772E-4</v>
      </c>
    </row>
    <row r="98" spans="1:59" x14ac:dyDescent="0.2">
      <c r="A98" s="110">
        <f t="shared" si="47"/>
        <v>98</v>
      </c>
      <c r="B98" s="35">
        <f>+NAC!A99</f>
        <v>45566</v>
      </c>
      <c r="C98" s="24">
        <f ca="1">+NAC_d!CR99</f>
        <v>2.7023203067354284E-2</v>
      </c>
      <c r="D98" s="24">
        <f ca="1">+NAC_d!CH99</f>
        <v>2.4175868442555037E-2</v>
      </c>
      <c r="E98" s="24">
        <f ca="1">+NAC_d!CQ99</f>
        <v>2.9332237267633898E-2</v>
      </c>
      <c r="F98" s="24">
        <f t="shared" ca="1" si="71"/>
        <v>-5.1563688250788609E-3</v>
      </c>
      <c r="H98" s="24">
        <f>+GBA_d!$AB126</f>
        <v>2.6469104181843228E-2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2.3779549049378845E-2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2.4594932054191831E-2</v>
      </c>
      <c r="S98" s="24">
        <f>+NOA_d!$Q126</f>
        <v>2.2421390143041675E-2</v>
      </c>
      <c r="T98" s="24">
        <f>+NOA_d!$Z126</f>
        <v>2.9418443762675217E-2</v>
      </c>
      <c r="U98" s="24">
        <f t="shared" si="74"/>
        <v>-6.997053619633542E-3</v>
      </c>
      <c r="W98" s="24">
        <f>+NEA_d!$AB126</f>
        <v>2.3680418553078564E-2</v>
      </c>
      <c r="X98" s="24">
        <f>+NEA_d!$Q126</f>
        <v>2.4536199459760599E-2</v>
      </c>
      <c r="Y98" s="24">
        <f>+NEA_d!$Z126</f>
        <v>2.7970953084903716E-2</v>
      </c>
      <c r="Z98" s="24">
        <f t="shared" si="75"/>
        <v>-3.4347536251431166E-3</v>
      </c>
      <c r="AB98" s="24">
        <f>+CUY_d!$AB126</f>
        <v>2.3937836192412743E-2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3.0351038652308704E-2</v>
      </c>
      <c r="AH98" s="24">
        <f>+PAT_d!$Q126</f>
        <v>3.2393977082985304E-2</v>
      </c>
      <c r="AI98" s="24">
        <f>+PAT_d!$Z126</f>
        <v>3.4927932192869937E-2</v>
      </c>
      <c r="AJ98" s="24">
        <f t="shared" si="77"/>
        <v>-2.5339551098846336E-3</v>
      </c>
      <c r="AK98" s="24"/>
      <c r="AL98" s="35">
        <f t="shared" si="78"/>
        <v>45566</v>
      </c>
      <c r="AM98" s="48">
        <f t="shared" ca="1" si="79"/>
        <v>-5.1563688250788609E-3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-6.997053619633542E-3</v>
      </c>
      <c r="AQ98" s="48">
        <f t="shared" si="83"/>
        <v>-3.4347536251431166E-3</v>
      </c>
      <c r="AR98" s="48">
        <f t="shared" si="84"/>
        <v>-7.8006871147779933E-3</v>
      </c>
      <c r="AS98" s="48">
        <f t="shared" si="85"/>
        <v>-2.5339551098846336E-3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-2.5130075235636116E-3</v>
      </c>
      <c r="BB98" s="48">
        <f t="shared" si="90"/>
        <v>-1.2730001177909493E-3</v>
      </c>
      <c r="BC98" s="48">
        <f t="shared" si="91"/>
        <v>-1.1370235131275368E-3</v>
      </c>
      <c r="BD98" s="48">
        <f t="shared" si="92"/>
        <v>-3.515085855630077E-3</v>
      </c>
      <c r="BE98" s="48">
        <f t="shared" si="93"/>
        <v>-1.8272591439091694E-3</v>
      </c>
      <c r="BF98" s="48">
        <f t="shared" si="94"/>
        <v>-3.5622234907915309E-3</v>
      </c>
      <c r="BG98" s="48">
        <f t="shared" si="95"/>
        <v>3.789797881666631E-5</v>
      </c>
    </row>
    <row r="99" spans="1:59" x14ac:dyDescent="0.2">
      <c r="A99" s="110">
        <f t="shared" si="47"/>
        <v>99</v>
      </c>
      <c r="B99" s="35">
        <f>+NAC!A100</f>
        <v>45597</v>
      </c>
      <c r="C99" s="24">
        <f ca="1">+NAC_d!CR100</f>
        <v>2.4312115528343003E-2</v>
      </c>
      <c r="D99" s="24">
        <f ca="1">+NAC_d!CH100</f>
        <v>1.9836584370602761E-2</v>
      </c>
      <c r="E99" s="24">
        <f ca="1">+NAC_d!CQ100</f>
        <v>2.7118469181419025E-2</v>
      </c>
      <c r="F99" s="24">
        <f t="shared" ca="1" si="71"/>
        <v>-7.2818848108162637E-3</v>
      </c>
      <c r="H99" s="24">
        <f>+GBA_d!$AB127</f>
        <v>2.9290475322146348E-2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2.40521561880922E-2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2.2665005656923753E-2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1.7592271543113824E-2</v>
      </c>
      <c r="X99" s="24">
        <f>+NEA_d!$Q127</f>
        <v>1.5344089120745474E-2</v>
      </c>
      <c r="Y99" s="24">
        <f>+NEA_d!$Z127</f>
        <v>2.2385401162976271E-2</v>
      </c>
      <c r="Z99" s="24">
        <f t="shared" si="75"/>
        <v>-7.0413120422307962E-3</v>
      </c>
      <c r="AB99" s="24">
        <f>+CUY_d!$AB127</f>
        <v>2.4364593776162291E-2</v>
      </c>
      <c r="AC99" s="24">
        <f>+CUY_d!$Q127</f>
        <v>1.8155233465360521E-2</v>
      </c>
      <c r="AD99" s="24">
        <f>+CUY_d!$Z127</f>
        <v>2.5271244309559959E-2</v>
      </c>
      <c r="AE99" s="24">
        <f t="shared" si="76"/>
        <v>-7.1160108441994385E-3</v>
      </c>
      <c r="AG99" s="24">
        <f>+PAT_d!$AB127</f>
        <v>3.3671607941891057E-2</v>
      </c>
      <c r="AH99" s="24">
        <f>+PAT_d!$Q127</f>
        <v>3.4183507307252947E-2</v>
      </c>
      <c r="AI99" s="24">
        <f>+PAT_d!$Z127</f>
        <v>3.3853340427951073E-2</v>
      </c>
      <c r="AJ99" s="24">
        <f t="shared" si="77"/>
        <v>3.3016687930187416E-4</v>
      </c>
      <c r="AK99" s="24"/>
      <c r="AL99" s="35">
        <f t="shared" si="78"/>
        <v>45597</v>
      </c>
      <c r="AM99" s="48">
        <f t="shared" ca="1" si="79"/>
        <v>-7.2818848108162637E-3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-7.0413120422307962E-3</v>
      </c>
      <c r="AR99" s="48">
        <f t="shared" si="84"/>
        <v>-7.1160108441994385E-3</v>
      </c>
      <c r="AS99" s="48">
        <f t="shared" si="85"/>
        <v>3.3016687930187416E-4</v>
      </c>
      <c r="AU99" s="48">
        <f t="shared" si="86"/>
        <v>-8.3923790598681158E-3</v>
      </c>
      <c r="AV99" s="48">
        <f t="shared" si="87"/>
        <v>3.3016687930187416E-4</v>
      </c>
      <c r="AY99" s="35">
        <f t="shared" si="88"/>
        <v>45597</v>
      </c>
      <c r="BA99" s="48">
        <f t="shared" ca="1" si="89"/>
        <v>-3.513706725439917E-3</v>
      </c>
      <c r="BB99" s="48">
        <f t="shared" si="90"/>
        <v>-2.3230730324254232E-3</v>
      </c>
      <c r="BC99" s="48">
        <f t="shared" si="91"/>
        <v>-2.0557900967970166E-3</v>
      </c>
      <c r="BD99" s="48">
        <f t="shared" si="92"/>
        <v>-4.6515990569203081E-3</v>
      </c>
      <c r="BE99" s="48">
        <f t="shared" si="93"/>
        <v>-3.077015198361214E-3</v>
      </c>
      <c r="BF99" s="48">
        <f t="shared" si="94"/>
        <v>-4.8717712089536014E-3</v>
      </c>
      <c r="BG99" s="48">
        <f t="shared" si="95"/>
        <v>-1.1557330226162159E-4</v>
      </c>
    </row>
    <row r="100" spans="1:59" x14ac:dyDescent="0.2">
      <c r="A100" s="110">
        <f t="shared" si="47"/>
        <v>100</v>
      </c>
      <c r="B100" s="35">
        <f>+NAC!A101</f>
        <v>45627</v>
      </c>
      <c r="C100" s="24">
        <f ca="1">+NAC_d!CR101</f>
        <v>2.7026890319125085E-2</v>
      </c>
      <c r="D100" s="24">
        <f ca="1">+NAC_d!CH101</f>
        <v>2.6407517045550444E-2</v>
      </c>
      <c r="E100" s="24">
        <f ca="1">+NAC_d!CQ101</f>
        <v>2.752052421449469E-2</v>
      </c>
      <c r="F100" s="24">
        <f t="shared" ca="1" si="71"/>
        <v>-1.1130071689442467E-3</v>
      </c>
      <c r="H100" s="24">
        <f>+GBA_d!$AB128</f>
        <v>2.9485981661851568E-2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2.5343702706857263E-2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2.7810983696910263E-2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2.622657864317679E-2</v>
      </c>
      <c r="X100" s="24">
        <f>+NEA_d!$Q128</f>
        <v>2.8515670699953199E-2</v>
      </c>
      <c r="Y100" s="24">
        <f>+NEA_d!$Z128</f>
        <v>3.3736508412449906E-2</v>
      </c>
      <c r="Z100" s="24">
        <f t="shared" si="75"/>
        <v>-5.2208377124967065E-3</v>
      </c>
      <c r="AB100" s="24">
        <f>+CUY_d!$AB128</f>
        <v>2.3892832452539592E-2</v>
      </c>
      <c r="AC100" s="24">
        <f>+CUY_d!$Q128</f>
        <v>2.2580074932327943E-2</v>
      </c>
      <c r="AD100" s="24">
        <f>+CUY_d!$Z128</f>
        <v>2.3337231431090899E-2</v>
      </c>
      <c r="AE100" s="24">
        <f t="shared" si="76"/>
        <v>-7.5715649876295643E-4</v>
      </c>
      <c r="AG100" s="24">
        <f>+PAT_d!$AB128</f>
        <v>2.7851526714851582E-2</v>
      </c>
      <c r="AH100" s="24">
        <f>+PAT_d!$Q128</f>
        <v>2.7152206913485744E-2</v>
      </c>
      <c r="AI100" s="24">
        <f>+PAT_d!$Z128</f>
        <v>2.7934706101089501E-2</v>
      </c>
      <c r="AJ100" s="24">
        <f t="shared" si="77"/>
        <v>-7.8249918760375792E-4</v>
      </c>
      <c r="AK100" s="24"/>
      <c r="AL100" s="35">
        <f t="shared" si="78"/>
        <v>45627</v>
      </c>
      <c r="AM100" s="48">
        <f t="shared" ca="1" si="79"/>
        <v>-1.1130071689442467E-3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-5.2208377124967065E-3</v>
      </c>
      <c r="AR100" s="48">
        <f t="shared" si="84"/>
        <v>-7.5715649876295643E-4</v>
      </c>
      <c r="AS100" s="48">
        <f t="shared" si="85"/>
        <v>-7.8249918760375792E-4</v>
      </c>
      <c r="AU100" s="48">
        <f t="shared" si="86"/>
        <v>-5.2208377124967065E-3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-4.3071295256765412E-3</v>
      </c>
      <c r="BB100" s="48">
        <f t="shared" si="90"/>
        <v>-2.8902779576991757E-3</v>
      </c>
      <c r="BC100" s="48">
        <f t="shared" si="91"/>
        <v>-2.2418243735399432E-3</v>
      </c>
      <c r="BD100" s="48">
        <f t="shared" si="92"/>
        <v>-5.1988111065895031E-3</v>
      </c>
      <c r="BE100" s="48">
        <f t="shared" si="93"/>
        <v>-3.7107144840257309E-3</v>
      </c>
      <c r="BF100" s="48">
        <f t="shared" si="94"/>
        <v>-4.68575187948711E-3</v>
      </c>
      <c r="BG100" s="48">
        <f t="shared" si="95"/>
        <v>-2.6106447935825283E-5</v>
      </c>
    </row>
    <row r="101" spans="1:59" x14ac:dyDescent="0.2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2.0313052447504143E-2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2.2255229165350832E-2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2.578980432795186E-2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2.3594323100458281E-2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1.9616196104095929E-2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2.5776571769978274E-2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-3.9706223524632782E-3</v>
      </c>
      <c r="BB101" s="48">
        <f t="shared" si="90"/>
        <v>-2.5776709050360038E-3</v>
      </c>
      <c r="BC101" s="48">
        <f t="shared" si="91"/>
        <v>-1.7507631483065222E-3</v>
      </c>
      <c r="BD101" s="48">
        <f t="shared" si="92"/>
        <v>-4.7478368026339273E-3</v>
      </c>
      <c r="BE101" s="48">
        <f t="shared" si="93"/>
        <v>-3.5340306984251537E-3</v>
      </c>
      <c r="BF101" s="48">
        <f t="shared" si="94"/>
        <v>-3.2637696413198394E-3</v>
      </c>
      <c r="BG101" s="48">
        <f t="shared" si="95"/>
        <v>-4.7896562518133051E-4</v>
      </c>
    </row>
    <row r="102" spans="1:59" x14ac:dyDescent="0.2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1.9260120867534036E-2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2.3145707801264459E-2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2.2982142944881989E-2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1.6943554330393962E-2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2.3033555782055126E-2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3.1263989234330047E-2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-2.7528284515648815E-3</v>
      </c>
      <c r="BB102" s="48">
        <f t="shared" si="90"/>
        <v>-2.0583967681253776E-3</v>
      </c>
      <c r="BC102" s="48">
        <f t="shared" si="91"/>
        <v>-1.3602843218368614E-3</v>
      </c>
      <c r="BD102" s="48">
        <f t="shared" si="92"/>
        <v>-3.2441352094298992E-3</v>
      </c>
      <c r="BE102" s="48">
        <f t="shared" si="93"/>
        <v>-2.5252728790044845E-3</v>
      </c>
      <c r="BF102" s="48">
        <f t="shared" si="94"/>
        <v>-2.3586614551923866E-3</v>
      </c>
      <c r="BG102" s="48">
        <f t="shared" si="95"/>
        <v>2.4351807664024783E-5</v>
      </c>
    </row>
    <row r="103" spans="1:59" x14ac:dyDescent="0.2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2.7488465202895274E-2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2.5812247416053813E-2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3.4773667726162749E-2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2.6926418892792459E-2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2.6594155263412356E-2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2.3945068643010048E-2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-1.7029108822252577E-3</v>
      </c>
      <c r="BB103" s="48">
        <f t="shared" si="90"/>
        <v>-1.5681395042900041E-3</v>
      </c>
      <c r="BC103" s="48">
        <f t="shared" si="91"/>
        <v>-5.3022245239903176E-4</v>
      </c>
      <c r="BD103" s="48">
        <f t="shared" si="92"/>
        <v>-2.2867934290650891E-3</v>
      </c>
      <c r="BE103" s="48">
        <f t="shared" si="93"/>
        <v>-2.4057590009117039E-4</v>
      </c>
      <c r="BF103" s="48">
        <f t="shared" si="94"/>
        <v>-1.634080736615547E-3</v>
      </c>
      <c r="BG103" s="48">
        <f t="shared" si="95"/>
        <v>-1.8045171783394784E-4</v>
      </c>
    </row>
    <row r="104" spans="1:59" x14ac:dyDescent="0.2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2.4912680001540899E-2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2.7486716669819833E-2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2.5398078007703218E-2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2.6788738041607418E-2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2.6474999166263169E-2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2.5384557944603259E-2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-1.0515980498548294E-3</v>
      </c>
      <c r="BB104" s="48">
        <f t="shared" si="90"/>
        <v>-1.3352238193745276E-3</v>
      </c>
      <c r="BC104" s="48">
        <f t="shared" si="91"/>
        <v>-9.9260242577263E-5</v>
      </c>
      <c r="BD104" s="48">
        <f t="shared" si="92"/>
        <v>-1.7827975738194575E-3</v>
      </c>
      <c r="BE104" s="48">
        <f t="shared" si="93"/>
        <v>-1.2715988544154122E-4</v>
      </c>
      <c r="BF104" s="48">
        <f t="shared" si="94"/>
        <v>-1.1450413574408309E-3</v>
      </c>
      <c r="BG104" s="48">
        <f t="shared" si="95"/>
        <v>-9.4300719648110487E-5</v>
      </c>
    </row>
    <row r="105" spans="1:59" x14ac:dyDescent="0.2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2.0722153238006635E-2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2.0442213044213231E-2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1.7188961725667751E-2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1.9295461885477039E-2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1.9839534076989906E-2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2.050671826137429E-2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-1.5521172668852372E-3</v>
      </c>
      <c r="BB105" s="48">
        <f t="shared" si="90"/>
        <v>-2.0938921485371873E-3</v>
      </c>
      <c r="BC105" s="48">
        <f t="shared" si="91"/>
        <v>-7.7398921065861359E-4</v>
      </c>
      <c r="BD105" s="48">
        <f t="shared" si="92"/>
        <v>-1.9982782370609464E-3</v>
      </c>
      <c r="BE105" s="48">
        <f t="shared" si="93"/>
        <v>-1.6719956033391567E-4</v>
      </c>
      <c r="BF105" s="48">
        <f t="shared" si="94"/>
        <v>-1.2398321240406445E-3</v>
      </c>
      <c r="BG105" s="48">
        <f t="shared" si="95"/>
        <v>-4.0361122690901752E-5</v>
      </c>
    </row>
    <row r="106" spans="1:59" x14ac:dyDescent="0.2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2.6900952873126549E-2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1.8832184514149031E-2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1.7371432704318179E-2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1.8530568732153307E-2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1.3640258734829658E-2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2.2582190966098592E-2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-1.7975965424394762E-3</v>
      </c>
      <c r="BB106" s="48">
        <f t="shared" si="90"/>
        <v>-1.8251353238534589E-3</v>
      </c>
      <c r="BC106" s="48">
        <f t="shared" si="91"/>
        <v>-8.4616879832753267E-4</v>
      </c>
      <c r="BD106" s="48">
        <f t="shared" si="92"/>
        <v>-1.8062954794100621E-3</v>
      </c>
      <c r="BE106" s="48">
        <f t="shared" si="93"/>
        <v>-5.8266079324294695E-4</v>
      </c>
      <c r="BF106" s="48">
        <f t="shared" si="94"/>
        <v>-1.7313182381870074E-3</v>
      </c>
      <c r="BG106" s="48">
        <f t="shared" si="95"/>
        <v>-2.8850835197063995E-4</v>
      </c>
    </row>
    <row r="107" spans="1:59" x14ac:dyDescent="0.2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2.4037667672990093E-2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2.5546909837286469E-2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2.2134544193969319E-2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2.0615372782579744E-2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2.1272431945761117E-2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2.3669576018752636E-2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-1.6398445791111678E-3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-1.2870137465291938E-3</v>
      </c>
      <c r="BE107" s="48">
        <f t="shared" si="93"/>
        <v>-7.4088113611346185E-4</v>
      </c>
      <c r="BF107" s="48">
        <f t="shared" si="94"/>
        <v>-1.0097065358131336E-3</v>
      </c>
      <c r="BG107" s="48">
        <f t="shared" si="95"/>
        <v>-5.5651416491910488E-4</v>
      </c>
    </row>
    <row r="108" spans="1:59" x14ac:dyDescent="0.2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2.0160190295862801E-2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2.0102034895641108E-2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1.8880799509898738E-2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1.6569708714531783E-2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2.07746392572703E-2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1.9434474487064923E-2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-1.7922684466521084E-3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-1.7698719389351119E-3</v>
      </c>
      <c r="BE108" s="48">
        <f t="shared" ref="BE108" si="118">+AVERAGE(AQ97:AQ108)</f>
        <v>-1.1575753737756618E-3</v>
      </c>
      <c r="BF108" s="48">
        <f t="shared" ref="BF108" si="119">+AVERAGE(AR97:AR108)</f>
        <v>-1.6413755096042111E-3</v>
      </c>
      <c r="BG108" s="48">
        <f t="shared" ref="BG108" si="120">+AVERAGE(AS97:AS108)</f>
        <v>-8.7236241714905294E-4</v>
      </c>
    </row>
    <row r="109" spans="1:59" x14ac:dyDescent="0.2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1.6541527121712862E-2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1.7271269866423467E-2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1.8855355656806516E-2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1.3198988276363677E-2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2.0681855800108728E-2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2.2422388239942359E-2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-1.6190667951161049E-3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-1.6469934510963309E-3</v>
      </c>
      <c r="BE109" s="48">
        <f t="shared" ref="BE109" si="143">+AVERAGE(AQ98:AQ109)</f>
        <v>-1.0116703761093675E-3</v>
      </c>
      <c r="BF109" s="48">
        <f t="shared" ref="BF109" si="144">+AVERAGE(AR98:AR109)</f>
        <v>-1.5826351681391682E-3</v>
      </c>
      <c r="BG109" s="48">
        <f t="shared" ref="BG109" si="145">+AVERAGE(AS98:AS109)</f>
        <v>-9.5007911753145857E-4</v>
      </c>
    </row>
    <row r="110" spans="1:59" x14ac:dyDescent="0.2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2.2385740262766518E-2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2.1416164117825875E-2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2.0478832399964064E-2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2.0239112906350387E-2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2.5157513381551366E-2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2.2760911535921302E-2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-1.218895360418415E-3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-8.1272761429992035E-4</v>
      </c>
      <c r="BF110" s="48">
        <f t="shared" ref="BF110" si="169">+AVERAGE(AR99:AR110)</f>
        <v>-7.2261226039690063E-4</v>
      </c>
      <c r="BG110" s="48">
        <f t="shared" ref="BG110" si="170">+AVERAGE(AS99:AS110)</f>
        <v>-8.2853604029016947E-4</v>
      </c>
    </row>
    <row r="111" spans="1:59" x14ac:dyDescent="0.2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2.7812183871139595E-2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2.5667499923279991E-2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2.6433879899809165E-2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2.347801770583402E-2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3.1363720376265114E-2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2.4451532260724607E-2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-5.5452350475955947E-4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-1.2799112574235494E-4</v>
      </c>
      <c r="BF111" s="48">
        <f t="shared" ref="BF111" si="194">+AVERAGE(AR100:AR111)</f>
        <v>-7.1791563517572168E-5</v>
      </c>
      <c r="BG111" s="48">
        <f t="shared" ref="BG111" si="195">+AVERAGE(AS100:AS111)</f>
        <v>-9.2298774233294056E-4</v>
      </c>
    </row>
    <row r="112" spans="1:59" x14ac:dyDescent="0.2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2.8608764409353338E-2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2.9136077973891839E-2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2.679968493006113E-2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3.0557912540949639E-2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3.0329968682189401E-2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2.7369208310039861E-2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">
      <c r="A113" s="110">
        <f t="shared" si="47"/>
        <v>113</v>
      </c>
      <c r="B113" s="35">
        <f>+NAC!A114</f>
        <v>46023</v>
      </c>
      <c r="C113" s="24">
        <f ca="1">+NAC_d!CR114</f>
        <v>2.8948380274889107E-2</v>
      </c>
      <c r="D113" s="48">
        <f ca="1">+NAC_d!CH114</f>
        <v>3.2694845975706155E-2</v>
      </c>
      <c r="E113" s="48">
        <f ca="1">+NAC_d!CQ114</f>
        <v>2.6530493485237283E-2</v>
      </c>
      <c r="F113" s="48">
        <f t="shared" ref="F113" ca="1" si="221">+D113-E113</f>
        <v>6.1643524904688718E-3</v>
      </c>
      <c r="H113" s="24">
        <f>+GBA_d!$AB141</f>
        <v>2.7409222701656688E-2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2.7770901238227674E-2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2.8575429161813659E-2</v>
      </c>
      <c r="S113" s="24">
        <f>+NOA_d!$Q141</f>
        <v>3.078007670081373E-2</v>
      </c>
      <c r="T113" s="24">
        <f>+NOA_d!$Z141</f>
        <v>2.6232222975902664E-2</v>
      </c>
      <c r="U113" s="24">
        <f t="shared" ref="U113" si="224">+S113-T113</f>
        <v>4.5478537249110662E-3</v>
      </c>
      <c r="W113" s="24">
        <f>+NEA_d!$AB141</f>
        <v>3.6894727502019053E-2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2.9954829125893534E-2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2.9290577531422057E-2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6.1643524904688718E-3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4.5478537249110662E-3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3.1166449915561351E-4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8.8242224893351573E-4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  <row r="114" spans="1:59" x14ac:dyDescent="0.2">
      <c r="A114" s="110">
        <f t="shared" si="47"/>
        <v>114</v>
      </c>
      <c r="B114" s="35">
        <f>+NAC!A115</f>
        <v>46054</v>
      </c>
      <c r="C114" s="24">
        <f ca="1">+NAC_d!CR115</f>
        <v>2.9139400101468427E-2</v>
      </c>
      <c r="D114" s="48">
        <f ca="1">+NAC_d!CH115</f>
        <v>3.1760534177841748E-2</v>
      </c>
      <c r="E114" s="48">
        <f ca="1">+NAC_d!CQ115</f>
        <v>2.7855792129381163E-2</v>
      </c>
      <c r="F114" s="48">
        <f t="shared" ref="F114" ca="1" si="246">+D114-E114</f>
        <v>3.9047420484605855E-3</v>
      </c>
      <c r="H114" s="24">
        <f>+GBA_d!$AB142</f>
        <v>2.2637757137825343E-2</v>
      </c>
      <c r="I114" s="24">
        <f>+GBA_d!$Q142</f>
        <v>2.7216668580999137E-2</v>
      </c>
      <c r="J114" s="24">
        <f>+GBA_d!$Z142</f>
        <v>2.5790228002219751E-2</v>
      </c>
      <c r="K114" s="24">
        <f t="shared" ref="K114" si="247">+I114-J114</f>
        <v>1.4264405787793866E-3</v>
      </c>
      <c r="M114" s="24">
        <f>+PAM_d!$AB142</f>
        <v>2.7925615925714853E-2</v>
      </c>
      <c r="N114" s="24">
        <f>+PAM_d!$Q142</f>
        <v>3.1169139071547614E-2</v>
      </c>
      <c r="O114" s="24">
        <f>+PAM_d!$Z142</f>
        <v>2.9829349354225876E-2</v>
      </c>
      <c r="P114" s="24">
        <f t="shared" ref="P114" si="248">+N114-O114</f>
        <v>1.3397897173217377E-3</v>
      </c>
      <c r="R114" s="24">
        <f>+NOA_d!$AB142</f>
        <v>3.2271620328833128E-2</v>
      </c>
      <c r="S114" s="24">
        <f>+NOA_d!$Q142</f>
        <v>3.7234874183085243E-2</v>
      </c>
      <c r="T114" s="24">
        <f>+NOA_d!$Z142</f>
        <v>3.5413133665149088E-2</v>
      </c>
      <c r="U114" s="24">
        <f t="shared" ref="U114" si="249">+S114-T114</f>
        <v>1.8217405179361545E-3</v>
      </c>
      <c r="W114" s="24">
        <f>+NEA_d!$AB142</f>
        <v>2.8794805874284402E-2</v>
      </c>
      <c r="X114" s="24">
        <f>+NEA_d!$Q142</f>
        <v>3.37339142358144E-2</v>
      </c>
      <c r="Y114" s="24">
        <f>+NEA_d!$Z142</f>
        <v>2.7983768929103592E-2</v>
      </c>
      <c r="Z114" s="24">
        <f t="shared" ref="Z114" si="250">+X114-Y114</f>
        <v>5.7501453067108077E-3</v>
      </c>
      <c r="AB114" s="24">
        <f>+CUY_d!$AB142</f>
        <v>3.0182090405606488E-2</v>
      </c>
      <c r="AC114" s="24">
        <f>+CUY_d!$Q142</f>
        <v>3.6132617403523026E-2</v>
      </c>
      <c r="AD114" s="24">
        <f>+CUY_d!$Z142</f>
        <v>3.0718541277013678E-2</v>
      </c>
      <c r="AE114" s="24">
        <f t="shared" ref="AE114" si="251">+AC114-AD114</f>
        <v>5.4140761265093484E-3</v>
      </c>
      <c r="AG114" s="24">
        <f>+PAT_d!$AB142</f>
        <v>2.8710154388338793E-2</v>
      </c>
      <c r="AH114" s="24">
        <f>+PAT_d!$Q142</f>
        <v>3.2996002222483334E-2</v>
      </c>
      <c r="AI114" s="24">
        <f>+PAT_d!$Z142</f>
        <v>3.0877062873508887E-2</v>
      </c>
      <c r="AJ114" s="24">
        <f t="shared" ref="AJ114" si="252">+AH114-AI114</f>
        <v>2.1189393489744468E-3</v>
      </c>
      <c r="AL114" s="35">
        <f t="shared" ref="AL114" si="253">+B114</f>
        <v>46054</v>
      </c>
      <c r="AM114" s="48">
        <f t="shared" ref="AM114" ca="1" si="254">+F114</f>
        <v>3.9047420484605855E-3</v>
      </c>
      <c r="AN114" s="48">
        <f t="shared" ref="AN114" si="255">+K114</f>
        <v>1.4264405787793866E-3</v>
      </c>
      <c r="AO114" s="48">
        <f t="shared" ref="AO114" si="256">+P114</f>
        <v>1.3397897173217377E-3</v>
      </c>
      <c r="AP114" s="48">
        <f t="shared" ref="AP114" si="257">+U114</f>
        <v>1.8217405179361545E-3</v>
      </c>
      <c r="AQ114" s="48">
        <f t="shared" ref="AQ114" si="258">+Z114</f>
        <v>5.7501453067108077E-3</v>
      </c>
      <c r="AR114" s="48">
        <f t="shared" ref="AR114" si="259">+AE114</f>
        <v>5.4140761265093484E-3</v>
      </c>
      <c r="AS114" s="48">
        <f t="shared" ref="AS114" si="260">+AJ114</f>
        <v>2.1189393489744468E-3</v>
      </c>
      <c r="AU114" s="48">
        <f t="shared" ref="AU114" si="261">+MIN(AN114:AS114)</f>
        <v>1.3397897173217377E-3</v>
      </c>
      <c r="AV114" s="48">
        <f t="shared" ref="AV114" si="262">+MAX(AN114:AS114)</f>
        <v>5.7501453067108077E-3</v>
      </c>
      <c r="AY114" s="35">
        <f t="shared" ref="AY114" si="263">+AL114</f>
        <v>46054</v>
      </c>
      <c r="BA114" s="48">
        <f t="shared" ref="BA114" ca="1" si="264">+AVERAGE(AM103:AM114)</f>
        <v>4.3540286306648079E-4</v>
      </c>
      <c r="BB114" s="48">
        <f t="shared" ref="BB114" si="265">+AVERAGE(AN103:AN114)</f>
        <v>5.6723724192458969E-4</v>
      </c>
      <c r="BC114" s="48">
        <f t="shared" ref="BC114" si="266">+AVERAGE(AO103:AO114)</f>
        <v>4.1240439232019072E-4</v>
      </c>
      <c r="BD114" s="48">
        <f t="shared" ref="BD114" si="267">+AVERAGE(AP103:AP114)</f>
        <v>7.1566497371481719E-4</v>
      </c>
      <c r="BE114" s="48">
        <f t="shared" ref="BE114" si="268">+AVERAGE(AQ103:AQ114)</f>
        <v>1.5909057993889568E-3</v>
      </c>
      <c r="BF114" s="48">
        <f t="shared" ref="BF114" si="269">+AVERAGE(AR103:AR114)</f>
        <v>4.3270423827681165E-4</v>
      </c>
      <c r="BG114" s="48">
        <f t="shared" ref="BG114" si="270">+AVERAGE(AS103:AS114)</f>
        <v>-6.6857857431758727E-4</v>
      </c>
    </row>
    <row r="115" spans="1:59" x14ac:dyDescent="0.2">
      <c r="A115" s="110">
        <f t="shared" si="47"/>
        <v>115</v>
      </c>
      <c r="B115" s="35">
        <f>+NAC!A116</f>
        <v>46082</v>
      </c>
      <c r="C115" s="24">
        <f ca="1">+NAC_d!CR116</f>
        <v>3.3700368492285859E-2</v>
      </c>
      <c r="D115" s="48">
        <f ca="1">+NAC_d!CH116</f>
        <v>3.5026832850413969E-2</v>
      </c>
      <c r="E115" s="48">
        <f ca="1">+NAC_d!CQ116</f>
        <v>3.2669202434892686E-2</v>
      </c>
      <c r="F115" s="48">
        <f t="shared" ref="F115" ca="1" si="271">+D115-E115</f>
        <v>2.3576304155212835E-3</v>
      </c>
      <c r="H115" s="24">
        <f>+GBA_d!$AB143</f>
        <v>2.3489555215720603E-2</v>
      </c>
      <c r="I115" s="24">
        <f>+GBA_d!$Q143</f>
        <v>3.2728895512366574E-2</v>
      </c>
      <c r="J115" s="24">
        <f>+GBA_d!$Z143</f>
        <v>3.4062220516427599E-2</v>
      </c>
      <c r="K115" s="24">
        <f t="shared" ref="K115" si="272">+I115-J115</f>
        <v>-1.3333250040610256E-3</v>
      </c>
      <c r="M115" s="24">
        <f>+PAM_d!$AB143</f>
        <v>2.2655790254422437E-2</v>
      </c>
      <c r="N115" s="24">
        <f>+PAM_d!$Q143</f>
        <v>3.2891374386761374E-2</v>
      </c>
      <c r="O115" s="24">
        <f>+PAM_d!$Z143</f>
        <v>3.2037047154137133E-2</v>
      </c>
      <c r="P115" s="24">
        <f t="shared" ref="P115" si="273">+N115-O115</f>
        <v>8.5432723262424126E-4</v>
      </c>
      <c r="R115" s="24">
        <f>+NOA_d!$AB143</f>
        <v>3.0032922797559092E-2</v>
      </c>
      <c r="S115" s="24">
        <f>+NOA_d!$Q143</f>
        <v>3.9628534954032402E-2</v>
      </c>
      <c r="T115" s="24">
        <f>+NOA_d!$Z143</f>
        <v>3.8855376218236648E-2</v>
      </c>
      <c r="U115" s="24">
        <f t="shared" ref="U115" si="274">+S115-T115</f>
        <v>7.7315873579575367E-4</v>
      </c>
      <c r="W115" s="24">
        <f>+NEA_d!$AB143</f>
        <v>3.6879809371859862E-2</v>
      </c>
      <c r="X115" s="24">
        <f>+NEA_d!$Q143</f>
        <v>4.2665576972313213E-2</v>
      </c>
      <c r="Y115" s="24">
        <f>+NEA_d!$Z143</f>
        <v>3.8335304740657161E-2</v>
      </c>
      <c r="Z115" s="24">
        <f t="shared" ref="Z115" si="275">+X115-Y115</f>
        <v>4.3302722316560516E-3</v>
      </c>
      <c r="AB115" s="24">
        <f>+CUY_d!$AB143</f>
        <v>2.2941421935644524E-2</v>
      </c>
      <c r="AC115" s="24">
        <f>+CUY_d!$Q143</f>
        <v>3.2716640159506039E-2</v>
      </c>
      <c r="AD115" s="24">
        <f>+CUY_d!$Z143</f>
        <v>3.1027548827926354E-2</v>
      </c>
      <c r="AE115" s="24">
        <f t="shared" ref="AE115" si="276">+AC115-AD115</f>
        <v>1.6890913315796841E-3</v>
      </c>
      <c r="AG115" s="24">
        <f>+PAT_d!$AB143</f>
        <v>1.4721574329326748E-2</v>
      </c>
      <c r="AH115" s="24">
        <f>+PAT_d!$Q143</f>
        <v>2.4101465762356611E-2</v>
      </c>
      <c r="AI115" s="24">
        <f>+PAT_d!$Z143</f>
        <v>2.3394240176973558E-2</v>
      </c>
      <c r="AJ115" s="24">
        <f t="shared" ref="AJ115" si="277">+AH115-AI115</f>
        <v>7.0722558538305336E-4</v>
      </c>
      <c r="AL115" s="35">
        <f t="shared" ref="AL115" si="278">+B115</f>
        <v>46082</v>
      </c>
      <c r="AM115" s="48">
        <f t="shared" ref="AM115" ca="1" si="279">+F115</f>
        <v>2.3576304155212835E-3</v>
      </c>
      <c r="AN115" s="48">
        <f t="shared" ref="AN115" si="280">+K115</f>
        <v>-1.3333250040610256E-3</v>
      </c>
      <c r="AO115" s="48">
        <f t="shared" ref="AO115" si="281">+P115</f>
        <v>8.5432723262424126E-4</v>
      </c>
      <c r="AP115" s="48">
        <f t="shared" ref="AP115" si="282">+U115</f>
        <v>7.7315873579575367E-4</v>
      </c>
      <c r="AQ115" s="48">
        <f t="shared" ref="AQ115" si="283">+Z115</f>
        <v>4.3302722316560516E-3</v>
      </c>
      <c r="AR115" s="48">
        <f t="shared" ref="AR115" si="284">+AE115</f>
        <v>1.6890913315796841E-3</v>
      </c>
      <c r="AS115" s="48">
        <f t="shared" ref="AS115" si="285">+AJ115</f>
        <v>7.0722558538305336E-4</v>
      </c>
      <c r="AU115" s="48">
        <f t="shared" ref="AU115" si="286">+MIN(AN115:AS115)</f>
        <v>-1.3333250040610256E-3</v>
      </c>
      <c r="AV115" s="48">
        <f t="shared" ref="AV115" si="287">+MAX(AN115:AS115)</f>
        <v>4.3302722316560516E-3</v>
      </c>
      <c r="AY115" s="35">
        <f t="shared" ref="AY115" si="288">+AL115</f>
        <v>46082</v>
      </c>
      <c r="BA115" s="48">
        <f t="shared" ref="BA115" ca="1" si="289">+AVERAGE(AM104:AM115)</f>
        <v>3.577181105583286E-5</v>
      </c>
      <c r="BB115" s="48">
        <f t="shared" ref="BB115" si="290">+AVERAGE(AN104:AN115)</f>
        <v>-3.1338737045325898E-4</v>
      </c>
      <c r="BC115" s="48">
        <f t="shared" ref="BC115" si="291">+AVERAGE(AO104:AO115)</f>
        <v>-2.2301699599284555E-4</v>
      </c>
      <c r="BD115" s="48">
        <f t="shared" ref="BD115" si="292">+AVERAGE(AP104:AP115)</f>
        <v>1.3130617107863044E-4</v>
      </c>
      <c r="BE115" s="48">
        <f t="shared" ref="BE115" si="293">+AVERAGE(AQ104:AQ115)</f>
        <v>1.0637512929230948E-3</v>
      </c>
      <c r="BF115" s="48">
        <f t="shared" ref="BF115" si="294">+AVERAGE(AR104:AR115)</f>
        <v>-1.98234604151896E-4</v>
      </c>
      <c r="BG115" s="48">
        <f t="shared" ref="BG115" si="295">+AVERAGE(AS104:AS115)</f>
        <v>-4.8156221340273087E-4</v>
      </c>
    </row>
    <row r="116" spans="1:59" x14ac:dyDescent="0.2">
      <c r="A116" s="110">
        <f t="shared" si="47"/>
        <v>116</v>
      </c>
      <c r="B116" s="35">
        <f>+NAC!A117</f>
        <v>46113</v>
      </c>
      <c r="C116" s="24">
        <f ca="1">+NAC_d!CR117</f>
        <v>2.5894355190117402E-2</v>
      </c>
      <c r="D116" s="48">
        <f ca="1">+NAC_d!CH117</f>
        <v>2.3547591443225491E-2</v>
      </c>
      <c r="E116" s="48">
        <f ca="1">+NAC_d!CQ117</f>
        <v>2.7358215889700777E-2</v>
      </c>
      <c r="F116" s="48">
        <f t="shared" ref="F116" ca="1" si="296">+D116-E116</f>
        <v>-3.8106244464752859E-3</v>
      </c>
      <c r="H116" s="24">
        <f>+GBA_d!$AB144</f>
        <v>2.5429594704486691E-2</v>
      </c>
      <c r="I116" s="24">
        <f>+GBA_d!$Q144</f>
        <v>2.4973977914594769E-2</v>
      </c>
      <c r="J116" s="24">
        <f>+GBA_d!$Z144</f>
        <v>2.8620033018773583E-2</v>
      </c>
      <c r="K116" s="24">
        <f t="shared" ref="K116" si="297">+I116-J116</f>
        <v>-3.6460551041788136E-3</v>
      </c>
      <c r="M116" s="24">
        <f>+PAM_d!$AB144</f>
        <v>2.3560981554960447E-2</v>
      </c>
      <c r="N116" s="24">
        <f>+PAM_d!$Q144</f>
        <v>2.1757723865698075E-2</v>
      </c>
      <c r="O116" s="24">
        <f>+PAM_d!$Z144</f>
        <v>2.4643546650770842E-2</v>
      </c>
      <c r="P116" s="24">
        <f t="shared" ref="P116" si="298">+N116-O116</f>
        <v>-2.8858227850727669E-3</v>
      </c>
      <c r="R116" s="24">
        <f>+NOA_d!$AB144</f>
        <v>2.2720501104275703E-2</v>
      </c>
      <c r="S116" s="24">
        <f>+NOA_d!$Q144</f>
        <v>2.373146353607436E-2</v>
      </c>
      <c r="T116" s="24">
        <f>+NOA_d!$Z144</f>
        <v>2.9908537343087627E-2</v>
      </c>
      <c r="U116" s="24">
        <f t="shared" ref="U116" si="299">+S116-T116</f>
        <v>-6.1770738070132669E-3</v>
      </c>
      <c r="W116" s="24">
        <f>+NEA_d!$AB144</f>
        <v>2.762233513412804E-2</v>
      </c>
      <c r="X116" s="24">
        <f>+NEA_d!$Q144</f>
        <v>2.6869314897212115E-2</v>
      </c>
      <c r="Y116" s="24">
        <f>+NEA_d!$Z144</f>
        <v>2.9501435829099476E-2</v>
      </c>
      <c r="Z116" s="24">
        <f t="shared" ref="Z116" si="300">+X116-Y116</f>
        <v>-2.6321209318873606E-3</v>
      </c>
      <c r="AB116" s="24">
        <f>+CUY_d!$AB144</f>
        <v>1.9420217693629782E-2</v>
      </c>
      <c r="AC116" s="24">
        <f>+CUY_d!$Q144</f>
        <v>1.7302337046719796E-2</v>
      </c>
      <c r="AD116" s="24">
        <f>+CUY_d!$Z144</f>
        <v>2.5668790801302466E-2</v>
      </c>
      <c r="AE116" s="24">
        <f t="shared" ref="AE116" si="301">+AC116-AD116</f>
        <v>-8.36645375458267E-3</v>
      </c>
      <c r="AG116" s="24">
        <f>+PAT_d!$AB144</f>
        <v>2.5035457248946624E-2</v>
      </c>
      <c r="AH116" s="24">
        <f>+PAT_d!$Q144</f>
        <v>2.4284948415043139E-2</v>
      </c>
      <c r="AI116" s="24">
        <f>+PAT_d!$Z144</f>
        <v>2.7241358472480215E-2</v>
      </c>
      <c r="AJ116" s="24">
        <f t="shared" ref="AJ116" si="302">+AH116-AI116</f>
        <v>-2.9564100574370755E-3</v>
      </c>
      <c r="AL116" s="35">
        <f t="shared" ref="AL116" si="303">+B116</f>
        <v>46113</v>
      </c>
      <c r="AM116" s="48">
        <f t="shared" ref="AM116" ca="1" si="304">+F116</f>
        <v>-3.8106244464752859E-3</v>
      </c>
      <c r="AN116" s="48">
        <f t="shared" ref="AN116" si="305">+K116</f>
        <v>-3.6460551041788136E-3</v>
      </c>
      <c r="AO116" s="48">
        <f t="shared" ref="AO116" si="306">+P116</f>
        <v>-2.8858227850727669E-3</v>
      </c>
      <c r="AP116" s="48">
        <f t="shared" ref="AP116" si="307">+U116</f>
        <v>-6.1770738070132669E-3</v>
      </c>
      <c r="AQ116" s="48">
        <f t="shared" ref="AQ116" si="308">+Z116</f>
        <v>-2.6321209318873606E-3</v>
      </c>
      <c r="AR116" s="48">
        <f t="shared" ref="AR116" si="309">+AE116</f>
        <v>-8.36645375458267E-3</v>
      </c>
      <c r="AS116" s="48">
        <f t="shared" ref="AS116" si="310">+AJ116</f>
        <v>-2.9564100574370755E-3</v>
      </c>
      <c r="AU116" s="48">
        <f t="shared" ref="AU116" si="311">+MIN(AN116:AS116)</f>
        <v>-8.36645375458267E-3</v>
      </c>
      <c r="AV116" s="48">
        <f t="shared" ref="AV116" si="312">+MAX(AN116:AS116)</f>
        <v>-2.6321209318873606E-3</v>
      </c>
      <c r="AY116" s="35">
        <f t="shared" ref="AY116" si="313">+AL116</f>
        <v>46113</v>
      </c>
      <c r="BA116" s="48">
        <f t="shared" ref="BA116" ca="1" si="314">+AVERAGE(AM105:AM116)</f>
        <v>-3.857048297650767E-4</v>
      </c>
      <c r="BB116" s="48">
        <f t="shared" ref="BB116" si="315">+AVERAGE(AN105:AN116)</f>
        <v>-6.5570631487279118E-4</v>
      </c>
      <c r="BC116" s="48">
        <f t="shared" ref="BC116" si="316">+AVERAGE(AO105:AO116)</f>
        <v>-5.5582335772421298E-4</v>
      </c>
      <c r="BD116" s="48">
        <f t="shared" ref="BD116" si="317">+AVERAGE(AP105:AP116)</f>
        <v>-7.0365532936807662E-4</v>
      </c>
      <c r="BE116" s="48">
        <f t="shared" ref="BE116" si="318">+AVERAGE(AQ105:AQ116)</f>
        <v>7.3769063696001635E-4</v>
      </c>
      <c r="BF116" s="48">
        <f t="shared" ref="BF116" si="319">+AVERAGE(AR105:AR116)</f>
        <v>-1.1408282283586109E-3</v>
      </c>
      <c r="BG116" s="48">
        <f t="shared" ref="BG116" si="320">+AVERAGE(AS105:AS116)</f>
        <v>-8.8433330791300635E-4</v>
      </c>
    </row>
    <row r="117" spans="1:59" x14ac:dyDescent="0.2">
      <c r="A117" s="110">
        <f t="shared" si="47"/>
        <v>117</v>
      </c>
      <c r="B117" s="35">
        <f>+NAC!A118</f>
        <v>46143</v>
      </c>
      <c r="C117" s="24">
        <f ca="1">+NAC_d!CR118</f>
        <v>2.1512800842431012E-2</v>
      </c>
      <c r="D117" s="48">
        <f ca="1">+NAC_d!CH118</f>
        <v>2.2068177985210102E-2</v>
      </c>
      <c r="E117" s="48">
        <f ca="1">+NAC_d!CQ118</f>
        <v>2.1083128503335713E-2</v>
      </c>
      <c r="F117" s="48">
        <f t="shared" ref="F117" ca="1" si="321">+D117-E117</f>
        <v>9.8504948187438934E-4</v>
      </c>
      <c r="H117" s="24">
        <f>+GBA_d!$AB145</f>
        <v>2.819631277119039E-2</v>
      </c>
      <c r="I117" s="24">
        <f>+GBA_d!$Q145</f>
        <v>2.3042589256544455E-2</v>
      </c>
      <c r="J117" s="24">
        <f>+GBA_d!$Z145</f>
        <v>2.2482922590706167E-2</v>
      </c>
      <c r="K117" s="24">
        <f t="shared" ref="K117" si="322">+I117-J117</f>
        <v>5.5966666583828761E-4</v>
      </c>
      <c r="M117" s="24">
        <f>+PAM_d!$AB145</f>
        <v>2.474112927858596E-2</v>
      </c>
      <c r="N117" s="24">
        <f>+PAM_d!$Q145</f>
        <v>2.0164445700630473E-2</v>
      </c>
      <c r="O117" s="24">
        <f>+PAM_d!$Z145</f>
        <v>1.9527665929980564E-2</v>
      </c>
      <c r="P117" s="24">
        <f t="shared" ref="P117" si="323">+N117-O117</f>
        <v>6.3677977064990898E-4</v>
      </c>
      <c r="R117" s="24">
        <f>+NOA_d!$AB145</f>
        <v>2.5845804999834909E-2</v>
      </c>
      <c r="S117" s="24">
        <f>+NOA_d!$Q145</f>
        <v>2.1206156804336906E-2</v>
      </c>
      <c r="T117" s="24">
        <f>+NOA_d!$Z145</f>
        <v>2.0535770590634161E-2</v>
      </c>
      <c r="U117" s="24">
        <f t="shared" ref="U117" si="324">+S117-T117</f>
        <v>6.7038621370274498E-4</v>
      </c>
      <c r="W117" s="24">
        <f>+NEA_d!$AB145</f>
        <v>3.3014349776413265E-2</v>
      </c>
      <c r="X117" s="24">
        <f>+NEA_d!$Q145</f>
        <v>2.724337105224417E-2</v>
      </c>
      <c r="Y117" s="24">
        <f>+NEA_d!$Z145</f>
        <v>2.5940277558414104E-2</v>
      </c>
      <c r="Z117" s="24">
        <f t="shared" ref="Z117" si="325">+X117-Y117</f>
        <v>1.3030934938300653E-3</v>
      </c>
      <c r="AB117" s="24">
        <f>+CUY_d!$AB145</f>
        <v>2.4261289549316389E-2</v>
      </c>
      <c r="AC117" s="24">
        <f>+CUY_d!$Q145</f>
        <v>1.9914348377035651E-2</v>
      </c>
      <c r="AD117" s="24">
        <f>+CUY_d!$Z145</f>
        <v>2.1441007165709181E-2</v>
      </c>
      <c r="AE117" s="24">
        <f t="shared" ref="AE117" si="326">+AC117-AD117</f>
        <v>-1.5266587886735294E-3</v>
      </c>
      <c r="AG117" s="24">
        <f>+PAT_d!$AB145</f>
        <v>2.1953218495307514E-2</v>
      </c>
      <c r="AH117" s="24">
        <f>+PAT_d!$Q145</f>
        <v>1.6446004155535876E-2</v>
      </c>
      <c r="AI117" s="24">
        <f>+PAT_d!$Z145</f>
        <v>1.6372634396686125E-2</v>
      </c>
      <c r="AJ117" s="24">
        <f t="shared" ref="AJ117" si="327">+AH117-AI117</f>
        <v>7.336975884975061E-5</v>
      </c>
      <c r="AL117" s="35">
        <f t="shared" ref="AL117" si="328">+B117</f>
        <v>46143</v>
      </c>
      <c r="AM117" s="48">
        <f t="shared" ref="AM117" ca="1" si="329">+F117</f>
        <v>9.8504948187438934E-4</v>
      </c>
      <c r="AN117" s="48">
        <f t="shared" ref="AN117" si="330">+K117</f>
        <v>5.5966666583828761E-4</v>
      </c>
      <c r="AO117" s="48">
        <f t="shared" ref="AO117" si="331">+P117</f>
        <v>6.3677977064990898E-4</v>
      </c>
      <c r="AP117" s="48">
        <f t="shared" ref="AP117" si="332">+U117</f>
        <v>6.7038621370274498E-4</v>
      </c>
      <c r="AQ117" s="48">
        <f t="shared" ref="AQ117" si="333">+Z117</f>
        <v>1.3030934938300653E-3</v>
      </c>
      <c r="AR117" s="48">
        <f t="shared" ref="AR117" si="334">+AE117</f>
        <v>-1.5266587886735294E-3</v>
      </c>
      <c r="AS117" s="48">
        <f t="shared" ref="AS117" si="335">+AJ117</f>
        <v>7.336975884975061E-5</v>
      </c>
      <c r="AU117" s="48">
        <f t="shared" ref="AU117" si="336">+MIN(AN117:AS117)</f>
        <v>-1.5266587886735294E-3</v>
      </c>
      <c r="AV117" s="48">
        <f t="shared" ref="AV117" si="337">+MAX(AN117:AS117)</f>
        <v>1.3030934938300653E-3</v>
      </c>
      <c r="AY117" s="35">
        <f t="shared" ref="AY117" si="338">+AL117</f>
        <v>46143</v>
      </c>
      <c r="BA117" s="48">
        <f t="shared" ref="BA117" ca="1" si="339">+AVERAGE(AM106:AM117)</f>
        <v>3.4873857867305048E-5</v>
      </c>
      <c r="BB117" s="48">
        <f t="shared" ref="BB117" si="340">+AVERAGE(AN106:AN117)</f>
        <v>-2.4190907378609147E-4</v>
      </c>
      <c r="BC117" s="48">
        <f t="shared" ref="BC117" si="341">+AVERAGE(AO106:AO117)</f>
        <v>-1.730328799189329E-4</v>
      </c>
      <c r="BD117" s="48">
        <f t="shared" ref="BD117" si="342">+AVERAGE(AP106:AP117)</f>
        <v>-5.7697683362967211E-4</v>
      </c>
      <c r="BE117" s="48">
        <f t="shared" ref="BE117" si="343">+AVERAGE(AQ106:AQ117)</f>
        <v>9.7145628210665302E-4</v>
      </c>
      <c r="BF117" s="48">
        <f t="shared" ref="BF117" si="344">+AVERAGE(AR106:AR117)</f>
        <v>-8.9623647044021848E-4</v>
      </c>
      <c r="BG117" s="48">
        <f t="shared" ref="BG117" si="345">+AVERAGE(AS106:AS117)</f>
        <v>-8.0458356352839744E-4</v>
      </c>
    </row>
    <row r="118" spans="1:59" x14ac:dyDescent="0.2">
      <c r="A118" s="110">
        <f t="shared" si="47"/>
        <v>118</v>
      </c>
      <c r="B118" s="35">
        <f>+NAC!A119</f>
        <v>46174</v>
      </c>
      <c r="C118" s="24">
        <f ca="1">+NAC_d!CR119</f>
        <v>1.8754380419992778E-2</v>
      </c>
      <c r="D118" s="48">
        <f ca="1">+NAC_d!CH119</f>
        <v>1.7655518726853892E-2</v>
      </c>
      <c r="E118" s="48">
        <f ca="1">+NAC_d!CQ119</f>
        <v>1.9808902813993612E-2</v>
      </c>
      <c r="F118" s="48">
        <f t="shared" ref="F118" ca="1" si="346">+D118-E118</f>
        <v>-2.1533840871397203E-3</v>
      </c>
      <c r="H118" s="24">
        <f>+GBA_d!$AB146</f>
        <v>2.5128809421552045E-2</v>
      </c>
      <c r="I118" s="24">
        <f>+GBA_d!$Q146</f>
        <v>1.7084898130644843E-2</v>
      </c>
      <c r="J118" s="24">
        <f>+GBA_d!$Z146</f>
        <v>1.9542594032492699E-2</v>
      </c>
      <c r="K118" s="24">
        <f t="shared" ref="K118" si="347">+I118-J118</f>
        <v>-2.4576959018478561E-3</v>
      </c>
      <c r="M118" s="24">
        <f>+PAM_d!$AB146</f>
        <v>2.5887027276499275E-2</v>
      </c>
      <c r="N118" s="24">
        <f>+PAM_d!$Q146</f>
        <v>1.9114938290822003E-2</v>
      </c>
      <c r="O118" s="24">
        <f>+PAM_d!$Z146</f>
        <v>2.2029181413496746E-2</v>
      </c>
      <c r="P118" s="24">
        <f t="shared" ref="P118" si="348">+N118-O118</f>
        <v>-2.9142431226747423E-3</v>
      </c>
      <c r="R118" s="24">
        <f>+NOA_d!$AB146</f>
        <v>2.1740415898077847E-2</v>
      </c>
      <c r="S118" s="24">
        <f>+NOA_d!$Q146</f>
        <v>1.5605212979206362E-2</v>
      </c>
      <c r="T118" s="24">
        <f>+NOA_d!$Z146</f>
        <v>1.8035351107343223E-2</v>
      </c>
      <c r="U118" s="24">
        <f t="shared" ref="U118" si="349">+S118-T118</f>
        <v>-2.4301381281368606E-3</v>
      </c>
      <c r="W118" s="24">
        <f>+NEA_d!$AB146</f>
        <v>2.7405510312167314E-2</v>
      </c>
      <c r="X118" s="24">
        <f>+NEA_d!$Q146</f>
        <v>1.9319036477773999E-2</v>
      </c>
      <c r="Y118" s="24">
        <f>+NEA_d!$Z146</f>
        <v>1.763123513555831E-2</v>
      </c>
      <c r="Z118" s="24">
        <f t="shared" ref="Z118" si="350">+X118-Y118</f>
        <v>1.687801342215689E-3</v>
      </c>
      <c r="AB118" s="24">
        <f>+CUY_d!$AB146</f>
        <v>1.9786553697260345E-2</v>
      </c>
      <c r="AC118" s="24">
        <f>+CUY_d!$Q146</f>
        <v>1.6074726989589339E-2</v>
      </c>
      <c r="AD118" s="24">
        <f>+CUY_d!$Z146</f>
        <v>1.5746200186639303E-2</v>
      </c>
      <c r="AE118" s="24">
        <f t="shared" ref="AE118" si="351">+AC118-AD118</f>
        <v>3.2852680295003545E-4</v>
      </c>
      <c r="AG118" s="24">
        <f>+PAT_d!$AB146</f>
        <v>2.0370890953751442E-2</v>
      </c>
      <c r="AH118" s="24">
        <f>+PAT_d!$Q146</f>
        <v>1.6803417710116841E-2</v>
      </c>
      <c r="AI118" s="24">
        <f>+PAT_d!$Z146</f>
        <v>1.7228283159776092E-2</v>
      </c>
      <c r="AJ118" s="24">
        <f t="shared" ref="AJ118" si="352">+AH118-AI118</f>
        <v>-4.2486544965925077E-4</v>
      </c>
      <c r="AL118" s="35">
        <f t="shared" ref="AL118" si="353">+B118</f>
        <v>46174</v>
      </c>
      <c r="AM118" s="48">
        <f t="shared" ref="AM118" ca="1" si="354">+F118</f>
        <v>-2.1533840871397203E-3</v>
      </c>
      <c r="AN118" s="48">
        <f t="shared" ref="AN118" si="355">+K118</f>
        <v>-2.4576959018478561E-3</v>
      </c>
      <c r="AO118" s="48">
        <f t="shared" ref="AO118" si="356">+P118</f>
        <v>-2.9142431226747423E-3</v>
      </c>
      <c r="AP118" s="48">
        <f t="shared" ref="AP118" si="357">+U118</f>
        <v>-2.4301381281368606E-3</v>
      </c>
      <c r="AQ118" s="48">
        <f t="shared" ref="AQ118" si="358">+Z118</f>
        <v>1.687801342215689E-3</v>
      </c>
      <c r="AR118" s="48">
        <f t="shared" ref="AR118" si="359">+AE118</f>
        <v>3.2852680295003545E-4</v>
      </c>
      <c r="AS118" s="48">
        <f t="shared" ref="AS118" si="360">+AJ118</f>
        <v>-4.2486544965925077E-4</v>
      </c>
      <c r="AU118" s="48">
        <f t="shared" ref="AU118" si="361">+MIN(AN118:AS118)</f>
        <v>-2.9142431226747423E-3</v>
      </c>
      <c r="AV118" s="48">
        <f t="shared" ref="AV118" si="362">+MAX(AN118:AS118)</f>
        <v>1.687801342215689E-3</v>
      </c>
      <c r="AY118" s="35">
        <f t="shared" ref="AY118" si="363">+AL118</f>
        <v>46174</v>
      </c>
      <c r="BA118" s="48">
        <f t="shared" ref="BA118" ca="1" si="364">+AVERAGE(AM107:AM118)</f>
        <v>3.6563169614611812E-4</v>
      </c>
      <c r="BB118" s="48">
        <f t="shared" ref="BB118" si="365">+AVERAGE(AN107:AN118)</f>
        <v>-1.0586514305081322E-4</v>
      </c>
      <c r="BC118" s="48">
        <f t="shared" ref="BC118" si="366">+AVERAGE(AO107:AO118)</f>
        <v>-1.6639599980202333E-4</v>
      </c>
      <c r="BD118" s="48">
        <f t="shared" ref="BD118" si="367">+AVERAGE(AP107:AP118)</f>
        <v>-3.9827403860017335E-4</v>
      </c>
      <c r="BE118" s="48">
        <f t="shared" ref="BE118" si="368">+AVERAGE(AQ107:AQ118)</f>
        <v>1.3819342678088227E-3</v>
      </c>
      <c r="BF118" s="48">
        <f t="shared" ref="BF118" si="369">+AVERAGE(AR107:AR118)</f>
        <v>-4.0869237273053843E-4</v>
      </c>
      <c r="BG118" s="48">
        <f t="shared" ref="BG118" si="370">+AVERAGE(AS107:AS118)</f>
        <v>-6.7976120797463846E-4</v>
      </c>
    </row>
    <row r="119" spans="1:59" x14ac:dyDescent="0.2">
      <c r="A119" s="110">
        <f t="shared" si="47"/>
        <v>119</v>
      </c>
      <c r="B119" s="35">
        <f>+NAC!A120</f>
        <v>46204</v>
      </c>
      <c r="C119" s="24">
        <f ca="1">+NAC_d!CR120</f>
        <v>2.1155341151382512E-2</v>
      </c>
      <c r="D119" s="48">
        <f ca="1">+NAC_d!CH120</f>
        <v>1.9775936901017754E-2</v>
      </c>
      <c r="E119" s="48">
        <f ca="1">+NAC_d!CQ120</f>
        <v>2.2529630051344229E-2</v>
      </c>
      <c r="F119" s="48">
        <f t="shared" ref="F119" ca="1" si="371">+D119-E119</f>
        <v>-2.753693150326475E-3</v>
      </c>
      <c r="H119" s="24">
        <f>+GBA_d!$AB147</f>
        <v>2.7859416873621257E-2</v>
      </c>
      <c r="I119" s="24">
        <f>+GBA_d!$Q147</f>
        <v>2.1055517525283118E-2</v>
      </c>
      <c r="J119" s="24">
        <f>+GBA_d!$Z147</f>
        <v>2.3486821568952099E-2</v>
      </c>
      <c r="K119" s="24">
        <f t="shared" ref="K119" si="372">+I119-J119</f>
        <v>-2.4313040436689803E-3</v>
      </c>
      <c r="M119" s="24">
        <f>+PAM_d!$AB147</f>
        <v>2.5293896649563496E-2</v>
      </c>
      <c r="N119" s="24">
        <f>+PAM_d!$Q147</f>
        <v>1.9276437272144342E-2</v>
      </c>
      <c r="O119" s="24">
        <f>+PAM_d!$Z147</f>
        <v>2.1114456448345198E-2</v>
      </c>
      <c r="P119" s="24">
        <f t="shared" ref="P119" si="373">+N119-O119</f>
        <v>-1.8380191762008558E-3</v>
      </c>
      <c r="R119" s="24">
        <f>+NOA_d!$AB147</f>
        <v>2.5187209495412866E-2</v>
      </c>
      <c r="S119" s="24">
        <f>+NOA_d!$Q147</f>
        <v>1.9833319599099397E-2</v>
      </c>
      <c r="T119" s="24">
        <f>+NOA_d!$Z147</f>
        <v>2.0969325170255404E-2</v>
      </c>
      <c r="U119" s="24">
        <f t="shared" ref="U119" si="374">+S119-T119</f>
        <v>-1.1360055711560069E-3</v>
      </c>
      <c r="W119" s="24">
        <f>+NEA_d!$AB147</f>
        <v>2.3504963805332624E-2</v>
      </c>
      <c r="X119" s="24">
        <f>+NEA_d!$Q147</f>
        <v>1.9389989911167804E-2</v>
      </c>
      <c r="Y119" s="24">
        <f>+NEA_d!$Z147</f>
        <v>1.9371318695082573E-2</v>
      </c>
      <c r="Z119" s="24">
        <f t="shared" ref="Z119" si="375">+X119-Y119</f>
        <v>1.8671216085230924E-5</v>
      </c>
      <c r="AB119" s="24">
        <f>+CUY_d!$AB147</f>
        <v>2.1431100481209331E-2</v>
      </c>
      <c r="AC119" s="24">
        <f>+CUY_d!$Q147</f>
        <v>1.6962815124855313E-2</v>
      </c>
      <c r="AD119" s="24">
        <f>+CUY_d!$Z147</f>
        <v>2.1797701994608731E-2</v>
      </c>
      <c r="AE119" s="24">
        <f t="shared" ref="AE119" si="376">+AC119-AD119</f>
        <v>-4.8348868697534186E-3</v>
      </c>
      <c r="AG119" s="24">
        <f>+PAT_d!$AB147</f>
        <v>2.2687379935419472E-2</v>
      </c>
      <c r="AH119" s="24">
        <f>+PAT_d!$Q147</f>
        <v>1.9886662555584023E-2</v>
      </c>
      <c r="AI119" s="24">
        <f>+PAT_d!$Z147</f>
        <v>2.2088949117121226E-2</v>
      </c>
      <c r="AJ119" s="24">
        <f t="shared" ref="AJ119" si="377">+AH119-AI119</f>
        <v>-2.2022865615372034E-3</v>
      </c>
      <c r="AL119" s="35">
        <f t="shared" ref="AL119" si="378">+B119</f>
        <v>46204</v>
      </c>
      <c r="AM119" s="48">
        <f t="shared" ref="AM119" ca="1" si="379">+F119</f>
        <v>-2.753693150326475E-3</v>
      </c>
      <c r="AN119" s="48">
        <f t="shared" ref="AN119" si="380">+K119</f>
        <v>-2.4313040436689803E-3</v>
      </c>
      <c r="AO119" s="48">
        <f t="shared" ref="AO119" si="381">+P119</f>
        <v>-1.8380191762008558E-3</v>
      </c>
      <c r="AP119" s="48">
        <f t="shared" ref="AP119" si="382">+U119</f>
        <v>-1.1360055711560069E-3</v>
      </c>
      <c r="AQ119" s="48">
        <f t="shared" ref="AQ119" si="383">+Z119</f>
        <v>1.8671216085230924E-5</v>
      </c>
      <c r="AR119" s="48">
        <f t="shared" ref="AR119" si="384">+AE119</f>
        <v>-4.8348868697534186E-3</v>
      </c>
      <c r="AS119" s="48">
        <f t="shared" ref="AS119" si="385">+AJ119</f>
        <v>-2.2022865615372034E-3</v>
      </c>
      <c r="AU119" s="48">
        <f t="shared" ref="AU119" si="386">+MIN(AN119:AS119)</f>
        <v>-4.8348868697534186E-3</v>
      </c>
      <c r="AV119" s="48">
        <f t="shared" ref="AV119" si="387">+MAX(AN119:AS119)</f>
        <v>1.8671216085230924E-5</v>
      </c>
      <c r="AY119" s="35">
        <f t="shared" ref="AY119" si="388">+AL119</f>
        <v>46204</v>
      </c>
      <c r="BA119" s="48">
        <f t="shared" ref="BA119" ca="1" si="389">+AVERAGE(AM108:AM119)</f>
        <v>3.1175866618167919E-4</v>
      </c>
      <c r="BB119" s="48">
        <f t="shared" ref="BB119" si="390">+AVERAGE(AN108:AN119)</f>
        <v>-1.4988509760373767E-4</v>
      </c>
      <c r="BC119" s="48">
        <f t="shared" ref="BC119" si="391">+AVERAGE(AO108:AO119)</f>
        <v>-2.0755756784022564E-4</v>
      </c>
      <c r="BD119" s="48">
        <f t="shared" ref="BD119" si="392">+AVERAGE(AP108:AP119)</f>
        <v>-3.1809673802570454E-4</v>
      </c>
      <c r="BE119" s="48">
        <f t="shared" ref="BE119" si="393">+AVERAGE(AQ108:AQ119)</f>
        <v>1.6533515327949815E-3</v>
      </c>
      <c r="BF119" s="48">
        <f t="shared" ref="BF119" si="394">+AVERAGE(AR108:AR119)</f>
        <v>-7.7841657229107042E-4</v>
      </c>
      <c r="BG119" s="48">
        <f t="shared" ref="BG119" si="395">+AVERAGE(AS108:AS119)</f>
        <v>-5.3336860261678687E-4</v>
      </c>
    </row>
    <row r="120" spans="1:59" x14ac:dyDescent="0.2">
      <c r="A120" s="110">
        <f t="shared" si="47"/>
        <v>120</v>
      </c>
      <c r="B120" s="35">
        <f>+NAC!A121</f>
        <v>46235</v>
      </c>
      <c r="C120" s="24">
        <f ca="1">+NAC_d!CR121</f>
        <v>1.656449190501541E-2</v>
      </c>
      <c r="D120" s="48">
        <f ca="1">+NAC_d!CH121</f>
        <v>1.6669331349903782E-2</v>
      </c>
      <c r="E120" s="48">
        <f ca="1">+NAC_d!CQ121</f>
        <v>1.660308296891988E-2</v>
      </c>
      <c r="F120" s="48">
        <f t="shared" ref="F120" ca="1" si="396">+D120-E120</f>
        <v>6.6248380983902067E-5</v>
      </c>
      <c r="H120" s="24">
        <f>+GBA_d!$AB148</f>
        <v>1.7774469747979582E-2</v>
      </c>
      <c r="I120" s="24">
        <f>+GBA_d!$Q148</f>
        <v>1.5420830519318196E-2</v>
      </c>
      <c r="J120" s="24">
        <f>+GBA_d!$Z148</f>
        <v>1.6904845627607079E-2</v>
      </c>
      <c r="K120" s="24">
        <f t="shared" ref="K120" si="397">+I120-J120</f>
        <v>-1.4840151082888831E-3</v>
      </c>
      <c r="M120" s="24">
        <f>+PAM_d!$AB148</f>
        <v>1.78922638704333E-2</v>
      </c>
      <c r="N120" s="24">
        <f>+PAM_d!$Q148</f>
        <v>1.6056805623994475E-2</v>
      </c>
      <c r="O120" s="24">
        <f>+PAM_d!$Z148</f>
        <v>1.5693210794270662E-2</v>
      </c>
      <c r="P120" s="24">
        <f t="shared" ref="P120" si="398">+N120-O120</f>
        <v>3.635948297238123E-4</v>
      </c>
      <c r="R120" s="24">
        <f>+NOA_d!$AB148</f>
        <v>1.708380818114752E-2</v>
      </c>
      <c r="S120" s="24">
        <f>+NOA_d!$Q148</f>
        <v>1.7842571203090074E-2</v>
      </c>
      <c r="T120" s="24">
        <f>+NOA_d!$Z148</f>
        <v>1.7396053550464918E-2</v>
      </c>
      <c r="U120" s="24">
        <f t="shared" ref="U120" si="399">+S120-T120</f>
        <v>4.4651765262515575E-4</v>
      </c>
      <c r="W120" s="24">
        <f>+NEA_d!$AB148</f>
        <v>1.738624484486051E-2</v>
      </c>
      <c r="X120" s="24">
        <f>+NEA_d!$Q148</f>
        <v>1.8922618841740846E-2</v>
      </c>
      <c r="Y120" s="24">
        <f>+NEA_d!$Z148</f>
        <v>1.5323783731299168E-2</v>
      </c>
      <c r="Z120" s="24">
        <f t="shared" ref="Z120" si="400">+X120-Y120</f>
        <v>3.5988351104416783E-3</v>
      </c>
      <c r="AB120" s="24">
        <f>+CUY_d!$AB148</f>
        <v>1.596968446109126E-2</v>
      </c>
      <c r="AC120" s="24">
        <f>+CUY_d!$Q148</f>
        <v>1.6601804530223641E-2</v>
      </c>
      <c r="AD120" s="24">
        <f>+CUY_d!$Z148</f>
        <v>1.551457380933341E-2</v>
      </c>
      <c r="AE120" s="24">
        <f t="shared" ref="AE120" si="401">+AC120-AD120</f>
        <v>1.087230720890231E-3</v>
      </c>
      <c r="AG120" s="24">
        <f>+PAT_d!$AB148</f>
        <v>1.7788528225526568E-2</v>
      </c>
      <c r="AH120" s="24">
        <f>+PAT_d!$Q148</f>
        <v>1.7660197226672558E-2</v>
      </c>
      <c r="AI120" s="24">
        <f>+PAT_d!$Z148</f>
        <v>1.7833382839669065E-2</v>
      </c>
      <c r="AJ120" s="24">
        <f t="shared" ref="AJ120" si="402">+AH120-AI120</f>
        <v>-1.7318561299650703E-4</v>
      </c>
      <c r="AL120" s="35">
        <f t="shared" ref="AL120" si="403">+B120</f>
        <v>46235</v>
      </c>
      <c r="AM120" s="48">
        <f t="shared" ref="AM120" ca="1" si="404">+F120</f>
        <v>6.6248380983902067E-5</v>
      </c>
      <c r="AN120" s="48">
        <f t="shared" ref="AN120" si="405">+K120</f>
        <v>-1.4840151082888831E-3</v>
      </c>
      <c r="AO120" s="48">
        <f t="shared" ref="AO120" si="406">+P120</f>
        <v>3.635948297238123E-4</v>
      </c>
      <c r="AP120" s="48">
        <f t="shared" ref="AP120" si="407">+U120</f>
        <v>4.4651765262515575E-4</v>
      </c>
      <c r="AQ120" s="48">
        <f t="shared" ref="AQ120" si="408">+Z120</f>
        <v>3.5988351104416783E-3</v>
      </c>
      <c r="AR120" s="48">
        <f t="shared" ref="AR120" si="409">+AE120</f>
        <v>1.087230720890231E-3</v>
      </c>
      <c r="AS120" s="48">
        <f t="shared" ref="AS120" si="410">+AJ120</f>
        <v>-1.7318561299650703E-4</v>
      </c>
      <c r="AU120" s="48">
        <f t="shared" ref="AU120" si="411">+MIN(AN120:AS120)</f>
        <v>-1.4840151082888831E-3</v>
      </c>
      <c r="AV120" s="48">
        <f t="shared" ref="AV120" si="412">+MAX(AN120:AS120)</f>
        <v>3.5988351104416783E-3</v>
      </c>
      <c r="AY120" s="35">
        <f t="shared" ref="AY120" si="413">+AL120</f>
        <v>46235</v>
      </c>
      <c r="BA120" s="48">
        <f t="shared" ref="BA120" ca="1" si="414">+AVERAGE(AM109:AM120)</f>
        <v>5.1049256104261176E-4</v>
      </c>
      <c r="BB120" s="48">
        <f t="shared" ref="BB120" si="415">+AVERAGE(AN109:AN120)</f>
        <v>-1.5032965166374609E-4</v>
      </c>
      <c r="BC120" s="48">
        <f t="shared" ref="BC120" si="416">+AVERAGE(AO109:AO120)</f>
        <v>3.7803481506430238E-5</v>
      </c>
      <c r="BD120" s="48">
        <f t="shared" ref="BD120" si="417">+AVERAGE(AP109:AP120)</f>
        <v>2.5395300481786026E-4</v>
      </c>
      <c r="BE120" s="48">
        <f t="shared" ref="BE120" si="418">+AVERAGE(AQ109:AQ120)</f>
        <v>2.1295908215236046E-3</v>
      </c>
      <c r="BF120" s="48">
        <f t="shared" ref="BF120" si="419">+AVERAGE(AR109:AR120)</f>
        <v>-2.4385579205193908E-4</v>
      </c>
      <c r="BG120" s="48">
        <f t="shared" ref="BG120" si="420">+AVERAGE(AS109:AS120)</f>
        <v>-3.0899320396228963E-4</v>
      </c>
    </row>
    <row r="121" spans="1:59" x14ac:dyDescent="0.2">
      <c r="A121" s="110">
        <f t="shared" si="47"/>
        <v>121</v>
      </c>
      <c r="B121" s="35">
        <f>+NAC!A122</f>
        <v>46266</v>
      </c>
      <c r="C121" s="24">
        <f ca="1">+NAC_d!CR122</f>
        <v>1.9271717892788809E-2</v>
      </c>
      <c r="D121" s="48">
        <f ca="1">+NAC_d!CH122</f>
        <v>1.9130240888480587E-2</v>
      </c>
      <c r="E121" s="48">
        <f ca="1">+NAC_d!CQ122</f>
        <v>1.8893663042901743E-2</v>
      </c>
      <c r="F121" s="48">
        <f t="shared" ref="F121" ca="1" si="421">+D121-E121</f>
        <v>2.3657784557884476E-4</v>
      </c>
      <c r="H121" s="24">
        <f>+GBA_d!$AB149</f>
        <v>1.652320278328534E-2</v>
      </c>
      <c r="I121" s="24">
        <f>+GBA_d!$Q149</f>
        <v>2.0873035203114565E-2</v>
      </c>
      <c r="J121" s="24">
        <f>+GBA_d!$Z149</f>
        <v>1.9663783726013628E-2</v>
      </c>
      <c r="K121" s="24">
        <f t="shared" ref="K121" si="422">+I121-J121</f>
        <v>1.2092514771009366E-3</v>
      </c>
      <c r="M121" s="24">
        <f>+PAM_d!$AB149</f>
        <v>1.7147768224792248E-2</v>
      </c>
      <c r="N121" s="24">
        <f>+PAM_d!$Q149</f>
        <v>1.9757911477030321E-2</v>
      </c>
      <c r="O121" s="24">
        <f>+PAM_d!$Z149</f>
        <v>1.9140237580563157E-2</v>
      </c>
      <c r="P121" s="24">
        <f t="shared" ref="P121" si="423">+N121-O121</f>
        <v>6.1767389646716353E-4</v>
      </c>
      <c r="R121" s="24">
        <f>+NOA_d!$AB149</f>
        <v>1.6286894324933465E-2</v>
      </c>
      <c r="S121" s="24">
        <f>+NOA_d!$Q149</f>
        <v>1.80895782497692E-2</v>
      </c>
      <c r="T121" s="24">
        <f>+NOA_d!$Z149</f>
        <v>1.9136884207744398E-2</v>
      </c>
      <c r="U121" s="24">
        <f t="shared" ref="U121" si="424">+S121-T121</f>
        <v>-1.0473059579751975E-3</v>
      </c>
      <c r="W121" s="24">
        <f>+NEA_d!$AB149</f>
        <v>1.266529896308688E-2</v>
      </c>
      <c r="X121" s="24">
        <f>+NEA_d!$Q149</f>
        <v>1.6751259711873523E-2</v>
      </c>
      <c r="Y121" s="24">
        <f>+NEA_d!$Z149</f>
        <v>1.6321757831590622E-2</v>
      </c>
      <c r="Z121" s="24">
        <f t="shared" ref="Z121" si="425">+X121-Y121</f>
        <v>4.2950188028290093E-4</v>
      </c>
      <c r="AB121" s="24">
        <f>+CUY_d!$AB149</f>
        <v>1.8244520841982359E-2</v>
      </c>
      <c r="AC121" s="24">
        <f>+CUY_d!$Q149</f>
        <v>1.8680877872944368E-2</v>
      </c>
      <c r="AD121" s="24">
        <f>+CUY_d!$Z149</f>
        <v>1.8568521488560918E-2</v>
      </c>
      <c r="AE121" s="24">
        <f t="shared" ref="AE121" si="426">+AC121-AD121</f>
        <v>1.1235638438344964E-4</v>
      </c>
      <c r="AG121" s="24">
        <f>+PAT_d!$AB149</f>
        <v>1.263162215425595E-2</v>
      </c>
      <c r="AH121" s="24">
        <f>+PAT_d!$Q149</f>
        <v>1.469252656262432E-2</v>
      </c>
      <c r="AI121" s="24">
        <f>+PAT_d!$Z149</f>
        <v>1.3455814002395927E-2</v>
      </c>
      <c r="AJ121" s="24">
        <f t="shared" ref="AJ121" si="427">+AH121-AI121</f>
        <v>1.2367125602283924E-3</v>
      </c>
      <c r="AL121" s="35">
        <f t="shared" ref="AL121" si="428">+B121</f>
        <v>46266</v>
      </c>
      <c r="AM121" s="48">
        <f t="shared" ref="AM121" ca="1" si="429">+F121</f>
        <v>2.3657784557884476E-4</v>
      </c>
      <c r="AN121" s="48">
        <f t="shared" ref="AN121" si="430">+K121</f>
        <v>1.2092514771009366E-3</v>
      </c>
      <c r="AO121" s="48">
        <f t="shared" ref="AO121" si="431">+P121</f>
        <v>6.1767389646716353E-4</v>
      </c>
      <c r="AP121" s="48">
        <f t="shared" ref="AP121" si="432">+U121</f>
        <v>-1.0473059579751975E-3</v>
      </c>
      <c r="AQ121" s="48">
        <f t="shared" ref="AQ121" si="433">+Z121</f>
        <v>4.2950188028290093E-4</v>
      </c>
      <c r="AR121" s="48">
        <f t="shared" ref="AR121" si="434">+AE121</f>
        <v>1.1235638438344964E-4</v>
      </c>
      <c r="AS121" s="48">
        <f t="shared" ref="AS121" si="435">+AJ121</f>
        <v>1.2367125602283924E-3</v>
      </c>
      <c r="AU121" s="48">
        <f t="shared" ref="AU121" si="436">+MIN(AN121:AS121)</f>
        <v>-1.0473059579751975E-3</v>
      </c>
      <c r="AV121" s="48">
        <f t="shared" ref="AV121" si="437">+MAX(AN121:AS121)</f>
        <v>1.2367125602283924E-3</v>
      </c>
      <c r="AY121" s="35">
        <f t="shared" ref="AY121" si="438">+AL121</f>
        <v>46266</v>
      </c>
      <c r="BA121" s="48">
        <f t="shared" ref="BA121" ca="1" si="439">+AVERAGE(AM110:AM121)</f>
        <v>5.9812011596255266E-4</v>
      </c>
      <c r="BB121" s="48">
        <f t="shared" ref="BB121" si="440">+AVERAGE(AN110:AN121)</f>
        <v>-9.1952177191212403E-5</v>
      </c>
      <c r="BC121" s="48">
        <f t="shared" ref="BC121" si="441">+AVERAGE(AO110:AO121)</f>
        <v>1.8176077035468122E-4</v>
      </c>
      <c r="BD121" s="48">
        <f t="shared" ref="BD121" si="442">+AVERAGE(AP110:AP121)</f>
        <v>4.0293435658533827E-4</v>
      </c>
      <c r="BE121" s="48">
        <f t="shared" ref="BE121" si="443">+AVERAGE(AQ110:AQ121)</f>
        <v>2.1017721979071369E-3</v>
      </c>
      <c r="BF121" s="48">
        <f t="shared" ref="BF121" si="444">+AVERAGE(AR110:AR121)</f>
        <v>-1.9442429076932388E-4</v>
      </c>
      <c r="BG121" s="48">
        <f t="shared" ref="BG121" si="445">+AVERAGE(AS110:AS121)</f>
        <v>-4.690696320636123E-5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21"/>
  <sheetViews>
    <sheetView tabSelected="1" zoomScale="88" workbookViewId="0">
      <pane xSplit="2" ySplit="3" topLeftCell="C98" activePane="bottomRight" state="frozen"/>
      <selection pane="topRight" activeCell="BH105" sqref="BH105"/>
      <selection pane="bottomLeft" activeCell="BH105" sqref="BH105"/>
      <selection pane="bottomRight" activeCell="A121" sqref="A121:XFD121"/>
    </sheetView>
  </sheetViews>
  <sheetFormatPr baseColWidth="10" defaultColWidth="11.5" defaultRowHeight="15" x14ac:dyDescent="0.2"/>
  <sheetData>
    <row r="1" spans="1:70" s="166" customFormat="1" x14ac:dyDescent="0.2">
      <c r="A1" s="243" t="s">
        <v>138</v>
      </c>
      <c r="B1" s="243"/>
      <c r="BL1" s="166" t="s">
        <v>139</v>
      </c>
    </row>
    <row r="2" spans="1:70" s="167" customFormat="1" x14ac:dyDescent="0.2">
      <c r="A2" s="243"/>
      <c r="B2" s="243"/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08"/>
      <c r="AM2" s="245" t="s">
        <v>81</v>
      </c>
      <c r="AN2" s="245"/>
      <c r="AO2" s="245"/>
      <c r="AP2" s="245"/>
      <c r="AQ2" s="245"/>
      <c r="AR2" s="245"/>
      <c r="AS2" s="245"/>
      <c r="AY2" s="245" t="s">
        <v>140</v>
      </c>
      <c r="AZ2" s="245"/>
      <c r="BA2" s="245"/>
      <c r="BB2" s="245"/>
      <c r="BC2" s="245"/>
      <c r="BD2" s="245"/>
      <c r="BE2" s="245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6" thickBot="1" x14ac:dyDescent="0.25">
      <c r="A3" s="244"/>
      <c r="B3" s="244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">
      <c r="B4" s="35">
        <f>+NAC!A5</f>
        <v>42705</v>
      </c>
      <c r="AL4" s="35">
        <f>+B4</f>
        <v>42705</v>
      </c>
    </row>
    <row r="5" spans="1:70" x14ac:dyDescent="0.2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0.24533462524414062</v>
      </c>
      <c r="AH16" s="24">
        <f>+PAT_d!$AD44</f>
        <v>0.23250785827636711</v>
      </c>
      <c r="AI16" s="24">
        <f>+PAT_d!$AM44</f>
        <v>0.24533462524414062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21" ca="1" si="46">+(1+$D81)/(1+$E81)-1</f>
        <v>2.9748437688632556E-3</v>
      </c>
      <c r="AZ81" s="24">
        <f t="shared" ref="AZ81:AZ121" si="47">+(1+$I81)/(1+$J81)-1</f>
        <v>1.0458836897057733E-2</v>
      </c>
      <c r="BA81" s="24">
        <f t="shared" ref="BA81:BA121" si="48">+(1+$N81)/(1+$O81)-1</f>
        <v>7.8186752309956642E-3</v>
      </c>
      <c r="BB81" s="24">
        <f t="shared" ref="BB81:BB121" si="49">+(1+$S81)/(1+$T81)-1</f>
        <v>6.007560112180288E-3</v>
      </c>
      <c r="BC81" s="24">
        <f t="shared" ref="BC81:BC121" si="50">+(1+$X81)/(1+$Y81)-1</f>
        <v>-3.7033964011071729E-3</v>
      </c>
      <c r="BD81" s="24">
        <f t="shared" ref="BD81:BD121" si="51">+(1+$AC81)/(1+$AD81)-1</f>
        <v>1.0945643142744599E-2</v>
      </c>
      <c r="BE81" s="24">
        <f t="shared" ref="BE81:BE121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">
      <c r="B92" s="35">
        <f>+NAC!A93</f>
        <v>45383</v>
      </c>
      <c r="C92" s="48">
        <f ca="1">+NAC_d!DD93</f>
        <v>2.8949485204529957</v>
      </c>
      <c r="D92" s="48">
        <f ca="1">+NAC_d!CT93</f>
        <v>2.8490726241070368</v>
      </c>
      <c r="E92" s="48">
        <f ca="1">+NAC_d!DC93</f>
        <v>2.9205833586102741</v>
      </c>
      <c r="F92" s="24">
        <f t="shared" ca="1" si="29"/>
        <v>-7.1510734503237305E-2</v>
      </c>
      <c r="H92" s="24">
        <f>+GBA_d!$AM120</f>
        <v>2.9311840374393801</v>
      </c>
      <c r="I92" s="24">
        <f>+GBA_d!$AD120</f>
        <v>2.9039620050476556</v>
      </c>
      <c r="J92" s="24">
        <f>+GBA_d!$AM120</f>
        <v>2.9311840374393801</v>
      </c>
      <c r="K92" s="24">
        <f t="shared" si="30"/>
        <v>-2.7222032391724493E-2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2.8601366617933341</v>
      </c>
      <c r="S92" s="24">
        <f>+NOA_d!$AD120</f>
        <v>2.8182084375158891</v>
      </c>
      <c r="T92" s="24">
        <f>+NOA_d!$AM120</f>
        <v>2.8601366617933341</v>
      </c>
      <c r="U92" s="24">
        <f t="shared" si="39"/>
        <v>-4.1928224277445025E-2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-7.1510734503237305E-2</v>
      </c>
      <c r="AN92" s="24">
        <f t="shared" si="32"/>
        <v>-2.7222032391724493E-2</v>
      </c>
      <c r="AO92" s="24">
        <f t="shared" si="33"/>
        <v>-6.1253720733875028E-2</v>
      </c>
      <c r="AP92" s="24">
        <f t="shared" si="34"/>
        <v>-4.1928224277445025E-2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-1.8239819935517376E-2</v>
      </c>
      <c r="AZ92" s="24">
        <f t="shared" si="47"/>
        <v>-6.9246395316195919E-3</v>
      </c>
      <c r="BA92" s="24">
        <f t="shared" si="48"/>
        <v>-1.5687263884217595E-2</v>
      </c>
      <c r="BB92" s="24">
        <f t="shared" si="49"/>
        <v>-1.0861849709218885E-2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">
      <c r="B93" s="35">
        <f>+NAC!A94</f>
        <v>45413</v>
      </c>
      <c r="C93" s="48">
        <f ca="1">+NAC_d!DD94</f>
        <v>2.7665972013917646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">
      <c r="B94" s="35">
        <f>+NAC!A95</f>
        <v>45444</v>
      </c>
      <c r="C94" s="48">
        <f ca="1">+NAC_d!DD95</f>
        <v>2.7170150203233328</v>
      </c>
      <c r="D94" s="48">
        <f ca="1">+NAC_d!CT95</f>
        <v>2.6913390817127931</v>
      </c>
      <c r="E94" s="48">
        <f ca="1">+NAC_d!DC95</f>
        <v>2.7198645746733314</v>
      </c>
      <c r="F94" s="24">
        <f t="shared" ca="1" si="29"/>
        <v>-2.8525492960538301E-2</v>
      </c>
      <c r="H94" s="24">
        <f>+GBA_d!$AM122</f>
        <v>2.723927215890074</v>
      </c>
      <c r="I94" s="24">
        <f>+GBA_d!$AD122</f>
        <v>2.7511974696596422</v>
      </c>
      <c r="J94" s="24">
        <f>+GBA_d!$AM122</f>
        <v>2.723927215890074</v>
      </c>
      <c r="K94" s="24">
        <f t="shared" si="30"/>
        <v>2.7270253769568154E-2</v>
      </c>
      <c r="M94" s="24">
        <f>+PAM_d!$AM122</f>
        <v>2.7020626582543503</v>
      </c>
      <c r="N94" s="24">
        <f>+PAM_d!$AD122</f>
        <v>2.7095411061040742</v>
      </c>
      <c r="O94" s="24">
        <f>+PAM_d!$AM122</f>
        <v>2.7020626582543503</v>
      </c>
      <c r="P94" s="24">
        <f t="shared" si="38"/>
        <v>7.478447849723846E-3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2.7178207113062327</v>
      </c>
      <c r="AD94" s="24">
        <f>+CUY_d!$AM122</f>
        <v>2.7418611243342181</v>
      </c>
      <c r="AE94" s="24">
        <f t="shared" si="41"/>
        <v>-2.404041302798543E-2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-2.8525492960538301E-2</v>
      </c>
      <c r="AN94" s="24">
        <f t="shared" si="32"/>
        <v>2.7270253769568154E-2</v>
      </c>
      <c r="AO94" s="24">
        <f t="shared" si="33"/>
        <v>7.478447849723846E-3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-2.404041302798543E-2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2.7270253769568154E-2</v>
      </c>
      <c r="AX94" s="35">
        <f t="shared" si="45"/>
        <v>45444</v>
      </c>
      <c r="AY94" s="24">
        <f t="shared" ca="1" si="46"/>
        <v>-7.6684224352557839E-3</v>
      </c>
      <c r="AZ94" s="24">
        <f t="shared" si="47"/>
        <v>7.3229824829028622E-3</v>
      </c>
      <c r="BA94" s="24">
        <f t="shared" si="48"/>
        <v>2.0200759792785572E-3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-6.4247208084887708E-3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7.3229824829028622E-3</v>
      </c>
    </row>
    <row r="95" spans="2:60" x14ac:dyDescent="0.2">
      <c r="B95" s="35">
        <f>+NAC!A96</f>
        <v>45474</v>
      </c>
      <c r="C95" s="48">
        <f ca="1">+NAC_d!DD96</f>
        <v>2.6358642793094544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">
      <c r="B96" s="35">
        <f>+NAC!A97</f>
        <v>45505</v>
      </c>
      <c r="C96" s="48">
        <f ca="1">+NAC_d!DD97</f>
        <v>2.3686592390808796</v>
      </c>
      <c r="D96" s="48">
        <f ca="1">+NAC_d!CT97</f>
        <v>2.3264681905425988</v>
      </c>
      <c r="E96" s="48">
        <f ca="1">+NAC_d!DC97</f>
        <v>2.3804698898914718</v>
      </c>
      <c r="F96" s="24">
        <f t="shared" ca="1" si="55"/>
        <v>-5.4001699348873E-2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2.3840733131872849</v>
      </c>
      <c r="AD96" s="24">
        <f>+CUY_d!$AM124</f>
        <v>2.4402472897396943</v>
      </c>
      <c r="AE96" s="24">
        <f t="shared" si="60"/>
        <v>-5.617397655240941E-2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-5.4001699348873E-2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-5.617397655240941E-2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-1.5974613325311027E-2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-1.6328470549179519E-2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">
      <c r="B97" s="35">
        <f>+NAC!A98</f>
        <v>45536</v>
      </c>
      <c r="C97" s="48">
        <f ca="1">+NAC_d!DD98</f>
        <v>2.0911796853604536</v>
      </c>
      <c r="D97" s="48">
        <f ca="1">+NAC_d!CT98</f>
        <v>2.0327459692608549</v>
      </c>
      <c r="E97" s="48">
        <f ca="1">+NAC_d!DC98</f>
        <v>2.1140416802130559</v>
      </c>
      <c r="F97" s="24">
        <f t="shared" ca="1" si="55"/>
        <v>-8.1295710952201006E-2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2.0643858003255162</v>
      </c>
      <c r="S97" s="24">
        <f>+NOA_d!$AD125</f>
        <v>1.9581860274836647</v>
      </c>
      <c r="T97" s="24">
        <f>+NOA_d!$AM125</f>
        <v>2.0643858003255162</v>
      </c>
      <c r="U97" s="24">
        <f t="shared" si="58"/>
        <v>-0.10619977284185156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-8.1295710952201006E-2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-0.10619977284185156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-0.10619977284185156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-2.6106173038325853E-2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-3.4656136583902208E-2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-3.4656136583902208E-2</v>
      </c>
      <c r="BH97" s="24">
        <f t="shared" si="74"/>
        <v>1.7326726546373905E-3</v>
      </c>
    </row>
    <row r="98" spans="2:60" x14ac:dyDescent="0.2">
      <c r="B98" s="35">
        <f>+NAC!A99</f>
        <v>45566</v>
      </c>
      <c r="C98" s="48">
        <f ca="1">+NAC_d!DD99</f>
        <v>1.9313386908441572</v>
      </c>
      <c r="D98" s="48">
        <f ca="1">+NAC_d!CT99</f>
        <v>1.8735465762347552</v>
      </c>
      <c r="E98" s="48">
        <f ca="1">+NAC_d!DC99</f>
        <v>1.9568566756975412</v>
      </c>
      <c r="F98" s="24">
        <f t="shared" ca="1" si="55"/>
        <v>-8.3310099462786003E-2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1.8525528896566801</v>
      </c>
      <c r="X98" s="24">
        <f>+NEA_d!$AD126</f>
        <v>1.7960330383576197</v>
      </c>
      <c r="Y98" s="24">
        <f>+NEA_d!$AM126</f>
        <v>1.8525528896566801</v>
      </c>
      <c r="Z98" s="24">
        <f t="shared" si="59"/>
        <v>-5.6519851299060342E-2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1.9762883642408373</v>
      </c>
      <c r="AI98" s="24">
        <f>+PAT_d!$AM126</f>
        <v>1.9763824882496421</v>
      </c>
      <c r="AJ98" s="24">
        <f t="shared" si="61"/>
        <v>-9.412400880481897E-5</v>
      </c>
      <c r="AK98" s="24"/>
      <c r="AL98" s="35">
        <f t="shared" si="62"/>
        <v>45566</v>
      </c>
      <c r="AM98" s="24">
        <f t="shared" ca="1" si="63"/>
        <v>-8.3310099462786003E-2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-5.6519851299060342E-2</v>
      </c>
      <c r="AR98" s="24">
        <f t="shared" si="68"/>
        <v>-0.11085287834979285</v>
      </c>
      <c r="AS98" s="24">
        <f t="shared" si="69"/>
        <v>-9.412400880481897E-5</v>
      </c>
      <c r="AU98" s="24">
        <f t="shared" si="70"/>
        <v>-0.11364709208408286</v>
      </c>
      <c r="AV98" s="24">
        <f t="shared" si="71"/>
        <v>-9.412400880481897E-5</v>
      </c>
      <c r="AX98" s="35">
        <f t="shared" si="72"/>
        <v>45566</v>
      </c>
      <c r="AY98" s="24">
        <f t="shared" ca="1" si="46"/>
        <v>-2.8175224097776952E-2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-1.9813778564457318E-2</v>
      </c>
      <c r="BD98" s="24">
        <f t="shared" si="51"/>
        <v>-3.6986779800122438E-2</v>
      </c>
      <c r="BE98" s="24">
        <f t="shared" si="52"/>
        <v>-3.1623626726928755E-5</v>
      </c>
      <c r="BG98" s="24">
        <f t="shared" si="73"/>
        <v>-3.8862800923814333E-2</v>
      </c>
      <c r="BH98" s="24">
        <f t="shared" si="74"/>
        <v>-3.1623626726928755E-5</v>
      </c>
    </row>
    <row r="99" spans="2:60" x14ac:dyDescent="0.2">
      <c r="B99" s="35">
        <f>+NAC!A100</f>
        <v>45597</v>
      </c>
      <c r="C99" s="48">
        <f ca="1">+NAC_d!DD100</f>
        <v>1.6617598489768226</v>
      </c>
      <c r="D99" s="48">
        <f ca="1">+NAC_d!CT100</f>
        <v>1.5919862955758792</v>
      </c>
      <c r="E99" s="48">
        <f ca="1">+NAC_d!DC100</f>
        <v>1.6974539642868209</v>
      </c>
      <c r="F99" s="24">
        <f t="shared" ca="1" si="55"/>
        <v>-0.10546766871094171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1.5102903365998865</v>
      </c>
      <c r="Y99" s="24">
        <f>+NEA_d!$AM127</f>
        <v>1.5970643799683581</v>
      </c>
      <c r="Z99" s="24">
        <f t="shared" si="59"/>
        <v>-8.6774043368471609E-2</v>
      </c>
      <c r="AB99" s="24">
        <f>+CUY_d!$AM127</f>
        <v>1.7377084096528734</v>
      </c>
      <c r="AC99" s="24">
        <f>+CUY_d!$AD127</f>
        <v>1.5982461883956778</v>
      </c>
      <c r="AD99" s="24">
        <f>+CUY_d!$AM127</f>
        <v>1.7377084096528734</v>
      </c>
      <c r="AE99" s="24">
        <f t="shared" si="60"/>
        <v>-0.13946222125719565</v>
      </c>
      <c r="AG99" s="24">
        <f>+PAT_d!$AM127</f>
        <v>1.7501264940931867</v>
      </c>
      <c r="AH99" s="24">
        <f>+PAT_d!$AD127</f>
        <v>1.7455885325096845</v>
      </c>
      <c r="AI99" s="24">
        <f>+PAT_d!$AM127</f>
        <v>1.7501264940931867</v>
      </c>
      <c r="AJ99" s="24">
        <f t="shared" si="61"/>
        <v>-4.5379615835021703E-3</v>
      </c>
      <c r="AK99" s="24"/>
      <c r="AL99" s="35">
        <f t="shared" si="62"/>
        <v>45597</v>
      </c>
      <c r="AM99" s="24">
        <f t="shared" ca="1" si="63"/>
        <v>-0.10546766871094171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-8.6774043368471609E-2</v>
      </c>
      <c r="AR99" s="24">
        <f t="shared" si="68"/>
        <v>-0.13946222125719565</v>
      </c>
      <c r="AS99" s="24">
        <f t="shared" si="69"/>
        <v>-4.5379615835021703E-3</v>
      </c>
      <c r="AU99" s="24">
        <f t="shared" si="70"/>
        <v>-0.13946222125719565</v>
      </c>
      <c r="AV99" s="24">
        <f t="shared" si="71"/>
        <v>-4.5379615835021703E-3</v>
      </c>
      <c r="AX99" s="35">
        <f t="shared" si="72"/>
        <v>45597</v>
      </c>
      <c r="AY99" s="24">
        <f t="shared" ca="1" si="46"/>
        <v>-3.9098968919318078E-2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-3.3412357443957097E-2</v>
      </c>
      <c r="BD99" s="24">
        <f t="shared" si="51"/>
        <v>-5.0941225429803394E-2</v>
      </c>
      <c r="BE99" s="24">
        <f t="shared" si="52"/>
        <v>-1.6500919478609211E-3</v>
      </c>
      <c r="BG99" s="24">
        <f t="shared" si="73"/>
        <v>-5.1203113803502065E-2</v>
      </c>
      <c r="BH99" s="24">
        <f t="shared" si="74"/>
        <v>-1.6500919478609211E-3</v>
      </c>
    </row>
    <row r="100" spans="2:60" x14ac:dyDescent="0.2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">
      <c r="B104" s="35">
        <f>+NAC!A105</f>
        <v>45748</v>
      </c>
      <c r="C104" s="48">
        <f ca="1">+NAC_d!DD105</f>
        <v>0.47396606142228181</v>
      </c>
      <c r="D104" s="48">
        <f ca="1">+NAC_d!CT105</f>
        <v>0.463048259199214</v>
      </c>
      <c r="E104" s="48">
        <f ca="1">+NAC_d!DC105</f>
        <v>0.4811226953725587</v>
      </c>
      <c r="F104" s="24">
        <f t="shared" ca="1" si="55"/>
        <v>-1.8074436173344699E-2</v>
      </c>
      <c r="H104" s="24">
        <f>+GBA_d!$AM132</f>
        <v>0.48197223115425913</v>
      </c>
      <c r="I104" s="24">
        <f>+GBA_d!$AD132</f>
        <v>0.45906728663852281</v>
      </c>
      <c r="J104" s="24">
        <f>+GBA_d!$AM132</f>
        <v>0.48197223115425913</v>
      </c>
      <c r="K104" s="24">
        <f t="shared" si="56"/>
        <v>-2.2904944515736325E-2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0.50746194594912075</v>
      </c>
      <c r="S104" s="24">
        <f>+NOA_d!$AD132</f>
        <v>0.47649079684496187</v>
      </c>
      <c r="T104" s="24">
        <f>+NOA_d!$AM132</f>
        <v>0.50746194594912075</v>
      </c>
      <c r="U104" s="24">
        <f t="shared" si="58"/>
        <v>-3.0971149104158879E-2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-1.8074436173344699E-2</v>
      </c>
      <c r="AN104" s="24">
        <f t="shared" si="64"/>
        <v>-2.2904944515736325E-2</v>
      </c>
      <c r="AO104" s="24">
        <f t="shared" si="65"/>
        <v>-1.7402369506087645E-3</v>
      </c>
      <c r="AP104" s="24">
        <f t="shared" si="66"/>
        <v>-3.0971149104158879E-2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-3.0971149104158879E-2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-1.2203199795543185E-2</v>
      </c>
      <c r="AZ104" s="24">
        <f t="shared" si="47"/>
        <v>-1.5455717748433351E-2</v>
      </c>
      <c r="BA104" s="24">
        <f t="shared" si="48"/>
        <v>-1.1909095155322458E-3</v>
      </c>
      <c r="BB104" s="24">
        <f t="shared" si="49"/>
        <v>-2.0545227816453404E-2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-2.0545227816453404E-2</v>
      </c>
      <c r="BH104" s="24">
        <f t="shared" si="74"/>
        <v>-1.1051622320882304E-3</v>
      </c>
    </row>
    <row r="105" spans="2:60" x14ac:dyDescent="0.2">
      <c r="B105" s="35">
        <f>+NAC!A106</f>
        <v>45778</v>
      </c>
      <c r="C105" s="48">
        <f ca="1">+NAC_d!DD106</f>
        <v>0.43561018123876183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">
      <c r="B106" s="35">
        <f>+NAC!A107</f>
        <v>45809</v>
      </c>
      <c r="C106" s="48">
        <f ca="1">+NAC_d!DD107</f>
        <v>0.39518210194007319</v>
      </c>
      <c r="D106" s="48">
        <f ca="1">+NAC_d!CT107</f>
        <v>0.37808523888427481</v>
      </c>
      <c r="E106" s="48">
        <f ca="1">+NAC_d!DC107</f>
        <v>0.40752473192224503</v>
      </c>
      <c r="F106" s="24">
        <f t="shared" ca="1" si="55"/>
        <v>-2.9439493037970221E-2</v>
      </c>
      <c r="H106" s="24">
        <f>+GBA_d!$AM134</f>
        <v>0.41389890578781463</v>
      </c>
      <c r="I106" s="24">
        <f>+GBA_d!$AD134</f>
        <v>0.38394384523198077</v>
      </c>
      <c r="J106" s="24">
        <f>+GBA_d!$AM134</f>
        <v>0.41389890578781463</v>
      </c>
      <c r="K106" s="24">
        <f t="shared" si="56"/>
        <v>-2.9955060555833857E-2</v>
      </c>
      <c r="M106" s="24">
        <f>+PAM_d!$AM134</f>
        <v>0.38498341725312035</v>
      </c>
      <c r="N106" s="24">
        <f>+PAM_d!$AD134</f>
        <v>0.37121655031917866</v>
      </c>
      <c r="O106" s="24">
        <f>+PAM_d!$AM134</f>
        <v>0.38498341725312035</v>
      </c>
      <c r="P106" s="24">
        <f t="shared" si="57"/>
        <v>-1.376686693394169E-2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0.35818849234662054</v>
      </c>
      <c r="AD106" s="24">
        <f>+CUY_d!$AM134</f>
        <v>0.38617969797241058</v>
      </c>
      <c r="AE106" s="24">
        <f t="shared" si="60"/>
        <v>-2.799120562579005E-2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-2.9439493037970221E-2</v>
      </c>
      <c r="AN106" s="24">
        <f t="shared" si="64"/>
        <v>-2.9955060555833857E-2</v>
      </c>
      <c r="AO106" s="24">
        <f t="shared" si="65"/>
        <v>-1.376686693394169E-2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-2.799120562579005E-2</v>
      </c>
      <c r="AS106" s="24">
        <f t="shared" si="69"/>
        <v>-4.9250778149092511E-3</v>
      </c>
      <c r="AU106" s="24">
        <f t="shared" si="70"/>
        <v>-2.9955060555833857E-2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-2.0915790941566592E-2</v>
      </c>
      <c r="AZ106" s="24">
        <f t="shared" si="47"/>
        <v>-2.1186140277223764E-2</v>
      </c>
      <c r="BA106" s="24">
        <f t="shared" si="48"/>
        <v>-9.9400951393670001E-3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-2.0193056980082225E-2</v>
      </c>
      <c r="BE106" s="24">
        <f t="shared" si="52"/>
        <v>-3.3947642127676314E-3</v>
      </c>
      <c r="BG106" s="24">
        <f t="shared" si="73"/>
        <v>-2.1186140277223764E-2</v>
      </c>
      <c r="BH106" s="24">
        <f t="shared" si="74"/>
        <v>-3.3947642127676314E-3</v>
      </c>
    </row>
    <row r="107" spans="2:60" x14ac:dyDescent="0.2">
      <c r="B107" s="35">
        <f>+NAC!A108</f>
        <v>45839</v>
      </c>
      <c r="C107" s="48">
        <f ca="1">+NAC_d!DD108</f>
        <v>0.36642510735990697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">
      <c r="B108" s="35">
        <f>+NAC!A109</f>
        <v>45870</v>
      </c>
      <c r="C108" s="48">
        <f ca="1">+NAC_d!DD109</f>
        <v>0.33633547850506318</v>
      </c>
      <c r="D108" s="48">
        <f ca="1">+NAC_d!CT109</f>
        <v>0.31901021959944709</v>
      </c>
      <c r="E108" s="48">
        <f ca="1">+NAC_d!DC109</f>
        <v>0.34722750218989096</v>
      </c>
      <c r="F108" s="24">
        <f t="shared" ref="F108" ca="1" si="75">+D108-E108</f>
        <v>-2.8217282590443871E-2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0.29384614421982791</v>
      </c>
      <c r="AD108" s="24">
        <f>+CUY_d!$AM136</f>
        <v>0.31933017708304612</v>
      </c>
      <c r="AE108" s="24">
        <f t="shared" ref="AE108" si="80">+AC108-AD108</f>
        <v>-2.5484032863218209E-2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-2.8217282590443871E-2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-2.5484032863218209E-2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-2.0944704991975982E-2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-1.9315887187210223E-2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">
      <c r="B109" s="35">
        <f>+NAC!A110</f>
        <v>45901</v>
      </c>
      <c r="C109" s="48">
        <f ca="1">+NAC_d!DD110</f>
        <v>0.31856277519402276</v>
      </c>
      <c r="D109" s="48">
        <f ca="1">+NAC_d!CT110</f>
        <v>0.30276355600112836</v>
      </c>
      <c r="E109" s="48">
        <f ca="1">+NAC_d!DC110</f>
        <v>0.32797633142575622</v>
      </c>
      <c r="F109" s="24">
        <f t="shared" ref="F109" ca="1" si="95">+D109-E109</f>
        <v>-2.5212775424627853E-2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0.32950798225957856</v>
      </c>
      <c r="S109" s="24">
        <f>+NOA_d!$AD137</f>
        <v>0.30375889022393543</v>
      </c>
      <c r="T109" s="24">
        <f>+NOA_d!$AM137</f>
        <v>0.32950798225957856</v>
      </c>
      <c r="U109" s="24">
        <f t="shared" ref="U109" si="98">+S109-T109</f>
        <v>-2.5749092035643129E-2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-2.5212775424627853E-2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-2.5749092035643129E-2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-2.5749092035643129E-2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-1.898586204285635E-2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-1.9367384310006952E-2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-1.9367384310006952E-2</v>
      </c>
      <c r="BH109" s="24">
        <f t="shared" ref="BH109" si="114">+MAX(AZ109:BE109)</f>
        <v>-8.5302448770244732E-3</v>
      </c>
    </row>
    <row r="110" spans="2:60" x14ac:dyDescent="0.2">
      <c r="B110" s="35">
        <f>+NAC!A111</f>
        <v>45931</v>
      </c>
      <c r="C110" s="48">
        <f ca="1">+NAC_d!DD111</f>
        <v>0.31394015736233061</v>
      </c>
      <c r="D110" s="48">
        <f ca="1">+NAC_d!CT111</f>
        <v>0.30134044561728501</v>
      </c>
      <c r="E110" s="48">
        <f ca="1">+NAC_d!DC111</f>
        <v>0.3203376496796031</v>
      </c>
      <c r="F110" s="24">
        <f t="shared" ref="F110" ca="1" si="115">+D110-E110</f>
        <v>-1.8997204062318085E-2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0.31860550236063223</v>
      </c>
      <c r="S110" s="24">
        <f>+NOA_d!$AD138</f>
        <v>0.30284158037280839</v>
      </c>
      <c r="T110" s="24">
        <f>+NOA_d!$AM138</f>
        <v>0.31860550236063223</v>
      </c>
      <c r="U110" s="24">
        <f t="shared" ref="U110" si="118">+S110-T110</f>
        <v>-1.5763921987823837E-2</v>
      </c>
      <c r="W110" s="24">
        <f>+NEA_d!$AM138</f>
        <v>0.28557954830767573</v>
      </c>
      <c r="X110" s="24">
        <f>+NEA_d!$AD138</f>
        <v>0.27326170677885564</v>
      </c>
      <c r="Y110" s="24">
        <f>+NEA_d!$AM138</f>
        <v>0.28557954830767573</v>
      </c>
      <c r="Z110" s="24">
        <f t="shared" ref="Z110" si="119">+X110-Y110</f>
        <v>-1.2317841528820095E-2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0.34251027506040987</v>
      </c>
      <c r="AI110" s="24">
        <f>+PAT_d!$AM138</f>
        <v>0.35570954906007257</v>
      </c>
      <c r="AJ110" s="24">
        <f t="shared" ref="AJ110" si="121">+AH110-AI110</f>
        <v>-1.3199273999662697E-2</v>
      </c>
      <c r="AK110" s="24"/>
      <c r="AL110" s="35">
        <f t="shared" ref="AL110" si="122">+B110</f>
        <v>45931</v>
      </c>
      <c r="AM110" s="24">
        <f t="shared" ref="AM110" ca="1" si="123">+F110</f>
        <v>-1.8997204062318085E-2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-1.5763921987823837E-2</v>
      </c>
      <c r="AQ110" s="24">
        <f t="shared" ref="AQ110" si="127">+Z110</f>
        <v>-1.2317841528820095E-2</v>
      </c>
      <c r="AR110" s="24">
        <f t="shared" ref="AR110" si="128">+AE110</f>
        <v>-1.1331425256508654E-2</v>
      </c>
      <c r="AS110" s="24">
        <f t="shared" ref="AS110" si="129">+AJ110</f>
        <v>-1.3199273999662697E-2</v>
      </c>
      <c r="AU110" s="24">
        <f t="shared" ref="AU110" si="130">+MIN(AN110:AS110)</f>
        <v>-1.5763921987823837E-2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-1.4388140841797514E-2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-1.1954994848423217E-2</v>
      </c>
      <c r="BC110" s="24">
        <f t="shared" si="50"/>
        <v>-9.5815475168652409E-3</v>
      </c>
      <c r="BD110" s="24">
        <f t="shared" si="51"/>
        <v>-8.6914989810499277E-3</v>
      </c>
      <c r="BE110" s="24">
        <f t="shared" si="52"/>
        <v>-9.7360633100311844E-3</v>
      </c>
      <c r="BG110" s="24">
        <f t="shared" ref="BG110" si="133">+MIN(AZ110:BE110)</f>
        <v>-1.1954994848423217E-2</v>
      </c>
      <c r="BH110" s="24">
        <f t="shared" ref="BH110" si="134">+MAX(AZ110:BE110)</f>
        <v>-7.0491887281924903E-3</v>
      </c>
    </row>
    <row r="111" spans="2:60" x14ac:dyDescent="0.2">
      <c r="B111" s="35">
        <f>+NAC!A112</f>
        <v>45962</v>
      </c>
      <c r="C111" s="48">
        <f ca="1">+NAC_d!DD112</f>
        <v>0.31450803703622277</v>
      </c>
      <c r="D111" s="48">
        <f ca="1">+NAC_d!CT112</f>
        <v>0.3080968692762287</v>
      </c>
      <c r="E111" s="48">
        <f ca="1">+NAC_d!DC112</f>
        <v>0.31689568445261185</v>
      </c>
      <c r="F111" s="24">
        <f t="shared" ref="F111" ca="1" si="135">+D111-E111</f>
        <v>-8.7988151763831457E-3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0.28520303785463819</v>
      </c>
      <c r="Y111" s="24">
        <f>+NEA_d!$AM139</f>
        <v>0.28722125518023334</v>
      </c>
      <c r="Z111" s="24">
        <f t="shared" ref="Z111" si="139">+X111-Y111</f>
        <v>-2.0182173255951508E-3</v>
      </c>
      <c r="AB111" s="24">
        <f>+CUY_d!$AM139</f>
        <v>0.30744661284948349</v>
      </c>
      <c r="AC111" s="24">
        <f>+CUY_d!$AD139</f>
        <v>0.30602215271723177</v>
      </c>
      <c r="AD111" s="24">
        <f>+CUY_d!$AM139</f>
        <v>0.30744661284948349</v>
      </c>
      <c r="AE111" s="24">
        <f t="shared" ref="AE111" si="140">+AC111-AD111</f>
        <v>-1.4244601322517259E-3</v>
      </c>
      <c r="AG111" s="24">
        <f>+PAT_d!$AM139</f>
        <v>0.34332305779461025</v>
      </c>
      <c r="AH111" s="24">
        <f>+PAT_d!$AD139</f>
        <v>0.32877696215480778</v>
      </c>
      <c r="AI111" s="24">
        <f>+PAT_d!$AM139</f>
        <v>0.34332305779461025</v>
      </c>
      <c r="AJ111" s="24">
        <f t="shared" ref="AJ111" si="141">+AH111-AI111</f>
        <v>-1.454609563980247E-2</v>
      </c>
      <c r="AK111" s="24"/>
      <c r="AL111" s="35">
        <f t="shared" ref="AL111" si="142">+B111</f>
        <v>45962</v>
      </c>
      <c r="AM111" s="24">
        <f t="shared" ref="AM111" ca="1" si="143">+F111</f>
        <v>-8.7988151763831457E-3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-2.0182173255951508E-3</v>
      </c>
      <c r="AR111" s="24">
        <f t="shared" ref="AR111" si="148">+AE111</f>
        <v>-1.4244601322517259E-3</v>
      </c>
      <c r="AS111" s="24">
        <f t="shared" ref="AS111" si="149">+AJ111</f>
        <v>-1.454609563980247E-2</v>
      </c>
      <c r="AU111" s="24">
        <f t="shared" ref="AU111" si="150">+MIN(AN111:AS111)</f>
        <v>-1.454609563980247E-2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-6.6814822770419058E-3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-1.5678868861690454E-3</v>
      </c>
      <c r="BD111" s="24">
        <f t="shared" si="51"/>
        <v>-1.0894977418215435E-3</v>
      </c>
      <c r="BE111" s="24">
        <f t="shared" si="52"/>
        <v>-1.0828441866905347E-2</v>
      </c>
      <c r="BG111" s="24">
        <f t="shared" ref="BG111" si="153">+MIN(AZ111:BE111)</f>
        <v>-1.0828441866905347E-2</v>
      </c>
      <c r="BH111" s="24">
        <f t="shared" ref="BH111" si="154">+MAX(AZ111:BE111)</f>
        <v>4.0935545099363146E-4</v>
      </c>
    </row>
    <row r="112" spans="2:60" x14ac:dyDescent="0.2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">
      <c r="B113" s="35">
        <f>+NAC!A114</f>
        <v>46023</v>
      </c>
      <c r="C113" s="48">
        <f ca="1">+NAC_d!DD114</f>
        <v>0.32480565391424499</v>
      </c>
      <c r="D113" s="48">
        <f ca="1">+NAC_d!CT114</f>
        <v>0.32615669786309542</v>
      </c>
      <c r="E113" s="48">
        <f ca="1">+NAC_d!DC114</f>
        <v>0.32164942589387446</v>
      </c>
      <c r="F113" s="24">
        <f t="shared" ref="F113" ca="1" si="175">+D113-E113</f>
        <v>4.5072719692209606E-3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0.30922167997594152</v>
      </c>
      <c r="S113" s="24">
        <f>+NOA_d!$AD141</f>
        <v>0.3224835862101787</v>
      </c>
      <c r="T113" s="24">
        <f>+NOA_d!$AM141</f>
        <v>0.30922167997594152</v>
      </c>
      <c r="U113" s="24">
        <f t="shared" ref="U113" si="178">+S113-T113</f>
        <v>1.3261906234237175E-2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4.5072719692209606E-3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1.3261906234237175E-2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3.4103385367663108E-3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1.012961092615039E-2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  <row r="114" spans="2:60" x14ac:dyDescent="0.2">
      <c r="B114" s="35">
        <f>+NAC!A115</f>
        <v>46054</v>
      </c>
      <c r="C114" s="48">
        <f ca="1">+NAC_d!DD115</f>
        <v>0.33115916715766236</v>
      </c>
      <c r="D114" s="48">
        <f ca="1">+NAC_d!CT115</f>
        <v>0.3341970100849101</v>
      </c>
      <c r="E114" s="48">
        <f ca="1">+NAC_d!DC115</f>
        <v>0.32776325088301528</v>
      </c>
      <c r="F114" s="24">
        <f t="shared" ref="F114" ca="1" si="195">+D114-E114</f>
        <v>6.4337592018948175E-3</v>
      </c>
      <c r="H114" s="24">
        <f>+GBA_d!$AM142</f>
        <v>0.32775456936743241</v>
      </c>
      <c r="I114" s="24">
        <f>+GBA_d!$AD142</f>
        <v>0.33628048747128192</v>
      </c>
      <c r="J114" s="24">
        <f>+GBA_d!$AM142</f>
        <v>0.32775456936743241</v>
      </c>
      <c r="K114" s="24">
        <f t="shared" ref="K114" si="196">+I114-J114</f>
        <v>8.5259181038495058E-3</v>
      </c>
      <c r="M114" s="24">
        <f>+PAM_d!$AM142</f>
        <v>0.32394728662154959</v>
      </c>
      <c r="N114" s="24">
        <f>+PAM_d!$AD142</f>
        <v>0.33006668228978042</v>
      </c>
      <c r="O114" s="24">
        <f>+PAM_d!$AM142</f>
        <v>0.32394728662154959</v>
      </c>
      <c r="P114" s="24">
        <f t="shared" ref="P114" si="197">+N114-O114</f>
        <v>6.1193956682308315E-3</v>
      </c>
      <c r="R114" s="24">
        <f>+NOA_d!$AM142</f>
        <v>0.32426675085403511</v>
      </c>
      <c r="S114" s="24">
        <f>+NOA_d!$AD142</f>
        <v>0.33504886838945369</v>
      </c>
      <c r="T114" s="24">
        <f>+NOA_d!$AM142</f>
        <v>0.32426675085403511</v>
      </c>
      <c r="U114" s="24">
        <f t="shared" ref="U114" si="198">+S114-T114</f>
        <v>1.0782117535418578E-2</v>
      </c>
      <c r="W114" s="24">
        <f>+NEA_d!$AM142</f>
        <v>0.31034516499272202</v>
      </c>
      <c r="X114" s="24">
        <f>+NEA_d!$AD142</f>
        <v>0.33459641307995147</v>
      </c>
      <c r="Y114" s="24">
        <f>+NEA_d!$AM142</f>
        <v>0.31034516499272202</v>
      </c>
      <c r="Z114" s="24">
        <f t="shared" ref="Z114" si="199">+X114-Y114</f>
        <v>2.4251248087229449E-2</v>
      </c>
      <c r="AB114" s="24">
        <f>+CUY_d!$AM142</f>
        <v>0.3350127523134605</v>
      </c>
      <c r="AC114" s="24">
        <f>+CUY_d!$AD142</f>
        <v>0.34143117076995111</v>
      </c>
      <c r="AD114" s="24">
        <f>+CUY_d!$AM142</f>
        <v>0.3350127523134605</v>
      </c>
      <c r="AE114" s="24">
        <f t="shared" ref="AE114" si="200">+AC114-AD114</f>
        <v>6.4184184564906044E-3</v>
      </c>
      <c r="AG114" s="24">
        <f>+PAT_d!$AM142</f>
        <v>0.34036575406344838</v>
      </c>
      <c r="AH114" s="24">
        <f>+PAT_d!$AD142</f>
        <v>0.32981967396026457</v>
      </c>
      <c r="AI114" s="24">
        <f>+PAT_d!$AM142</f>
        <v>0.34036575406344838</v>
      </c>
      <c r="AJ114" s="24">
        <f t="shared" ref="AJ114" si="201">+AH114-AI114</f>
        <v>-1.0546080103183808E-2</v>
      </c>
      <c r="AK114" s="24"/>
      <c r="AL114" s="35">
        <f t="shared" ref="AL114" si="202">+B114</f>
        <v>46054</v>
      </c>
      <c r="AM114" s="24">
        <f t="shared" ref="AM114" ca="1" si="203">+F114</f>
        <v>6.4337592018948175E-3</v>
      </c>
      <c r="AN114" s="24">
        <f t="shared" ref="AN114" si="204">+K114</f>
        <v>8.5259181038495058E-3</v>
      </c>
      <c r="AO114" s="24">
        <f t="shared" ref="AO114" si="205">+P114</f>
        <v>6.1193956682308315E-3</v>
      </c>
      <c r="AP114" s="24">
        <f t="shared" ref="AP114" si="206">+U114</f>
        <v>1.0782117535418578E-2</v>
      </c>
      <c r="AQ114" s="24">
        <f t="shared" ref="AQ114" si="207">+Z114</f>
        <v>2.4251248087229449E-2</v>
      </c>
      <c r="AR114" s="24">
        <f t="shared" ref="AR114" si="208">+AE114</f>
        <v>6.4184184564906044E-3</v>
      </c>
      <c r="AS114" s="24">
        <f t="shared" ref="AS114" si="209">+AJ114</f>
        <v>-1.0546080103183808E-2</v>
      </c>
      <c r="AU114" s="24">
        <f t="shared" ref="AU114" si="210">+MIN(AN114:AS114)</f>
        <v>-1.0546080103183808E-2</v>
      </c>
      <c r="AV114" s="24">
        <f t="shared" ref="AV114" si="211">+MAX(AN114:AS114)</f>
        <v>2.4251248087229449E-2</v>
      </c>
      <c r="AX114" s="35">
        <f t="shared" ref="AX114" si="212">+AL114</f>
        <v>46054</v>
      </c>
      <c r="AY114" s="24">
        <f t="shared" ca="1" si="46"/>
        <v>4.8455620364671326E-3</v>
      </c>
      <c r="AZ114" s="24">
        <f t="shared" si="47"/>
        <v>6.4213057899031867E-3</v>
      </c>
      <c r="BA114" s="24">
        <f t="shared" si="48"/>
        <v>4.6220840739410463E-3</v>
      </c>
      <c r="BB114" s="24">
        <f t="shared" si="49"/>
        <v>8.1419529173145655E-3</v>
      </c>
      <c r="BC114" s="24">
        <f t="shared" si="50"/>
        <v>1.8507526669405472E-2</v>
      </c>
      <c r="BD114" s="24">
        <f t="shared" si="51"/>
        <v>4.8077581621359666E-3</v>
      </c>
      <c r="BE114" s="24">
        <f t="shared" si="52"/>
        <v>-7.86806143861285E-3</v>
      </c>
      <c r="BG114" s="24">
        <f t="shared" ref="BG114" si="213">+MIN(AZ114:BE114)</f>
        <v>-7.86806143861285E-3</v>
      </c>
      <c r="BH114" s="24">
        <f t="shared" ref="BH114" si="214">+MAX(AZ114:BE114)</f>
        <v>1.8507526669405472E-2</v>
      </c>
    </row>
    <row r="115" spans="2:60" x14ac:dyDescent="0.2">
      <c r="B115" s="35">
        <f>+NAC!A116</f>
        <v>46082</v>
      </c>
      <c r="C115" s="48">
        <f ca="1">+NAC_d!DD116</f>
        <v>0.3263629614815009</v>
      </c>
      <c r="D115" s="48">
        <f ca="1">+NAC_d!CT116</f>
        <v>0.32673860520585229</v>
      </c>
      <c r="E115" s="48">
        <f ca="1">+NAC_d!DC116</f>
        <v>0.32644929488002483</v>
      </c>
      <c r="F115" s="24">
        <f t="shared" ref="F115" ca="1" si="215">+D115-E115</f>
        <v>2.8931032582746319E-4</v>
      </c>
      <c r="H115" s="24">
        <f>+GBA_d!$AM143</f>
        <v>0.32599265818559986</v>
      </c>
      <c r="I115" s="24">
        <f>+GBA_d!$AD143</f>
        <v>0.3210056225980189</v>
      </c>
      <c r="J115" s="24">
        <f>+GBA_d!$AM143</f>
        <v>0.32599265818559986</v>
      </c>
      <c r="K115" s="24">
        <f t="shared" ref="K115" si="216">+I115-J115</f>
        <v>-4.9870355875809569E-3</v>
      </c>
      <c r="M115" s="24">
        <f>+PAM_d!$AM143</f>
        <v>0.32528627440437941</v>
      </c>
      <c r="N115" s="24">
        <f>+PAM_d!$AD143</f>
        <v>0.32164418535879813</v>
      </c>
      <c r="O115" s="24">
        <f>+PAM_d!$AM143</f>
        <v>0.32528627440437941</v>
      </c>
      <c r="P115" s="24">
        <f t="shared" ref="P115" si="217">+N115-O115</f>
        <v>-3.642089045581276E-3</v>
      </c>
      <c r="R115" s="24">
        <f>+NOA_d!$AM143</f>
        <v>0.32638133362982624</v>
      </c>
      <c r="S115" s="24">
        <f>+NOA_d!$AD143</f>
        <v>0.32820602154350564</v>
      </c>
      <c r="T115" s="24">
        <f>+NOA_d!$AM143</f>
        <v>0.32638133362982624</v>
      </c>
      <c r="U115" s="24">
        <f t="shared" ref="U115" si="218">+S115-T115</f>
        <v>1.8246879136794014E-3</v>
      </c>
      <c r="W115" s="24">
        <f>+NEA_d!$AM143</f>
        <v>0.32907072475302823</v>
      </c>
      <c r="X115" s="24">
        <f>+NEA_d!$AD143</f>
        <v>0.3453100545515666</v>
      </c>
      <c r="Y115" s="24">
        <f>+NEA_d!$AM143</f>
        <v>0.32907072475302823</v>
      </c>
      <c r="Z115" s="24">
        <f t="shared" ref="Z115" si="219">+X115-Y115</f>
        <v>1.6239329798538371E-2</v>
      </c>
      <c r="AB115" s="24">
        <f>+CUY_d!$AM143</f>
        <v>0.33773759642286216</v>
      </c>
      <c r="AC115" s="24">
        <f>+CUY_d!$AD143</f>
        <v>0.33436194291460386</v>
      </c>
      <c r="AD115" s="24">
        <f>+CUY_d!$AM143</f>
        <v>0.33773759642286216</v>
      </c>
      <c r="AE115" s="24">
        <f t="shared" ref="AE115" si="220">+AC115-AD115</f>
        <v>-3.3756535082583028E-3</v>
      </c>
      <c r="AG115" s="24">
        <f>+PAT_d!$AM143</f>
        <v>0.32801381387127937</v>
      </c>
      <c r="AH115" s="24">
        <f>+PAT_d!$AD143</f>
        <v>0.32044024484081968</v>
      </c>
      <c r="AI115" s="24">
        <f>+PAT_d!$AM143</f>
        <v>0.32801381387127937</v>
      </c>
      <c r="AJ115" s="24">
        <f t="shared" ref="AJ115" si="221">+AH115-AI115</f>
        <v>-7.5735690304596925E-3</v>
      </c>
      <c r="AK115" s="24"/>
      <c r="AL115" s="35">
        <f t="shared" ref="AL115" si="222">+B115</f>
        <v>46082</v>
      </c>
      <c r="AM115" s="24">
        <f t="shared" ref="AM115" ca="1" si="223">+F115</f>
        <v>2.8931032582746319E-4</v>
      </c>
      <c r="AN115" s="24">
        <f t="shared" ref="AN115" si="224">+K115</f>
        <v>-4.9870355875809569E-3</v>
      </c>
      <c r="AO115" s="24">
        <f t="shared" ref="AO115" si="225">+P115</f>
        <v>-3.642089045581276E-3</v>
      </c>
      <c r="AP115" s="24">
        <f t="shared" ref="AP115" si="226">+U115</f>
        <v>1.8246879136794014E-3</v>
      </c>
      <c r="AQ115" s="24">
        <f t="shared" ref="AQ115" si="227">+Z115</f>
        <v>1.6239329798538371E-2</v>
      </c>
      <c r="AR115" s="24">
        <f t="shared" ref="AR115" si="228">+AE115</f>
        <v>-3.3756535082583028E-3</v>
      </c>
      <c r="AS115" s="24">
        <f t="shared" ref="AS115" si="229">+AJ115</f>
        <v>-7.5735690304596925E-3</v>
      </c>
      <c r="AU115" s="24">
        <f t="shared" ref="AU115" si="230">+MIN(AN115:AS115)</f>
        <v>-7.5735690304596925E-3</v>
      </c>
      <c r="AV115" s="24">
        <f t="shared" ref="AV115" si="231">+MAX(AN115:AS115)</f>
        <v>1.6239329798538371E-2</v>
      </c>
      <c r="AX115" s="35">
        <f t="shared" ref="AX115" si="232">+AL115</f>
        <v>46082</v>
      </c>
      <c r="AY115" s="24">
        <f t="shared" ca="1" si="46"/>
        <v>2.1810884663597818E-4</v>
      </c>
      <c r="AZ115" s="24">
        <f t="shared" si="47"/>
        <v>-3.7609828054439021E-3</v>
      </c>
      <c r="BA115" s="24">
        <f t="shared" si="48"/>
        <v>-2.7481526941929291E-3</v>
      </c>
      <c r="BB115" s="24">
        <f t="shared" si="49"/>
        <v>1.3756887762328418E-3</v>
      </c>
      <c r="BC115" s="24">
        <f t="shared" si="50"/>
        <v>1.2218559551491204E-2</v>
      </c>
      <c r="BD115" s="24">
        <f t="shared" si="51"/>
        <v>-2.5234048271386422E-3</v>
      </c>
      <c r="BE115" s="24">
        <f t="shared" si="52"/>
        <v>-5.7029294058185132E-3</v>
      </c>
      <c r="BG115" s="24">
        <f t="shared" ref="BG115" si="233">+MIN(AZ115:BE115)</f>
        <v>-5.7029294058185132E-3</v>
      </c>
      <c r="BH115" s="24">
        <f t="shared" ref="BH115" si="234">+MAX(AZ115:BE115)</f>
        <v>1.2218559551491204E-2</v>
      </c>
    </row>
    <row r="116" spans="2:60" x14ac:dyDescent="0.2">
      <c r="B116" s="35">
        <f>+NAC!A117</f>
        <v>46113</v>
      </c>
      <c r="C116" s="48">
        <f ca="1">+NAC_d!DD117</f>
        <v>0.32392233375480894</v>
      </c>
      <c r="D116" s="48">
        <f ca="1">+NAC_d!CT117</f>
        <v>0.32015833544632866</v>
      </c>
      <c r="E116" s="48">
        <f ca="1">+NAC_d!DC117</f>
        <v>0.32639234938589556</v>
      </c>
      <c r="F116" s="24">
        <f t="shared" ref="F116" ca="1" si="235">+D116-E116</f>
        <v>-6.234013939566907E-3</v>
      </c>
      <c r="H116" s="24">
        <f>+GBA_d!$AM144</f>
        <v>0.32757619733757126</v>
      </c>
      <c r="I116" s="24">
        <f>+GBA_d!$AD144</f>
        <v>0.31730309146496261</v>
      </c>
      <c r="J116" s="24">
        <f>+GBA_d!$AM144</f>
        <v>0.32757619733757126</v>
      </c>
      <c r="K116" s="24">
        <f t="shared" ref="K116" si="236">+I116-J116</f>
        <v>-1.0273105872608657E-2</v>
      </c>
      <c r="M116" s="24">
        <f>+PAM_d!$AM144</f>
        <v>0.32081345079513324</v>
      </c>
      <c r="N116" s="24">
        <f>+PAM_d!$AD144</f>
        <v>0.31206009319666195</v>
      </c>
      <c r="O116" s="24">
        <f>+PAM_d!$AM144</f>
        <v>0.32081345079513324</v>
      </c>
      <c r="P116" s="24">
        <f t="shared" ref="P116" si="237">+N116-O116</f>
        <v>-8.7533575984712897E-3</v>
      </c>
      <c r="R116" s="24">
        <f>+NOA_d!$AM144</f>
        <v>0.33159544014087672</v>
      </c>
      <c r="S116" s="24">
        <f>+NOA_d!$AD144</f>
        <v>0.32048388291100571</v>
      </c>
      <c r="T116" s="24">
        <f>+NOA_d!$AM144</f>
        <v>0.33159544014087672</v>
      </c>
      <c r="U116" s="24">
        <f t="shared" ref="U116" si="238">+S116-T116</f>
        <v>-1.1111557229871005E-2</v>
      </c>
      <c r="W116" s="24">
        <f>+NEA_d!$AM144</f>
        <v>0.33330781476014715</v>
      </c>
      <c r="X116" s="24">
        <f>+NEA_d!$AD144</f>
        <v>0.34447067132155018</v>
      </c>
      <c r="Y116" s="24">
        <f>+NEA_d!$AM144</f>
        <v>0.33330781476014715</v>
      </c>
      <c r="Z116" s="24">
        <f t="shared" ref="Z116" si="239">+X116-Y116</f>
        <v>1.1162856561403034E-2</v>
      </c>
      <c r="AB116" s="24">
        <f>+CUY_d!$AM144</f>
        <v>0.33628004222150043</v>
      </c>
      <c r="AC116" s="24">
        <f>+CUY_d!$AD144</f>
        <v>0.31825488666470081</v>
      </c>
      <c r="AD116" s="24">
        <f>+CUY_d!$AM144</f>
        <v>0.33628004222150043</v>
      </c>
      <c r="AE116" s="24">
        <f t="shared" ref="AE116" si="240">+AC116-AD116</f>
        <v>-1.8025155556799621E-2</v>
      </c>
      <c r="AG116" s="24">
        <f>+PAT_d!$AM144</f>
        <v>0.32935231547990096</v>
      </c>
      <c r="AH116" s="24">
        <f>+PAT_d!$AD144</f>
        <v>0.31556099749056798</v>
      </c>
      <c r="AI116" s="24">
        <f>+PAT_d!$AM144</f>
        <v>0.32935231547990096</v>
      </c>
      <c r="AJ116" s="24">
        <f t="shared" ref="AJ116" si="241">+AH116-AI116</f>
        <v>-1.3791317989332974E-2</v>
      </c>
      <c r="AK116" s="24"/>
      <c r="AL116" s="35">
        <f t="shared" ref="AL116" si="242">+B116</f>
        <v>46113</v>
      </c>
      <c r="AM116" s="24">
        <f t="shared" ref="AM116" ca="1" si="243">+F116</f>
        <v>-6.234013939566907E-3</v>
      </c>
      <c r="AN116" s="24">
        <f t="shared" ref="AN116" si="244">+K116</f>
        <v>-1.0273105872608657E-2</v>
      </c>
      <c r="AO116" s="24">
        <f t="shared" ref="AO116" si="245">+P116</f>
        <v>-8.7533575984712897E-3</v>
      </c>
      <c r="AP116" s="24">
        <f t="shared" ref="AP116" si="246">+U116</f>
        <v>-1.1111557229871005E-2</v>
      </c>
      <c r="AQ116" s="24">
        <f t="shared" ref="AQ116" si="247">+Z116</f>
        <v>1.1162856561403034E-2</v>
      </c>
      <c r="AR116" s="24">
        <f t="shared" ref="AR116" si="248">+AE116</f>
        <v>-1.8025155556799621E-2</v>
      </c>
      <c r="AS116" s="24">
        <f t="shared" ref="AS116" si="249">+AJ116</f>
        <v>-1.3791317989332974E-2</v>
      </c>
      <c r="AU116" s="24">
        <f t="shared" ref="AU116" si="250">+MIN(AN116:AS116)</f>
        <v>-1.8025155556799621E-2</v>
      </c>
      <c r="AV116" s="24">
        <f t="shared" ref="AV116" si="251">+MAX(AN116:AS116)</f>
        <v>1.1162856561403034E-2</v>
      </c>
      <c r="AX116" s="35">
        <f t="shared" ref="AX116" si="252">+AL116</f>
        <v>46113</v>
      </c>
      <c r="AY116" s="24">
        <f t="shared" ca="1" si="46"/>
        <v>-4.6999773049454241E-3</v>
      </c>
      <c r="AZ116" s="24">
        <f t="shared" si="47"/>
        <v>-7.7382419880765996E-3</v>
      </c>
      <c r="BA116" s="24">
        <f t="shared" si="48"/>
        <v>-6.6272474687486538E-3</v>
      </c>
      <c r="BB116" s="24">
        <f t="shared" si="49"/>
        <v>-8.3445443675411735E-3</v>
      </c>
      <c r="BC116" s="24">
        <f t="shared" si="50"/>
        <v>8.3723026579658466E-3</v>
      </c>
      <c r="BD116" s="24">
        <f t="shared" si="51"/>
        <v>-1.3489055427957863E-2</v>
      </c>
      <c r="BE116" s="24">
        <f t="shared" si="52"/>
        <v>-1.0374464187361987E-2</v>
      </c>
      <c r="BG116" s="24">
        <f t="shared" ref="BG116" si="253">+MIN(AZ116:BE116)</f>
        <v>-1.3489055427957863E-2</v>
      </c>
      <c r="BH116" s="24">
        <f t="shared" ref="BH116" si="254">+MAX(AZ116:BE116)</f>
        <v>8.3723026579658466E-3</v>
      </c>
    </row>
    <row r="117" spans="2:60" x14ac:dyDescent="0.2">
      <c r="B117" s="35">
        <f>+NAC!A118</f>
        <v>46143</v>
      </c>
      <c r="C117" s="48">
        <f ca="1">+NAC_d!DD118</f>
        <v>0.33252143009583301</v>
      </c>
      <c r="D117" s="48">
        <f ca="1">+NAC_d!CT118</f>
        <v>0.33250107156906217</v>
      </c>
      <c r="E117" s="48">
        <f ca="1">+NAC_d!DC118</f>
        <v>0.33215931228320139</v>
      </c>
      <c r="F117" s="24">
        <f t="shared" ref="F117" ca="1" si="255">+D117-E117</f>
        <v>3.4175928586077653E-4</v>
      </c>
      <c r="H117" s="24">
        <f>+GBA_d!$AM145</f>
        <v>0.33534171646059807</v>
      </c>
      <c r="I117" s="24">
        <f>+GBA_d!$AD145</f>
        <v>0.33150481914691055</v>
      </c>
      <c r="J117" s="24">
        <f>+GBA_d!$AM145</f>
        <v>0.33534171646059807</v>
      </c>
      <c r="K117" s="24">
        <f t="shared" ref="K117" si="256">+I117-J117</f>
        <v>-3.8368973136875262E-3</v>
      </c>
      <c r="M117" s="24">
        <f>+PAM_d!$AM145</f>
        <v>0.32330461087867901</v>
      </c>
      <c r="N117" s="24">
        <f>+PAM_d!$AD145</f>
        <v>0.32049016311641543</v>
      </c>
      <c r="O117" s="24">
        <f>+PAM_d!$AM145</f>
        <v>0.32330461087867901</v>
      </c>
      <c r="P117" s="24">
        <f t="shared" ref="P117" si="257">+N117-O117</f>
        <v>-2.8144477622635833E-3</v>
      </c>
      <c r="R117" s="24">
        <f>+NOA_d!$AM145</f>
        <v>0.34288718335222335</v>
      </c>
      <c r="S117" s="24">
        <f>+NOA_d!$AD145</f>
        <v>0.3336760891993189</v>
      </c>
      <c r="T117" s="24">
        <f>+NOA_d!$AM145</f>
        <v>0.34288718335222335</v>
      </c>
      <c r="U117" s="24">
        <f t="shared" ref="U117" si="258">+S117-T117</f>
        <v>-9.2110941529044421E-3</v>
      </c>
      <c r="W117" s="24">
        <f>+NEA_d!$AM145</f>
        <v>0.34962649656048694</v>
      </c>
      <c r="X117" s="24">
        <f>+NEA_d!$AD145</f>
        <v>0.36467705044731158</v>
      </c>
      <c r="Y117" s="24">
        <f>+NEA_d!$AM145</f>
        <v>0.34962649656048694</v>
      </c>
      <c r="Z117" s="24">
        <f t="shared" ref="Z117" si="259">+X117-Y117</f>
        <v>1.5050553886824636E-2</v>
      </c>
      <c r="AB117" s="24">
        <f>+CUY_d!$AM145</f>
        <v>0.34053172023545231</v>
      </c>
      <c r="AC117" s="24">
        <f>+CUY_d!$AD145</f>
        <v>0.32628444442765492</v>
      </c>
      <c r="AD117" s="24">
        <f>+CUY_d!$AM145</f>
        <v>0.34053172023545231</v>
      </c>
      <c r="AE117" s="24">
        <f t="shared" ref="AE117" si="260">+AC117-AD117</f>
        <v>-1.4247275807797388E-2</v>
      </c>
      <c r="AG117" s="24">
        <f>+PAT_d!$AM145</f>
        <v>0.32979402063647556</v>
      </c>
      <c r="AH117" s="24">
        <f>+PAT_d!$AD145</f>
        <v>0.31723869778791203</v>
      </c>
      <c r="AI117" s="24">
        <f>+PAT_d!$AM145</f>
        <v>0.32979402063647556</v>
      </c>
      <c r="AJ117" s="24">
        <f t="shared" ref="AJ117" si="261">+AH117-AI117</f>
        <v>-1.2555322848563533E-2</v>
      </c>
      <c r="AK117" s="24"/>
      <c r="AL117" s="35">
        <f t="shared" ref="AL117" si="262">+B117</f>
        <v>46143</v>
      </c>
      <c r="AM117" s="24">
        <f t="shared" ref="AM117" ca="1" si="263">+F117</f>
        <v>3.4175928586077653E-4</v>
      </c>
      <c r="AN117" s="24">
        <f t="shared" ref="AN117" si="264">+K117</f>
        <v>-3.8368973136875262E-3</v>
      </c>
      <c r="AO117" s="24">
        <f t="shared" ref="AO117" si="265">+P117</f>
        <v>-2.8144477622635833E-3</v>
      </c>
      <c r="AP117" s="24">
        <f t="shared" ref="AP117" si="266">+U117</f>
        <v>-9.2110941529044421E-3</v>
      </c>
      <c r="AQ117" s="24">
        <f t="shared" ref="AQ117" si="267">+Z117</f>
        <v>1.5050553886824636E-2</v>
      </c>
      <c r="AR117" s="24">
        <f t="shared" ref="AR117" si="268">+AE117</f>
        <v>-1.4247275807797388E-2</v>
      </c>
      <c r="AS117" s="24">
        <f t="shared" ref="AS117" si="269">+AJ117</f>
        <v>-1.2555322848563533E-2</v>
      </c>
      <c r="AU117" s="24">
        <f t="shared" ref="AU117" si="270">+MIN(AN117:AS117)</f>
        <v>-1.4247275807797388E-2</v>
      </c>
      <c r="AV117" s="24">
        <f t="shared" ref="AV117" si="271">+MAX(AN117:AS117)</f>
        <v>1.5050553886824636E-2</v>
      </c>
      <c r="AX117" s="35">
        <f t="shared" ref="AX117" si="272">+AL117</f>
        <v>46143</v>
      </c>
      <c r="AY117" s="24">
        <f t="shared" ca="1" si="46"/>
        <v>2.5654535663233169E-4</v>
      </c>
      <c r="AZ117" s="24">
        <f t="shared" si="47"/>
        <v>-2.8733449022003699E-3</v>
      </c>
      <c r="BA117" s="24">
        <f t="shared" si="48"/>
        <v>-2.126832884225216E-3</v>
      </c>
      <c r="BB117" s="24">
        <f t="shared" si="49"/>
        <v>-6.8591719893483782E-3</v>
      </c>
      <c r="BC117" s="24">
        <f t="shared" si="50"/>
        <v>1.1151643751201368E-2</v>
      </c>
      <c r="BD117" s="24">
        <f t="shared" si="51"/>
        <v>-1.0628078092247639E-2</v>
      </c>
      <c r="BE117" s="24">
        <f t="shared" si="52"/>
        <v>-9.4415545969700476E-3</v>
      </c>
      <c r="BG117" s="24">
        <f t="shared" ref="BG117" si="273">+MIN(AZ117:BE117)</f>
        <v>-1.0628078092247639E-2</v>
      </c>
      <c r="BH117" s="24">
        <f t="shared" ref="BH117" si="274">+MAX(AZ117:BE117)</f>
        <v>1.1151643751201368E-2</v>
      </c>
    </row>
    <row r="118" spans="2:60" x14ac:dyDescent="0.2">
      <c r="B118" s="35">
        <f>+NAC!A119</f>
        <v>46174</v>
      </c>
      <c r="C118" s="48">
        <f ca="1">+NAC_d!DD119</f>
        <v>0.33589126383058532</v>
      </c>
      <c r="D118" s="48">
        <f ca="1">+NAC_d!CT119</f>
        <v>0.33916872242918084</v>
      </c>
      <c r="E118" s="48">
        <f ca="1">+NAC_d!DC119</f>
        <v>0.33359484230324665</v>
      </c>
      <c r="F118" s="24">
        <f t="shared" ref="F118" ca="1" si="275">+D118-E118</f>
        <v>5.573880125934183E-3</v>
      </c>
      <c r="H118" s="24">
        <f>+GBA_d!$AM146</f>
        <v>0.33288427466437431</v>
      </c>
      <c r="I118" s="24">
        <f>+GBA_d!$AD146</f>
        <v>0.3311812711319071</v>
      </c>
      <c r="J118" s="24">
        <f>+GBA_d!$AM146</f>
        <v>0.33288427466437431</v>
      </c>
      <c r="K118" s="24">
        <f t="shared" ref="K118" si="276">+I118-J118</f>
        <v>-1.7030035324672177E-3</v>
      </c>
      <c r="M118" s="24">
        <f>+PAM_d!$AM146</f>
        <v>0.33340463076246651</v>
      </c>
      <c r="N118" s="24">
        <f>+PAM_d!$AD146</f>
        <v>0.33070253170809738</v>
      </c>
      <c r="O118" s="24">
        <f>+PAM_d!$AM146</f>
        <v>0.33340463076246651</v>
      </c>
      <c r="P118" s="24">
        <f t="shared" ref="P118" si="277">+N118-O118</f>
        <v>-2.7020990543691337E-3</v>
      </c>
      <c r="R118" s="24">
        <f>+NOA_d!$AM146</f>
        <v>0.3472837641248343</v>
      </c>
      <c r="S118" s="24">
        <f>+NOA_d!$AD146</f>
        <v>0.34089356159163553</v>
      </c>
      <c r="T118" s="24">
        <f>+NOA_d!$AM146</f>
        <v>0.3472837641248343</v>
      </c>
      <c r="U118" s="24">
        <f t="shared" ref="U118" si="278">+S118-T118</f>
        <v>-6.3902025331987744E-3</v>
      </c>
      <c r="W118" s="24">
        <f>+NEA_d!$AM146</f>
        <v>0.3563598311541416</v>
      </c>
      <c r="X118" s="24">
        <f>+NEA_d!$AD146</f>
        <v>0.37816713982531414</v>
      </c>
      <c r="Y118" s="24">
        <f>+NEA_d!$AM146</f>
        <v>0.3563598311541416</v>
      </c>
      <c r="Z118" s="24">
        <f t="shared" ref="Z118" si="279">+X118-Y118</f>
        <v>2.1807308671172532E-2</v>
      </c>
      <c r="AB118" s="24">
        <f>+CUY_d!$AM146</f>
        <v>0.34442204617086847</v>
      </c>
      <c r="AC118" s="24">
        <f>+CUY_d!$AD146</f>
        <v>0.33785787133276823</v>
      </c>
      <c r="AD118" s="24">
        <f>+CUY_d!$AM146</f>
        <v>0.34442204617086847</v>
      </c>
      <c r="AE118" s="24">
        <f t="shared" ref="AE118" si="280">+AC118-AD118</f>
        <v>-6.5641748381002341E-3</v>
      </c>
      <c r="AG118" s="24">
        <f>+PAT_d!$AM146</f>
        <v>0.32622674918705719</v>
      </c>
      <c r="AH118" s="24">
        <f>+PAT_d!$AD146</f>
        <v>0.31563651693620587</v>
      </c>
      <c r="AI118" s="24">
        <f>+PAT_d!$AM146</f>
        <v>0.32622674918705719</v>
      </c>
      <c r="AJ118" s="24">
        <f t="shared" ref="AJ118" si="281">+AH118-AI118</f>
        <v>-1.0590232250851317E-2</v>
      </c>
      <c r="AK118" s="24"/>
      <c r="AL118" s="35">
        <f t="shared" ref="AL118" si="282">+B118</f>
        <v>46174</v>
      </c>
      <c r="AM118" s="24">
        <f t="shared" ref="AM118" ca="1" si="283">+F118</f>
        <v>5.573880125934183E-3</v>
      </c>
      <c r="AN118" s="24">
        <f t="shared" ref="AN118" si="284">+K118</f>
        <v>-1.7030035324672177E-3</v>
      </c>
      <c r="AO118" s="24">
        <f t="shared" ref="AO118" si="285">+P118</f>
        <v>-2.7020990543691337E-3</v>
      </c>
      <c r="AP118" s="24">
        <f t="shared" ref="AP118" si="286">+U118</f>
        <v>-6.3902025331987744E-3</v>
      </c>
      <c r="AQ118" s="24">
        <f t="shared" ref="AQ118" si="287">+Z118</f>
        <v>2.1807308671172532E-2</v>
      </c>
      <c r="AR118" s="24">
        <f t="shared" ref="AR118" si="288">+AE118</f>
        <v>-6.5641748381002341E-3</v>
      </c>
      <c r="AS118" s="24">
        <f t="shared" ref="AS118" si="289">+AJ118</f>
        <v>-1.0590232250851317E-2</v>
      </c>
      <c r="AU118" s="24">
        <f t="shared" ref="AU118" si="290">+MIN(AN118:AS118)</f>
        <v>-1.0590232250851317E-2</v>
      </c>
      <c r="AV118" s="24">
        <f t="shared" ref="AV118" si="291">+MAX(AN118:AS118)</f>
        <v>2.1807308671172532E-2</v>
      </c>
      <c r="AX118" s="35">
        <f t="shared" ref="AX118" si="292">+AL118</f>
        <v>46174</v>
      </c>
      <c r="AY118" s="24">
        <f t="shared" ca="1" si="46"/>
        <v>4.1795903441763649E-3</v>
      </c>
      <c r="AZ118" s="24">
        <f t="shared" si="47"/>
        <v>-1.2776829653092792E-3</v>
      </c>
      <c r="BA118" s="24">
        <f t="shared" si="48"/>
        <v>-2.026465929418575E-3</v>
      </c>
      <c r="BB118" s="24">
        <f t="shared" si="49"/>
        <v>-4.7430264531909128E-3</v>
      </c>
      <c r="BC118" s="24">
        <f t="shared" si="50"/>
        <v>1.6077819594979115E-2</v>
      </c>
      <c r="BD118" s="24">
        <f t="shared" si="51"/>
        <v>-4.882525436707974E-3</v>
      </c>
      <c r="BE118" s="24">
        <f t="shared" si="52"/>
        <v>-7.985234996461088E-3</v>
      </c>
      <c r="BG118" s="24">
        <f t="shared" ref="BG118" si="293">+MIN(AZ118:BE118)</f>
        <v>-7.985234996461088E-3</v>
      </c>
      <c r="BH118" s="24">
        <f t="shared" ref="BH118" si="294">+MAX(AZ118:BE118)</f>
        <v>1.6077819594979115E-2</v>
      </c>
    </row>
    <row r="119" spans="2:60" x14ac:dyDescent="0.2">
      <c r="B119" s="35">
        <f>+NAC!A120</f>
        <v>46204</v>
      </c>
      <c r="C119" s="48">
        <f ca="1">+NAC_d!DD120</f>
        <v>0.33867555405268157</v>
      </c>
      <c r="D119" s="48">
        <f ca="1">+NAC_d!CT120</f>
        <v>0.34162716393904757</v>
      </c>
      <c r="E119" s="48">
        <f ca="1">+NAC_d!DC120</f>
        <v>0.33688321450211345</v>
      </c>
      <c r="F119" s="24">
        <f t="shared" ref="F119" ca="1" si="295">+D119-E119</f>
        <v>4.7439494369341251E-3</v>
      </c>
      <c r="H119" s="24">
        <f>+GBA_d!$AM147</f>
        <v>0.33846541901464522</v>
      </c>
      <c r="I119" s="24">
        <f>+GBA_d!$AD147</f>
        <v>0.33607449829168989</v>
      </c>
      <c r="J119" s="24">
        <f>+GBA_d!$AM147</f>
        <v>0.33846541901464522</v>
      </c>
      <c r="K119" s="24">
        <f t="shared" ref="K119" si="296">+I119-J119</f>
        <v>-2.3909207229553253E-3</v>
      </c>
      <c r="M119" s="24">
        <f>+PAM_d!$AM147</f>
        <v>0.33348285432748481</v>
      </c>
      <c r="N119" s="24">
        <f>+PAM_d!$AD147</f>
        <v>0.33013611901122397</v>
      </c>
      <c r="O119" s="24">
        <f>+PAM_d!$AM147</f>
        <v>0.33348285432748481</v>
      </c>
      <c r="P119" s="24">
        <f t="shared" ref="P119" si="297">+N119-O119</f>
        <v>-3.3467353162608404E-3</v>
      </c>
      <c r="R119" s="24">
        <f>+NOA_d!$AM147</f>
        <v>0.35019785165171768</v>
      </c>
      <c r="S119" s="24">
        <f>+NOA_d!$AD147</f>
        <v>0.34506877301441707</v>
      </c>
      <c r="T119" s="24">
        <f>+NOA_d!$AM147</f>
        <v>0.35019785165171768</v>
      </c>
      <c r="U119" s="24">
        <f t="shared" ref="U119" si="298">+S119-T119</f>
        <v>-5.1290786373006103E-3</v>
      </c>
      <c r="W119" s="24">
        <f>+NEA_d!$AM147</f>
        <v>0.35616514494272633</v>
      </c>
      <c r="X119" s="24">
        <f>+NEA_d!$AD147</f>
        <v>0.3823854909542248</v>
      </c>
      <c r="Y119" s="24">
        <f>+NEA_d!$AM147</f>
        <v>0.35616514494272633</v>
      </c>
      <c r="Z119" s="24">
        <f t="shared" ref="Z119" si="299">+X119-Y119</f>
        <v>2.6220346011498474E-2</v>
      </c>
      <c r="AB119" s="24">
        <f>+CUY_d!$AM147</f>
        <v>0.34783527688503546</v>
      </c>
      <c r="AC119" s="24">
        <f>+CUY_d!$AD147</f>
        <v>0.33542970266157601</v>
      </c>
      <c r="AD119" s="24">
        <f>+CUY_d!$AM147</f>
        <v>0.34783527688503546</v>
      </c>
      <c r="AE119" s="24">
        <f t="shared" ref="AE119" si="300">+AC119-AD119</f>
        <v>-1.2405574223459448E-2</v>
      </c>
      <c r="AG119" s="24">
        <f>+PAT_d!$AM147</f>
        <v>0.32534169648794498</v>
      </c>
      <c r="AH119" s="24">
        <f>+PAT_d!$AD147</f>
        <v>0.3170236368581123</v>
      </c>
      <c r="AI119" s="24">
        <f>+PAT_d!$AM147</f>
        <v>0.32534169648794498</v>
      </c>
      <c r="AJ119" s="24">
        <f t="shared" ref="AJ119" si="301">+AH119-AI119</f>
        <v>-8.3180596298326748E-3</v>
      </c>
      <c r="AK119" s="24"/>
      <c r="AL119" s="35">
        <f t="shared" ref="AL119" si="302">+B119</f>
        <v>46204</v>
      </c>
      <c r="AM119" s="24">
        <f t="shared" ref="AM119" ca="1" si="303">+F119</f>
        <v>4.7439494369341251E-3</v>
      </c>
      <c r="AN119" s="24">
        <f t="shared" ref="AN119" si="304">+K119</f>
        <v>-2.3909207229553253E-3</v>
      </c>
      <c r="AO119" s="24">
        <f t="shared" ref="AO119" si="305">+P119</f>
        <v>-3.3467353162608404E-3</v>
      </c>
      <c r="AP119" s="24">
        <f t="shared" ref="AP119" si="306">+U119</f>
        <v>-5.1290786373006103E-3</v>
      </c>
      <c r="AQ119" s="24">
        <f t="shared" ref="AQ119" si="307">+Z119</f>
        <v>2.6220346011498474E-2</v>
      </c>
      <c r="AR119" s="24">
        <f t="shared" ref="AR119" si="308">+AE119</f>
        <v>-1.2405574223459448E-2</v>
      </c>
      <c r="AS119" s="24">
        <f t="shared" ref="AS119" si="309">+AJ119</f>
        <v>-8.3180596298326748E-3</v>
      </c>
      <c r="AU119" s="24">
        <f t="shared" ref="AU119" si="310">+MIN(AN119:AS119)</f>
        <v>-1.2405574223459448E-2</v>
      </c>
      <c r="AV119" s="24">
        <f t="shared" ref="AV119" si="311">+MAX(AN119:AS119)</f>
        <v>2.6220346011498474E-2</v>
      </c>
      <c r="AX119" s="35">
        <f t="shared" ref="AX119" si="312">+AL119</f>
        <v>46204</v>
      </c>
      <c r="AY119" s="24">
        <f t="shared" ca="1" si="46"/>
        <v>3.548514474168929E-3</v>
      </c>
      <c r="AZ119" s="24">
        <f t="shared" si="47"/>
        <v>-1.7863149013707114E-3</v>
      </c>
      <c r="BA119" s="24">
        <f t="shared" si="48"/>
        <v>-2.5097700397120892E-3</v>
      </c>
      <c r="BB119" s="24">
        <f t="shared" si="49"/>
        <v>-3.7987607749679908E-3</v>
      </c>
      <c r="BC119" s="24">
        <f t="shared" si="50"/>
        <v>1.9334183679087014E-2</v>
      </c>
      <c r="BD119" s="24">
        <f t="shared" si="51"/>
        <v>-9.2040729577355096E-3</v>
      </c>
      <c r="BE119" s="24">
        <f t="shared" si="52"/>
        <v>-6.2761623299673053E-3</v>
      </c>
      <c r="BG119" s="24">
        <f t="shared" ref="BG119" si="313">+MIN(AZ119:BE119)</f>
        <v>-9.2040729577355096E-3</v>
      </c>
      <c r="BH119" s="24">
        <f t="shared" ref="BH119" si="314">+MAX(AZ119:BE119)</f>
        <v>1.9334183679087014E-2</v>
      </c>
    </row>
    <row r="120" spans="2:60" x14ac:dyDescent="0.2">
      <c r="B120" s="35">
        <f>+NAC!A121</f>
        <v>46235</v>
      </c>
      <c r="C120" s="48">
        <f ca="1">+NAC_d!DD121</f>
        <v>0.3356712125213932</v>
      </c>
      <c r="D120" s="48">
        <f ca="1">+NAC_d!CT121</f>
        <v>0.34092080955036352</v>
      </c>
      <c r="E120" s="48">
        <f ca="1">+NAC_d!DC121</f>
        <v>0.33305380316750033</v>
      </c>
      <c r="F120" s="24">
        <f t="shared" ref="F120" ca="1" si="315">+D120-E120</f>
        <v>7.8670063828631953E-3</v>
      </c>
      <c r="H120" s="24">
        <f>+GBA_d!$AM148</f>
        <v>0.33586010508161879</v>
      </c>
      <c r="I120" s="24">
        <f>+GBA_d!$AD148</f>
        <v>0.33346305300179924</v>
      </c>
      <c r="J120" s="24">
        <f>+GBA_d!$AM148</f>
        <v>0.33586010508161879</v>
      </c>
      <c r="K120" s="24">
        <f t="shared" ref="K120" si="316">+I120-J120</f>
        <v>-2.3970520798195505E-3</v>
      </c>
      <c r="M120" s="24">
        <f>+PAM_d!$AM148</f>
        <v>0.32852907627996286</v>
      </c>
      <c r="N120" s="24">
        <f>+PAM_d!$AD148</f>
        <v>0.32903351088923793</v>
      </c>
      <c r="O120" s="24">
        <f>+PAM_d!$AM148</f>
        <v>0.32852907627996286</v>
      </c>
      <c r="P120" s="24">
        <f t="shared" ref="P120" si="317">+N120-O120</f>
        <v>5.0443460927507289E-4</v>
      </c>
      <c r="R120" s="24">
        <f>+NOA_d!$AM148</f>
        <v>0.34187810165963062</v>
      </c>
      <c r="S120" s="24">
        <f>+NOA_d!$AD148</f>
        <v>0.34580479774735373</v>
      </c>
      <c r="T120" s="24">
        <f>+NOA_d!$AM148</f>
        <v>0.34187810165963062</v>
      </c>
      <c r="U120" s="24">
        <f t="shared" ref="U120" si="318">+S120-T120</f>
        <v>3.9266960877231138E-3</v>
      </c>
      <c r="W120" s="24">
        <f>+NEA_d!$AM148</f>
        <v>0.35180818397641045</v>
      </c>
      <c r="X120" s="24">
        <f>+NEA_d!$AD148</f>
        <v>0.38570711646839606</v>
      </c>
      <c r="Y120" s="24">
        <f>+NEA_d!$AM148</f>
        <v>0.35180818397641045</v>
      </c>
      <c r="Z120" s="24">
        <f t="shared" ref="Z120" si="319">+X120-Y120</f>
        <v>3.3898932491985612E-2</v>
      </c>
      <c r="AB120" s="24">
        <f>+CUY_d!$AM148</f>
        <v>0.33672552531910505</v>
      </c>
      <c r="AC120" s="24">
        <f>+CUY_d!$AD148</f>
        <v>0.33277440576568362</v>
      </c>
      <c r="AD120" s="24">
        <f>+CUY_d!$AM148</f>
        <v>0.33672552531910505</v>
      </c>
      <c r="AE120" s="24">
        <f t="shared" ref="AE120" si="320">+AC120-AD120</f>
        <v>-3.9511195534214227E-3</v>
      </c>
      <c r="AG120" s="24">
        <f>+PAT_d!$AM148</f>
        <v>0.32195641335835989</v>
      </c>
      <c r="AH120" s="24">
        <f>+PAT_d!$AD148</f>
        <v>0.31713497562227344</v>
      </c>
      <c r="AI120" s="24">
        <f>+PAT_d!$AM148</f>
        <v>0.32195641335835989</v>
      </c>
      <c r="AJ120" s="24">
        <f t="shared" ref="AJ120" si="321">+AH120-AI120</f>
        <v>-4.8214377360864535E-3</v>
      </c>
      <c r="AK120" s="24"/>
      <c r="AL120" s="35">
        <f t="shared" ref="AL120" si="322">+B120</f>
        <v>46235</v>
      </c>
      <c r="AM120" s="24">
        <f t="shared" ref="AM120" ca="1" si="323">+F120</f>
        <v>7.8670063828631953E-3</v>
      </c>
      <c r="AN120" s="24">
        <f t="shared" ref="AN120" si="324">+K120</f>
        <v>-2.3970520798195505E-3</v>
      </c>
      <c r="AO120" s="24">
        <f t="shared" ref="AO120" si="325">+P120</f>
        <v>5.0443460927507289E-4</v>
      </c>
      <c r="AP120" s="24">
        <f t="shared" ref="AP120" si="326">+U120</f>
        <v>3.9266960877231138E-3</v>
      </c>
      <c r="AQ120" s="24">
        <f t="shared" ref="AQ120" si="327">+Z120</f>
        <v>3.3898932491985612E-2</v>
      </c>
      <c r="AR120" s="24">
        <f t="shared" ref="AR120" si="328">+AE120</f>
        <v>-3.9511195534214227E-3</v>
      </c>
      <c r="AS120" s="24">
        <f t="shared" ref="AS120" si="329">+AJ120</f>
        <v>-4.8214377360864535E-3</v>
      </c>
      <c r="AU120" s="24">
        <f t="shared" ref="AU120" si="330">+MIN(AN120:AS120)</f>
        <v>-4.8214377360864535E-3</v>
      </c>
      <c r="AV120" s="24">
        <f t="shared" ref="AV120" si="331">+MAX(AN120:AS120)</f>
        <v>3.3898932491985612E-2</v>
      </c>
      <c r="AX120" s="35">
        <f t="shared" ref="AX120" si="332">+AL120</f>
        <v>46235</v>
      </c>
      <c r="AY120" s="24">
        <f t="shared" ca="1" si="46"/>
        <v>5.9014920209299326E-3</v>
      </c>
      <c r="AZ120" s="24">
        <f t="shared" si="47"/>
        <v>-1.7943885521404246E-3</v>
      </c>
      <c r="BA120" s="24">
        <f t="shared" si="48"/>
        <v>3.7969406788418425E-4</v>
      </c>
      <c r="BB120" s="24">
        <f t="shared" si="49"/>
        <v>2.9262688487625699E-3</v>
      </c>
      <c r="BC120" s="24">
        <f t="shared" si="50"/>
        <v>2.5076732700545001E-2</v>
      </c>
      <c r="BD120" s="24">
        <f t="shared" si="51"/>
        <v>-2.9558196343099086E-3</v>
      </c>
      <c r="BE120" s="24">
        <f t="shared" si="52"/>
        <v>-3.6471987180256571E-3</v>
      </c>
      <c r="BG120" s="24">
        <f t="shared" ref="BG120" si="333">+MIN(AZ120:BE120)</f>
        <v>-3.6471987180256571E-3</v>
      </c>
      <c r="BH120" s="24">
        <f t="shared" ref="BH120" si="334">+MAX(AZ120:BE120)</f>
        <v>2.5076732700545001E-2</v>
      </c>
    </row>
    <row r="121" spans="2:60" x14ac:dyDescent="0.2">
      <c r="B121" s="35">
        <f>+NAC!A122</f>
        <v>46266</v>
      </c>
      <c r="C121" s="48">
        <f ca="1">+NAC_d!DD122</f>
        <v>0.33349568365750071</v>
      </c>
      <c r="D121" s="48">
        <f ca="1">+NAC_d!CT122</f>
        <v>0.33952289623293352</v>
      </c>
      <c r="E121" s="48">
        <f ca="1">+NAC_d!DC122</f>
        <v>0.33029229651916858</v>
      </c>
      <c r="F121" s="24">
        <f t="shared" ref="F121" ca="1" si="335">+D121-E121</f>
        <v>9.230599713764942E-3</v>
      </c>
      <c r="H121" s="24">
        <f>+GBA_d!$AM149</f>
        <v>0.33447161867343822</v>
      </c>
      <c r="I121" s="24">
        <f>+GBA_d!$AD149</f>
        <v>0.33299245656708099</v>
      </c>
      <c r="J121" s="24">
        <f>+GBA_d!$AM149</f>
        <v>0.33447161867343822</v>
      </c>
      <c r="K121" s="24">
        <f t="shared" ref="K121" si="336">+I121-J121</f>
        <v>-1.4791621063572347E-3</v>
      </c>
      <c r="M121" s="24">
        <f>+PAM_d!$AM149</f>
        <v>0.32721718745880035</v>
      </c>
      <c r="N121" s="24">
        <f>+PAM_d!$AD149</f>
        <v>0.32997269130374129</v>
      </c>
      <c r="O121" s="24">
        <f>+PAM_d!$AM149</f>
        <v>0.32721718745880035</v>
      </c>
      <c r="P121" s="24">
        <f t="shared" ref="P121" si="337">+N121-O121</f>
        <v>2.755503844940943E-3</v>
      </c>
      <c r="R121" s="24">
        <f>+NOA_d!$AM149</f>
        <v>0.33585778973879288</v>
      </c>
      <c r="S121" s="24">
        <f>+NOA_d!$AD149</f>
        <v>0.34210685514206229</v>
      </c>
      <c r="T121" s="24">
        <f>+NOA_d!$AM149</f>
        <v>0.33585778973879288</v>
      </c>
      <c r="U121" s="24">
        <f t="shared" ref="U121" si="338">+S121-T121</f>
        <v>6.249065403269416E-3</v>
      </c>
      <c r="W121" s="24">
        <f>+NEA_d!$AM149</f>
        <v>0.35014574245703844</v>
      </c>
      <c r="X121" s="24">
        <f>+NEA_d!$AD149</f>
        <v>0.38355001154250834</v>
      </c>
      <c r="Y121" s="24">
        <f>+NEA_d!$AM149</f>
        <v>0.35014574245703844</v>
      </c>
      <c r="Z121" s="24">
        <f t="shared" ref="Z121" si="339">+X121-Y121</f>
        <v>3.3404269085469895E-2</v>
      </c>
      <c r="AB121" s="24">
        <f>+CUY_d!$AM149</f>
        <v>0.33263924926926824</v>
      </c>
      <c r="AC121" s="24">
        <f>+CUY_d!$AD149</f>
        <v>0.32947244172260848</v>
      </c>
      <c r="AD121" s="24">
        <f>+CUY_d!$AM149</f>
        <v>0.33263924926926824</v>
      </c>
      <c r="AE121" s="24">
        <f t="shared" ref="AE121" si="340">+AC121-AD121</f>
        <v>-3.1668075466597667E-3</v>
      </c>
      <c r="AG121" s="24">
        <f>+PAT_d!$AM149</f>
        <v>0.30751143170724871</v>
      </c>
      <c r="AH121" s="24">
        <f>+PAT_d!$AD149</f>
        <v>0.30676613904543548</v>
      </c>
      <c r="AI121" s="24">
        <f>+PAT_d!$AM149</f>
        <v>0.30751143170724871</v>
      </c>
      <c r="AJ121" s="24">
        <f t="shared" ref="AJ121" si="341">+AH121-AI121</f>
        <v>-7.4529266181322384E-4</v>
      </c>
      <c r="AK121" s="24"/>
      <c r="AL121" s="35">
        <f t="shared" ref="AL121" si="342">+B121</f>
        <v>46266</v>
      </c>
      <c r="AM121" s="24">
        <f t="shared" ref="AM121" ca="1" si="343">+F121</f>
        <v>9.230599713764942E-3</v>
      </c>
      <c r="AN121" s="24">
        <f t="shared" ref="AN121" si="344">+K121</f>
        <v>-1.4791621063572347E-3</v>
      </c>
      <c r="AO121" s="24">
        <f t="shared" ref="AO121" si="345">+P121</f>
        <v>2.755503844940943E-3</v>
      </c>
      <c r="AP121" s="24">
        <f t="shared" ref="AP121" si="346">+U121</f>
        <v>6.249065403269416E-3</v>
      </c>
      <c r="AQ121" s="24">
        <f t="shared" ref="AQ121" si="347">+Z121</f>
        <v>3.3404269085469895E-2</v>
      </c>
      <c r="AR121" s="24">
        <f t="shared" ref="AR121" si="348">+AE121</f>
        <v>-3.1668075466597667E-3</v>
      </c>
      <c r="AS121" s="24">
        <f t="shared" ref="AS121" si="349">+AJ121</f>
        <v>-7.4529266181322384E-4</v>
      </c>
      <c r="AU121" s="24">
        <f t="shared" ref="AU121" si="350">+MIN(AN121:AS121)</f>
        <v>-3.1668075466597667E-3</v>
      </c>
      <c r="AV121" s="24">
        <f t="shared" ref="AV121" si="351">+MAX(AN121:AS121)</f>
        <v>3.3404269085469895E-2</v>
      </c>
      <c r="AX121" s="35">
        <f t="shared" ref="AX121" si="352">+AL121</f>
        <v>46266</v>
      </c>
      <c r="AY121" s="24">
        <f t="shared" ca="1" si="46"/>
        <v>6.9387755893330905E-3</v>
      </c>
      <c r="AZ121" s="24">
        <f t="shared" si="47"/>
        <v>-1.1084253015644085E-3</v>
      </c>
      <c r="BA121" s="24">
        <f t="shared" si="48"/>
        <v>2.0761514174005846E-3</v>
      </c>
      <c r="BB121" s="24">
        <f t="shared" si="49"/>
        <v>4.6779421067653093E-3</v>
      </c>
      <c r="BC121" s="24">
        <f t="shared" si="50"/>
        <v>2.4741232027795546E-2</v>
      </c>
      <c r="BD121" s="24">
        <f t="shared" si="51"/>
        <v>-2.3763426961919132E-3</v>
      </c>
      <c r="BE121" s="24">
        <f t="shared" si="52"/>
        <v>-5.7000852439204053E-4</v>
      </c>
      <c r="BG121" s="24">
        <f t="shared" ref="BG121" si="353">+MIN(AZ121:BE121)</f>
        <v>-2.3763426961919132E-3</v>
      </c>
      <c r="BH121" s="24">
        <f t="shared" ref="BH121" si="354">+MAX(AZ121:BE121)</f>
        <v>2.4741232027795546E-2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21"/>
  <sheetViews>
    <sheetView zoomScale="88" workbookViewId="0">
      <pane xSplit="2" ySplit="3" topLeftCell="C100" activePane="bottomRight" state="frozen"/>
      <selection pane="topRight" activeCell="C1" sqref="C1"/>
      <selection pane="bottomLeft" activeCell="A4" sqref="A4"/>
      <selection pane="bottomRight" activeCell="A121" sqref="A121:XFD121"/>
    </sheetView>
  </sheetViews>
  <sheetFormatPr baseColWidth="10" defaultColWidth="11.5" defaultRowHeight="15" x14ac:dyDescent="0.2"/>
  <sheetData>
    <row r="1" spans="2:25" s="118" customFormat="1" x14ac:dyDescent="0.2">
      <c r="C1" s="246" t="s">
        <v>141</v>
      </c>
      <c r="D1" s="246"/>
      <c r="E1" s="246"/>
      <c r="F1" s="246"/>
      <c r="G1" s="246"/>
      <c r="H1" s="246"/>
      <c r="I1" s="246"/>
      <c r="K1" s="246" t="s">
        <v>142</v>
      </c>
      <c r="L1" s="246"/>
      <c r="M1" s="246"/>
      <c r="N1" s="246"/>
      <c r="O1" s="246"/>
      <c r="P1" s="246"/>
      <c r="Q1" s="246"/>
      <c r="S1" s="246" t="s">
        <v>143</v>
      </c>
      <c r="T1" s="246"/>
      <c r="U1" s="246"/>
      <c r="V1" s="246"/>
      <c r="W1" s="246"/>
      <c r="X1" s="246"/>
      <c r="Y1" s="246"/>
    </row>
    <row r="2" spans="2:25" s="128" customFormat="1" x14ac:dyDescent="0.2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6" thickBot="1" x14ac:dyDescent="0.25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">
      <c r="B92" s="155">
        <f>+NAC!A93</f>
        <v>45383</v>
      </c>
      <c r="C92" s="34">
        <f>+GBA_d!$E120/GBA_d!$N120*100</f>
        <v>102.9034914163621</v>
      </c>
      <c r="D92" s="34">
        <f>+PAM_d!$E120/PAM_d!$N120*100</f>
        <v>100.90620897564928</v>
      </c>
      <c r="E92" s="34">
        <f>+NOA_d!$E120/NOA_d!$N120*100</f>
        <v>102.50484315077719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101.7169809191854</v>
      </c>
      <c r="K92" s="24">
        <f t="shared" si="33"/>
        <v>-2.1365861440081346E-3</v>
      </c>
      <c r="L92" s="24">
        <f t="shared" si="34"/>
        <v>-3.7317563336390913E-3</v>
      </c>
      <c r="M92" s="24">
        <f t="shared" si="35"/>
        <v>-2.0175203000389885E-3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-2.2297978503676985E-3</v>
      </c>
      <c r="S92" s="24">
        <f t="shared" si="40"/>
        <v>-6.9246395316194809E-3</v>
      </c>
      <c r="T92" s="24">
        <f t="shared" si="41"/>
        <v>-1.5687263884217484E-2</v>
      </c>
      <c r="U92" s="24">
        <f t="shared" si="42"/>
        <v>-1.0861849709218774E-2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-1.071325570178816E-2</v>
      </c>
    </row>
    <row r="93" spans="2:25" x14ac:dyDescent="0.2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4.5131881287441278E-3</v>
      </c>
      <c r="L93" s="24">
        <f t="shared" si="34"/>
        <v>3.9857662591273879E-3</v>
      </c>
      <c r="M93" s="24">
        <f t="shared" si="35"/>
        <v>1.6678443592337278E-3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2.379116953691085E-3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">
      <c r="B94" s="155">
        <f>+NAC!A95</f>
        <v>45444</v>
      </c>
      <c r="C94" s="34">
        <f>+GBA_d!$E122/GBA_d!$N122*100</f>
        <v>102.64463053907869</v>
      </c>
      <c r="D94" s="34">
        <f>+PAM_d!$E122/PAM_d!$N122*100</f>
        <v>101.10279517947322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101.183054828241</v>
      </c>
      <c r="H94" s="34">
        <f>+PAT_d!$E122/PAT_d!$N122*100</f>
        <v>100.29230114486644</v>
      </c>
      <c r="I94" s="19">
        <f t="shared" si="32"/>
        <v>101.60139508462285</v>
      </c>
      <c r="K94" s="24">
        <f t="shared" si="33"/>
        <v>-6.9971779785080734E-3</v>
      </c>
      <c r="L94" s="24">
        <f t="shared" si="34"/>
        <v>-2.0294700562119017E-3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3.580808613530273E-4</v>
      </c>
      <c r="P94" s="24">
        <f t="shared" si="38"/>
        <v>1.0038456543619567E-3</v>
      </c>
      <c r="Q94" s="24">
        <f t="shared" si="39"/>
        <v>-3.5071205799428462E-3</v>
      </c>
      <c r="S94" s="24">
        <f t="shared" si="40"/>
        <v>7.3229824829026402E-3</v>
      </c>
      <c r="T94" s="24">
        <f t="shared" si="41"/>
        <v>2.0200759792785572E-3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-6.4247208084888818E-3</v>
      </c>
      <c r="X94" s="24">
        <f t="shared" si="45"/>
        <v>6.2460431183870568E-3</v>
      </c>
      <c r="Y94" s="24">
        <f t="shared" si="46"/>
        <v>-4.982538595031949E-4</v>
      </c>
    </row>
    <row r="95" spans="2:25" x14ac:dyDescent="0.2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-3.5910715236965318E-3</v>
      </c>
      <c r="L95" s="24">
        <f t="shared" ref="L95:L107" si="49">+D95/D94-1</f>
        <v>-4.1679034662567283E-3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-8.6207326202045742E-3</v>
      </c>
      <c r="P95" s="24">
        <f t="shared" ref="P95:P107" si="53">+H95/H94-1</f>
        <v>-7.1189553077710688E-4</v>
      </c>
      <c r="Q95" s="24">
        <f t="shared" ref="Q95:Q107" si="54">+I95/I94-1</f>
        <v>-4.4211450450812873E-3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100.52729051928411</v>
      </c>
      <c r="H96" s="34">
        <f>+PAT_d!$E124/PAT_d!$N124*100</f>
        <v>100.30943345268066</v>
      </c>
      <c r="I96" s="19">
        <f t="shared" si="47"/>
        <v>101.0136130459809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2.15836968310823E-3</v>
      </c>
      <c r="P96" s="24">
        <f t="shared" si="53"/>
        <v>8.8334814071133749E-4</v>
      </c>
      <c r="Q96" s="24">
        <f t="shared" si="54"/>
        <v>-1.370089166576105E-3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-1.632847054917963E-2</v>
      </c>
      <c r="X96" s="24">
        <f t="shared" si="60"/>
        <v>1.2425795170196041E-2</v>
      </c>
      <c r="Y96" s="24">
        <f t="shared" si="61"/>
        <v>-9.005977587851377E-3</v>
      </c>
    </row>
    <row r="97" spans="2:25" x14ac:dyDescent="0.2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100.70804591208797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100.82607078617319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-4.1561903528286592E-3</v>
      </c>
      <c r="N97" s="24">
        <f t="shared" si="51"/>
        <v>-9.5577196122220709E-4</v>
      </c>
      <c r="O97" s="24">
        <f t="shared" si="52"/>
        <v>-1.151115918071266E-3</v>
      </c>
      <c r="P97" s="24">
        <f t="shared" si="53"/>
        <v>-9.4039917929567007E-4</v>
      </c>
      <c r="Q97" s="24">
        <f t="shared" si="54"/>
        <v>-1.8566038195499956E-3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-3.4656136583902208E-2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-1.6845502583867855E-2</v>
      </c>
    </row>
    <row r="98" spans="2:25" x14ac:dyDescent="0.2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100.17034960036881</v>
      </c>
      <c r="G98" s="34">
        <f>+CUY_d!$E126/CUY_d!$N126*100</f>
        <v>99.648114959970698</v>
      </c>
      <c r="H98" s="34">
        <f>+PAT_d!$E126/PAT_d!$N126*100</f>
        <v>99.969732249605016</v>
      </c>
      <c r="I98" s="19">
        <f t="shared" si="47"/>
        <v>100.39473406169105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-6.7970937008455801E-3</v>
      </c>
      <c r="N98" s="24">
        <f t="shared" si="51"/>
        <v>-3.3412944352517737E-3</v>
      </c>
      <c r="O98" s="24">
        <f t="shared" si="52"/>
        <v>-7.6032769941943856E-3</v>
      </c>
      <c r="P98" s="24">
        <f t="shared" si="53"/>
        <v>-2.4484362930619064E-3</v>
      </c>
      <c r="Q98" s="24">
        <f t="shared" si="54"/>
        <v>-4.27802770770358E-3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-1.9813778564457318E-2</v>
      </c>
      <c r="W98" s="24">
        <f t="shared" si="59"/>
        <v>-3.6986779800122327E-2</v>
      </c>
      <c r="X98" s="24">
        <f t="shared" si="60"/>
        <v>-3.1623626726817733E-5</v>
      </c>
      <c r="Y98" s="24">
        <f t="shared" si="61"/>
        <v>-2.0019545658155669E-2</v>
      </c>
    </row>
    <row r="99" spans="2:25" x14ac:dyDescent="0.2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99.480462315091444</v>
      </c>
      <c r="G99" s="34">
        <f>+CUY_d!$E127/CUY_d!$N127*100</f>
        <v>98.956495965880293</v>
      </c>
      <c r="H99" s="34">
        <f>+PAT_d!$E127/PAT_d!$N127*100</f>
        <v>100.00165814589106</v>
      </c>
      <c r="I99" s="19">
        <f t="shared" si="47"/>
        <v>99.83150795669286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-6.887140636222977E-3</v>
      </c>
      <c r="O99" s="24">
        <f t="shared" si="52"/>
        <v>-6.9406129194539146E-3</v>
      </c>
      <c r="P99" s="24">
        <f t="shared" si="53"/>
        <v>3.1935562462370726E-4</v>
      </c>
      <c r="Q99" s="24">
        <f t="shared" si="54"/>
        <v>-5.6101160111854398E-3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-3.3412357443957208E-2</v>
      </c>
      <c r="W99" s="24">
        <f t="shared" si="59"/>
        <v>-5.0941225429803616E-2</v>
      </c>
      <c r="X99" s="24">
        <f t="shared" si="60"/>
        <v>-1.6500919478610321E-3</v>
      </c>
      <c r="Y99" s="24">
        <f t="shared" si="61"/>
        <v>-3.1336940049184192E-2</v>
      </c>
    </row>
    <row r="100" spans="2:25" x14ac:dyDescent="0.2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-5.05045306033991E-3</v>
      </c>
      <c r="O100" s="24">
        <f t="shared" si="52"/>
        <v>-7.3988952566894639E-4</v>
      </c>
      <c r="P100" s="24">
        <f t="shared" si="53"/>
        <v>-7.6123433031238807E-4</v>
      </c>
      <c r="Q100" s="24">
        <f t="shared" si="54"/>
        <v>-1.3463320531794665E-3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-1.5455717748433462E-2</v>
      </c>
      <c r="T104" s="24">
        <f t="shared" si="56"/>
        <v>-1.1909095155322458E-3</v>
      </c>
      <c r="U104" s="24">
        <f t="shared" si="57"/>
        <v>-2.0545227816453626E-2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-9.6417062670089981E-3</v>
      </c>
    </row>
    <row r="105" spans="2:25" x14ac:dyDescent="0.2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-2.1186140277223764E-2</v>
      </c>
      <c r="T106" s="24">
        <f t="shared" si="56"/>
        <v>-9.940095139366889E-3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-2.0193056980082114E-2</v>
      </c>
      <c r="X106" s="24">
        <f t="shared" si="60"/>
        <v>-3.3947642127677424E-3</v>
      </c>
      <c r="Y106" s="24">
        <f t="shared" si="61"/>
        <v>-1.5262881350819213E-2</v>
      </c>
    </row>
    <row r="107" spans="2:25" x14ac:dyDescent="0.2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-1.9315887187210001E-2</v>
      </c>
      <c r="X108" s="24">
        <f t="shared" ref="X108" si="75">+H108/H96-1</f>
        <v>-1.0209478344222367E-2</v>
      </c>
      <c r="Y108" s="24">
        <f t="shared" ref="Y108" si="76">+I108/I96-1</f>
        <v>-1.4322440954123272E-2</v>
      </c>
    </row>
    <row r="109" spans="2:25" x14ac:dyDescent="0.2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-1.936738431000673E-2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-1.3089400729759615E-2</v>
      </c>
    </row>
    <row r="110" spans="2:25" x14ac:dyDescent="0.2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-9.5815475168652409E-3</v>
      </c>
      <c r="W110" s="24">
        <f t="shared" ref="W110" si="104">+G110/G98-1</f>
        <v>-8.6914989810498167E-3</v>
      </c>
      <c r="X110" s="24">
        <f t="shared" ref="X110" si="105">+H110/H98-1</f>
        <v>-9.7360633100311844E-3</v>
      </c>
      <c r="Y110" s="24">
        <f t="shared" ref="Y110" si="106">+I110/I98-1</f>
        <v>-8.691174253564582E-3</v>
      </c>
    </row>
    <row r="111" spans="2:25" x14ac:dyDescent="0.2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-1.5678868861691564E-3</v>
      </c>
      <c r="W111" s="24">
        <f t="shared" ref="W111" si="119">+G111/G99-1</f>
        <v>-1.0894977418216545E-3</v>
      </c>
      <c r="X111" s="24">
        <f t="shared" ref="X111" si="120">+H111/H99-1</f>
        <v>-1.0828441866905347E-2</v>
      </c>
      <c r="Y111" s="24">
        <f t="shared" ref="Y111" si="121">+I111/I99-1</f>
        <v>-1.9546775148143736E-3</v>
      </c>
    </row>
    <row r="112" spans="2:25" x14ac:dyDescent="0.2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  <row r="113" spans="2:25" x14ac:dyDescent="0.2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99.911537957826241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100.24673972444255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4.431602928743672E-3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4.803690615941214E-3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1.012961092615039E-2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8.1846191307781702E-3</v>
      </c>
    </row>
    <row r="114" spans="2:25" x14ac:dyDescent="0.2">
      <c r="B114" s="155">
        <f>+NAC!A115</f>
        <v>46054</v>
      </c>
      <c r="C114" s="34">
        <f>+GBA_d!$E142/GBA_d!$N142*100</f>
        <v>101.01691466403517</v>
      </c>
      <c r="D114" s="34">
        <f>+PAM_d!$E142/PAM_d!$N142*100</f>
        <v>100.31783167454552</v>
      </c>
      <c r="E114" s="34">
        <f>+NOA_d!$E142/NOA_d!$N142*100</f>
        <v>100.08732566129375</v>
      </c>
      <c r="F114" s="34">
        <f>NEA_d!$E142/NEA_d!$N142*100</f>
        <v>100.90724501980984</v>
      </c>
      <c r="G114" s="34">
        <f>+CUY_d!$E142/CUY_d!$N142*100</f>
        <v>99.420968780041676</v>
      </c>
      <c r="H114" s="34">
        <f>+PAT_d!$E142/PAT_d!$N142*100</f>
        <v>99.40555691950432</v>
      </c>
      <c r="I114" s="19">
        <f t="shared" ref="I114" si="152">+SUMPRODUCT($C$2:$H$2,C114:H114)</f>
        <v>100.47841647839896</v>
      </c>
      <c r="K114" s="24">
        <f t="shared" ref="K114" si="153">+C114/C113-1</f>
        <v>1.3905772738327382E-3</v>
      </c>
      <c r="L114" s="24">
        <f t="shared" ref="L114" si="154">+D114/D113-1</f>
        <v>1.3009822628982093E-3</v>
      </c>
      <c r="M114" s="24">
        <f t="shared" ref="M114" si="155">+E114/E113-1</f>
        <v>1.7594334654493782E-3</v>
      </c>
      <c r="N114" s="24">
        <f t="shared" ref="N114" si="156">+F114/F113-1</f>
        <v>5.5936148804185404E-3</v>
      </c>
      <c r="O114" s="24">
        <f t="shared" ref="O114" si="157">+G114/G113-1</f>
        <v>5.2527202235070902E-3</v>
      </c>
      <c r="P114" s="24">
        <f t="shared" ref="P114" si="158">+H114/H113-1</f>
        <v>2.0554723984913537E-3</v>
      </c>
      <c r="Q114" s="24">
        <f t="shared" ref="Q114" si="159">+I114/I113-1</f>
        <v>2.3110652235995843E-3</v>
      </c>
      <c r="S114" s="24">
        <f t="shared" ref="S114" si="160">+C114/C102-1</f>
        <v>6.4213057899029646E-3</v>
      </c>
      <c r="T114" s="24">
        <f t="shared" ref="T114" si="161">+D114/D102-1</f>
        <v>4.6220840739410463E-3</v>
      </c>
      <c r="U114" s="24">
        <f t="shared" ref="U114" si="162">+E114/E102-1</f>
        <v>8.1419529173143435E-3</v>
      </c>
      <c r="V114" s="24">
        <f t="shared" ref="V114" si="163">+F114/F102-1</f>
        <v>1.850752666940525E-2</v>
      </c>
      <c r="W114" s="24">
        <f t="shared" ref="W114" si="164">+G114/G102-1</f>
        <v>4.8077581621361887E-3</v>
      </c>
      <c r="X114" s="24">
        <f t="shared" ref="X114" si="165">+H114/H102-1</f>
        <v>-7.868061438612739E-3</v>
      </c>
      <c r="Y114" s="24">
        <f t="shared" ref="Y114" si="166">+I114/I102-1</f>
        <v>7.2695941491116578E-3</v>
      </c>
    </row>
    <row r="115" spans="2:25" x14ac:dyDescent="0.2">
      <c r="B115" s="155">
        <f>+NAC!A116</f>
        <v>46082</v>
      </c>
      <c r="C115" s="34">
        <f>+GBA_d!$E143/GBA_d!$N143*100</f>
        <v>100.88666294853648</v>
      </c>
      <c r="D115" s="34">
        <f>+PAM_d!$E143/PAM_d!$N143*100</f>
        <v>100.4008754526286</v>
      </c>
      <c r="E115" s="34">
        <f>+NOA_d!$E143/NOA_d!$N143*100</f>
        <v>100.16181474990893</v>
      </c>
      <c r="F115" s="34">
        <f>NEA_d!$E143/NEA_d!$N143*100</f>
        <v>101.32806846584623</v>
      </c>
      <c r="G115" s="34">
        <f>+CUY_d!$E143/CUY_d!$N143*100</f>
        <v>99.583846189801037</v>
      </c>
      <c r="H115" s="34">
        <f>+PAT_d!$E143/PAT_d!$N143*100</f>
        <v>99.47425200339552</v>
      </c>
      <c r="I115" s="19">
        <f t="shared" ref="I115" si="167">+SUMPRODUCT($C$2:$H$2,C115:H115)</f>
        <v>100.54866371371777</v>
      </c>
      <c r="K115" s="24">
        <f t="shared" ref="K115" si="168">+C115/C114-1</f>
        <v>-1.289405006397959E-3</v>
      </c>
      <c r="L115" s="24">
        <f t="shared" ref="L115" si="169">+D115/D114-1</f>
        <v>8.2780674877924731E-4</v>
      </c>
      <c r="M115" s="24">
        <f t="shared" ref="M115" si="170">+E115/E114-1</f>
        <v>7.4424097280068047E-4</v>
      </c>
      <c r="N115" s="24">
        <f t="shared" ref="N115" si="171">+F115/F114-1</f>
        <v>4.1703987256196395E-3</v>
      </c>
      <c r="O115" s="24">
        <f t="shared" ref="O115" si="172">+G115/G114-1</f>
        <v>1.63826013524071E-3</v>
      </c>
      <c r="P115" s="24">
        <f t="shared" ref="P115" si="173">+H115/H114-1</f>
        <v>6.910587900716969E-4</v>
      </c>
      <c r="Q115" s="24">
        <f t="shared" ref="Q115" si="174">+I115/I114-1</f>
        <v>6.9912761148982483E-4</v>
      </c>
      <c r="S115" s="24">
        <f t="shared" ref="S115" si="175">+C115/C103-1</f>
        <v>-3.7609828054439021E-3</v>
      </c>
      <c r="T115" s="24">
        <f t="shared" ref="T115" si="176">+D115/D103-1</f>
        <v>-2.748152694192596E-3</v>
      </c>
      <c r="U115" s="24">
        <f t="shared" ref="U115" si="177">+E115/E103-1</f>
        <v>1.3756887762330638E-3</v>
      </c>
      <c r="V115" s="24">
        <f t="shared" ref="V115" si="178">+F115/F103-1</f>
        <v>1.2218559551490982E-2</v>
      </c>
      <c r="W115" s="24">
        <f t="shared" ref="W115" si="179">+G115/G103-1</f>
        <v>-2.5234048271386422E-3</v>
      </c>
      <c r="X115" s="24">
        <f t="shared" ref="X115" si="180">+H115/H103-1</f>
        <v>-5.7029294058184021E-3</v>
      </c>
      <c r="Y115" s="24">
        <f t="shared" ref="Y115" si="181">+I115/I103-1</f>
        <v>-3.6568119459279291E-4</v>
      </c>
    </row>
    <row r="116" spans="2:25" x14ac:dyDescent="0.2">
      <c r="B116" s="155">
        <f>+NAC!A117</f>
        <v>46113</v>
      </c>
      <c r="C116" s="34">
        <f>+GBA_d!$E144/GBA_d!$N144*100</f>
        <v>100.52905924592575</v>
      </c>
      <c r="D116" s="34">
        <f>+PAM_d!$E144/PAM_d!$N144*100</f>
        <v>100.11810479060712</v>
      </c>
      <c r="E116" s="34">
        <f>+NOA_d!$E144/NOA_d!$N144*100</f>
        <v>99.56107507262584</v>
      </c>
      <c r="F116" s="34">
        <f>NEA_d!$E144/NEA_d!$N144*100</f>
        <v>101.06900352361825</v>
      </c>
      <c r="G116" s="34">
        <f>+CUY_d!$E144/CUY_d!$N144*100</f>
        <v>98.771533627185647</v>
      </c>
      <c r="H116" s="34">
        <f>+PAT_d!$E144/PAT_d!$N144*100</f>
        <v>99.187964193181003</v>
      </c>
      <c r="I116" s="19">
        <f t="shared" ref="I116" si="182">+SUMPRODUCT($C$2:$H$2,C116:H116)</f>
        <v>100.15673864446481</v>
      </c>
      <c r="K116" s="24">
        <f t="shared" ref="K116" si="183">+C116/C115-1</f>
        <v>-3.5446082976612336E-3</v>
      </c>
      <c r="L116" s="24">
        <f t="shared" ref="L116" si="184">+D116/D115-1</f>
        <v>-2.8164162986297203E-3</v>
      </c>
      <c r="M116" s="24">
        <f t="shared" ref="M116" si="185">+E116/E115-1</f>
        <v>-5.9976916231305744E-3</v>
      </c>
      <c r="N116" s="24">
        <f t="shared" ref="N116" si="186">+F116/F115-1</f>
        <v>-2.5566947653334893E-3</v>
      </c>
      <c r="O116" s="24">
        <f t="shared" ref="O116" si="187">+G116/G115-1</f>
        <v>-8.1570715903779289E-3</v>
      </c>
      <c r="P116" s="24">
        <f t="shared" ref="P116" si="188">+H116/H115-1</f>
        <v>-2.8780091777392824E-3</v>
      </c>
      <c r="Q116" s="24">
        <f t="shared" ref="Q116" si="189">+I116/I115-1</f>
        <v>-3.8978645242750964E-3</v>
      </c>
      <c r="S116" s="24">
        <f t="shared" ref="S116" si="190">+C116/C104-1</f>
        <v>-7.7382419880767106E-3</v>
      </c>
      <c r="T116" s="24">
        <f t="shared" ref="T116" si="191">+D116/D104-1</f>
        <v>-6.6272474687488758E-3</v>
      </c>
      <c r="U116" s="24">
        <f t="shared" ref="U116" si="192">+E116/E104-1</f>
        <v>-8.3445443675410624E-3</v>
      </c>
      <c r="V116" s="24">
        <f t="shared" ref="V116" si="193">+F116/F104-1</f>
        <v>8.3723026579656246E-3</v>
      </c>
      <c r="W116" s="24">
        <f t="shared" ref="W116" si="194">+G116/G104-1</f>
        <v>-1.3489055427957752E-2</v>
      </c>
      <c r="X116" s="24">
        <f t="shared" ref="X116" si="195">+H116/H104-1</f>
        <v>-1.0374464187361987E-2</v>
      </c>
      <c r="Y116" s="24">
        <f t="shared" ref="Y116" si="196">+I116/I104-1</f>
        <v>-5.7528147983553213E-3</v>
      </c>
    </row>
    <row r="117" spans="2:25" x14ac:dyDescent="0.2">
      <c r="B117" s="155">
        <f>+NAC!A118</f>
        <v>46143</v>
      </c>
      <c r="C117" s="34">
        <f>+GBA_d!$E145/GBA_d!$N145*100</f>
        <v>100.58408487243251</v>
      </c>
      <c r="D117" s="34">
        <f>+PAM_d!$E145/PAM_d!$N145*100</f>
        <v>100.18063686887916</v>
      </c>
      <c r="E117" s="34">
        <f>+NOA_d!$E145/NOA_d!$N145*100</f>
        <v>99.626476378560952</v>
      </c>
      <c r="F117" s="34">
        <f>NEA_d!$E145/NEA_d!$N145*100</f>
        <v>101.19737587023567</v>
      </c>
      <c r="G117" s="34">
        <f>+CUY_d!$E145/CUY_d!$N145*100</f>
        <v>98.623908430209141</v>
      </c>
      <c r="H117" s="34">
        <f>+PAT_d!$E145/PAT_d!$N145*100</f>
        <v>99.195124359410741</v>
      </c>
      <c r="I117" s="19">
        <f t="shared" ref="I117" si="197">+SUMPRODUCT($C$2:$H$2,C117:H117)</f>
        <v>100.20996218083562</v>
      </c>
      <c r="K117" s="24">
        <f t="shared" ref="K117" si="198">+C117/C116-1</f>
        <v>5.4736040424052668E-4</v>
      </c>
      <c r="L117" s="24">
        <f t="shared" ref="L117" si="199">+D117/D116-1</f>
        <v>6.2458312013413675E-4</v>
      </c>
      <c r="M117" s="24">
        <f t="shared" ref="M117" si="200">+E117/E116-1</f>
        <v>6.568963411393014E-4</v>
      </c>
      <c r="N117" s="24">
        <f t="shared" ref="N117" si="201">+F117/F116-1</f>
        <v>1.2701455653258975E-3</v>
      </c>
      <c r="O117" s="24">
        <f t="shared" ref="O117" si="202">+G117/G116-1</f>
        <v>-1.4946127852354385E-3</v>
      </c>
      <c r="P117" s="24">
        <f t="shared" ref="P117" si="203">+H117/H116-1</f>
        <v>7.2187853516147982E-5</v>
      </c>
      <c r="Q117" s="24">
        <f t="shared" ref="Q117" si="204">+I117/I116-1</f>
        <v>5.3140245071015002E-4</v>
      </c>
      <c r="S117" s="24">
        <f t="shared" ref="S117" si="205">+C117/C105-1</f>
        <v>-2.8733449022001478E-3</v>
      </c>
      <c r="T117" s="24">
        <f t="shared" ref="T117" si="206">+D117/D105-1</f>
        <v>-2.126832884225438E-3</v>
      </c>
      <c r="U117" s="24">
        <f t="shared" ref="U117" si="207">+E117/E105-1</f>
        <v>-6.8591719893483782E-3</v>
      </c>
      <c r="V117" s="24">
        <f t="shared" ref="V117" si="208">+F117/F105-1</f>
        <v>1.1151643751201146E-2</v>
      </c>
      <c r="W117" s="24">
        <f t="shared" ref="W117" si="209">+G117/G105-1</f>
        <v>-1.0628078092247528E-2</v>
      </c>
      <c r="X117" s="24">
        <f t="shared" ref="X117" si="210">+H117/H105-1</f>
        <v>-9.4415545969701586E-3</v>
      </c>
      <c r="Y117" s="24">
        <f t="shared" ref="Y117" si="211">+I117/I105-1</f>
        <v>-2.1134486265850239E-3</v>
      </c>
    </row>
    <row r="118" spans="2:25" x14ac:dyDescent="0.2">
      <c r="B118" s="155">
        <f>+NAC!A119</f>
        <v>46174</v>
      </c>
      <c r="C118" s="34">
        <f>+GBA_d!$E146/GBA_d!$N146*100</f>
        <v>100.34161820686207</v>
      </c>
      <c r="D118" s="34">
        <f>+PAM_d!$E146/PAM_d!$N146*100</f>
        <v>99.894978947041238</v>
      </c>
      <c r="E118" s="34">
        <f>+NOA_d!$E146/NOA_d!$N146*100</f>
        <v>99.388659392582895</v>
      </c>
      <c r="F118" s="34">
        <f>NEA_d!$E146/NEA_d!$N146*100</f>
        <v>101.3652176786681</v>
      </c>
      <c r="G118" s="34">
        <f>+CUY_d!$E146/CUY_d!$N146*100</f>
        <v>98.655806750207816</v>
      </c>
      <c r="H118" s="34">
        <f>+PAT_d!$E146/PAT_d!$N146*100</f>
        <v>99.153693559842282</v>
      </c>
      <c r="I118" s="19">
        <f t="shared" ref="I118" si="212">+SUMPRODUCT($C$2:$H$2,C118:H118)</f>
        <v>100.03999556404362</v>
      </c>
      <c r="K118" s="24">
        <f t="shared" ref="K118" si="213">+C118/C117-1</f>
        <v>-2.4105867829683492E-3</v>
      </c>
      <c r="L118" s="24">
        <f t="shared" ref="L118" si="214">+D118/D117-1</f>
        <v>-2.8514284872415141E-3</v>
      </c>
      <c r="M118" s="24">
        <f t="shared" ref="M118" si="215">+E118/E117-1</f>
        <v>-2.3870861905664897E-3</v>
      </c>
      <c r="N118" s="24">
        <f t="shared" ref="N118" si="216">+F118/F117-1</f>
        <v>1.6585589002588996E-3</v>
      </c>
      <c r="O118" s="24">
        <f t="shared" ref="O118" si="217">+G118/G117-1</f>
        <v>3.2343394726885855E-4</v>
      </c>
      <c r="P118" s="24">
        <f t="shared" ref="P118" si="218">+H118/H117-1</f>
        <v>-4.1766971749890303E-4</v>
      </c>
      <c r="Q118" s="24">
        <f t="shared" ref="Q118" si="219">+I118/I117-1</f>
        <v>-1.6961049888960522E-3</v>
      </c>
      <c r="S118" s="24">
        <f t="shared" ref="S118" si="220">+C118/C106-1</f>
        <v>-1.2776829653091681E-3</v>
      </c>
      <c r="T118" s="24">
        <f t="shared" ref="T118" si="221">+D118/D106-1</f>
        <v>-2.026465929418575E-3</v>
      </c>
      <c r="U118" s="24">
        <f t="shared" ref="U118" si="222">+E118/E106-1</f>
        <v>-4.7430264531911348E-3</v>
      </c>
      <c r="V118" s="24">
        <f t="shared" ref="V118" si="223">+F118/F106-1</f>
        <v>1.6077819594978893E-2</v>
      </c>
      <c r="W118" s="24">
        <f t="shared" ref="W118" si="224">+G118/G106-1</f>
        <v>-4.882525436708085E-3</v>
      </c>
      <c r="X118" s="24">
        <f t="shared" ref="X118" si="225">+H118/H106-1</f>
        <v>-7.9852349964611991E-3</v>
      </c>
      <c r="Y118" s="24">
        <f t="shared" ref="Y118" si="226">+I118/I106-1</f>
        <v>-1.0664079364175461E-4</v>
      </c>
    </row>
    <row r="119" spans="2:25" x14ac:dyDescent="0.2">
      <c r="B119" s="155">
        <f>+NAC!A120</f>
        <v>46204</v>
      </c>
      <c r="C119" s="34">
        <f>+GBA_d!$E147/GBA_d!$N147*100</f>
        <v>100.10325560467372</v>
      </c>
      <c r="D119" s="34">
        <f>+PAM_d!$E147/PAM_d!$N147*100</f>
        <v>99.715166698030998</v>
      </c>
      <c r="E119" s="34">
        <f>+NOA_d!$E147/NOA_d!$N147*100</f>
        <v>99.278072259359405</v>
      </c>
      <c r="F119" s="34">
        <f>NEA_d!$E147/NEA_d!$N147*100</f>
        <v>101.36707432486571</v>
      </c>
      <c r="G119" s="34">
        <f>+CUY_d!$E147/CUY_d!$N147*100</f>
        <v>98.188992562085843</v>
      </c>
      <c r="H119" s="34">
        <f>+PAT_d!$E147/PAT_d!$N147*100</f>
        <v>98.940047920642044</v>
      </c>
      <c r="I119" s="19">
        <f t="shared" ref="I119" si="227">+SUMPRODUCT($C$2:$H$2,C119:H119)</f>
        <v>99.858051217152095</v>
      </c>
      <c r="K119" s="24">
        <f t="shared" ref="K119" si="228">+C119/C118-1</f>
        <v>-2.375510844333184E-3</v>
      </c>
      <c r="L119" s="24">
        <f t="shared" ref="L119" si="229">+D119/D118-1</f>
        <v>-1.8000128825851336E-3</v>
      </c>
      <c r="M119" s="24">
        <f t="shared" ref="M119" si="230">+E119/E118-1</f>
        <v>-1.1126735575199831E-3</v>
      </c>
      <c r="N119" s="24">
        <f t="shared" ref="N119" si="231">+F119/F118-1</f>
        <v>1.8316403201490417E-5</v>
      </c>
      <c r="O119" s="24">
        <f t="shared" ref="O119" si="232">+G119/G118-1</f>
        <v>-4.7317456873463559E-3</v>
      </c>
      <c r="P119" s="24">
        <f t="shared" ref="P119" si="233">+H119/H118-1</f>
        <v>-2.1546916865108345E-3</v>
      </c>
      <c r="Q119" s="24">
        <f t="shared" ref="Q119" si="234">+I119/I118-1</f>
        <v>-1.8187160631674137E-3</v>
      </c>
      <c r="S119" s="24">
        <f t="shared" ref="S119" si="235">+C119/C107-1</f>
        <v>-1.7863149013706003E-3</v>
      </c>
      <c r="T119" s="24">
        <f t="shared" ref="T119" si="236">+D119/D107-1</f>
        <v>-2.5097700397119782E-3</v>
      </c>
      <c r="U119" s="24">
        <f t="shared" ref="U119" si="237">+E119/E107-1</f>
        <v>-3.7987607749679908E-3</v>
      </c>
      <c r="V119" s="24">
        <f t="shared" ref="V119" si="238">+F119/F107-1</f>
        <v>1.9334183679087014E-2</v>
      </c>
      <c r="W119" s="24">
        <f t="shared" ref="W119" si="239">+G119/G107-1</f>
        <v>-9.2040729577355096E-3</v>
      </c>
      <c r="X119" s="24">
        <f t="shared" ref="X119" si="240">+H119/H107-1</f>
        <v>-6.2761623299674163E-3</v>
      </c>
      <c r="Y119" s="24">
        <f t="shared" ref="Y119" si="241">+I119/I107-1</f>
        <v>-3.6474448501189194E-5</v>
      </c>
    </row>
    <row r="120" spans="2:25" x14ac:dyDescent="0.2">
      <c r="B120" s="155">
        <f>+NAC!A121</f>
        <v>46235</v>
      </c>
      <c r="C120" s="34">
        <f>+GBA_d!$E148/GBA_d!$N148*100</f>
        <v>99.957170408654676</v>
      </c>
      <c r="D120" s="34">
        <f>+PAM_d!$E148/PAM_d!$N148*100</f>
        <v>99.750862436341691</v>
      </c>
      <c r="E120" s="34">
        <f>+NOA_d!$E148/NOA_d!$N148*100</f>
        <v>99.321643700026669</v>
      </c>
      <c r="F120" s="34">
        <f>NEA_d!$E148/NEA_d!$N148*100</f>
        <v>101.7263719124613</v>
      </c>
      <c r="G120" s="34">
        <f>+CUY_d!$E148/CUY_d!$N148*100</f>
        <v>98.29411571040886</v>
      </c>
      <c r="H120" s="34">
        <f>+PAT_d!$E148/PAT_d!$N148*100</f>
        <v>98.923213148725608</v>
      </c>
      <c r="I120" s="19">
        <f t="shared" ref="I120" si="242">+SUMPRODUCT($C$2:$H$2,C120:H120)</f>
        <v>99.889088127799383</v>
      </c>
      <c r="K120" s="24">
        <f t="shared" ref="K120" si="243">+C120/C119-1</f>
        <v>-1.4593451045784578E-3</v>
      </c>
      <c r="L120" s="24">
        <f t="shared" ref="L120" si="244">+D120/D119-1</f>
        <v>3.5797702087569938E-4</v>
      </c>
      <c r="M120" s="24">
        <f t="shared" ref="M120" si="245">+E120/E119-1</f>
        <v>4.3888282352466668E-4</v>
      </c>
      <c r="N120" s="24">
        <f t="shared" ref="N120" si="246">+F120/F119-1</f>
        <v>3.5445196577745808E-3</v>
      </c>
      <c r="O120" s="24">
        <f t="shared" ref="O120" si="247">+G120/G119-1</f>
        <v>1.0706205001191904E-3</v>
      </c>
      <c r="P120" s="24">
        <f t="shared" ref="P120" si="248">+H120/H119-1</f>
        <v>-1.7015124077901511E-4</v>
      </c>
      <c r="Q120" s="24">
        <f t="shared" ref="Q120" si="249">+I120/I119-1</f>
        <v>3.1081029790769321E-4</v>
      </c>
      <c r="S120" s="24">
        <f t="shared" ref="S120" si="250">+C120/C108-1</f>
        <v>-1.7943885521403136E-3</v>
      </c>
      <c r="T120" s="24">
        <f t="shared" ref="T120" si="251">+D120/D108-1</f>
        <v>3.7969406788418425E-4</v>
      </c>
      <c r="U120" s="24">
        <f t="shared" ref="U120" si="252">+E120/E108-1</f>
        <v>2.9262688487623478E-3</v>
      </c>
      <c r="V120" s="24">
        <f t="shared" ref="V120" si="253">+F120/F108-1</f>
        <v>2.5076732700545001E-2</v>
      </c>
      <c r="W120" s="24">
        <f t="shared" ref="W120" si="254">+G120/G108-1</f>
        <v>-2.9558196343100196E-3</v>
      </c>
      <c r="X120" s="24">
        <f t="shared" ref="X120" si="255">+H120/H108-1</f>
        <v>-3.6471987180255461E-3</v>
      </c>
      <c r="Y120" s="24">
        <f t="shared" ref="Y120" si="256">+I120/I108-1</f>
        <v>3.2363842509433027E-3</v>
      </c>
    </row>
    <row r="121" spans="2:25" x14ac:dyDescent="0.2">
      <c r="B121" s="155">
        <f>+NAC!A122</f>
        <v>46266</v>
      </c>
      <c r="C121" s="34">
        <f>+GBA_d!$E149/GBA_d!$N149*100</f>
        <v>100.0757127731994</v>
      </c>
      <c r="D121" s="34">
        <f>+PAM_d!$E149/PAM_d!$N149*100</f>
        <v>99.811318791223016</v>
      </c>
      <c r="E121" s="34">
        <f>+NOA_d!$E149/NOA_d!$N149*100</f>
        <v>99.219576793397351</v>
      </c>
      <c r="F121" s="34">
        <f>NEA_d!$E149/NEA_d!$N149*100</f>
        <v>101.76936190817287</v>
      </c>
      <c r="G121" s="34">
        <f>+CUY_d!$E149/CUY_d!$N149*100</f>
        <v>98.304958350068745</v>
      </c>
      <c r="H121" s="34">
        <f>+PAT_d!$E149/PAT_d!$N149*100</f>
        <v>99.04392840686404</v>
      </c>
      <c r="I121" s="19">
        <f t="shared" ref="I121" si="257">+SUMPRODUCT($C$2:$H$2,C121:H121)</f>
        <v>99.936370940490761</v>
      </c>
      <c r="K121" s="24">
        <f t="shared" ref="K121" si="258">+C121/C120-1</f>
        <v>1.18593157509439E-3</v>
      </c>
      <c r="L121" s="24">
        <f t="shared" ref="L121" si="259">+D121/D120-1</f>
        <v>6.0607350557906337E-4</v>
      </c>
      <c r="M121" s="24">
        <f t="shared" ref="M121" si="260">+E121/E120-1</f>
        <v>-1.0276401278414005E-3</v>
      </c>
      <c r="N121" s="24">
        <f t="shared" ref="N121" si="261">+F121/F120-1</f>
        <v>4.2260423627960009E-4</v>
      </c>
      <c r="O121" s="24">
        <f t="shared" ref="O121" si="262">+G121/G120-1</f>
        <v>1.1030812558332492E-4</v>
      </c>
      <c r="P121" s="24">
        <f t="shared" ref="P121" si="263">+H121/H120-1</f>
        <v>1.2202925309041657E-3</v>
      </c>
      <c r="Q121" s="24">
        <f t="shared" ref="Q121" si="264">+I121/I120-1</f>
        <v>4.7335313173424431E-4</v>
      </c>
      <c r="S121" s="24">
        <f t="shared" ref="S121" si="265">+C121/C109-1</f>
        <v>-1.1084253015645196E-3</v>
      </c>
      <c r="T121" s="24">
        <f t="shared" ref="T121" si="266">+D121/D109-1</f>
        <v>2.0761514174005846E-3</v>
      </c>
      <c r="U121" s="24">
        <f t="shared" ref="U121" si="267">+E121/E109-1</f>
        <v>4.6779421067650873E-3</v>
      </c>
      <c r="V121" s="24">
        <f t="shared" ref="V121" si="268">+F121/F109-1</f>
        <v>2.4741232027795546E-2</v>
      </c>
      <c r="W121" s="24">
        <f t="shared" ref="W121" si="269">+G121/G109-1</f>
        <v>-2.3763426961920242E-3</v>
      </c>
      <c r="X121" s="24">
        <f t="shared" ref="X121" si="270">+H121/H109-1</f>
        <v>-5.7000852439204053E-4</v>
      </c>
      <c r="Y121" s="24">
        <f t="shared" ref="Y121" si="271">+I121/I109-1</f>
        <v>4.3218662667943164E-3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10" activePane="bottomRight" state="frozen"/>
      <selection pane="topRight" activeCell="D1" sqref="D1"/>
      <selection pane="bottomLeft" activeCell="A19" sqref="A19"/>
      <selection pane="bottomRight" activeCell="A136" sqref="A136:XFD136"/>
    </sheetView>
  </sheetViews>
  <sheetFormatPr baseColWidth="10" defaultColWidth="11.5" defaultRowHeight="15" x14ac:dyDescent="0.2"/>
  <cols>
    <col min="1" max="1" width="4.5" customWidth="1"/>
    <col min="2" max="2" width="6.5" style="69" customWidth="1"/>
    <col min="3" max="7" width="14.1640625" style="36" customWidth="1"/>
    <col min="8" max="10" width="14.1640625" customWidth="1"/>
    <col min="11" max="11" width="2.83203125" customWidth="1"/>
    <col min="12" max="31" width="14.1640625" customWidth="1"/>
  </cols>
  <sheetData>
    <row r="1" spans="2:20" s="25" customFormat="1" ht="16" hidden="1" thickBot="1" x14ac:dyDescent="0.25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6" hidden="1" thickBot="1" x14ac:dyDescent="0.25">
      <c r="B2" s="129"/>
      <c r="C2" s="248" t="s">
        <v>145</v>
      </c>
      <c r="D2" s="248"/>
      <c r="E2" s="248"/>
      <c r="F2" s="248"/>
      <c r="G2" s="248"/>
      <c r="H2" s="248"/>
      <c r="I2" s="248"/>
      <c r="J2" s="248"/>
      <c r="K2" s="104"/>
      <c r="M2" s="247" t="s">
        <v>145</v>
      </c>
      <c r="N2" s="247"/>
      <c r="O2" s="247"/>
      <c r="P2" s="247"/>
      <c r="Q2" s="247"/>
      <c r="R2" s="247"/>
      <c r="S2" s="247"/>
      <c r="T2" s="247"/>
    </row>
    <row r="3" spans="2:20" s="25" customFormat="1" ht="16" hidden="1" thickBot="1" x14ac:dyDescent="0.25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0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09" t="s">
        <v>37</v>
      </c>
    </row>
    <row r="4" spans="2:20" s="25" customFormat="1" hidden="1" x14ac:dyDescent="0.2">
      <c r="B4" s="129"/>
      <c r="C4" s="131">
        <f t="shared" ref="C4:C13" si="0">+M4</f>
        <v>1</v>
      </c>
      <c r="D4" s="132">
        <f>+N4/N$14*N$15*100</f>
        <v>1.681430750709719</v>
      </c>
      <c r="E4" s="132">
        <f t="shared" ref="E4:E13" si="1">+O4/O$14*O$15*100</f>
        <v>1.5825934144785836</v>
      </c>
      <c r="F4" s="132">
        <f t="shared" ref="F4:F13" si="2">+P4/P$14*P$15*100</f>
        <v>0.8938093215639964</v>
      </c>
      <c r="G4" s="132">
        <f t="shared" ref="G4:G13" si="3">+Q4/Q$14*Q$15*100</f>
        <v>0.7744253296721525</v>
      </c>
      <c r="H4" s="132">
        <f t="shared" ref="H4:H13" si="4">+R4/R$14*R$15*100</f>
        <v>0.39441422594620162</v>
      </c>
      <c r="I4" s="132">
        <f t="shared" ref="I4:I13" si="5">+S4/S$14*S$15*100</f>
        <v>0.19502704973974286</v>
      </c>
      <c r="J4" s="184">
        <f>+SUM(D4:I4)</f>
        <v>5.5217000921103958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6">
        <f>+SUM(N4:S4)</f>
        <v>5.5429811900000008</v>
      </c>
    </row>
    <row r="5" spans="2:20" s="25" customFormat="1" hidden="1" x14ac:dyDescent="0.2">
      <c r="B5" s="129"/>
      <c r="C5" s="131">
        <f t="shared" si="0"/>
        <v>2</v>
      </c>
      <c r="D5" s="132">
        <f t="shared" ref="D5:D13" si="6">+N5/N$14*N$15*100</f>
        <v>2.1643491973663904</v>
      </c>
      <c r="E5" s="132">
        <f t="shared" si="1"/>
        <v>2.0256950436250283</v>
      </c>
      <c r="F5" s="132">
        <f t="shared" si="2"/>
        <v>0.99392883638325602</v>
      </c>
      <c r="G5" s="132">
        <f t="shared" si="3"/>
        <v>0.65946991723324377</v>
      </c>
      <c r="H5" s="132">
        <f t="shared" si="4"/>
        <v>0.51804127942822431</v>
      </c>
      <c r="I5" s="132">
        <f t="shared" si="5"/>
        <v>0.28753214670840832</v>
      </c>
      <c r="J5" s="184">
        <f t="shared" ref="J5:J13" si="7">+SUM(D5:I5)</f>
        <v>6.6490164207445526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6">
        <f t="shared" ref="T5:T13" si="8">+SUM(N5:S5)</f>
        <v>6.6691744000000002</v>
      </c>
    </row>
    <row r="6" spans="2:20" s="25" customFormat="1" hidden="1" x14ac:dyDescent="0.2">
      <c r="B6" s="129"/>
      <c r="C6" s="131">
        <f t="shared" si="0"/>
        <v>3</v>
      </c>
      <c r="D6" s="132">
        <f t="shared" si="6"/>
        <v>2.8185963325353733</v>
      </c>
      <c r="E6" s="132">
        <f t="shared" si="1"/>
        <v>2.3419813949978923</v>
      </c>
      <c r="F6" s="132">
        <f t="shared" si="2"/>
        <v>0.97964542394209153</v>
      </c>
      <c r="G6" s="132">
        <f t="shared" si="3"/>
        <v>0.55878287008845473</v>
      </c>
      <c r="H6" s="132">
        <f t="shared" si="4"/>
        <v>0.60576990100265449</v>
      </c>
      <c r="I6" s="132">
        <f t="shared" si="5"/>
        <v>0.28793997372835189</v>
      </c>
      <c r="J6" s="184">
        <f t="shared" si="7"/>
        <v>7.592715896294818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6">
        <f t="shared" si="8"/>
        <v>7.6092576399999992</v>
      </c>
    </row>
    <row r="7" spans="2:20" s="25" customFormat="1" hidden="1" x14ac:dyDescent="0.2">
      <c r="B7" s="129"/>
      <c r="C7" s="131">
        <f t="shared" si="0"/>
        <v>4</v>
      </c>
      <c r="D7" s="132">
        <f t="shared" si="6"/>
        <v>3.103465430107105</v>
      </c>
      <c r="E7" s="132">
        <f t="shared" si="1"/>
        <v>2.5209473638466267</v>
      </c>
      <c r="F7" s="132">
        <f t="shared" si="2"/>
        <v>0.73006776631542869</v>
      </c>
      <c r="G7" s="132">
        <f t="shared" si="3"/>
        <v>0.50946017774359442</v>
      </c>
      <c r="H7" s="132">
        <f t="shared" si="4"/>
        <v>0.65606416178374161</v>
      </c>
      <c r="I7" s="132">
        <f t="shared" si="5"/>
        <v>0.38383609336278235</v>
      </c>
      <c r="J7" s="184">
        <f t="shared" si="7"/>
        <v>7.903840993159279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6">
        <f t="shared" si="8"/>
        <v>7.9118593599999993</v>
      </c>
    </row>
    <row r="8" spans="2:20" s="25" customFormat="1" hidden="1" x14ac:dyDescent="0.2">
      <c r="B8" s="129"/>
      <c r="C8" s="131">
        <f t="shared" si="0"/>
        <v>5</v>
      </c>
      <c r="D8" s="132">
        <f t="shared" si="6"/>
        <v>3.1717158727120145</v>
      </c>
      <c r="E8" s="132">
        <f t="shared" si="1"/>
        <v>3.0287038436397511</v>
      </c>
      <c r="F8" s="132">
        <f t="shared" si="2"/>
        <v>0.69129378089996285</v>
      </c>
      <c r="G8" s="132">
        <f t="shared" si="3"/>
        <v>0.38775742333892055</v>
      </c>
      <c r="H8" s="132">
        <f t="shared" si="4"/>
        <v>0.61318624907051067</v>
      </c>
      <c r="I8" s="132">
        <f t="shared" si="5"/>
        <v>0.26177054526096827</v>
      </c>
      <c r="J8" s="184">
        <f t="shared" si="7"/>
        <v>8.1544277149221287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6">
        <f t="shared" si="8"/>
        <v>8.1683692500000014</v>
      </c>
    </row>
    <row r="9" spans="2:20" s="25" customFormat="1" hidden="1" x14ac:dyDescent="0.2">
      <c r="B9" s="129"/>
      <c r="C9" s="131">
        <f t="shared" si="0"/>
        <v>6</v>
      </c>
      <c r="D9" s="132">
        <f t="shared" si="6"/>
        <v>3.8516534642285207</v>
      </c>
      <c r="E9" s="132">
        <f t="shared" si="1"/>
        <v>3.3501497444982409</v>
      </c>
      <c r="F9" s="132">
        <f t="shared" si="2"/>
        <v>0.75086661263220633</v>
      </c>
      <c r="G9" s="132">
        <f t="shared" si="3"/>
        <v>0.33842453219669788</v>
      </c>
      <c r="H9" s="132">
        <f t="shared" si="4"/>
        <v>0.63966371844061698</v>
      </c>
      <c r="I9" s="132">
        <f t="shared" si="5"/>
        <v>0.56636401441652595</v>
      </c>
      <c r="J9" s="184">
        <f t="shared" si="7"/>
        <v>9.4971220864128103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6">
        <f t="shared" si="8"/>
        <v>9.5019497200000007</v>
      </c>
    </row>
    <row r="10" spans="2:20" s="25" customFormat="1" hidden="1" x14ac:dyDescent="0.2">
      <c r="B10" s="129"/>
      <c r="C10" s="131">
        <f t="shared" si="0"/>
        <v>7</v>
      </c>
      <c r="D10" s="132">
        <f t="shared" si="6"/>
        <v>4.4906438028466011</v>
      </c>
      <c r="E10" s="132">
        <f t="shared" si="1"/>
        <v>3.4634759160206299</v>
      </c>
      <c r="F10" s="132">
        <f t="shared" si="2"/>
        <v>0.74239021760081048</v>
      </c>
      <c r="G10" s="132">
        <f t="shared" si="3"/>
        <v>0.36307058512876844</v>
      </c>
      <c r="H10" s="132">
        <f t="shared" si="4"/>
        <v>0.6975471656971981</v>
      </c>
      <c r="I10" s="132">
        <f t="shared" si="5"/>
        <v>0.70700497238209092</v>
      </c>
      <c r="J10" s="184">
        <f t="shared" si="7"/>
        <v>10.4641326596761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6">
        <f t="shared" si="8"/>
        <v>10.46127283</v>
      </c>
    </row>
    <row r="11" spans="2:20" s="25" customFormat="1" hidden="1" x14ac:dyDescent="0.2">
      <c r="B11" s="129"/>
      <c r="C11" s="131">
        <f t="shared" si="0"/>
        <v>8</v>
      </c>
      <c r="D11" s="132">
        <f t="shared" si="6"/>
        <v>5.3942505514010692</v>
      </c>
      <c r="E11" s="132">
        <f t="shared" si="1"/>
        <v>4.0443248075396561</v>
      </c>
      <c r="F11" s="132">
        <f t="shared" si="2"/>
        <v>0.54656969968926317</v>
      </c>
      <c r="G11" s="132">
        <f t="shared" si="3"/>
        <v>0.35039365841198611</v>
      </c>
      <c r="H11" s="132">
        <f t="shared" si="4"/>
        <v>0.7125881408940038</v>
      </c>
      <c r="I11" s="132">
        <f t="shared" si="5"/>
        <v>0.77460534859295571</v>
      </c>
      <c r="J11" s="184">
        <f t="shared" si="7"/>
        <v>11.822732206528935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6">
        <f t="shared" si="8"/>
        <v>11.812630089999999</v>
      </c>
    </row>
    <row r="12" spans="2:20" s="25" customFormat="1" hidden="1" x14ac:dyDescent="0.2">
      <c r="B12" s="129"/>
      <c r="C12" s="131">
        <f t="shared" si="0"/>
        <v>9</v>
      </c>
      <c r="D12" s="132">
        <f t="shared" si="6"/>
        <v>6.7838381079957557</v>
      </c>
      <c r="E12" s="132">
        <f t="shared" si="1"/>
        <v>4.9374176937653038</v>
      </c>
      <c r="F12" s="132">
        <f t="shared" si="2"/>
        <v>0.56192000061925118</v>
      </c>
      <c r="G12" s="132">
        <f t="shared" si="3"/>
        <v>0.2379714726205488</v>
      </c>
      <c r="H12" s="132">
        <f t="shared" si="4"/>
        <v>0.55124408439708095</v>
      </c>
      <c r="I12" s="132">
        <f t="shared" si="5"/>
        <v>0.98080128318744964</v>
      </c>
      <c r="J12" s="184">
        <f t="shared" si="7"/>
        <v>14.05319264258539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6">
        <f t="shared" si="8"/>
        <v>14.035626539999997</v>
      </c>
    </row>
    <row r="13" spans="2:20" s="25" customFormat="1" ht="16" hidden="1" thickBot="1" x14ac:dyDescent="0.25">
      <c r="B13" s="129"/>
      <c r="C13" s="130">
        <f t="shared" si="0"/>
        <v>10</v>
      </c>
      <c r="D13" s="133">
        <f t="shared" si="6"/>
        <v>10.348913100097453</v>
      </c>
      <c r="E13" s="133">
        <f t="shared" si="1"/>
        <v>4.9662194775882931</v>
      </c>
      <c r="F13" s="133">
        <f t="shared" si="2"/>
        <v>0.58273945035373353</v>
      </c>
      <c r="G13" s="133">
        <f t="shared" si="3"/>
        <v>0.19411333356563282</v>
      </c>
      <c r="H13" s="133">
        <f t="shared" si="4"/>
        <v>0.66023865333976728</v>
      </c>
      <c r="I13" s="133">
        <f t="shared" si="5"/>
        <v>1.5888937826207241</v>
      </c>
      <c r="J13" s="185">
        <f t="shared" si="7"/>
        <v>18.341117797565602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7">
        <f t="shared" si="8"/>
        <v>18.279321600000003</v>
      </c>
    </row>
    <row r="14" spans="2:20" s="25" customFormat="1" hidden="1" x14ac:dyDescent="0.2">
      <c r="B14" s="129"/>
      <c r="C14" s="131"/>
      <c r="D14" s="132">
        <f t="shared" ref="D14:I14" si="9">+SUM(D4:D13)</f>
        <v>43.808856609999999</v>
      </c>
      <c r="E14" s="132">
        <f t="shared" si="9"/>
        <v>32.261508700000007</v>
      </c>
      <c r="F14" s="132">
        <f t="shared" si="9"/>
        <v>7.4732311100000004</v>
      </c>
      <c r="G14" s="132">
        <f t="shared" si="9"/>
        <v>4.3738693</v>
      </c>
      <c r="H14" s="132">
        <f t="shared" si="9"/>
        <v>6.0487575799999984</v>
      </c>
      <c r="I14" s="132">
        <f t="shared" si="9"/>
        <v>6.0337752099999999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">
      <c r="B15" s="129"/>
      <c r="C15" s="131"/>
      <c r="D15" s="48">
        <v>0.43808856610000002</v>
      </c>
      <c r="E15" s="48">
        <v>0.32261508700000002</v>
      </c>
      <c r="F15" s="48">
        <v>7.4732311100000004E-2</v>
      </c>
      <c r="G15" s="48">
        <v>4.3738693000000002E-2</v>
      </c>
      <c r="H15" s="48">
        <v>6.0487575799999999E-2</v>
      </c>
      <c r="I15" s="48">
        <v>6.0337752100000003E-2</v>
      </c>
      <c r="M15" s="151"/>
      <c r="N15" s="48">
        <v>0.43808856610000002</v>
      </c>
      <c r="O15" s="48">
        <v>0.32261508700000002</v>
      </c>
      <c r="P15" s="48">
        <v>7.4732311100000004E-2</v>
      </c>
      <c r="Q15" s="48">
        <v>4.3738693000000002E-2</v>
      </c>
      <c r="R15" s="48">
        <v>6.0487575799999999E-2</v>
      </c>
      <c r="S15" s="48">
        <v>6.0337752100000003E-2</v>
      </c>
      <c r="T15" s="151"/>
    </row>
    <row r="16" spans="2:20" s="97" customFormat="1" ht="16" thickBot="1" x14ac:dyDescent="0.25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">
      <c r="B17" s="141"/>
      <c r="C17" s="142"/>
      <c r="D17" s="250" t="s">
        <v>146</v>
      </c>
      <c r="E17" s="250"/>
      <c r="F17" s="250"/>
      <c r="G17" s="250"/>
      <c r="H17" s="250"/>
      <c r="I17" s="250"/>
      <c r="J17" s="143" t="s">
        <v>37</v>
      </c>
      <c r="L17" s="145" cm="1">
        <f t="array" ref="L17:U17">+TRANSPOSE(J4:J13)</f>
        <v>5.5217000921103958</v>
      </c>
      <c r="M17" s="145">
        <v>6.6490164207445526</v>
      </c>
      <c r="N17" s="145">
        <v>7.592715896294818</v>
      </c>
      <c r="O17" s="145">
        <v>7.903840993159279</v>
      </c>
      <c r="P17" s="145">
        <v>8.1544277149221287</v>
      </c>
      <c r="Q17" s="145">
        <v>9.4971220864128103</v>
      </c>
      <c r="R17" s="145">
        <v>10.4641326596761</v>
      </c>
      <c r="S17" s="145">
        <v>11.822732206528935</v>
      </c>
      <c r="T17" s="145">
        <v>14.05319264258539</v>
      </c>
      <c r="U17" s="145">
        <v>18.341117797565602</v>
      </c>
      <c r="AA17" s="249" t="s">
        <v>147</v>
      </c>
      <c r="AB17" s="249"/>
      <c r="AD17" s="249" t="s">
        <v>148</v>
      </c>
      <c r="AE17" s="249"/>
      <c r="AG17" s="249" t="s">
        <v>148</v>
      </c>
      <c r="AH17" s="249"/>
      <c r="AJ17" s="146" t="s">
        <v>149</v>
      </c>
      <c r="AK17" s="146"/>
      <c r="AM17" s="249" t="s">
        <v>150</v>
      </c>
      <c r="AN17" s="249"/>
      <c r="AO17" s="249"/>
      <c r="AP17" s="249"/>
      <c r="AR17" s="146" t="s">
        <v>151</v>
      </c>
      <c r="AS17" s="146"/>
    </row>
    <row r="18" spans="2:45" s="138" customFormat="1" ht="16" thickBot="1" x14ac:dyDescent="0.25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100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</v>
      </c>
      <c r="P19" s="71">
        <f ca="1">+SUMPRODUCT($D$8:$I$8,$D19:$I19)/$J$8</f>
        <v>100.00000000000001</v>
      </c>
      <c r="Q19" s="71">
        <f ca="1">+SUMPRODUCT($D$9:$I$9,$D19:$I19)/$J$9</f>
        <v>99.999999999999972</v>
      </c>
      <c r="R19" s="71">
        <f ca="1">+SUMPRODUCT($D$10:$I$10,$D19:$I19)/$J$10</f>
        <v>100</v>
      </c>
      <c r="S19" s="71">
        <f ca="1">+SUMPRODUCT($D$11:$I$11,$D19:$I19)/$J$11</f>
        <v>100</v>
      </c>
      <c r="T19" s="71">
        <f ca="1">+SUMPRODUCT($D$12:$I$12,$D19:$I19)/$J$12</f>
        <v>100.00000000000001</v>
      </c>
      <c r="U19" s="71">
        <f ca="1">+SUMPRODUCT($D$13:$I$13,$D19:$I19)/$J$13</f>
        <v>100.00000000000001</v>
      </c>
      <c r="V19" s="34" cm="1">
        <f t="array" aca="1" ref="V19" ca="1">+SUMPRODUCT(_xlfn.ANCHORARRAY($L$17)/100,L19:U19)</f>
        <v>99.999998510000012</v>
      </c>
      <c r="W19" s="34"/>
      <c r="X19" s="34"/>
      <c r="Z19" s="19">
        <f ca="1">+L19/U19*100</f>
        <v>99.999999999999986</v>
      </c>
      <c r="AC19" s="35">
        <f>+C19</f>
        <v>42705</v>
      </c>
      <c r="AJ19">
        <f>+d1d10index!I4</f>
        <v>100.00000000000003</v>
      </c>
      <c r="AK19" s="19">
        <f ca="1">+Z19</f>
        <v>99.999999999999986</v>
      </c>
    </row>
    <row r="20" spans="2:45" x14ac:dyDescent="0.2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101.55048902493908</v>
      </c>
      <c r="M20" s="71">
        <f t="shared" ref="M20:M83" ca="1" si="12">+SUMPRODUCT($D$5:$I$5,$D20:$I20)/$J$5</f>
        <v>101.53907492103788</v>
      </c>
      <c r="N20" s="71">
        <f t="shared" ref="N20:N83" ca="1" si="13">+SUMPRODUCT($D$6:$I$6,$D20:$I20)/$J$6</f>
        <v>101.52278891289728</v>
      </c>
      <c r="O20" s="71">
        <f t="shared" ref="O20:O83" ca="1" si="14">+SUMPRODUCT($D$7:$I$7,$D20:$I20)/$J$7</f>
        <v>101.52389255852037</v>
      </c>
      <c r="P20" s="71">
        <f t="shared" ref="P20:P83" ca="1" si="15">+SUMPRODUCT($D$8:$I$8,$D20:$I20)/$J$8</f>
        <v>101.51727317035773</v>
      </c>
      <c r="Q20" s="71">
        <f t="shared" ref="Q20:Q83" ca="1" si="16">+SUMPRODUCT($D$9:$I$9,$D20:$I20)/$J$9</f>
        <v>101.51613609431351</v>
      </c>
      <c r="R20" s="71">
        <f t="shared" ref="R20:R83" ca="1" si="17">+SUMPRODUCT($D$10:$I$10,$D20:$I20)/$J$10</f>
        <v>101.51267280022675</v>
      </c>
      <c r="S20" s="71">
        <f t="shared" ref="S20:S83" ca="1" si="18">+SUMPRODUCT($D$11:$I$11,$D20:$I20)/$J$11</f>
        <v>101.50719175782719</v>
      </c>
      <c r="T20" s="71">
        <f t="shared" ref="T20:T83" ca="1" si="19">+SUMPRODUCT($D$12:$I$12,$D20:$I20)/$J$12</f>
        <v>101.49646797323027</v>
      </c>
      <c r="U20" s="71">
        <f t="shared" ref="U20:U83" ca="1" si="20">+SUMPRODUCT($D$13:$I$13,$D20:$I20)/$J$13</f>
        <v>101.47772070108586</v>
      </c>
      <c r="V20" s="34" cm="1">
        <f t="array" aca="1" ref="V20" ca="1">+SUMPRODUCT(_xlfn.ANCHORARRAY($L$17)/100,L20:U20)</f>
        <v>101.50953788402923</v>
      </c>
      <c r="W20" s="34"/>
      <c r="X20" s="34"/>
      <c r="Z20" s="19">
        <f t="shared" ref="Z20:Z83" ca="1" si="21">+L20/U20*100</f>
        <v>100.07170866999226</v>
      </c>
      <c r="AA20" s="24">
        <f ca="1">+Z20/Z19-1</f>
        <v>7.1708669992265328E-4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100.07170866999226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1.5504890249390835E-2</v>
      </c>
      <c r="AP20">
        <f ca="1">+U20/$U$19-1</f>
        <v>1.4777207010858495E-2</v>
      </c>
      <c r="AR20" s="24">
        <f ca="1">+AM20-AN20</f>
        <v>-2.0289421047612333E-3</v>
      </c>
      <c r="AS20" s="24">
        <f ca="1">+AO20-AP20</f>
        <v>7.2768323853233952E-4</v>
      </c>
    </row>
    <row r="21" spans="2:45" x14ac:dyDescent="0.2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103.20694415283437</v>
      </c>
      <c r="M21" s="71">
        <f t="shared" ca="1" si="12"/>
        <v>103.20202120333938</v>
      </c>
      <c r="N21" s="71">
        <f t="shared" ca="1" si="13"/>
        <v>103.19901408505872</v>
      </c>
      <c r="O21" s="71">
        <f t="shared" ca="1" si="14"/>
        <v>103.20861837652033</v>
      </c>
      <c r="P21" s="71">
        <f t="shared" ca="1" si="15"/>
        <v>103.20099697934826</v>
      </c>
      <c r="Q21" s="71">
        <f t="shared" ca="1" si="16"/>
        <v>103.20893303826749</v>
      </c>
      <c r="R21" s="71">
        <f t="shared" ca="1" si="17"/>
        <v>103.21349143312318</v>
      </c>
      <c r="S21" s="71">
        <f t="shared" ca="1" si="18"/>
        <v>103.21779542835081</v>
      </c>
      <c r="T21" s="71">
        <f t="shared" ca="1" si="19"/>
        <v>103.21877519108382</v>
      </c>
      <c r="U21" s="71">
        <f t="shared" ca="1" si="20"/>
        <v>103.22585211704488</v>
      </c>
      <c r="V21" s="34" cm="1">
        <f t="array" aca="1" ref="V21" ca="1">+SUMPRODUCT(_xlfn.ANCHORARRAY($L$17)/100,L21:U21)</f>
        <v>103.21294804063287</v>
      </c>
      <c r="W21" s="34"/>
      <c r="X21" s="34"/>
      <c r="Z21" s="19">
        <f t="shared" ca="1" si="21"/>
        <v>99.981682917774251</v>
      </c>
      <c r="AA21" s="24">
        <f t="shared" ref="AA21:AA84" ca="1" si="26">+Z21/Z20-1</f>
        <v>-8.9961242207714509E-4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99.981682917774251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3.2069441528343567E-2</v>
      </c>
      <c r="AP21">
        <f t="shared" ref="AP21:AP84" ca="1" si="28">+U21/$U$19-1</f>
        <v>3.2258521170448695E-2</v>
      </c>
      <c r="AR21" s="24">
        <f t="shared" ref="AR21:AR84" ca="1" si="29">+AM21-AN21</f>
        <v>-2.9985706082702457E-3</v>
      </c>
      <c r="AS21" s="24">
        <f t="shared" ref="AS21:AS84" ca="1" si="30">+AO21-AP21</f>
        <v>-1.8907964210512773E-4</v>
      </c>
    </row>
    <row r="22" spans="2:45" x14ac:dyDescent="0.2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105.24095736364677</v>
      </c>
      <c r="M22" s="71">
        <f t="shared" ca="1" si="12"/>
        <v>105.23190305945221</v>
      </c>
      <c r="N22" s="71">
        <f t="shared" ca="1" si="13"/>
        <v>105.22033649363276</v>
      </c>
      <c r="O22" s="71">
        <f t="shared" ca="1" si="14"/>
        <v>105.2155874520971</v>
      </c>
      <c r="P22" s="71">
        <f t="shared" ca="1" si="15"/>
        <v>105.21678879804743</v>
      </c>
      <c r="Q22" s="71">
        <f t="shared" ca="1" si="16"/>
        <v>105.21159450333687</v>
      </c>
      <c r="R22" s="71">
        <f t="shared" ca="1" si="17"/>
        <v>105.20629571795314</v>
      </c>
      <c r="S22" s="71">
        <f t="shared" ca="1" si="18"/>
        <v>105.20169637016559</v>
      </c>
      <c r="T22" s="71">
        <f t="shared" ca="1" si="19"/>
        <v>105.19675788098155</v>
      </c>
      <c r="U22" s="71">
        <f t="shared" ca="1" si="20"/>
        <v>105.1778133303503</v>
      </c>
      <c r="V22" s="34" cm="1">
        <f t="array" aca="1" ref="V22" ca="1">+SUMPRODUCT(_xlfn.ANCHORARRAY($L$17)/100,L22:U22)</f>
        <v>105.2059619342528</v>
      </c>
      <c r="W22" s="34"/>
      <c r="X22" s="34"/>
      <c r="Z22" s="19">
        <f t="shared" ca="1" si="21"/>
        <v>100.06003550682132</v>
      </c>
      <c r="AA22" s="24">
        <f t="shared" ca="1" si="26"/>
        <v>7.8366943584562421E-4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100.06003550682132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5.240957363646781E-2</v>
      </c>
      <c r="AP22">
        <f t="shared" ca="1" si="28"/>
        <v>5.1778133303502782E-2</v>
      </c>
      <c r="AR22" s="24">
        <f t="shared" ca="1" si="29"/>
        <v>5.5588326160038726E-4</v>
      </c>
      <c r="AS22" s="24">
        <f t="shared" ca="1" si="30"/>
        <v>6.3144033296502755E-4</v>
      </c>
    </row>
    <row r="23" spans="2:45" x14ac:dyDescent="0.2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107.44889999553034</v>
      </c>
      <c r="M23" s="71">
        <f t="shared" ca="1" si="12"/>
        <v>107.4397361677691</v>
      </c>
      <c r="N23" s="71">
        <f t="shared" ca="1" si="13"/>
        <v>107.44039507821586</v>
      </c>
      <c r="O23" s="71">
        <f t="shared" ca="1" si="14"/>
        <v>107.43478732174016</v>
      </c>
      <c r="P23" s="71">
        <f t="shared" ca="1" si="15"/>
        <v>107.43114331755896</v>
      </c>
      <c r="Q23" s="71">
        <f t="shared" ca="1" si="16"/>
        <v>107.41912832758624</v>
      </c>
      <c r="R23" s="71">
        <f t="shared" ca="1" si="17"/>
        <v>107.41923861022087</v>
      </c>
      <c r="S23" s="71">
        <f t="shared" ca="1" si="18"/>
        <v>107.41790715665459</v>
      </c>
      <c r="T23" s="71">
        <f t="shared" ca="1" si="19"/>
        <v>107.41004012121664</v>
      </c>
      <c r="U23" s="71">
        <f t="shared" ca="1" si="20"/>
        <v>107.41506721726157</v>
      </c>
      <c r="V23" s="34" cm="1">
        <f t="array" aca="1" ref="V23" ca="1">+SUMPRODUCT(_xlfn.ANCHORARRAY($L$17)/100,L23:U23)</f>
        <v>107.42381811573702</v>
      </c>
      <c r="W23" s="34"/>
      <c r="X23" s="34"/>
      <c r="Z23" s="19">
        <f t="shared" ca="1" si="21"/>
        <v>100.03149723697547</v>
      </c>
      <c r="AA23" s="24">
        <f t="shared" ca="1" si="26"/>
        <v>-2.8521147030680094E-4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100.03149723697547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7.4488999955303337E-2</v>
      </c>
      <c r="AP23">
        <f t="shared" ca="1" si="28"/>
        <v>7.4150672172615506E-2</v>
      </c>
      <c r="AR23" s="24">
        <f t="shared" ca="1" si="29"/>
        <v>2.7453395401944025E-3</v>
      </c>
      <c r="AS23" s="24">
        <f t="shared" ca="1" si="30"/>
        <v>3.3832778268783059E-4</v>
      </c>
    </row>
    <row r="24" spans="2:45" x14ac:dyDescent="0.2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109.26789823795569</v>
      </c>
      <c r="M24" s="71">
        <f t="shared" ca="1" si="12"/>
        <v>109.24324204576713</v>
      </c>
      <c r="N24" s="71">
        <f t="shared" ca="1" si="13"/>
        <v>109.23026000710691</v>
      </c>
      <c r="O24" s="71">
        <f t="shared" ca="1" si="14"/>
        <v>109.22846005321543</v>
      </c>
      <c r="P24" s="71">
        <f t="shared" ca="1" si="15"/>
        <v>109.20967908059237</v>
      </c>
      <c r="Q24" s="71">
        <f t="shared" ca="1" si="16"/>
        <v>109.20199680992266</v>
      </c>
      <c r="R24" s="71">
        <f t="shared" ca="1" si="17"/>
        <v>109.20497521505949</v>
      </c>
      <c r="S24" s="71">
        <f t="shared" ca="1" si="18"/>
        <v>109.20145805922826</v>
      </c>
      <c r="T24" s="71">
        <f t="shared" ca="1" si="19"/>
        <v>109.18605401860162</v>
      </c>
      <c r="U24" s="71">
        <f t="shared" ca="1" si="20"/>
        <v>109.1927520035071</v>
      </c>
      <c r="V24" s="34" cm="1">
        <f t="array" aca="1" ref="V24" ca="1">+SUMPRODUCT(_xlfn.ANCHORARRAY($L$17)/100,L24:U24)</f>
        <v>109.20955236387594</v>
      </c>
      <c r="W24" s="34"/>
      <c r="X24" s="34"/>
      <c r="Z24" s="19">
        <f t="shared" ca="1" si="21"/>
        <v>100.06881980082906</v>
      </c>
      <c r="AA24" s="24">
        <f t="shared" ca="1" si="26"/>
        <v>3.7310811978730207E-4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100.06881980082906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9.2678982379556851E-2</v>
      </c>
      <c r="AP24">
        <f t="shared" ca="1" si="28"/>
        <v>9.1927520035070875E-2</v>
      </c>
      <c r="AR24" s="24">
        <f t="shared" ca="1" si="29"/>
        <v>3.371075178411953E-3</v>
      </c>
      <c r="AS24" s="24">
        <f t="shared" ca="1" si="30"/>
        <v>7.5146234448597582E-4</v>
      </c>
    </row>
    <row r="25" spans="2:45" x14ac:dyDescent="0.2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110.69813598279042</v>
      </c>
      <c r="M25" s="71">
        <f t="shared" ca="1" si="12"/>
        <v>110.66851875953341</v>
      </c>
      <c r="N25" s="71">
        <f t="shared" ca="1" si="13"/>
        <v>110.66602743402343</v>
      </c>
      <c r="O25" s="71">
        <f t="shared" ca="1" si="14"/>
        <v>110.67800301237247</v>
      </c>
      <c r="P25" s="71">
        <f t="shared" ca="1" si="15"/>
        <v>110.64577061324593</v>
      </c>
      <c r="Q25" s="71">
        <f t="shared" ca="1" si="16"/>
        <v>110.64349157927222</v>
      </c>
      <c r="R25" s="71">
        <f t="shared" ca="1" si="17"/>
        <v>110.65874789081732</v>
      </c>
      <c r="S25" s="71">
        <f t="shared" ca="1" si="18"/>
        <v>110.66640384076788</v>
      </c>
      <c r="T25" s="71">
        <f t="shared" ca="1" si="19"/>
        <v>110.65241530091237</v>
      </c>
      <c r="U25" s="71">
        <f t="shared" ca="1" si="20"/>
        <v>110.694651400935</v>
      </c>
      <c r="V25" s="34" cm="1">
        <f t="array" aca="1" ref="V25" ca="1">+SUMPRODUCT(_xlfn.ANCHORARRAY($L$17)/100,L25:U25)</f>
        <v>110.66773859343689</v>
      </c>
      <c r="W25" s="34"/>
      <c r="X25" s="34"/>
      <c r="Z25" s="19">
        <f t="shared" ca="1" si="21"/>
        <v>100.00314792251596</v>
      </c>
      <c r="AA25" s="24">
        <f t="shared" ca="1" si="26"/>
        <v>-6.5626714139133124E-4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100.00314792251596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0.10698135982790413</v>
      </c>
      <c r="AP25">
        <f t="shared" ca="1" si="28"/>
        <v>0.10694651400934996</v>
      </c>
      <c r="AR25" s="24">
        <f t="shared" ca="1" si="29"/>
        <v>1.6396665291082968E-3</v>
      </c>
      <c r="AS25" s="24">
        <f t="shared" ca="1" si="30"/>
        <v>3.4845818554174457E-5</v>
      </c>
    </row>
    <row r="26" spans="2:45" x14ac:dyDescent="0.2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112.59200784944221</v>
      </c>
      <c r="M26" s="71">
        <f t="shared" ca="1" si="12"/>
        <v>112.5755914384906</v>
      </c>
      <c r="N26" s="71">
        <f t="shared" ca="1" si="13"/>
        <v>112.58814165959393</v>
      </c>
      <c r="O26" s="71">
        <f t="shared" ca="1" si="14"/>
        <v>112.60630099037266</v>
      </c>
      <c r="P26" s="71">
        <f t="shared" ca="1" si="15"/>
        <v>112.60004242421671</v>
      </c>
      <c r="Q26" s="71">
        <f t="shared" ca="1" si="16"/>
        <v>112.5879378382033</v>
      </c>
      <c r="R26" s="71">
        <f t="shared" ca="1" si="17"/>
        <v>112.5976460097304</v>
      </c>
      <c r="S26" s="71">
        <f t="shared" ca="1" si="18"/>
        <v>112.6164138303709</v>
      </c>
      <c r="T26" s="71">
        <f t="shared" ca="1" si="19"/>
        <v>112.61239652013261</v>
      </c>
      <c r="U26" s="71">
        <f t="shared" ca="1" si="20"/>
        <v>112.6368400996174</v>
      </c>
      <c r="V26" s="34" cm="1">
        <f t="array" aca="1" ref="V26" ca="1">+SUMPRODUCT(_xlfn.ANCHORARRAY($L$17)/100,L26:U26)</f>
        <v>112.60658287326321</v>
      </c>
      <c r="W26" s="34"/>
      <c r="X26" s="34"/>
      <c r="Z26" s="19">
        <f t="shared" ca="1" si="21"/>
        <v>99.960197524952278</v>
      </c>
      <c r="AA26" s="24">
        <f t="shared" ca="1" si="26"/>
        <v>-4.2949045561013754E-4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99.960197524952278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0.12592007849442211</v>
      </c>
      <c r="AP26">
        <f t="shared" ca="1" si="28"/>
        <v>0.12636840099617386</v>
      </c>
      <c r="AR26" s="24">
        <f t="shared" ca="1" si="29"/>
        <v>-3.6258953160492879E-3</v>
      </c>
      <c r="AS26" s="24">
        <f t="shared" ca="1" si="30"/>
        <v>-4.4832250175175226E-4</v>
      </c>
    </row>
    <row r="27" spans="2:45" x14ac:dyDescent="0.2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114.13672867563373</v>
      </c>
      <c r="M27" s="71">
        <f t="shared" ca="1" si="12"/>
        <v>114.14163389312735</v>
      </c>
      <c r="N27" s="71">
        <f t="shared" ca="1" si="13"/>
        <v>114.17068803825606</v>
      </c>
      <c r="O27" s="71">
        <f t="shared" ca="1" si="14"/>
        <v>114.20464391730904</v>
      </c>
      <c r="P27" s="71">
        <f t="shared" ca="1" si="15"/>
        <v>114.19872563491914</v>
      </c>
      <c r="Q27" s="71">
        <f t="shared" ca="1" si="16"/>
        <v>114.20194122860343</v>
      </c>
      <c r="R27" s="71">
        <f t="shared" ca="1" si="17"/>
        <v>114.21908116185567</v>
      </c>
      <c r="S27" s="71">
        <f t="shared" ca="1" si="18"/>
        <v>114.24626622167621</v>
      </c>
      <c r="T27" s="71">
        <f t="shared" ca="1" si="19"/>
        <v>114.25077977212406</v>
      </c>
      <c r="U27" s="71">
        <f t="shared" ca="1" si="20"/>
        <v>114.29509781687129</v>
      </c>
      <c r="V27" s="34" cm="1">
        <f t="array" aca="1" ref="V27" ca="1">+SUMPRODUCT(_xlfn.ANCHORARRAY($L$17)/100,L27:U27)</f>
        <v>114.22289058254208</v>
      </c>
      <c r="W27" s="34"/>
      <c r="X27" s="34"/>
      <c r="Z27" s="19">
        <f t="shared" ca="1" si="21"/>
        <v>99.861438378143475</v>
      </c>
      <c r="AA27" s="24">
        <f t="shared" ca="1" si="26"/>
        <v>-9.8798471045591363E-4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99.861438378143475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0.14136728675633736</v>
      </c>
      <c r="AP27">
        <f t="shared" ca="1" si="28"/>
        <v>0.14295097816871283</v>
      </c>
      <c r="AR27" s="24">
        <f t="shared" ca="1" si="29"/>
        <v>-3.1549382494175937E-3</v>
      </c>
      <c r="AS27" s="24">
        <f t="shared" ca="1" si="30"/>
        <v>-1.5836914123754653E-3</v>
      </c>
    </row>
    <row r="28" spans="2:45" x14ac:dyDescent="0.2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115.96449959202668</v>
      </c>
      <c r="M28" s="71">
        <f t="shared" ca="1" si="12"/>
        <v>115.98067970912309</v>
      </c>
      <c r="N28" s="71">
        <f t="shared" ca="1" si="13"/>
        <v>116.0239280912124</v>
      </c>
      <c r="O28" s="71">
        <f t="shared" ca="1" si="14"/>
        <v>116.0557503432362</v>
      </c>
      <c r="P28" s="71">
        <f t="shared" ca="1" si="15"/>
        <v>116.05427149748408</v>
      </c>
      <c r="Q28" s="71">
        <f t="shared" ca="1" si="16"/>
        <v>116.0596719425952</v>
      </c>
      <c r="R28" s="71">
        <f t="shared" ca="1" si="17"/>
        <v>116.08011545462928</v>
      </c>
      <c r="S28" s="71">
        <f t="shared" ca="1" si="18"/>
        <v>116.11064725997718</v>
      </c>
      <c r="T28" s="71">
        <f t="shared" ca="1" si="19"/>
        <v>116.1241139197511</v>
      </c>
      <c r="U28" s="71">
        <f t="shared" ca="1" si="20"/>
        <v>116.18663959327924</v>
      </c>
      <c r="V28" s="34" cm="1">
        <f t="array" aca="1" ref="V28" ca="1">+SUMPRODUCT(_xlfn.ANCHORARRAY($L$17)/100,L28:U28)</f>
        <v>116.08620796656015</v>
      </c>
      <c r="W28" s="34"/>
      <c r="X28" s="34"/>
      <c r="Z28" s="19">
        <f t="shared" ca="1" si="21"/>
        <v>99.80880762019612</v>
      </c>
      <c r="AA28" s="24">
        <f t="shared" ca="1" si="26"/>
        <v>-5.2703785166863248E-4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99.80880762019612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0.15964499592026682</v>
      </c>
      <c r="AP28">
        <f t="shared" ca="1" si="28"/>
        <v>0.16186639593279217</v>
      </c>
      <c r="AR28" s="24">
        <f t="shared" ca="1" si="29"/>
        <v>-3.8155524367671223E-3</v>
      </c>
      <c r="AS28" s="24">
        <f t="shared" ca="1" si="30"/>
        <v>-2.2214000125253541E-3</v>
      </c>
    </row>
    <row r="29" spans="2:45" x14ac:dyDescent="0.2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117.53412970830557</v>
      </c>
      <c r="M29" s="71">
        <f t="shared" ca="1" si="12"/>
        <v>117.55150036908562</v>
      </c>
      <c r="N29" s="71">
        <f t="shared" ca="1" si="13"/>
        <v>117.58456441137584</v>
      </c>
      <c r="O29" s="71">
        <f t="shared" ca="1" si="14"/>
        <v>117.60486653875422</v>
      </c>
      <c r="P29" s="71">
        <f t="shared" ca="1" si="15"/>
        <v>117.61277174468553</v>
      </c>
      <c r="Q29" s="71">
        <f t="shared" ca="1" si="16"/>
        <v>117.60503546837731</v>
      </c>
      <c r="R29" s="71">
        <f t="shared" ca="1" si="17"/>
        <v>117.61340824119925</v>
      </c>
      <c r="S29" s="71">
        <f t="shared" ca="1" si="18"/>
        <v>117.63239871370453</v>
      </c>
      <c r="T29" s="71">
        <f t="shared" ca="1" si="19"/>
        <v>117.63406795766622</v>
      </c>
      <c r="U29" s="71">
        <f t="shared" ca="1" si="20"/>
        <v>117.66053591084369</v>
      </c>
      <c r="V29" s="34" cm="1">
        <f t="array" aca="1" ref="V29" ca="1">+SUMPRODUCT(_xlfn.ANCHORARRAY($L$17)/100,L29:U29)</f>
        <v>117.61499275748491</v>
      </c>
      <c r="W29" s="34"/>
      <c r="X29" s="34"/>
      <c r="Z29" s="19">
        <f t="shared" ca="1" si="21"/>
        <v>99.892567034851936</v>
      </c>
      <c r="AA29" s="24">
        <f t="shared" ca="1" si="26"/>
        <v>8.3919863039083609E-4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99.892567034851936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0.17534129708305568</v>
      </c>
      <c r="AP29">
        <f t="shared" ca="1" si="28"/>
        <v>0.17660535910843667</v>
      </c>
      <c r="AR29" s="24">
        <f t="shared" ca="1" si="29"/>
        <v>-1.3578084696741488E-3</v>
      </c>
      <c r="AS29" s="24">
        <f t="shared" ca="1" si="30"/>
        <v>-1.2640620253809853E-3</v>
      </c>
    </row>
    <row r="30" spans="2:45" x14ac:dyDescent="0.2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119.01213823944202</v>
      </c>
      <c r="M30" s="71">
        <f t="shared" ca="1" si="12"/>
        <v>119.03821142501619</v>
      </c>
      <c r="N30" s="71">
        <f t="shared" ca="1" si="13"/>
        <v>119.07932668882025</v>
      </c>
      <c r="O30" s="71">
        <f t="shared" ca="1" si="14"/>
        <v>119.10548723926186</v>
      </c>
      <c r="P30" s="71">
        <f t="shared" ca="1" si="15"/>
        <v>119.1196622051157</v>
      </c>
      <c r="Q30" s="71">
        <f t="shared" ca="1" si="16"/>
        <v>119.11430408249421</v>
      </c>
      <c r="R30" s="71">
        <f t="shared" ca="1" si="17"/>
        <v>119.12359025293253</v>
      </c>
      <c r="S30" s="71">
        <f t="shared" ca="1" si="18"/>
        <v>119.1478272800468</v>
      </c>
      <c r="T30" s="71">
        <f t="shared" ca="1" si="19"/>
        <v>119.15498185047129</v>
      </c>
      <c r="U30" s="71">
        <f t="shared" ca="1" si="20"/>
        <v>119.18323951820673</v>
      </c>
      <c r="V30" s="34" cm="1">
        <f t="array" aca="1" ref="V30" ca="1">+SUMPRODUCT(_xlfn.ANCHORARRAY($L$17)/100,L30:U30)</f>
        <v>119.12398105341943</v>
      </c>
      <c r="W30" s="34"/>
      <c r="X30" s="34"/>
      <c r="Z30" s="19">
        <f t="shared" ca="1" si="21"/>
        <v>99.856438472845369</v>
      </c>
      <c r="AA30" s="24">
        <f t="shared" ca="1" si="26"/>
        <v>-3.6167417735855079E-4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99.856438472845369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0.19012138239442034</v>
      </c>
      <c r="AP30">
        <f t="shared" ca="1" si="28"/>
        <v>0.19183239518206707</v>
      </c>
      <c r="AR30" s="24">
        <f t="shared" ca="1" si="29"/>
        <v>-1.6815426829337454E-3</v>
      </c>
      <c r="AS30" s="24">
        <f t="shared" ca="1" si="30"/>
        <v>-1.7110127876467374E-3</v>
      </c>
    </row>
    <row r="31" spans="2:45" x14ac:dyDescent="0.2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120.89211292485042</v>
      </c>
      <c r="M31" s="71">
        <f t="shared" ca="1" si="12"/>
        <v>120.93014276167172</v>
      </c>
      <c r="N31" s="71">
        <f t="shared" ca="1" si="13"/>
        <v>121.00421432944512</v>
      </c>
      <c r="O31" s="71">
        <f t="shared" ca="1" si="14"/>
        <v>121.04947698839439</v>
      </c>
      <c r="P31" s="71">
        <f t="shared" ca="1" si="15"/>
        <v>121.06849907000375</v>
      </c>
      <c r="Q31" s="71">
        <f t="shared" ca="1" si="16"/>
        <v>121.06976637767409</v>
      </c>
      <c r="R31" s="71">
        <f t="shared" ca="1" si="17"/>
        <v>121.09355575628261</v>
      </c>
      <c r="S31" s="71">
        <f t="shared" ca="1" si="18"/>
        <v>121.14209072042871</v>
      </c>
      <c r="T31" s="71">
        <f t="shared" ca="1" si="19"/>
        <v>121.16985598877837</v>
      </c>
      <c r="U31" s="71">
        <f t="shared" ca="1" si="20"/>
        <v>121.24557480328123</v>
      </c>
      <c r="V31" s="34" cm="1">
        <f t="array" aca="1" ref="V31" ca="1">+SUMPRODUCT(_xlfn.ANCHORARRAY($L$17)/100,L31:U31)</f>
        <v>121.10133840397272</v>
      </c>
      <c r="W31" s="24">
        <f ca="1">+L31/L19-1</f>
        <v>0.20892112924850426</v>
      </c>
      <c r="X31" s="24">
        <f ca="1">+U31/U19-1</f>
        <v>0.2124557480328122</v>
      </c>
      <c r="Z31" s="19">
        <f t="shared" ca="1" si="21"/>
        <v>99.708474409062518</v>
      </c>
      <c r="AA31" s="24">
        <f t="shared" ca="1" si="26"/>
        <v>-1.4817678864351702E-3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-2.9152559093746921E-3</v>
      </c>
      <c r="AE31" s="24">
        <f>+d1d10index!Y16</f>
        <v>-4.3038551734185804E-3</v>
      </c>
      <c r="AG31" s="190">
        <f ca="1">+W31-X31</f>
        <v>-3.5346187843079413E-3</v>
      </c>
      <c r="AH31" s="190">
        <f ca="1">+d1d10_y!AM16</f>
        <v>-8.3242114636870035E-3</v>
      </c>
      <c r="AJ31">
        <f>+d1d10index!I16</f>
        <v>99.569614482658167</v>
      </c>
      <c r="AK31" s="19">
        <f t="shared" ca="1" si="23"/>
        <v>99.708474409062518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0.20892112924850426</v>
      </c>
      <c r="AP31">
        <f t="shared" ca="1" si="28"/>
        <v>0.2124557480328122</v>
      </c>
      <c r="AR31" s="24">
        <f t="shared" ca="1" si="29"/>
        <v>-8.3242114636870035E-3</v>
      </c>
      <c r="AS31" s="24">
        <f t="shared" ca="1" si="30"/>
        <v>-3.5346187843079413E-3</v>
      </c>
    </row>
    <row r="32" spans="2:45" x14ac:dyDescent="0.2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122.68470646288596</v>
      </c>
      <c r="M32" s="71">
        <f t="shared" ca="1" si="12"/>
        <v>122.73449119816401</v>
      </c>
      <c r="N32" s="71">
        <f t="shared" ca="1" si="13"/>
        <v>122.80867386483368</v>
      </c>
      <c r="O32" s="71">
        <f t="shared" ca="1" si="14"/>
        <v>122.85433556744907</v>
      </c>
      <c r="P32" s="71">
        <f t="shared" ca="1" si="15"/>
        <v>122.87747097909543</v>
      </c>
      <c r="Q32" s="71">
        <f t="shared" ca="1" si="16"/>
        <v>122.89304819954656</v>
      </c>
      <c r="R32" s="71">
        <f t="shared" ca="1" si="17"/>
        <v>122.91667838800534</v>
      </c>
      <c r="S32" s="71">
        <f t="shared" ca="1" si="18"/>
        <v>122.96415145243205</v>
      </c>
      <c r="T32" s="71">
        <f t="shared" ca="1" si="19"/>
        <v>123.00327166869987</v>
      </c>
      <c r="U32" s="71">
        <f t="shared" ca="1" si="20"/>
        <v>123.07788481523905</v>
      </c>
      <c r="V32" s="34" cm="1">
        <f t="array" aca="1" ref="V32" ca="1">+SUMPRODUCT(_xlfn.ANCHORARRAY($L$17)/100,L32:U32)</f>
        <v>122.92053361924731</v>
      </c>
      <c r="W32" s="24">
        <f t="shared" ref="W32:W95" ca="1" si="31">+L32/L20-1</f>
        <v>0.20811536843270795</v>
      </c>
      <c r="X32" s="24">
        <f t="shared" ref="X32:X95" ca="1" si="32">+U32/U20-1</f>
        <v>0.21285622070463051</v>
      </c>
      <c r="Z32" s="19">
        <f t="shared" ca="1" si="21"/>
        <v>99.680545084973375</v>
      </c>
      <c r="AA32" s="24">
        <f t="shared" ca="1" si="26"/>
        <v>-2.8010983273663026E-4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-3.9088328781197168E-3</v>
      </c>
      <c r="AE32" s="24">
        <f>+d1d10index!Y17</f>
        <v>-2.9770693141427662E-3</v>
      </c>
      <c r="AG32" s="190">
        <f t="shared" ref="AG32:AG95" ca="1" si="34">+W32-X32</f>
        <v>-4.7408522719225576E-3</v>
      </c>
      <c r="AH32" s="190">
        <f ca="1">+d1d10_y!AM17</f>
        <v>-6.4341580612867766E-3</v>
      </c>
      <c r="AJ32">
        <f>+d1d10index!I17</f>
        <v>99.459736589316549</v>
      </c>
      <c r="AK32" s="19">
        <f t="shared" ca="1" si="23"/>
        <v>99.680545084973375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0.22684706462885962</v>
      </c>
      <c r="AP32">
        <f t="shared" ca="1" si="28"/>
        <v>0.23077884815239025</v>
      </c>
      <c r="AR32" s="24">
        <f t="shared" ca="1" si="29"/>
        <v>-9.0688842783390733E-3</v>
      </c>
      <c r="AS32" s="24">
        <f t="shared" ca="1" si="30"/>
        <v>-3.9317835235306298E-3</v>
      </c>
    </row>
    <row r="33" spans="2:45" x14ac:dyDescent="0.2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125.16323201108402</v>
      </c>
      <c r="M33" s="71">
        <f t="shared" ca="1" si="12"/>
        <v>125.24260863149313</v>
      </c>
      <c r="N33" s="71">
        <f t="shared" ca="1" si="13"/>
        <v>125.34706691185214</v>
      </c>
      <c r="O33" s="71">
        <f t="shared" ca="1" si="14"/>
        <v>125.41652057949665</v>
      </c>
      <c r="P33" s="71">
        <f t="shared" ca="1" si="15"/>
        <v>125.44789963936478</v>
      </c>
      <c r="Q33" s="71">
        <f t="shared" ca="1" si="16"/>
        <v>125.46342707475748</v>
      </c>
      <c r="R33" s="71">
        <f t="shared" ca="1" si="17"/>
        <v>125.49305847546243</v>
      </c>
      <c r="S33" s="71">
        <f t="shared" ca="1" si="18"/>
        <v>125.55451055617561</v>
      </c>
      <c r="T33" s="71">
        <f t="shared" ca="1" si="19"/>
        <v>125.59185391151244</v>
      </c>
      <c r="U33" s="71">
        <f t="shared" ca="1" si="20"/>
        <v>125.68137903233679</v>
      </c>
      <c r="V33" s="34" cm="1">
        <f t="array" aca="1" ref="V33" ca="1">+SUMPRODUCT(_xlfn.ANCHORARRAY($L$17)/100,L33:U33)</f>
        <v>125.49025071603737</v>
      </c>
      <c r="W33" s="24">
        <f t="shared" ca="1" si="31"/>
        <v>0.21274041236736552</v>
      </c>
      <c r="X33" s="24">
        <f t="shared" ca="1" si="32"/>
        <v>0.21753782075666694</v>
      </c>
      <c r="Z33" s="19">
        <f t="shared" ca="1" si="21"/>
        <v>99.587729681801591</v>
      </c>
      <c r="AA33" s="24">
        <f t="shared" ca="1" si="26"/>
        <v>-9.311285676925074E-4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-3.94025409930987E-3</v>
      </c>
      <c r="AE33" s="24">
        <f>+d1d10index!Y18</f>
        <v>-4.6980257063267139E-3</v>
      </c>
      <c r="AG33" s="190">
        <f ca="1">+W33-X33</f>
        <v>-4.7974083893014274E-3</v>
      </c>
      <c r="AH33" s="190">
        <f ca="1">+d1d10_y!AM18</f>
        <v>-7.3116433705975314E-3</v>
      </c>
      <c r="AJ33">
        <f>+d1d10index!I18</f>
        <v>99.35429639291965</v>
      </c>
      <c r="AK33" s="19">
        <f t="shared" ca="1" si="23"/>
        <v>99.587729681801591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0.25163232011084014</v>
      </c>
      <c r="AP33">
        <f t="shared" ca="1" si="28"/>
        <v>0.25681379032336782</v>
      </c>
      <c r="AR33" s="24">
        <f t="shared" ca="1" si="29"/>
        <v>-1.1333253694100209E-2</v>
      </c>
      <c r="AS33" s="24">
        <f t="shared" ca="1" si="30"/>
        <v>-5.1814702125276835E-3</v>
      </c>
    </row>
    <row r="34" spans="2:45" x14ac:dyDescent="0.2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128.44740521765178</v>
      </c>
      <c r="M34" s="71">
        <f t="shared" ca="1" si="12"/>
        <v>128.52713993247914</v>
      </c>
      <c r="N34" s="71">
        <f t="shared" ca="1" si="13"/>
        <v>128.61274358842749</v>
      </c>
      <c r="O34" s="71">
        <f t="shared" ca="1" si="14"/>
        <v>128.66752093547919</v>
      </c>
      <c r="P34" s="71">
        <f t="shared" ca="1" si="15"/>
        <v>128.68334260107679</v>
      </c>
      <c r="Q34" s="71">
        <f t="shared" ca="1" si="16"/>
        <v>128.71875544746425</v>
      </c>
      <c r="R34" s="71">
        <f t="shared" ca="1" si="17"/>
        <v>128.74804989113795</v>
      </c>
      <c r="S34" s="71">
        <f t="shared" ca="1" si="18"/>
        <v>128.79149990875891</v>
      </c>
      <c r="T34" s="71">
        <f t="shared" ca="1" si="19"/>
        <v>128.82951376011945</v>
      </c>
      <c r="U34" s="71">
        <f t="shared" ca="1" si="20"/>
        <v>128.92137381461242</v>
      </c>
      <c r="V34" s="34" cm="1">
        <f t="array" aca="1" ref="V34" ca="1">+SUMPRODUCT(_xlfn.ANCHORARRAY($L$17)/100,L34:U34)</f>
        <v>128.74043679275997</v>
      </c>
      <c r="W34" s="24">
        <f t="shared" ca="1" si="31"/>
        <v>0.22050776081234291</v>
      </c>
      <c r="X34" s="24">
        <f t="shared" ca="1" si="32"/>
        <v>0.22574685413630502</v>
      </c>
      <c r="Z34" s="19">
        <f t="shared" ca="1" si="21"/>
        <v>99.632358403469851</v>
      </c>
      <c r="AA34" s="24">
        <f t="shared" ca="1" si="26"/>
        <v>4.4813474321436786E-4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-4.274204992884667E-3</v>
      </c>
      <c r="AE34" s="24">
        <f>+d1d10index!Y19</f>
        <v>-7.1310439644787227E-3</v>
      </c>
      <c r="AG34" s="190">
        <f t="shared" ca="1" si="34"/>
        <v>-5.2390933239621074E-3</v>
      </c>
      <c r="AH34" s="190">
        <f ca="1">+d1d10_y!AM19</f>
        <v>-1.242386712123289E-2</v>
      </c>
      <c r="AJ34">
        <f>+d1d10index!I19</f>
        <v>99.279347288115403</v>
      </c>
      <c r="AK34" s="19">
        <f t="shared" ca="1" si="23"/>
        <v>99.632358403469851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0.28447405217651767</v>
      </c>
      <c r="AP34">
        <f t="shared" ca="1" si="28"/>
        <v>0.28921373814612394</v>
      </c>
      <c r="AR34" s="24">
        <f t="shared" ca="1" si="29"/>
        <v>-1.2487679198748047E-2</v>
      </c>
      <c r="AS34" s="24">
        <f t="shared" ca="1" si="30"/>
        <v>-4.7396859696062776E-3</v>
      </c>
    </row>
    <row r="35" spans="2:45" x14ac:dyDescent="0.2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131.17391138512383</v>
      </c>
      <c r="M35" s="71">
        <f t="shared" ca="1" si="12"/>
        <v>131.26429873391197</v>
      </c>
      <c r="N35" s="71">
        <f t="shared" ca="1" si="13"/>
        <v>131.35478820878791</v>
      </c>
      <c r="O35" s="71">
        <f t="shared" ca="1" si="14"/>
        <v>131.41832730952322</v>
      </c>
      <c r="P35" s="71">
        <f t="shared" ca="1" si="15"/>
        <v>131.43210305780804</v>
      </c>
      <c r="Q35" s="71">
        <f t="shared" ca="1" si="16"/>
        <v>131.47088444975489</v>
      </c>
      <c r="R35" s="71">
        <f t="shared" ca="1" si="17"/>
        <v>131.50169432864013</v>
      </c>
      <c r="S35" s="71">
        <f t="shared" ca="1" si="18"/>
        <v>131.54570238251969</v>
      </c>
      <c r="T35" s="71">
        <f t="shared" ca="1" si="19"/>
        <v>131.57812967991663</v>
      </c>
      <c r="U35" s="71">
        <f t="shared" ca="1" si="20"/>
        <v>131.67081633380903</v>
      </c>
      <c r="V35" s="34" cm="1">
        <f t="array" aca="1" ref="V35" ca="1">+SUMPRODUCT(_xlfn.ANCHORARRAY($L$17)/100,L35:U35)</f>
        <v>131.48842795117159</v>
      </c>
      <c r="W35" s="24">
        <f t="shared" ca="1" si="31"/>
        <v>0.22080273870258704</v>
      </c>
      <c r="X35" s="24">
        <f t="shared" ca="1" si="32"/>
        <v>0.22581328434573256</v>
      </c>
      <c r="Z35" s="19">
        <f t="shared" ca="1" si="21"/>
        <v>99.622615730257607</v>
      </c>
      <c r="AA35" s="24">
        <f t="shared" ca="1" si="26"/>
        <v>-9.7786234998009647E-5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-4.087527608921171E-3</v>
      </c>
      <c r="AE35" s="24">
        <f>+d1d10index!Y20</f>
        <v>-1.1343113207474387E-2</v>
      </c>
      <c r="AG35" s="190">
        <f t="shared" ca="1" si="34"/>
        <v>-5.0105456431455142E-3</v>
      </c>
      <c r="AH35" s="190">
        <f ca="1">+d1d10_y!AM20</f>
        <v>-1.5944352250315097E-2</v>
      </c>
      <c r="AJ35">
        <f>+d1d10index!I20</f>
        <v>99.085707208491868</v>
      </c>
      <c r="AK35" s="19">
        <f t="shared" ca="1" si="23"/>
        <v>99.622615730257607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0.3117391138512382</v>
      </c>
      <c r="AP35">
        <f t="shared" ca="1" si="28"/>
        <v>0.31670816333809015</v>
      </c>
      <c r="AR35" s="24">
        <f t="shared" ca="1" si="29"/>
        <v>-1.3925744348118441E-2</v>
      </c>
      <c r="AS35" s="24">
        <f t="shared" ca="1" si="30"/>
        <v>-4.9690494868519508E-3</v>
      </c>
    </row>
    <row r="36" spans="2:45" x14ac:dyDescent="0.2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134.67745488074726</v>
      </c>
      <c r="M36" s="71">
        <f t="shared" ca="1" si="12"/>
        <v>134.74799275192498</v>
      </c>
      <c r="N36" s="71">
        <f t="shared" ca="1" si="13"/>
        <v>134.83015537367285</v>
      </c>
      <c r="O36" s="71">
        <f t="shared" ca="1" si="14"/>
        <v>134.89705001001053</v>
      </c>
      <c r="P36" s="71">
        <f t="shared" ca="1" si="15"/>
        <v>134.92753999687054</v>
      </c>
      <c r="Q36" s="71">
        <f t="shared" ca="1" si="16"/>
        <v>134.94884062317905</v>
      </c>
      <c r="R36" s="71">
        <f t="shared" ca="1" si="17"/>
        <v>134.97156692986192</v>
      </c>
      <c r="S36" s="71">
        <f t="shared" ca="1" si="18"/>
        <v>135.02502720146018</v>
      </c>
      <c r="T36" s="71">
        <f t="shared" ca="1" si="19"/>
        <v>135.05971450593472</v>
      </c>
      <c r="U36" s="71">
        <f t="shared" ca="1" si="20"/>
        <v>135.11887923511944</v>
      </c>
      <c r="V36" s="34" cm="1">
        <f t="array" aca="1" ref="V36" ca="1">+SUMPRODUCT(_xlfn.ANCHORARRAY($L$17)/100,L36:U36)</f>
        <v>134.96381102047465</v>
      </c>
      <c r="W36" s="24">
        <f t="shared" ca="1" si="31"/>
        <v>0.23254365694356527</v>
      </c>
      <c r="X36" s="24">
        <f t="shared" ca="1" si="32"/>
        <v>0.23743450692386281</v>
      </c>
      <c r="Z36" s="19">
        <f t="shared" ca="1" si="21"/>
        <v>99.673306678629231</v>
      </c>
      <c r="AA36" s="24">
        <f t="shared" ca="1" si="26"/>
        <v>5.0882972706589591E-4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-3.9524111804959405E-3</v>
      </c>
      <c r="AE36" s="24">
        <f>+d1d10index!Y21</f>
        <v>-8.3721404216945405E-3</v>
      </c>
      <c r="AG36" s="190">
        <f t="shared" ca="1" si="34"/>
        <v>-4.8908499802975403E-3</v>
      </c>
      <c r="AH36" s="190">
        <f ca="1">+d1d10_y!AM21</f>
        <v>-1.2505169228419488E-2</v>
      </c>
      <c r="AJ36">
        <f>+d1d10index!I21</f>
        <v>99.31506268755885</v>
      </c>
      <c r="AK36" s="19">
        <f t="shared" ca="1" si="23"/>
        <v>99.673306678629231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0.34677454880747272</v>
      </c>
      <c r="AP36">
        <f t="shared" ca="1" si="28"/>
        <v>0.35118879235119427</v>
      </c>
      <c r="AR36" s="24">
        <f t="shared" ca="1" si="29"/>
        <v>-9.5693302681461034E-3</v>
      </c>
      <c r="AS36" s="24">
        <f t="shared" ca="1" si="30"/>
        <v>-4.4142435437215521E-3</v>
      </c>
    </row>
    <row r="37" spans="2:45" x14ac:dyDescent="0.2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140.04672560853518</v>
      </c>
      <c r="M37" s="71">
        <f t="shared" ca="1" si="12"/>
        <v>140.15749352455558</v>
      </c>
      <c r="N37" s="71">
        <f t="shared" ca="1" si="13"/>
        <v>140.27658515453226</v>
      </c>
      <c r="O37" s="71">
        <f t="shared" ca="1" si="14"/>
        <v>140.36692085706326</v>
      </c>
      <c r="P37" s="71">
        <f t="shared" ca="1" si="15"/>
        <v>140.41265739489265</v>
      </c>
      <c r="Q37" s="71">
        <f t="shared" ca="1" si="16"/>
        <v>140.44419314071629</v>
      </c>
      <c r="R37" s="71">
        <f t="shared" ca="1" si="17"/>
        <v>140.47433110785767</v>
      </c>
      <c r="S37" s="71">
        <f t="shared" ca="1" si="18"/>
        <v>140.54492795702947</v>
      </c>
      <c r="T37" s="71">
        <f t="shared" ca="1" si="19"/>
        <v>140.59296391899471</v>
      </c>
      <c r="U37" s="71">
        <f t="shared" ca="1" si="20"/>
        <v>140.67427640551043</v>
      </c>
      <c r="V37" s="34" cm="1">
        <f t="array" aca="1" ref="V37" ca="1">+SUMPRODUCT(_xlfn.ANCHORARRAY($L$17)/100,L37:U37)</f>
        <v>140.45994651334058</v>
      </c>
      <c r="W37" s="24">
        <f t="shared" ca="1" si="31"/>
        <v>0.26512270839237462</v>
      </c>
      <c r="X37" s="24">
        <f t="shared" ca="1" si="32"/>
        <v>0.27083173961124363</v>
      </c>
      <c r="Z37" s="19">
        <f t="shared" ca="1" si="21"/>
        <v>99.55389797409282</v>
      </c>
      <c r="AA37" s="24">
        <f t="shared" ca="1" si="26"/>
        <v>-1.1980008340790604E-3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-4.4923580682802999E-3</v>
      </c>
      <c r="AE37" s="24">
        <f>+d1d10index!Y22</f>
        <v>-5.1579844610666337E-3</v>
      </c>
      <c r="AG37" s="190">
        <f t="shared" ca="1" si="34"/>
        <v>-5.7090312188690095E-3</v>
      </c>
      <c r="AH37" s="190">
        <f ca="1">+d1d10_y!AM22</f>
        <v>-1.0096717123007304E-2</v>
      </c>
      <c r="AJ37">
        <f>+d1d10index!I22</f>
        <v>99.551583210435723</v>
      </c>
      <c r="AK37" s="19">
        <f t="shared" ca="1" si="23"/>
        <v>99.55389797409282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0.40046725608535194</v>
      </c>
      <c r="AP37">
        <f t="shared" ca="1" si="28"/>
        <v>0.40674276405510401</v>
      </c>
      <c r="AR37" s="24">
        <f t="shared" ca="1" si="29"/>
        <v>-9.1723103764529412E-3</v>
      </c>
      <c r="AS37" s="24">
        <f t="shared" ca="1" si="30"/>
        <v>-6.2755079697520699E-3</v>
      </c>
    </row>
    <row r="38" spans="2:45" x14ac:dyDescent="0.2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144.63151098942379</v>
      </c>
      <c r="M38" s="71">
        <f t="shared" ca="1" si="12"/>
        <v>144.73305550955777</v>
      </c>
      <c r="N38" s="71">
        <f t="shared" ca="1" si="13"/>
        <v>144.82291969114581</v>
      </c>
      <c r="O38" s="71">
        <f t="shared" ca="1" si="14"/>
        <v>144.89952142750184</v>
      </c>
      <c r="P38" s="71">
        <f t="shared" ca="1" si="15"/>
        <v>144.94629983799655</v>
      </c>
      <c r="Q38" s="71">
        <f t="shared" ca="1" si="16"/>
        <v>144.96536343035783</v>
      </c>
      <c r="R38" s="71">
        <f t="shared" ca="1" si="17"/>
        <v>144.97915439169103</v>
      </c>
      <c r="S38" s="71">
        <f t="shared" ca="1" si="18"/>
        <v>145.02897244922616</v>
      </c>
      <c r="T38" s="71">
        <f t="shared" ca="1" si="19"/>
        <v>145.05342250754663</v>
      </c>
      <c r="U38" s="71">
        <f t="shared" ca="1" si="20"/>
        <v>145.07859636348016</v>
      </c>
      <c r="V38" s="34" cm="1">
        <f t="array" aca="1" ref="V38" ca="1">+SUMPRODUCT(_xlfn.ANCHORARRAY($L$17)/100,L38:U38)</f>
        <v>144.95601355138803</v>
      </c>
      <c r="W38" s="24">
        <f t="shared" ca="1" si="31"/>
        <v>0.28456285443301388</v>
      </c>
      <c r="X38" s="24">
        <f t="shared" ca="1" si="32"/>
        <v>0.28802083079719631</v>
      </c>
      <c r="Z38" s="19">
        <f t="shared" ca="1" si="21"/>
        <v>99.69183229968931</v>
      </c>
      <c r="AA38" s="24">
        <f t="shared" ca="1" si="26"/>
        <v>1.3855241070759305E-3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-2.6847208379713328E-3</v>
      </c>
      <c r="AE38" s="24">
        <f>+d1d10index!Y23</f>
        <v>-2.1229478311139971E-3</v>
      </c>
      <c r="AG38" s="190">
        <f t="shared" ca="1" si="34"/>
        <v>-3.4579763641824357E-3</v>
      </c>
      <c r="AH38" s="190">
        <f ca="1">+d1d10_y!AM23</f>
        <v>-2.6618794247601496E-3</v>
      </c>
      <c r="AJ38">
        <f>+d1d10index!I23</f>
        <v>99.467591426470605</v>
      </c>
      <c r="AK38" s="19">
        <f t="shared" ca="1" si="23"/>
        <v>99.69183229968931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0.44631510989423795</v>
      </c>
      <c r="AP38">
        <f t="shared" ca="1" si="28"/>
        <v>0.45078596363480128</v>
      </c>
      <c r="AR38" s="24">
        <f t="shared" ca="1" si="29"/>
        <v>-7.7792145221753373E-3</v>
      </c>
      <c r="AS38" s="24">
        <f t="shared" ca="1" si="30"/>
        <v>-4.4708537405633297E-3</v>
      </c>
    </row>
    <row r="39" spans="2:45" x14ac:dyDescent="0.2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149.48508516949235</v>
      </c>
      <c r="M39" s="71">
        <f t="shared" ca="1" si="12"/>
        <v>149.57967032749789</v>
      </c>
      <c r="N39" s="71">
        <f t="shared" ca="1" si="13"/>
        <v>149.66088927878539</v>
      </c>
      <c r="O39" s="71">
        <f t="shared" ca="1" si="14"/>
        <v>149.74474101783738</v>
      </c>
      <c r="P39" s="71">
        <f t="shared" ca="1" si="15"/>
        <v>149.8126230239547</v>
      </c>
      <c r="Q39" s="71">
        <f t="shared" ca="1" si="16"/>
        <v>149.82490339701161</v>
      </c>
      <c r="R39" s="71">
        <f t="shared" ca="1" si="17"/>
        <v>149.82903520837638</v>
      </c>
      <c r="S39" s="71">
        <f t="shared" ca="1" si="18"/>
        <v>149.88690746090975</v>
      </c>
      <c r="T39" s="71">
        <f t="shared" ca="1" si="19"/>
        <v>149.91850160069083</v>
      </c>
      <c r="U39" s="71">
        <f t="shared" ca="1" si="20"/>
        <v>149.90168974666997</v>
      </c>
      <c r="V39" s="34" cm="1">
        <f t="array" aca="1" ref="V39" ca="1">+SUMPRODUCT(_xlfn.ANCHORARRAY($L$17)/100,L39:U39)</f>
        <v>149.80504135039115</v>
      </c>
      <c r="W39" s="24">
        <f t="shared" ca="1" si="31"/>
        <v>0.30970185411845352</v>
      </c>
      <c r="X39" s="24">
        <f t="shared" ca="1" si="32"/>
        <v>0.31153210076296678</v>
      </c>
      <c r="Z39" s="19">
        <f t="shared" ca="1" si="21"/>
        <v>99.722081466938988</v>
      </c>
      <c r="AA39" s="24">
        <f t="shared" ca="1" si="26"/>
        <v>3.03426735690282E-4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-1.3955027432790423E-3</v>
      </c>
      <c r="AE39" s="24">
        <f>+d1d10index!Y24</f>
        <v>-2.171014298088636E-3</v>
      </c>
      <c r="AG39" s="190">
        <f t="shared" ca="1" si="34"/>
        <v>-1.8302466445132559E-3</v>
      </c>
      <c r="AH39" s="190">
        <f ca="1">+d1d10_y!AM24</f>
        <v>-1.8134331898860268E-3</v>
      </c>
      <c r="AJ39">
        <f>+d1d10index!I24</f>
        <v>99.612397200450744</v>
      </c>
      <c r="AK39" s="19">
        <f t="shared" ca="1" si="23"/>
        <v>99.722081466938988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0.49485085169492349</v>
      </c>
      <c r="AP39">
        <f t="shared" ca="1" si="28"/>
        <v>0.49901689746669953</v>
      </c>
      <c r="AR39" s="24">
        <f t="shared" ca="1" si="29"/>
        <v>-6.3278554953900557E-3</v>
      </c>
      <c r="AS39" s="24">
        <f t="shared" ca="1" si="30"/>
        <v>-4.1660457717760391E-3</v>
      </c>
    </row>
    <row r="40" spans="2:45" x14ac:dyDescent="0.2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160.96183083640554</v>
      </c>
      <c r="M40" s="71">
        <f t="shared" ca="1" si="12"/>
        <v>161.04082827990911</v>
      </c>
      <c r="N40" s="71">
        <f t="shared" ca="1" si="13"/>
        <v>161.13773850848528</v>
      </c>
      <c r="O40" s="71">
        <f t="shared" ca="1" si="14"/>
        <v>161.21683960096618</v>
      </c>
      <c r="P40" s="71">
        <f t="shared" ca="1" si="15"/>
        <v>161.27652849477994</v>
      </c>
      <c r="Q40" s="71">
        <f t="shared" ca="1" si="16"/>
        <v>161.24975637060976</v>
      </c>
      <c r="R40" s="71">
        <f t="shared" ca="1" si="17"/>
        <v>161.25683663120608</v>
      </c>
      <c r="S40" s="71">
        <f t="shared" ca="1" si="18"/>
        <v>161.31725573568281</v>
      </c>
      <c r="T40" s="71">
        <f t="shared" ca="1" si="19"/>
        <v>161.32074574043088</v>
      </c>
      <c r="U40" s="71">
        <f t="shared" ca="1" si="20"/>
        <v>161.32457965962897</v>
      </c>
      <c r="V40" s="34" cm="1">
        <f t="array" aca="1" ref="V40" ca="1">+SUMPRODUCT(_xlfn.ANCHORARRAY($L$17)/100,L40:U40)</f>
        <v>161.24346100430998</v>
      </c>
      <c r="W40" s="24">
        <f t="shared" ca="1" si="31"/>
        <v>0.38802677890805737</v>
      </c>
      <c r="X40" s="24">
        <f t="shared" ca="1" si="32"/>
        <v>0.38849509912980307</v>
      </c>
      <c r="Z40" s="19">
        <f t="shared" ca="1" si="21"/>
        <v>99.775143487750739</v>
      </c>
      <c r="AA40" s="24">
        <f t="shared" ca="1" si="26"/>
        <v>5.3209900988027137E-4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-3.372861899471058E-4</v>
      </c>
      <c r="AE40" s="24">
        <f>+d1d10index!Y25</f>
        <v>-4.427979160664175E-3</v>
      </c>
      <c r="AG40" s="190">
        <f t="shared" ca="1" si="34"/>
        <v>-4.6832022174569943E-4</v>
      </c>
      <c r="AH40" s="190">
        <f ca="1">+d1d10_y!AM25</f>
        <v>-1.7642330616816082E-3</v>
      </c>
      <c r="AJ40">
        <f>+d1d10index!I25</f>
        <v>99.493335602119345</v>
      </c>
      <c r="AK40" s="19">
        <f t="shared" ca="1" si="23"/>
        <v>99.775143487750739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0.60961830836405539</v>
      </c>
      <c r="AP40">
        <f t="shared" ca="1" si="28"/>
        <v>0.61324579659628942</v>
      </c>
      <c r="AR40" s="24">
        <f t="shared" ca="1" si="29"/>
        <v>-7.432895352365021E-3</v>
      </c>
      <c r="AS40" s="24">
        <f t="shared" ca="1" si="30"/>
        <v>-3.6274882322340218E-3</v>
      </c>
    </row>
    <row r="41" spans="2:45" x14ac:dyDescent="0.2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168.49778032856716</v>
      </c>
      <c r="M41" s="71">
        <f t="shared" ca="1" si="12"/>
        <v>168.52785531080659</v>
      </c>
      <c r="N41" s="71">
        <f t="shared" ca="1" si="13"/>
        <v>168.56276186653093</v>
      </c>
      <c r="O41" s="71">
        <f t="shared" ca="1" si="14"/>
        <v>168.61276947418639</v>
      </c>
      <c r="P41" s="71">
        <f t="shared" ca="1" si="15"/>
        <v>168.64202100617314</v>
      </c>
      <c r="Q41" s="71">
        <f t="shared" ca="1" si="16"/>
        <v>168.60573795636645</v>
      </c>
      <c r="R41" s="71">
        <f t="shared" ca="1" si="17"/>
        <v>168.59941791270037</v>
      </c>
      <c r="S41" s="71">
        <f t="shared" ca="1" si="18"/>
        <v>168.62487059027109</v>
      </c>
      <c r="T41" s="71">
        <f t="shared" ca="1" si="19"/>
        <v>168.59259768309568</v>
      </c>
      <c r="U41" s="71">
        <f t="shared" ca="1" si="20"/>
        <v>168.54895017557672</v>
      </c>
      <c r="V41" s="34" cm="1">
        <f t="array" aca="1" ref="V41" ca="1">+SUMPRODUCT(_xlfn.ANCHORARRAY($L$17)/100,L41:U41)</f>
        <v>168.58418582109923</v>
      </c>
      <c r="W41" s="24">
        <f t="shared" ca="1" si="31"/>
        <v>0.43360724877737566</v>
      </c>
      <c r="X41" s="24">
        <f t="shared" ca="1" si="32"/>
        <v>0.43250197588164396</v>
      </c>
      <c r="Z41" s="19">
        <f t="shared" ca="1" si="21"/>
        <v>99.969640957741802</v>
      </c>
      <c r="AA41" s="24">
        <f t="shared" ca="1" si="26"/>
        <v>1.9493579582268161E-3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7.7156814743761792E-4</v>
      </c>
      <c r="AE41" s="24">
        <f>+d1d10index!Y26</f>
        <v>-4.3865460842942294E-3</v>
      </c>
      <c r="AG41" s="190">
        <f t="shared" ca="1" si="34"/>
        <v>1.1052728957317015E-3</v>
      </c>
      <c r="AH41" s="190">
        <f ca="1">+d1d10_y!AM26</f>
        <v>-2.1231589087769009E-3</v>
      </c>
      <c r="AJ41">
        <f>+d1d10index!I26</f>
        <v>99.613674319808382</v>
      </c>
      <c r="AK41" s="19">
        <f t="shared" ca="1" si="23"/>
        <v>99.969640957741802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0.6849778032856717</v>
      </c>
      <c r="AP41">
        <f t="shared" ca="1" si="28"/>
        <v>0.68548950175576695</v>
      </c>
      <c r="AR41" s="24">
        <f t="shared" ca="1" si="29"/>
        <v>-4.5119229459558152E-3</v>
      </c>
      <c r="AS41" s="24">
        <f t="shared" ca="1" si="30"/>
        <v>-5.1169847009524538E-4</v>
      </c>
    </row>
    <row r="42" spans="2:45" x14ac:dyDescent="0.2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174.16073210249914</v>
      </c>
      <c r="M42" s="71">
        <f t="shared" ca="1" si="12"/>
        <v>174.18998237492175</v>
      </c>
      <c r="N42" s="71">
        <f t="shared" ca="1" si="13"/>
        <v>174.1954074296124</v>
      </c>
      <c r="O42" s="71">
        <f t="shared" ca="1" si="14"/>
        <v>174.2305034757097</v>
      </c>
      <c r="P42" s="71">
        <f t="shared" ca="1" si="15"/>
        <v>174.22274168091687</v>
      </c>
      <c r="Q42" s="71">
        <f t="shared" ca="1" si="16"/>
        <v>174.21042483542089</v>
      </c>
      <c r="R42" s="71">
        <f t="shared" ca="1" si="17"/>
        <v>174.20579354875466</v>
      </c>
      <c r="S42" s="71">
        <f t="shared" ca="1" si="18"/>
        <v>174.20046515463196</v>
      </c>
      <c r="T42" s="71">
        <f t="shared" ca="1" si="19"/>
        <v>174.1478427857941</v>
      </c>
      <c r="U42" s="71">
        <f t="shared" ca="1" si="20"/>
        <v>174.110130695077</v>
      </c>
      <c r="V42" s="34" cm="1">
        <f t="array" aca="1" ref="V42" ca="1">+SUMPRODUCT(_xlfn.ANCHORARRAY($L$17)/100,L42:U42)</f>
        <v>174.17891828377026</v>
      </c>
      <c r="W42" s="24">
        <f t="shared" ca="1" si="31"/>
        <v>0.46338629553989663</v>
      </c>
      <c r="X42" s="24">
        <f t="shared" ca="1" si="32"/>
        <v>0.46086086767661238</v>
      </c>
      <c r="Z42" s="19">
        <f t="shared" ca="1" si="21"/>
        <v>100.02906287372258</v>
      </c>
      <c r="AA42" s="24">
        <f t="shared" ca="1" si="26"/>
        <v>5.9439961383778162E-4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1.7287257939222478E-3</v>
      </c>
      <c r="AE42" s="24">
        <f>+d1d10index!Y27</f>
        <v>-3.0812707075710266E-3</v>
      </c>
      <c r="AG42" s="190">
        <f t="shared" ca="1" si="34"/>
        <v>2.5254278632842464E-3</v>
      </c>
      <c r="AH42" s="190">
        <f ca="1">+d1d10_y!AM27</f>
        <v>-1.6883760552852678E-3</v>
      </c>
      <c r="AJ42">
        <f>+d1d10index!I27</f>
        <v>99.610413106126131</v>
      </c>
      <c r="AK42" s="19">
        <f t="shared" ca="1" si="23"/>
        <v>100.02906287372258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0.74160732102499138</v>
      </c>
      <c r="AP42">
        <f t="shared" ca="1" si="28"/>
        <v>0.7411013069507697</v>
      </c>
      <c r="AR42" s="24">
        <f t="shared" ca="1" si="29"/>
        <v>-4.5360916332590762E-3</v>
      </c>
      <c r="AS42" s="24">
        <f t="shared" ca="1" si="30"/>
        <v>5.0601407422168343E-4</v>
      </c>
    </row>
    <row r="43" spans="2:45" x14ac:dyDescent="0.2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178.80421350333194</v>
      </c>
      <c r="M43" s="71">
        <f t="shared" ca="1" si="12"/>
        <v>178.86103489870544</v>
      </c>
      <c r="N43" s="71">
        <f t="shared" ca="1" si="13"/>
        <v>178.90317994252698</v>
      </c>
      <c r="O43" s="71">
        <f t="shared" ca="1" si="14"/>
        <v>178.97991689690005</v>
      </c>
      <c r="P43" s="71">
        <f t="shared" ca="1" si="15"/>
        <v>178.95636485741034</v>
      </c>
      <c r="Q43" s="71">
        <f t="shared" ca="1" si="16"/>
        <v>178.97295033199609</v>
      </c>
      <c r="R43" s="71">
        <f t="shared" ca="1" si="17"/>
        <v>178.99344394847265</v>
      </c>
      <c r="S43" s="71">
        <f t="shared" ca="1" si="18"/>
        <v>179.01326537203238</v>
      </c>
      <c r="T43" s="71">
        <f t="shared" ca="1" si="19"/>
        <v>178.97216390995672</v>
      </c>
      <c r="U43" s="71">
        <f t="shared" ca="1" si="20"/>
        <v>179.00315105358305</v>
      </c>
      <c r="V43" s="34" cm="1">
        <f t="array" aca="1" ref="V43" ca="1">+SUMPRODUCT(_xlfn.ANCHORARRAY($L$17)/100,L43:U43)</f>
        <v>178.96242940731793</v>
      </c>
      <c r="W43" s="24">
        <f t="shared" ca="1" si="31"/>
        <v>0.47903952687534823</v>
      </c>
      <c r="X43" s="24">
        <f t="shared" ca="1" si="32"/>
        <v>0.47636853010109825</v>
      </c>
      <c r="Z43" s="19">
        <f t="shared" ca="1" si="21"/>
        <v>99.888863660175701</v>
      </c>
      <c r="AA43" s="24">
        <f t="shared" ca="1" si="26"/>
        <v>-1.4015847946498017E-3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1.8091666950306173E-3</v>
      </c>
      <c r="AE43" s="24">
        <f>+d1d10index!Y28</f>
        <v>-2.3245248281917874E-3</v>
      </c>
      <c r="AG43" s="190">
        <f t="shared" ca="1" si="34"/>
        <v>2.6709967742499785E-3</v>
      </c>
      <c r="AH43" s="190">
        <f ca="1">+d1d10_y!AM28</f>
        <v>7.3528007079604052E-5</v>
      </c>
      <c r="AJ43">
        <f>+d1d10index!I28</f>
        <v>99.338162441659748</v>
      </c>
      <c r="AK43" s="19">
        <f t="shared" ca="1" si="23"/>
        <v>99.888863660175701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0.78804213503331932</v>
      </c>
      <c r="AP43">
        <f t="shared" ca="1" si="28"/>
        <v>0.79003151053583021</v>
      </c>
      <c r="AR43" s="24">
        <f t="shared" ca="1" si="29"/>
        <v>-1.2200671095615734E-2</v>
      </c>
      <c r="AS43" s="24">
        <f t="shared" ca="1" si="30"/>
        <v>-1.9893755025108817E-3</v>
      </c>
    </row>
    <row r="44" spans="2:45" x14ac:dyDescent="0.2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184.32948364429518</v>
      </c>
      <c r="M44" s="71">
        <f t="shared" ca="1" si="12"/>
        <v>184.36147312212367</v>
      </c>
      <c r="N44" s="71">
        <f t="shared" ca="1" si="13"/>
        <v>184.3694913696105</v>
      </c>
      <c r="O44" s="71">
        <f t="shared" ca="1" si="14"/>
        <v>184.42281482550001</v>
      </c>
      <c r="P44" s="71">
        <f t="shared" ca="1" si="15"/>
        <v>184.36922044326386</v>
      </c>
      <c r="Q44" s="71">
        <f t="shared" ca="1" si="16"/>
        <v>184.37511913672387</v>
      </c>
      <c r="R44" s="71">
        <f t="shared" ca="1" si="17"/>
        <v>184.3894083910599</v>
      </c>
      <c r="S44" s="71">
        <f t="shared" ca="1" si="18"/>
        <v>184.37916148929227</v>
      </c>
      <c r="T44" s="71">
        <f t="shared" ca="1" si="19"/>
        <v>184.30106420804523</v>
      </c>
      <c r="U44" s="71">
        <f t="shared" ca="1" si="20"/>
        <v>184.3160512338867</v>
      </c>
      <c r="V44" s="34" cm="1">
        <f t="array" aca="1" ref="V44" ca="1">+SUMPRODUCT(_xlfn.ANCHORARRAY($L$17)/100,L44:U44)</f>
        <v>184.35528306271488</v>
      </c>
      <c r="W44" s="24">
        <f t="shared" ca="1" si="31"/>
        <v>0.50246505011655818</v>
      </c>
      <c r="X44" s="24">
        <f t="shared" ca="1" si="32"/>
        <v>0.49755621418564844</v>
      </c>
      <c r="Z44" s="19">
        <f t="shared" ca="1" si="21"/>
        <v>100.00728770517738</v>
      </c>
      <c r="AA44" s="24">
        <f t="shared" ca="1" si="26"/>
        <v>1.1855580358242079E-3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3.2778976070553245E-3</v>
      </c>
      <c r="AE44" s="24">
        <f>+d1d10index!Y29</f>
        <v>-3.1717509163553537E-4</v>
      </c>
      <c r="AG44" s="190">
        <f t="shared" ca="1" si="34"/>
        <v>4.9088359309097385E-3</v>
      </c>
      <c r="AH44" s="190">
        <f ca="1">+d1d10_y!AM29</f>
        <v>3.6297842829204896E-3</v>
      </c>
      <c r="AJ44">
        <f>+d1d10index!I29</f>
        <v>99.428190438249786</v>
      </c>
      <c r="AK44" s="19">
        <f t="shared" ca="1" si="23"/>
        <v>100.00728770517738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0.84329483644295178</v>
      </c>
      <c r="AP44">
        <f t="shared" ca="1" si="28"/>
        <v>0.8431605123388668</v>
      </c>
      <c r="AR44" s="24">
        <f t="shared" ca="1" si="29"/>
        <v>-8.9391727794352338E-3</v>
      </c>
      <c r="AS44" s="24">
        <f t="shared" ca="1" si="30"/>
        <v>1.3432410408498185E-4</v>
      </c>
    </row>
    <row r="45" spans="2:45" x14ac:dyDescent="0.2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191.56090640577807</v>
      </c>
      <c r="M45" s="71">
        <f t="shared" ca="1" si="12"/>
        <v>191.55297000840375</v>
      </c>
      <c r="N45" s="71">
        <f t="shared" ca="1" si="13"/>
        <v>191.53284013388435</v>
      </c>
      <c r="O45" s="71">
        <f t="shared" ca="1" si="14"/>
        <v>191.53979490139577</v>
      </c>
      <c r="P45" s="71">
        <f t="shared" ca="1" si="15"/>
        <v>191.5252922816091</v>
      </c>
      <c r="Q45" s="71">
        <f t="shared" ca="1" si="16"/>
        <v>191.47109116123019</v>
      </c>
      <c r="R45" s="71">
        <f t="shared" ca="1" si="17"/>
        <v>191.45250844965463</v>
      </c>
      <c r="S45" s="71">
        <f t="shared" ca="1" si="18"/>
        <v>191.42769776192853</v>
      </c>
      <c r="T45" s="71">
        <f t="shared" ca="1" si="19"/>
        <v>191.33934527701942</v>
      </c>
      <c r="U45" s="71">
        <f t="shared" ca="1" si="20"/>
        <v>191.2660573647106</v>
      </c>
      <c r="V45" s="34" cm="1">
        <f t="array" aca="1" ref="V45" ca="1">+SUMPRODUCT(_xlfn.ANCHORARRAY($L$17)/100,L45:U45)</f>
        <v>191.43283542633202</v>
      </c>
      <c r="W45" s="24">
        <f t="shared" ca="1" si="31"/>
        <v>0.53048865331964334</v>
      </c>
      <c r="X45" s="24">
        <f t="shared" ca="1" si="32"/>
        <v>0.5218328986945584</v>
      </c>
      <c r="Z45" s="19">
        <f t="shared" ca="1" si="21"/>
        <v>100.1541564902471</v>
      </c>
      <c r="AA45" s="24">
        <f t="shared" ca="1" si="26"/>
        <v>1.468580824856458E-3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5.6877168528224331E-3</v>
      </c>
      <c r="AE45" s="24">
        <f>+d1d10index!Y30</f>
        <v>7.6902525722164494E-3</v>
      </c>
      <c r="AG45" s="190">
        <f t="shared" ca="1" si="34"/>
        <v>8.6557546250849438E-3</v>
      </c>
      <c r="AH45" s="190">
        <f ca="1">+d1d10_y!AM30</f>
        <v>1.7997574250600668E-2</v>
      </c>
      <c r="AJ45">
        <f>+d1d10index!I30</f>
        <v>100.11835602631606</v>
      </c>
      <c r="AK45" s="19">
        <f t="shared" ca="1" si="23"/>
        <v>100.1541564902471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0.91560906405778075</v>
      </c>
      <c r="AP45">
        <f t="shared" ca="1" si="28"/>
        <v>0.91266057364710584</v>
      </c>
      <c r="AR45" s="24">
        <f t="shared" ca="1" si="29"/>
        <v>6.1771221898963002E-3</v>
      </c>
      <c r="AS45" s="24">
        <f t="shared" ca="1" si="30"/>
        <v>2.9484904106749088E-3</v>
      </c>
    </row>
    <row r="46" spans="2:45" x14ac:dyDescent="0.2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200.57376282380287</v>
      </c>
      <c r="M46" s="71">
        <f t="shared" ca="1" si="12"/>
        <v>200.52123956002339</v>
      </c>
      <c r="N46" s="71">
        <f t="shared" ca="1" si="13"/>
        <v>200.43943525991429</v>
      </c>
      <c r="O46" s="71">
        <f t="shared" ca="1" si="14"/>
        <v>200.39935505153886</v>
      </c>
      <c r="P46" s="71">
        <f t="shared" ca="1" si="15"/>
        <v>200.37778643140857</v>
      </c>
      <c r="Q46" s="71">
        <f t="shared" ca="1" si="16"/>
        <v>200.28169722910181</v>
      </c>
      <c r="R46" s="71">
        <f t="shared" ca="1" si="17"/>
        <v>200.23253166014902</v>
      </c>
      <c r="S46" s="71">
        <f t="shared" ca="1" si="18"/>
        <v>200.16305259339245</v>
      </c>
      <c r="T46" s="71">
        <f t="shared" ca="1" si="19"/>
        <v>200.02422881996105</v>
      </c>
      <c r="U46" s="71">
        <f t="shared" ca="1" si="20"/>
        <v>199.85908771814488</v>
      </c>
      <c r="V46" s="34" cm="1">
        <f t="array" aca="1" ref="V46" ca="1">+SUMPRODUCT(_xlfn.ANCHORARRAY($L$17)/100,L46:U46)</f>
        <v>200.20999442464506</v>
      </c>
      <c r="W46" s="24">
        <f t="shared" ca="1" si="31"/>
        <v>0.5615244425057424</v>
      </c>
      <c r="X46" s="24">
        <f t="shared" ca="1" si="32"/>
        <v>0.55024013322678478</v>
      </c>
      <c r="Z46" s="19">
        <f t="shared" ca="1" si="21"/>
        <v>100.35758949658866</v>
      </c>
      <c r="AA46" s="24">
        <f t="shared" ca="1" si="26"/>
        <v>2.0311988385761648E-3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7.279071827065664E-3</v>
      </c>
      <c r="AE46" s="24">
        <f>+d1d10index!Y31</f>
        <v>1.28912459577184E-2</v>
      </c>
      <c r="AG46" s="190">
        <f t="shared" ca="1" si="34"/>
        <v>1.1284309278957627E-2</v>
      </c>
      <c r="AH46" s="190">
        <f ca="1">+d1d10_y!AM31</f>
        <v>2.651291830434066E-2</v>
      </c>
      <c r="AJ46">
        <f>+d1d10index!I31</f>
        <v>100.55918177252825</v>
      </c>
      <c r="AK46" s="19">
        <f t="shared" ca="1" si="23"/>
        <v>100.35758949658866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1.0057376282380286</v>
      </c>
      <c r="AP46">
        <f t="shared" ca="1" si="28"/>
        <v>0.99859087718144846</v>
      </c>
      <c r="AR46" s="24">
        <f t="shared" ca="1" si="29"/>
        <v>1.5864952010724576E-2</v>
      </c>
      <c r="AS46" s="24">
        <f t="shared" ca="1" si="30"/>
        <v>7.1467510565801362E-3</v>
      </c>
    </row>
    <row r="47" spans="2:45" x14ac:dyDescent="0.2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208.15489567137274</v>
      </c>
      <c r="M47" s="71">
        <f t="shared" ca="1" si="12"/>
        <v>208.08717486237799</v>
      </c>
      <c r="N47" s="71">
        <f t="shared" ca="1" si="13"/>
        <v>207.98640760561892</v>
      </c>
      <c r="O47" s="71">
        <f t="shared" ca="1" si="14"/>
        <v>207.93740903784351</v>
      </c>
      <c r="P47" s="71">
        <f t="shared" ca="1" si="15"/>
        <v>207.9214115654749</v>
      </c>
      <c r="Q47" s="71">
        <f t="shared" ca="1" si="16"/>
        <v>207.82486312712865</v>
      </c>
      <c r="R47" s="71">
        <f t="shared" ca="1" si="17"/>
        <v>207.76831002429216</v>
      </c>
      <c r="S47" s="71">
        <f t="shared" ca="1" si="18"/>
        <v>207.69459099716136</v>
      </c>
      <c r="T47" s="71">
        <f t="shared" ca="1" si="19"/>
        <v>207.56109929941064</v>
      </c>
      <c r="U47" s="71">
        <f t="shared" ca="1" si="20"/>
        <v>207.36968756199556</v>
      </c>
      <c r="V47" s="34" cm="1">
        <f t="array" aca="1" ref="V47" ca="1">+SUMPRODUCT(_xlfn.ANCHORARRAY($L$17)/100,L47:U47)</f>
        <v>207.74768758174073</v>
      </c>
      <c r="W47" s="24">
        <f t="shared" ca="1" si="31"/>
        <v>0.58686200230954744</v>
      </c>
      <c r="X47" s="24">
        <f t="shared" ca="1" si="32"/>
        <v>0.57491001678212728</v>
      </c>
      <c r="Z47" s="19">
        <f t="shared" ca="1" si="21"/>
        <v>100.37865134418087</v>
      </c>
      <c r="AA47" s="24">
        <f t="shared" ca="1" si="26"/>
        <v>2.098680099618111E-4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7.5889958156722948E-3</v>
      </c>
      <c r="AE47" s="24">
        <f>+d1d10index!Y32</f>
        <v>1.1764091822997536E-2</v>
      </c>
      <c r="AG47" s="190">
        <f t="shared" ca="1" si="34"/>
        <v>1.1951985527420161E-2</v>
      </c>
      <c r="AH47" s="190">
        <f ca="1">+d1d10_y!AM32</f>
        <v>2.5029774405154193E-2</v>
      </c>
      <c r="AJ47">
        <f>+d1d10index!I32</f>
        <v>100.25136056643922</v>
      </c>
      <c r="AK47" s="19">
        <f t="shared" ca="1" si="23"/>
        <v>100.37865134418087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1.0815489567137275</v>
      </c>
      <c r="AP47">
        <f t="shared" ca="1" si="28"/>
        <v>1.0736968756199552</v>
      </c>
      <c r="AR47" s="24">
        <f t="shared" ca="1" si="29"/>
        <v>1.2414589484277538E-2</v>
      </c>
      <c r="AS47" s="24">
        <f t="shared" ca="1" si="30"/>
        <v>7.852081093772334E-3</v>
      </c>
    </row>
    <row r="48" spans="2:45" x14ac:dyDescent="0.2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214.60310145131984</v>
      </c>
      <c r="M48" s="71">
        <f t="shared" ca="1" si="12"/>
        <v>214.57797486553821</v>
      </c>
      <c r="N48" s="71">
        <f t="shared" ca="1" si="13"/>
        <v>214.51611031372622</v>
      </c>
      <c r="O48" s="71">
        <f t="shared" ca="1" si="14"/>
        <v>214.50127976081373</v>
      </c>
      <c r="P48" s="71">
        <f t="shared" ca="1" si="15"/>
        <v>214.50394112616252</v>
      </c>
      <c r="Q48" s="71">
        <f t="shared" ca="1" si="16"/>
        <v>214.42133405997683</v>
      </c>
      <c r="R48" s="71">
        <f t="shared" ca="1" si="17"/>
        <v>214.37317093760439</v>
      </c>
      <c r="S48" s="71">
        <f t="shared" ca="1" si="18"/>
        <v>214.3231689067253</v>
      </c>
      <c r="T48" s="71">
        <f t="shared" ca="1" si="19"/>
        <v>214.206332813182</v>
      </c>
      <c r="U48" s="71">
        <f t="shared" ca="1" si="20"/>
        <v>214.03307316436405</v>
      </c>
      <c r="V48" s="34" cm="1">
        <f t="array" aca="1" ref="V48" ca="1">+SUMPRODUCT(_xlfn.ANCHORARRAY($L$17)/100,L48:U48)</f>
        <v>214.343962010627</v>
      </c>
      <c r="W48" s="24">
        <f t="shared" ca="1" si="31"/>
        <v>0.59345973415776432</v>
      </c>
      <c r="X48" s="24">
        <f t="shared" ca="1" si="32"/>
        <v>0.58403529081917993</v>
      </c>
      <c r="Z48" s="19">
        <f t="shared" ca="1" si="21"/>
        <v>100.26632719818869</v>
      </c>
      <c r="AA48" s="24">
        <f t="shared" ca="1" si="26"/>
        <v>-1.1190043349659229E-3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5.949642279567291E-3</v>
      </c>
      <c r="AE48" s="24">
        <f>+d1d10index!Y33</f>
        <v>6.6063058163023936E-3</v>
      </c>
      <c r="AG48" s="190">
        <f t="shared" ca="1" si="34"/>
        <v>9.4244433385843873E-3</v>
      </c>
      <c r="AH48" s="190">
        <f ca="1">+d1d10_y!AM33</f>
        <v>1.7050169404585924E-2</v>
      </c>
      <c r="AJ48">
        <f>+d1d10index!I33</f>
        <v>99.971168363838103</v>
      </c>
      <c r="AK48" s="19">
        <f t="shared" ca="1" si="23"/>
        <v>100.26632719818869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1.1460310145131984</v>
      </c>
      <c r="AP48">
        <f t="shared" ca="1" si="28"/>
        <v>1.1403307316436404</v>
      </c>
      <c r="AR48" s="24">
        <f t="shared" ca="1" si="29"/>
        <v>8.6808034627150477E-3</v>
      </c>
      <c r="AS48" s="24">
        <f t="shared" ca="1" si="30"/>
        <v>5.7002828695580376E-3</v>
      </c>
    </row>
    <row r="49" spans="2:45" x14ac:dyDescent="0.2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220.58751043338711</v>
      </c>
      <c r="M49" s="71">
        <f t="shared" ca="1" si="12"/>
        <v>220.534714274561</v>
      </c>
      <c r="N49" s="71">
        <f t="shared" ca="1" si="13"/>
        <v>220.43570258198957</v>
      </c>
      <c r="O49" s="71">
        <f t="shared" ca="1" si="14"/>
        <v>220.39180849787209</v>
      </c>
      <c r="P49" s="71">
        <f t="shared" ca="1" si="15"/>
        <v>220.39357230144907</v>
      </c>
      <c r="Q49" s="71">
        <f t="shared" ca="1" si="16"/>
        <v>220.294668777373</v>
      </c>
      <c r="R49" s="71">
        <f t="shared" ca="1" si="17"/>
        <v>220.2298351584555</v>
      </c>
      <c r="S49" s="71">
        <f t="shared" ca="1" si="18"/>
        <v>220.15680701701015</v>
      </c>
      <c r="T49" s="71">
        <f t="shared" ca="1" si="19"/>
        <v>220.02404969904924</v>
      </c>
      <c r="U49" s="71">
        <f t="shared" ca="1" si="20"/>
        <v>219.80144751129814</v>
      </c>
      <c r="V49" s="34" cm="1">
        <f t="array" aca="1" ref="V49" ca="1">+SUMPRODUCT(_xlfn.ANCHORARRAY($L$17)/100,L49:U49)</f>
        <v>220.20167086257527</v>
      </c>
      <c r="W49" s="24">
        <f t="shared" ca="1" si="31"/>
        <v>0.57509937826024649</v>
      </c>
      <c r="X49" s="24">
        <f t="shared" ca="1" si="32"/>
        <v>0.56248500527341738</v>
      </c>
      <c r="Z49" s="19">
        <f t="shared" ca="1" si="21"/>
        <v>100.35762408800724</v>
      </c>
      <c r="AA49" s="24">
        <f t="shared" ca="1" si="26"/>
        <v>9.1054387220235178E-4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8.0732761877748693E-3</v>
      </c>
      <c r="AE49" s="24">
        <f>+d1d10index!Y34</f>
        <v>3.9210592885294826E-3</v>
      </c>
      <c r="AG49" s="190">
        <f t="shared" ca="1" si="34"/>
        <v>1.2614372986829103E-2</v>
      </c>
      <c r="AH49" s="190">
        <f ca="1">+d1d10_y!AM34</f>
        <v>1.6486960401218553E-2</v>
      </c>
      <c r="AJ49">
        <f>+d1d10index!I34</f>
        <v>99.941930870470827</v>
      </c>
      <c r="AK49" s="19">
        <f t="shared" ca="1" si="23"/>
        <v>100.35762408800724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1.2058751043338711</v>
      </c>
      <c r="AP49">
        <f t="shared" ca="1" si="28"/>
        <v>1.1980144751129811</v>
      </c>
      <c r="AR49" s="24">
        <f t="shared" ca="1" si="29"/>
        <v>9.5160890302103951E-3</v>
      </c>
      <c r="AS49" s="24">
        <f t="shared" ca="1" si="30"/>
        <v>7.8606292208900364E-3</v>
      </c>
    </row>
    <row r="50" spans="2:45" x14ac:dyDescent="0.2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225.33473926427428</v>
      </c>
      <c r="M50" s="71">
        <f t="shared" ca="1" si="12"/>
        <v>225.29729142019659</v>
      </c>
      <c r="N50" s="71">
        <f t="shared" ca="1" si="13"/>
        <v>225.1960064985791</v>
      </c>
      <c r="O50" s="71">
        <f t="shared" ca="1" si="14"/>
        <v>225.15556671468107</v>
      </c>
      <c r="P50" s="71">
        <f t="shared" ca="1" si="15"/>
        <v>225.14163419207395</v>
      </c>
      <c r="Q50" s="71">
        <f t="shared" ca="1" si="16"/>
        <v>225.05230413805654</v>
      </c>
      <c r="R50" s="71">
        <f t="shared" ca="1" si="17"/>
        <v>224.98939466126399</v>
      </c>
      <c r="S50" s="71">
        <f t="shared" ca="1" si="18"/>
        <v>224.9042643331405</v>
      </c>
      <c r="T50" s="71">
        <f t="shared" ca="1" si="19"/>
        <v>224.75405262670685</v>
      </c>
      <c r="U50" s="71">
        <f t="shared" ca="1" si="20"/>
        <v>224.53525470137768</v>
      </c>
      <c r="V50" s="34" cm="1">
        <f t="array" aca="1" ref="V50" ca="1">+SUMPRODUCT(_xlfn.ANCHORARRAY($L$17)/100,L50:U50)</f>
        <v>224.9497104400314</v>
      </c>
      <c r="W50" s="24">
        <f t="shared" ca="1" si="31"/>
        <v>0.55799201517539232</v>
      </c>
      <c r="X50" s="24">
        <f t="shared" ca="1" si="32"/>
        <v>0.54768008741156193</v>
      </c>
      <c r="Z50" s="19">
        <f t="shared" ca="1" si="21"/>
        <v>100.35606193065756</v>
      </c>
      <c r="AA50" s="24">
        <f t="shared" ca="1" si="26"/>
        <v>-1.5565906067216417E-5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6.6628289965768861E-3</v>
      </c>
      <c r="AE50" s="24">
        <f>+d1d10index!Y35</f>
        <v>2.6968361836263721E-3</v>
      </c>
      <c r="AG50" s="190">
        <f t="shared" ca="1" si="34"/>
        <v>1.0311927763830386E-2</v>
      </c>
      <c r="AH50" s="190">
        <f ca="1">+d1d10_y!AM35</f>
        <v>1.0737726413745818E-2</v>
      </c>
      <c r="AJ50">
        <f>+d1d10index!I35</f>
        <v>99.735839226127666</v>
      </c>
      <c r="AK50" s="19">
        <f t="shared" ca="1" si="23"/>
        <v>100.35606193065756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1.253347392642743</v>
      </c>
      <c r="AP50">
        <f t="shared" ca="1" si="28"/>
        <v>1.2453525470137765</v>
      </c>
      <c r="AR50" s="24">
        <f t="shared" ca="1" si="29"/>
        <v>3.9831971438677449E-3</v>
      </c>
      <c r="AS50" s="24">
        <f t="shared" ca="1" si="30"/>
        <v>7.9948456289664627E-3</v>
      </c>
    </row>
    <row r="51" spans="2:45" x14ac:dyDescent="0.2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235.81979070080163</v>
      </c>
      <c r="M51" s="71">
        <f t="shared" ca="1" si="12"/>
        <v>235.74763395921349</v>
      </c>
      <c r="N51" s="71">
        <f t="shared" ca="1" si="13"/>
        <v>235.62889269312603</v>
      </c>
      <c r="O51" s="71">
        <f t="shared" ca="1" si="14"/>
        <v>235.60833269082997</v>
      </c>
      <c r="P51" s="71">
        <f t="shared" ca="1" si="15"/>
        <v>235.53287999848212</v>
      </c>
      <c r="Q51" s="71">
        <f t="shared" ca="1" si="16"/>
        <v>235.47233486255675</v>
      </c>
      <c r="R51" s="71">
        <f t="shared" ca="1" si="17"/>
        <v>235.43562069956886</v>
      </c>
      <c r="S51" s="71">
        <f t="shared" ca="1" si="18"/>
        <v>235.35280502015755</v>
      </c>
      <c r="T51" s="71">
        <f t="shared" ca="1" si="19"/>
        <v>235.18972922497534</v>
      </c>
      <c r="U51" s="71">
        <f t="shared" ca="1" si="20"/>
        <v>235.03848427887473</v>
      </c>
      <c r="V51" s="34" cm="1">
        <f t="array" aca="1" ref="V51" ca="1">+SUMPRODUCT(_xlfn.ANCHORARRAY($L$17)/100,L51:U51)</f>
        <v>235.40013298505522</v>
      </c>
      <c r="W51" s="24">
        <f t="shared" ca="1" si="31"/>
        <v>0.57754728796802324</v>
      </c>
      <c r="X51" s="24">
        <f t="shared" ca="1" si="32"/>
        <v>0.56795086617158064</v>
      </c>
      <c r="Z51" s="19">
        <f t="shared" ca="1" si="21"/>
        <v>100.3324163803745</v>
      </c>
      <c r="AA51" s="24">
        <f t="shared" ca="1" si="26"/>
        <v>-2.3561656195125735E-4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6.1203587455989084E-3</v>
      </c>
      <c r="AE51" s="24">
        <f>+d1d10index!Y36</f>
        <v>1.8830990831377736E-3</v>
      </c>
      <c r="AG51" s="190">
        <f t="shared" ca="1" si="34"/>
        <v>9.5964217964426002E-3</v>
      </c>
      <c r="AH51" s="190">
        <f ca="1">+d1d10_y!AM36</f>
        <v>1.0194948638374557E-2</v>
      </c>
      <c r="AJ51">
        <f>+d1d10index!I36</f>
        <v>99.799977214288063</v>
      </c>
      <c r="AK51" s="19">
        <f t="shared" ca="1" si="23"/>
        <v>100.3324163803745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1.3581979070080163</v>
      </c>
      <c r="AP51">
        <f t="shared" ca="1" si="28"/>
        <v>1.3503848427887468</v>
      </c>
      <c r="AR51" s="24">
        <f t="shared" ca="1" si="29"/>
        <v>5.9966992287465715E-3</v>
      </c>
      <c r="AS51" s="24">
        <f t="shared" ca="1" si="30"/>
        <v>7.8130642192695277E-3</v>
      </c>
    </row>
    <row r="52" spans="2:45" x14ac:dyDescent="0.2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251.1610935792805</v>
      </c>
      <c r="M52" s="71">
        <f t="shared" ca="1" si="12"/>
        <v>251.04471824570248</v>
      </c>
      <c r="N52" s="71">
        <f t="shared" ca="1" si="13"/>
        <v>250.88466729288183</v>
      </c>
      <c r="O52" s="71">
        <f t="shared" ca="1" si="14"/>
        <v>250.80788801126457</v>
      </c>
      <c r="P52" s="71">
        <f t="shared" ca="1" si="15"/>
        <v>250.77007711447655</v>
      </c>
      <c r="Q52" s="71">
        <f t="shared" ca="1" si="16"/>
        <v>250.63384381053984</v>
      </c>
      <c r="R52" s="71">
        <f t="shared" ca="1" si="17"/>
        <v>250.55450337393185</v>
      </c>
      <c r="S52" s="71">
        <f t="shared" ca="1" si="18"/>
        <v>250.44287257642287</v>
      </c>
      <c r="T52" s="71">
        <f t="shared" ca="1" si="19"/>
        <v>250.2467585593364</v>
      </c>
      <c r="U52" s="71">
        <f t="shared" ca="1" si="20"/>
        <v>249.97698350159649</v>
      </c>
      <c r="V52" s="34" cm="1">
        <f t="array" aca="1" ref="V52" ca="1">+SUMPRODUCT(_xlfn.ANCHORARRAY($L$17)/100,L52:U52)</f>
        <v>250.52842820810412</v>
      </c>
      <c r="W52" s="24">
        <f t="shared" ca="1" si="31"/>
        <v>0.56037671958732549</v>
      </c>
      <c r="X52" s="24">
        <f t="shared" ca="1" si="32"/>
        <v>0.54952818739097919</v>
      </c>
      <c r="Z52" s="19">
        <f t="shared" ca="1" si="21"/>
        <v>100.47368764159698</v>
      </c>
      <c r="AA52" s="24">
        <f t="shared" ca="1" si="26"/>
        <v>1.4080320829401582E-3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7.0011841569739275E-3</v>
      </c>
      <c r="AE52" s="24">
        <f>+d1d10index!Y37</f>
        <v>1.9437892173319593E-3</v>
      </c>
      <c r="AG52" s="190">
        <f t="shared" ca="1" si="34"/>
        <v>1.0848532196346294E-2</v>
      </c>
      <c r="AH52" s="190">
        <f ca="1">+d1d10_y!AM37</f>
        <v>9.8933204768012484E-3</v>
      </c>
      <c r="AJ52">
        <f>+d1d10index!I37</f>
        <v>99.686729675059127</v>
      </c>
      <c r="AK52" s="19">
        <f t="shared" ca="1" si="23"/>
        <v>100.47368764159698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1.5116109357928051</v>
      </c>
      <c r="AP52">
        <f t="shared" ca="1" si="28"/>
        <v>1.4997698350159645</v>
      </c>
      <c r="AR52" s="24">
        <f t="shared" ca="1" si="29"/>
        <v>4.9016626435114397E-3</v>
      </c>
      <c r="AS52" s="24">
        <f t="shared" ca="1" si="30"/>
        <v>1.1841100776840641E-2</v>
      </c>
    </row>
    <row r="53" spans="2:45" x14ac:dyDescent="0.2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260.580556979211</v>
      </c>
      <c r="M53" s="71">
        <f t="shared" ca="1" si="12"/>
        <v>260.50595573570803</v>
      </c>
      <c r="N53" s="71">
        <f t="shared" ca="1" si="13"/>
        <v>260.38032629413328</v>
      </c>
      <c r="O53" s="71">
        <f t="shared" ca="1" si="14"/>
        <v>260.34700256028879</v>
      </c>
      <c r="P53" s="71">
        <f t="shared" ca="1" si="15"/>
        <v>260.32617830273404</v>
      </c>
      <c r="Q53" s="71">
        <f t="shared" ca="1" si="16"/>
        <v>260.18190369865999</v>
      </c>
      <c r="R53" s="71">
        <f t="shared" ca="1" si="17"/>
        <v>260.10377094914486</v>
      </c>
      <c r="S53" s="71">
        <f t="shared" ca="1" si="18"/>
        <v>260.01089223475691</v>
      </c>
      <c r="T53" s="71">
        <f t="shared" ca="1" si="19"/>
        <v>259.79793148564664</v>
      </c>
      <c r="U53" s="71">
        <f t="shared" ca="1" si="20"/>
        <v>259.51435591254477</v>
      </c>
      <c r="V53" s="34" cm="1">
        <f t="array" aca="1" ref="V53" ca="1">+SUMPRODUCT(_xlfn.ANCHORARRAY($L$17)/100,L53:U53)</f>
        <v>260.0605478948425</v>
      </c>
      <c r="W53" s="24">
        <f t="shared" ca="1" si="31"/>
        <v>0.54649252038266827</v>
      </c>
      <c r="X53" s="24">
        <f t="shared" ca="1" si="32"/>
        <v>0.53969725496486198</v>
      </c>
      <c r="Z53" s="19">
        <f t="shared" ca="1" si="21"/>
        <v>100.41084473454931</v>
      </c>
      <c r="AA53" s="24">
        <f t="shared" ca="1" si="26"/>
        <v>-6.2546631384563511E-4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4.4133776272539116E-3</v>
      </c>
      <c r="AE53" s="24">
        <f>+d1d10index!Y38</f>
        <v>-3.7000059612538605E-3</v>
      </c>
      <c r="AG53" s="190">
        <f t="shared" ca="1" si="34"/>
        <v>6.7952654178062843E-3</v>
      </c>
      <c r="AH53" s="190">
        <f ca="1">+d1d10_y!AM38</f>
        <v>2.7210792261245231E-4</v>
      </c>
      <c r="AJ53">
        <f>+d1d10index!I38</f>
        <v>99.245103131002693</v>
      </c>
      <c r="AK53" s="19">
        <f t="shared" ca="1" si="23"/>
        <v>100.41084473454931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1.6058055697921101</v>
      </c>
      <c r="AP53">
        <f t="shared" ca="1" si="28"/>
        <v>1.5951435591254475</v>
      </c>
      <c r="AR53" s="24">
        <f t="shared" ca="1" si="29"/>
        <v>-6.3243076804924137E-3</v>
      </c>
      <c r="AS53" s="24">
        <f t="shared" ca="1" si="30"/>
        <v>1.0662010666662614E-2</v>
      </c>
    </row>
    <row r="54" spans="2:45" x14ac:dyDescent="0.2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271.17895496845784</v>
      </c>
      <c r="M54" s="71">
        <f t="shared" ca="1" si="12"/>
        <v>271.05503858558404</v>
      </c>
      <c r="N54" s="71">
        <f t="shared" ca="1" si="13"/>
        <v>270.86305818124788</v>
      </c>
      <c r="O54" s="71">
        <f t="shared" ca="1" si="14"/>
        <v>270.81878713140912</v>
      </c>
      <c r="P54" s="71">
        <f t="shared" ca="1" si="15"/>
        <v>270.79411688553529</v>
      </c>
      <c r="Q54" s="71">
        <f t="shared" ca="1" si="16"/>
        <v>270.58959983838179</v>
      </c>
      <c r="R54" s="71">
        <f t="shared" ca="1" si="17"/>
        <v>270.47563148775532</v>
      </c>
      <c r="S54" s="71">
        <f t="shared" ca="1" si="18"/>
        <v>270.34924161286392</v>
      </c>
      <c r="T54" s="71">
        <f t="shared" ca="1" si="19"/>
        <v>270.0545632733012</v>
      </c>
      <c r="U54" s="71">
        <f t="shared" ca="1" si="20"/>
        <v>269.63355944652136</v>
      </c>
      <c r="V54" s="34" cm="1">
        <f t="array" aca="1" ref="V54" ca="1">+SUMPRODUCT(_xlfn.ANCHORARRAY($L$17)/100,L54:U54)</f>
        <v>270.41775911474633</v>
      </c>
      <c r="W54" s="24">
        <f t="shared" ca="1" si="31"/>
        <v>0.55706140927830039</v>
      </c>
      <c r="X54" s="24">
        <f t="shared" ca="1" si="32"/>
        <v>0.54863797051957119</v>
      </c>
      <c r="Z54" s="19">
        <f t="shared" ca="1" si="21"/>
        <v>100.57314657904925</v>
      </c>
      <c r="AA54" s="24">
        <f t="shared" ca="1" si="26"/>
        <v>1.6163776425643928E-3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5.4392562490914731E-3</v>
      </c>
      <c r="AE54" s="24">
        <f>+d1d10index!Y39</f>
        <v>-1.0285394892188826E-3</v>
      </c>
      <c r="AG54" s="190">
        <f t="shared" ca="1" si="34"/>
        <v>8.4234387587291959E-3</v>
      </c>
      <c r="AH54" s="190">
        <f ca="1">+d1d10_y!AM39</f>
        <v>4.6400721996255889E-3</v>
      </c>
      <c r="AJ54">
        <f>+d1d10index!I39</f>
        <v>99.507959862709072</v>
      </c>
      <c r="AK54" s="19">
        <f t="shared" ca="1" si="23"/>
        <v>100.57314657904925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1.7117895496845783</v>
      </c>
      <c r="AP54">
        <f t="shared" ca="1" si="28"/>
        <v>1.6963355944652134</v>
      </c>
      <c r="AR54" s="24">
        <f t="shared" ca="1" si="29"/>
        <v>1.4188670487333965E-3</v>
      </c>
      <c r="AS54" s="24">
        <f t="shared" ca="1" si="30"/>
        <v>1.5453955219364879E-2</v>
      </c>
    </row>
    <row r="55" spans="2:45" x14ac:dyDescent="0.2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280.99292674620006</v>
      </c>
      <c r="M55" s="71">
        <f t="shared" ca="1" si="12"/>
        <v>280.88495499571212</v>
      </c>
      <c r="N55" s="71">
        <f t="shared" ca="1" si="13"/>
        <v>280.72479565932298</v>
      </c>
      <c r="O55" s="71">
        <f t="shared" ca="1" si="14"/>
        <v>280.71396256051196</v>
      </c>
      <c r="P55" s="71">
        <f t="shared" ca="1" si="15"/>
        <v>280.66629831384711</v>
      </c>
      <c r="Q55" s="71">
        <f t="shared" ca="1" si="16"/>
        <v>280.50949345218777</v>
      </c>
      <c r="R55" s="71">
        <f t="shared" ca="1" si="17"/>
        <v>280.42807734359462</v>
      </c>
      <c r="S55" s="71">
        <f t="shared" ca="1" si="18"/>
        <v>280.32959774287468</v>
      </c>
      <c r="T55" s="71">
        <f t="shared" ca="1" si="19"/>
        <v>280.07074858028045</v>
      </c>
      <c r="U55" s="71">
        <f t="shared" ca="1" si="20"/>
        <v>279.74694325827613</v>
      </c>
      <c r="V55" s="34" cm="1">
        <f t="array" aca="1" ref="V55" ca="1">+SUMPRODUCT(_xlfn.ANCHORARRAY($L$17)/100,L55:U55)</f>
        <v>280.37513627716322</v>
      </c>
      <c r="W55" s="24">
        <f t="shared" ca="1" si="31"/>
        <v>0.57151177391557328</v>
      </c>
      <c r="X55" s="24">
        <f t="shared" ca="1" si="32"/>
        <v>0.56280457417498919</v>
      </c>
      <c r="Z55" s="19">
        <f t="shared" ca="1" si="21"/>
        <v>100.44539664076815</v>
      </c>
      <c r="AA55" s="24">
        <f t="shared" ca="1" si="26"/>
        <v>-1.2702191651197126E-3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5.5715217913159254E-3</v>
      </c>
      <c r="AE55" s="24">
        <f>+d1d10index!Y40</f>
        <v>-1.7862375274503295E-3</v>
      </c>
      <c r="AG55" s="190">
        <f t="shared" ca="1" si="34"/>
        <v>8.7071997405840929E-3</v>
      </c>
      <c r="AH55" s="190">
        <f ca="1">+d1d10_y!AM40</f>
        <v>5.4177098741570173E-3</v>
      </c>
      <c r="AJ55">
        <f>+d1d10index!I40</f>
        <v>99.160720887998494</v>
      </c>
      <c r="AK55" s="19">
        <f t="shared" ca="1" si="23"/>
        <v>100.44539664076815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1.8099292674620004</v>
      </c>
      <c r="AP55">
        <f t="shared" ca="1" si="28"/>
        <v>1.7974694325827612</v>
      </c>
      <c r="AR55" s="24">
        <f t="shared" ca="1" si="29"/>
        <v>-8.8205907561569319E-3</v>
      </c>
      <c r="AS55" s="24">
        <f t="shared" ca="1" si="30"/>
        <v>1.2459834879239295E-2</v>
      </c>
    </row>
    <row r="56" spans="2:45" x14ac:dyDescent="0.2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288.30561532875674</v>
      </c>
      <c r="M56" s="71">
        <f t="shared" ca="1" si="12"/>
        <v>288.08027711088221</v>
      </c>
      <c r="N56" s="71">
        <f t="shared" ca="1" si="13"/>
        <v>287.78499576943727</v>
      </c>
      <c r="O56" s="71">
        <f t="shared" ca="1" si="14"/>
        <v>287.73828391794325</v>
      </c>
      <c r="P56" s="71">
        <f t="shared" ca="1" si="15"/>
        <v>287.62880599742419</v>
      </c>
      <c r="Q56" s="71">
        <f t="shared" ca="1" si="16"/>
        <v>287.42913264737228</v>
      </c>
      <c r="R56" s="71">
        <f t="shared" ca="1" si="17"/>
        <v>287.31531989037637</v>
      </c>
      <c r="S56" s="71">
        <f t="shared" ca="1" si="18"/>
        <v>287.15394143257743</v>
      </c>
      <c r="T56" s="71">
        <f t="shared" ca="1" si="19"/>
        <v>286.79373332213191</v>
      </c>
      <c r="U56" s="71">
        <f t="shared" ca="1" si="20"/>
        <v>286.33579662750077</v>
      </c>
      <c r="V56" s="34" cm="1">
        <f t="array" aca="1" ref="V56" ca="1">+SUMPRODUCT(_xlfn.ANCHORARRAY($L$17)/100,L56:U56)</f>
        <v>287.25428795488307</v>
      </c>
      <c r="W56" s="24">
        <f t="shared" ca="1" si="31"/>
        <v>0.56407759425565729</v>
      </c>
      <c r="X56" s="24">
        <f t="shared" ca="1" si="32"/>
        <v>0.55350440024432146</v>
      </c>
      <c r="Z56" s="19">
        <f t="shared" ca="1" si="21"/>
        <v>100.68794007750925</v>
      </c>
      <c r="AA56" s="24">
        <f t="shared" ca="1" si="26"/>
        <v>2.4146794661832338E-3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6.8060277200843178E-3</v>
      </c>
      <c r="AE56" s="24">
        <f>+d1d10index!Y41</f>
        <v>6.0087597157181261E-3</v>
      </c>
      <c r="AG56" s="190">
        <f t="shared" ca="1" si="34"/>
        <v>1.0573194011335829E-2</v>
      </c>
      <c r="AH56" s="190">
        <f ca="1">+d1d10_y!AM41</f>
        <v>1.8397079542838535E-2</v>
      </c>
      <c r="AJ56">
        <f>+d1d10index!I41</f>
        <v>100.02563054356189</v>
      </c>
      <c r="AK56" s="19">
        <f t="shared" ca="1" si="23"/>
        <v>100.68794007750925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1.8830561532875674</v>
      </c>
      <c r="AP56">
        <f t="shared" ca="1" si="28"/>
        <v>1.8633579662750073</v>
      </c>
      <c r="AR56" s="24">
        <f t="shared" ca="1" si="29"/>
        <v>2.1142813612026856E-2</v>
      </c>
      <c r="AS56" s="24">
        <f t="shared" ca="1" si="30"/>
        <v>1.9698187012560098E-2</v>
      </c>
    </row>
    <row r="57" spans="2:45" x14ac:dyDescent="0.2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295.35919260146613</v>
      </c>
      <c r="M57" s="71">
        <f t="shared" ca="1" si="12"/>
        <v>295.09993584416384</v>
      </c>
      <c r="N57" s="71">
        <f t="shared" ca="1" si="13"/>
        <v>294.74699073361859</v>
      </c>
      <c r="O57" s="71">
        <f t="shared" ca="1" si="14"/>
        <v>294.66075731742899</v>
      </c>
      <c r="P57" s="71">
        <f t="shared" ca="1" si="15"/>
        <v>294.57766068206433</v>
      </c>
      <c r="Q57" s="71">
        <f t="shared" ca="1" si="16"/>
        <v>294.32022878549674</v>
      </c>
      <c r="R57" s="71">
        <f t="shared" ca="1" si="17"/>
        <v>294.16189580902574</v>
      </c>
      <c r="S57" s="71">
        <f t="shared" ca="1" si="18"/>
        <v>293.96360763971217</v>
      </c>
      <c r="T57" s="71">
        <f t="shared" ca="1" si="19"/>
        <v>293.55566787692737</v>
      </c>
      <c r="U57" s="71">
        <f t="shared" ca="1" si="20"/>
        <v>292.9544365686973</v>
      </c>
      <c r="V57" s="34" cm="1">
        <f t="array" aca="1" ref="V57" ca="1">+SUMPRODUCT(_xlfn.ANCHORARRAY($L$17)/100,L57:U57)</f>
        <v>294.09306815790438</v>
      </c>
      <c r="W57" s="24">
        <f t="shared" ca="1" si="31"/>
        <v>0.54185526756599844</v>
      </c>
      <c r="X57" s="24">
        <f t="shared" ca="1" si="32"/>
        <v>0.53165930539408213</v>
      </c>
      <c r="Z57" s="19">
        <f t="shared" ca="1" si="21"/>
        <v>100.82086349704586</v>
      </c>
      <c r="AA57" s="24">
        <f t="shared" ca="1" si="26"/>
        <v>1.3201523383463698E-3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6.656808166156214E-3</v>
      </c>
      <c r="AE57" s="24">
        <f>+d1d10index!Y42</f>
        <v>2.1621606173169994E-3</v>
      </c>
      <c r="AG57" s="190">
        <f t="shared" ca="1" si="34"/>
        <v>1.0195962171916317E-2</v>
      </c>
      <c r="AH57" s="190">
        <f ca="1">+d1d10_y!AM42</f>
        <v>1.0778938236129409E-2</v>
      </c>
      <c r="AJ57">
        <f>+d1d10index!I42</f>
        <v>100.33482799278669</v>
      </c>
      <c r="AK57" s="19">
        <f t="shared" ca="1" si="23"/>
        <v>100.82086349704586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1.9535919260146613</v>
      </c>
      <c r="AP57">
        <f t="shared" ca="1" si="28"/>
        <v>1.9295443656869726</v>
      </c>
      <c r="AR57" s="24">
        <f t="shared" ca="1" si="29"/>
        <v>3.0488498965151489E-2</v>
      </c>
      <c r="AS57" s="24">
        <f t="shared" ca="1" si="30"/>
        <v>2.4047560327688622E-2</v>
      </c>
    </row>
    <row r="58" spans="2:45" x14ac:dyDescent="0.2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304.5515555419625</v>
      </c>
      <c r="M58" s="71">
        <f t="shared" ca="1" si="12"/>
        <v>304.30318739971614</v>
      </c>
      <c r="N58" s="71">
        <f t="shared" ca="1" si="13"/>
        <v>303.95865154676511</v>
      </c>
      <c r="O58" s="71">
        <f t="shared" ca="1" si="14"/>
        <v>303.82867503102909</v>
      </c>
      <c r="P58" s="71">
        <f t="shared" ca="1" si="15"/>
        <v>303.74046073856442</v>
      </c>
      <c r="Q58" s="71">
        <f t="shared" ca="1" si="16"/>
        <v>303.48643227144015</v>
      </c>
      <c r="R58" s="71">
        <f t="shared" ca="1" si="17"/>
        <v>303.32954994741243</v>
      </c>
      <c r="S58" s="71">
        <f t="shared" ca="1" si="18"/>
        <v>303.11079586028984</v>
      </c>
      <c r="T58" s="71">
        <f t="shared" ca="1" si="19"/>
        <v>302.7152562674807</v>
      </c>
      <c r="U58" s="71">
        <f t="shared" ca="1" si="20"/>
        <v>302.15456885565419</v>
      </c>
      <c r="V58" s="34" cm="1">
        <f t="array" aca="1" ref="V58" ca="1">+SUMPRODUCT(_xlfn.ANCHORARRAY($L$17)/100,L58:U58)</f>
        <v>303.26968565502847</v>
      </c>
      <c r="W58" s="24">
        <f t="shared" ca="1" si="31"/>
        <v>0.51840176528722015</v>
      </c>
      <c r="X58" s="24">
        <f t="shared" ca="1" si="32"/>
        <v>0.51183802700917691</v>
      </c>
      <c r="Z58" s="19">
        <f t="shared" ca="1" si="21"/>
        <v>100.79329817695175</v>
      </c>
      <c r="AA58" s="24">
        <f t="shared" ca="1" si="26"/>
        <v>-2.7340888718851986E-4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4.3415618345228335E-3</v>
      </c>
      <c r="AE58" s="24">
        <f>+d1d10index!Y43</f>
        <v>7.6890691697428792E-4</v>
      </c>
      <c r="AG58" s="190">
        <f t="shared" ca="1" si="34"/>
        <v>6.5637382780432407E-3</v>
      </c>
      <c r="AH58" s="190">
        <f ca="1">+d1d10_y!AM43</f>
        <v>7.7638191148936553E-3</v>
      </c>
      <c r="AJ58">
        <f>+d1d10index!I43</f>
        <v>100.63650242295843</v>
      </c>
      <c r="AK58" s="19">
        <f t="shared" ca="1" si="23"/>
        <v>100.79329817695175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2.0455155554196249</v>
      </c>
      <c r="AP58">
        <f t="shared" ca="1" si="28"/>
        <v>2.0215456885565413</v>
      </c>
      <c r="AR58" s="24">
        <f t="shared" ca="1" si="29"/>
        <v>3.953460358684513E-2</v>
      </c>
      <c r="AS58" s="24">
        <f t="shared" ca="1" si="30"/>
        <v>2.3969866863083666E-2</v>
      </c>
    </row>
    <row r="59" spans="2:45" x14ac:dyDescent="0.2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310.26793775567347</v>
      </c>
      <c r="M59" s="71">
        <f t="shared" ca="1" si="12"/>
        <v>309.87914979335244</v>
      </c>
      <c r="N59" s="71">
        <f t="shared" ca="1" si="13"/>
        <v>309.42848189981459</v>
      </c>
      <c r="O59" s="71">
        <f t="shared" ca="1" si="14"/>
        <v>309.11809165425797</v>
      </c>
      <c r="P59" s="71">
        <f t="shared" ca="1" si="15"/>
        <v>309.04452017514433</v>
      </c>
      <c r="Q59" s="71">
        <f t="shared" ca="1" si="16"/>
        <v>308.66296657942013</v>
      </c>
      <c r="R59" s="71">
        <f t="shared" ca="1" si="17"/>
        <v>308.44268174891255</v>
      </c>
      <c r="S59" s="71">
        <f t="shared" ca="1" si="18"/>
        <v>308.13742196807169</v>
      </c>
      <c r="T59" s="71">
        <f t="shared" ca="1" si="19"/>
        <v>307.69743117592833</v>
      </c>
      <c r="U59" s="71">
        <f t="shared" ca="1" si="20"/>
        <v>307.01426937008989</v>
      </c>
      <c r="V59" s="34" cm="1">
        <f t="array" aca="1" ref="V59" ca="1">+SUMPRODUCT(_xlfn.ANCHORARRAY($L$17)/100,L59:U59)</f>
        <v>308.43439449817998</v>
      </c>
      <c r="W59" s="24">
        <f t="shared" ca="1" si="31"/>
        <v>0.4905627693980017</v>
      </c>
      <c r="X59" s="24">
        <f t="shared" ca="1" si="32"/>
        <v>0.48051662217171653</v>
      </c>
      <c r="Z59" s="19">
        <f t="shared" ca="1" si="21"/>
        <v>101.05977757719835</v>
      </c>
      <c r="AA59" s="24">
        <f t="shared" ca="1" si="26"/>
        <v>2.6438206216723437E-3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6.7855686831457263E-3</v>
      </c>
      <c r="AE59" s="24">
        <f>+d1d10index!Y44</f>
        <v>9.1581960821116581E-3</v>
      </c>
      <c r="AG59" s="190">
        <f t="shared" ca="1" si="34"/>
        <v>1.0046147226285163E-2</v>
      </c>
      <c r="AH59" s="190">
        <f ca="1">+d1d10_y!AM44</f>
        <v>2.1155115188920215E-2</v>
      </c>
      <c r="AJ59">
        <f>+d1d10index!I44</f>
        <v>101.16948218400515</v>
      </c>
      <c r="AK59" s="19">
        <f t="shared" ca="1" si="23"/>
        <v>101.05977757719835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2.1026793775567345</v>
      </c>
      <c r="AP59">
        <f t="shared" ca="1" si="28"/>
        <v>2.0701426937008987</v>
      </c>
      <c r="AR59" s="24">
        <f t="shared" ca="1" si="29"/>
        <v>6.3143414578808343E-2</v>
      </c>
      <c r="AS59" s="24">
        <f t="shared" ca="1" si="30"/>
        <v>3.2536683855835857E-2</v>
      </c>
    </row>
    <row r="60" spans="2:45" x14ac:dyDescent="0.2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315.47213645167369</v>
      </c>
      <c r="M60" s="71">
        <f t="shared" ca="1" si="12"/>
        <v>315.01798830241705</v>
      </c>
      <c r="N60" s="71">
        <f t="shared" ca="1" si="13"/>
        <v>314.48200415807395</v>
      </c>
      <c r="O60" s="71">
        <f t="shared" ca="1" si="14"/>
        <v>314.12295542405661</v>
      </c>
      <c r="P60" s="71">
        <f t="shared" ca="1" si="15"/>
        <v>314.06125189020361</v>
      </c>
      <c r="Q60" s="71">
        <f t="shared" ca="1" si="16"/>
        <v>313.64972397534052</v>
      </c>
      <c r="R60" s="71">
        <f t="shared" ca="1" si="17"/>
        <v>313.39081305588326</v>
      </c>
      <c r="S60" s="71">
        <f t="shared" ca="1" si="18"/>
        <v>313.04856195629145</v>
      </c>
      <c r="T60" s="71">
        <f t="shared" ca="1" si="19"/>
        <v>312.58832544713846</v>
      </c>
      <c r="U60" s="71">
        <f t="shared" ca="1" si="20"/>
        <v>311.77659476594869</v>
      </c>
      <c r="V60" s="34" cm="1">
        <f t="array" aca="1" ref="V60" ca="1">+SUMPRODUCT(_xlfn.ANCHORARRAY($L$17)/100,L60:U60)</f>
        <v>313.38459767805608</v>
      </c>
      <c r="W60" s="24">
        <f t="shared" ca="1" si="31"/>
        <v>0.47002598899175174</v>
      </c>
      <c r="X60" s="24">
        <f t="shared" ca="1" si="32"/>
        <v>0.45667485008975084</v>
      </c>
      <c r="Z60" s="19">
        <f t="shared" ca="1" si="21"/>
        <v>101.18531722642594</v>
      </c>
      <c r="AA60" s="24">
        <f t="shared" ca="1" si="26"/>
        <v>1.2422316003188882E-3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9.1654900894171387E-3</v>
      </c>
      <c r="AE60" s="24">
        <f>+d1d10index!Y45</f>
        <v>9.8687127365135741E-3</v>
      </c>
      <c r="AG60" s="190">
        <f t="shared" ca="1" si="34"/>
        <v>1.3351138902000903E-2</v>
      </c>
      <c r="AH60" s="190">
        <f ca="1">+d1d10_y!AM45</f>
        <v>2.1517918176270578E-2</v>
      </c>
      <c r="AJ60">
        <f>+d1d10index!I45</f>
        <v>100.95775510635445</v>
      </c>
      <c r="AK60" s="19">
        <f t="shared" ca="1" si="23"/>
        <v>101.18531722642594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2.1547213645167371</v>
      </c>
      <c r="AP60">
        <f t="shared" ca="1" si="28"/>
        <v>2.1177659476594863</v>
      </c>
      <c r="AR60" s="24">
        <f t="shared" ca="1" si="29"/>
        <v>5.9688814018327374E-2</v>
      </c>
      <c r="AS60" s="24">
        <f t="shared" ca="1" si="30"/>
        <v>3.6955416857250789E-2</v>
      </c>
    </row>
    <row r="61" spans="2:45" x14ac:dyDescent="0.2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322.67177064139122</v>
      </c>
      <c r="M61" s="71">
        <f t="shared" ca="1" si="12"/>
        <v>322.19083774760378</v>
      </c>
      <c r="N61" s="71">
        <f t="shared" ca="1" si="13"/>
        <v>321.67003492022786</v>
      </c>
      <c r="O61" s="71">
        <f t="shared" ca="1" si="14"/>
        <v>321.3203032246293</v>
      </c>
      <c r="P61" s="71">
        <f t="shared" ca="1" si="15"/>
        <v>321.33971953610029</v>
      </c>
      <c r="Q61" s="71">
        <f t="shared" ca="1" si="16"/>
        <v>320.85134206977642</v>
      </c>
      <c r="R61" s="71">
        <f t="shared" ca="1" si="17"/>
        <v>320.56407574338527</v>
      </c>
      <c r="S61" s="71">
        <f t="shared" ca="1" si="18"/>
        <v>320.26000986248977</v>
      </c>
      <c r="T61" s="71">
        <f t="shared" ca="1" si="19"/>
        <v>319.80933227050093</v>
      </c>
      <c r="U61" s="71">
        <f t="shared" ca="1" si="20"/>
        <v>318.89965715446391</v>
      </c>
      <c r="V61" s="34" cm="1">
        <f t="array" aca="1" ref="V61" ca="1">+SUMPRODUCT(_xlfn.ANCHORARRAY($L$17)/100,L61:U61)</f>
        <v>320.57560250984545</v>
      </c>
      <c r="W61" s="24">
        <f t="shared" ca="1" si="31"/>
        <v>0.46278350033254245</v>
      </c>
      <c r="X61" s="24">
        <f t="shared" ca="1" si="32"/>
        <v>0.45085330767929532</v>
      </c>
      <c r="Z61" s="19">
        <f t="shared" ca="1" si="21"/>
        <v>101.18285278842436</v>
      </c>
      <c r="AA61" s="24">
        <f t="shared" ca="1" si="26"/>
        <v>-2.4355687852084529E-5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8.2228800045469619E-3</v>
      </c>
      <c r="AE61" s="24">
        <f>+d1d10index!Y46</f>
        <v>7.7626987231136368E-3</v>
      </c>
      <c r="AG61" s="190">
        <f t="shared" ca="1" si="34"/>
        <v>1.1930192653247129E-2</v>
      </c>
      <c r="AH61" s="190">
        <f ca="1">+d1d10_y!AM46</f>
        <v>1.8515270158073527E-2</v>
      </c>
      <c r="AJ61">
        <f>+d1d10index!I46</f>
        <v>100.71774996962455</v>
      </c>
      <c r="AK61" s="19">
        <f t="shared" ca="1" si="23"/>
        <v>101.18285278842436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2.2267177064139121</v>
      </c>
      <c r="AP61">
        <f t="shared" ca="1" si="28"/>
        <v>2.1889965715446387</v>
      </c>
      <c r="AR61" s="24">
        <f t="shared" ca="1" si="29"/>
        <v>5.5337685836862605E-2</v>
      </c>
      <c r="AS61" s="24">
        <f t="shared" ca="1" si="30"/>
        <v>3.7721134869273421E-2</v>
      </c>
    </row>
    <row r="62" spans="2:45" x14ac:dyDescent="0.2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330.94535145036474</v>
      </c>
      <c r="M62" s="71">
        <f t="shared" ca="1" si="12"/>
        <v>330.44362776733482</v>
      </c>
      <c r="N62" s="71">
        <f t="shared" ca="1" si="13"/>
        <v>329.85394109448197</v>
      </c>
      <c r="O62" s="71">
        <f t="shared" ca="1" si="14"/>
        <v>329.50243560117065</v>
      </c>
      <c r="P62" s="71">
        <f t="shared" ca="1" si="15"/>
        <v>329.52629183369737</v>
      </c>
      <c r="Q62" s="71">
        <f t="shared" ca="1" si="16"/>
        <v>329.04405490816742</v>
      </c>
      <c r="R62" s="71">
        <f t="shared" ca="1" si="17"/>
        <v>328.72884513089991</v>
      </c>
      <c r="S62" s="71">
        <f t="shared" ca="1" si="18"/>
        <v>328.39842957489589</v>
      </c>
      <c r="T62" s="71">
        <f t="shared" ca="1" si="19"/>
        <v>327.924765888531</v>
      </c>
      <c r="U62" s="71">
        <f t="shared" ca="1" si="20"/>
        <v>326.89480530670966</v>
      </c>
      <c r="V62" s="34" cm="1">
        <f t="array" aca="1" ref="V62" ca="1">+SUMPRODUCT(_xlfn.ANCHORARRAY($L$17)/100,L62:U62)</f>
        <v>328.71833066061106</v>
      </c>
      <c r="W62" s="24">
        <f t="shared" ca="1" si="31"/>
        <v>0.46868322448155464</v>
      </c>
      <c r="X62" s="24">
        <f t="shared" ca="1" si="32"/>
        <v>0.45587295741804912</v>
      </c>
      <c r="Z62" s="19">
        <f t="shared" ca="1" si="21"/>
        <v>101.2390977396703</v>
      </c>
      <c r="AA62" s="24">
        <f t="shared" ca="1" si="26"/>
        <v>5.5587433735992953E-4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8.799028100792583E-3</v>
      </c>
      <c r="AE62" s="24">
        <f>+d1d10index!Y47</f>
        <v>6.7242376148037852E-3</v>
      </c>
      <c r="AG62" s="190">
        <f t="shared" ca="1" si="34"/>
        <v>1.281026706350552E-2</v>
      </c>
      <c r="AH62" s="190">
        <f ca="1">+d1d10_y!AM47</f>
        <v>1.9354970179818354E-2</v>
      </c>
      <c r="AJ62">
        <f>+d1d10index!I47</f>
        <v>100.40648670779601</v>
      </c>
      <c r="AK62" s="19">
        <f t="shared" ca="1" si="23"/>
        <v>101.2390977396703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2.3094535145036472</v>
      </c>
      <c r="AP62">
        <f t="shared" ca="1" si="28"/>
        <v>2.268948053067096</v>
      </c>
      <c r="AR62" s="24">
        <f t="shared" ca="1" si="29"/>
        <v>5.0259529836630623E-2</v>
      </c>
      <c r="AS62" s="24">
        <f t="shared" ca="1" si="30"/>
        <v>4.0505461436551204E-2</v>
      </c>
    </row>
    <row r="63" spans="2:45" x14ac:dyDescent="0.2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340.63267972219592</v>
      </c>
      <c r="M63" s="71">
        <f t="shared" ca="1" si="12"/>
        <v>340.21406132441524</v>
      </c>
      <c r="N63" s="71">
        <f t="shared" ca="1" si="13"/>
        <v>339.69118978527086</v>
      </c>
      <c r="O63" s="71">
        <f t="shared" ca="1" si="14"/>
        <v>339.42007928781561</v>
      </c>
      <c r="P63" s="71">
        <f t="shared" ca="1" si="15"/>
        <v>339.43441666151779</v>
      </c>
      <c r="Q63" s="71">
        <f t="shared" ca="1" si="16"/>
        <v>339.0204183156161</v>
      </c>
      <c r="R63" s="71">
        <f t="shared" ca="1" si="17"/>
        <v>338.74162581453902</v>
      </c>
      <c r="S63" s="71">
        <f t="shared" ca="1" si="18"/>
        <v>338.45152277077466</v>
      </c>
      <c r="T63" s="71">
        <f t="shared" ca="1" si="19"/>
        <v>338.00694992113318</v>
      </c>
      <c r="U63" s="71">
        <f t="shared" ca="1" si="20"/>
        <v>337.06687827859753</v>
      </c>
      <c r="V63" s="34" cm="1">
        <f t="array" aca="1" ref="V63" ca="1">+SUMPRODUCT(_xlfn.ANCHORARRAY($L$17)/100,L63:U63)</f>
        <v>338.70792259984034</v>
      </c>
      <c r="W63" s="24">
        <f t="shared" ca="1" si="31"/>
        <v>0.44446180157278037</v>
      </c>
      <c r="X63" s="24">
        <f t="shared" ca="1" si="32"/>
        <v>0.43409229051471176</v>
      </c>
      <c r="Z63" s="19">
        <f t="shared" ca="1" si="21"/>
        <v>101.05789137805796</v>
      </c>
      <c r="AA63" s="24">
        <f t="shared" ca="1" si="26"/>
        <v>-1.7898851892013123E-3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7.2307138994149867E-3</v>
      </c>
      <c r="AE63" s="24">
        <f>+d1d10index!Y48</f>
        <v>7.4842180541772052E-3</v>
      </c>
      <c r="AG63" s="190">
        <f t="shared" ca="1" si="34"/>
        <v>1.0369511058068603E-2</v>
      </c>
      <c r="AH63" s="190">
        <f ca="1">+d1d10_y!AM48</f>
        <v>1.8578915948595842E-2</v>
      </c>
      <c r="AJ63">
        <f>+d1d10index!I48</f>
        <v>100.54690200556171</v>
      </c>
      <c r="AK63" s="19">
        <f t="shared" ca="1" si="23"/>
        <v>101.05789137805796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2.4063267972219591</v>
      </c>
      <c r="AP63">
        <f t="shared" ca="1" si="28"/>
        <v>2.3706687827859749</v>
      </c>
      <c r="AR63" s="24">
        <f t="shared" ca="1" si="29"/>
        <v>5.2959911131060355E-2</v>
      </c>
      <c r="AS63" s="24">
        <f t="shared" ca="1" si="30"/>
        <v>3.5658014435984153E-2</v>
      </c>
    </row>
    <row r="64" spans="2:45" x14ac:dyDescent="0.2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348.74652898828072</v>
      </c>
      <c r="M64" s="71">
        <f t="shared" ca="1" si="12"/>
        <v>348.21491522789984</v>
      </c>
      <c r="N64" s="71">
        <f t="shared" ca="1" si="13"/>
        <v>347.6297694082952</v>
      </c>
      <c r="O64" s="71">
        <f t="shared" ca="1" si="14"/>
        <v>347.3774179376997</v>
      </c>
      <c r="P64" s="71">
        <f t="shared" ca="1" si="15"/>
        <v>347.37868364298276</v>
      </c>
      <c r="Q64" s="71">
        <f t="shared" ca="1" si="16"/>
        <v>346.86325460762686</v>
      </c>
      <c r="R64" s="71">
        <f t="shared" ca="1" si="17"/>
        <v>346.55990421766973</v>
      </c>
      <c r="S64" s="71">
        <f t="shared" ca="1" si="18"/>
        <v>346.27294836192681</v>
      </c>
      <c r="T64" s="71">
        <f t="shared" ca="1" si="19"/>
        <v>345.7322685477659</v>
      </c>
      <c r="U64" s="71">
        <f t="shared" ca="1" si="20"/>
        <v>344.67258740991394</v>
      </c>
      <c r="V64" s="34" cm="1">
        <f t="array" aca="1" ref="V64" ca="1">+SUMPRODUCT(_xlfn.ANCHORARRAY($L$17)/100,L64:U64)</f>
        <v>346.5357127555576</v>
      </c>
      <c r="W64" s="24">
        <f t="shared" ca="1" si="31"/>
        <v>0.38853722930696177</v>
      </c>
      <c r="X64" s="24">
        <f t="shared" ca="1" si="32"/>
        <v>0.37881729182363966</v>
      </c>
      <c r="Z64" s="19">
        <f t="shared" ca="1" si="21"/>
        <v>101.18197435107356</v>
      </c>
      <c r="AA64" s="24">
        <f t="shared" ca="1" si="26"/>
        <v>1.2278405112511326E-3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7.049474604765571E-3</v>
      </c>
      <c r="AE64" s="24">
        <f>+d1d10index!Y49</f>
        <v>1.0164336839961541E-2</v>
      </c>
      <c r="AG64" s="190">
        <f t="shared" ca="1" si="34"/>
        <v>9.7199374833221164E-3</v>
      </c>
      <c r="AH64" s="190">
        <f ca="1">+d1d10_y!AM49</f>
        <v>2.1655522552521456E-2</v>
      </c>
      <c r="AJ64">
        <f>+d1d10index!I49</f>
        <v>100.69997917395061</v>
      </c>
      <c r="AK64" s="19">
        <f t="shared" ca="1" si="23"/>
        <v>101.18197435107356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2.4874652898828074</v>
      </c>
      <c r="AP64">
        <f t="shared" ca="1" si="28"/>
        <v>2.4467258740991391</v>
      </c>
      <c r="AR64" s="24">
        <f t="shared" ca="1" si="29"/>
        <v>6.164360445918815E-2</v>
      </c>
      <c r="AS64" s="24">
        <f t="shared" ca="1" si="30"/>
        <v>4.0739415783668242E-2</v>
      </c>
    </row>
    <row r="65" spans="2:45" x14ac:dyDescent="0.2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360.72753707538141</v>
      </c>
      <c r="M65" s="71">
        <f t="shared" ca="1" si="12"/>
        <v>360.19523555997404</v>
      </c>
      <c r="N65" s="71">
        <f t="shared" ca="1" si="13"/>
        <v>359.6117915255665</v>
      </c>
      <c r="O65" s="71">
        <f t="shared" ca="1" si="14"/>
        <v>359.36613020258039</v>
      </c>
      <c r="P65" s="71">
        <f t="shared" ca="1" si="15"/>
        <v>359.41080992918904</v>
      </c>
      <c r="Q65" s="71">
        <f t="shared" ca="1" si="16"/>
        <v>358.85454921896383</v>
      </c>
      <c r="R65" s="71">
        <f t="shared" ca="1" si="17"/>
        <v>358.52944324434191</v>
      </c>
      <c r="S65" s="71">
        <f t="shared" ca="1" si="18"/>
        <v>358.25204448350274</v>
      </c>
      <c r="T65" s="71">
        <f t="shared" ca="1" si="19"/>
        <v>357.70075874525395</v>
      </c>
      <c r="U65" s="71">
        <f t="shared" ca="1" si="20"/>
        <v>356.5631298681983</v>
      </c>
      <c r="V65" s="34" cm="1">
        <f t="array" aca="1" ref="V65" ca="1">+SUMPRODUCT(_xlfn.ANCHORARRAY($L$17)/100,L65:U65)</f>
        <v>358.50272841899698</v>
      </c>
      <c r="W65" s="24">
        <f t="shared" ca="1" si="31"/>
        <v>0.38432253448656217</v>
      </c>
      <c r="X65" s="24">
        <f t="shared" ca="1" si="32"/>
        <v>0.37396302649383517</v>
      </c>
      <c r="Z65" s="19">
        <f t="shared" ca="1" si="21"/>
        <v>101.16792984421087</v>
      </c>
      <c r="AA65" s="24">
        <f t="shared" ca="1" si="26"/>
        <v>-1.3880443579761259E-4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7.5398739216170352E-3</v>
      </c>
      <c r="AE65" s="24">
        <f>+d1d10index!Y50</f>
        <v>1.8079501745636328E-2</v>
      </c>
      <c r="AG65" s="190">
        <f t="shared" ca="1" si="34"/>
        <v>1.0359507992727002E-2</v>
      </c>
      <c r="AH65" s="190">
        <f ca="1">+d1d10_y!AM50</f>
        <v>3.3509577065594875E-2</v>
      </c>
      <c r="AJ65">
        <f>+d1d10index!I50</f>
        <v>101.03940514630551</v>
      </c>
      <c r="AK65" s="19">
        <f t="shared" ca="1" si="23"/>
        <v>101.16792984421087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2.6072753707538139</v>
      </c>
      <c r="AP65">
        <f t="shared" ca="1" si="28"/>
        <v>2.5656312986819825</v>
      </c>
      <c r="AR65" s="24">
        <f t="shared" ca="1" si="29"/>
        <v>7.9092438689438715E-2</v>
      </c>
      <c r="AS65" s="24">
        <f t="shared" ca="1" si="30"/>
        <v>4.1644072071831406E-2</v>
      </c>
    </row>
    <row r="66" spans="2:45" x14ac:dyDescent="0.2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374.94853642236933</v>
      </c>
      <c r="M66" s="71">
        <f t="shared" ca="1" si="12"/>
        <v>374.34615683083155</v>
      </c>
      <c r="N66" s="71">
        <f t="shared" ca="1" si="13"/>
        <v>373.76614873975842</v>
      </c>
      <c r="O66" s="71">
        <f t="shared" ca="1" si="14"/>
        <v>373.46542141703503</v>
      </c>
      <c r="P66" s="71">
        <f t="shared" ca="1" si="15"/>
        <v>373.55836718367044</v>
      </c>
      <c r="Q66" s="71">
        <f t="shared" ca="1" si="16"/>
        <v>372.88942735064762</v>
      </c>
      <c r="R66" s="71">
        <f t="shared" ca="1" si="17"/>
        <v>372.53738163157612</v>
      </c>
      <c r="S66" s="71">
        <f t="shared" ca="1" si="18"/>
        <v>372.2670633845367</v>
      </c>
      <c r="T66" s="71">
        <f t="shared" ca="1" si="19"/>
        <v>371.7013235987767</v>
      </c>
      <c r="U66" s="71">
        <f t="shared" ca="1" si="20"/>
        <v>370.51448128071468</v>
      </c>
      <c r="V66" s="34" cm="1">
        <f t="array" aca="1" ref="V66" ca="1">+SUMPRODUCT(_xlfn.ANCHORARRAY($L$17)/100,L66:U66)</f>
        <v>372.55364151751428</v>
      </c>
      <c r="W66" s="24">
        <f t="shared" ca="1" si="31"/>
        <v>0.38266089441188922</v>
      </c>
      <c r="X66" s="24">
        <f t="shared" ca="1" si="32"/>
        <v>0.37414082297942541</v>
      </c>
      <c r="Z66" s="19">
        <f t="shared" ca="1" si="21"/>
        <v>101.19672924154759</v>
      </c>
      <c r="AA66" s="24">
        <f t="shared" ca="1" si="26"/>
        <v>2.8466923639802744E-4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6.2002898756698954E-3</v>
      </c>
      <c r="AE66" s="24">
        <f>+d1d10index!Y51</f>
        <v>1.3051390668412211E-2</v>
      </c>
      <c r="AG66" s="190">
        <f t="shared" ca="1" si="34"/>
        <v>8.5200714324638049E-3</v>
      </c>
      <c r="AH66" s="190">
        <f ca="1">+d1d10_y!AM51</f>
        <v>2.7937494806326235E-2</v>
      </c>
      <c r="AJ66">
        <f>+d1d10index!I51</f>
        <v>100.80667712149396</v>
      </c>
      <c r="AK66" s="19">
        <f t="shared" ca="1" si="23"/>
        <v>101.19672924154759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2.7494853642236934</v>
      </c>
      <c r="AP66">
        <f t="shared" ca="1" si="28"/>
        <v>2.7051448128071462</v>
      </c>
      <c r="AR66" s="24">
        <f t="shared" ca="1" si="29"/>
        <v>7.8199628527783283E-2</v>
      </c>
      <c r="AS66" s="24">
        <f t="shared" ca="1" si="30"/>
        <v>4.4340551416547136E-2</v>
      </c>
    </row>
    <row r="67" spans="2:45" x14ac:dyDescent="0.2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394.28016409156942</v>
      </c>
      <c r="M67" s="71">
        <f t="shared" ca="1" si="12"/>
        <v>393.32023997420544</v>
      </c>
      <c r="N67" s="71">
        <f t="shared" ca="1" si="13"/>
        <v>392.46794873323483</v>
      </c>
      <c r="O67" s="71">
        <f t="shared" ca="1" si="14"/>
        <v>391.96416886999799</v>
      </c>
      <c r="P67" s="71">
        <f t="shared" ca="1" si="15"/>
        <v>392.04345609111476</v>
      </c>
      <c r="Q67" s="71">
        <f t="shared" ca="1" si="16"/>
        <v>391.06163541357421</v>
      </c>
      <c r="R67" s="71">
        <f t="shared" ca="1" si="17"/>
        <v>390.57680214775627</v>
      </c>
      <c r="S67" s="71">
        <f t="shared" ca="1" si="18"/>
        <v>390.17539958722688</v>
      </c>
      <c r="T67" s="71">
        <f t="shared" ca="1" si="19"/>
        <v>389.37491936258732</v>
      </c>
      <c r="U67" s="71">
        <f t="shared" ca="1" si="20"/>
        <v>387.78589410505185</v>
      </c>
      <c r="V67" s="34" cm="1">
        <f t="array" aca="1" ref="V67" ca="1">+SUMPRODUCT(_xlfn.ANCHORARRAY($L$17)/100,L67:U67)</f>
        <v>390.65434020487004</v>
      </c>
      <c r="W67" s="24">
        <f t="shared" ca="1" si="31"/>
        <v>0.40316757669737813</v>
      </c>
      <c r="X67" s="24">
        <f t="shared" ca="1" si="32"/>
        <v>0.3862024356313658</v>
      </c>
      <c r="Z67" s="19">
        <f t="shared" ca="1" si="21"/>
        <v>101.67470505896181</v>
      </c>
      <c r="AA67" s="24">
        <f t="shared" ca="1" si="26"/>
        <v>4.7232338534710649E-3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1.2238573984531431E-2</v>
      </c>
      <c r="AE67" s="24">
        <f>+d1d10index!Y52</f>
        <v>1.9100573043184133E-2</v>
      </c>
      <c r="AG67" s="190">
        <f t="shared" ca="1" si="34"/>
        <v>1.6965141066012324E-2</v>
      </c>
      <c r="AH67" s="190">
        <f ca="1">+d1d10_y!AM52</f>
        <v>3.9124012972197697E-2</v>
      </c>
      <c r="AJ67">
        <f>+d1d10index!I52</f>
        <v>101.0547474803345</v>
      </c>
      <c r="AK67" s="19">
        <f t="shared" ca="1" si="23"/>
        <v>101.67470505896181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2.9428016409156941</v>
      </c>
      <c r="AP67">
        <f t="shared" ca="1" si="28"/>
        <v>2.8778589410505178</v>
      </c>
      <c r="AR67" s="24">
        <f t="shared" ca="1" si="29"/>
        <v>9.8729733441885514E-2</v>
      </c>
      <c r="AS67" s="24">
        <f t="shared" ca="1" si="30"/>
        <v>6.4942699865176312E-2</v>
      </c>
    </row>
    <row r="68" spans="2:45" x14ac:dyDescent="0.2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410.60291519534621</v>
      </c>
      <c r="M68" s="71">
        <f t="shared" ca="1" si="12"/>
        <v>409.4608646474299</v>
      </c>
      <c r="N68" s="71">
        <f t="shared" ca="1" si="13"/>
        <v>408.31765040551079</v>
      </c>
      <c r="O68" s="71">
        <f t="shared" ca="1" si="14"/>
        <v>407.57962333028394</v>
      </c>
      <c r="P68" s="71">
        <f t="shared" ca="1" si="15"/>
        <v>407.73791288915118</v>
      </c>
      <c r="Q68" s="71">
        <f t="shared" ca="1" si="16"/>
        <v>406.56409934857743</v>
      </c>
      <c r="R68" s="71">
        <f t="shared" ca="1" si="17"/>
        <v>405.89810409419653</v>
      </c>
      <c r="S68" s="71">
        <f t="shared" ca="1" si="18"/>
        <v>405.30887947880262</v>
      </c>
      <c r="T68" s="71">
        <f t="shared" ca="1" si="19"/>
        <v>404.3585446064202</v>
      </c>
      <c r="U68" s="71">
        <f t="shared" ca="1" si="20"/>
        <v>402.21706994735626</v>
      </c>
      <c r="V68" s="34" cm="1">
        <f t="array" aca="1" ref="V68" ca="1">+SUMPRODUCT(_xlfn.ANCHORARRAY($L$17)/100,L68:U68)</f>
        <v>405.96349976612169</v>
      </c>
      <c r="W68" s="24">
        <f t="shared" ca="1" si="31"/>
        <v>0.42419326355171072</v>
      </c>
      <c r="X68" s="24">
        <f t="shared" ca="1" si="32"/>
        <v>0.40470410854919225</v>
      </c>
      <c r="Z68" s="19">
        <f t="shared" ca="1" si="21"/>
        <v>102.08490535945865</v>
      </c>
      <c r="AA68" s="24">
        <f t="shared" ca="1" si="26"/>
        <v>4.0344380665668922E-3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1.3874206591911742E-2</v>
      </c>
      <c r="AE68" s="24">
        <f>+d1d10index!Y53</f>
        <v>1.1604332767395809E-2</v>
      </c>
      <c r="AG68" s="190">
        <f t="shared" ca="1" si="34"/>
        <v>1.9489155002518466E-2</v>
      </c>
      <c r="AH68" s="190">
        <f ca="1">+d1d10_y!AM53</f>
        <v>3.3216452838141342E-2</v>
      </c>
      <c r="AJ68">
        <f>+d1d10index!I53</f>
        <v>101.18636124565796</v>
      </c>
      <c r="AK68" s="19">
        <f t="shared" ca="1" si="23"/>
        <v>102.08490535945865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3.1060291519534617</v>
      </c>
      <c r="AP68">
        <f t="shared" ca="1" si="28"/>
        <v>3.0221706994735618</v>
      </c>
      <c r="AR68" s="24">
        <f t="shared" ca="1" si="29"/>
        <v>0.12566996148354725</v>
      </c>
      <c r="AS68" s="24">
        <f t="shared" ca="1" si="30"/>
        <v>8.3858452479899981E-2</v>
      </c>
    </row>
    <row r="69" spans="2:45" x14ac:dyDescent="0.2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427.23277688583084</v>
      </c>
      <c r="M69" s="71">
        <f t="shared" ca="1" si="12"/>
        <v>426.03798652149584</v>
      </c>
      <c r="N69" s="71">
        <f t="shared" ca="1" si="13"/>
        <v>424.88319107621334</v>
      </c>
      <c r="O69" s="71">
        <f t="shared" ca="1" si="14"/>
        <v>424.1339048943459</v>
      </c>
      <c r="P69" s="71">
        <f t="shared" ca="1" si="15"/>
        <v>424.24968611016749</v>
      </c>
      <c r="Q69" s="71">
        <f t="shared" ca="1" si="16"/>
        <v>423.05516973657058</v>
      </c>
      <c r="R69" s="71">
        <f t="shared" ca="1" si="17"/>
        <v>422.40257876808045</v>
      </c>
      <c r="S69" s="71">
        <f t="shared" ca="1" si="18"/>
        <v>421.81031808869494</v>
      </c>
      <c r="T69" s="71">
        <f t="shared" ca="1" si="19"/>
        <v>420.83448630409316</v>
      </c>
      <c r="U69" s="71">
        <f t="shared" ca="1" si="20"/>
        <v>418.74292263330278</v>
      </c>
      <c r="V69" s="34" cm="1">
        <f t="array" aca="1" ref="V69" ca="1">+SUMPRODUCT(_xlfn.ANCHORARRAY($L$17)/100,L69:U69)</f>
        <v>422.48717559832096</v>
      </c>
      <c r="W69" s="24">
        <f t="shared" ca="1" si="31"/>
        <v>0.44648545766545444</v>
      </c>
      <c r="X69" s="24">
        <f t="shared" ca="1" si="32"/>
        <v>0.42937901039470461</v>
      </c>
      <c r="Z69" s="19">
        <f t="shared" ca="1" si="21"/>
        <v>102.02746214769166</v>
      </c>
      <c r="AA69" s="24">
        <f t="shared" ca="1" si="26"/>
        <v>-5.6270034795757873E-4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1.1967747634706205E-2</v>
      </c>
      <c r="AE69" s="24">
        <f>+d1d10index!Y54</f>
        <v>7.5271221807664546E-3</v>
      </c>
      <c r="AG69" s="190">
        <f t="shared" ca="1" si="34"/>
        <v>1.7106447270749836E-2</v>
      </c>
      <c r="AH69" s="190">
        <f ca="1">+d1d10_y!AM54</f>
        <v>2.822531160792785E-2</v>
      </c>
      <c r="AJ69">
        <f>+d1d10index!I54</f>
        <v>101.09006050207458</v>
      </c>
      <c r="AK69" s="19">
        <f t="shared" ca="1" si="23"/>
        <v>102.02746214769166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3.2723277688583083</v>
      </c>
      <c r="AP69">
        <f t="shared" ca="1" si="28"/>
        <v>3.1874292263330268</v>
      </c>
      <c r="AR69" s="24">
        <f t="shared" ca="1" si="29"/>
        <v>0.12649221658877607</v>
      </c>
      <c r="AS69" s="24">
        <f t="shared" ca="1" si="30"/>
        <v>8.4898542525281506E-2</v>
      </c>
    </row>
    <row r="70" spans="2:45" x14ac:dyDescent="0.2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445.99153682571148</v>
      </c>
      <c r="M70" s="71">
        <f t="shared" ca="1" si="12"/>
        <v>445.00182922218733</v>
      </c>
      <c r="N70" s="71">
        <f t="shared" ca="1" si="13"/>
        <v>443.9423577149152</v>
      </c>
      <c r="O70" s="71">
        <f t="shared" ca="1" si="14"/>
        <v>443.25566032234093</v>
      </c>
      <c r="P70" s="71">
        <f t="shared" ca="1" si="15"/>
        <v>443.57932718779455</v>
      </c>
      <c r="Q70" s="71">
        <f t="shared" ca="1" si="16"/>
        <v>442.31315095057579</v>
      </c>
      <c r="R70" s="71">
        <f t="shared" ca="1" si="17"/>
        <v>441.58025802186552</v>
      </c>
      <c r="S70" s="71">
        <f t="shared" ca="1" si="18"/>
        <v>441.01218534672756</v>
      </c>
      <c r="T70" s="71">
        <f t="shared" ca="1" si="19"/>
        <v>440.02323832462645</v>
      </c>
      <c r="U70" s="71">
        <f t="shared" ca="1" si="20"/>
        <v>437.65155150461192</v>
      </c>
      <c r="V70" s="34" cm="1">
        <f t="array" aca="1" ref="V70" ca="1">+SUMPRODUCT(_xlfn.ANCHORARRAY($L$17)/100,L70:U70)</f>
        <v>441.58917351916079</v>
      </c>
      <c r="W70" s="24">
        <f t="shared" ca="1" si="31"/>
        <v>0.46442048549727644</v>
      </c>
      <c r="X70" s="24">
        <f t="shared" ca="1" si="32"/>
        <v>0.44843598811735186</v>
      </c>
      <c r="Z70" s="19">
        <f t="shared" ca="1" si="21"/>
        <v>101.90562224500914</v>
      </c>
      <c r="AA70" s="24">
        <f t="shared" ca="1" si="26"/>
        <v>-1.1941873307222961E-3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1.103569471558119E-2</v>
      </c>
      <c r="AE70" s="24">
        <f>+d1d10index!Y55</f>
        <v>4.7794096454516488E-3</v>
      </c>
      <c r="AG70" s="190">
        <f t="shared" ca="1" si="34"/>
        <v>1.5984497379924578E-2</v>
      </c>
      <c r="AH70" s="190">
        <f ca="1">+d1d10_y!AM55</f>
        <v>2.0804689517436303E-2</v>
      </c>
      <c r="AJ70">
        <f>+d1d10index!I55</f>
        <v>101.11748549332323</v>
      </c>
      <c r="AK70" s="19">
        <f t="shared" ca="1" si="23"/>
        <v>101.90562224500914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3.4599153682571151</v>
      </c>
      <c r="AP70">
        <f t="shared" ca="1" si="28"/>
        <v>3.3765155150461181</v>
      </c>
      <c r="AR70" s="24">
        <f t="shared" ca="1" si="29"/>
        <v>0.12007280866888781</v>
      </c>
      <c r="AS70" s="24">
        <f t="shared" ca="1" si="30"/>
        <v>8.3399853210996966E-2</v>
      </c>
    </row>
    <row r="71" spans="2:45" x14ac:dyDescent="0.2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466.18252038342746</v>
      </c>
      <c r="M71" s="71">
        <f t="shared" ca="1" si="12"/>
        <v>465.17305970298332</v>
      </c>
      <c r="N71" s="71">
        <f t="shared" ca="1" si="13"/>
        <v>464.10968817427869</v>
      </c>
      <c r="O71" s="71">
        <f t="shared" ca="1" si="14"/>
        <v>463.44939419906854</v>
      </c>
      <c r="P71" s="71">
        <f t="shared" ca="1" si="15"/>
        <v>463.65680763252283</v>
      </c>
      <c r="Q71" s="71">
        <f t="shared" ca="1" si="16"/>
        <v>462.44930504728575</v>
      </c>
      <c r="R71" s="71">
        <f t="shared" ca="1" si="17"/>
        <v>461.76877627277645</v>
      </c>
      <c r="S71" s="71">
        <f t="shared" ca="1" si="18"/>
        <v>461.19252236681223</v>
      </c>
      <c r="T71" s="71">
        <f t="shared" ca="1" si="19"/>
        <v>460.17384055345798</v>
      </c>
      <c r="U71" s="71">
        <f t="shared" ca="1" si="20"/>
        <v>457.95991490667291</v>
      </c>
      <c r="V71" s="34" cm="1">
        <f t="array" aca="1" ref="V71" ca="1">+SUMPRODUCT(_xlfn.ANCHORARRAY($L$17)/100,L71:U71)</f>
        <v>461.77713933380636</v>
      </c>
      <c r="W71" s="24">
        <f t="shared" ca="1" si="31"/>
        <v>0.50251593431008001</v>
      </c>
      <c r="X71" s="24">
        <f t="shared" ca="1" si="32"/>
        <v>0.49165677493193582</v>
      </c>
      <c r="Z71" s="19">
        <f t="shared" ca="1" si="21"/>
        <v>101.79548585129557</v>
      </c>
      <c r="AA71" s="24">
        <f t="shared" ca="1" si="26"/>
        <v>-1.0807685708328352E-3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7.2799316576293016E-3</v>
      </c>
      <c r="AE71" s="24">
        <f>+d1d10index!Y56</f>
        <v>-2.9946662210955655E-4</v>
      </c>
      <c r="AG71" s="190">
        <f t="shared" ca="1" si="34"/>
        <v>1.085915937814419E-2</v>
      </c>
      <c r="AH71" s="190">
        <f ca="1">+d1d10_y!AM56</f>
        <v>1.1018139604473731E-2</v>
      </c>
      <c r="AJ71">
        <f>+d1d10index!I56</f>
        <v>101.13918530091493</v>
      </c>
      <c r="AK71" s="19">
        <f t="shared" ca="1" si="23"/>
        <v>101.79548585129557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3.6618252038342742</v>
      </c>
      <c r="AP71">
        <f t="shared" ca="1" si="28"/>
        <v>3.5795991490667287</v>
      </c>
      <c r="AR71" s="24">
        <f t="shared" ca="1" si="29"/>
        <v>0.12663278313919868</v>
      </c>
      <c r="AS71" s="24">
        <f t="shared" ca="1" si="30"/>
        <v>8.222605476754552E-2</v>
      </c>
    </row>
    <row r="72" spans="2:45" x14ac:dyDescent="0.2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482.24123567028778</v>
      </c>
      <c r="M72" s="71">
        <f t="shared" ca="1" si="12"/>
        <v>481.28693551750848</v>
      </c>
      <c r="N72" s="71">
        <f t="shared" ca="1" si="13"/>
        <v>480.2609246353507</v>
      </c>
      <c r="O72" s="71">
        <f t="shared" ca="1" si="14"/>
        <v>479.59055083840212</v>
      </c>
      <c r="P72" s="71">
        <f t="shared" ca="1" si="15"/>
        <v>479.81730098459559</v>
      </c>
      <c r="Q72" s="71">
        <f t="shared" ca="1" si="16"/>
        <v>478.56237487689486</v>
      </c>
      <c r="R72" s="71">
        <f t="shared" ca="1" si="17"/>
        <v>477.86677377344466</v>
      </c>
      <c r="S72" s="71">
        <f t="shared" ca="1" si="18"/>
        <v>477.27121392360868</v>
      </c>
      <c r="T72" s="71">
        <f t="shared" ca="1" si="19"/>
        <v>476.20124556419728</v>
      </c>
      <c r="U72" s="71">
        <f t="shared" ca="1" si="20"/>
        <v>473.96057607975388</v>
      </c>
      <c r="V72" s="34" cm="1">
        <f t="array" aca="1" ref="V72" ca="1">+SUMPRODUCT(_xlfn.ANCHORARRAY($L$17)/100,L72:U72)</f>
        <v>477.8579488703387</v>
      </c>
      <c r="W72" s="24">
        <f t="shared" ca="1" si="31"/>
        <v>0.5286333718545726</v>
      </c>
      <c r="X72" s="24">
        <f t="shared" ca="1" si="32"/>
        <v>0.52019293313392256</v>
      </c>
      <c r="Z72" s="19">
        <f t="shared" ca="1" si="21"/>
        <v>101.747119910062</v>
      </c>
      <c r="AA72" s="24">
        <f t="shared" ca="1" si="26"/>
        <v>-4.7512854650766378E-4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5.5522154699469972E-3</v>
      </c>
      <c r="AE72" s="24">
        <f>+d1d10index!Y57</f>
        <v>-1.1390239469383223E-3</v>
      </c>
      <c r="AG72" s="190">
        <f t="shared" ca="1" si="34"/>
        <v>8.4404387206500342E-3</v>
      </c>
      <c r="AH72" s="190">
        <f ca="1">+d1d10_y!AM57</f>
        <v>8.8502178961455957E-3</v>
      </c>
      <c r="AJ72">
        <f>+d1d10index!I57</f>
        <v>100.84276180565918</v>
      </c>
      <c r="AK72" s="19">
        <f t="shared" ca="1" si="23"/>
        <v>101.747119910062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3.8224123567028778</v>
      </c>
      <c r="AP72">
        <f t="shared" ca="1" si="28"/>
        <v>3.7396057607975379</v>
      </c>
      <c r="AR72" s="24">
        <f t="shared" ca="1" si="29"/>
        <v>0.11676872742287969</v>
      </c>
      <c r="AS72" s="24">
        <f t="shared" ca="1" si="30"/>
        <v>8.2806595905339897E-2</v>
      </c>
    </row>
    <row r="73" spans="2:45" x14ac:dyDescent="0.2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499.67627872936703</v>
      </c>
      <c r="M73" s="71">
        <f t="shared" ca="1" si="12"/>
        <v>498.72278104727707</v>
      </c>
      <c r="N73" s="71">
        <f t="shared" ca="1" si="13"/>
        <v>497.65528501754738</v>
      </c>
      <c r="O73" s="71">
        <f t="shared" ca="1" si="14"/>
        <v>496.94296475552773</v>
      </c>
      <c r="P73" s="71">
        <f t="shared" ca="1" si="15"/>
        <v>497.21315294444457</v>
      </c>
      <c r="Q73" s="71">
        <f t="shared" ca="1" si="16"/>
        <v>495.89084534518173</v>
      </c>
      <c r="R73" s="71">
        <f t="shared" ca="1" si="17"/>
        <v>495.14211996437245</v>
      </c>
      <c r="S73" s="71">
        <f t="shared" ca="1" si="18"/>
        <v>494.50214350517052</v>
      </c>
      <c r="T73" s="71">
        <f t="shared" ca="1" si="19"/>
        <v>493.37370355609124</v>
      </c>
      <c r="U73" s="71">
        <f t="shared" ca="1" si="20"/>
        <v>490.96932414027674</v>
      </c>
      <c r="V73" s="34" cm="1">
        <f t="array" aca="1" ref="V73" ca="1">+SUMPRODUCT(_xlfn.ANCHORARRAY($L$17)/100,L73:U73)</f>
        <v>495.11417655588576</v>
      </c>
      <c r="W73" s="24">
        <f t="shared" ca="1" si="31"/>
        <v>0.54855901319205858</v>
      </c>
      <c r="X73" s="24">
        <f t="shared" ca="1" si="32"/>
        <v>0.53957306985271636</v>
      </c>
      <c r="Z73" s="19">
        <f t="shared" ca="1" si="21"/>
        <v>101.77342130373151</v>
      </c>
      <c r="AA73" s="24">
        <f t="shared" ca="1" si="26"/>
        <v>2.5849767239360943E-4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5.8366462205019509E-3</v>
      </c>
      <c r="AE73" s="24">
        <f>+d1d10index!Y58</f>
        <v>2.1677803807345075E-3</v>
      </c>
      <c r="AG73" s="190">
        <f t="shared" ca="1" si="34"/>
        <v>8.9859433393422172E-3</v>
      </c>
      <c r="AH73" s="190">
        <f ca="1">+d1d10_y!AM58</f>
        <v>1.3179741637882714E-2</v>
      </c>
      <c r="AJ73">
        <f>+d1d10index!I58</f>
        <v>100.93608393200041</v>
      </c>
      <c r="AK73" s="19">
        <f t="shared" ca="1" si="23"/>
        <v>101.77342130373151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3.9967627872936706</v>
      </c>
      <c r="AP73">
        <f t="shared" ca="1" si="28"/>
        <v>3.909693241402767</v>
      </c>
      <c r="AR73" s="24">
        <f t="shared" ca="1" si="29"/>
        <v>0.12561684669522588</v>
      </c>
      <c r="AS73" s="24">
        <f t="shared" ca="1" si="30"/>
        <v>8.7069545890903655E-2</v>
      </c>
    </row>
    <row r="74" spans="2:45" x14ac:dyDescent="0.2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515.12464565748212</v>
      </c>
      <c r="M74" s="71">
        <f t="shared" ca="1" si="12"/>
        <v>514.18494215729982</v>
      </c>
      <c r="N74" s="71">
        <f t="shared" ca="1" si="13"/>
        <v>513.15001313021696</v>
      </c>
      <c r="O74" s="71">
        <f t="shared" ca="1" si="14"/>
        <v>512.51036445341117</v>
      </c>
      <c r="P74" s="71">
        <f t="shared" ca="1" si="15"/>
        <v>512.63257741832342</v>
      </c>
      <c r="Q74" s="71">
        <f t="shared" ca="1" si="16"/>
        <v>511.40414810098798</v>
      </c>
      <c r="R74" s="71">
        <f t="shared" ca="1" si="17"/>
        <v>510.73750744433306</v>
      </c>
      <c r="S74" s="71">
        <f t="shared" ca="1" si="18"/>
        <v>510.10849534039733</v>
      </c>
      <c r="T74" s="71">
        <f t="shared" ca="1" si="19"/>
        <v>508.94874346123015</v>
      </c>
      <c r="U74" s="71">
        <f t="shared" ca="1" si="20"/>
        <v>506.78341193199384</v>
      </c>
      <c r="V74" s="34" cm="1">
        <f t="array" aca="1" ref="V74" ca="1">+SUMPRODUCT(_xlfn.ANCHORARRAY($L$17)/100,L74:U74)</f>
        <v>510.6991370584135</v>
      </c>
      <c r="W74" s="24">
        <f t="shared" ca="1" si="31"/>
        <v>0.55652479601225235</v>
      </c>
      <c r="X74" s="24">
        <f t="shared" ca="1" si="32"/>
        <v>0.55029509097430696</v>
      </c>
      <c r="Z74" s="19">
        <f t="shared" ca="1" si="21"/>
        <v>101.64591688068268</v>
      </c>
      <c r="AA74" s="24">
        <f t="shared" ca="1" si="26"/>
        <v>-1.2528263412537877E-3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4.0183995125924188E-3</v>
      </c>
      <c r="AE74" s="24">
        <f>+d1d10index!Y59</f>
        <v>4.8890666551590911E-3</v>
      </c>
      <c r="AG74" s="190">
        <f t="shared" ca="1" si="34"/>
        <v>6.2297050379453989E-3</v>
      </c>
      <c r="AH74" s="190">
        <f ca="1">+d1d10_y!AM59</f>
        <v>1.4655180731891093E-2</v>
      </c>
      <c r="AJ74">
        <f>+d1d10index!I59</f>
        <v>100.89738071392077</v>
      </c>
      <c r="AK74" s="19">
        <f t="shared" ca="1" si="23"/>
        <v>101.64591688068268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4.1512464565748211</v>
      </c>
      <c r="AP74">
        <f t="shared" ca="1" si="28"/>
        <v>4.0678341193199374</v>
      </c>
      <c r="AR74" s="24">
        <f t="shared" ca="1" si="29"/>
        <v>0.12443986147418684</v>
      </c>
      <c r="AS74" s="24">
        <f t="shared" ca="1" si="30"/>
        <v>8.3412337254883617E-2</v>
      </c>
    </row>
    <row r="75" spans="2:45" x14ac:dyDescent="0.2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531.03053422244659</v>
      </c>
      <c r="M75" s="71">
        <f t="shared" ca="1" si="12"/>
        <v>530.13241533401219</v>
      </c>
      <c r="N75" s="71">
        <f t="shared" ca="1" si="13"/>
        <v>529.0763200134212</v>
      </c>
      <c r="O75" s="71">
        <f t="shared" ca="1" si="14"/>
        <v>528.51360479379628</v>
      </c>
      <c r="P75" s="71">
        <f t="shared" ca="1" si="15"/>
        <v>528.62330923592322</v>
      </c>
      <c r="Q75" s="71">
        <f t="shared" ca="1" si="16"/>
        <v>527.47564844751173</v>
      </c>
      <c r="R75" s="71">
        <f t="shared" ca="1" si="17"/>
        <v>526.81726229623632</v>
      </c>
      <c r="S75" s="71">
        <f t="shared" ca="1" si="18"/>
        <v>526.20100568202224</v>
      </c>
      <c r="T75" s="71">
        <f t="shared" ca="1" si="19"/>
        <v>525.05105376489189</v>
      </c>
      <c r="U75" s="71">
        <f t="shared" ca="1" si="20"/>
        <v>522.84800271498693</v>
      </c>
      <c r="V75" s="34" cm="1">
        <f t="array" aca="1" ref="V75" ca="1">+SUMPRODUCT(_xlfn.ANCHORARRAY($L$17)/100,L75:U75)</f>
        <v>526.73665070115953</v>
      </c>
      <c r="W75" s="24">
        <f t="shared" ca="1" si="31"/>
        <v>0.55895357619688824</v>
      </c>
      <c r="X75" s="24">
        <f t="shared" ca="1" si="32"/>
        <v>0.55116992029942158</v>
      </c>
      <c r="Z75" s="19">
        <f t="shared" ca="1" si="21"/>
        <v>101.56499240027127</v>
      </c>
      <c r="AA75" s="24">
        <f t="shared" ca="1" si="26"/>
        <v>-7.9614098524394272E-4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5.0179260154581407E-3</v>
      </c>
      <c r="AE75" s="24">
        <f>+d1d10index!Y60</f>
        <v>-7.9378470653168609E-4</v>
      </c>
      <c r="AG75" s="190">
        <f t="shared" ca="1" si="34"/>
        <v>7.783655897466657E-3</v>
      </c>
      <c r="AH75" s="190">
        <f ca="1">+d1d10_y!AM60</f>
        <v>6.4198881686290399E-3</v>
      </c>
      <c r="AJ75">
        <f>+d1d10index!I60</f>
        <v>100.46708941246055</v>
      </c>
      <c r="AK75" s="19">
        <f t="shared" ca="1" si="23"/>
        <v>101.56499240027127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4.3103053422244662</v>
      </c>
      <c r="AP75">
        <f t="shared" ca="1" si="28"/>
        <v>4.2284800271498684</v>
      </c>
      <c r="AR75" s="24">
        <f t="shared" ca="1" si="29"/>
        <v>0.10185808401312979</v>
      </c>
      <c r="AS75" s="24">
        <f t="shared" ca="1" si="30"/>
        <v>8.1825315074597782E-2</v>
      </c>
    </row>
    <row r="76" spans="2:45" x14ac:dyDescent="0.2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548.0103142633385</v>
      </c>
      <c r="M76" s="71">
        <f t="shared" ca="1" si="12"/>
        <v>547.14871016465327</v>
      </c>
      <c r="N76" s="71">
        <f t="shared" ca="1" si="13"/>
        <v>546.09600955808878</v>
      </c>
      <c r="O76" s="71">
        <f t="shared" ca="1" si="14"/>
        <v>545.57462278642743</v>
      </c>
      <c r="P76" s="71">
        <f t="shared" ca="1" si="15"/>
        <v>545.67990526807296</v>
      </c>
      <c r="Q76" s="71">
        <f t="shared" ca="1" si="16"/>
        <v>544.6508449602012</v>
      </c>
      <c r="R76" s="71">
        <f t="shared" ca="1" si="17"/>
        <v>544.02068170727352</v>
      </c>
      <c r="S76" s="71">
        <f t="shared" ca="1" si="18"/>
        <v>543.43329234638384</v>
      </c>
      <c r="T76" s="71">
        <f t="shared" ca="1" si="19"/>
        <v>542.37981934162781</v>
      </c>
      <c r="U76" s="71">
        <f t="shared" ca="1" si="20"/>
        <v>540.24013802561365</v>
      </c>
      <c r="V76" s="34" cm="1">
        <f t="array" aca="1" ref="V76" ca="1">+SUMPRODUCT(_xlfn.ANCHORARRAY($L$17)/100,L76:U76)</f>
        <v>543.93106162025344</v>
      </c>
      <c r="W76" s="24">
        <f t="shared" ca="1" si="31"/>
        <v>0.57137137924533676</v>
      </c>
      <c r="X76" s="24">
        <f t="shared" ca="1" si="32"/>
        <v>0.56740094152922627</v>
      </c>
      <c r="Z76" s="19">
        <f t="shared" ca="1" si="21"/>
        <v>101.43828192146592</v>
      </c>
      <c r="AA76" s="24">
        <f t="shared" ca="1" si="26"/>
        <v>-1.247580251923619E-3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2.5331347014738714E-3</v>
      </c>
      <c r="AE76" s="24">
        <f>+d1d10index!Y61</f>
        <v>-3.2614582405743331E-3</v>
      </c>
      <c r="AG76" s="190">
        <f t="shared" ca="1" si="34"/>
        <v>3.9704377161104976E-3</v>
      </c>
      <c r="AH76" s="190">
        <f ca="1">+d1d10_y!AM61</f>
        <v>-1.9287407771664267E-3</v>
      </c>
      <c r="AJ76">
        <f>+d1d10index!I61</f>
        <v>100.37155039704807</v>
      </c>
      <c r="AK76" s="19">
        <f t="shared" ca="1" si="23"/>
        <v>101.43828192146592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4.4801031426333848</v>
      </c>
      <c r="AP76">
        <f t="shared" ca="1" si="28"/>
        <v>4.4024013802561353</v>
      </c>
      <c r="AR76" s="24">
        <f t="shared" ca="1" si="29"/>
        <v>8.7264667816218555E-2</v>
      </c>
      <c r="AS76" s="24">
        <f t="shared" ca="1" si="30"/>
        <v>7.7701762377249572E-2</v>
      </c>
    </row>
    <row r="77" spans="2:45" x14ac:dyDescent="0.2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565.48695337169352</v>
      </c>
      <c r="M77" s="71">
        <f t="shared" ca="1" si="12"/>
        <v>564.54989081704673</v>
      </c>
      <c r="N77" s="71">
        <f t="shared" ca="1" si="13"/>
        <v>563.47559587832984</v>
      </c>
      <c r="O77" s="71">
        <f t="shared" ca="1" si="14"/>
        <v>562.94753691989195</v>
      </c>
      <c r="P77" s="71">
        <f t="shared" ca="1" si="15"/>
        <v>563.03771155976244</v>
      </c>
      <c r="Q77" s="71">
        <f t="shared" ca="1" si="16"/>
        <v>561.99321085994893</v>
      </c>
      <c r="R77" s="71">
        <f t="shared" ca="1" si="17"/>
        <v>561.37177800082804</v>
      </c>
      <c r="S77" s="71">
        <f t="shared" ca="1" si="18"/>
        <v>560.8022345642637</v>
      </c>
      <c r="T77" s="71">
        <f t="shared" ca="1" si="19"/>
        <v>559.76257144564363</v>
      </c>
      <c r="U77" s="71">
        <f t="shared" ca="1" si="20"/>
        <v>557.64796017476897</v>
      </c>
      <c r="V77" s="34" cm="1">
        <f t="array" aca="1" ref="V77" ca="1">+SUMPRODUCT(_xlfn.ANCHORARRAY($L$17)/100,L77:U77)</f>
        <v>561.31298819405629</v>
      </c>
      <c r="W77" s="24">
        <f t="shared" ca="1" si="31"/>
        <v>0.56762901428710011</v>
      </c>
      <c r="X77" s="24">
        <f t="shared" ca="1" si="32"/>
        <v>0.56395295380344179</v>
      </c>
      <c r="Z77" s="19">
        <f t="shared" ca="1" si="21"/>
        <v>101.4057243560019</v>
      </c>
      <c r="AA77" s="24">
        <f t="shared" ca="1" si="26"/>
        <v>-3.2095935427245426E-4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2.350493008576926E-3</v>
      </c>
      <c r="AE77" s="24">
        <f>+d1d10index!Y62</f>
        <v>-7.1877401065342239E-3</v>
      </c>
      <c r="AG77" s="190">
        <f t="shared" ca="1" si="34"/>
        <v>3.6760604836583166E-3</v>
      </c>
      <c r="AH77" s="190">
        <f ca="1">+d1d10_y!AM62</f>
        <v>-1.0384797254434419E-2</v>
      </c>
      <c r="AJ77">
        <f>+d1d10index!I62</f>
        <v>100.31316016159505</v>
      </c>
      <c r="AK77" s="19">
        <f t="shared" ca="1" si="23"/>
        <v>101.4057243560019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4.6548695337169352</v>
      </c>
      <c r="AP77">
        <f t="shared" ca="1" si="28"/>
        <v>4.576479601747689</v>
      </c>
      <c r="AR77" s="24">
        <f t="shared" ca="1" si="29"/>
        <v>8.2804003747600774E-2</v>
      </c>
      <c r="AS77" s="24">
        <f t="shared" ca="1" si="30"/>
        <v>7.8389931969246263E-2</v>
      </c>
    </row>
    <row r="78" spans="2:45" x14ac:dyDescent="0.2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583.79755589997728</v>
      </c>
      <c r="M78" s="71">
        <f t="shared" ca="1" si="12"/>
        <v>582.77673246436325</v>
      </c>
      <c r="N78" s="71">
        <f t="shared" ca="1" si="13"/>
        <v>581.71899006148919</v>
      </c>
      <c r="O78" s="71">
        <f t="shared" ca="1" si="14"/>
        <v>581.18755663102138</v>
      </c>
      <c r="P78" s="71">
        <f t="shared" ca="1" si="15"/>
        <v>581.35557882238356</v>
      </c>
      <c r="Q78" s="71">
        <f t="shared" ca="1" si="16"/>
        <v>580.15407288269603</v>
      </c>
      <c r="R78" s="71">
        <f t="shared" ca="1" si="17"/>
        <v>579.49795413671825</v>
      </c>
      <c r="S78" s="71">
        <f t="shared" ca="1" si="18"/>
        <v>578.97179880960198</v>
      </c>
      <c r="T78" s="71">
        <f t="shared" ca="1" si="19"/>
        <v>577.89373407357448</v>
      </c>
      <c r="U78" s="71">
        <f t="shared" ca="1" si="20"/>
        <v>575.67091285302877</v>
      </c>
      <c r="V78" s="34" cm="1">
        <f t="array" aca="1" ref="V78" ca="1">+SUMPRODUCT(_xlfn.ANCHORARRAY($L$17)/100,L78:U78)</f>
        <v>579.4797624077562</v>
      </c>
      <c r="W78" s="24">
        <f t="shared" ca="1" si="31"/>
        <v>0.55700716015689467</v>
      </c>
      <c r="X78" s="24">
        <f t="shared" ca="1" si="32"/>
        <v>0.55370691818353102</v>
      </c>
      <c r="Z78" s="19">
        <f t="shared" ca="1" si="21"/>
        <v>101.41168206791495</v>
      </c>
      <c r="AA78" s="24">
        <f t="shared" ca="1" si="26"/>
        <v>5.8751238659171534E-5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2.124108436887262E-3</v>
      </c>
      <c r="AE78" s="24">
        <f>+d1d10index!Y63</f>
        <v>-6.4068828018414292E-3</v>
      </c>
      <c r="AG78" s="190">
        <f t="shared" ca="1" si="34"/>
        <v>3.300241973363649E-3</v>
      </c>
      <c r="AH78" s="190">
        <f ca="1">+d1d10_y!AM63</f>
        <v>-8.5658183738375193E-3</v>
      </c>
      <c r="AJ78">
        <f>+d1d10index!I63</f>
        <v>100.16082055553348</v>
      </c>
      <c r="AK78" s="19">
        <f t="shared" ca="1" si="23"/>
        <v>101.41168206791495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4.8379755589997728</v>
      </c>
      <c r="AP78">
        <f t="shared" ca="1" si="28"/>
        <v>4.7567091285302867</v>
      </c>
      <c r="AR78" s="24">
        <f t="shared" ca="1" si="29"/>
        <v>8.6298654274400199E-2</v>
      </c>
      <c r="AS78" s="24">
        <f t="shared" ca="1" si="30"/>
        <v>8.1266430469486117E-2</v>
      </c>
    </row>
    <row r="79" spans="2:45" x14ac:dyDescent="0.2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610.28698964921523</v>
      </c>
      <c r="M79" s="71">
        <f t="shared" ca="1" si="12"/>
        <v>608.97910516917932</v>
      </c>
      <c r="N79" s="71">
        <f t="shared" ca="1" si="13"/>
        <v>607.7942788135507</v>
      </c>
      <c r="O79" s="71">
        <f t="shared" ca="1" si="14"/>
        <v>607.07861750209418</v>
      </c>
      <c r="P79" s="71">
        <f t="shared" ca="1" si="15"/>
        <v>607.11034025124559</v>
      </c>
      <c r="Q79" s="71">
        <f t="shared" ca="1" si="16"/>
        <v>605.68989697039274</v>
      </c>
      <c r="R79" s="71">
        <f t="shared" ca="1" si="17"/>
        <v>605.01398821887244</v>
      </c>
      <c r="S79" s="71">
        <f t="shared" ca="1" si="18"/>
        <v>604.38930743484059</v>
      </c>
      <c r="T79" s="71">
        <f t="shared" ca="1" si="19"/>
        <v>603.12551331756936</v>
      </c>
      <c r="U79" s="71">
        <f t="shared" ca="1" si="20"/>
        <v>600.92698330072085</v>
      </c>
      <c r="V79" s="34" cm="1">
        <f t="array" aca="1" ref="V79" ca="1">+SUMPRODUCT(_xlfn.ANCHORARRAY($L$17)/100,L79:U79)</f>
        <v>605.08935403961277</v>
      </c>
      <c r="W79" s="24">
        <f t="shared" ca="1" si="31"/>
        <v>0.54785111002307341</v>
      </c>
      <c r="X79" s="24">
        <f t="shared" ca="1" si="32"/>
        <v>0.54963600387673894</v>
      </c>
      <c r="Z79" s="19">
        <f t="shared" ca="1" si="21"/>
        <v>101.55759461774916</v>
      </c>
      <c r="AA79" s="24">
        <f t="shared" ca="1" si="26"/>
        <v>1.4388140188472676E-3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-1.1518149095660624E-3</v>
      </c>
      <c r="AE79" s="24">
        <f>+d1d10index!Y64</f>
        <v>-6.2992947208327932E-3</v>
      </c>
      <c r="AG79" s="190">
        <f t="shared" ca="1" si="34"/>
        <v>-1.7848938536655368E-3</v>
      </c>
      <c r="AH79" s="190">
        <f ca="1">+d1d10_y!AM64</f>
        <v>-1.0389866822245519E-2</v>
      </c>
      <c r="AJ79">
        <f>+d1d10index!I64</f>
        <v>100.41817384301653</v>
      </c>
      <c r="AK79" s="19">
        <f t="shared" ca="1" si="23"/>
        <v>101.55759461774916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5.1028698964921526</v>
      </c>
      <c r="AP79">
        <f t="shared" ca="1" si="28"/>
        <v>5.0092698330072079</v>
      </c>
      <c r="AR79" s="24">
        <f t="shared" ca="1" si="29"/>
        <v>0.10865728775488837</v>
      </c>
      <c r="AS79" s="24">
        <f t="shared" ca="1" si="30"/>
        <v>9.3600063484944762E-2</v>
      </c>
    </row>
    <row r="80" spans="2:45" x14ac:dyDescent="0.2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630.40473425142147</v>
      </c>
      <c r="M80" s="71">
        <f t="shared" ca="1" si="12"/>
        <v>629.14672080221567</v>
      </c>
      <c r="N80" s="71">
        <f t="shared" ca="1" si="13"/>
        <v>627.94379230962886</v>
      </c>
      <c r="O80" s="71">
        <f t="shared" ca="1" si="14"/>
        <v>627.2116938609754</v>
      </c>
      <c r="P80" s="71">
        <f t="shared" ca="1" si="15"/>
        <v>627.15165283553961</v>
      </c>
      <c r="Q80" s="71">
        <f t="shared" ca="1" si="16"/>
        <v>625.78283046287186</v>
      </c>
      <c r="R80" s="71">
        <f t="shared" ca="1" si="17"/>
        <v>625.12329327516272</v>
      </c>
      <c r="S80" s="71">
        <f t="shared" ca="1" si="18"/>
        <v>624.43151901365968</v>
      </c>
      <c r="T80" s="71">
        <f t="shared" ca="1" si="19"/>
        <v>623.10095668605868</v>
      </c>
      <c r="U80" s="71">
        <f t="shared" ca="1" si="20"/>
        <v>620.96596945346744</v>
      </c>
      <c r="V80" s="34" cm="1">
        <f t="array" aca="1" ref="V80" ca="1">+SUMPRODUCT(_xlfn.ANCHORARRAY($L$17)/100,L80:U80)</f>
        <v>625.16119302072343</v>
      </c>
      <c r="W80" s="24">
        <f t="shared" ca="1" si="31"/>
        <v>0.53531480396699949</v>
      </c>
      <c r="X80" s="24">
        <f t="shared" ca="1" si="32"/>
        <v>0.54385782168504648</v>
      </c>
      <c r="Z80" s="19">
        <f t="shared" ca="1" si="21"/>
        <v>101.52001321525903</v>
      </c>
      <c r="AA80" s="24">
        <f t="shared" ca="1" si="26"/>
        <v>-3.7005014377888834E-4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-5.5335521173334179E-3</v>
      </c>
      <c r="AE80" s="24">
        <f>+d1d10index!Y65</f>
        <v>-5.5762307146389745E-3</v>
      </c>
      <c r="AG80" s="190">
        <f t="shared" ca="1" si="34"/>
        <v>-8.5430177180469968E-3</v>
      </c>
      <c r="AH80" s="190">
        <f ca="1">+d1d10_y!AM65</f>
        <v>-1.6840605125844954E-2</v>
      </c>
      <c r="AJ80">
        <f>+d1d10index!I65</f>
        <v>100.62212275017737</v>
      </c>
      <c r="AK80" s="19">
        <f t="shared" ca="1" si="23"/>
        <v>101.52001321525903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5.3040473425142149</v>
      </c>
      <c r="AP80">
        <f t="shared" ca="1" si="28"/>
        <v>5.2096596945346736</v>
      </c>
      <c r="AR80" s="24">
        <f t="shared" ca="1" si="29"/>
        <v>0.12130676491647208</v>
      </c>
      <c r="AS80" s="24">
        <f t="shared" ca="1" si="30"/>
        <v>9.4387647979541356E-2</v>
      </c>
    </row>
    <row r="81" spans="2:45" x14ac:dyDescent="0.2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658.87664625873617</v>
      </c>
      <c r="M81" s="71">
        <f t="shared" ca="1" si="12"/>
        <v>657.48603295577914</v>
      </c>
      <c r="N81" s="71">
        <f t="shared" ca="1" si="13"/>
        <v>656.17278397988605</v>
      </c>
      <c r="O81" s="71">
        <f t="shared" ca="1" si="14"/>
        <v>655.35960337690233</v>
      </c>
      <c r="P81" s="71">
        <f t="shared" ca="1" si="15"/>
        <v>655.11488701556266</v>
      </c>
      <c r="Q81" s="71">
        <f t="shared" ca="1" si="16"/>
        <v>653.67753953808392</v>
      </c>
      <c r="R81" s="71">
        <f t="shared" ca="1" si="17"/>
        <v>653.02573221221348</v>
      </c>
      <c r="S81" s="71">
        <f t="shared" ca="1" si="18"/>
        <v>652.22204898551206</v>
      </c>
      <c r="T81" s="71">
        <f t="shared" ca="1" si="19"/>
        <v>650.69699574631545</v>
      </c>
      <c r="U81" s="71">
        <f t="shared" ca="1" si="20"/>
        <v>648.61106282280196</v>
      </c>
      <c r="V81" s="34" cm="1">
        <f t="array" aca="1" ref="V81" ca="1">+SUMPRODUCT(_xlfn.ANCHORARRAY($L$17)/100,L81:U81)</f>
        <v>653.06905340829189</v>
      </c>
      <c r="W81" s="24">
        <f t="shared" ca="1" si="31"/>
        <v>0.54219592200157285</v>
      </c>
      <c r="X81" s="24">
        <f t="shared" ca="1" si="32"/>
        <v>0.54894812011138616</v>
      </c>
      <c r="Z81" s="19">
        <f t="shared" ca="1" si="21"/>
        <v>101.58270248910921</v>
      </c>
      <c r="AA81" s="24">
        <f t="shared" ca="1" si="26"/>
        <v>6.1750655722692116E-4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-4.3592151487472641E-3</v>
      </c>
      <c r="AE81" s="24">
        <f>+d1d10index!Y66</f>
        <v>1.9210743771427286E-3</v>
      </c>
      <c r="AG81" s="190">
        <f t="shared" ca="1" si="34"/>
        <v>-6.7521981098133121E-3</v>
      </c>
      <c r="AH81" s="190">
        <f ca="1">+d1d10_y!AM66</f>
        <v>-3.7013055280947782E-3</v>
      </c>
      <c r="AJ81">
        <f>+d1d10index!I66</f>
        <v>101.28426202708891</v>
      </c>
      <c r="AK81" s="19">
        <f t="shared" ca="1" si="23"/>
        <v>101.58270248910921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5.5887664625873619</v>
      </c>
      <c r="AP81">
        <f t="shared" ca="1" si="28"/>
        <v>5.486110628228019</v>
      </c>
      <c r="AR81" s="24">
        <f t="shared" ca="1" si="29"/>
        <v>0.17707548118699012</v>
      </c>
      <c r="AS81" s="24">
        <f t="shared" ca="1" si="30"/>
        <v>0.10265583435934289</v>
      </c>
    </row>
    <row r="82" spans="2:45" x14ac:dyDescent="0.2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701.43145118289465</v>
      </c>
      <c r="M82" s="71">
        <f t="shared" ca="1" si="12"/>
        <v>700.01411264089825</v>
      </c>
      <c r="N82" s="71">
        <f t="shared" ca="1" si="13"/>
        <v>698.48905169482668</v>
      </c>
      <c r="O82" s="71">
        <f t="shared" ca="1" si="14"/>
        <v>697.50464172912598</v>
      </c>
      <c r="P82" s="71">
        <f t="shared" ca="1" si="15"/>
        <v>697.1999687444868</v>
      </c>
      <c r="Q82" s="71">
        <f t="shared" ca="1" si="16"/>
        <v>695.73634836729059</v>
      </c>
      <c r="R82" s="71">
        <f t="shared" ca="1" si="17"/>
        <v>694.98809246280018</v>
      </c>
      <c r="S82" s="71">
        <f t="shared" ca="1" si="18"/>
        <v>693.9727647211979</v>
      </c>
      <c r="T82" s="71">
        <f t="shared" ca="1" si="19"/>
        <v>692.2866099370633</v>
      </c>
      <c r="U82" s="71">
        <f t="shared" ca="1" si="20"/>
        <v>689.92219583255746</v>
      </c>
      <c r="V82" s="34" cm="1">
        <f t="array" aca="1" ref="V82" ca="1">+SUMPRODUCT(_xlfn.ANCHORARRAY($L$17)/100,L82:U82)</f>
        <v>694.96537043685998</v>
      </c>
      <c r="W82" s="24">
        <f t="shared" ca="1" si="31"/>
        <v>0.57274610225845213</v>
      </c>
      <c r="X82" s="24">
        <f t="shared" ca="1" si="32"/>
        <v>0.57641894210281852</v>
      </c>
      <c r="Z82" s="19">
        <f t="shared" ca="1" si="21"/>
        <v>101.66819612702102</v>
      </c>
      <c r="AA82" s="24">
        <f t="shared" ca="1" si="26"/>
        <v>8.4161610015232036E-4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-2.329862796159432E-3</v>
      </c>
      <c r="AE82" s="24">
        <f>+d1d10index!Y67</f>
        <v>7.0601358620598909E-3</v>
      </c>
      <c r="AG82" s="190">
        <f t="shared" ca="1" si="34"/>
        <v>-3.6728398443663934E-3</v>
      </c>
      <c r="AH82" s="190">
        <f ca="1">+d1d10_y!AM67</f>
        <v>8.5637887390903611E-3</v>
      </c>
      <c r="AJ82">
        <f>+d1d10index!I67</f>
        <v>101.83138867893597</v>
      </c>
      <c r="AK82" s="19">
        <f t="shared" ca="1" si="23"/>
        <v>101.66819612702102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6.0143145118289461</v>
      </c>
      <c r="AP82">
        <f t="shared" ca="1" si="28"/>
        <v>5.8992219583255734</v>
      </c>
      <c r="AR82" s="24">
        <f t="shared" ca="1" si="29"/>
        <v>0.22377611275164178</v>
      </c>
      <c r="AS82" s="24">
        <f t="shared" ca="1" si="30"/>
        <v>0.11509255350337266</v>
      </c>
    </row>
    <row r="83" spans="2:45" x14ac:dyDescent="0.2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747.93565505201298</v>
      </c>
      <c r="M83" s="71">
        <f t="shared" ca="1" si="12"/>
        <v>746.47772402293469</v>
      </c>
      <c r="N83" s="71">
        <f t="shared" ca="1" si="13"/>
        <v>745.03501115732763</v>
      </c>
      <c r="O83" s="71">
        <f t="shared" ca="1" si="14"/>
        <v>744.02003769378996</v>
      </c>
      <c r="P83" s="71">
        <f t="shared" ca="1" si="15"/>
        <v>743.75160482339743</v>
      </c>
      <c r="Q83" s="71">
        <f t="shared" ca="1" si="16"/>
        <v>742.18882149598517</v>
      </c>
      <c r="R83" s="71">
        <f t="shared" ca="1" si="17"/>
        <v>741.45283527912693</v>
      </c>
      <c r="S83" s="71">
        <f t="shared" ca="1" si="18"/>
        <v>740.48382091151063</v>
      </c>
      <c r="T83" s="71">
        <f t="shared" ca="1" si="19"/>
        <v>738.81556342726185</v>
      </c>
      <c r="U83" s="71">
        <f t="shared" ca="1" si="20"/>
        <v>736.54727869238764</v>
      </c>
      <c r="V83" s="34" cm="1">
        <f t="array" aca="1" ref="V83" ca="1">+SUMPRODUCT(_xlfn.ANCHORARRAY($L$17)/100,L83:U83)</f>
        <v>741.49221403931233</v>
      </c>
      <c r="W83" s="24">
        <f t="shared" ca="1" si="31"/>
        <v>0.60438373887731389</v>
      </c>
      <c r="X83" s="24">
        <f t="shared" ca="1" si="32"/>
        <v>0.60832259487708162</v>
      </c>
      <c r="Z83" s="19">
        <f t="shared" ca="1" si="21"/>
        <v>101.54618402498797</v>
      </c>
      <c r="AA83" s="24">
        <f t="shared" ca="1" si="26"/>
        <v>-1.2001009822246722E-3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-2.4490459888544258E-3</v>
      </c>
      <c r="AE83" s="24">
        <f>+d1d10index!Y68</f>
        <v>7.6451744069874206E-3</v>
      </c>
      <c r="AG83" s="190">
        <f t="shared" ca="1" si="34"/>
        <v>-3.9388559997677319E-3</v>
      </c>
      <c r="AH83" s="190">
        <f ca="1">+d1d10_y!AM68</f>
        <v>9.2226303551126154E-3</v>
      </c>
      <c r="AJ83">
        <f>+d1d10index!I68</f>
        <v>101.91241201192105</v>
      </c>
      <c r="AK83" s="19">
        <f t="shared" ca="1" si="23"/>
        <v>101.54618402498797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6.47935655052013</v>
      </c>
      <c r="AP83">
        <f t="shared" ca="1" si="28"/>
        <v>6.365472786923875</v>
      </c>
      <c r="AR83" s="24">
        <f t="shared" ca="1" si="29"/>
        <v>0.24222220011481443</v>
      </c>
      <c r="AS83" s="24">
        <f t="shared" ca="1" si="30"/>
        <v>0.11388376359625507</v>
      </c>
    </row>
    <row r="84" spans="2:45" x14ac:dyDescent="0.2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787.65444107169924</v>
      </c>
      <c r="M84" s="71">
        <f t="shared" ref="M84:M136" ca="1" si="36">+SUMPRODUCT($D$5:$I$5,$D84:$I84)/$J$5</f>
        <v>785.98500346712558</v>
      </c>
      <c r="N84" s="71">
        <f t="shared" ref="N84:N136" ca="1" si="37">+SUMPRODUCT($D$6:$I$6,$D84:$I84)/$J$6</f>
        <v>784.28958429043416</v>
      </c>
      <c r="O84" s="71">
        <f t="shared" ref="O84:O136" ca="1" si="38">+SUMPRODUCT($D$7:$I$7,$D84:$I84)/$J$7</f>
        <v>783.02679625274163</v>
      </c>
      <c r="P84" s="71">
        <f t="shared" ref="P84:P136" ca="1" si="39">+SUMPRODUCT($D$8:$I$8,$D84:$I84)/$J$8</f>
        <v>782.7711127230408</v>
      </c>
      <c r="Q84" s="71">
        <f t="shared" ref="Q84:Q136" ca="1" si="40">+SUMPRODUCT($D$9:$I$9,$D84:$I84)/$J$9</f>
        <v>780.92600012855632</v>
      </c>
      <c r="R84" s="71">
        <f t="shared" ref="R84:R136" ca="1" si="41">+SUMPRODUCT($D$10:$I$10,$D84:$I84)/$J$10</f>
        <v>780.02754346324787</v>
      </c>
      <c r="S84" s="71">
        <f t="shared" ref="S84:S136" ca="1" si="42">+SUMPRODUCT($D$11:$I$11,$D84:$I84)/$J$11</f>
        <v>778.85483774524869</v>
      </c>
      <c r="T84" s="71">
        <f t="shared" ref="T84:T136" ca="1" si="43">+SUMPRODUCT($D$12:$I$12,$D84:$I84)/$J$12</f>
        <v>776.92693513651977</v>
      </c>
      <c r="U84" s="71">
        <f t="shared" ref="U84:U110" ca="1" si="44">+SUMPRODUCT($D$13:$I$13,$D84:$I84)/$J$13</f>
        <v>774.19865257916456</v>
      </c>
      <c r="V84" s="34" cm="1">
        <f t="array" aca="1" ref="V84" ca="1">+SUMPRODUCT(_xlfn.ANCHORARRAY($L$17)/100,L84:U84)</f>
        <v>780.07102540718085</v>
      </c>
      <c r="W84" s="24">
        <f t="shared" ca="1" si="31"/>
        <v>0.63332038575445448</v>
      </c>
      <c r="X84" s="24">
        <f t="shared" ca="1" si="32"/>
        <v>0.63346635068839419</v>
      </c>
      <c r="Z84" s="19">
        <f t="shared" ref="Z84:Z109" ca="1" si="45">+L84/U84*100</f>
        <v>101.73802788828267</v>
      </c>
      <c r="AA84" s="24">
        <f t="shared" ca="1" si="26"/>
        <v>1.8892276961142151E-3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-8.9359008759726244E-5</v>
      </c>
      <c r="AE84" s="24">
        <f>+d1d10index!Y69</f>
        <v>7.4875836951346919E-3</v>
      </c>
      <c r="AG84" s="190">
        <f t="shared" ca="1" si="34"/>
        <v>-1.4596493393970178E-4</v>
      </c>
      <c r="AH84" s="190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101.73802788828267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6.876544410716992</v>
      </c>
      <c r="AP84">
        <f t="shared" ca="1" si="28"/>
        <v>6.7419865257916447</v>
      </c>
      <c r="AR84" s="24">
        <f t="shared" ca="1" si="29"/>
        <v>0.24754471114959475</v>
      </c>
      <c r="AS84" s="24">
        <f t="shared" ca="1" si="30"/>
        <v>0.13455788492534726</v>
      </c>
    </row>
    <row r="85" spans="2:45" x14ac:dyDescent="0.2">
      <c r="B85" s="69">
        <f t="shared" ref="B85:B136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827.34496176259029</v>
      </c>
      <c r="M85" s="71">
        <f t="shared" ca="1" si="36"/>
        <v>825.62776555228675</v>
      </c>
      <c r="N85" s="71">
        <f t="shared" ca="1" si="37"/>
        <v>823.94828054753521</v>
      </c>
      <c r="O85" s="71">
        <f t="shared" ca="1" si="38"/>
        <v>822.66503126908788</v>
      </c>
      <c r="P85" s="71">
        <f t="shared" ca="1" si="39"/>
        <v>822.36294977315026</v>
      </c>
      <c r="Q85" s="71">
        <f t="shared" ca="1" si="40"/>
        <v>820.49965020654429</v>
      </c>
      <c r="R85" s="71">
        <f t="shared" ca="1" si="41"/>
        <v>819.62810166016118</v>
      </c>
      <c r="S85" s="71">
        <f t="shared" ca="1" si="42"/>
        <v>818.46122880787368</v>
      </c>
      <c r="T85" s="71">
        <f t="shared" ca="1" si="43"/>
        <v>816.5270915151857</v>
      </c>
      <c r="U85" s="71">
        <f t="shared" ca="1" si="44"/>
        <v>813.91174658952866</v>
      </c>
      <c r="V85" s="34" cm="1">
        <f t="array" aca="1" ref="V85" ca="1">+SUMPRODUCT(_xlfn.ANCHORARRAY($L$17)/100,L85:U85)</f>
        <v>819.70475559564807</v>
      </c>
      <c r="W85" s="24">
        <f t="shared" ca="1" si="31"/>
        <v>0.65576193423961615</v>
      </c>
      <c r="X85" s="24">
        <f t="shared" ca="1" si="32"/>
        <v>0.65776496935882456</v>
      </c>
      <c r="Z85" s="19">
        <f t="shared" ca="1" si="45"/>
        <v>101.65045107523632</v>
      </c>
      <c r="AA85" s="24">
        <f t="shared" ref="AA85:AA109" ca="1" si="49">+Z85/Z84-1</f>
        <v>-8.6080706363333981E-4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-1.2082744877780494E-3</v>
      </c>
      <c r="AE85" s="24">
        <f>+d1d10index!Y70</f>
        <v>3.299632302637967E-3</v>
      </c>
      <c r="AG85" s="190">
        <f t="shared" ca="1" si="34"/>
        <v>-2.0030351192084073E-3</v>
      </c>
      <c r="AH85" s="190">
        <f ca="1">+d1d10_y!AM70</f>
        <v>5.1300216916050356E-3</v>
      </c>
      <c r="AJ85">
        <f>+d1d10index!I70</f>
        <v>101.26913589504422</v>
      </c>
      <c r="AK85" s="19">
        <f t="shared" ca="1" si="47"/>
        <v>101.65045107523632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7.2734496176259036</v>
      </c>
      <c r="AP85">
        <f t="shared" ref="AP85:AP109" ca="1" si="51">+U85/$U$19-1</f>
        <v>7.1391174658952856</v>
      </c>
      <c r="AR85" s="24">
        <f t="shared" ref="AR85:AR109" ca="1" si="52">+AM85-AN85</f>
        <v>0.23110615371846777</v>
      </c>
      <c r="AS85" s="24">
        <f t="shared" ref="AS85:AS109" ca="1" si="53">+AO85-AP85</f>
        <v>0.13433215173061797</v>
      </c>
    </row>
    <row r="86" spans="2:45" x14ac:dyDescent="0.2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887.44810110053879</v>
      </c>
      <c r="M86" s="71">
        <f t="shared" ca="1" si="36"/>
        <v>885.59604892841014</v>
      </c>
      <c r="N86" s="71">
        <f t="shared" ca="1" si="37"/>
        <v>883.85580659687025</v>
      </c>
      <c r="O86" s="71">
        <f t="shared" ca="1" si="38"/>
        <v>882.72085770750152</v>
      </c>
      <c r="P86" s="71">
        <f t="shared" ca="1" si="39"/>
        <v>882.32306750206703</v>
      </c>
      <c r="Q86" s="71">
        <f t="shared" ca="1" si="40"/>
        <v>880.50751631369587</v>
      </c>
      <c r="R86" s="71">
        <f t="shared" ca="1" si="41"/>
        <v>879.68807940336706</v>
      </c>
      <c r="S86" s="71">
        <f t="shared" ca="1" si="42"/>
        <v>878.6009519643145</v>
      </c>
      <c r="T86" s="71">
        <f t="shared" ca="1" si="43"/>
        <v>876.64809694299095</v>
      </c>
      <c r="U86" s="71">
        <f t="shared" ca="1" si="44"/>
        <v>874.07495052320678</v>
      </c>
      <c r="V86" s="34" cm="1">
        <f t="array" aca="1" ref="V86" ca="1">+SUMPRODUCT(_xlfn.ANCHORARRAY($L$17)/100,L86:U86)</f>
        <v>879.77296073127775</v>
      </c>
      <c r="W86" s="24">
        <f t="shared" ca="1" si="31"/>
        <v>0.72278323039240266</v>
      </c>
      <c r="X86" s="24">
        <f t="shared" ca="1" si="32"/>
        <v>0.72475051460543938</v>
      </c>
      <c r="Z86" s="19">
        <f t="shared" ca="1" si="45"/>
        <v>101.52997755733956</v>
      </c>
      <c r="AA86" s="24">
        <f t="shared" ca="1" si="49"/>
        <v>-1.1851744544407739E-3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-1.1406195831673571E-3</v>
      </c>
      <c r="AE86" s="24">
        <f>+d1d10index!Y71</f>
        <v>-1.7400110066349006E-3</v>
      </c>
      <c r="AG86" s="190">
        <f t="shared" ca="1" si="34"/>
        <v>-1.967284213036713E-3</v>
      </c>
      <c r="AH86" s="190">
        <f ca="1">+d1d10_y!AM71</f>
        <v>-4.4223362065927141E-3</v>
      </c>
      <c r="AJ86">
        <f>+d1d10index!I71</f>
        <v>100.72181816093791</v>
      </c>
      <c r="AK86" s="19">
        <f t="shared" ca="1" si="47"/>
        <v>101.52997755733956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7.874481011005388</v>
      </c>
      <c r="AP86">
        <f t="shared" ca="1" si="51"/>
        <v>7.740749505232067</v>
      </c>
      <c r="AR86" s="24">
        <f t="shared" ca="1" si="52"/>
        <v>0.19105892439571903</v>
      </c>
      <c r="AS86" s="24">
        <f t="shared" ca="1" si="53"/>
        <v>0.13373150577332105</v>
      </c>
    </row>
    <row r="87" spans="2:45" x14ac:dyDescent="0.2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948.00423841451436</v>
      </c>
      <c r="M87" s="71">
        <f t="shared" ca="1" si="36"/>
        <v>945.89530943341958</v>
      </c>
      <c r="N87" s="71">
        <f t="shared" ca="1" si="37"/>
        <v>943.98460323383745</v>
      </c>
      <c r="O87" s="71">
        <f t="shared" ca="1" si="38"/>
        <v>942.63664868115961</v>
      </c>
      <c r="P87" s="71">
        <f t="shared" ca="1" si="39"/>
        <v>942.18285084038905</v>
      </c>
      <c r="Q87" s="71">
        <f t="shared" ca="1" si="40"/>
        <v>940.25121437548171</v>
      </c>
      <c r="R87" s="71">
        <f t="shared" ca="1" si="41"/>
        <v>939.38814536806296</v>
      </c>
      <c r="S87" s="71">
        <f t="shared" ca="1" si="42"/>
        <v>938.20598391592023</v>
      </c>
      <c r="T87" s="71">
        <f t="shared" ca="1" si="43"/>
        <v>936.21472081827903</v>
      </c>
      <c r="U87" s="71">
        <f t="shared" ca="1" si="44"/>
        <v>933.58413351265267</v>
      </c>
      <c r="V87" s="34" cm="1">
        <f t="array" aca="1" ref="V87" ca="1">+SUMPRODUCT(_xlfn.ANCHORARRAY($L$17)/100,L87:U87)</f>
        <v>939.56190817509912</v>
      </c>
      <c r="W87" s="24">
        <f t="shared" ca="1" si="31"/>
        <v>0.78521606069717853</v>
      </c>
      <c r="X87" s="24">
        <f t="shared" ca="1" si="32"/>
        <v>0.78557463864228394</v>
      </c>
      <c r="Z87" s="19">
        <f t="shared" ca="1" si="45"/>
        <v>101.54459618412808</v>
      </c>
      <c r="AA87" s="24">
        <f t="shared" ca="1" si="49"/>
        <v>1.4398335486931479E-4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-2.0081935380644733E-4</v>
      </c>
      <c r="AE87" s="24">
        <f>+d1d10index!Y72</f>
        <v>4.0065390310357607E-3</v>
      </c>
      <c r="AG87" s="190">
        <f t="shared" ca="1" si="34"/>
        <v>-3.5857794510540941E-4</v>
      </c>
      <c r="AH87" s="190">
        <f ca="1">+d1d10_y!AM72</f>
        <v>1.013397408787764E-2</v>
      </c>
      <c r="AJ87">
        <f>+d1d10index!I72</f>
        <v>100.86961472752613</v>
      </c>
      <c r="AK87" s="19">
        <f t="shared" ca="1" si="47"/>
        <v>101.54459618412808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8.4800423841451433</v>
      </c>
      <c r="AP87">
        <f t="shared" ca="1" si="51"/>
        <v>8.3358413351265259</v>
      </c>
      <c r="AR87" s="24">
        <f t="shared" ca="1" si="52"/>
        <v>0.23398120471200556</v>
      </c>
      <c r="AS87" s="24">
        <f t="shared" ca="1" si="53"/>
        <v>0.14420104901861741</v>
      </c>
    </row>
    <row r="88" spans="2:45" x14ac:dyDescent="0.2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1000.1332991769774</v>
      </c>
      <c r="M88" s="71">
        <f t="shared" ca="1" si="36"/>
        <v>997.89520043955963</v>
      </c>
      <c r="N88" s="71">
        <f t="shared" ca="1" si="37"/>
        <v>995.88210265111422</v>
      </c>
      <c r="O88" s="71">
        <f t="shared" ca="1" si="38"/>
        <v>994.54047112911928</v>
      </c>
      <c r="P88" s="71">
        <f t="shared" ca="1" si="39"/>
        <v>994.08122104623601</v>
      </c>
      <c r="Q88" s="71">
        <f t="shared" ca="1" si="40"/>
        <v>992.0625071223219</v>
      </c>
      <c r="R88" s="71">
        <f t="shared" ca="1" si="41"/>
        <v>991.16074699870126</v>
      </c>
      <c r="S88" s="71">
        <f t="shared" ca="1" si="42"/>
        <v>989.96884131536422</v>
      </c>
      <c r="T88" s="71">
        <f t="shared" ca="1" si="43"/>
        <v>987.89249301158668</v>
      </c>
      <c r="U88" s="71">
        <f t="shared" ca="1" si="44"/>
        <v>985.08713949213063</v>
      </c>
      <c r="V88" s="34" cm="1">
        <f t="array" aca="1" ref="V88" ca="1">+SUMPRODUCT(_xlfn.ANCHORARRAY($L$17)/100,L88:U88)</f>
        <v>991.33916356155657</v>
      </c>
      <c r="W88" s="24">
        <f t="shared" ca="1" si="31"/>
        <v>0.82502641491593831</v>
      </c>
      <c r="X88" s="24">
        <f t="shared" ca="1" si="32"/>
        <v>0.82342456651272755</v>
      </c>
      <c r="Z88" s="19">
        <f t="shared" ca="1" si="45"/>
        <v>101.52739377884924</v>
      </c>
      <c r="AA88" s="24">
        <f t="shared" ca="1" si="49"/>
        <v>-1.6940739266557703E-4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8.7848350440644651E-4</v>
      </c>
      <c r="AE88" s="24">
        <f>+d1d10index!Y73</f>
        <v>9.0083659084330137E-3</v>
      </c>
      <c r="AG88" s="190">
        <f t="shared" ca="1" si="34"/>
        <v>1.6018484032107594E-3</v>
      </c>
      <c r="AH88" s="190">
        <f ca="1">+d1d10_y!AM73</f>
        <v>2.6566858620307165E-2</v>
      </c>
      <c r="AJ88">
        <f>+d1d10index!I73</f>
        <v>101.27573404982139</v>
      </c>
      <c r="AK88" s="19">
        <f t="shared" ca="1" si="47"/>
        <v>101.52739377884924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9.0013329917697735</v>
      </c>
      <c r="AP88">
        <f t="shared" ca="1" si="51"/>
        <v>8.8508713949213043</v>
      </c>
      <c r="AR88" s="24">
        <f t="shared" ca="1" si="52"/>
        <v>0.30070932419328322</v>
      </c>
      <c r="AS88" s="24">
        <f t="shared" ca="1" si="53"/>
        <v>0.15046159684846927</v>
      </c>
    </row>
    <row r="89" spans="2:45" x14ac:dyDescent="0.2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1054.0293250318839</v>
      </c>
      <c r="M89" s="71">
        <f t="shared" ca="1" si="36"/>
        <v>1052.0401236815492</v>
      </c>
      <c r="N89" s="71">
        <f t="shared" ca="1" si="37"/>
        <v>1050.2217064883521</v>
      </c>
      <c r="O89" s="71">
        <f t="shared" ca="1" si="38"/>
        <v>1049.1441870802505</v>
      </c>
      <c r="P89" s="71">
        <f t="shared" ca="1" si="39"/>
        <v>1048.6515815583248</v>
      </c>
      <c r="Q89" s="71">
        <f t="shared" ca="1" si="40"/>
        <v>1047.005658489672</v>
      </c>
      <c r="R89" s="71">
        <f t="shared" ca="1" si="41"/>
        <v>1046.2595361320984</v>
      </c>
      <c r="S89" s="71">
        <f t="shared" ca="1" si="42"/>
        <v>1045.2389467737139</v>
      </c>
      <c r="T89" s="71">
        <f t="shared" ca="1" si="43"/>
        <v>1043.4333721044006</v>
      </c>
      <c r="U89" s="71">
        <f t="shared" ca="1" si="44"/>
        <v>1041.0295847318889</v>
      </c>
      <c r="V89" s="34" cm="1">
        <f t="array" aca="1" ref="V89" ca="1">+SUMPRODUCT(_xlfn.ANCHORARRAY($L$17)/100,L89:U89)</f>
        <v>1046.3905901590301</v>
      </c>
      <c r="W89" s="24">
        <f t="shared" ca="1" si="31"/>
        <v>0.86393217163946212</v>
      </c>
      <c r="X89" s="24">
        <f t="shared" ca="1" si="32"/>
        <v>0.86682218725524662</v>
      </c>
      <c r="Z89" s="19">
        <f t="shared" ca="1" si="45"/>
        <v>101.24873879577044</v>
      </c>
      <c r="AA89" s="24">
        <f t="shared" ca="1" si="49"/>
        <v>-2.7446285451371288E-3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-1.5480936725065231E-3</v>
      </c>
      <c r="AE89" s="24">
        <f>+d1d10index!Y74</f>
        <v>9.3775252888961269E-3</v>
      </c>
      <c r="AG89" s="190">
        <f t="shared" ca="1" si="34"/>
        <v>-2.8900156157845025E-3</v>
      </c>
      <c r="AH89" s="190">
        <f ca="1">+d1d10_y!AM74</f>
        <v>2.8443934061027853E-2</v>
      </c>
      <c r="AJ89">
        <f>+d1d10index!I74</f>
        <v>101.2538493578195</v>
      </c>
      <c r="AK89" s="19">
        <f t="shared" ca="1" si="47"/>
        <v>101.24873879577044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9.5402932503188396</v>
      </c>
      <c r="AP89">
        <f t="shared" ca="1" si="51"/>
        <v>9.4102958473188885</v>
      </c>
      <c r="AR89" s="24">
        <f t="shared" ca="1" si="52"/>
        <v>0.31189460760936605</v>
      </c>
      <c r="AS89" s="24">
        <f t="shared" ca="1" si="53"/>
        <v>0.12999740299995111</v>
      </c>
    </row>
    <row r="90" spans="2:45" x14ac:dyDescent="0.2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1103.3258106638161</v>
      </c>
      <c r="M90" s="71">
        <f t="shared" ca="1" si="36"/>
        <v>1101.4852350733163</v>
      </c>
      <c r="N90" s="71">
        <f t="shared" ca="1" si="37"/>
        <v>1099.8384840885985</v>
      </c>
      <c r="O90" s="71">
        <f t="shared" ca="1" si="38"/>
        <v>1098.8522417451488</v>
      </c>
      <c r="P90" s="71">
        <f t="shared" ca="1" si="39"/>
        <v>1098.4725802160069</v>
      </c>
      <c r="Q90" s="71">
        <f t="shared" ca="1" si="40"/>
        <v>1096.7434557823633</v>
      </c>
      <c r="R90" s="71">
        <f t="shared" ca="1" si="41"/>
        <v>1095.9933024436407</v>
      </c>
      <c r="S90" s="71">
        <f t="shared" ca="1" si="42"/>
        <v>1095.0474192299082</v>
      </c>
      <c r="T90" s="71">
        <f t="shared" ca="1" si="43"/>
        <v>1093.2220459541511</v>
      </c>
      <c r="U90" s="71">
        <f t="shared" ca="1" si="44"/>
        <v>1090.8061118255091</v>
      </c>
      <c r="V90" s="34" cm="1">
        <f t="array" aca="1" ref="V90" ca="1">+SUMPRODUCT(_xlfn.ANCHORARRAY($L$17)/100,L90:U90)</f>
        <v>1096.1019903614551</v>
      </c>
      <c r="W90" s="24">
        <f t="shared" ca="1" si="31"/>
        <v>0.88991166460595839</v>
      </c>
      <c r="X90" s="24">
        <f t="shared" ca="1" si="32"/>
        <v>0.8948431950807918</v>
      </c>
      <c r="Z90" s="19">
        <f t="shared" ca="1" si="45"/>
        <v>101.14774740465606</v>
      </c>
      <c r="AA90" s="24">
        <f t="shared" ca="1" si="49"/>
        <v>-9.9745826284403094E-4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-2.6026061088517682E-3</v>
      </c>
      <c r="AE90" s="24">
        <f>+d1d10index!Y75</f>
        <v>7.6952892795625338E-3</v>
      </c>
      <c r="AG90" s="190">
        <f t="shared" ca="1" si="34"/>
        <v>-4.9315304748334121E-3</v>
      </c>
      <c r="AH90" s="190">
        <f ca="1">+d1d10_y!AM75</f>
        <v>2.0684597025458995E-2</v>
      </c>
      <c r="AJ90">
        <f>+d1d10index!I75</f>
        <v>100.93158704418666</v>
      </c>
      <c r="AK90" s="19">
        <f t="shared" ca="1" si="47"/>
        <v>101.14774740465606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10.033258106638161</v>
      </c>
      <c r="AP90">
        <f t="shared" ca="1" si="51"/>
        <v>9.9080611182550893</v>
      </c>
      <c r="AR90" s="24">
        <f t="shared" ca="1" si="52"/>
        <v>0.2825402674646238</v>
      </c>
      <c r="AS90" s="24">
        <f t="shared" ca="1" si="53"/>
        <v>0.12519698838307214</v>
      </c>
    </row>
    <row r="91" spans="2:45" x14ac:dyDescent="0.2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1159.8526859185711</v>
      </c>
      <c r="M91" s="71">
        <f t="shared" ca="1" si="36"/>
        <v>1158.1435208658506</v>
      </c>
      <c r="N91" s="71">
        <f t="shared" ca="1" si="37"/>
        <v>1156.86637458527</v>
      </c>
      <c r="O91" s="71">
        <f t="shared" ca="1" si="38"/>
        <v>1156.0079169194589</v>
      </c>
      <c r="P91" s="71">
        <f t="shared" ca="1" si="39"/>
        <v>1155.8357560824991</v>
      </c>
      <c r="Q91" s="71">
        <f t="shared" ca="1" si="40"/>
        <v>1153.9481014530479</v>
      </c>
      <c r="R91" s="71">
        <f t="shared" ca="1" si="41"/>
        <v>1153.2509176863757</v>
      </c>
      <c r="S91" s="71">
        <f t="shared" ca="1" si="42"/>
        <v>1152.5378585416568</v>
      </c>
      <c r="T91" s="71">
        <f t="shared" ca="1" si="43"/>
        <v>1150.8346887590212</v>
      </c>
      <c r="U91" s="71">
        <f t="shared" ca="1" si="44"/>
        <v>1148.6462976915566</v>
      </c>
      <c r="V91" s="34" cm="1">
        <f t="array" aca="1" ref="V91" ca="1">+SUMPRODUCT(_xlfn.ANCHORARRAY($L$17)/100,L91:U91)</f>
        <v>1153.4417525562176</v>
      </c>
      <c r="W91" s="24">
        <f t="shared" ca="1" si="31"/>
        <v>0.90050370660078927</v>
      </c>
      <c r="X91" s="24">
        <f t="shared" ca="1" si="32"/>
        <v>0.91145734775025322</v>
      </c>
      <c r="Z91" s="19">
        <f t="shared" ca="1" si="45"/>
        <v>100.97561697186819</v>
      </c>
      <c r="AA91" s="24">
        <f t="shared" ca="1" si="49"/>
        <v>-1.7017722806939029E-3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-5.7305182155156231E-3</v>
      </c>
      <c r="AE91" s="24">
        <f>+d1d10index!Y76</f>
        <v>6.6294705790426178E-4</v>
      </c>
      <c r="AG91" s="190">
        <f t="shared" ca="1" si="34"/>
        <v>-1.0953641149463955E-2</v>
      </c>
      <c r="AH91" s="190">
        <f ca="1">+d1d10_y!AM76</f>
        <v>5.3927775241122688E-3</v>
      </c>
      <c r="AJ91">
        <f>+d1d10index!I76</f>
        <v>100.48474577592587</v>
      </c>
      <c r="AK91" s="19">
        <f t="shared" ca="1" si="47"/>
        <v>100.97561697186819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10.598526859185711</v>
      </c>
      <c r="AP91">
        <f t="shared" ca="1" si="51"/>
        <v>10.486462976915565</v>
      </c>
      <c r="AR91" s="24">
        <f t="shared" ca="1" si="52"/>
        <v>0.24332223225830418</v>
      </c>
      <c r="AS91" s="24">
        <f t="shared" ca="1" si="53"/>
        <v>0.11206388227014585</v>
      </c>
    </row>
    <row r="92" spans="2:45" x14ac:dyDescent="0.2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1221.3612479913256</v>
      </c>
      <c r="M92" s="71">
        <f t="shared" ca="1" si="36"/>
        <v>1219.7958239082518</v>
      </c>
      <c r="N92" s="71">
        <f t="shared" ca="1" si="37"/>
        <v>1218.6531992519463</v>
      </c>
      <c r="O92" s="71">
        <f t="shared" ca="1" si="38"/>
        <v>1217.8108604352917</v>
      </c>
      <c r="P92" s="71">
        <f t="shared" ca="1" si="39"/>
        <v>1217.5261554908805</v>
      </c>
      <c r="Q92" s="71">
        <f t="shared" ca="1" si="40"/>
        <v>1215.7070145973296</v>
      </c>
      <c r="R92" s="71">
        <f t="shared" ca="1" si="41"/>
        <v>1215.0883731462839</v>
      </c>
      <c r="S92" s="71">
        <f t="shared" ca="1" si="42"/>
        <v>1214.3551590711752</v>
      </c>
      <c r="T92" s="71">
        <f t="shared" ca="1" si="43"/>
        <v>1212.6152270728257</v>
      </c>
      <c r="U92" s="71">
        <f t="shared" ca="1" si="44"/>
        <v>1210.7375150679791</v>
      </c>
      <c r="V92" s="34" cm="1">
        <f t="array" aca="1" ref="V92" ca="1">+SUMPRODUCT(_xlfn.ANCHORARRAY($L$17)/100,L92:U92)</f>
        <v>1215.2588741455447</v>
      </c>
      <c r="W92" s="24">
        <f t="shared" ca="1" si="31"/>
        <v>0.93742397801253774</v>
      </c>
      <c r="X92" s="24">
        <f t="shared" ca="1" si="32"/>
        <v>0.94976468055663177</v>
      </c>
      <c r="Z92" s="19">
        <f t="shared" ca="1" si="45"/>
        <v>100.8774596302775</v>
      </c>
      <c r="AA92" s="24">
        <f t="shared" ca="1" si="49"/>
        <v>-9.7208954532101988E-4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-6.329329209395218E-3</v>
      </c>
      <c r="AE92" s="24">
        <f>+d1d10index!Y77</f>
        <v>9.3189587121722539E-4</v>
      </c>
      <c r="AG92" s="190">
        <f t="shared" ca="1" si="34"/>
        <v>-1.2340702544094029E-2</v>
      </c>
      <c r="AH92" s="190">
        <f ca="1">+d1d10_y!AM77</f>
        <v>6.6122860939159533E-3</v>
      </c>
      <c r="AJ92">
        <f>+d1d10index!I77</f>
        <v>100.71589209092137</v>
      </c>
      <c r="AK92" s="19">
        <f t="shared" ca="1" si="47"/>
        <v>100.8774596302775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11.213612479913257</v>
      </c>
      <c r="AP92">
        <f t="shared" ca="1" si="51"/>
        <v>11.10737515067979</v>
      </c>
      <c r="AR92" s="24">
        <f t="shared" ca="1" si="52"/>
        <v>0.28157350770690748</v>
      </c>
      <c r="AS92" s="24">
        <f t="shared" ca="1" si="53"/>
        <v>0.10623732923346729</v>
      </c>
    </row>
    <row r="93" spans="2:45" x14ac:dyDescent="0.2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1319.1014202886781</v>
      </c>
      <c r="M93" s="71">
        <f t="shared" ca="1" si="36"/>
        <v>1316.4363867061527</v>
      </c>
      <c r="N93" s="71">
        <f t="shared" ca="1" si="37"/>
        <v>1314.4180102531632</v>
      </c>
      <c r="O93" s="71">
        <f t="shared" ca="1" si="38"/>
        <v>1312.5338413599334</v>
      </c>
      <c r="P93" s="71">
        <f t="shared" ca="1" si="39"/>
        <v>1311.8780913857574</v>
      </c>
      <c r="Q93" s="71">
        <f t="shared" ca="1" si="40"/>
        <v>1309.2415969348747</v>
      </c>
      <c r="R93" s="71">
        <f t="shared" ca="1" si="41"/>
        <v>1308.3046383529968</v>
      </c>
      <c r="S93" s="71">
        <f t="shared" ca="1" si="42"/>
        <v>1306.8864150454681</v>
      </c>
      <c r="T93" s="71">
        <f t="shared" ca="1" si="43"/>
        <v>1304.4219418376397</v>
      </c>
      <c r="U93" s="71">
        <f t="shared" ca="1" si="44"/>
        <v>1301.9100383245986</v>
      </c>
      <c r="V93" s="34" cm="1">
        <f t="array" aca="1" ref="V93" ca="1">+SUMPRODUCT(_xlfn.ANCHORARRAY($L$17)/100,L93:U93)</f>
        <v>1308.7341285578918</v>
      </c>
      <c r="W93" s="24">
        <f t="shared" ca="1" si="31"/>
        <v>1.0020461004026489</v>
      </c>
      <c r="X93" s="24">
        <f t="shared" ca="1" si="32"/>
        <v>1.007227617516409</v>
      </c>
      <c r="Z93" s="19">
        <f t="shared" ca="1" si="45"/>
        <v>101.32047387745797</v>
      </c>
      <c r="AA93" s="24">
        <f t="shared" ca="1" si="49"/>
        <v>4.3916078854895346E-3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-2.5814297633925953E-3</v>
      </c>
      <c r="AE93" s="24">
        <f>+d1d10index!Y78</f>
        <v>3.353673739747709E-3</v>
      </c>
      <c r="AG93" s="190">
        <f t="shared" ca="1" si="34"/>
        <v>-5.1815171137601368E-3</v>
      </c>
      <c r="AH93" s="190">
        <f ca="1">+d1d10_y!AM78</f>
        <v>1.2858666103020333E-2</v>
      </c>
      <c r="AJ93">
        <f>+d1d10index!I78</f>
        <v>101.6239363968989</v>
      </c>
      <c r="AK93" s="19">
        <f t="shared" ca="1" si="47"/>
        <v>101.32047387745797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12.191014202886782</v>
      </c>
      <c r="AP93">
        <f t="shared" ca="1" si="51"/>
        <v>12.019100383245984</v>
      </c>
      <c r="AR93" s="24">
        <f t="shared" ca="1" si="52"/>
        <v>0.44093997030470966</v>
      </c>
      <c r="AS93" s="24">
        <f t="shared" ca="1" si="53"/>
        <v>0.17191381964079788</v>
      </c>
    </row>
    <row r="94" spans="2:45" x14ac:dyDescent="0.2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1415.2204414556079</v>
      </c>
      <c r="M94" s="71">
        <f t="shared" ca="1" si="36"/>
        <v>1412.5637417503335</v>
      </c>
      <c r="N94" s="71">
        <f t="shared" ca="1" si="37"/>
        <v>1410.2594247145632</v>
      </c>
      <c r="O94" s="71">
        <f t="shared" ca="1" si="38"/>
        <v>1407.8671267184334</v>
      </c>
      <c r="P94" s="71">
        <f t="shared" ca="1" si="39"/>
        <v>1407.472750996204</v>
      </c>
      <c r="Q94" s="71">
        <f t="shared" ca="1" si="40"/>
        <v>1404.1992005593602</v>
      </c>
      <c r="R94" s="71">
        <f t="shared" ca="1" si="41"/>
        <v>1402.8469539252308</v>
      </c>
      <c r="S94" s="71">
        <f t="shared" ca="1" si="42"/>
        <v>1400.9683801409417</v>
      </c>
      <c r="T94" s="71">
        <f t="shared" ca="1" si="43"/>
        <v>1397.9360228504884</v>
      </c>
      <c r="U94" s="71">
        <f t="shared" ca="1" si="44"/>
        <v>1394.2979199726042</v>
      </c>
      <c r="V94" s="34" cm="1">
        <f t="array" aca="1" ref="V94" ca="1">+SUMPRODUCT(_xlfn.ANCHORARRAY($L$17)/100,L94:U94)</f>
        <v>1403.1612270883622</v>
      </c>
      <c r="W94" s="24">
        <f t="shared" ca="1" si="31"/>
        <v>1.0176176005067621</v>
      </c>
      <c r="X94" s="24">
        <f t="shared" ca="1" si="32"/>
        <v>1.0209495047337152</v>
      </c>
      <c r="Z94" s="19">
        <f t="shared" ca="1" si="45"/>
        <v>101.50057754395954</v>
      </c>
      <c r="AA94" s="24">
        <f t="shared" ca="1" si="49"/>
        <v>1.7775643915700634E-3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-1.6486825718050602E-3</v>
      </c>
      <c r="AE94" s="24">
        <f>+d1d10index!Y79</f>
        <v>4.0496714023157132E-3</v>
      </c>
      <c r="AG94" s="190">
        <f t="shared" ca="1" si="34"/>
        <v>-3.3319042269530641E-3</v>
      </c>
      <c r="AH94" s="190">
        <f ca="1">+d1d10_y!AM79</f>
        <v>9.9893087715638984E-3</v>
      </c>
      <c r="AJ94">
        <f>+d1d10index!I79</f>
        <v>102.24377234152715</v>
      </c>
      <c r="AK94" s="19">
        <f t="shared" ca="1" si="47"/>
        <v>101.50057754395954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13.152204414556079</v>
      </c>
      <c r="AP94">
        <f t="shared" ca="1" si="51"/>
        <v>12.942979199726039</v>
      </c>
      <c r="AR94" s="24">
        <f t="shared" ca="1" si="52"/>
        <v>0.52522681366140134</v>
      </c>
      <c r="AS94" s="24">
        <f t="shared" ca="1" si="53"/>
        <v>0.20922521483003997</v>
      </c>
    </row>
    <row r="95" spans="2:45" x14ac:dyDescent="0.2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1534.0321032885495</v>
      </c>
      <c r="M95" s="71">
        <f t="shared" ca="1" si="36"/>
        <v>1530.8171606222884</v>
      </c>
      <c r="N95" s="71">
        <f t="shared" ca="1" si="37"/>
        <v>1528.205983540628</v>
      </c>
      <c r="O95" s="71">
        <f t="shared" ca="1" si="38"/>
        <v>1525.6886937132028</v>
      </c>
      <c r="P95" s="71">
        <f t="shared" ca="1" si="39"/>
        <v>1525.3766204486874</v>
      </c>
      <c r="Q95" s="71">
        <f t="shared" ca="1" si="40"/>
        <v>1521.8107277873164</v>
      </c>
      <c r="R95" s="71">
        <f t="shared" ca="1" si="41"/>
        <v>1520.3450727983461</v>
      </c>
      <c r="S95" s="71">
        <f t="shared" ca="1" si="42"/>
        <v>1518.5048704965866</v>
      </c>
      <c r="T95" s="71">
        <f t="shared" ca="1" si="43"/>
        <v>1515.4518686788163</v>
      </c>
      <c r="U95" s="71">
        <f t="shared" ca="1" si="44"/>
        <v>1511.3964696678238</v>
      </c>
      <c r="V95" s="34" cm="1">
        <f t="array" aca="1" ref="V95" ca="1">+SUMPRODUCT(_xlfn.ANCHORARRAY($L$17)/100,L95:U95)</f>
        <v>1520.8193072061517</v>
      </c>
      <c r="W95" s="24">
        <f t="shared" ca="1" si="31"/>
        <v>1.0510214921922256</v>
      </c>
      <c r="X95" s="24">
        <f t="shared" ca="1" si="32"/>
        <v>1.0520019737918886</v>
      </c>
      <c r="Z95" s="19">
        <f t="shared" ca="1" si="45"/>
        <v>101.49766352343674</v>
      </c>
      <c r="AA95" s="24">
        <f t="shared" ca="1" si="49"/>
        <v>-2.8709398441906231E-5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-4.778170840893381E-4</v>
      </c>
      <c r="AE95" s="24">
        <f>+d1d10index!Y80</f>
        <v>8.8908680527688411E-3</v>
      </c>
      <c r="AG95" s="190">
        <f t="shared" ca="1" si="34"/>
        <v>-9.8048159966301895E-4</v>
      </c>
      <c r="AH95" s="190">
        <f ca="1">+d1d10_y!AM80</f>
        <v>1.730830856551302E-2</v>
      </c>
      <c r="AJ95">
        <f>+d1d10index!I80</f>
        <v>102.81850182005846</v>
      </c>
      <c r="AK95" s="19">
        <f t="shared" ca="1" si="47"/>
        <v>101.49766352343674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14.340321032885495</v>
      </c>
      <c r="AP95">
        <f t="shared" ca="1" si="51"/>
        <v>14.113964696678236</v>
      </c>
      <c r="AR95" s="24">
        <f t="shared" ca="1" si="52"/>
        <v>0.63066091186636797</v>
      </c>
      <c r="AS95" s="24">
        <f t="shared" ca="1" si="53"/>
        <v>0.22635633620725848</v>
      </c>
    </row>
    <row r="96" spans="2:45" x14ac:dyDescent="0.2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1653.0473273000739</v>
      </c>
      <c r="M96" s="71">
        <f t="shared" ca="1" si="36"/>
        <v>1649.8807404809147</v>
      </c>
      <c r="N96" s="71">
        <f t="shared" ca="1" si="37"/>
        <v>1647.3735341286517</v>
      </c>
      <c r="O96" s="71">
        <f t="shared" ca="1" si="38"/>
        <v>1644.6640736068543</v>
      </c>
      <c r="P96" s="71">
        <f t="shared" ca="1" si="39"/>
        <v>1644.8627340488883</v>
      </c>
      <c r="Q96" s="71">
        <f t="shared" ca="1" si="40"/>
        <v>1640.9363309363268</v>
      </c>
      <c r="R96" s="71">
        <f t="shared" ca="1" si="41"/>
        <v>1639.2611152672241</v>
      </c>
      <c r="S96" s="71">
        <f t="shared" ca="1" si="42"/>
        <v>1637.4708736369953</v>
      </c>
      <c r="T96" s="71">
        <f t="shared" ca="1" si="43"/>
        <v>1634.5475513278741</v>
      </c>
      <c r="U96" s="71">
        <f t="shared" ca="1" si="44"/>
        <v>1629.9596418911585</v>
      </c>
      <c r="V96" s="34" cm="1">
        <f t="array" aca="1" ref="V96" ca="1">+SUMPRODUCT(_xlfn.ANCHORARRAY($L$17)/100,L96:U96)</f>
        <v>1639.8072402499747</v>
      </c>
      <c r="W96" s="24">
        <f t="shared" ref="W96:W109" ca="1" si="54">+L96/L84-1</f>
        <v>1.098696130057875</v>
      </c>
      <c r="X96" s="24">
        <f t="shared" ref="X96:X109" ca="1" si="55">+U96/U84-1</f>
        <v>1.1053506570453369</v>
      </c>
      <c r="Z96" s="19">
        <f t="shared" ca="1" si="45"/>
        <v>101.41645748861168</v>
      </c>
      <c r="AA96" s="24">
        <f t="shared" ca="1" si="49"/>
        <v>-8.0007787377600614E-4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-3.1607689508598158E-3</v>
      </c>
      <c r="AE96" s="24">
        <f>+d1d10index!Y81</f>
        <v>6.8916090592316959E-3</v>
      </c>
      <c r="AG96" s="190">
        <f t="shared" ref="AG96:AG109" ca="1" si="57">+W96-X96</f>
        <v>-6.6545269874618285E-3</v>
      </c>
      <c r="AH96" s="190">
        <f ca="1">+d1d10_y!AM81</f>
        <v>6.3666410267106954E-3</v>
      </c>
      <c r="AJ96">
        <f>+d1d10index!I81</f>
        <v>102.29800295328091</v>
      </c>
      <c r="AK96" s="19">
        <f t="shared" ca="1" si="47"/>
        <v>101.41645748861168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15.530473273000737</v>
      </c>
      <c r="AP96">
        <f t="shared" ca="1" si="51"/>
        <v>15.299596418911584</v>
      </c>
      <c r="AR96" s="24">
        <f t="shared" ca="1" si="52"/>
        <v>0.57865846773399454</v>
      </c>
      <c r="AS96" s="24">
        <f t="shared" ca="1" si="53"/>
        <v>0.23087685408915348</v>
      </c>
    </row>
    <row r="97" spans="2:45" x14ac:dyDescent="0.2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1759.5951413916564</v>
      </c>
      <c r="M97" s="71">
        <f t="shared" ca="1" si="36"/>
        <v>1756.229326976691</v>
      </c>
      <c r="N97" s="71">
        <f t="shared" ca="1" si="37"/>
        <v>1753.6541164077162</v>
      </c>
      <c r="O97" s="71">
        <f t="shared" ca="1" si="38"/>
        <v>1750.9523287419634</v>
      </c>
      <c r="P97" s="71">
        <f t="shared" ca="1" si="39"/>
        <v>1751.3543508864682</v>
      </c>
      <c r="Q97" s="71">
        <f t="shared" ca="1" si="40"/>
        <v>1747.2506584228681</v>
      </c>
      <c r="R97" s="71">
        <f t="shared" ca="1" si="41"/>
        <v>1745.4905274668267</v>
      </c>
      <c r="S97" s="71">
        <f t="shared" ca="1" si="42"/>
        <v>1743.8066401176291</v>
      </c>
      <c r="T97" s="71">
        <f t="shared" ca="1" si="43"/>
        <v>1740.9559189844344</v>
      </c>
      <c r="U97" s="71">
        <f t="shared" ca="1" si="44"/>
        <v>1736.0424865679911</v>
      </c>
      <c r="V97" s="34" cm="1">
        <f t="array" aca="1" ref="V97" ca="1">+SUMPRODUCT(_xlfn.ANCHORARRAY($L$17)/100,L97:U97)</f>
        <v>1746.1109786447419</v>
      </c>
      <c r="W97" s="24">
        <f t="shared" ca="1" si="54"/>
        <v>1.1267974336158209</v>
      </c>
      <c r="X97" s="24">
        <f t="shared" ca="1" si="55"/>
        <v>1.1329615819434915</v>
      </c>
      <c r="Z97" s="19">
        <f t="shared" ca="1" si="45"/>
        <v>101.35668654459182</v>
      </c>
      <c r="AA97" s="24">
        <f t="shared" ca="1" si="49"/>
        <v>-5.8936138670162563E-4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-2.8899481265171056E-3</v>
      </c>
      <c r="AE97" s="24">
        <f>+d1d10index!Y82</f>
        <v>3.7810899564640899E-3</v>
      </c>
      <c r="AG97" s="190">
        <f t="shared" ca="1" si="57"/>
        <v>-6.1641483276706488E-3</v>
      </c>
      <c r="AH97" s="190">
        <f ca="1">+d1d10_y!AM82</f>
        <v>2.2138827762288038E-3</v>
      </c>
      <c r="AJ97">
        <f>+d1d10index!I82</f>
        <v>101.65204360767676</v>
      </c>
      <c r="AK97" s="19">
        <f t="shared" ca="1" si="47"/>
        <v>101.35668654459182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16.595951413916563</v>
      </c>
      <c r="AP97">
        <f t="shared" ca="1" si="51"/>
        <v>16.36042486567991</v>
      </c>
      <c r="AR97" s="24">
        <f t="shared" ca="1" si="52"/>
        <v>0.51624333143255541</v>
      </c>
      <c r="AS97" s="24">
        <f t="shared" ca="1" si="53"/>
        <v>0.23552654823665264</v>
      </c>
    </row>
    <row r="98" spans="2:45" x14ac:dyDescent="0.2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1873.1628348586569</v>
      </c>
      <c r="M98" s="71">
        <f t="shared" ca="1" si="36"/>
        <v>1869.8977256877661</v>
      </c>
      <c r="N98" s="71">
        <f t="shared" ca="1" si="37"/>
        <v>1867.1269490817724</v>
      </c>
      <c r="O98" s="71">
        <f t="shared" ca="1" si="38"/>
        <v>1864.6322050519741</v>
      </c>
      <c r="P98" s="71">
        <f t="shared" ca="1" si="39"/>
        <v>1864.8603113856943</v>
      </c>
      <c r="Q98" s="71">
        <f t="shared" ca="1" si="40"/>
        <v>1861.1255875596344</v>
      </c>
      <c r="R98" s="71">
        <f t="shared" ca="1" si="41"/>
        <v>1859.4026461056676</v>
      </c>
      <c r="S98" s="71">
        <f t="shared" ca="1" si="42"/>
        <v>1857.6651903462684</v>
      </c>
      <c r="T98" s="71">
        <f t="shared" ca="1" si="43"/>
        <v>1854.8027052229263</v>
      </c>
      <c r="U98" s="71">
        <f t="shared" ca="1" si="44"/>
        <v>1849.7851943337639</v>
      </c>
      <c r="V98" s="34" cm="1">
        <f t="array" aca="1" ref="V98" ca="1">+SUMPRODUCT(_xlfn.ANCHORARRAY($L$17)/100,L98:U98)</f>
        <v>1859.8529244937017</v>
      </c>
      <c r="W98" s="24">
        <f t="shared" ca="1" si="54"/>
        <v>1.1107294415704052</v>
      </c>
      <c r="X98" s="24">
        <f t="shared" ca="1" si="55"/>
        <v>1.1162775494555852</v>
      </c>
      <c r="Z98" s="19">
        <f t="shared" ca="1" si="45"/>
        <v>101.26380298623339</v>
      </c>
      <c r="AA98" s="24">
        <f t="shared" ca="1" si="49"/>
        <v>-9.1640286916416791E-4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-2.6216352796478715E-3</v>
      </c>
      <c r="AE98" s="24">
        <f>+d1d10index!Y83</f>
        <v>4.8302637950961014E-3</v>
      </c>
      <c r="AG98" s="190">
        <f t="shared" ca="1" si="57"/>
        <v>-5.5481078851800092E-3</v>
      </c>
      <c r="AH98" s="190">
        <f ca="1">+d1d10_y!AM83</f>
        <v>5.7937440851394406E-3</v>
      </c>
      <c r="AJ98">
        <f>+d1d10index!I83</f>
        <v>101.20833111257696</v>
      </c>
      <c r="AK98" s="19">
        <f t="shared" ca="1" si="47"/>
        <v>101.26380298623339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17.731628348586568</v>
      </c>
      <c r="AP98">
        <f t="shared" ca="1" si="51"/>
        <v>17.497851943337636</v>
      </c>
      <c r="AR98" s="24">
        <f t="shared" ca="1" si="52"/>
        <v>0.45751259926347743</v>
      </c>
      <c r="AS98" s="24">
        <f t="shared" ca="1" si="53"/>
        <v>0.23377640524893195</v>
      </c>
    </row>
    <row r="99" spans="2:45" x14ac:dyDescent="0.2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2138.5166322683508</v>
      </c>
      <c r="M99" s="71">
        <f t="shared" ca="1" si="36"/>
        <v>2132.6974517735034</v>
      </c>
      <c r="N99" s="71">
        <f t="shared" ca="1" si="37"/>
        <v>2127.7693150023342</v>
      </c>
      <c r="O99" s="71">
        <f t="shared" ca="1" si="38"/>
        <v>2123.3677823570342</v>
      </c>
      <c r="P99" s="71">
        <f t="shared" ca="1" si="39"/>
        <v>2122.6716066720837</v>
      </c>
      <c r="Q99" s="71">
        <f t="shared" ca="1" si="40"/>
        <v>2117.7249207027853</v>
      </c>
      <c r="R99" s="71">
        <f t="shared" ca="1" si="41"/>
        <v>2115.4348486893173</v>
      </c>
      <c r="S99" s="71">
        <f t="shared" ca="1" si="42"/>
        <v>2112.4098969984352</v>
      </c>
      <c r="T99" s="71">
        <f t="shared" ca="1" si="43"/>
        <v>2108.3550931004361</v>
      </c>
      <c r="U99" s="71">
        <f t="shared" ca="1" si="44"/>
        <v>2102.0014476316492</v>
      </c>
      <c r="V99" s="34" cm="1">
        <f t="array" aca="1" ref="V99" ca="1">+SUMPRODUCT(_xlfn.ANCHORARRAY($L$17)/100,L99:U99)</f>
        <v>2116.4118523879274</v>
      </c>
      <c r="W99" s="24">
        <f t="shared" ca="1" si="54"/>
        <v>1.2558091468503387</v>
      </c>
      <c r="X99" s="24">
        <f t="shared" ca="1" si="55"/>
        <v>1.2515393869460629</v>
      </c>
      <c r="Z99" s="19">
        <f t="shared" ca="1" si="45"/>
        <v>101.73716267787749</v>
      </c>
      <c r="AA99" s="24">
        <f t="shared" ca="1" si="49"/>
        <v>4.6745201906792655E-3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1.8963736228783112E-3</v>
      </c>
      <c r="AE99" s="24">
        <f>+d1d10index!Y84</f>
        <v>1.0528364639538657E-2</v>
      </c>
      <c r="AG99" s="190">
        <f t="shared" ca="1" si="57"/>
        <v>4.269759904275805E-3</v>
      </c>
      <c r="AH99" s="190">
        <f ca="1">+d1d10_y!AM84</f>
        <v>1.9306971185925725E-2</v>
      </c>
      <c r="AJ99">
        <f>+d1d10index!I84</f>
        <v>101.9316068124273</v>
      </c>
      <c r="AK99" s="19">
        <f t="shared" ca="1" si="47"/>
        <v>101.73716267787749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20.385166322683506</v>
      </c>
      <c r="AP99">
        <f t="shared" ca="1" si="51"/>
        <v>20.02001447631649</v>
      </c>
      <c r="AR99" s="24">
        <f t="shared" ca="1" si="52"/>
        <v>0.70253358842809632</v>
      </c>
      <c r="AS99" s="24">
        <f t="shared" ca="1" si="53"/>
        <v>0.36515184636701647</v>
      </c>
    </row>
    <row r="100" spans="2:45" x14ac:dyDescent="0.2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2430.3789411548878</v>
      </c>
      <c r="M100" s="71">
        <f t="shared" ca="1" si="36"/>
        <v>2423.3196828421064</v>
      </c>
      <c r="N100" s="71">
        <f t="shared" ca="1" si="37"/>
        <v>2416.3306842318493</v>
      </c>
      <c r="O100" s="71">
        <f t="shared" ca="1" si="38"/>
        <v>2410.7515504284552</v>
      </c>
      <c r="P100" s="71">
        <f t="shared" ca="1" si="39"/>
        <v>2409.4056898057279</v>
      </c>
      <c r="Q100" s="71">
        <f t="shared" ca="1" si="40"/>
        <v>2403.7357356097714</v>
      </c>
      <c r="R100" s="71">
        <f t="shared" ca="1" si="41"/>
        <v>2400.6772162769098</v>
      </c>
      <c r="S100" s="71">
        <f t="shared" ca="1" si="42"/>
        <v>2396.2070352391638</v>
      </c>
      <c r="T100" s="71">
        <f t="shared" ca="1" si="43"/>
        <v>2390.5703333408587</v>
      </c>
      <c r="U100" s="71">
        <f t="shared" ca="1" si="44"/>
        <v>2381.7137453661612</v>
      </c>
      <c r="V100" s="34" cm="1">
        <f t="array" aca="1" ref="V100" ca="1">+SUMPRODUCT(_xlfn.ANCHORARRAY($L$17)/100,L100:U100)</f>
        <v>2401.3827832778911</v>
      </c>
      <c r="W100" s="24">
        <f t="shared" ca="1" si="54"/>
        <v>1.4300550168211359</v>
      </c>
      <c r="X100" s="24">
        <f t="shared" ca="1" si="55"/>
        <v>1.417769606244248</v>
      </c>
      <c r="Z100" s="19">
        <f t="shared" ca="1" si="45"/>
        <v>102.04328483569485</v>
      </c>
      <c r="AA100" s="24">
        <f t="shared" ca="1" si="49"/>
        <v>3.0089512009157104E-3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5.0812991217852321E-3</v>
      </c>
      <c r="AE100" s="24">
        <f>+d1d10index!Y85</f>
        <v>1.2618070147059957E-2</v>
      </c>
      <c r="AG100" s="190">
        <f t="shared" ca="1" si="57"/>
        <v>1.2285410576887923E-2</v>
      </c>
      <c r="AH100" s="190">
        <f ca="1">+d1d10_y!AM85</f>
        <v>2.5717181338587025E-2</v>
      </c>
      <c r="AJ100">
        <f>+d1d10index!I85</f>
        <v>102.55363836625702</v>
      </c>
      <c r="AK100" s="19">
        <f t="shared" ca="1" si="47"/>
        <v>102.04328483569485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23.303789411548877</v>
      </c>
      <c r="AP100">
        <f t="shared" ca="1" si="51"/>
        <v>22.817137453661609</v>
      </c>
      <c r="AR100" s="24">
        <f t="shared" ca="1" si="52"/>
        <v>0.9681506294478055</v>
      </c>
      <c r="AS100" s="24">
        <f t="shared" ca="1" si="53"/>
        <v>0.48665195788726834</v>
      </c>
    </row>
    <row r="101" spans="2:45" x14ac:dyDescent="0.2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2639.351371465325</v>
      </c>
      <c r="M101" s="71">
        <f t="shared" ca="1" si="36"/>
        <v>2632.903960222071</v>
      </c>
      <c r="N101" s="71">
        <f t="shared" ca="1" si="37"/>
        <v>2626.6004684027043</v>
      </c>
      <c r="O101" s="71">
        <f t="shared" ca="1" si="38"/>
        <v>2621.3909791145279</v>
      </c>
      <c r="P101" s="71">
        <f t="shared" ca="1" si="39"/>
        <v>2620.423581300563</v>
      </c>
      <c r="Q101" s="71">
        <f t="shared" ca="1" si="40"/>
        <v>2614.9527196196541</v>
      </c>
      <c r="R101" s="71">
        <f t="shared" ca="1" si="41"/>
        <v>2612.0407582579119</v>
      </c>
      <c r="S101" s="71">
        <f t="shared" ca="1" si="42"/>
        <v>2607.9778690269964</v>
      </c>
      <c r="T101" s="71">
        <f t="shared" ca="1" si="43"/>
        <v>2602.8129010045659</v>
      </c>
      <c r="U101" s="71">
        <f t="shared" ca="1" si="44"/>
        <v>2594.437880812704</v>
      </c>
      <c r="V101" s="34" cm="1">
        <f t="array" aca="1" ref="V101" ca="1">+SUMPRODUCT(_xlfn.ANCHORARRAY($L$17)/100,L101:U101)</f>
        <v>2612.734837446174</v>
      </c>
      <c r="W101" s="24">
        <f t="shared" ca="1" si="54"/>
        <v>1.5040587664726366</v>
      </c>
      <c r="X101" s="24">
        <f t="shared" ca="1" si="55"/>
        <v>1.4921845823247053</v>
      </c>
      <c r="Z101" s="19">
        <f t="shared" ca="1" si="45"/>
        <v>101.7311453469278</v>
      </c>
      <c r="AA101" s="24">
        <f t="shared" ca="1" si="49"/>
        <v>-3.0588929910443374E-3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4.7645684963091295E-3</v>
      </c>
      <c r="AE101" s="24">
        <f>+d1d10index!Y86</f>
        <v>1.1770417296992575E-2</v>
      </c>
      <c r="AG101" s="190">
        <f t="shared" ca="1" si="57"/>
        <v>1.1874184147931288E-2</v>
      </c>
      <c r="AH101" s="190">
        <f ca="1">+d1d10_y!AM86</f>
        <v>2.099434806225231E-2</v>
      </c>
      <c r="AJ101">
        <f>+d1d10index!I86</f>
        <v>102.44564941768786</v>
      </c>
      <c r="AK101" s="19">
        <f t="shared" ca="1" si="47"/>
        <v>101.7311453469278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25.393513714653249</v>
      </c>
      <c r="AP101">
        <f t="shared" ca="1" si="51"/>
        <v>24.944378808127034</v>
      </c>
      <c r="AR101" s="24">
        <f t="shared" ca="1" si="52"/>
        <v>0.97529405839816974</v>
      </c>
      <c r="AS101" s="24">
        <f t="shared" ca="1" si="53"/>
        <v>0.44913490652621491</v>
      </c>
    </row>
    <row r="102" spans="2:45" x14ac:dyDescent="0.2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2988.7693065747749</v>
      </c>
      <c r="M102" s="71">
        <f t="shared" ca="1" si="36"/>
        <v>2981.6162389061842</v>
      </c>
      <c r="N102" s="71">
        <f t="shared" ca="1" si="37"/>
        <v>2975.6572772005916</v>
      </c>
      <c r="O102" s="71">
        <f t="shared" ca="1" si="38"/>
        <v>2970.5872521934107</v>
      </c>
      <c r="P102" s="71">
        <f t="shared" ca="1" si="39"/>
        <v>2970.3400990941714</v>
      </c>
      <c r="Q102" s="71">
        <f t="shared" ca="1" si="40"/>
        <v>2963.837868536747</v>
      </c>
      <c r="R102" s="71">
        <f t="shared" ca="1" si="41"/>
        <v>2960.8061221612552</v>
      </c>
      <c r="S102" s="71">
        <f t="shared" ca="1" si="42"/>
        <v>2957.4044126211393</v>
      </c>
      <c r="T102" s="71">
        <f t="shared" ca="1" si="43"/>
        <v>2952.4129925089137</v>
      </c>
      <c r="U102" s="71">
        <f t="shared" ca="1" si="44"/>
        <v>2943.6510151915422</v>
      </c>
      <c r="V102" s="34" cm="1">
        <f t="array" aca="1" ref="V102" ca="1">+SUMPRODUCT(_xlfn.ANCHORARRAY($L$17)/100,L102:U102)</f>
        <v>2961.9717341250525</v>
      </c>
      <c r="W102" s="24">
        <f t="shared" ca="1" si="54"/>
        <v>1.7088728258578318</v>
      </c>
      <c r="X102" s="24">
        <f t="shared" ca="1" si="55"/>
        <v>1.6986015051430363</v>
      </c>
      <c r="Z102" s="19">
        <f t="shared" ca="1" si="45"/>
        <v>101.53273235007774</v>
      </c>
      <c r="AA102" s="24">
        <f t="shared" ca="1" si="49"/>
        <v>-1.9503662931684707E-3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3.8061643022211378E-3</v>
      </c>
      <c r="AE102" s="24">
        <f>+d1d10index!Y87</f>
        <v>2.109885889649199E-2</v>
      </c>
      <c r="AG102" s="190">
        <f t="shared" ca="1" si="57"/>
        <v>1.0271320714795529E-2</v>
      </c>
      <c r="AH102" s="190">
        <f ca="1">+d1d10_y!AM87</f>
        <v>4.4306817758621442E-2</v>
      </c>
      <c r="AJ102">
        <f>+d1d10index!I87</f>
        <v>103.06112835743095</v>
      </c>
      <c r="AK102" s="19">
        <f t="shared" ca="1" si="47"/>
        <v>101.53273235007774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28.887693065747747</v>
      </c>
      <c r="AP102">
        <f t="shared" ca="1" si="51"/>
        <v>28.436510151915417</v>
      </c>
      <c r="AR102" s="24">
        <f t="shared" ca="1" si="52"/>
        <v>1.2190824257551967</v>
      </c>
      <c r="AS102" s="24">
        <f t="shared" ca="1" si="53"/>
        <v>0.45118291383233</v>
      </c>
    </row>
    <row r="103" spans="2:45" x14ac:dyDescent="0.2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3836.4466346024533</v>
      </c>
      <c r="M103" s="71">
        <f t="shared" ca="1" si="36"/>
        <v>3825.2948140885237</v>
      </c>
      <c r="N103" s="71">
        <f t="shared" ca="1" si="37"/>
        <v>3817.3150918819715</v>
      </c>
      <c r="O103" s="71">
        <f t="shared" ca="1" si="38"/>
        <v>3810.2207108308912</v>
      </c>
      <c r="P103" s="71">
        <f t="shared" ca="1" si="39"/>
        <v>3809.7465667078586</v>
      </c>
      <c r="Q103" s="71">
        <f t="shared" ca="1" si="40"/>
        <v>3799.769133411653</v>
      </c>
      <c r="R103" s="71">
        <f t="shared" ca="1" si="41"/>
        <v>3795.7943111368754</v>
      </c>
      <c r="S103" s="71">
        <f t="shared" ca="1" si="42"/>
        <v>3791.6161911905101</v>
      </c>
      <c r="T103" s="71">
        <f t="shared" ca="1" si="43"/>
        <v>3784.6373472765645</v>
      </c>
      <c r="U103" s="71">
        <f t="shared" ca="1" si="44"/>
        <v>3773.4191559924061</v>
      </c>
      <c r="V103" s="34" cm="1">
        <f t="array" aca="1" ref="V103" ca="1">+SUMPRODUCT(_xlfn.ANCHORARRAY($L$17)/100,L103:U103)</f>
        <v>3798.1241878807095</v>
      </c>
      <c r="W103" s="24">
        <f t="shared" ca="1" si="54"/>
        <v>2.307701642785863</v>
      </c>
      <c r="X103" s="24">
        <f t="shared" ca="1" si="55"/>
        <v>2.2851010477079639</v>
      </c>
      <c r="Z103" s="19">
        <f t="shared" ca="1" si="45"/>
        <v>101.67030154892693</v>
      </c>
      <c r="AA103" s="24">
        <f t="shared" ca="1" si="49"/>
        <v>1.3549246205142307E-3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6.8797259961508317E-3</v>
      </c>
      <c r="AE103" s="24">
        <f>+d1d10index!Y88</f>
        <v>2.8317031244421642E-2</v>
      </c>
      <c r="AG103" s="190">
        <f t="shared" ca="1" si="57"/>
        <v>2.2600595077899133E-2</v>
      </c>
      <c r="AH103" s="190">
        <f ca="1">+d1d10_y!AM88</f>
        <v>8.862268798607742E-2</v>
      </c>
      <c r="AJ103">
        <f>+d1d10index!I88</f>
        <v>103.33017546165054</v>
      </c>
      <c r="AK103" s="19">
        <f t="shared" ca="1" si="47"/>
        <v>101.67030154892693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37.364466346024535</v>
      </c>
      <c r="AP103">
        <f t="shared" ca="1" si="51"/>
        <v>36.734191559924056</v>
      </c>
      <c r="AR103" s="24">
        <f t="shared" ca="1" si="52"/>
        <v>1.769304941149322</v>
      </c>
      <c r="AS103" s="24">
        <f t="shared" ca="1" si="53"/>
        <v>0.63027478610047893</v>
      </c>
    </row>
    <row r="104" spans="2:45" x14ac:dyDescent="0.2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4622.0026777993653</v>
      </c>
      <c r="M104" s="71">
        <f t="shared" ca="1" si="36"/>
        <v>4609.4877450057966</v>
      </c>
      <c r="N104" s="71">
        <f t="shared" ca="1" si="37"/>
        <v>4596.2117448238887</v>
      </c>
      <c r="O104" s="71">
        <f t="shared" ca="1" si="38"/>
        <v>4586.3309405126447</v>
      </c>
      <c r="P104" s="71">
        <f t="shared" ca="1" si="39"/>
        <v>4583.7156057877646</v>
      </c>
      <c r="Q104" s="71">
        <f t="shared" ca="1" si="40"/>
        <v>4574.2129086903433</v>
      </c>
      <c r="R104" s="71">
        <f t="shared" ca="1" si="41"/>
        <v>4568.5708458317931</v>
      </c>
      <c r="S104" s="71">
        <f t="shared" ca="1" si="42"/>
        <v>4560.1864481437351</v>
      </c>
      <c r="T104" s="71">
        <f t="shared" ca="1" si="43"/>
        <v>4549.981861990399</v>
      </c>
      <c r="U104" s="71">
        <f t="shared" ca="1" si="44"/>
        <v>4533.1829715150261</v>
      </c>
      <c r="V104" s="34" cm="1">
        <f t="array" aca="1" ref="V104" ca="1">+SUMPRODUCT(_xlfn.ANCHORARRAY($L$17)/100,L104:U104)</f>
        <v>4569.4207789867214</v>
      </c>
      <c r="W104" s="24">
        <f t="shared" ca="1" si="54"/>
        <v>2.7843043451728966</v>
      </c>
      <c r="X104" s="24">
        <f t="shared" ca="1" si="55"/>
        <v>2.7441500862889363</v>
      </c>
      <c r="Z104" s="19">
        <f t="shared" ca="1" si="45"/>
        <v>101.95932321378713</v>
      </c>
      <c r="AA104" s="24">
        <f t="shared" ca="1" si="49"/>
        <v>2.8427344116916942E-3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1.0724532392813346E-2</v>
      </c>
      <c r="AE104" s="24">
        <f>+d1d10index!Y89</f>
        <v>1.9385096461265627E-2</v>
      </c>
      <c r="AG104" s="190">
        <f t="shared" ca="1" si="57"/>
        <v>4.0154258883960292E-2</v>
      </c>
      <c r="AH104" s="190">
        <f ca="1">+d1d10_y!AM89</f>
        <v>7.8251854119547826E-2</v>
      </c>
      <c r="AJ104">
        <f>+d1d10index!I89</f>
        <v>102.6682793742863</v>
      </c>
      <c r="AK104" s="19">
        <f t="shared" ca="1" si="47"/>
        <v>101.95932321378713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45.220026777993652</v>
      </c>
      <c r="AP104">
        <f t="shared" ca="1" si="51"/>
        <v>44.331829715150256</v>
      </c>
      <c r="AR104" s="24">
        <f t="shared" ca="1" si="52"/>
        <v>1.9463738738810932</v>
      </c>
      <c r="AS104" s="24">
        <f t="shared" ca="1" si="53"/>
        <v>0.88819706284339617</v>
      </c>
    </row>
    <row r="105" spans="2:45" x14ac:dyDescent="0.2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5171.6732072126379</v>
      </c>
      <c r="M105" s="71">
        <f t="shared" ca="1" si="36"/>
        <v>5162.8629390507331</v>
      </c>
      <c r="N105" s="71">
        <f t="shared" ca="1" si="37"/>
        <v>5153.3647741330742</v>
      </c>
      <c r="O105" s="71">
        <f t="shared" ca="1" si="38"/>
        <v>5145.9939212354147</v>
      </c>
      <c r="P105" s="71">
        <f t="shared" ca="1" si="39"/>
        <v>5145.1485860646753</v>
      </c>
      <c r="Q105" s="71">
        <f t="shared" ca="1" si="40"/>
        <v>5135.3694350258684</v>
      </c>
      <c r="R105" s="71">
        <f t="shared" ca="1" si="41"/>
        <v>5130.1746467325775</v>
      </c>
      <c r="S105" s="71">
        <f t="shared" ca="1" si="42"/>
        <v>5123.5450628321823</v>
      </c>
      <c r="T105" s="71">
        <f t="shared" ca="1" si="43"/>
        <v>5113.6035781589235</v>
      </c>
      <c r="U105" s="71">
        <f t="shared" ca="1" si="44"/>
        <v>5097.9650632533367</v>
      </c>
      <c r="V105" s="34" cm="1">
        <f t="array" aca="1" ref="V105" ca="1">+SUMPRODUCT(_xlfn.ANCHORARRAY($L$17)/100,L105:U105)</f>
        <v>5130.3447717182889</v>
      </c>
      <c r="W105" s="24">
        <f t="shared" ca="1" si="54"/>
        <v>2.920603167935977</v>
      </c>
      <c r="X105" s="24">
        <f t="shared" ca="1" si="55"/>
        <v>2.9157583190723404</v>
      </c>
      <c r="Z105" s="19">
        <f t="shared" ca="1" si="45"/>
        <v>101.44583462312437</v>
      </c>
      <c r="AA105" s="24">
        <f t="shared" ca="1" si="49"/>
        <v>-5.0362102697179001E-3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1.237269634348781E-3</v>
      </c>
      <c r="AE105" s="24">
        <f>+d1d10index!Y90</f>
        <v>5.2461441101228079E-3</v>
      </c>
      <c r="AG105" s="190">
        <f t="shared" ca="1" si="57"/>
        <v>4.8448488636365639E-3</v>
      </c>
      <c r="AH105" s="190">
        <f ca="1">+d1d10_y!AM90</f>
        <v>1.148886808192362E-3</v>
      </c>
      <c r="AJ105">
        <f>+d1d10index!I90</f>
        <v>102.15707021227499</v>
      </c>
      <c r="AK105" s="19">
        <f t="shared" ca="1" si="47"/>
        <v>101.44583462312437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50.716732072126376</v>
      </c>
      <c r="AP105">
        <f t="shared" ca="1" si="51"/>
        <v>49.979650632533357</v>
      </c>
      <c r="AR105" s="24">
        <f t="shared" ca="1" si="52"/>
        <v>1.6750874864837613</v>
      </c>
      <c r="AS105" s="24">
        <f t="shared" ca="1" si="53"/>
        <v>0.73708143959301964</v>
      </c>
    </row>
    <row r="106" spans="2:45" x14ac:dyDescent="0.2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5530.6350000000002</v>
      </c>
      <c r="E106" s="71" cm="1">
        <f t="array" aca="1" ref="E106" ca="1">INDIRECT(_xlfn.CONCAT(E$18,"!$P",$B106))</f>
        <v>5679.69</v>
      </c>
      <c r="F106" s="71" cm="1">
        <f t="array" aca="1" ref="F106" ca="1">INDIRECT(_xlfn.CONCAT(F$18,"!$P",$B106))</f>
        <v>5653.9530000000004</v>
      </c>
      <c r="G106" s="71" cm="1">
        <f t="array" aca="1" ref="G106" ca="1">INDIRECT(_xlfn.CONCAT(G$18,"!$P",$B106))</f>
        <v>5737.442</v>
      </c>
      <c r="H106" s="71" cm="1">
        <f t="array" aca="1" ref="H106" ca="1">INDIRECT(_xlfn.CONCAT(H$18,"!$P",$B106))</f>
        <v>5823.9409999999998</v>
      </c>
      <c r="I106" s="71" cm="1">
        <f t="array" aca="1" ref="I106" ca="1">INDIRECT(_xlfn.CONCAT(I$18,"!$P",$B106))</f>
        <v>5486.3940000000002</v>
      </c>
      <c r="J106" s="71" cm="1">
        <f t="array" aca="1" ref="J106" ca="1">INDIRECT(_xlfn.CONCAT(J$18,"!$P",$B106))</f>
        <v>5612.3990000000003</v>
      </c>
      <c r="K106" s="71"/>
      <c r="L106" s="71">
        <f t="shared" ca="1" si="35"/>
        <v>5641.7110590908278</v>
      </c>
      <c r="M106" s="71">
        <f t="shared" ca="1" si="36"/>
        <v>5635.9312043773889</v>
      </c>
      <c r="N106" s="71">
        <f t="shared" ca="1" si="37"/>
        <v>5629.4651636318877</v>
      </c>
      <c r="O106" s="71">
        <f t="shared" ca="1" si="38"/>
        <v>5625.0949594272097</v>
      </c>
      <c r="P106" s="71">
        <f t="shared" ca="1" si="39"/>
        <v>5626.9205530836807</v>
      </c>
      <c r="Q106" s="71">
        <f t="shared" ca="1" si="40"/>
        <v>5617.4508996030472</v>
      </c>
      <c r="R106" s="71">
        <f t="shared" ca="1" si="41"/>
        <v>5612.4573743773335</v>
      </c>
      <c r="S106" s="71">
        <f t="shared" ca="1" si="42"/>
        <v>5608.2337837437963</v>
      </c>
      <c r="T106" s="71">
        <f t="shared" ca="1" si="43"/>
        <v>5599.8539599834949</v>
      </c>
      <c r="U106" s="71">
        <f t="shared" ca="1" si="44"/>
        <v>5583.8271676384638</v>
      </c>
      <c r="V106" s="34" cm="1">
        <f t="array" aca="1" ref="V106" ca="1">+SUMPRODUCT(_xlfn.ANCHORARRAY($L$17)/100,L106:U106)</f>
        <v>5612.0555828267434</v>
      </c>
      <c r="W106" s="24">
        <f t="shared" ca="1" si="54"/>
        <v>2.9864539076951955</v>
      </c>
      <c r="X106" s="24">
        <f t="shared" ca="1" si="55"/>
        <v>3.0047590171748784</v>
      </c>
      <c r="Z106" s="19">
        <f t="shared" ca="1" si="45"/>
        <v>101.03663472587108</v>
      </c>
      <c r="AA106" s="24">
        <f t="shared" ca="1" si="49"/>
        <v>-4.0336786500252408E-3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-4.5708391943634075E-3</v>
      </c>
      <c r="AE106" s="24">
        <f>+d1d10index!Y91</f>
        <v>-2.9290414780412943E-3</v>
      </c>
      <c r="AG106" s="190">
        <f t="shared" ca="1" si="57"/>
        <v>-1.8305109479682891E-2</v>
      </c>
      <c r="AH106" s="190">
        <f ca="1">+d1d10_y!AM91</f>
        <v>-3.2120728448460589E-2</v>
      </c>
      <c r="AJ106">
        <f>+d1d10index!I91</f>
        <v>101.94429609146741</v>
      </c>
      <c r="AK106" s="19">
        <f t="shared" ca="1" si="47"/>
        <v>101.03663472587108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55.41711059090828</v>
      </c>
      <c r="AP106">
        <f t="shared" ca="1" si="51"/>
        <v>54.838271676384629</v>
      </c>
      <c r="AR106" s="24">
        <f t="shared" ca="1" si="52"/>
        <v>1.589823216612956</v>
      </c>
      <c r="AS106" s="24">
        <f t="shared" ca="1" si="53"/>
        <v>0.57883891452365077</v>
      </c>
    </row>
    <row r="107" spans="2:45" x14ac:dyDescent="0.2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5884.348</v>
      </c>
      <c r="E107" s="71" cm="1">
        <f t="array" aca="1" ref="E107" ca="1">INDIRECT(_xlfn.CONCAT(E$18,"!$P",$B107))</f>
        <v>6044.5829999999996</v>
      </c>
      <c r="F107" s="71" cm="1">
        <f t="array" aca="1" ref="F107" ca="1">INDIRECT(_xlfn.CONCAT(F$18,"!$P",$B107))</f>
        <v>6030.93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6165.4780000000001</v>
      </c>
      <c r="I107" s="71" cm="1">
        <f t="array" aca="1" ref="I107" ca="1">INDIRECT(_xlfn.CONCAT(I$18,"!$P",$B107))</f>
        <v>5807.0339999999997</v>
      </c>
      <c r="J107" s="71" cm="1">
        <f t="array" aca="1" ref="J107" ca="1">INDIRECT(_xlfn.CONCAT(J$18,"!$P",$B107))</f>
        <v>5965.893</v>
      </c>
      <c r="K107" s="71"/>
      <c r="L107" s="71">
        <f t="shared" ca="1" si="35"/>
        <v>5989.6984858977603</v>
      </c>
      <c r="M107" s="71">
        <f t="shared" ca="1" si="36"/>
        <v>5986.612031274818</v>
      </c>
      <c r="N107" s="71">
        <f t="shared" ca="1" si="37"/>
        <v>5981.8100709559822</v>
      </c>
      <c r="O107" s="71">
        <f t="shared" ca="1" si="38"/>
        <v>5977.00772727609</v>
      </c>
      <c r="P107" s="71">
        <f t="shared" ca="1" si="39"/>
        <v>5981.1674225683219</v>
      </c>
      <c r="Q107" s="71">
        <f t="shared" ca="1" si="40"/>
        <v>5971.4466919989582</v>
      </c>
      <c r="R107" s="71">
        <f t="shared" ca="1" si="41"/>
        <v>5965.8384233284269</v>
      </c>
      <c r="S107" s="71">
        <f t="shared" ca="1" si="42"/>
        <v>5961.6938124762582</v>
      </c>
      <c r="T107" s="71">
        <f t="shared" ca="1" si="43"/>
        <v>5954.3524866609605</v>
      </c>
      <c r="U107" s="71">
        <f t="shared" ca="1" si="44"/>
        <v>5937.1988453710155</v>
      </c>
      <c r="V107" s="34" cm="1">
        <f t="array" aca="1" ref="V107" ca="1">+SUMPRODUCT(_xlfn.ANCHORARRAY($L$17)/100,L107:U107)</f>
        <v>5965.0581924966027</v>
      </c>
      <c r="W107" s="24">
        <f t="shared" ca="1" si="54"/>
        <v>2.904545721733899</v>
      </c>
      <c r="X107" s="24">
        <f t="shared" ca="1" si="55"/>
        <v>2.9282868291176429</v>
      </c>
      <c r="Z107" s="19">
        <f t="shared" ca="1" si="45"/>
        <v>100.88424932184436</v>
      </c>
      <c r="AA107" s="24">
        <f t="shared" ca="1" si="49"/>
        <v>-1.5082193151044754E-3</v>
      </c>
      <c r="AB107" s="24">
        <f>+d1d10index!Q92</f>
        <v>-2.2297978503676985E-3</v>
      </c>
      <c r="AC107" s="35">
        <f t="shared" si="46"/>
        <v>45383</v>
      </c>
      <c r="AD107" s="24">
        <f t="shared" ca="1" si="56"/>
        <v>-6.043628792013811E-3</v>
      </c>
      <c r="AE107" s="24">
        <f>+d1d10index!Y92</f>
        <v>-1.071325570178816E-2</v>
      </c>
      <c r="AG107" s="190">
        <f t="shared" ca="1" si="57"/>
        <v>-2.3741107383743909E-2</v>
      </c>
      <c r="AH107" s="190">
        <f ca="1">+d1d10_y!AM92</f>
        <v>-7.1510734503237305E-2</v>
      </c>
      <c r="AJ107">
        <f>+d1d10index!I92</f>
        <v>101.7169809191854</v>
      </c>
      <c r="AK107" s="19">
        <f t="shared" ca="1" si="47"/>
        <v>100.88424932184436</v>
      </c>
      <c r="AM107">
        <f ca="1">+NAC_d!BV93/NAC_d!BV$5-1</f>
        <v>58.053908926005569</v>
      </c>
      <c r="AN107">
        <f ca="1">+NAC_d!CE93/NAC_d!CE$5-1</f>
        <v>56.678494631272478</v>
      </c>
      <c r="AO107">
        <f t="shared" ca="1" si="50"/>
        <v>58.896984858977603</v>
      </c>
      <c r="AP107">
        <f t="shared" ca="1" si="51"/>
        <v>58.371988453710145</v>
      </c>
      <c r="AR107" s="24">
        <f t="shared" ca="1" si="52"/>
        <v>1.3754142947330905</v>
      </c>
      <c r="AS107" s="24">
        <f t="shared" ca="1" si="53"/>
        <v>0.5249964052674585</v>
      </c>
    </row>
    <row r="108" spans="2:45" x14ac:dyDescent="0.2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6114.3770000000004</v>
      </c>
      <c r="E108" s="71" cm="1">
        <f t="array" aca="1" ref="E108" ca="1">INDIRECT(_xlfn.CONCAT(E$18,"!$P",$B108))</f>
        <v>6271.7430000000004</v>
      </c>
      <c r="F108" s="71" cm="1">
        <f t="array" aca="1" ref="F108" ca="1">INDIRECT(_xlfn.CONCAT(F$18,"!$P",$B108))</f>
        <v>6238.8410000000003</v>
      </c>
      <c r="G108" s="71" cm="1">
        <f t="array" aca="1" ref="G108" ca="1">INDIRECT(_xlfn.CONCAT(G$18,"!$P",$B108))</f>
        <v>6188.5460000000003</v>
      </c>
      <c r="H108" s="71" cm="1">
        <f t="array" aca="1" ref="H108" ca="1">INDIRECT(_xlfn.CONCAT(H$18,"!$P",$B108))</f>
        <v>6357.8559999999998</v>
      </c>
      <c r="I108" s="71" cm="1">
        <f t="array" aca="1" ref="I108" ca="1">INDIRECT(_xlfn.CONCAT(I$18,"!$P",$B108))</f>
        <v>6032.3670000000002</v>
      </c>
      <c r="J108" s="71" cm="1">
        <f t="array" aca="1" ref="J108" ca="1">INDIRECT(_xlfn.CONCAT(J$18,"!$P",$B108))</f>
        <v>6188.6729999999998</v>
      </c>
      <c r="K108" s="71"/>
      <c r="L108" s="71">
        <f t="shared" ca="1" si="35"/>
        <v>6204.524823243727</v>
      </c>
      <c r="M108" s="71">
        <f t="shared" ca="1" si="36"/>
        <v>6203.7056665208456</v>
      </c>
      <c r="N108" s="71">
        <f t="shared" ca="1" si="37"/>
        <v>6200.7494522793168</v>
      </c>
      <c r="O108" s="71">
        <f t="shared" ca="1" si="38"/>
        <v>6197.0740276660172</v>
      </c>
      <c r="P108" s="71">
        <f t="shared" ca="1" si="39"/>
        <v>6202.5801181097095</v>
      </c>
      <c r="Q108" s="71">
        <f t="shared" ca="1" si="40"/>
        <v>6193.8803799403277</v>
      </c>
      <c r="R108" s="71">
        <f t="shared" ca="1" si="41"/>
        <v>6188.5560479047826</v>
      </c>
      <c r="S108" s="71">
        <f t="shared" ca="1" si="42"/>
        <v>6185.4629947306148</v>
      </c>
      <c r="T108" s="71">
        <f t="shared" ca="1" si="43"/>
        <v>6179.7252421008579</v>
      </c>
      <c r="U108" s="71">
        <f t="shared" ca="1" si="44"/>
        <v>6163.3865776594021</v>
      </c>
      <c r="V108" s="34" cm="1">
        <f t="array" aca="1" ref="V108" ca="1">+SUMPRODUCT(_xlfn.ANCHORARRAY($L$17)/100,L108:U108)</f>
        <v>6187.4702475849808</v>
      </c>
      <c r="W108" s="24">
        <f t="shared" ca="1" si="54"/>
        <v>2.7533860772017897</v>
      </c>
      <c r="X108" s="24">
        <f t="shared" ca="1" si="55"/>
        <v>2.7813123829914836</v>
      </c>
      <c r="Z108" s="19">
        <f t="shared" ca="1" si="45"/>
        <v>100.667461712258</v>
      </c>
      <c r="AA108" s="24">
        <f t="shared" ca="1" si="49"/>
        <v>-2.1488746860252039E-3</v>
      </c>
      <c r="AB108" s="24">
        <f>+d1d10index!Q93</f>
        <v>2.379116953691085E-3</v>
      </c>
      <c r="AC108" s="35">
        <f t="shared" si="46"/>
        <v>45413</v>
      </c>
      <c r="AD108" s="24">
        <f t="shared" ca="1" si="56"/>
        <v>-7.385347456430158E-3</v>
      </c>
      <c r="AE108" s="24">
        <f>+d1d10index!Y93</f>
        <v>-3.3140963706518312E-3</v>
      </c>
      <c r="AG108" s="190">
        <f t="shared" ca="1" si="57"/>
        <v>-2.7926305789693906E-2</v>
      </c>
      <c r="AH108" s="190">
        <f ca="1">+d1d10_y!AM93</f>
        <v>-3.875344651874757E-2</v>
      </c>
      <c r="AJ108">
        <f>+d1d10index!I93</f>
        <v>101.95897751296852</v>
      </c>
      <c r="AK108" s="19">
        <f t="shared" ca="1" si="47"/>
        <v>100.667461712258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61.045248232437274</v>
      </c>
      <c r="AP108">
        <f t="shared" ca="1" si="51"/>
        <v>60.633865776594014</v>
      </c>
      <c r="AR108" s="24">
        <f t="shared" ca="1" si="52"/>
        <v>1.5463834125188498</v>
      </c>
      <c r="AS108" s="24">
        <f t="shared" ca="1" si="53"/>
        <v>0.41138245584325972</v>
      </c>
    </row>
    <row r="109" spans="2:45" x14ac:dyDescent="0.2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6350.2439999999997</v>
      </c>
      <c r="E109" s="71" cm="1">
        <f t="array" aca="1" ref="E109" ca="1">INDIRECT(_xlfn.CONCAT(E$18,"!$P",$B109))</f>
        <v>6503.4830000000002</v>
      </c>
      <c r="F109" s="71" cm="1">
        <f t="array" aca="1" ref="F109" ca="1">INDIRECT(_xlfn.CONCAT(F$18,"!$P",$B109))</f>
        <v>6428.7070000000003</v>
      </c>
      <c r="G109" s="71" cm="1">
        <f t="array" aca="1" ref="G109" ca="1">INDIRECT(_xlfn.CONCAT(G$18,"!$P",$B109))</f>
        <v>6380.12</v>
      </c>
      <c r="H109" s="71" cm="1">
        <f t="array" aca="1" ref="H109" ca="1">INDIRECT(_xlfn.CONCAT(H$18,"!$P",$B109))</f>
        <v>6557.5709999999999</v>
      </c>
      <c r="I109" s="71" cm="1">
        <f t="array" aca="1" ref="I109" ca="1">INDIRECT(_xlfn.CONCAT(I$18,"!$P",$B109))</f>
        <v>6236.8549999999996</v>
      </c>
      <c r="J109" s="71" cm="1">
        <f t="array" aca="1" ref="J109" ca="1">INDIRECT(_xlfn.CONCAT(J$18,"!$P",$B109))</f>
        <v>6414.6580000000004</v>
      </c>
      <c r="K109" s="71"/>
      <c r="L109" s="71">
        <f t="shared" ca="1" si="35"/>
        <v>6421.8598997540039</v>
      </c>
      <c r="M109" s="71">
        <f t="shared" ca="1" si="36"/>
        <v>6422.8720964770519</v>
      </c>
      <c r="N109" s="71">
        <f t="shared" ca="1" si="37"/>
        <v>6422.0741910603365</v>
      </c>
      <c r="O109" s="71">
        <f t="shared" ca="1" si="38"/>
        <v>6419.9959619466217</v>
      </c>
      <c r="P109" s="71">
        <f t="shared" ca="1" si="39"/>
        <v>6427.1824879042215</v>
      </c>
      <c r="Q109" s="71">
        <f t="shared" ca="1" si="40"/>
        <v>6418.769993416634</v>
      </c>
      <c r="R109" s="71">
        <f t="shared" ca="1" si="41"/>
        <v>6413.7266260669394</v>
      </c>
      <c r="S109" s="71">
        <f t="shared" ca="1" si="42"/>
        <v>6412.2439820074351</v>
      </c>
      <c r="T109" s="71">
        <f t="shared" ca="1" si="43"/>
        <v>6407.9447830824674</v>
      </c>
      <c r="U109" s="71">
        <f t="shared" ca="1" si="44"/>
        <v>6392.1860207986656</v>
      </c>
      <c r="V109" s="34" cm="1">
        <f t="array" aca="1" ref="V109" ca="1">+SUMPRODUCT(_xlfn.ANCHORARRAY($L$17)/100,L109:U109)</f>
        <v>6412.5506474710846</v>
      </c>
      <c r="W109" s="24">
        <f t="shared" ca="1" si="54"/>
        <v>2.6496235689051639</v>
      </c>
      <c r="X109" s="24">
        <f t="shared" ca="1" si="55"/>
        <v>2.6820446908735947</v>
      </c>
      <c r="Z109" s="19">
        <f t="shared" ca="1" si="45"/>
        <v>100.46422114216931</v>
      </c>
      <c r="AA109" s="24">
        <f t="shared" ca="1" si="49"/>
        <v>-2.0189301153695771E-3</v>
      </c>
      <c r="AB109" s="24">
        <f>+d1d10index!Q94</f>
        <v>-3.5071205799428462E-3</v>
      </c>
      <c r="AC109" s="35">
        <f t="shared" si="46"/>
        <v>45444</v>
      </c>
      <c r="AD109" s="24">
        <f t="shared" ca="1" si="56"/>
        <v>-8.8051951267159589E-3</v>
      </c>
      <c r="AE109" s="24">
        <f>+d1d10index!Y94</f>
        <v>-4.982538595031949E-4</v>
      </c>
      <c r="AG109" s="190">
        <f t="shared" ca="1" si="57"/>
        <v>-3.2421121968430722E-2</v>
      </c>
      <c r="AH109" s="190">
        <f ca="1">+d1d10_y!AM94</f>
        <v>-2.8525492960538301E-2</v>
      </c>
      <c r="AJ109">
        <f>+d1d10index!I94</f>
        <v>101.60139508462285</v>
      </c>
      <c r="AK109" s="19">
        <f t="shared" ca="1" si="47"/>
        <v>100.46422114216931</v>
      </c>
      <c r="AM109">
        <f ca="1">+NAC_d!BV95/NAC_d!BV$5-1</f>
        <v>63.283957375650104</v>
      </c>
      <c r="AN109">
        <f ca="1">+NAC_d!CE95/NAC_d!CE$5-1</f>
        <v>61.86036804728171</v>
      </c>
      <c r="AO109">
        <f t="shared" ca="1" si="50"/>
        <v>63.218598997540042</v>
      </c>
      <c r="AP109">
        <f t="shared" ca="1" si="51"/>
        <v>62.921860207986647</v>
      </c>
      <c r="AR109" s="24">
        <f t="shared" ca="1" si="52"/>
        <v>1.4235893283683936</v>
      </c>
      <c r="AS109" s="24">
        <f t="shared" ca="1" si="53"/>
        <v>0.29673878955339461</v>
      </c>
    </row>
    <row r="110" spans="2:45" x14ac:dyDescent="0.2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6597.5519999999997</v>
      </c>
      <c r="E110" s="71" cm="1">
        <f t="array" aca="1" ref="E110" ca="1">INDIRECT(_xlfn.CONCAT(E$18,"!$P",$B110))</f>
        <v>6744.5450000000001</v>
      </c>
      <c r="F110" s="71" cm="1">
        <f t="array" aca="1" ref="F110" ca="1">INDIRECT(_xlfn.CONCAT(F$18,"!$P",$B110))</f>
        <v>6654.223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6836.7209999999995</v>
      </c>
      <c r="I110" s="71" cm="1">
        <f t="array" aca="1" ref="I110" ca="1">INDIRECT(_xlfn.CONCAT(I$18,"!$P",$B110))</f>
        <v>6467.4620000000004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6660.1989244350407</v>
      </c>
      <c r="M110" s="71">
        <f t="shared" ca="1" si="36"/>
        <v>6663.0048509384987</v>
      </c>
      <c r="N110" s="71">
        <f t="shared" ca="1" si="37"/>
        <v>6663.751096197615</v>
      </c>
      <c r="O110" s="71">
        <f t="shared" ca="1" si="38"/>
        <v>6662.6786237031311</v>
      </c>
      <c r="P110" s="71">
        <f t="shared" ca="1" si="39"/>
        <v>6670.3723641119504</v>
      </c>
      <c r="Q110" s="71">
        <f t="shared" ca="1" si="40"/>
        <v>6661.944746020311</v>
      </c>
      <c r="R110" s="71">
        <f t="shared" ca="1" si="41"/>
        <v>6657.0954126472643</v>
      </c>
      <c r="S110" s="71">
        <f t="shared" ca="1" si="42"/>
        <v>6656.1053270371222</v>
      </c>
      <c r="T110" s="71">
        <f t="shared" ca="1" si="43"/>
        <v>6651.6261520644512</v>
      </c>
      <c r="U110" s="71">
        <f t="shared" ca="1" si="44"/>
        <v>6636.4071913467533</v>
      </c>
      <c r="V110" s="34" cm="1">
        <f t="array" aca="1" ref="V110" ca="1">+SUMPRODUCT(_xlfn.ANCHORARRAY($L$17)/100,L110:U110)</f>
        <v>6655.4693294449189</v>
      </c>
      <c r="W110" s="24">
        <f t="shared" ref="W110:W122" ca="1" si="59">+L110/L98-1</f>
        <v>2.5555899361720993</v>
      </c>
      <c r="X110" s="24">
        <f t="shared" ref="X110:X122" ca="1" si="60">+U110/U98-1</f>
        <v>2.5876636982906462</v>
      </c>
      <c r="Z110" s="19">
        <f t="shared" ref="Z110:Z122" ca="1" si="61">+L110/U110*100</f>
        <v>100.35850321419863</v>
      </c>
      <c r="AA110" s="24">
        <f t="shared" ref="AA110:AA122" ca="1" si="62">+Z110/Z109-1</f>
        <v>-1.0522943070555568E-3</v>
      </c>
      <c r="AB110" s="24">
        <f>+d1d10index!Q95</f>
        <v>-4.4211450450812873E-3</v>
      </c>
      <c r="AC110" s="35">
        <f t="shared" ref="AC110:AC122" si="63">+C110</f>
        <v>45474</v>
      </c>
      <c r="AD110" s="24">
        <f t="shared" ref="AD110:AD122" ca="1" si="64">+Z110/Z98-1</f>
        <v>-8.9400135619814858E-3</v>
      </c>
      <c r="AE110" s="24">
        <f>+d1d10index!Y95</f>
        <v>-5.5460387291039748E-4</v>
      </c>
      <c r="AG110" s="190">
        <f t="shared" ref="AG110:AG122" ca="1" si="65">+W110-X110</f>
        <v>-3.2073762118546956E-2</v>
      </c>
      <c r="AH110" s="190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100.35850321419863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65.601989244350406</v>
      </c>
      <c r="AP110">
        <f t="shared" ref="AP110:AP122" ca="1" si="68">+U110/$U$19-1</f>
        <v>65.364071913467527</v>
      </c>
      <c r="AR110" s="24">
        <f t="shared" ref="AR110:AR122" ca="1" si="69">+AM110-AN110</f>
        <v>1.2265418169852325</v>
      </c>
      <c r="AS110" s="24">
        <f t="shared" ref="AS110:AS122" ca="1" si="70">+AO110-AP110</f>
        <v>0.2379173308828797</v>
      </c>
    </row>
    <row r="111" spans="2:45" x14ac:dyDescent="0.2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6880.7830000000004</v>
      </c>
      <c r="E111" s="71" cm="1">
        <f t="array" aca="1" ref="E111" ca="1">INDIRECT(_xlfn.CONCAT(E$18,"!$P",$B111))</f>
        <v>7016.4719999999998</v>
      </c>
      <c r="F111" s="71" cm="1">
        <f t="array" aca="1" ref="F111" ca="1">INDIRECT(_xlfn.CONCAT(F$18,"!$P",$B111))</f>
        <v>6893.5550000000003</v>
      </c>
      <c r="G111" s="71" cm="1">
        <f t="array" aca="1" ref="G111" ca="1">INDIRECT(_xlfn.CONCAT(G$18,"!$P",$B111))</f>
        <v>6850.5469999999996</v>
      </c>
      <c r="H111" s="71" cm="1">
        <f t="array" aca="1" ref="H111" ca="1">INDIRECT(_xlfn.CONCAT(H$18,"!$P",$B111))</f>
        <v>7104.0810000000001</v>
      </c>
      <c r="I111" s="71" cm="1">
        <f t="array" aca="1" ref="I111" ca="1">INDIRECT(_xlfn.CONCAT(I$18,"!$P",$B111))</f>
        <v>6745.4679999999998</v>
      </c>
      <c r="J111" s="71" cm="1">
        <f t="array" aca="1" ref="J111" ca="1">INDIRECT(_xlfn.CONCAT(J$18,"!$P",$B111))</f>
        <v>6931.7979999999998</v>
      </c>
      <c r="K111" s="71"/>
      <c r="L111" s="71">
        <f t="shared" ca="1" si="58"/>
        <v>6928.6708867709322</v>
      </c>
      <c r="M111" s="71">
        <f t="shared" ca="1" si="36"/>
        <v>6932.5785452121745</v>
      </c>
      <c r="N111" s="71">
        <f t="shared" ca="1" si="37"/>
        <v>6934.7429270413149</v>
      </c>
      <c r="O111" s="71">
        <f t="shared" ca="1" si="38"/>
        <v>6935.2557872217249</v>
      </c>
      <c r="P111" s="71">
        <f t="shared" ca="1" si="39"/>
        <v>6943.2727989269915</v>
      </c>
      <c r="Q111" s="71">
        <f t="shared" ca="1" si="40"/>
        <v>6935.550540162084</v>
      </c>
      <c r="R111" s="71">
        <f t="shared" ca="1" si="41"/>
        <v>6931.2938369297462</v>
      </c>
      <c r="S111" s="71">
        <f t="shared" ca="1" si="42"/>
        <v>6931.4870545135891</v>
      </c>
      <c r="T111" s="71">
        <f t="shared" ca="1" si="43"/>
        <v>6927.7694321202944</v>
      </c>
      <c r="U111" s="71">
        <f ca="1">+SUMPRODUCT($D$13:$I$13,$D111:$I111)/$J$13</f>
        <v>6913.925129478037</v>
      </c>
      <c r="V111" s="34" cm="1">
        <f t="array" aca="1" ref="V111" ca="1">+SUMPRODUCT(_xlfn.ANCHORARRAY($L$17)/100,L111:U111)</f>
        <v>6929.5323657476738</v>
      </c>
      <c r="W111" s="24">
        <f t="shared" ca="1" si="59"/>
        <v>2.2399424826645404</v>
      </c>
      <c r="X111" s="24">
        <f t="shared" ca="1" si="60"/>
        <v>2.2892104509576057</v>
      </c>
      <c r="Z111" s="19">
        <f t="shared" ca="1" si="61"/>
        <v>100.21327620731711</v>
      </c>
      <c r="AA111" s="24">
        <f t="shared" ca="1" si="62"/>
        <v>-1.4470822324996746E-3</v>
      </c>
      <c r="AB111" s="24">
        <f>+d1d10index!Q96</f>
        <v>-1.370089166576105E-3</v>
      </c>
      <c r="AC111" s="35">
        <f t="shared" si="63"/>
        <v>45505</v>
      </c>
      <c r="AD111" s="24">
        <f t="shared" ca="1" si="64"/>
        <v>-1.49786609971162E-2</v>
      </c>
      <c r="AE111" s="24">
        <f>+d1d10index!Y96</f>
        <v>-9.005977587851377E-3</v>
      </c>
      <c r="AG111" s="190">
        <f t="shared" ca="1" si="65"/>
        <v>-4.9267968293065234E-2</v>
      </c>
      <c r="AH111" s="190">
        <f ca="1">+d1d10_y!AM96</f>
        <v>-5.4001699348873E-2</v>
      </c>
      <c r="AJ111">
        <f>+d1d10index!I96</f>
        <v>101.0136130459809</v>
      </c>
      <c r="AK111" s="19">
        <f t="shared" ca="1" si="66"/>
        <v>100.21327620731711</v>
      </c>
      <c r="AM111">
        <f ca="1">+NAC_d!BV97/NAC_d!BV$5-1</f>
        <v>68.541999664027031</v>
      </c>
      <c r="AN111">
        <f ca="1">+NAC_d!CE97/NAC_d!CE$5-1</f>
        <v>67.296046971347792</v>
      </c>
      <c r="AO111">
        <f t="shared" ca="1" si="67"/>
        <v>68.286708867709322</v>
      </c>
      <c r="AP111">
        <f t="shared" ca="1" si="68"/>
        <v>68.139251294780365</v>
      </c>
      <c r="AR111" s="24">
        <f t="shared" ca="1" si="69"/>
        <v>1.2459526926792392</v>
      </c>
      <c r="AS111" s="24">
        <f t="shared" ca="1" si="70"/>
        <v>0.14745757292895689</v>
      </c>
    </row>
    <row r="112" spans="2:45" x14ac:dyDescent="0.2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7117.183</v>
      </c>
      <c r="E112" s="71" cm="1">
        <f t="array" aca="1" ref="E112" ca="1">INDIRECT(_xlfn.CONCAT(E$18,"!$P",$B112))</f>
        <v>7238.5780000000004</v>
      </c>
      <c r="F112" s="71" cm="1">
        <f t="array" aca="1" ref="F112" ca="1">INDIRECT(_xlfn.CONCAT(F$18,"!$P",$B112))</f>
        <v>7102.4160000000002</v>
      </c>
      <c r="G112" s="71" cm="1">
        <f t="array" aca="1" ref="G112" ca="1">INDIRECT(_xlfn.CONCAT(G$18,"!$P",$B112))</f>
        <v>7062.5910000000003</v>
      </c>
      <c r="H112" s="71" cm="1">
        <f t="array" aca="1" ref="H112" ca="1">INDIRECT(_xlfn.CONCAT(H$18,"!$P",$B112))</f>
        <v>7312.5110000000004</v>
      </c>
      <c r="I112" s="71" cm="1">
        <f t="array" aca="1" ref="I112" ca="1">INDIRECT(_xlfn.CONCAT(I$18,"!$P",$B112))</f>
        <v>6960.7089999999998</v>
      </c>
      <c r="J112" s="71" cm="1">
        <f t="array" aca="1" ref="J112" ca="1">INDIRECT(_xlfn.CONCAT(J$18,"!$P",$B112))</f>
        <v>7157.9269999999997</v>
      </c>
      <c r="K112" s="71"/>
      <c r="L112" s="71">
        <f t="shared" ca="1" si="58"/>
        <v>7150.3550473750447</v>
      </c>
      <c r="M112" s="71">
        <f t="shared" ca="1" si="36"/>
        <v>7154.9971317401541</v>
      </c>
      <c r="N112" s="71">
        <f t="shared" ca="1" si="37"/>
        <v>7158.3543069565758</v>
      </c>
      <c r="O112" s="71">
        <f t="shared" ca="1" si="38"/>
        <v>7159.6338003787087</v>
      </c>
      <c r="P112" s="71">
        <f t="shared" ca="1" si="39"/>
        <v>7168.0884575566151</v>
      </c>
      <c r="Q112" s="71">
        <f t="shared" ca="1" si="40"/>
        <v>7160.717356739312</v>
      </c>
      <c r="R112" s="71">
        <f t="shared" ca="1" si="41"/>
        <v>7156.8697703552507</v>
      </c>
      <c r="S112" s="71">
        <f t="shared" ca="1" si="42"/>
        <v>7157.9302431337601</v>
      </c>
      <c r="T112" s="71">
        <f t="shared" ca="1" si="43"/>
        <v>7155.0599527837267</v>
      </c>
      <c r="U112" s="71">
        <f ca="1">+SUMPRODUCT($D$13:$I$13,$D112:$I112)/$J$13</f>
        <v>7142.4821338898555</v>
      </c>
      <c r="V112" s="34" cm="1">
        <f t="array" aca="1" ref="V112" ca="1">+SUMPRODUCT(_xlfn.ANCHORARRAY($L$17)/100,L112:U112)</f>
        <v>7155.2290254578365</v>
      </c>
      <c r="W112" s="24">
        <f t="shared" ca="1" si="59"/>
        <v>1.942074145843808</v>
      </c>
      <c r="X112" s="24">
        <f t="shared" ca="1" si="60"/>
        <v>1.9988835340880904</v>
      </c>
      <c r="Z112" s="19">
        <f t="shared" ca="1" si="61"/>
        <v>100.11022657582626</v>
      </c>
      <c r="AA112" s="24">
        <f t="shared" ca="1" si="62"/>
        <v>-1.0283031888674854E-3</v>
      </c>
      <c r="AB112" s="24">
        <f>+d1d10index!Q97</f>
        <v>-1.8566038195499956E-3</v>
      </c>
      <c r="AC112" s="35">
        <f t="shared" si="63"/>
        <v>45536</v>
      </c>
      <c r="AD112" s="24">
        <f t="shared" ca="1" si="64"/>
        <v>-1.8943512676812602E-2</v>
      </c>
      <c r="AE112" s="24">
        <f>+d1d10index!Y97</f>
        <v>-1.6845502583867855E-2</v>
      </c>
      <c r="AG112" s="190">
        <f t="shared" ca="1" si="65"/>
        <v>-5.6809388244282388E-2</v>
      </c>
      <c r="AH112" s="190">
        <f ca="1">+d1d10_y!AM97</f>
        <v>-8.1295710952201006E-2</v>
      </c>
      <c r="AJ112">
        <f>+d1d10index!I97</f>
        <v>100.82607078617319</v>
      </c>
      <c r="AK112" s="19">
        <f t="shared" ca="1" si="66"/>
        <v>100.11022657582626</v>
      </c>
      <c r="AM112">
        <f ca="1">+NAC_d!BV98/NAC_d!BV$5-1</f>
        <v>70.831082612676937</v>
      </c>
      <c r="AN112">
        <f ca="1">+NAC_d!CE98/NAC_d!CE$5-1</f>
        <v>69.741723364771872</v>
      </c>
      <c r="AO112">
        <f t="shared" ca="1" si="67"/>
        <v>70.503550473750451</v>
      </c>
      <c r="AP112">
        <f t="shared" ca="1" si="68"/>
        <v>70.424821338898539</v>
      </c>
      <c r="AR112" s="24">
        <f t="shared" ca="1" si="69"/>
        <v>1.0893592479050653</v>
      </c>
      <c r="AS112" s="24">
        <f t="shared" ca="1" si="70"/>
        <v>7.8729134851911908E-2</v>
      </c>
    </row>
    <row r="113" spans="2:45" x14ac:dyDescent="0.2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7336.5029999999997</v>
      </c>
      <c r="E113" s="71" cm="1">
        <f t="array" aca="1" ref="E113" ca="1">INDIRECT(_xlfn.CONCAT(E$18,"!$P",$B113))</f>
        <v>7440.4639999999999</v>
      </c>
      <c r="F113" s="71" cm="1">
        <f t="array" aca="1" ref="F113" ca="1">INDIRECT(_xlfn.CONCAT(F$18,"!$P",$B113))</f>
        <v>7285.5010000000002</v>
      </c>
      <c r="G113" s="71" cm="1">
        <f t="array" aca="1" ref="G113" ca="1">INDIRECT(_xlfn.CONCAT(G$18,"!$P",$B113))</f>
        <v>7240.335</v>
      </c>
      <c r="H113" s="71" cm="1">
        <f t="array" aca="1" ref="H113" ca="1">INDIRECT(_xlfn.CONCAT(H$18,"!$P",$B113))</f>
        <v>7511.18</v>
      </c>
      <c r="I113" s="71" cm="1">
        <f t="array" aca="1" ref="I113" ca="1">INDIRECT(_xlfn.CONCAT(I$18,"!$P",$B113))</f>
        <v>7200.335</v>
      </c>
      <c r="J113" s="71" cm="1">
        <f t="array" aca="1" ref="J113" ca="1">INDIRECT(_xlfn.CONCAT(J$18,"!$P",$B113))</f>
        <v>7366.7820000000002</v>
      </c>
      <c r="K113" s="71"/>
      <c r="L113" s="71">
        <f t="shared" ca="1" si="58"/>
        <v>7352.2238187385919</v>
      </c>
      <c r="M113" s="71">
        <f t="shared" ca="1" si="36"/>
        <v>7358.7345949873561</v>
      </c>
      <c r="N113" s="71">
        <f t="shared" ca="1" si="37"/>
        <v>7363.6842724611915</v>
      </c>
      <c r="O113" s="71">
        <f t="shared" ca="1" si="38"/>
        <v>7366.6383042065245</v>
      </c>
      <c r="P113" s="71">
        <f t="shared" ca="1" si="39"/>
        <v>7374.9832751068707</v>
      </c>
      <c r="Q113" s="71">
        <f t="shared" ca="1" si="40"/>
        <v>7369.3611110771908</v>
      </c>
      <c r="R113" s="71">
        <f t="shared" ca="1" si="41"/>
        <v>7366.4014411947919</v>
      </c>
      <c r="S113" s="71">
        <f t="shared" ca="1" si="42"/>
        <v>7368.4647781346639</v>
      </c>
      <c r="T113" s="71">
        <f t="shared" ca="1" si="43"/>
        <v>7366.7089838648899</v>
      </c>
      <c r="U113" s="71">
        <f t="shared" ref="U113:U136" ca="1" si="71">+SUMPRODUCT($D$13:$I$13,$D113:$I113)/$J$13</f>
        <v>7356.5059680473742</v>
      </c>
      <c r="V113" s="34" cm="1">
        <f t="array" aca="1" ref="V113" ca="1">+SUMPRODUCT(_xlfn.ANCHORARRAY($L$17)/100,L113:U113)</f>
        <v>7364.3742350366301</v>
      </c>
      <c r="W113" s="24">
        <f t="shared" ca="1" si="59"/>
        <v>1.785617670396328</v>
      </c>
      <c r="X113" s="24">
        <f t="shared" ca="1" si="60"/>
        <v>1.8354912724844117</v>
      </c>
      <c r="Z113" s="19">
        <f t="shared" ca="1" si="61"/>
        <v>99.941790989807103</v>
      </c>
      <c r="AA113" s="24">
        <f t="shared" ca="1" si="62"/>
        <v>-1.6825012966240616E-3</v>
      </c>
      <c r="AB113" s="24">
        <f>+d1d10index!Q98</f>
        <v>-4.27802770770358E-3</v>
      </c>
      <c r="AC113" s="35">
        <f t="shared" si="63"/>
        <v>45566</v>
      </c>
      <c r="AD113" s="24">
        <f t="shared" ca="1" si="64"/>
        <v>-1.7589051524177446E-2</v>
      </c>
      <c r="AE113" s="24">
        <f>+d1d10index!Y98</f>
        <v>-2.0019545658155669E-2</v>
      </c>
      <c r="AG113" s="190">
        <f t="shared" ca="1" si="65"/>
        <v>-4.9873602088083668E-2</v>
      </c>
      <c r="AH113" s="190">
        <f ca="1">+d1d10_y!AM98</f>
        <v>-8.3310099462786003E-2</v>
      </c>
      <c r="AJ113">
        <f>+d1d10index!I98</f>
        <v>100.39473406169105</v>
      </c>
      <c r="AK113" s="19">
        <f t="shared" ca="1" si="66"/>
        <v>99.941790989807103</v>
      </c>
      <c r="AM113">
        <f ca="1">+NAC_d!BV99/NAC_d!BV$5-1</f>
        <v>72.567661416007326</v>
      </c>
      <c r="AN113">
        <f ca="1">+NAC_d!CE99/NAC_d!CE$5-1</f>
        <v>71.816736379228672</v>
      </c>
      <c r="AO113">
        <f t="shared" ca="1" si="67"/>
        <v>72.522238187385923</v>
      </c>
      <c r="AP113">
        <f t="shared" ca="1" si="68"/>
        <v>72.565059680473738</v>
      </c>
      <c r="AR113" s="24">
        <f t="shared" ca="1" si="69"/>
        <v>0.75092503677865352</v>
      </c>
      <c r="AS113" s="24">
        <f t="shared" ca="1" si="70"/>
        <v>-4.2821493087814133E-2</v>
      </c>
    </row>
    <row r="114" spans="2:45" x14ac:dyDescent="0.2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7543.8590000000004</v>
      </c>
      <c r="E114" s="71" cm="1">
        <f t="array" aca="1" ref="E114" ca="1">INDIRECT(_xlfn.CONCAT(E$18,"!$P",$B114))</f>
        <v>7635.6220000000003</v>
      </c>
      <c r="F114" s="71" cm="1">
        <f t="array" aca="1" ref="F114" ca="1">INDIRECT(_xlfn.CONCAT(F$18,"!$P",$B114))</f>
        <v>7488.3969999999999</v>
      </c>
      <c r="G114" s="71" cm="1">
        <f t="array" aca="1" ref="G114" ca="1">INDIRECT(_xlfn.CONCAT(G$18,"!$P",$B114))</f>
        <v>7407.2569999999996</v>
      </c>
      <c r="H114" s="71" cm="1">
        <f t="array" aca="1" ref="H114" ca="1">INDIRECT(_xlfn.CONCAT(H$18,"!$P",$B114))</f>
        <v>7682.8540000000003</v>
      </c>
      <c r="I114" s="71" cm="1">
        <f t="array" aca="1" ref="I114" ca="1">INDIRECT(_xlfn.CONCAT(I$18,"!$P",$B114))</f>
        <v>7425.1369999999997</v>
      </c>
      <c r="J114" s="71" cm="1">
        <f t="array" aca="1" ref="J114" ca="1">INDIRECT(_xlfn.CONCAT(J$18,"!$P",$B114))</f>
        <v>7566.7780000000002</v>
      </c>
      <c r="K114" s="71"/>
      <c r="L114" s="71">
        <f t="shared" ca="1" si="58"/>
        <v>7547.7582740629468</v>
      </c>
      <c r="M114" s="71">
        <f t="shared" ca="1" si="36"/>
        <v>7555.6716373396121</v>
      </c>
      <c r="N114" s="71">
        <f t="shared" ca="1" si="37"/>
        <v>7561.5414032782655</v>
      </c>
      <c r="O114" s="71">
        <f t="shared" ca="1" si="38"/>
        <v>7564.9709182342467</v>
      </c>
      <c r="P114" s="71">
        <f t="shared" ca="1" si="39"/>
        <v>7573.3847845206219</v>
      </c>
      <c r="Q114" s="71">
        <f t="shared" ca="1" si="40"/>
        <v>7569.2578468104084</v>
      </c>
      <c r="R114" s="71">
        <f t="shared" ca="1" si="41"/>
        <v>7566.8008775483904</v>
      </c>
      <c r="S114" s="71">
        <f t="shared" ca="1" si="42"/>
        <v>7569.2359214518738</v>
      </c>
      <c r="T114" s="71">
        <f t="shared" ca="1" si="43"/>
        <v>7568.7342837959823</v>
      </c>
      <c r="U114" s="71">
        <f t="shared" ca="1" si="71"/>
        <v>7560.216359469945</v>
      </c>
      <c r="V114" s="34" cm="1">
        <f t="array" aca="1" ref="V114" ca="1">+SUMPRODUCT(_xlfn.ANCHORARRAY($L$17)/100,L114:U114)</f>
        <v>7564.5874714389738</v>
      </c>
      <c r="W114" s="24">
        <f t="shared" ca="1" si="59"/>
        <v>1.5253733225442279</v>
      </c>
      <c r="X114" s="24">
        <f t="shared" ca="1" si="60"/>
        <v>1.5683127247263053</v>
      </c>
      <c r="Z114" s="19">
        <f t="shared" ca="1" si="61"/>
        <v>99.835215226461173</v>
      </c>
      <c r="AA114" s="24">
        <f t="shared" ca="1" si="62"/>
        <v>-1.06637836174861E-3</v>
      </c>
      <c r="AB114" s="24">
        <f>+d1d10index!Q99</f>
        <v>-5.6101160111854398E-3</v>
      </c>
      <c r="AC114" s="35">
        <f t="shared" si="63"/>
        <v>45597</v>
      </c>
      <c r="AD114" s="24">
        <f t="shared" ca="1" si="64"/>
        <v>-1.6718915017116309E-2</v>
      </c>
      <c r="AE114" s="24">
        <f>+d1d10index!Y99</f>
        <v>-3.1336940049184192E-2</v>
      </c>
      <c r="AG114" s="190">
        <f t="shared" ca="1" si="65"/>
        <v>-4.293940218207748E-2</v>
      </c>
      <c r="AH114" s="190">
        <f ca="1">+d1d10_y!AM99</f>
        <v>-0.10546766871094171</v>
      </c>
      <c r="AJ114">
        <f>+d1d10index!I99</f>
        <v>99.83150795669286</v>
      </c>
      <c r="AK114" s="19">
        <f t="shared" ca="1" si="66"/>
        <v>99.835215226461173</v>
      </c>
      <c r="AM114">
        <f ca="1">+NAC_d!BV100/NAC_d!BV$5-1</f>
        <v>74.026992538633905</v>
      </c>
      <c r="AN114">
        <f ca="1">+NAC_d!CE100/NAC_d!CE$5-1</f>
        <v>73.791414800620302</v>
      </c>
      <c r="AO114">
        <f t="shared" ca="1" si="67"/>
        <v>74.477582740629472</v>
      </c>
      <c r="AP114">
        <f t="shared" ca="1" si="68"/>
        <v>74.602163594699434</v>
      </c>
      <c r="AR114" s="24">
        <f t="shared" ca="1" si="69"/>
        <v>0.23557773801360327</v>
      </c>
      <c r="AS114" s="24">
        <f t="shared" ca="1" si="70"/>
        <v>-0.12458085406996133</v>
      </c>
    </row>
    <row r="115" spans="2:45" x14ac:dyDescent="0.2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7783.1483853755362</v>
      </c>
      <c r="M115" s="71">
        <f t="shared" ca="1" si="36"/>
        <v>7792.8799299381044</v>
      </c>
      <c r="N115" s="71">
        <f t="shared" ca="1" si="37"/>
        <v>7801.048152070176</v>
      </c>
      <c r="O115" s="71">
        <f t="shared" ca="1" si="38"/>
        <v>7805.3203610730998</v>
      </c>
      <c r="P115" s="71">
        <f t="shared" ca="1" si="39"/>
        <v>7813.8523854263358</v>
      </c>
      <c r="Q115" s="71">
        <f t="shared" ca="1" si="40"/>
        <v>7810.2048131653819</v>
      </c>
      <c r="R115" s="71">
        <f t="shared" ca="1" si="41"/>
        <v>7808.5406386152999</v>
      </c>
      <c r="S115" s="71">
        <f t="shared" ca="1" si="42"/>
        <v>7811.8216406020483</v>
      </c>
      <c r="T115" s="71">
        <f t="shared" ca="1" si="43"/>
        <v>7811.9806669189784</v>
      </c>
      <c r="U115" s="71">
        <f t="shared" ca="1" si="71"/>
        <v>7806.4293039015802</v>
      </c>
      <c r="V115" s="34" cm="1">
        <f t="array" aca="1" ref="V115" ca="1">+SUMPRODUCT(_xlfn.ANCHORARRAY($L$17)/100,L115:U115)</f>
        <v>7806.3490330115246</v>
      </c>
      <c r="W115" s="24">
        <f t="shared" ca="1" si="59"/>
        <v>1.0287388635035852</v>
      </c>
      <c r="X115" s="24">
        <f t="shared" ca="1" si="60"/>
        <v>1.0687946345702208</v>
      </c>
      <c r="Z115" s="19">
        <f t="shared" ca="1" si="61"/>
        <v>99.701772505460227</v>
      </c>
      <c r="AA115" s="24">
        <f t="shared" ca="1" si="62"/>
        <v>-1.3366297723529375E-3</v>
      </c>
      <c r="AB115" s="24">
        <f>+d1d10index!Q100</f>
        <v>-1.3463320531794665E-3</v>
      </c>
      <c r="AC115" s="35">
        <f t="shared" si="63"/>
        <v>45627</v>
      </c>
      <c r="AD115" s="24">
        <f t="shared" ca="1" si="64"/>
        <v>-1.9361888510966874E-2</v>
      </c>
      <c r="AE115" s="24">
        <f>+d1d10index!Y100</f>
        <v>-3.515985381622988E-2</v>
      </c>
      <c r="AG115" s="190">
        <f t="shared" ca="1" si="65"/>
        <v>-4.0055771066635604E-2</v>
      </c>
      <c r="AH115" s="190">
        <f ca="1">+d1d10_y!AM100</f>
        <v>-0.10306516840305857</v>
      </c>
      <c r="AJ115">
        <f>+d1d10index!I100</f>
        <v>99.697101597613525</v>
      </c>
      <c r="AK115" s="19">
        <f t="shared" ca="1" si="66"/>
        <v>99.701772505460227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76.831483853755358</v>
      </c>
      <c r="AP115">
        <f t="shared" ca="1" si="68"/>
        <v>77.064293039015794</v>
      </c>
      <c r="AR115" s="24">
        <f t="shared" ca="1" si="69"/>
        <v>0.15855538029715888</v>
      </c>
      <c r="AS115" s="24">
        <f t="shared" ca="1" si="70"/>
        <v>-0.23280918526043592</v>
      </c>
    </row>
    <row r="116" spans="2:45" x14ac:dyDescent="0.2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7976.0476966753067</v>
      </c>
      <c r="M116" s="71">
        <f t="shared" ca="1" si="36"/>
        <v>7984.7554564490338</v>
      </c>
      <c r="N116" s="71">
        <f t="shared" ca="1" si="37"/>
        <v>7991.049888343824</v>
      </c>
      <c r="O116" s="71">
        <f t="shared" ca="1" si="38"/>
        <v>7994.3508707658139</v>
      </c>
      <c r="P116" s="71">
        <f t="shared" ca="1" si="39"/>
        <v>8001.5831743028402</v>
      </c>
      <c r="Q116" s="71">
        <f t="shared" ca="1" si="40"/>
        <v>7998.6983889597532</v>
      </c>
      <c r="R116" s="71">
        <f t="shared" ca="1" si="41"/>
        <v>7996.8996658258329</v>
      </c>
      <c r="S116" s="71">
        <f t="shared" ca="1" si="42"/>
        <v>7998.9662239826348</v>
      </c>
      <c r="T116" s="71">
        <f t="shared" ca="1" si="43"/>
        <v>7998.6308749417331</v>
      </c>
      <c r="U116" s="71">
        <f t="shared" ca="1" si="71"/>
        <v>7992.6158117682307</v>
      </c>
      <c r="V116" s="34" cm="1">
        <f t="array" aca="1" ref="V116" ca="1">+SUMPRODUCT(_xlfn.ANCHORARRAY($L$17)/100,L116:U116)</f>
        <v>7994.5497306182424</v>
      </c>
      <c r="W116" s="24">
        <f t="shared" ca="1" si="59"/>
        <v>0.72566920720021622</v>
      </c>
      <c r="X116" s="24">
        <f t="shared" ca="1" si="60"/>
        <v>0.76313549706488781</v>
      </c>
      <c r="Z116" s="19">
        <f t="shared" ca="1" si="61"/>
        <v>99.792707225229947</v>
      </c>
      <c r="AA116" s="24">
        <f t="shared" ca="1" si="62"/>
        <v>9.1206723295456094E-4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-2.1249807474832405E-2</v>
      </c>
      <c r="AE116" s="24">
        <f>+d1d10index!Y101</f>
        <v>-3.1512753908834235E-2</v>
      </c>
      <c r="AG116" s="190">
        <f t="shared" ca="1" si="65"/>
        <v>-3.7466289864671598E-2</v>
      </c>
      <c r="AH116" s="190">
        <f ca="1">+d1d10_y!AM101</f>
        <v>-8.1530160108874039E-2</v>
      </c>
      <c r="AJ116">
        <f>+d1d10index!I101</f>
        <v>99.432919152120974</v>
      </c>
      <c r="AK116" s="19">
        <f t="shared" ca="1" si="66"/>
        <v>99.792707225229947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78.76047696675306</v>
      </c>
      <c r="AP116">
        <f t="shared" ca="1" si="68"/>
        <v>78.926158117682292</v>
      </c>
      <c r="AR116" s="24">
        <f t="shared" ca="1" si="69"/>
        <v>6.4210172146928812E-2</v>
      </c>
      <c r="AS116" s="24">
        <f t="shared" ca="1" si="70"/>
        <v>-0.16568115092923108</v>
      </c>
    </row>
    <row r="117" spans="2:45" x14ac:dyDescent="0.2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8205.4008214490495</v>
      </c>
      <c r="M117" s="71">
        <f t="shared" ca="1" si="36"/>
        <v>8217.150568907311</v>
      </c>
      <c r="N117" s="71">
        <f t="shared" ca="1" si="37"/>
        <v>8224.2302155161015</v>
      </c>
      <c r="O117" s="71">
        <f t="shared" ca="1" si="38"/>
        <v>8228.5280918354183</v>
      </c>
      <c r="P117" s="71">
        <f t="shared" ca="1" si="39"/>
        <v>8236.569011155394</v>
      </c>
      <c r="Q117" s="71">
        <f t="shared" ca="1" si="40"/>
        <v>8234.8419666551963</v>
      </c>
      <c r="R117" s="71">
        <f t="shared" ca="1" si="41"/>
        <v>8232.7797016777022</v>
      </c>
      <c r="S117" s="71">
        <f t="shared" ca="1" si="42"/>
        <v>8234.600625048377</v>
      </c>
      <c r="T117" s="71">
        <f t="shared" ca="1" si="43"/>
        <v>8234.204910213195</v>
      </c>
      <c r="U117" s="71">
        <f t="shared" ca="1" si="71"/>
        <v>8226.8854732674881</v>
      </c>
      <c r="V117" s="34" cm="1">
        <f t="array" aca="1" ref="V117" ca="1">+SUMPRODUCT(_xlfn.ANCHORARRAY($L$17)/100,L117:U117)</f>
        <v>8229.0827922175195</v>
      </c>
      <c r="W117" s="24">
        <f t="shared" ca="1" si="59"/>
        <v>0.58660466210537909</v>
      </c>
      <c r="X117" s="24">
        <f t="shared" ca="1" si="60"/>
        <v>0.61375870002871058</v>
      </c>
      <c r="Z117" s="19">
        <f t="shared" ca="1" si="61"/>
        <v>99.738848293339558</v>
      </c>
      <c r="AA117" s="24">
        <f t="shared" ca="1" si="62"/>
        <v>-5.3970809478920412E-4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-1.6826578795732128E-2</v>
      </c>
      <c r="AE117" s="24">
        <f>+d1d10index!Y102</f>
        <v>-2.3530621791211681E-2</v>
      </c>
      <c r="AG117" s="190">
        <f t="shared" ca="1" si="65"/>
        <v>-2.7154037923331487E-2</v>
      </c>
      <c r="AH117" s="190">
        <f ca="1">+d1d10_y!AM102</f>
        <v>-5.207190242473847E-2</v>
      </c>
      <c r="AJ117">
        <f>+d1d10index!I102</f>
        <v>99.753250829811691</v>
      </c>
      <c r="AK117" s="19">
        <f t="shared" ca="1" si="66"/>
        <v>99.738848293339558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81.054008214490494</v>
      </c>
      <c r="AP117">
        <f t="shared" ca="1" si="68"/>
        <v>81.268854732674868</v>
      </c>
      <c r="AR117" s="24">
        <f t="shared" ca="1" si="69"/>
        <v>0.2561067835725197</v>
      </c>
      <c r="AS117" s="24">
        <f t="shared" ca="1" si="70"/>
        <v>-0.21484651818437328</v>
      </c>
    </row>
    <row r="118" spans="2:45" x14ac:dyDescent="0.2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8471.1929965815525</v>
      </c>
      <c r="M118" s="71">
        <f t="shared" ca="1" si="36"/>
        <v>8482.7497572572465</v>
      </c>
      <c r="N118" s="71">
        <f t="shared" ca="1" si="37"/>
        <v>8489.2290905910995</v>
      </c>
      <c r="O118" s="71">
        <f t="shared" ca="1" si="38"/>
        <v>8491.4070815501655</v>
      </c>
      <c r="P118" s="71">
        <f t="shared" ca="1" si="39"/>
        <v>8500.0121038726556</v>
      </c>
      <c r="Q118" s="71">
        <f t="shared" ca="1" si="40"/>
        <v>8497.7568682710589</v>
      </c>
      <c r="R118" s="71">
        <f t="shared" ca="1" si="41"/>
        <v>8495.0470965444802</v>
      </c>
      <c r="S118" s="71">
        <f t="shared" ca="1" si="42"/>
        <v>8495.8115681976797</v>
      </c>
      <c r="T118" s="71">
        <f t="shared" ca="1" si="43"/>
        <v>8495.7295025185886</v>
      </c>
      <c r="U118" s="71">
        <f t="shared" ca="1" si="71"/>
        <v>8487.53980002752</v>
      </c>
      <c r="V118" s="34" cm="1">
        <f t="array" aca="1" ref="V118" ca="1">+SUMPRODUCT(_xlfn.ANCHORARRAY($L$17)/100,L118:U118)</f>
        <v>8491.6542977676472</v>
      </c>
      <c r="W118" s="24">
        <f t="shared" ca="1" si="59"/>
        <v>0.50152904107547491</v>
      </c>
      <c r="X118" s="24">
        <f t="shared" ca="1" si="60"/>
        <v>0.52002193929242035</v>
      </c>
      <c r="Z118" s="19">
        <f t="shared" ca="1" si="61"/>
        <v>99.807402335292565</v>
      </c>
      <c r="AA118" s="24">
        <f t="shared" ca="1" si="62"/>
        <v>6.8733540767773604E-4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-1.2166204801987157E-2</v>
      </c>
      <c r="AE118" s="24">
        <f>+d1d10index!Y103</f>
        <v>-1.3329339882908742E-2</v>
      </c>
      <c r="AG118" s="190">
        <f t="shared" ca="1" si="65"/>
        <v>-1.8492898216945441E-2</v>
      </c>
      <c r="AH118" s="190">
        <f ca="1">+d1d10_y!AM103</f>
        <v>-3.0405536704033675E-2</v>
      </c>
      <c r="AJ118">
        <f>+d1d10index!I103</f>
        <v>100.58544591974035</v>
      </c>
      <c r="AK118" s="19">
        <f t="shared" ca="1" si="66"/>
        <v>99.807402335292565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83.711929965815528</v>
      </c>
      <c r="AP118">
        <f t="shared" ca="1" si="68"/>
        <v>83.875398000275183</v>
      </c>
      <c r="AR118" s="24">
        <f t="shared" ca="1" si="69"/>
        <v>0.8419727070303793</v>
      </c>
      <c r="AS118" s="24">
        <f t="shared" ca="1" si="70"/>
        <v>-0.16346803445965463</v>
      </c>
    </row>
    <row r="119" spans="2:45" x14ac:dyDescent="0.2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8742.4430758398266</v>
      </c>
      <c r="M119" s="71">
        <f t="shared" ca="1" si="36"/>
        <v>8754.7973775160863</v>
      </c>
      <c r="N119" s="71">
        <f t="shared" ca="1" si="37"/>
        <v>8762.129056450427</v>
      </c>
      <c r="O119" s="71">
        <f t="shared" ca="1" si="38"/>
        <v>8763.9106136031605</v>
      </c>
      <c r="P119" s="71">
        <f t="shared" ca="1" si="39"/>
        <v>8773.8872033231746</v>
      </c>
      <c r="Q119" s="71">
        <f t="shared" ca="1" si="40"/>
        <v>8770.5577911529508</v>
      </c>
      <c r="R119" s="71">
        <f t="shared" ca="1" si="41"/>
        <v>8767.3674251176617</v>
      </c>
      <c r="S119" s="71">
        <f t="shared" ca="1" si="42"/>
        <v>8768.2433561397611</v>
      </c>
      <c r="T119" s="71">
        <f t="shared" ca="1" si="43"/>
        <v>8768.2434374565055</v>
      </c>
      <c r="U119" s="71">
        <f t="shared" ca="1" si="71"/>
        <v>8759.0549376716717</v>
      </c>
      <c r="V119" s="34" cm="1">
        <f t="array" aca="1" ref="V119" ca="1">+SUMPRODUCT(_xlfn.ANCHORARRAY($L$17)/100,L119:U119)</f>
        <v>8764.0210139262363</v>
      </c>
      <c r="W119" s="24">
        <f t="shared" ca="1" si="59"/>
        <v>0.45957982633402517</v>
      </c>
      <c r="X119" s="24">
        <f t="shared" ca="1" si="60"/>
        <v>0.47528408021919955</v>
      </c>
      <c r="Z119" s="19">
        <f t="shared" ca="1" si="61"/>
        <v>99.810346413510899</v>
      </c>
      <c r="AA119" s="24">
        <f t="shared" ca="1" si="62"/>
        <v>2.9497593860172699E-5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-1.0644901613010571E-2</v>
      </c>
      <c r="AE119" s="24">
        <f>+d1d10index!Y104</f>
        <v>-9.6417062670089981E-3</v>
      </c>
      <c r="AG119" s="190">
        <f t="shared" ca="1" si="65"/>
        <v>-1.570425388517438E-2</v>
      </c>
      <c r="AH119" s="190">
        <f ca="1">+d1d10_y!AM104</f>
        <v>-1.8074436173344699E-2</v>
      </c>
      <c r="AJ119">
        <f>+d1d10index!I104</f>
        <v>100.73625566679566</v>
      </c>
      <c r="AK119" s="19">
        <f t="shared" ca="1" si="66"/>
        <v>99.810346413510899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86.424430758398273</v>
      </c>
      <c r="AP119">
        <f t="shared" ca="1" si="68"/>
        <v>86.590549376716709</v>
      </c>
      <c r="AR119" s="24">
        <f t="shared" ca="1" si="69"/>
        <v>0.96979121979943272</v>
      </c>
      <c r="AS119" s="24">
        <f t="shared" ca="1" si="70"/>
        <v>-0.16611861831843555</v>
      </c>
    </row>
    <row r="120" spans="2:45" x14ac:dyDescent="0.2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8931.5728637795073</v>
      </c>
      <c r="M120" s="71">
        <f t="shared" ca="1" si="36"/>
        <v>8944.5986250331571</v>
      </c>
      <c r="N120" s="71">
        <f t="shared" ca="1" si="37"/>
        <v>8952.9025324042468</v>
      </c>
      <c r="O120" s="71">
        <f t="shared" ca="1" si="38"/>
        <v>8955.524448148728</v>
      </c>
      <c r="P120" s="71">
        <f t="shared" ca="1" si="39"/>
        <v>8968.002308075047</v>
      </c>
      <c r="Q120" s="71">
        <f t="shared" ca="1" si="40"/>
        <v>8962.8524444089271</v>
      </c>
      <c r="R120" s="71">
        <f t="shared" ca="1" si="41"/>
        <v>8958.8209202034523</v>
      </c>
      <c r="S120" s="71">
        <f t="shared" ca="1" si="42"/>
        <v>8960.6921621501206</v>
      </c>
      <c r="T120" s="71">
        <f t="shared" ca="1" si="43"/>
        <v>8960.6461016896537</v>
      </c>
      <c r="U120" s="71">
        <f t="shared" ca="1" si="71"/>
        <v>8948.3604439141291</v>
      </c>
      <c r="V120" s="34" cm="1">
        <f t="array" aca="1" ref="V120" ca="1">+SUMPRODUCT(_xlfn.ANCHORARRAY($L$17)/100,L120:U120)</f>
        <v>8955.3514020674229</v>
      </c>
      <c r="W120" s="24">
        <f t="shared" ca="1" si="59"/>
        <v>0.43952568782053469</v>
      </c>
      <c r="X120" s="24">
        <f t="shared" ca="1" si="60"/>
        <v>0.45185772970163818</v>
      </c>
      <c r="Z120" s="19">
        <f t="shared" ca="1" si="61"/>
        <v>99.812394904744366</v>
      </c>
      <c r="AA120" s="24">
        <f t="shared" ca="1" si="62"/>
        <v>2.0523836526731287E-5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-8.4939740505001193E-3</v>
      </c>
      <c r="AE120" s="24">
        <f>+d1d10index!Y105</f>
        <v>-1.5072514557763483E-2</v>
      </c>
      <c r="AG120" s="190">
        <f t="shared" ca="1" si="65"/>
        <v>-1.2332041881103484E-2</v>
      </c>
      <c r="AH120" s="190">
        <f ca="1">+d1d10_y!AM105</f>
        <v>-2.6018564188934112E-2</v>
      </c>
      <c r="AJ120">
        <f>+d1d10index!I105</f>
        <v>100.42219934010961</v>
      </c>
      <c r="AK120" s="19">
        <f t="shared" ca="1" si="66"/>
        <v>99.812394904744366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88.315728637795075</v>
      </c>
      <c r="AP120">
        <f t="shared" ca="1" si="68"/>
        <v>88.483604439141274</v>
      </c>
      <c r="AR120" s="24">
        <f t="shared" ca="1" si="69"/>
        <v>0.63500817774381346</v>
      </c>
      <c r="AS120" s="24">
        <f t="shared" ca="1" si="70"/>
        <v>-0.16787580134619873</v>
      </c>
    </row>
    <row r="121" spans="2:45" x14ac:dyDescent="0.2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9075.3791412587907</v>
      </c>
      <c r="M121" s="71">
        <f t="shared" ca="1" si="36"/>
        <v>9090.380580020108</v>
      </c>
      <c r="N121" s="71">
        <f t="shared" ca="1" si="37"/>
        <v>9101.4005116157914</v>
      </c>
      <c r="O121" s="71">
        <f t="shared" ca="1" si="38"/>
        <v>9105.9848229940162</v>
      </c>
      <c r="P121" s="71">
        <f t="shared" ca="1" si="39"/>
        <v>9117.2537931848728</v>
      </c>
      <c r="Q121" s="71">
        <f t="shared" ca="1" si="40"/>
        <v>9114.6266020412768</v>
      </c>
      <c r="R121" s="71">
        <f t="shared" ca="1" si="41"/>
        <v>9112.5333987915692</v>
      </c>
      <c r="S121" s="71">
        <f t="shared" ca="1" si="42"/>
        <v>9115.9263942117741</v>
      </c>
      <c r="T121" s="71">
        <f t="shared" ca="1" si="43"/>
        <v>9117.5915278502453</v>
      </c>
      <c r="U121" s="71">
        <f t="shared" ca="1" si="71"/>
        <v>9111.4622704244866</v>
      </c>
      <c r="V121" s="34" cm="1">
        <f t="array" aca="1" ref="V121" ca="1">+SUMPRODUCT(_xlfn.ANCHORARRAY($L$17)/100,L121:U121)</f>
        <v>9109.1451259562418</v>
      </c>
      <c r="W121" s="24">
        <f t="shared" ca="1" si="59"/>
        <v>0.41320104812726188</v>
      </c>
      <c r="X121" s="24">
        <f t="shared" ca="1" si="60"/>
        <v>0.42540630713466987</v>
      </c>
      <c r="Z121" s="19">
        <f t="shared" ca="1" si="61"/>
        <v>99.603980918816731</v>
      </c>
      <c r="AA121" s="24">
        <f t="shared" ca="1" si="62"/>
        <v>-2.0880571609021015E-3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-8.5626525898730987E-3</v>
      </c>
      <c r="AE121" s="24">
        <f>+d1d10index!Y106</f>
        <v>-1.5262881350819213E-2</v>
      </c>
      <c r="AG121" s="190">
        <f t="shared" ca="1" si="65"/>
        <v>-1.2205259007407987E-2</v>
      </c>
      <c r="AH121" s="190">
        <f ca="1">+d1d10_y!AM106</f>
        <v>-2.9439493037970221E-2</v>
      </c>
      <c r="AJ121">
        <f>+d1d10index!I106</f>
        <v>100.05066504636855</v>
      </c>
      <c r="AK121" s="19">
        <f t="shared" ca="1" si="66"/>
        <v>99.603980918816731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89.753791412587901</v>
      </c>
      <c r="AP121">
        <f t="shared" ca="1" si="68"/>
        <v>90.114622704244852</v>
      </c>
      <c r="AR121" s="24">
        <f t="shared" ca="1" si="69"/>
        <v>0.11125007216546123</v>
      </c>
      <c r="AS121" s="24">
        <f t="shared" ca="1" si="70"/>
        <v>-0.36083129165695027</v>
      </c>
    </row>
    <row r="122" spans="2:45" x14ac:dyDescent="0.2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9208.8386136284753</v>
      </c>
      <c r="M122" s="71">
        <f t="shared" ca="1" si="36"/>
        <v>9224.3370017450616</v>
      </c>
      <c r="N122" s="71">
        <f t="shared" ca="1" si="37"/>
        <v>9235.1494955836024</v>
      </c>
      <c r="O122" s="71">
        <f t="shared" ca="1" si="38"/>
        <v>9240.563656757804</v>
      </c>
      <c r="P122" s="71">
        <f t="shared" ca="1" si="39"/>
        <v>9251.0429158065454</v>
      </c>
      <c r="Q122" s="71">
        <f t="shared" ca="1" si="40"/>
        <v>9250.071767713207</v>
      </c>
      <c r="R122" s="71">
        <f t="shared" ca="1" si="41"/>
        <v>9248.4604646800544</v>
      </c>
      <c r="S122" s="71">
        <f t="shared" ca="1" si="42"/>
        <v>9251.9407394391092</v>
      </c>
      <c r="T122" s="71">
        <f t="shared" ca="1" si="43"/>
        <v>9254.0419592466642</v>
      </c>
      <c r="U122" s="71">
        <f t="shared" ca="1" si="71"/>
        <v>9248.8390284646193</v>
      </c>
      <c r="V122" s="34" cm="1">
        <f t="array" aca="1" ref="V122" ca="1">+SUMPRODUCT(_xlfn.ANCHORARRAY($L$17)/100,L122:U122)</f>
        <v>9244.6626249768215</v>
      </c>
      <c r="W122" s="24">
        <f t="shared" ca="1" si="59"/>
        <v>0.38266720230276396</v>
      </c>
      <c r="X122" s="24">
        <f t="shared" ca="1" si="60"/>
        <v>0.39365152887608068</v>
      </c>
      <c r="Z122" s="19">
        <f t="shared" ca="1" si="61"/>
        <v>99.567508800693389</v>
      </c>
      <c r="AA122" s="24">
        <f t="shared" ca="1" si="62"/>
        <v>-3.6617128940930055E-4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-7.8816880301313397E-3</v>
      </c>
      <c r="AE122" s="24">
        <f>+d1d10index!Y107</f>
        <v>-1.2758071059414178E-2</v>
      </c>
      <c r="AG122" s="190">
        <f t="shared" ca="1" si="65"/>
        <v>-1.0984326573316716E-2</v>
      </c>
      <c r="AH122" s="190">
        <f ca="1">+d1d10_y!AM107</f>
        <v>-2.6412674848101503E-2</v>
      </c>
      <c r="AJ122">
        <f>+d1d10index!I107</f>
        <v>99.861693617353183</v>
      </c>
      <c r="AK122" s="19">
        <f t="shared" ca="1" si="66"/>
        <v>99.567508800693389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91.088386136284754</v>
      </c>
      <c r="AP122">
        <f t="shared" ca="1" si="68"/>
        <v>91.488390284646187</v>
      </c>
      <c r="AR122" s="24">
        <f t="shared" ca="1" si="69"/>
        <v>-7.3199064592117224E-2</v>
      </c>
      <c r="AS122" s="24">
        <f t="shared" ca="1" si="70"/>
        <v>-0.4000041483614325</v>
      </c>
    </row>
    <row r="123" spans="2:45" x14ac:dyDescent="0.2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9393.093575492132</v>
      </c>
      <c r="M123" s="71">
        <f t="shared" ca="1" si="36"/>
        <v>9410.8292611946981</v>
      </c>
      <c r="N123" s="71">
        <f t="shared" ca="1" si="37"/>
        <v>9423.1798299194597</v>
      </c>
      <c r="O123" s="71">
        <f t="shared" ca="1" si="38"/>
        <v>9428.9683806621288</v>
      </c>
      <c r="P123" s="71">
        <f t="shared" ca="1" si="39"/>
        <v>9441.1467003807884</v>
      </c>
      <c r="Q123" s="71">
        <f t="shared" ca="1" si="40"/>
        <v>9439.7422068513661</v>
      </c>
      <c r="R123" s="71">
        <f t="shared" ca="1" si="41"/>
        <v>9437.7352552030898</v>
      </c>
      <c r="S123" s="71">
        <f t="shared" ca="1" si="42"/>
        <v>9441.5260139017773</v>
      </c>
      <c r="T123" s="71">
        <f t="shared" ca="1" si="43"/>
        <v>9443.8716656142988</v>
      </c>
      <c r="U123" s="71">
        <f t="shared" ca="1" si="71"/>
        <v>9437.6600066611027</v>
      </c>
      <c r="V123" s="34" cm="1">
        <f t="array" aca="1" ref="V123" ca="1">+SUMPRODUCT(_xlfn.ANCHORARRAY($L$17)/100,L123:U123)</f>
        <v>9433.4485969198049</v>
      </c>
      <c r="W123" s="24">
        <f t="shared" ref="W123" ca="1" si="73">+L123/L111-1</f>
        <v>0.35568476681820438</v>
      </c>
      <c r="X123" s="24">
        <f t="shared" ref="X123" ca="1" si="74">+U123/U111-1</f>
        <v>0.36502201425684144</v>
      </c>
      <c r="Z123" s="19">
        <f t="shared" ref="Z123" ca="1" si="75">+L123/U123*100</f>
        <v>99.527780920932557</v>
      </c>
      <c r="AA123" s="24">
        <f t="shared" ref="AA123" ca="1" si="76">+Z123/Z122-1</f>
        <v>-3.9900445676865903E-4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-6.8403639949503603E-3</v>
      </c>
      <c r="AE123" s="24">
        <f>+d1d10index!Y108</f>
        <v>-1.4322440954123272E-2</v>
      </c>
      <c r="AG123" s="190">
        <f t="shared" ref="AG123" ca="1" si="79">+W123-X123</f>
        <v>-9.3372474386370641E-3</v>
      </c>
      <c r="AH123" s="190">
        <f ca="1">+d1d10_y!AM108</f>
        <v>-2.8217282590443871E-2</v>
      </c>
      <c r="AJ123">
        <f>+d1d10index!I108</f>
        <v>99.566851537567189</v>
      </c>
      <c r="AK123" s="19">
        <f t="shared" ref="AK123" ca="1" si="80">+Z123</f>
        <v>99.527780920932557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92.930935754921322</v>
      </c>
      <c r="AP123">
        <f t="shared" ref="AP123" ca="1" si="82">+U123/$U$19-1</f>
        <v>93.376600066611019</v>
      </c>
      <c r="AR123" s="24">
        <f t="shared" ref="AR123" ca="1" si="83">+AM123-AN123</f>
        <v>-0.28370452241935595</v>
      </c>
      <c r="AS123" s="24">
        <f t="shared" ref="AS123" ca="1" si="84">+AO123-AP123</f>
        <v>-0.445664311689697</v>
      </c>
    </row>
    <row r="124" spans="2:45" x14ac:dyDescent="0.2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9566.4703397380363</v>
      </c>
      <c r="M124" s="71">
        <f t="shared" ca="1" si="36"/>
        <v>9586.3513802327743</v>
      </c>
      <c r="N124" s="71">
        <f t="shared" ca="1" si="37"/>
        <v>9599.9650980873466</v>
      </c>
      <c r="O124" s="71">
        <f t="shared" ca="1" si="38"/>
        <v>9606.8882117428384</v>
      </c>
      <c r="P124" s="71">
        <f t="shared" ca="1" si="39"/>
        <v>9619.533306693349</v>
      </c>
      <c r="Q124" s="71">
        <f t="shared" ca="1" si="40"/>
        <v>9619.3021927627487</v>
      </c>
      <c r="R124" s="71">
        <f t="shared" ca="1" si="41"/>
        <v>9617.606099896444</v>
      </c>
      <c r="S124" s="71">
        <f t="shared" ca="1" si="42"/>
        <v>9621.8825741394885</v>
      </c>
      <c r="T124" s="71">
        <f t="shared" ca="1" si="43"/>
        <v>9624.894900169722</v>
      </c>
      <c r="U124" s="71">
        <f t="shared" ca="1" si="71"/>
        <v>9619.386060646335</v>
      </c>
      <c r="V124" s="34" cm="1">
        <f t="array" aca="1" ref="V124" ca="1">+SUMPRODUCT(_xlfn.ANCHORARRAY($L$17)/100,L124:U124)</f>
        <v>9612.6923084841837</v>
      </c>
      <c r="W124" s="24">
        <f t="shared" ref="W124" ca="1" si="86">+L124/L112-1</f>
        <v>0.33790144354439677</v>
      </c>
      <c r="X124" s="24">
        <f t="shared" ref="X124" ca="1" si="87">+U124/U112-1</f>
        <v>0.34678475638097783</v>
      </c>
      <c r="Z124" s="19">
        <f t="shared" ref="Z124" ca="1" si="88">+L124/U124*100</f>
        <v>99.449905424580251</v>
      </c>
      <c r="AA124" s="24">
        <f t="shared" ref="AA124" ca="1" si="89">+Z124/Z123-1</f>
        <v>-7.8244984095621195E-4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-6.5959410325164836E-3</v>
      </c>
      <c r="AE124" s="24">
        <f>+d1d10index!Y109</f>
        <v>-1.3089400729759615E-2</v>
      </c>
      <c r="AG124" s="190">
        <f t="shared" ref="AG124" ca="1" si="92">+W124-X124</f>
        <v>-8.8833128365810587E-3</v>
      </c>
      <c r="AH124" s="190">
        <f ca="1">+d1d10_y!AM109</f>
        <v>-2.5212775424627853E-2</v>
      </c>
      <c r="AJ124">
        <f>+d1d10index!I109</f>
        <v>99.506317941645861</v>
      </c>
      <c r="AK124" s="19">
        <f t="shared" ref="AK124" ca="1" si="93">+Z124</f>
        <v>99.449905424580251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94.664703397380364</v>
      </c>
      <c r="AP124">
        <f t="shared" ref="AP124" ca="1" si="95">+U124/$U$19-1</f>
        <v>95.193860606463332</v>
      </c>
      <c r="AR124" s="24">
        <f t="shared" ref="AR124" ca="1" si="96">+AM124-AN124</f>
        <v>-0.36441765678361548</v>
      </c>
      <c r="AS124" s="24">
        <f t="shared" ref="AS124" ca="1" si="97">+AO124-AP124</f>
        <v>-0.52915720908296748</v>
      </c>
    </row>
    <row r="125" spans="2:45" x14ac:dyDescent="0.2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9772.8467754650937</v>
      </c>
      <c r="M125" s="71">
        <f t="shared" ca="1" si="36"/>
        <v>9793.523649851526</v>
      </c>
      <c r="N125" s="71">
        <f t="shared" ca="1" si="37"/>
        <v>9808.7493109678107</v>
      </c>
      <c r="O125" s="71">
        <f t="shared" ca="1" si="38"/>
        <v>9817.1485896947888</v>
      </c>
      <c r="P125" s="71">
        <f t="shared" ca="1" si="39"/>
        <v>9830.3935890491248</v>
      </c>
      <c r="Q125" s="71">
        <f t="shared" ca="1" si="40"/>
        <v>9830.8218645373199</v>
      </c>
      <c r="R125" s="71">
        <f t="shared" ca="1" si="41"/>
        <v>9829.8010421832387</v>
      </c>
      <c r="S125" s="71">
        <f t="shared" ca="1" si="42"/>
        <v>9835.5992647604453</v>
      </c>
      <c r="T125" s="71">
        <f t="shared" ca="1" si="43"/>
        <v>9839.9852984068602</v>
      </c>
      <c r="U125" s="71">
        <f t="shared" ca="1" si="71"/>
        <v>9836.2662409592322</v>
      </c>
      <c r="V125" s="34" cm="1">
        <f t="array" aca="1" ref="V125" ca="1">+SUMPRODUCT(_xlfn.ANCHORARRAY($L$17)/100,L125:U125)</f>
        <v>9825.0933130281737</v>
      </c>
      <c r="W125" s="24">
        <f t="shared" ref="W125" ca="1" si="99">+L125/L113-1</f>
        <v>0.32923684267569042</v>
      </c>
      <c r="X125" s="24">
        <f t="shared" ref="X125" ca="1" si="100">+U125/U113-1</f>
        <v>0.33708397487646669</v>
      </c>
      <c r="Z125" s="19">
        <f t="shared" ref="Z125" ca="1" si="101">+L125/U125*100</f>
        <v>99.355248587822345</v>
      </c>
      <c r="AA125" s="24">
        <f t="shared" ref="AA125" ca="1" si="102">+Z125/Z124-1</f>
        <v>-9.5180419080131973E-4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-5.868840213645754E-3</v>
      </c>
      <c r="AE125" s="24">
        <f>+d1d10index!Y110</f>
        <v>-8.691174253564582E-3</v>
      </c>
      <c r="AG125" s="190">
        <f t="shared" ref="AG125" ca="1" si="105">+W125-X125</f>
        <v>-7.8471322007762634E-3</v>
      </c>
      <c r="AH125" s="190">
        <f ca="1">+d1d10_y!AM110</f>
        <v>-1.8997204062318085E-2</v>
      </c>
      <c r="AJ125">
        <f>+d1d10index!I110</f>
        <v>99.522185933820623</v>
      </c>
      <c r="AK125" s="19">
        <f t="shared" ref="AK125" ca="1" si="106">+Z125</f>
        <v>99.355248587822345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96.728467754650936</v>
      </c>
      <c r="AP125">
        <f t="shared" ref="AP125" ca="1" si="108">+U125/$U$19-1</f>
        <v>97.362662409592303</v>
      </c>
      <c r="AR125" s="24">
        <f t="shared" ref="AR125" ca="1" si="109">+AM125-AN125</f>
        <v>-0.40610527816151887</v>
      </c>
      <c r="AS125" s="24">
        <f t="shared" ref="AS125" ca="1" si="110">+AO125-AP125</f>
        <v>-0.63419465494136773</v>
      </c>
    </row>
    <row r="126" spans="2:45" x14ac:dyDescent="0.2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10026.054360005524</v>
      </c>
      <c r="M126" s="71">
        <f t="shared" ca="1" si="36"/>
        <v>10048.136628825376</v>
      </c>
      <c r="N126" s="71">
        <f t="shared" ca="1" si="37"/>
        <v>10065.726312284174</v>
      </c>
      <c r="O126" s="71">
        <f t="shared" ca="1" si="38"/>
        <v>10075.01052263119</v>
      </c>
      <c r="P126" s="71">
        <f t="shared" ca="1" si="39"/>
        <v>10090.017024722594</v>
      </c>
      <c r="Q126" s="71">
        <f t="shared" ca="1" si="40"/>
        <v>10088.922855520808</v>
      </c>
      <c r="R126" s="71">
        <f t="shared" ca="1" si="41"/>
        <v>10087.836607909454</v>
      </c>
      <c r="S126" s="71">
        <f t="shared" ca="1" si="42"/>
        <v>10094.853550819114</v>
      </c>
      <c r="T126" s="71">
        <f t="shared" ca="1" si="43"/>
        <v>10099.334579646704</v>
      </c>
      <c r="U126" s="71">
        <f t="shared" ca="1" si="71"/>
        <v>10095.674200330066</v>
      </c>
      <c r="V126" s="34" cm="1">
        <f t="array" aca="1" ref="V126" ca="1">+SUMPRODUCT(_xlfn.ANCHORARRAY($L$17)/100,L126:U126)</f>
        <v>10083.256735036839</v>
      </c>
      <c r="W126" s="24">
        <f t="shared" ref="W126" ca="1" si="112">+L126/L114-1</f>
        <v>0.32834862961350697</v>
      </c>
      <c r="X126" s="24">
        <f t="shared" ref="X126" ca="1" si="113">+U126/U114-1</f>
        <v>0.33536842337642891</v>
      </c>
      <c r="Z126" s="19">
        <f t="shared" ref="Z126" ca="1" si="114">+L126/U126*100</f>
        <v>99.310399296341544</v>
      </c>
      <c r="AA126" s="24">
        <f t="shared" ref="AA126" ca="1" si="115">+Z126/Z125-1</f>
        <v>-4.5140334424464967E-4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-5.2568217430007946E-3</v>
      </c>
      <c r="AE126" s="24">
        <f>+d1d10index!Y111</f>
        <v>-1.9546775148143736E-3</v>
      </c>
      <c r="AG126" s="190">
        <f t="shared" ref="AG126" ca="1" si="118">+W126-X126</f>
        <v>-7.0197937629219442E-3</v>
      </c>
      <c r="AH126" s="190">
        <f ca="1">+d1d10_y!AM111</f>
        <v>-8.7988151763831457E-3</v>
      </c>
      <c r="AJ126">
        <f>+d1d10index!I111</f>
        <v>99.6363695528199</v>
      </c>
      <c r="AK126" s="19">
        <f t="shared" ref="AK126" ca="1" si="119">+Z126</f>
        <v>99.310399296341544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99.260543600055243</v>
      </c>
      <c r="AP126">
        <f t="shared" ref="AP126" ca="1" si="121">+U126/$U$19-1</f>
        <v>99.956742003300647</v>
      </c>
      <c r="AR126" s="24">
        <f t="shared" ref="AR126" ca="1" si="122">+AM126-AN126</f>
        <v>-0.34991733404410752</v>
      </c>
      <c r="AS126" s="24">
        <f t="shared" ref="AS126" ca="1" si="123">+AO126-AP126</f>
        <v>-0.69619840324540405</v>
      </c>
    </row>
    <row r="127" spans="2:45" x14ac:dyDescent="0.2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10336.708932689977</v>
      </c>
      <c r="M127" s="71">
        <f t="shared" ca="1" si="36"/>
        <v>10356.530861289835</v>
      </c>
      <c r="N127" s="71">
        <f t="shared" ca="1" si="37"/>
        <v>10373.256929765364</v>
      </c>
      <c r="O127" s="71">
        <f t="shared" ca="1" si="38"/>
        <v>10382.807459542708</v>
      </c>
      <c r="P127" s="71">
        <f t="shared" ca="1" si="39"/>
        <v>10397.746403028226</v>
      </c>
      <c r="Q127" s="71">
        <f t="shared" ca="1" si="40"/>
        <v>10394.321781608276</v>
      </c>
      <c r="R127" s="71">
        <f t="shared" ca="1" si="41"/>
        <v>10392.790351099467</v>
      </c>
      <c r="S127" s="71">
        <f t="shared" ca="1" si="42"/>
        <v>10400.043555664492</v>
      </c>
      <c r="T127" s="71">
        <f t="shared" ca="1" si="43"/>
        <v>10402.737138787144</v>
      </c>
      <c r="U127" s="71">
        <f t="shared" ca="1" si="71"/>
        <v>10397.068292792967</v>
      </c>
      <c r="V127" s="34" cm="1">
        <f t="array" aca="1" ref="V127" ca="1">+SUMPRODUCT(_xlfn.ANCHORARRAY($L$17)/100,L127:U127)</f>
        <v>10388.600070031573</v>
      </c>
      <c r="W127" s="24">
        <f t="shared" ref="W127" ca="1" si="125">+L127/L115-1</f>
        <v>0.328088380289981</v>
      </c>
      <c r="X127" s="24">
        <f t="shared" ref="X127" ca="1" si="126">+U127/U115-1</f>
        <v>0.33185966182984705</v>
      </c>
      <c r="Z127" s="19">
        <f t="shared" ref="Z127" ca="1" si="127">+L127/U127*100</f>
        <v>99.419457885596174</v>
      </c>
      <c r="AA127" s="24">
        <f t="shared" ref="AA127" ca="1" si="128">+Z127/Z126-1</f>
        <v>1.0981588033815992E-3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-2.8315907808820207E-3</v>
      </c>
      <c r="AE127" s="24">
        <f>+d1d10index!Y112</f>
        <v>7.0599828715445234E-4</v>
      </c>
      <c r="AG127" s="190">
        <f t="shared" ref="AG127" ca="1" si="131">+W127-X127</f>
        <v>-3.771281539866056E-3</v>
      </c>
      <c r="AH127" s="190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99.419457885596174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102.36708932689977</v>
      </c>
      <c r="AP127">
        <f t="shared" ref="AP127" ca="1" si="134">+U127/$U$19-1</f>
        <v>102.97068292792964</v>
      </c>
      <c r="AR127" s="24">
        <f t="shared" ref="AR127" ca="1" si="135">+AM127-AN127</f>
        <v>-0.17862481803814489</v>
      </c>
      <c r="AS127" s="24">
        <f t="shared" ref="AS127" ca="1" si="136">+AO127-AP127</f>
        <v>-0.60359360102987125</v>
      </c>
    </row>
    <row r="128" spans="2:45" x14ac:dyDescent="0.2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10611.111859541257</v>
      </c>
      <c r="M128" s="71">
        <f t="shared" ca="1" si="36"/>
        <v>10629.999188141162</v>
      </c>
      <c r="N128" s="71">
        <f t="shared" ca="1" si="37"/>
        <v>10646.281065741097</v>
      </c>
      <c r="O128" s="71">
        <f t="shared" ca="1" si="38"/>
        <v>10656.155967412307</v>
      </c>
      <c r="P128" s="71">
        <f t="shared" ca="1" si="39"/>
        <v>10670.257320987712</v>
      </c>
      <c r="Q128" s="71">
        <f t="shared" ca="1" si="40"/>
        <v>10667.194371619289</v>
      </c>
      <c r="R128" s="71">
        <f t="shared" ca="1" si="41"/>
        <v>10666.033996501477</v>
      </c>
      <c r="S128" s="71">
        <f t="shared" ca="1" si="42"/>
        <v>10673.475865989234</v>
      </c>
      <c r="T128" s="71">
        <f t="shared" ca="1" si="43"/>
        <v>10676.149120678829</v>
      </c>
      <c r="U128" s="71">
        <f t="shared" ca="1" si="71"/>
        <v>10671.31828940818</v>
      </c>
      <c r="V128" s="34" cm="1">
        <f t="array" aca="1" ref="V128" ca="1">+SUMPRODUCT(_xlfn.ANCHORARRAY($L$17)/100,L128:U128)</f>
        <v>10662.049832697254</v>
      </c>
      <c r="W128" s="24">
        <f t="shared" ref="W128" ca="1" si="138">+L128/L116-1</f>
        <v>0.33037216715295425</v>
      </c>
      <c r="X128" s="24">
        <f t="shared" ref="X128" ca="1" si="139">+U128/U116-1</f>
        <v>0.33514715841788112</v>
      </c>
      <c r="Z128" s="19">
        <f t="shared" ref="Z128" ca="1" si="140">+L128/U128*100</f>
        <v>99.435810757076936</v>
      </c>
      <c r="AA128" s="24">
        <f t="shared" ref="AA128" ca="1" si="141">+Z128/Z127-1</f>
        <v>1.6448361144338897E-4</v>
      </c>
      <c r="AB128" s="24">
        <f>+d1d10index!Q113</f>
        <v>4.803690615941214E-3</v>
      </c>
      <c r="AC128" s="35">
        <f t="shared" ref="AC128" si="142">+C128</f>
        <v>46023</v>
      </c>
      <c r="AD128" s="24">
        <f t="shared" ref="AD128" ca="1" si="143">+Z128/Z116-1</f>
        <v>-3.5763782552516998E-3</v>
      </c>
      <c r="AE128" s="24">
        <f>+d1d10index!Y113</f>
        <v>8.1846191307781702E-3</v>
      </c>
      <c r="AG128" s="190">
        <f t="shared" ref="AG128" ca="1" si="144">+W128-X128</f>
        <v>-4.7749912649268644E-3</v>
      </c>
      <c r="AH128" s="190">
        <f ca="1">+d1d10_y!AM113</f>
        <v>4.5072719692209606E-3</v>
      </c>
      <c r="AJ128">
        <f>+d1d10index!I113</f>
        <v>100.24673972444255</v>
      </c>
      <c r="AK128" s="19">
        <f t="shared" ref="AK128" ca="1" si="145">+Z128</f>
        <v>99.435810757076936</v>
      </c>
      <c r="AM128">
        <f ca="1">+NAC_d!BV114/NAC_d!BV$5-1</f>
        <v>103.35055483698491</v>
      </c>
      <c r="AN128">
        <f ca="1">+NAC_d!CE114/NAC_d!CE$5-1</f>
        <v>102.91103029610741</v>
      </c>
      <c r="AO128">
        <f t="shared" ref="AO128" ca="1" si="146">+L128/$L$19-1</f>
        <v>105.11111859541258</v>
      </c>
      <c r="AP128">
        <f t="shared" ref="AP128" ca="1" si="147">+U128/$U$19-1</f>
        <v>105.71318289408178</v>
      </c>
      <c r="AR128" s="24">
        <f t="shared" ref="AR128" ca="1" si="148">+AM128-AN128</f>
        <v>0.4395245408774997</v>
      </c>
      <c r="AS128" s="24">
        <f t="shared" ref="AS128" ca="1" si="149">+AO128-AP128</f>
        <v>-0.6020642986692053</v>
      </c>
    </row>
    <row r="129" spans="2:45" x14ac:dyDescent="0.2">
      <c r="B129" s="69">
        <f t="shared" si="48"/>
        <v>115</v>
      </c>
      <c r="C129" s="154">
        <f>+NAC!A115</f>
        <v>46054</v>
      </c>
      <c r="D129" s="71" cm="1">
        <f t="array" aca="1" ref="D129" ca="1">INDIRECT(_xlfn.CONCAT(D$18,"!$P",$B129))</f>
        <v>10991.169099999999</v>
      </c>
      <c r="E129" s="71" cm="1">
        <f t="array" aca="1" ref="E129" ca="1">INDIRECT(_xlfn.CONCAT(E$18,"!$P",$B129))</f>
        <v>11099.411</v>
      </c>
      <c r="F129" s="71" cm="1">
        <f t="array" aca="1" ref="F129" ca="1">INDIRECT(_xlfn.CONCAT(F$18,"!$P",$B129))</f>
        <v>10807.4236</v>
      </c>
      <c r="G129" s="71" cm="1">
        <f t="array" aca="1" ref="G129" ca="1">INDIRECT(_xlfn.CONCAT(G$18,"!$P",$B129))</f>
        <v>10633.0486</v>
      </c>
      <c r="H129" s="71" cm="1">
        <f t="array" aca="1" ref="H129" ca="1">INDIRECT(_xlfn.CONCAT(H$18,"!$P",$B129))</f>
        <v>11168.565399999999</v>
      </c>
      <c r="I129" s="71" cm="1">
        <f t="array" aca="1" ref="I129" ca="1">INDIRECT(_xlfn.CONCAT(I$18,"!$P",$B129))</f>
        <v>10677.459500000001</v>
      </c>
      <c r="J129" s="71" cm="1">
        <f t="array" aca="1" ref="J129" ca="1">INDIRECT(_xlfn.CONCAT(J$18,"!$P",$B129))</f>
        <v>10993.8681</v>
      </c>
      <c r="K129" s="71"/>
      <c r="L129" s="71">
        <f t="shared" ref="L129" ca="1" si="150">+SUMPRODUCT($D$4:$I$4,$D129:$I129)/J$4</f>
        <v>10943.813695340106</v>
      </c>
      <c r="M129" s="71">
        <f t="shared" ca="1" si="36"/>
        <v>10961.4146907533</v>
      </c>
      <c r="N129" s="71">
        <f t="shared" ca="1" si="37"/>
        <v>10976.749395706865</v>
      </c>
      <c r="O129" s="71">
        <f t="shared" ca="1" si="38"/>
        <v>10985.127432364088</v>
      </c>
      <c r="P129" s="71">
        <f t="shared" ca="1" si="39"/>
        <v>11002.034815740899</v>
      </c>
      <c r="Q129" s="71">
        <f t="shared" ca="1" si="40"/>
        <v>10995.303152178796</v>
      </c>
      <c r="R129" s="71">
        <f t="shared" ca="1" si="41"/>
        <v>10992.163675668062</v>
      </c>
      <c r="S129" s="71">
        <f t="shared" ca="1" si="42"/>
        <v>10999.22661922424</v>
      </c>
      <c r="T129" s="71">
        <f t="shared" ca="1" si="43"/>
        <v>11000.851214536788</v>
      </c>
      <c r="U129" s="71">
        <f t="shared" ca="1" si="71"/>
        <v>10990.058697533217</v>
      </c>
      <c r="V129" s="34" cm="1">
        <f t="array" aca="1" ref="V129" ca="1">+SUMPRODUCT(_xlfn.ANCHORARRAY($L$17)/100,L129:U129)</f>
        <v>10988.495697808092</v>
      </c>
      <c r="W129" s="24">
        <f t="shared" ref="W129" ca="1" si="151">+L129/L117-1</f>
        <v>0.33373298068910917</v>
      </c>
      <c r="X129" s="24">
        <f t="shared" ref="X129" ca="1" si="152">+U129/U117-1</f>
        <v>0.33587111832836469</v>
      </c>
      <c r="Z129" s="19">
        <f t="shared" ref="Z129" ca="1" si="153">+L129/U129*100</f>
        <v>99.579210598725098</v>
      </c>
      <c r="AA129" s="24">
        <f t="shared" ref="AA129" ca="1" si="154">+Z129/Z128-1</f>
        <v>1.4421347858115663E-3</v>
      </c>
      <c r="AB129" s="24">
        <f>+d1d10index!Q114</f>
        <v>2.3110652235995843E-3</v>
      </c>
      <c r="AC129" s="35">
        <f t="shared" ref="AC129" si="155">+C129</f>
        <v>46054</v>
      </c>
      <c r="AD129" s="24">
        <f t="shared" ref="AD129" ca="1" si="156">+Z129/Z117-1</f>
        <v>-1.600556827615951E-3</v>
      </c>
      <c r="AE129" s="24">
        <f>+d1d10index!Y114</f>
        <v>7.2695941491116578E-3</v>
      </c>
      <c r="AG129" s="190">
        <f t="shared" ref="AG129" ca="1" si="157">+W129-X129</f>
        <v>-2.1381376392555218E-3</v>
      </c>
      <c r="AH129" s="190">
        <f ca="1">+d1d10_y!AM114</f>
        <v>6.4337592018948175E-3</v>
      </c>
      <c r="AJ129">
        <f>+d1d10index!I114</f>
        <v>100.47841647839896</v>
      </c>
      <c r="AK129" s="19">
        <f t="shared" ref="AK129" ca="1" si="158">+Z129</f>
        <v>99.579210598725098</v>
      </c>
      <c r="AM129">
        <f ca="1">+NAC_d!BV115/NAC_d!BV$5-1</f>
        <v>106.66478420036171</v>
      </c>
      <c r="AN129">
        <f ca="1">+NAC_d!CE115/NAC_d!CE$5-1</f>
        <v>105.80555435598561</v>
      </c>
      <c r="AO129">
        <f t="shared" ref="AO129" ca="1" si="159">+L129/$L$19-1</f>
        <v>108.43813695340106</v>
      </c>
      <c r="AP129">
        <f t="shared" ref="AP129" ca="1" si="160">+U129/$U$19-1</f>
        <v>108.90058697533216</v>
      </c>
      <c r="AR129" s="24">
        <f t="shared" ref="AR129" ca="1" si="161">+AM129-AN129</f>
        <v>0.85922984437610239</v>
      </c>
      <c r="AS129" s="24">
        <f t="shared" ref="AS129" ca="1" si="162">+AO129-AP129</f>
        <v>-0.46245002193110452</v>
      </c>
    </row>
    <row r="130" spans="2:45" x14ac:dyDescent="0.2">
      <c r="B130" s="69">
        <f t="shared" si="48"/>
        <v>116</v>
      </c>
      <c r="C130" s="154">
        <f>+NAC!A116</f>
        <v>46082</v>
      </c>
      <c r="D130" s="71" cm="1">
        <f t="array" aca="1" ref="D130" ca="1">INDIRECT(_xlfn.CONCAT(D$18,"!$P",$B130))</f>
        <v>11326.0064</v>
      </c>
      <c r="E130" s="71" cm="1">
        <f t="array" aca="1" ref="E130" ca="1">INDIRECT(_xlfn.CONCAT(E$18,"!$P",$B130))</f>
        <v>11471.7251</v>
      </c>
      <c r="F130" s="71" cm="1">
        <f t="array" aca="1" ref="F130" ca="1">INDIRECT(_xlfn.CONCAT(F$18,"!$P",$B130))</f>
        <v>11204.0352</v>
      </c>
      <c r="G130" s="71" cm="1">
        <f t="array" aca="1" ref="G130" ca="1">INDIRECT(_xlfn.CONCAT(G$18,"!$P",$B130))</f>
        <v>11009.9452</v>
      </c>
      <c r="H130" s="71" cm="1">
        <f t="array" aca="1" ref="H130" ca="1">INDIRECT(_xlfn.CONCAT(H$18,"!$P",$B130))</f>
        <v>11522.3024</v>
      </c>
      <c r="I130" s="71" cm="1">
        <f t="array" aca="1" ref="I130" ca="1">INDIRECT(_xlfn.CONCAT(I$18,"!$P",$B130))</f>
        <v>10921.209500000001</v>
      </c>
      <c r="J130" s="71" cm="1">
        <f t="array" aca="1" ref="J130" ca="1">INDIRECT(_xlfn.CONCAT(J$18,"!$P",$B130))</f>
        <v>11344.4566</v>
      </c>
      <c r="K130" s="71"/>
      <c r="L130" s="71">
        <f t="shared" ref="L130" ca="1" si="163">+SUMPRODUCT($D$4:$I$4,$D130:$I130)/J$4</f>
        <v>11303.423545495612</v>
      </c>
      <c r="M130" s="71">
        <f t="shared" ca="1" si="36"/>
        <v>11318.609127158672</v>
      </c>
      <c r="N130" s="71">
        <f t="shared" ca="1" si="37"/>
        <v>11332.265737540871</v>
      </c>
      <c r="O130" s="71">
        <f t="shared" ca="1" si="38"/>
        <v>11337.480371457435</v>
      </c>
      <c r="P130" s="71">
        <f t="shared" ca="1" si="39"/>
        <v>11356.525755821996</v>
      </c>
      <c r="Q130" s="71">
        <f t="shared" ca="1" si="40"/>
        <v>11345.584281626798</v>
      </c>
      <c r="R130" s="71">
        <f t="shared" ca="1" si="41"/>
        <v>11340.352811656807</v>
      </c>
      <c r="S130" s="71">
        <f t="shared" ca="1" si="42"/>
        <v>11346.15762263931</v>
      </c>
      <c r="T130" s="71">
        <f t="shared" ca="1" si="43"/>
        <v>11346.421986610678</v>
      </c>
      <c r="U130" s="71">
        <f t="shared" ca="1" si="71"/>
        <v>11330.240866673088</v>
      </c>
      <c r="V130" s="34" cm="1">
        <f t="array" aca="1" ref="V130" ca="1">+SUMPRODUCT(_xlfn.ANCHORARRAY($L$17)/100,L130:U130)</f>
        <v>11337.52692303707</v>
      </c>
      <c r="W130" s="24">
        <f t="shared" ref="W130" ca="1" si="164">+L130/L118-1</f>
        <v>0.33433668080245282</v>
      </c>
      <c r="X130" s="24">
        <f t="shared" ref="X130" ca="1" si="165">+U130/U118-1</f>
        <v>0.33492639016978165</v>
      </c>
      <c r="Z130" s="19">
        <f t="shared" ref="Z130" ca="1" si="166">+L130/U130*100</f>
        <v>99.763311994042809</v>
      </c>
      <c r="AA130" s="24">
        <f t="shared" ref="AA130" ca="1" si="167">+Z130/Z129-1</f>
        <v>1.8487934801931782E-3</v>
      </c>
      <c r="AB130" s="24">
        <f>+d1d10index!Q115</f>
        <v>6.9912761148982483E-4</v>
      </c>
      <c r="AC130" s="35">
        <f t="shared" ref="AC130" si="168">+C130</f>
        <v>46082</v>
      </c>
      <c r="AD130" s="24">
        <f t="shared" ref="AD130" ca="1" si="169">+Z130/Z118-1</f>
        <v>-4.4175422081060844E-4</v>
      </c>
      <c r="AE130" s="24">
        <f>+d1d10index!Y115</f>
        <v>-3.6568119459279291E-4</v>
      </c>
      <c r="AG130" s="190">
        <f t="shared" ref="AG130" ca="1" si="170">+W130-X130</f>
        <v>-5.8970936732882784E-4</v>
      </c>
      <c r="AH130" s="190">
        <f ca="1">+d1d10_y!AM115</f>
        <v>2.8931032582746319E-4</v>
      </c>
      <c r="AJ130">
        <f>+d1d10index!I115</f>
        <v>100.54866371371777</v>
      </c>
      <c r="AK130" s="19">
        <f t="shared" ref="AK130" ca="1" si="171">+Z130</f>
        <v>99.763311994042809</v>
      </c>
      <c r="AM130">
        <f ca="1">+NAC_d!BV116/NAC_d!BV$5-1</f>
        <v>110.43594060042366</v>
      </c>
      <c r="AN130">
        <f ca="1">+NAC_d!CE116/NAC_d!CE$5-1</f>
        <v>109.29480663241223</v>
      </c>
      <c r="AO130">
        <f t="shared" ref="AO130" ca="1" si="172">+L130/$L$19-1</f>
        <v>112.03423545495612</v>
      </c>
      <c r="AP130">
        <f t="shared" ref="AP130" ca="1" si="173">+U130/$U$19-1</f>
        <v>112.30240866673087</v>
      </c>
      <c r="AR130" s="24">
        <f t="shared" ref="AR130" ca="1" si="174">+AM130-AN130</f>
        <v>1.141133968011431</v>
      </c>
      <c r="AS130" s="24">
        <f t="shared" ref="AS130" ca="1" si="175">+AO130-AP130</f>
        <v>-0.26817321177475151</v>
      </c>
    </row>
    <row r="131" spans="2:45" x14ac:dyDescent="0.2">
      <c r="B131" s="69">
        <f t="shared" si="48"/>
        <v>117</v>
      </c>
      <c r="C131" s="154">
        <f>+NAC!A117</f>
        <v>46113</v>
      </c>
      <c r="D131" s="71" cm="1">
        <f t="array" aca="1" ref="D131" ca="1">INDIRECT(_xlfn.CONCAT(D$18,"!$P",$B131))</f>
        <v>11587.038200000001</v>
      </c>
      <c r="E131" s="71" cm="1">
        <f t="array" aca="1" ref="E131" ca="1">INDIRECT(_xlfn.CONCAT(E$18,"!$P",$B131))</f>
        <v>11735.6603</v>
      </c>
      <c r="F131" s="71" cm="1">
        <f t="array" aca="1" ref="F131" ca="1">INDIRECT(_xlfn.CONCAT(F$18,"!$P",$B131))</f>
        <v>11471.849899999999</v>
      </c>
      <c r="G131" s="71" cm="1">
        <f t="array" aca="1" ref="G131" ca="1">INDIRECT(_xlfn.CONCAT(G$18,"!$P",$B131))</f>
        <v>11263.801100000001</v>
      </c>
      <c r="H131" s="71" cm="1">
        <f t="array" aca="1" ref="H131" ca="1">INDIRECT(_xlfn.CONCAT(H$18,"!$P",$B131))</f>
        <v>11714.674199999999</v>
      </c>
      <c r="I131" s="71" cm="1">
        <f t="array" aca="1" ref="I131" ca="1">INDIRECT(_xlfn.CONCAT(I$18,"!$P",$B131))</f>
        <v>11199.454299999999</v>
      </c>
      <c r="J131" s="71" cm="1">
        <f t="array" aca="1" ref="J131" ca="1">INDIRECT(_xlfn.CONCAT(J$18,"!$P",$B131))</f>
        <v>11603.8447</v>
      </c>
      <c r="K131" s="71"/>
      <c r="L131" s="71">
        <f t="shared" ref="L131" ca="1" si="176">+SUMPRODUCT($D$4:$I$4,$D131:$I131)/J$4</f>
        <v>11561.082623762812</v>
      </c>
      <c r="M131" s="71">
        <f t="shared" ca="1" si="36"/>
        <v>11576.222588377248</v>
      </c>
      <c r="N131" s="71">
        <f t="shared" ca="1" si="37"/>
        <v>11589.715015123893</v>
      </c>
      <c r="O131" s="71">
        <f t="shared" ca="1" si="38"/>
        <v>11594.73895097388</v>
      </c>
      <c r="P131" s="71">
        <f t="shared" ca="1" si="39"/>
        <v>11614.259285780992</v>
      </c>
      <c r="Q131" s="71">
        <f t="shared" ca="1" si="40"/>
        <v>11604.322849043769</v>
      </c>
      <c r="R131" s="71">
        <f t="shared" ca="1" si="41"/>
        <v>11599.163896744907</v>
      </c>
      <c r="S131" s="71">
        <f t="shared" ca="1" si="42"/>
        <v>11605.272962967905</v>
      </c>
      <c r="T131" s="71">
        <f t="shared" ca="1" si="43"/>
        <v>11607.131667626869</v>
      </c>
      <c r="U131" s="71">
        <f t="shared" ca="1" si="71"/>
        <v>11591.217942087029</v>
      </c>
      <c r="V131" s="34" cm="1">
        <f t="array" aca="1" ref="V131" ca="1">+SUMPRODUCT(_xlfn.ANCHORARRAY($L$17)/100,L131:U131)</f>
        <v>11596.573953869623</v>
      </c>
      <c r="W131" s="24">
        <f t="shared" ref="W131" ca="1" si="177">+L131/L119-1</f>
        <v>0.32240868181486193</v>
      </c>
      <c r="X131" s="24">
        <f t="shared" ref="X131" ca="1" si="178">+U131/U119-1</f>
        <v>0.32334116232500776</v>
      </c>
      <c r="Z131" s="19">
        <f t="shared" ref="Z131" ca="1" si="179">+L131/U131*100</f>
        <v>99.740015945910244</v>
      </c>
      <c r="AA131" s="24">
        <f t="shared" ref="AA131" ca="1" si="180">+Z131/Z130-1</f>
        <v>-2.3351317901265656E-4</v>
      </c>
      <c r="AB131" s="24">
        <f>+d1d10index!Q116</f>
        <v>-3.8978645242750964E-3</v>
      </c>
      <c r="AC131" s="35">
        <f t="shared" ref="AC131" si="181">+C131</f>
        <v>46113</v>
      </c>
      <c r="AD131" s="24">
        <f t="shared" ref="AD131" ca="1" si="182">+Z131/Z119-1</f>
        <v>-7.0464105303547075E-4</v>
      </c>
      <c r="AE131" s="24">
        <f>+d1d10index!Y116</f>
        <v>-5.7528147983553213E-3</v>
      </c>
      <c r="AG131" s="190">
        <f t="shared" ref="AG131" ca="1" si="183">+W131-X131</f>
        <v>-9.3248051014582778E-4</v>
      </c>
      <c r="AH131" s="190">
        <f ca="1">+d1d10_y!AM116</f>
        <v>-6.234013939566907E-3</v>
      </c>
      <c r="AJ131">
        <f>+d1d10index!I116</f>
        <v>100.15673864446481</v>
      </c>
      <c r="AK131" s="19">
        <f t="shared" ref="AK131" ca="1" si="184">+Z131</f>
        <v>99.740015945910244</v>
      </c>
      <c r="AM131">
        <f ca="1">+NAC_d!BV117/NAC_d!BV$5-1</f>
        <v>113.05998860177399</v>
      </c>
      <c r="AN131">
        <f ca="1">+NAC_d!CE117/NAC_d!CE$5-1</f>
        <v>112.31227576377455</v>
      </c>
      <c r="AO131">
        <f t="shared" ref="AO131" ca="1" si="185">+L131/$L$19-1</f>
        <v>114.61082623762812</v>
      </c>
      <c r="AP131">
        <f t="shared" ref="AP131" ca="1" si="186">+U131/$U$19-1</f>
        <v>114.91217942087027</v>
      </c>
      <c r="AR131" s="24">
        <f t="shared" ref="AR131" ca="1" si="187">+AM131-AN131</f>
        <v>0.74771283799944399</v>
      </c>
      <c r="AS131" s="24">
        <f t="shared" ref="AS131" ca="1" si="188">+AO131-AP131</f>
        <v>-0.30135318324215632</v>
      </c>
    </row>
    <row r="132" spans="2:45" x14ac:dyDescent="0.2">
      <c r="B132" s="69">
        <f t="shared" si="48"/>
        <v>118</v>
      </c>
      <c r="C132" s="154">
        <f>+NAC!A118</f>
        <v>46143</v>
      </c>
      <c r="D132" s="71" cm="1">
        <f t="array" aca="1" ref="D132" ca="1">INDIRECT(_xlfn.CONCAT(D$18,"!$P",$B132))</f>
        <v>11831.9766</v>
      </c>
      <c r="E132" s="71" cm="1">
        <f t="array" aca="1" ref="E132" ca="1">INDIRECT(_xlfn.CONCAT(E$18,"!$P",$B132))</f>
        <v>11938.743399999999</v>
      </c>
      <c r="F132" s="71" cm="1">
        <f t="array" aca="1" ref="F132" ca="1">INDIRECT(_xlfn.CONCAT(F$18,"!$P",$B132))</f>
        <v>11666.145200000001</v>
      </c>
      <c r="G132" s="71" cm="1">
        <f t="array" aca="1" ref="G132" ca="1">INDIRECT(_xlfn.CONCAT(G$18,"!$P",$B132))</f>
        <v>11470.263199999999</v>
      </c>
      <c r="H132" s="71" cm="1">
        <f t="array" aca="1" ref="H132" ca="1">INDIRECT(_xlfn.CONCAT(H$18,"!$P",$B132))</f>
        <v>11893.9725</v>
      </c>
      <c r="I132" s="71" cm="1">
        <f t="array" aca="1" ref="I132" ca="1">INDIRECT(_xlfn.CONCAT(I$18,"!$P",$B132))</f>
        <v>11417.872799999999</v>
      </c>
      <c r="J132" s="71" cm="1">
        <f t="array" aca="1" ref="J132" ca="1">INDIRECT(_xlfn.CONCAT(J$18,"!$P",$B132))</f>
        <v>11824.721299999999</v>
      </c>
      <c r="K132" s="71"/>
      <c r="L132" s="71">
        <f t="shared" ref="L132" ca="1" si="189">+SUMPRODUCT($D$4:$I$4,$D132:$I132)/J$4</f>
        <v>11774.805328864571</v>
      </c>
      <c r="M132" s="71">
        <f t="shared" ca="1" si="36"/>
        <v>11790.761713362319</v>
      </c>
      <c r="N132" s="71">
        <f t="shared" ca="1" si="37"/>
        <v>11806.134575285643</v>
      </c>
      <c r="O132" s="71">
        <f t="shared" ca="1" si="38"/>
        <v>11812.433197414131</v>
      </c>
      <c r="P132" s="71">
        <f t="shared" ca="1" si="39"/>
        <v>11831.741709441785</v>
      </c>
      <c r="Q132" s="71">
        <f t="shared" ca="1" si="40"/>
        <v>11823.118954084202</v>
      </c>
      <c r="R132" s="71">
        <f t="shared" ca="1" si="41"/>
        <v>11819.153440144912</v>
      </c>
      <c r="S132" s="71">
        <f t="shared" ca="1" si="42"/>
        <v>11826.718056010281</v>
      </c>
      <c r="T132" s="71">
        <f t="shared" ca="1" si="43"/>
        <v>11830.262553283204</v>
      </c>
      <c r="U132" s="71">
        <f t="shared" ca="1" si="71"/>
        <v>11818.146614418552</v>
      </c>
      <c r="V132" s="34" cm="1">
        <f t="array" aca="1" ref="V132" ca="1">+SUMPRODUCT(_xlfn.ANCHORARRAY($L$17)/100,L132:U132)</f>
        <v>11816.971058315195</v>
      </c>
      <c r="W132" s="24">
        <f t="shared" ref="W132" ca="1" si="190">+L132/L120-1</f>
        <v>0.31833502435112138</v>
      </c>
      <c r="X132" s="24">
        <f t="shared" ref="X132" ca="1" si="191">+U132/U120-1</f>
        <v>0.32070524969255065</v>
      </c>
      <c r="Z132" s="19">
        <f t="shared" ref="Z132" ca="1" si="192">+L132/U132*100</f>
        <v>99.633264952889462</v>
      </c>
      <c r="AA132" s="24">
        <f t="shared" ref="AA132" ca="1" si="193">+Z132/Z131-1</f>
        <v>-1.0702925200921642E-3</v>
      </c>
      <c r="AB132" s="24">
        <f>+d1d10index!Q117</f>
        <v>5.3140245071015002E-4</v>
      </c>
      <c r="AC132" s="35">
        <f t="shared" ref="AC132" si="194">+C132</f>
        <v>46143</v>
      </c>
      <c r="AD132" s="24">
        <f t="shared" ref="AD132" ca="1" si="195">+Z132/Z120-1</f>
        <v>-1.7946664041661453E-3</v>
      </c>
      <c r="AE132" s="24">
        <f>+d1d10index!Y117</f>
        <v>-2.1134486265850239E-3</v>
      </c>
      <c r="AG132" s="190">
        <f t="shared" ref="AG132" ca="1" si="196">+W132-X132</f>
        <v>-2.3702253414292773E-3</v>
      </c>
      <c r="AH132" s="190">
        <f ca="1">+d1d10_y!AM117</f>
        <v>3.4175928586077653E-4</v>
      </c>
      <c r="AJ132">
        <f>+d1d10index!I117</f>
        <v>100.20996218083562</v>
      </c>
      <c r="AK132" s="19">
        <f t="shared" ref="AK132" ca="1" si="197">+Z132</f>
        <v>99.633264952889462</v>
      </c>
      <c r="AM132">
        <f ca="1">+NAC_d!BV118/NAC_d!BV$5-1</f>
        <v>115.57708473122898</v>
      </c>
      <c r="AN132">
        <f ca="1">+NAC_d!CE118/NAC_d!CE$5-1</f>
        <v>114.70125303470762</v>
      </c>
      <c r="AO132">
        <f t="shared" ref="AO132" ca="1" si="198">+L132/$L$19-1</f>
        <v>116.74805328864572</v>
      </c>
      <c r="AP132">
        <f t="shared" ref="AP132" ca="1" si="199">+U132/$U$19-1</f>
        <v>117.18146614418551</v>
      </c>
      <c r="AR132" s="24">
        <f t="shared" ref="AR132" ca="1" si="200">+AM132-AN132</f>
        <v>0.8758316965213595</v>
      </c>
      <c r="AS132" s="24">
        <f t="shared" ref="AS132" ca="1" si="201">+AO132-AP132</f>
        <v>-0.43341285553978537</v>
      </c>
    </row>
    <row r="133" spans="2:45" x14ac:dyDescent="0.2">
      <c r="B133" s="69">
        <f t="shared" si="48"/>
        <v>119</v>
      </c>
      <c r="C133" s="154">
        <f>+NAC!A119</f>
        <v>46174</v>
      </c>
      <c r="D133" s="71" cm="1">
        <f t="array" aca="1" ref="D133" ca="1">INDIRECT(_xlfn.CONCAT(D$18,"!$P",$B133))</f>
        <v>12019.0744</v>
      </c>
      <c r="E133" s="71" cm="1">
        <f t="array" aca="1" ref="E133" ca="1">INDIRECT(_xlfn.CONCAT(E$18,"!$P",$B133))</f>
        <v>12138.1176</v>
      </c>
      <c r="F133" s="71" cm="1">
        <f t="array" aca="1" ref="F133" ca="1">INDIRECT(_xlfn.CONCAT(F$18,"!$P",$B133))</f>
        <v>11828.055700000001</v>
      </c>
      <c r="G133" s="71" cm="1">
        <f t="array" aca="1" ref="G133" ca="1">INDIRECT(_xlfn.CONCAT(G$18,"!$P",$B133))</f>
        <v>11655.1996</v>
      </c>
      <c r="H133" s="71" cm="1">
        <f t="array" aca="1" ref="H133" ca="1">INDIRECT(_xlfn.CONCAT(H$18,"!$P",$B133))</f>
        <v>12043.1821</v>
      </c>
      <c r="I133" s="71" cm="1">
        <f t="array" aca="1" ref="I133" ca="1">INDIRECT(_xlfn.CONCAT(I$18,"!$P",$B133))</f>
        <v>11563.3487</v>
      </c>
      <c r="J133" s="71" cm="1">
        <f t="array" aca="1" ref="J133" ca="1">INDIRECT(_xlfn.CONCAT(J$18,"!$P",$B133))</f>
        <v>12010.3199</v>
      </c>
      <c r="K133" s="71"/>
      <c r="L133" s="71">
        <f t="shared" ref="L133" ca="1" si="202">+SUMPRODUCT($D$4:$I$4,$D133:$I133)/J$4</f>
        <v>11956.865010601705</v>
      </c>
      <c r="M133" s="71">
        <f t="shared" ca="1" si="36"/>
        <v>11972.86827808984</v>
      </c>
      <c r="N133" s="71">
        <f t="shared" ca="1" si="37"/>
        <v>11989.008930542286</v>
      </c>
      <c r="O133" s="71">
        <f t="shared" ca="1" si="38"/>
        <v>11995.814512915591</v>
      </c>
      <c r="P133" s="71">
        <f t="shared" ca="1" si="39"/>
        <v>12016.975950881028</v>
      </c>
      <c r="Q133" s="71">
        <f t="shared" ca="1" si="40"/>
        <v>12007.444877707127</v>
      </c>
      <c r="R133" s="71">
        <f t="shared" ca="1" si="41"/>
        <v>12003.114790330505</v>
      </c>
      <c r="S133" s="71">
        <f t="shared" ca="1" si="42"/>
        <v>12011.776273727592</v>
      </c>
      <c r="T133" s="71">
        <f t="shared" ca="1" si="43"/>
        <v>12016.238733161372</v>
      </c>
      <c r="U133" s="71">
        <f t="shared" ca="1" si="71"/>
        <v>12002.775757606112</v>
      </c>
      <c r="V133" s="34" cm="1">
        <f t="array" aca="1" ref="V133" ca="1">+SUMPRODUCT(_xlfn.ANCHORARRAY($L$17)/100,L133:U133)</f>
        <v>12001.249428177513</v>
      </c>
      <c r="W133" s="24">
        <f t="shared" ref="W133" ca="1" si="203">+L133/L121-1</f>
        <v>0.31750583909414942</v>
      </c>
      <c r="X133" s="24">
        <f t="shared" ref="X133" ca="1" si="204">+U133/U121-1</f>
        <v>0.31732705479851853</v>
      </c>
      <c r="Z133" s="19">
        <f t="shared" ref="Z133" ca="1" si="205">+L133/U133*100</f>
        <v>99.617498919153647</v>
      </c>
      <c r="AA133" s="24">
        <f t="shared" ref="AA133" ca="1" si="206">+Z133/Z132-1</f>
        <v>-1.5824066132197334E-4</v>
      </c>
      <c r="AB133" s="24">
        <f>+d1d10index!Q118</f>
        <v>-1.6961049888960522E-3</v>
      </c>
      <c r="AC133" s="35">
        <f t="shared" ref="AC133" si="207">+C133</f>
        <v>46174</v>
      </c>
      <c r="AD133" s="24">
        <f t="shared" ref="AD133" ca="1" si="208">+Z133/Z121-1</f>
        <v>1.3571747044860416E-4</v>
      </c>
      <c r="AE133" s="24">
        <f>+d1d10index!Y118</f>
        <v>-1.0664079364175461E-4</v>
      </c>
      <c r="AG133" s="190">
        <f t="shared" ref="AG133" ca="1" si="209">+W133-X133</f>
        <v>1.7878429563089604E-4</v>
      </c>
      <c r="AH133" s="190">
        <f ca="1">+d1d10_y!AM118</f>
        <v>5.573880125934183E-3</v>
      </c>
      <c r="AJ133">
        <f>+d1d10index!I118</f>
        <v>100.03999556404362</v>
      </c>
      <c r="AK133" s="19">
        <f t="shared" ref="AK133" ca="1" si="210">+Z133</f>
        <v>99.617498919153647</v>
      </c>
      <c r="AM133">
        <f ca="1">+NAC_d!BV119/NAC_d!BV$5-1</f>
        <v>117.63531363382323</v>
      </c>
      <c r="AN133">
        <f ca="1">+NAC_d!CE119/NAC_d!CE$5-1</f>
        <v>116.99316791152944</v>
      </c>
      <c r="AO133">
        <f t="shared" ref="AO133" ca="1" si="211">+L133/$L$19-1</f>
        <v>118.56865010601705</v>
      </c>
      <c r="AP133">
        <f t="shared" ref="AP133" ca="1" si="212">+U133/$U$19-1</f>
        <v>119.02775757606111</v>
      </c>
      <c r="AR133" s="24">
        <f t="shared" ref="AR133" ca="1" si="213">+AM133-AN133</f>
        <v>0.6421457222937903</v>
      </c>
      <c r="AS133" s="24">
        <f t="shared" ref="AS133" ca="1" si="214">+AO133-AP133</f>
        <v>-0.45910747004406005</v>
      </c>
    </row>
    <row r="134" spans="2:45" x14ac:dyDescent="0.2">
      <c r="B134" s="69">
        <f t="shared" si="48"/>
        <v>120</v>
      </c>
      <c r="C134" s="154">
        <f>+NAC!A120</f>
        <v>46204</v>
      </c>
      <c r="D134" s="71" cm="1">
        <f t="array" aca="1" ref="D134" ca="1">INDIRECT(_xlfn.CONCAT(D$18,"!$P",$B134))</f>
        <v>12250.518599999999</v>
      </c>
      <c r="E134" s="71" cm="1">
        <f t="array" aca="1" ref="E134" ca="1">INDIRECT(_xlfn.CONCAT(E$18,"!$P",$B134))</f>
        <v>12346.602199999999</v>
      </c>
      <c r="F134" s="71" cm="1">
        <f t="array" aca="1" ref="F134" ca="1">INDIRECT(_xlfn.CONCAT(F$18,"!$P",$B134))</f>
        <v>12017.2173</v>
      </c>
      <c r="G134" s="71" cm="1">
        <f t="array" aca="1" ref="G134" ca="1">INDIRECT(_xlfn.CONCAT(G$18,"!$P",$B134))</f>
        <v>11829.3596</v>
      </c>
      <c r="H134" s="71" cm="1">
        <f t="array" aca="1" ref="H134" ca="1">INDIRECT(_xlfn.CONCAT(H$18,"!$P",$B134))</f>
        <v>12216.9229</v>
      </c>
      <c r="I134" s="71" cm="1">
        <f t="array" aca="1" ref="I134" ca="1">INDIRECT(_xlfn.CONCAT(I$18,"!$P",$B134))</f>
        <v>11770.8806</v>
      </c>
      <c r="J134" s="71" cm="1">
        <f t="array" aca="1" ref="J134" ca="1">INDIRECT(_xlfn.CONCAT(J$18,"!$P",$B134))</f>
        <v>12224.364799999999</v>
      </c>
      <c r="K134" s="71"/>
      <c r="L134" s="71">
        <f t="shared" ref="L134" ca="1" si="215">+SUMPRODUCT($D$4:$I$4,$D134:$I134)/J$4</f>
        <v>12161.883795605972</v>
      </c>
      <c r="M134" s="71">
        <f t="shared" ca="1" si="36"/>
        <v>12179.785459690556</v>
      </c>
      <c r="N134" s="71">
        <f t="shared" ca="1" si="37"/>
        <v>12198.189340671328</v>
      </c>
      <c r="O134" s="71">
        <f t="shared" ca="1" si="38"/>
        <v>12206.386751820211</v>
      </c>
      <c r="P134" s="71">
        <f t="shared" ca="1" si="39"/>
        <v>12228.477320571155</v>
      </c>
      <c r="Q134" s="71">
        <f t="shared" ca="1" si="40"/>
        <v>12220.093182981891</v>
      </c>
      <c r="R134" s="71">
        <f t="shared" ca="1" si="41"/>
        <v>12216.510157949124</v>
      </c>
      <c r="S134" s="71">
        <f t="shared" ca="1" si="42"/>
        <v>12226.669321351763</v>
      </c>
      <c r="T134" s="71">
        <f t="shared" ca="1" si="43"/>
        <v>12233.023314027489</v>
      </c>
      <c r="U134" s="71">
        <f t="shared" ca="1" si="71"/>
        <v>12221.904792237015</v>
      </c>
      <c r="V134" s="34" cm="1">
        <f t="array" aca="1" ref="V134" ca="1">+SUMPRODUCT(_xlfn.ANCHORARRAY($L$17)/100,L134:U134)</f>
        <v>12214.687945711681</v>
      </c>
      <c r="W134" s="24">
        <f t="shared" ref="W134" ca="1" si="216">+L134/L122-1</f>
        <v>0.32067509333991207</v>
      </c>
      <c r="X134" s="24">
        <f t="shared" ref="X134" ca="1" si="217">+U134/U122-1</f>
        <v>0.32145286069120282</v>
      </c>
      <c r="Z134" s="19">
        <f t="shared" ref="Z134" ca="1" si="218">+L134/U134*100</f>
        <v>99.508906364013185</v>
      </c>
      <c r="AA134" s="24">
        <f t="shared" ref="AA134" ca="1" si="219">+Z134/Z133-1</f>
        <v>-1.0900951772397915E-3</v>
      </c>
      <c r="AB134" s="24">
        <f>+d1d10index!Q119</f>
        <v>-1.8187160631674137E-3</v>
      </c>
      <c r="AC134" s="35">
        <f t="shared" ref="AC134" si="220">+C134</f>
        <v>46204</v>
      </c>
      <c r="AD134" s="24">
        <f t="shared" ref="AD134" ca="1" si="221">+Z134/Z122-1</f>
        <v>-5.8856987973365804E-4</v>
      </c>
      <c r="AE134" s="24">
        <f>+d1d10index!Y119</f>
        <v>-3.6474448501189194E-5</v>
      </c>
      <c r="AG134" s="190">
        <f t="shared" ref="AG134" ca="1" si="222">+W134-X134</f>
        <v>-7.7776735129075902E-4</v>
      </c>
      <c r="AH134" s="190">
        <f ca="1">+d1d10_y!AM119</f>
        <v>4.7439494369341251E-3</v>
      </c>
      <c r="AJ134">
        <f>+d1d10index!I119</f>
        <v>99.858051217152095</v>
      </c>
      <c r="AK134" s="19">
        <f t="shared" ref="AK134" ca="1" si="223">+Z134</f>
        <v>99.508906364013185</v>
      </c>
      <c r="AM134">
        <f ca="1">+NAC_d!BV120/NAC_d!BV$5-1</f>
        <v>119.98143811047818</v>
      </c>
      <c r="AN134">
        <f ca="1">+NAC_d!CE120/NAC_d!CE$5-1</f>
        <v>119.65151033316234</v>
      </c>
      <c r="AO134">
        <f t="shared" ref="AO134" ca="1" si="224">+L134/$L$19-1</f>
        <v>120.61883795605972</v>
      </c>
      <c r="AP134">
        <f t="shared" ref="AP134" ca="1" si="225">+U134/$U$19-1</f>
        <v>121.21904792237014</v>
      </c>
      <c r="AR134" s="24">
        <f t="shared" ref="AR134" ca="1" si="226">+AM134-AN134</f>
        <v>0.32992777731584511</v>
      </c>
      <c r="AS134" s="24">
        <f t="shared" ref="AS134" ca="1" si="227">+AO134-AP134</f>
        <v>-0.60020996631041612</v>
      </c>
    </row>
    <row r="135" spans="2:45" x14ac:dyDescent="0.2">
      <c r="B135" s="69">
        <f t="shared" si="48"/>
        <v>121</v>
      </c>
      <c r="C135" s="154">
        <f>+NAC!A121</f>
        <v>46235</v>
      </c>
      <c r="D135" s="71" cm="1">
        <f t="array" aca="1" ref="D135" ca="1">INDIRECT(_xlfn.CONCAT(D$18,"!$P",$B135))</f>
        <v>12488.4948</v>
      </c>
      <c r="E135" s="71" cm="1">
        <f t="array" aca="1" ref="E135" ca="1">INDIRECT(_xlfn.CONCAT(E$18,"!$P",$B135))</f>
        <v>12568.5954</v>
      </c>
      <c r="F135" s="71" cm="1">
        <f t="array" aca="1" ref="F135" ca="1">INDIRECT(_xlfn.CONCAT(F$18,"!$P",$B135))</f>
        <v>12200.4028</v>
      </c>
      <c r="G135" s="71" cm="1">
        <f t="array" aca="1" ref="G135" ca="1">INDIRECT(_xlfn.CONCAT(G$18,"!$P",$B135))</f>
        <v>11978.1224</v>
      </c>
      <c r="H135" s="71" cm="1">
        <f t="array" aca="1" ref="H135" ca="1">INDIRECT(_xlfn.CONCAT(H$18,"!$P",$B135))</f>
        <v>12412.8356</v>
      </c>
      <c r="I135" s="71" cm="1">
        <f t="array" aca="1" ref="I135" ca="1">INDIRECT(_xlfn.CONCAT(I$18,"!$P",$B135))</f>
        <v>11984.9126</v>
      </c>
      <c r="J135" s="71" cm="1">
        <f t="array" aca="1" ref="J135" ca="1">INDIRECT(_xlfn.CONCAT(J$18,"!$P",$B135))</f>
        <v>12445.7973</v>
      </c>
      <c r="K135" s="71"/>
      <c r="L135" s="71">
        <f t="shared" ref="L135" ca="1" si="228">+SUMPRODUCT($D$4:$I$4,$D135:$I135)/J$4</f>
        <v>12370.047374062571</v>
      </c>
      <c r="M135" s="71">
        <f t="shared" ca="1" si="36"/>
        <v>12391.540691107522</v>
      </c>
      <c r="N135" s="71">
        <f t="shared" ca="1" si="37"/>
        <v>12413.336613080011</v>
      </c>
      <c r="O135" s="71">
        <f t="shared" ca="1" si="38"/>
        <v>12423.799417774186</v>
      </c>
      <c r="P135" s="71">
        <f t="shared" ca="1" si="39"/>
        <v>12447.698305217036</v>
      </c>
      <c r="Q135" s="71">
        <f t="shared" ca="1" si="40"/>
        <v>12440.659310710533</v>
      </c>
      <c r="R135" s="71">
        <f t="shared" ca="1" si="41"/>
        <v>12437.791852446744</v>
      </c>
      <c r="S135" s="71">
        <f t="shared" ca="1" si="42"/>
        <v>12449.896946905914</v>
      </c>
      <c r="T135" s="71">
        <f t="shared" ca="1" si="43"/>
        <v>12458.361479134004</v>
      </c>
      <c r="U135" s="71">
        <f t="shared" ca="1" si="71"/>
        <v>12449.27978242875</v>
      </c>
      <c r="V135" s="34" cm="1">
        <f t="array" aca="1" ref="V135" ca="1">+SUMPRODUCT(_xlfn.ANCHORARRAY($L$17)/100,L135:U135)</f>
        <v>12435.522013729946</v>
      </c>
      <c r="W135" s="24">
        <f t="shared" ref="W135" ca="1" si="229">+L135/L123-1</f>
        <v>0.31693006937966839</v>
      </c>
      <c r="X135" s="24">
        <f t="shared" ref="X135" ca="1" si="230">+U135/U123-1</f>
        <v>0.31910661897568304</v>
      </c>
      <c r="Z135" s="19">
        <f t="shared" ref="Z135" ca="1" si="231">+L135/U135*100</f>
        <v>99.363558296135253</v>
      </c>
      <c r="AA135" s="24">
        <f t="shared" ref="AA135" ca="1" si="232">+Z135/Z134-1</f>
        <v>-1.4606538569144067E-3</v>
      </c>
      <c r="AB135" s="24">
        <f>+d1d10index!Q120</f>
        <v>3.1081029790769321E-4</v>
      </c>
      <c r="AC135" s="35">
        <f t="shared" ref="AC135" si="233">+C135</f>
        <v>46235</v>
      </c>
      <c r="AD135" s="24">
        <f t="shared" ref="AD135" ca="1" si="234">+Z135/Z123-1</f>
        <v>-1.6500179475292809E-3</v>
      </c>
      <c r="AE135" s="24">
        <f>+d1d10index!Y120</f>
        <v>3.2363842509433027E-3</v>
      </c>
      <c r="AG135" s="190">
        <f t="shared" ref="AG135" ca="1" si="235">+W135-X135</f>
        <v>-2.1765495960146541E-3</v>
      </c>
      <c r="AH135" s="190">
        <f ca="1">+d1d10_y!AM120</f>
        <v>7.8670063828631953E-3</v>
      </c>
      <c r="AJ135">
        <f>+d1d10index!I120</f>
        <v>99.889088127799383</v>
      </c>
      <c r="AK135" s="19">
        <f t="shared" ref="AK135" ca="1" si="236">+Z135</f>
        <v>99.363558296135253</v>
      </c>
      <c r="AM135">
        <f ca="1">+NAC_d!BV121/NAC_d!BV$5-1</f>
        <v>121.99811778952963</v>
      </c>
      <c r="AN135">
        <f ca="1">+NAC_d!CE121/NAC_d!CE$5-1</f>
        <v>121.65469736954933</v>
      </c>
      <c r="AO135">
        <f t="shared" ref="AO135" ca="1" si="237">+L135/$L$19-1</f>
        <v>122.70047374062571</v>
      </c>
      <c r="AP135">
        <f t="shared" ref="AP135" ca="1" si="238">+U135/$U$19-1</f>
        <v>123.49279782428748</v>
      </c>
      <c r="AR135" s="24">
        <f t="shared" ref="AR135" ca="1" si="239">+AM135-AN135</f>
        <v>0.34342041998030481</v>
      </c>
      <c r="AS135" s="24">
        <f t="shared" ref="AS135" ca="1" si="240">+AO135-AP135</f>
        <v>-0.79232408366176799</v>
      </c>
    </row>
    <row r="136" spans="2:45" x14ac:dyDescent="0.2">
      <c r="B136" s="69">
        <f t="shared" si="48"/>
        <v>122</v>
      </c>
      <c r="C136" s="154">
        <f>+NAC!A122</f>
        <v>46266</v>
      </c>
      <c r="D136" s="71" cm="1">
        <f t="array" aca="1" ref="D136" ca="1">INDIRECT(_xlfn.CONCAT(D$18,"!$P",$B136))</f>
        <v>12707.2287</v>
      </c>
      <c r="E136" s="71" cm="1">
        <f t="array" aca="1" ref="E136" ca="1">INDIRECT(_xlfn.CONCAT(E$18,"!$P",$B136))</f>
        <v>12782.2816</v>
      </c>
      <c r="F136" s="71" cm="1">
        <f t="array" aca="1" ref="F136" ca="1">INDIRECT(_xlfn.CONCAT(F$18,"!$P",$B136))</f>
        <v>12410.6078</v>
      </c>
      <c r="G136" s="71" cm="1">
        <f t="array" aca="1" ref="G136" ca="1">INDIRECT(_xlfn.CONCAT(G$18,"!$P",$B136))</f>
        <v>12142.5645</v>
      </c>
      <c r="H136" s="71" cm="1">
        <f t="array" aca="1" ref="H136" ca="1">INDIRECT(_xlfn.CONCAT(H$18,"!$P",$B136))</f>
        <v>12598.826800000001</v>
      </c>
      <c r="I136" s="71" cm="1">
        <f t="array" aca="1" ref="I136" ca="1">INDIRECT(_xlfn.CONCAT(I$18,"!$P",$B136))</f>
        <v>12123.9403</v>
      </c>
      <c r="J136" s="71" cm="1">
        <f t="array" aca="1" ref="J136" ca="1">INDIRECT(_xlfn.CONCAT(J$18,"!$P",$B136))</f>
        <v>12654.432199999999</v>
      </c>
      <c r="K136" s="71"/>
      <c r="L136" s="71">
        <f t="shared" ref="L136" ca="1" si="241">+SUMPRODUCT($D$4:$I$4,$D136:$I136)/J$4</f>
        <v>12573.185413641726</v>
      </c>
      <c r="M136" s="71">
        <f t="shared" ca="1" si="36"/>
        <v>12596.079078809762</v>
      </c>
      <c r="N136" s="71">
        <f t="shared" ca="1" si="37"/>
        <v>12619.782500501122</v>
      </c>
      <c r="O136" s="71">
        <f t="shared" ca="1" si="38"/>
        <v>12630.047413819528</v>
      </c>
      <c r="P136" s="71">
        <f t="shared" ca="1" si="39"/>
        <v>12656.231842403615</v>
      </c>
      <c r="Q136" s="71">
        <f t="shared" ca="1" si="40"/>
        <v>12648.045000821901</v>
      </c>
      <c r="R136" s="71">
        <f t="shared" ca="1" si="41"/>
        <v>12644.798227939458</v>
      </c>
      <c r="S136" s="71">
        <f t="shared" ca="1" si="42"/>
        <v>12657.705065507262</v>
      </c>
      <c r="T136" s="71">
        <f t="shared" ca="1" si="43"/>
        <v>12667.214334389575</v>
      </c>
      <c r="U136" s="71">
        <f t="shared" ca="1" si="71"/>
        <v>12657.717714718729</v>
      </c>
      <c r="V136" s="34" cm="1">
        <f t="array" aca="1" ref="V136" ca="1">+SUMPRODUCT(_xlfn.ANCHORARRAY($L$17)/100,L136:U136)</f>
        <v>12642.825590030823</v>
      </c>
      <c r="W136" s="24">
        <f t="shared" ref="W136" ca="1" si="242">+L136/L124-1</f>
        <v>0.31429722427655848</v>
      </c>
      <c r="X136" s="24">
        <f t="shared" ref="X136" ca="1" si="243">+U136/U124-1</f>
        <v>0.31585504884791415</v>
      </c>
      <c r="Z136" s="19">
        <f t="shared" ref="Z136" ca="1" si="244">+L136/U136*100</f>
        <v>99.332167907499581</v>
      </c>
      <c r="AA136" s="24">
        <f t="shared" ref="AA136" ca="1" si="245">+Z136/Z135-1</f>
        <v>-3.1591449797030435E-4</v>
      </c>
      <c r="AB136" s="24">
        <f>+d1d10index!Q121</f>
        <v>4.7335313173424431E-4</v>
      </c>
      <c r="AC136" s="35">
        <f t="shared" ref="AC136" si="246">+C136</f>
        <v>46266</v>
      </c>
      <c r="AD136" s="24">
        <f t="shared" ref="AD136" ca="1" si="247">+Z136/Z124-1</f>
        <v>-1.1838876726731895E-3</v>
      </c>
      <c r="AE136" s="24">
        <f>+d1d10index!Y121</f>
        <v>4.3218662667943164E-3</v>
      </c>
      <c r="AG136" s="190">
        <f t="shared" ref="AG136" ca="1" si="248">+W136-X136</f>
        <v>-1.5578245713556704E-3</v>
      </c>
      <c r="AH136" s="190">
        <f ca="1">+d1d10_y!AM121</f>
        <v>9.230599713764942E-3</v>
      </c>
      <c r="AJ136">
        <f>+d1d10index!I121</f>
        <v>99.936370940490761</v>
      </c>
      <c r="AK136" s="19">
        <f t="shared" ref="AK136" ca="1" si="249">+Z136</f>
        <v>99.332167907499581</v>
      </c>
      <c r="AM136">
        <f ca="1">+NAC_d!BV122/NAC_d!BV$5-1</f>
        <v>124.35110141167303</v>
      </c>
      <c r="AN136">
        <f ca="1">+NAC_d!CE122/NAC_d!CE$5-1</f>
        <v>123.97209389227866</v>
      </c>
      <c r="AO136">
        <f t="shared" ref="AO136" ca="1" si="250">+L136/$L$19-1</f>
        <v>124.73185413641725</v>
      </c>
      <c r="AP136">
        <f t="shared" ref="AP136" ca="1" si="251">+U136/$U$19-1</f>
        <v>125.57717714718727</v>
      </c>
      <c r="AR136" s="24">
        <f t="shared" ref="AR136" ca="1" si="252">+AM136-AN136</f>
        <v>0.37900751939436361</v>
      </c>
      <c r="AS136" s="24">
        <f t="shared" ref="AS136" ca="1" si="253">+AO136-AP136</f>
        <v>-0.84532301077001648</v>
      </c>
    </row>
    <row r="137" spans="2:45" x14ac:dyDescent="0.2">
      <c r="C137" s="70"/>
    </row>
    <row r="138" spans="2:45" x14ac:dyDescent="0.2">
      <c r="C138" s="70"/>
    </row>
    <row r="139" spans="2:45" x14ac:dyDescent="0.2">
      <c r="C139" s="70"/>
    </row>
    <row r="140" spans="2:45" x14ac:dyDescent="0.2">
      <c r="C140" s="70"/>
    </row>
    <row r="141" spans="2:45" x14ac:dyDescent="0.2">
      <c r="C141" s="70"/>
    </row>
    <row r="142" spans="2:45" x14ac:dyDescent="0.2">
      <c r="C142" s="70"/>
    </row>
    <row r="143" spans="2:45" x14ac:dyDescent="0.2">
      <c r="C143" s="70"/>
    </row>
    <row r="144" spans="2:45" x14ac:dyDescent="0.2">
      <c r="C144" s="70"/>
    </row>
    <row r="145" spans="3:3" x14ac:dyDescent="0.2">
      <c r="C145" s="70"/>
    </row>
    <row r="146" spans="3:3" x14ac:dyDescent="0.2">
      <c r="C146" s="70"/>
    </row>
    <row r="147" spans="3:3" x14ac:dyDescent="0.2">
      <c r="C147" s="70"/>
    </row>
    <row r="148" spans="3:3" x14ac:dyDescent="0.2">
      <c r="C148" s="70"/>
    </row>
    <row r="149" spans="3:3" x14ac:dyDescent="0.2">
      <c r="C149" s="70"/>
    </row>
    <row r="150" spans="3:3" x14ac:dyDescent="0.2">
      <c r="C150" s="70"/>
    </row>
    <row r="151" spans="3:3" x14ac:dyDescent="0.2">
      <c r="C151" s="70"/>
    </row>
    <row r="152" spans="3:3" x14ac:dyDescent="0.2">
      <c r="C152" s="70"/>
    </row>
    <row r="153" spans="3:3" x14ac:dyDescent="0.2">
      <c r="C153" s="70"/>
    </row>
    <row r="154" spans="3:3" x14ac:dyDescent="0.2">
      <c r="C154" s="70"/>
    </row>
    <row r="155" spans="3:3" x14ac:dyDescent="0.2">
      <c r="C155" s="70"/>
    </row>
    <row r="156" spans="3:3" x14ac:dyDescent="0.2">
      <c r="C156" s="70"/>
    </row>
    <row r="157" spans="3:3" x14ac:dyDescent="0.2">
      <c r="C157" s="70"/>
    </row>
    <row r="158" spans="3:3" x14ac:dyDescent="0.2">
      <c r="C158" s="70"/>
    </row>
    <row r="159" spans="3:3" x14ac:dyDescent="0.2">
      <c r="C159" s="70"/>
    </row>
    <row r="160" spans="3:3" x14ac:dyDescent="0.2">
      <c r="C160" s="70"/>
    </row>
    <row r="161" spans="3:3" x14ac:dyDescent="0.2">
      <c r="C161" s="70"/>
    </row>
    <row r="162" spans="3:3" x14ac:dyDescent="0.2">
      <c r="C162" s="70"/>
    </row>
    <row r="163" spans="3:3" x14ac:dyDescent="0.2">
      <c r="C163" s="70"/>
    </row>
    <row r="164" spans="3:3" x14ac:dyDescent="0.2">
      <c r="C164" s="70"/>
    </row>
    <row r="165" spans="3:3" x14ac:dyDescent="0.2">
      <c r="C165" s="70"/>
    </row>
    <row r="166" spans="3:3" x14ac:dyDescent="0.2">
      <c r="C166" s="70"/>
    </row>
    <row r="167" spans="3:3" x14ac:dyDescent="0.2">
      <c r="C167" s="70"/>
    </row>
    <row r="168" spans="3:3" x14ac:dyDescent="0.2">
      <c r="C168" s="70"/>
    </row>
    <row r="169" spans="3:3" x14ac:dyDescent="0.2">
      <c r="C169" s="70"/>
    </row>
    <row r="170" spans="3:3" x14ac:dyDescent="0.2">
      <c r="C170" s="70"/>
    </row>
    <row r="171" spans="3:3" x14ac:dyDescent="0.2">
      <c r="C171" s="70"/>
    </row>
    <row r="172" spans="3:3" x14ac:dyDescent="0.2">
      <c r="C172" s="70"/>
    </row>
    <row r="173" spans="3:3" x14ac:dyDescent="0.2">
      <c r="C173" s="70"/>
    </row>
    <row r="174" spans="3:3" x14ac:dyDescent="0.2">
      <c r="C174" s="70"/>
    </row>
    <row r="175" spans="3:3" x14ac:dyDescent="0.2">
      <c r="C175" s="70"/>
    </row>
    <row r="176" spans="3:3" x14ac:dyDescent="0.2">
      <c r="C176" s="70"/>
    </row>
    <row r="177" spans="3:3" x14ac:dyDescent="0.2">
      <c r="C177" s="70"/>
    </row>
    <row r="178" spans="3:3" x14ac:dyDescent="0.2">
      <c r="C178" s="70"/>
    </row>
    <row r="179" spans="3:3" x14ac:dyDescent="0.2">
      <c r="C179" s="70"/>
    </row>
    <row r="180" spans="3:3" x14ac:dyDescent="0.2">
      <c r="C180" s="70"/>
    </row>
    <row r="181" spans="3:3" x14ac:dyDescent="0.2">
      <c r="C181" s="70"/>
    </row>
    <row r="182" spans="3:3" x14ac:dyDescent="0.2">
      <c r="C182" s="70"/>
    </row>
    <row r="183" spans="3:3" x14ac:dyDescent="0.2">
      <c r="C183" s="70"/>
    </row>
    <row r="184" spans="3:3" x14ac:dyDescent="0.2">
      <c r="C184" s="70"/>
    </row>
    <row r="185" spans="3:3" x14ac:dyDescent="0.2">
      <c r="C185" s="70"/>
    </row>
    <row r="186" spans="3:3" x14ac:dyDescent="0.2">
      <c r="C186" s="70"/>
    </row>
    <row r="187" spans="3:3" x14ac:dyDescent="0.2">
      <c r="C187" s="70"/>
    </row>
    <row r="188" spans="3:3" x14ac:dyDescent="0.2">
      <c r="C188" s="70"/>
    </row>
    <row r="189" spans="3:3" x14ac:dyDescent="0.2">
      <c r="C189" s="70"/>
    </row>
    <row r="190" spans="3:3" x14ac:dyDescent="0.2">
      <c r="C190" s="70"/>
    </row>
    <row r="191" spans="3:3" x14ac:dyDescent="0.2">
      <c r="C191" s="70"/>
    </row>
    <row r="192" spans="3:3" x14ac:dyDescent="0.2">
      <c r="C192" s="70"/>
    </row>
    <row r="193" spans="3:3" x14ac:dyDescent="0.2">
      <c r="C193" s="70"/>
    </row>
    <row r="194" spans="3:3" x14ac:dyDescent="0.2">
      <c r="C194" s="70"/>
    </row>
    <row r="195" spans="3:3" x14ac:dyDescent="0.2">
      <c r="C195" s="70"/>
    </row>
    <row r="196" spans="3:3" x14ac:dyDescent="0.2">
      <c r="C196" s="70"/>
    </row>
    <row r="197" spans="3:3" x14ac:dyDescent="0.2">
      <c r="C197" s="70"/>
    </row>
    <row r="198" spans="3:3" x14ac:dyDescent="0.2">
      <c r="C198" s="70"/>
    </row>
    <row r="199" spans="3:3" x14ac:dyDescent="0.2">
      <c r="C199" s="70"/>
    </row>
    <row r="200" spans="3:3" x14ac:dyDescent="0.2">
      <c r="C200" s="70"/>
    </row>
    <row r="201" spans="3:3" x14ac:dyDescent="0.2">
      <c r="C201" s="70"/>
    </row>
    <row r="202" spans="3:3" x14ac:dyDescent="0.2">
      <c r="C202" s="70"/>
    </row>
    <row r="203" spans="3:3" x14ac:dyDescent="0.2">
      <c r="C203" s="70"/>
    </row>
    <row r="204" spans="3:3" x14ac:dyDescent="0.2">
      <c r="C204" s="70"/>
    </row>
    <row r="205" spans="3:3" x14ac:dyDescent="0.2">
      <c r="C205" s="70"/>
    </row>
    <row r="206" spans="3:3" x14ac:dyDescent="0.2">
      <c r="C206" s="70"/>
    </row>
    <row r="207" spans="3:3" x14ac:dyDescent="0.2">
      <c r="C207" s="70"/>
    </row>
    <row r="208" spans="3:3" x14ac:dyDescent="0.2">
      <c r="C208" s="70"/>
    </row>
    <row r="209" spans="3:3" x14ac:dyDescent="0.2">
      <c r="C209" s="70"/>
    </row>
    <row r="210" spans="3:3" x14ac:dyDescent="0.2">
      <c r="C210" s="70"/>
    </row>
    <row r="211" spans="3:3" x14ac:dyDescent="0.2">
      <c r="C211" s="70"/>
    </row>
    <row r="212" spans="3:3" x14ac:dyDescent="0.2">
      <c r="C212" s="70"/>
    </row>
    <row r="213" spans="3:3" x14ac:dyDescent="0.2">
      <c r="C213" s="70"/>
    </row>
    <row r="214" spans="3:3" x14ac:dyDescent="0.2">
      <c r="C214" s="70"/>
    </row>
    <row r="215" spans="3:3" x14ac:dyDescent="0.2">
      <c r="C215" s="70"/>
    </row>
    <row r="216" spans="3:3" x14ac:dyDescent="0.2">
      <c r="C216" s="70"/>
    </row>
    <row r="217" spans="3:3" x14ac:dyDescent="0.2">
      <c r="C217" s="70"/>
    </row>
    <row r="218" spans="3:3" x14ac:dyDescent="0.2">
      <c r="C218" s="70"/>
    </row>
    <row r="219" spans="3:3" x14ac:dyDescent="0.2">
      <c r="C219" s="70"/>
    </row>
    <row r="220" spans="3:3" x14ac:dyDescent="0.2">
      <c r="C220" s="70"/>
    </row>
    <row r="221" spans="3:3" x14ac:dyDescent="0.2">
      <c r="C221" s="70"/>
    </row>
    <row r="222" spans="3:3" x14ac:dyDescent="0.2">
      <c r="C222" s="70"/>
    </row>
    <row r="223" spans="3:3" x14ac:dyDescent="0.2">
      <c r="C223" s="70"/>
    </row>
    <row r="224" spans="3:3" x14ac:dyDescent="0.2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22"/>
  <sheetViews>
    <sheetView zoomScale="86" zoomScaleNormal="100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H134" sqref="H134"/>
    </sheetView>
  </sheetViews>
  <sheetFormatPr baseColWidth="10" defaultColWidth="11.5" defaultRowHeight="15" x14ac:dyDescent="0.2"/>
  <cols>
    <col min="16" max="16" width="11.33203125" style="7" customWidth="1"/>
    <col min="21" max="21" width="12.6640625" bestFit="1" customWidth="1"/>
  </cols>
  <sheetData>
    <row r="1" spans="1:24" x14ac:dyDescent="0.2">
      <c r="B1" s="240" t="s">
        <v>161</v>
      </c>
      <c r="C1" s="240"/>
      <c r="D1" s="240"/>
      <c r="E1" s="240"/>
      <c r="F1" s="240"/>
      <c r="G1" s="240"/>
      <c r="J1" s="240" t="s">
        <v>162</v>
      </c>
      <c r="K1" s="240"/>
      <c r="L1" s="240"/>
      <c r="M1" s="240"/>
      <c r="N1" s="240"/>
      <c r="O1" s="240"/>
    </row>
    <row r="2" spans="1:24" x14ac:dyDescent="0.2">
      <c r="B2" s="240" t="s">
        <v>163</v>
      </c>
      <c r="C2" s="240"/>
      <c r="D2" s="240"/>
      <c r="E2" s="240"/>
      <c r="F2" s="240"/>
      <c r="G2" s="240"/>
      <c r="J2" s="240" t="s">
        <v>164</v>
      </c>
      <c r="K2" s="240"/>
      <c r="L2" s="240"/>
      <c r="M2" s="240"/>
      <c r="N2" s="240"/>
      <c r="O2" s="240"/>
      <c r="S2" t="s">
        <v>23</v>
      </c>
      <c r="U2" s="240" t="s">
        <v>146</v>
      </c>
      <c r="V2" s="240"/>
      <c r="W2" s="240"/>
    </row>
    <row r="3" spans="1:24" ht="16" thickBot="1" x14ac:dyDescent="0.25">
      <c r="B3" s="251" t="s">
        <v>165</v>
      </c>
      <c r="C3" s="251"/>
      <c r="D3" s="251"/>
      <c r="E3" s="251"/>
      <c r="F3" s="251"/>
      <c r="G3" s="251"/>
      <c r="J3" s="251" t="s">
        <v>165</v>
      </c>
      <c r="K3" s="251"/>
      <c r="L3" s="251"/>
      <c r="M3" s="251"/>
      <c r="N3" s="251"/>
      <c r="O3" s="251"/>
      <c r="S3" t="s">
        <v>166</v>
      </c>
      <c r="T3" t="s">
        <v>140</v>
      </c>
      <c r="V3" t="s">
        <v>166</v>
      </c>
      <c r="W3" t="s">
        <v>140</v>
      </c>
    </row>
    <row r="4" spans="1:24" ht="16" thickBot="1" x14ac:dyDescent="0.25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0.99999999999999989</v>
      </c>
      <c r="X5" s="34"/>
    </row>
    <row r="6" spans="1:24" x14ac:dyDescent="0.2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1.0007170866999227</v>
      </c>
      <c r="X6" s="34"/>
    </row>
    <row r="7" spans="1:24" x14ac:dyDescent="0.2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0.99981682917774251</v>
      </c>
      <c r="X7" s="34"/>
    </row>
    <row r="8" spans="1:24" x14ac:dyDescent="0.2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1.0006003550682132</v>
      </c>
      <c r="X8" s="34"/>
    </row>
    <row r="9" spans="1:24" x14ac:dyDescent="0.2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1.0003149723697546</v>
      </c>
      <c r="X9" s="34"/>
    </row>
    <row r="10" spans="1:24" x14ac:dyDescent="0.2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1.0006881980082907</v>
      </c>
      <c r="X10" s="34"/>
    </row>
    <row r="11" spans="1:24" x14ac:dyDescent="0.2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1.0000314792251597</v>
      </c>
      <c r="X11" s="34"/>
    </row>
    <row r="12" spans="1:24" x14ac:dyDescent="0.2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0.99960197524952277</v>
      </c>
      <c r="X12" s="34"/>
    </row>
    <row r="13" spans="1:24" x14ac:dyDescent="0.2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0.99861438378143474</v>
      </c>
      <c r="X13" s="34"/>
    </row>
    <row r="14" spans="1:24" x14ac:dyDescent="0.2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0.99808807620196116</v>
      </c>
      <c r="X14" s="34"/>
    </row>
    <row r="15" spans="1:24" x14ac:dyDescent="0.2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0.99892567034851931</v>
      </c>
      <c r="X15" s="34"/>
    </row>
    <row r="16" spans="1:24" x14ac:dyDescent="0.2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0.99856438472845366</v>
      </c>
      <c r="X16" s="34"/>
    </row>
    <row r="17" spans="1:24" x14ac:dyDescent="0.2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0.9970847440906252</v>
      </c>
      <c r="X17" s="34"/>
    </row>
    <row r="18" spans="1:24" x14ac:dyDescent="0.2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0.99680545084973371</v>
      </c>
      <c r="X18" s="34"/>
    </row>
    <row r="19" spans="1:24" x14ac:dyDescent="0.2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0.99587729681801596</v>
      </c>
      <c r="X19" s="34"/>
    </row>
    <row r="20" spans="1:24" x14ac:dyDescent="0.2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0.99632358403469856</v>
      </c>
      <c r="X20" s="34"/>
    </row>
    <row r="21" spans="1:24" x14ac:dyDescent="0.2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0.99622615730257602</v>
      </c>
      <c r="X21" s="34"/>
    </row>
    <row r="22" spans="1:24" x14ac:dyDescent="0.2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0.99673306678629237</v>
      </c>
      <c r="X22" s="34"/>
    </row>
    <row r="23" spans="1:24" x14ac:dyDescent="0.2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0.9955389797409282</v>
      </c>
      <c r="X23" s="34"/>
    </row>
    <row r="24" spans="1:24" x14ac:dyDescent="0.2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0.99691832299689309</v>
      </c>
      <c r="X24" s="34"/>
    </row>
    <row r="25" spans="1:24" x14ac:dyDescent="0.2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0.99722081466938983</v>
      </c>
      <c r="X25" s="34"/>
    </row>
    <row r="26" spans="1:24" x14ac:dyDescent="0.2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0.99775143487750739</v>
      </c>
      <c r="X26" s="34"/>
    </row>
    <row r="27" spans="1:24" x14ac:dyDescent="0.2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0.99969640957741801</v>
      </c>
      <c r="X27" s="34"/>
    </row>
    <row r="28" spans="1:24" x14ac:dyDescent="0.2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1.0002906287372257</v>
      </c>
      <c r="X28" s="34"/>
    </row>
    <row r="29" spans="1:24" x14ac:dyDescent="0.2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0.99888863660175697</v>
      </c>
      <c r="X29" s="34"/>
    </row>
    <row r="30" spans="1:24" x14ac:dyDescent="0.2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1.0000728770517737</v>
      </c>
      <c r="X30" s="34"/>
    </row>
    <row r="31" spans="1:24" x14ac:dyDescent="0.2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1.001541564902471</v>
      </c>
      <c r="X31" s="34"/>
    </row>
    <row r="32" spans="1:24" x14ac:dyDescent="0.2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1.0035758949658866</v>
      </c>
      <c r="X32" s="34"/>
    </row>
    <row r="33" spans="1:24" x14ac:dyDescent="0.2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1.0037865134418087</v>
      </c>
      <c r="X33" s="34"/>
    </row>
    <row r="34" spans="1:24" x14ac:dyDescent="0.2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1.0026632719818869</v>
      </c>
      <c r="X34" s="34"/>
    </row>
    <row r="35" spans="1:24" x14ac:dyDescent="0.2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1.0035762408800724</v>
      </c>
      <c r="X35" s="34"/>
    </row>
    <row r="36" spans="1:24" x14ac:dyDescent="0.2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1.0035606193065756</v>
      </c>
      <c r="X36" s="34"/>
    </row>
    <row r="37" spans="1:24" x14ac:dyDescent="0.2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1.0033241638037449</v>
      </c>
      <c r="X37" s="34"/>
    </row>
    <row r="38" spans="1:24" x14ac:dyDescent="0.2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1.0047368764159699</v>
      </c>
      <c r="X38" s="34"/>
    </row>
    <row r="39" spans="1:24" x14ac:dyDescent="0.2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1.0041084473454931</v>
      </c>
      <c r="X39" s="34"/>
    </row>
    <row r="40" spans="1:24" x14ac:dyDescent="0.2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1.0057314657904926</v>
      </c>
      <c r="X40" s="34"/>
    </row>
    <row r="41" spans="1:24" x14ac:dyDescent="0.2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1.0044539664076815</v>
      </c>
      <c r="X41" s="34"/>
    </row>
    <row r="42" spans="1:24" x14ac:dyDescent="0.2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1.0068794007750925</v>
      </c>
      <c r="X42" s="34"/>
    </row>
    <row r="43" spans="1:24" x14ac:dyDescent="0.2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1.0082086349704587</v>
      </c>
      <c r="X43" s="34"/>
    </row>
    <row r="44" spans="1:24" x14ac:dyDescent="0.2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1.0079329817695175</v>
      </c>
      <c r="X44" s="34"/>
    </row>
    <row r="45" spans="1:24" x14ac:dyDescent="0.2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1.0105977757719835</v>
      </c>
      <c r="X45" s="34"/>
    </row>
    <row r="46" spans="1:24" x14ac:dyDescent="0.2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1.0118531722642594</v>
      </c>
      <c r="X46" s="34"/>
    </row>
    <row r="47" spans="1:24" x14ac:dyDescent="0.2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1.0118285278842436</v>
      </c>
      <c r="X47" s="34"/>
    </row>
    <row r="48" spans="1:24" x14ac:dyDescent="0.2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1.012390977396703</v>
      </c>
      <c r="X48" s="34"/>
    </row>
    <row r="49" spans="1:24" x14ac:dyDescent="0.2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1.0105789137805796</v>
      </c>
      <c r="X49" s="34"/>
    </row>
    <row r="50" spans="1:24" x14ac:dyDescent="0.2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1.0118197435107357</v>
      </c>
      <c r="X50" s="34"/>
    </row>
    <row r="51" spans="1:24" x14ac:dyDescent="0.2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1.0116792984421088</v>
      </c>
      <c r="X51" s="34"/>
    </row>
    <row r="52" spans="1:24" x14ac:dyDescent="0.2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1.0119672924154759</v>
      </c>
      <c r="X52" s="34"/>
    </row>
    <row r="53" spans="1:24" x14ac:dyDescent="0.2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1.0167470505896181</v>
      </c>
      <c r="X53" s="34"/>
    </row>
    <row r="54" spans="1:24" x14ac:dyDescent="0.2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1.0208490535945864</v>
      </c>
      <c r="X54" s="34"/>
    </row>
    <row r="55" spans="1:24" x14ac:dyDescent="0.2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1.0202746214769167</v>
      </c>
      <c r="X55" s="34"/>
    </row>
    <row r="56" spans="1:24" x14ac:dyDescent="0.2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1.0190562224500914</v>
      </c>
      <c r="X56" s="34"/>
    </row>
    <row r="57" spans="1:24" x14ac:dyDescent="0.2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1.0179548585129556</v>
      </c>
      <c r="X57" s="34"/>
    </row>
    <row r="58" spans="1:24" x14ac:dyDescent="0.2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1.01747119910062</v>
      </c>
      <c r="X58" s="34"/>
    </row>
    <row r="59" spans="1:24" x14ac:dyDescent="0.2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1.017734213037315</v>
      </c>
      <c r="X59" s="34"/>
    </row>
    <row r="60" spans="1:24" x14ac:dyDescent="0.2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1.0164591688068267</v>
      </c>
      <c r="X60" s="34"/>
    </row>
    <row r="61" spans="1:24" x14ac:dyDescent="0.2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1.0156499240027126</v>
      </c>
      <c r="X61" s="34"/>
    </row>
    <row r="62" spans="1:24" x14ac:dyDescent="0.2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1.0143828192146591</v>
      </c>
      <c r="X62" s="34"/>
    </row>
    <row r="63" spans="1:24" x14ac:dyDescent="0.2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1.014057243560019</v>
      </c>
      <c r="X63" s="34"/>
    </row>
    <row r="64" spans="1:24" x14ac:dyDescent="0.2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1.0141168206791495</v>
      </c>
      <c r="X64" s="34"/>
    </row>
    <row r="65" spans="1:24" x14ac:dyDescent="0.2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1.0155759461774916</v>
      </c>
      <c r="X65" s="34"/>
    </row>
    <row r="66" spans="1:24" x14ac:dyDescent="0.2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1.0152001321525903</v>
      </c>
      <c r="X66" s="34"/>
    </row>
    <row r="67" spans="1:24" x14ac:dyDescent="0.2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1.0158270248910921</v>
      </c>
      <c r="X67" s="34"/>
    </row>
    <row r="68" spans="1:24" x14ac:dyDescent="0.2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1.0166819612702103</v>
      </c>
      <c r="X68" s="34"/>
    </row>
    <row r="69" spans="1:24" x14ac:dyDescent="0.2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1.0154618402498796</v>
      </c>
      <c r="X69" s="34"/>
    </row>
    <row r="70" spans="1:24" x14ac:dyDescent="0.2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1.0173802788828268</v>
      </c>
      <c r="X70" s="34"/>
    </row>
    <row r="71" spans="1:24" x14ac:dyDescent="0.2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1.0165045107523631</v>
      </c>
      <c r="X71" s="34"/>
    </row>
    <row r="72" spans="1:24" x14ac:dyDescent="0.2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1.0152997755733957</v>
      </c>
      <c r="X72" s="34"/>
    </row>
    <row r="73" spans="1:24" x14ac:dyDescent="0.2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1.0154459618412808</v>
      </c>
      <c r="X73" s="34"/>
    </row>
    <row r="74" spans="1:24" x14ac:dyDescent="0.2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1.0152739377884925</v>
      </c>
      <c r="X74" s="34"/>
    </row>
    <row r="75" spans="1:24" x14ac:dyDescent="0.2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1.0124873879577043</v>
      </c>
      <c r="X75" s="34"/>
    </row>
    <row r="76" spans="1:24" x14ac:dyDescent="0.2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1.0114774740465606</v>
      </c>
      <c r="X76" s="34"/>
    </row>
    <row r="77" spans="1:24" x14ac:dyDescent="0.2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1.0097561697186819</v>
      </c>
      <c r="X77" s="34"/>
    </row>
    <row r="78" spans="1:24" x14ac:dyDescent="0.2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1.008774596302775</v>
      </c>
      <c r="X78" s="34"/>
    </row>
    <row r="79" spans="1:24" x14ac:dyDescent="0.2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1.0132047387745797</v>
      </c>
      <c r="X79" s="34"/>
    </row>
    <row r="80" spans="1:24" x14ac:dyDescent="0.2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1.0150057754395954</v>
      </c>
      <c r="X80" s="34"/>
    </row>
    <row r="81" spans="1:24" x14ac:dyDescent="0.2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1.0149766352343674</v>
      </c>
      <c r="X81" s="34"/>
    </row>
    <row r="82" spans="1:24" x14ac:dyDescent="0.2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1.0141645748861168</v>
      </c>
      <c r="X82" s="34"/>
    </row>
    <row r="83" spans="1:24" x14ac:dyDescent="0.2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1.0135668654459182</v>
      </c>
      <c r="X83" s="34"/>
    </row>
    <row r="84" spans="1:24" x14ac:dyDescent="0.2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1.0126380298623339</v>
      </c>
      <c r="X84" s="34"/>
    </row>
    <row r="85" spans="1:24" x14ac:dyDescent="0.2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1.0173716267787749</v>
      </c>
      <c r="X85" s="34"/>
    </row>
    <row r="86" spans="1:24" x14ac:dyDescent="0.2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1.0204328483569485</v>
      </c>
      <c r="X86" s="34"/>
    </row>
    <row r="87" spans="1:24" x14ac:dyDescent="0.2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1.017311453469278</v>
      </c>
      <c r="X87" s="34"/>
    </row>
    <row r="88" spans="1:24" x14ac:dyDescent="0.2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1.0153273235007774</v>
      </c>
      <c r="X88" s="34"/>
    </row>
    <row r="89" spans="1:24" x14ac:dyDescent="0.2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1.0167030154892693</v>
      </c>
      <c r="X89" s="34"/>
    </row>
    <row r="90" spans="1:24" x14ac:dyDescent="0.2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1.0195932321378713</v>
      </c>
      <c r="X90" s="34"/>
    </row>
    <row r="91" spans="1:24" x14ac:dyDescent="0.2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1.0144583462312438</v>
      </c>
      <c r="X91" s="34"/>
    </row>
    <row r="92" spans="1:24" x14ac:dyDescent="0.2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1.0615243819528819</v>
      </c>
      <c r="W92">
        <f ca="1">+W_nucleo!Z106/100</f>
        <v>1.0103663472587108</v>
      </c>
      <c r="X92" s="34"/>
    </row>
    <row r="93" spans="1:24" x14ac:dyDescent="0.2">
      <c r="A93" s="35">
        <f>+NAC!A93</f>
        <v>45383</v>
      </c>
      <c r="B93" s="19">
        <f>+GBA_d!$O120</f>
        <v>5758.1317582269176</v>
      </c>
      <c r="C93" s="19">
        <f>+PAM_d!$O120</f>
        <v>5919.6823342813577</v>
      </c>
      <c r="D93" s="19">
        <f>+NOA_d!$O120</f>
        <v>5996.2303164242394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5530.011248736625</v>
      </c>
      <c r="I93" s="35">
        <f t="shared" si="12"/>
        <v>45383</v>
      </c>
      <c r="J93" s="19">
        <f t="shared" si="6"/>
        <v>1437.1366436154567</v>
      </c>
      <c r="K93" s="19">
        <f t="shared" si="7"/>
        <v>1387.3098315056525</v>
      </c>
      <c r="L93" s="19">
        <f t="shared" si="8"/>
        <v>1362.5580033038095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1385.7174144460441</v>
      </c>
      <c r="R93" s="35">
        <f t="shared" si="13"/>
        <v>45383</v>
      </c>
      <c r="S93">
        <f t="shared" si="14"/>
        <v>1.0678297566175217</v>
      </c>
      <c r="T93">
        <f>+d1d10index!I92/100</f>
        <v>1.017169809191854</v>
      </c>
      <c r="U93" s="35">
        <f t="shared" si="15"/>
        <v>45383</v>
      </c>
      <c r="V93">
        <f ca="1">+W_nucleo!H107/W_nucleo!I107</f>
        <v>1.0617258311213609</v>
      </c>
      <c r="W93">
        <f ca="1">+W_nucleo!Z107/100</f>
        <v>1.0088424932184437</v>
      </c>
      <c r="X93" s="34"/>
    </row>
    <row r="94" spans="1:24" x14ac:dyDescent="0.2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6248.6821535494346</v>
      </c>
      <c r="E94" s="19">
        <f>+NEA_d!$O121</f>
        <v>6205.6806967498005</v>
      </c>
      <c r="F94" s="19">
        <f>+CUY_d!$O121</f>
        <v>6158.4612630160536</v>
      </c>
      <c r="G94" s="19">
        <f>+PAT_d!$O121</f>
        <v>5780.400915502345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1419.9240904905359</v>
      </c>
      <c r="M94" s="19">
        <f t="shared" si="9"/>
        <v>1399.1820416856337</v>
      </c>
      <c r="N94" s="19">
        <f t="shared" si="10"/>
        <v>1418.6152999458886</v>
      </c>
      <c r="O94" s="19">
        <f t="shared" si="11"/>
        <v>1448.4603829551711</v>
      </c>
      <c r="R94" s="35">
        <f t="shared" si="13"/>
        <v>45413</v>
      </c>
      <c r="S94">
        <f t="shared" si="14"/>
        <v>1.0654038280458706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1.0539570951170576</v>
      </c>
      <c r="W94">
        <f ca="1">+W_nucleo!Z108/100</f>
        <v>1.00667461712258</v>
      </c>
      <c r="X94" s="34"/>
    </row>
    <row r="95" spans="1:24" x14ac:dyDescent="0.2">
      <c r="A95" s="35">
        <f>+NAC!A95</f>
        <v>45444</v>
      </c>
      <c r="B95" s="19">
        <f>+GBA_d!$O122</f>
        <v>6261.87510974614</v>
      </c>
      <c r="C95" s="19">
        <f>+PAM_d!$O122</f>
        <v>6450.0584562337135</v>
      </c>
      <c r="D95" s="19">
        <f>+NOA_d!$O122</f>
        <v>6557.6026460373423</v>
      </c>
      <c r="E95" s="19">
        <f>+NEA_d!$O122</f>
        <v>6482.2841490791207</v>
      </c>
      <c r="F95" s="19">
        <f>+CUY_d!$O122</f>
        <v>6468.0572871625873</v>
      </c>
      <c r="G95" s="19">
        <f>+PAT_d!$O122</f>
        <v>6072.7697280026068</v>
      </c>
      <c r="I95" s="35">
        <f t="shared" si="12"/>
        <v>45444</v>
      </c>
      <c r="J95" s="19">
        <f t="shared" si="6"/>
        <v>1562.8628443769446</v>
      </c>
      <c r="K95" s="19">
        <f t="shared" si="7"/>
        <v>1511.6063675071352</v>
      </c>
      <c r="L95" s="19">
        <f t="shared" si="8"/>
        <v>1490.1218759676894</v>
      </c>
      <c r="M95" s="19">
        <f t="shared" si="9"/>
        <v>1461.5472522208991</v>
      </c>
      <c r="N95" s="19">
        <f t="shared" si="10"/>
        <v>1489.93143524323</v>
      </c>
      <c r="O95" s="19">
        <f t="shared" si="11"/>
        <v>1521.7225404263843</v>
      </c>
      <c r="R95" s="35">
        <f t="shared" si="13"/>
        <v>45444</v>
      </c>
      <c r="S95">
        <f t="shared" si="14"/>
        <v>1.0650918076701048</v>
      </c>
      <c r="T95">
        <f>+d1d10index!I94/100</f>
        <v>1.0160139508462285</v>
      </c>
      <c r="U95" s="35">
        <f t="shared" si="15"/>
        <v>45444</v>
      </c>
      <c r="V95">
        <f ca="1">+W_nucleo!H109/W_nucleo!I109</f>
        <v>1.051422712248401</v>
      </c>
      <c r="W95">
        <f ca="1">+W_nucleo!Z109/100</f>
        <v>1.0046422114216931</v>
      </c>
      <c r="X95" s="34"/>
    </row>
    <row r="96" spans="1:24" x14ac:dyDescent="0.2">
      <c r="A96" s="35">
        <f>+NAC!A96</f>
        <v>45474</v>
      </c>
      <c r="B96" s="19">
        <f>+GBA_d!$O123</f>
        <v>6512.8665523539566</v>
      </c>
      <c r="C96" s="19">
        <f>+PAM_d!$O123</f>
        <v>6705.8399942816932</v>
      </c>
      <c r="D96" s="19">
        <f>+NOA_d!$O123</f>
        <v>6793.8435109672309</v>
      </c>
      <c r="E96" s="19">
        <f>+NEA_d!$O123</f>
        <v>6784.976675653792</v>
      </c>
      <c r="F96" s="19">
        <f>+CUY_d!$O123</f>
        <v>6768.7820104666571</v>
      </c>
      <c r="G96" s="19">
        <f>+PAT_d!$O123</f>
        <v>6332.8031165851626</v>
      </c>
      <c r="I96" s="35">
        <f t="shared" ref="I96:I108" si="16">+A96</f>
        <v>45474</v>
      </c>
      <c r="J96" s="19">
        <f t="shared" ref="J96:J108" si="17">+B96/B$55*100</f>
        <v>1625.5062527863192</v>
      </c>
      <c r="K96" s="19">
        <f t="shared" ref="K96:K108" si="18">+C96/C$55*100</f>
        <v>1571.5501655715423</v>
      </c>
      <c r="L96" s="19">
        <f t="shared" ref="L96:L108" si="19">+D96/D$55*100</f>
        <v>1543.8042504315158</v>
      </c>
      <c r="M96" s="19">
        <f t="shared" ref="M96:M108" si="20">+E96/E$55*100</f>
        <v>1529.7947125772707</v>
      </c>
      <c r="N96" s="19">
        <f t="shared" ref="N96:N108" si="21">+F96/F$55*100</f>
        <v>1559.2040465874179</v>
      </c>
      <c r="O96" s="19">
        <f t="shared" ref="O96:O108" si="22">+G96/G$55*100</f>
        <v>1586.8820452969364</v>
      </c>
      <c r="R96" s="35">
        <f t="shared" ref="R96:R108" si="23">+A96</f>
        <v>45474</v>
      </c>
      <c r="S96">
        <f t="shared" ref="S96:S108" si="24">+F96/G96</f>
        <v>1.0688445362748917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1.0570948851342303</v>
      </c>
      <c r="W96">
        <f ca="1">+W_nucleo!Z110/100</f>
        <v>1.0035850321419864</v>
      </c>
      <c r="X96" s="34"/>
    </row>
    <row r="97" spans="1:24" x14ac:dyDescent="0.2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7142.9032511646428</v>
      </c>
      <c r="E97" s="19">
        <f>+NEA_d!$O124</f>
        <v>7085.035326562107</v>
      </c>
      <c r="F97" s="19">
        <f>+CUY_d!$O124</f>
        <v>7074.1319962738926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1623.1231087039173</v>
      </c>
      <c r="M97" s="19">
        <f t="shared" si="20"/>
        <v>1597.4483184134879</v>
      </c>
      <c r="N97" s="19">
        <f t="shared" si="21"/>
        <v>1629.5420974745418</v>
      </c>
      <c r="O97" s="19">
        <f t="shared" si="22"/>
        <v>1660.5476295755379</v>
      </c>
      <c r="R97" s="35">
        <f t="shared" si="23"/>
        <v>45505</v>
      </c>
      <c r="S97">
        <f t="shared" si="24"/>
        <v>1.0675063870653643</v>
      </c>
      <c r="T97">
        <f>+d1d10index!I96/100</f>
        <v>1.0101361304598091</v>
      </c>
      <c r="U97" s="35">
        <f t="shared" si="25"/>
        <v>45505</v>
      </c>
      <c r="V97">
        <f ca="1">+W_nucleo!H111/W_nucleo!I111</f>
        <v>1.0531635462506086</v>
      </c>
      <c r="W97">
        <f ca="1">+W_nucleo!Z111/100</f>
        <v>1.002132762073171</v>
      </c>
      <c r="X97" s="34"/>
    </row>
    <row r="98" spans="1:24" x14ac:dyDescent="0.2">
      <c r="A98" s="35">
        <f>+NAC!A98</f>
        <v>45536</v>
      </c>
      <c r="B98" s="19">
        <f>+GBA_d!$O125</f>
        <v>7027.5105523169896</v>
      </c>
      <c r="C98" s="19">
        <f>+PAM_d!$O125</f>
        <v>7196.1840343842014</v>
      </c>
      <c r="D98" s="19">
        <f>+NOA_d!$O125</f>
        <v>7390.6081430436752</v>
      </c>
      <c r="E98" s="19">
        <f>+NEA_d!$O125</f>
        <v>7316.9299556890383</v>
      </c>
      <c r="F98" s="19">
        <f>+CUY_d!$O125</f>
        <v>7284.9380676295568</v>
      </c>
      <c r="G98" s="19">
        <f>+PAT_d!$O125</f>
        <v>6873.691251204662</v>
      </c>
      <c r="I98" s="35">
        <f t="shared" si="16"/>
        <v>45536</v>
      </c>
      <c r="J98" s="19">
        <f t="shared" si="17"/>
        <v>1753.9530792603721</v>
      </c>
      <c r="K98" s="19">
        <f t="shared" si="18"/>
        <v>1686.4649649206519</v>
      </c>
      <c r="L98" s="19">
        <f t="shared" si="19"/>
        <v>1679.4105201401997</v>
      </c>
      <c r="M98" s="19">
        <f t="shared" si="20"/>
        <v>1649.7331226909121</v>
      </c>
      <c r="N98" s="19">
        <f t="shared" si="21"/>
        <v>1678.1017466100423</v>
      </c>
      <c r="O98" s="19">
        <f t="shared" si="22"/>
        <v>1722.4184978820392</v>
      </c>
      <c r="R98" s="35">
        <f t="shared" si="23"/>
        <v>45536</v>
      </c>
      <c r="S98">
        <f t="shared" si="24"/>
        <v>1.0598291080287932</v>
      </c>
      <c r="T98">
        <f>+d1d10index!I97/100</f>
        <v>1.0082607078617318</v>
      </c>
      <c r="U98" s="35">
        <f t="shared" si="25"/>
        <v>45536</v>
      </c>
      <c r="V98">
        <f ca="1">+W_nucleo!H112/W_nucleo!I112</f>
        <v>1.0505411158547211</v>
      </c>
      <c r="W98">
        <f ca="1">+W_nucleo!Z112/100</f>
        <v>1.0011022657582627</v>
      </c>
      <c r="X98" s="34"/>
    </row>
    <row r="99" spans="1:24" x14ac:dyDescent="0.2">
      <c r="A99" s="35">
        <f>+NAC!A99</f>
        <v>45566</v>
      </c>
      <c r="B99" s="19">
        <f>+GBA_d!$O126</f>
        <v>7223.1097825179713</v>
      </c>
      <c r="C99" s="19">
        <f>+PAM_d!$O126</f>
        <v>7384.4512125813753</v>
      </c>
      <c r="D99" s="19">
        <f>+NOA_d!$O126</f>
        <v>7580.534013503966</v>
      </c>
      <c r="E99" s="19">
        <f>+NEA_d!$O126</f>
        <v>7504.4518990761972</v>
      </c>
      <c r="F99" s="19">
        <f>+CUY_d!$O126</f>
        <v>7448.3193382329009</v>
      </c>
      <c r="G99" s="19">
        <f>+PAT_d!$O126</f>
        <v>7104.3258036669031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1730.5864046388313</v>
      </c>
      <c r="L99" s="19">
        <f t="shared" si="19"/>
        <v>1722.568471248461</v>
      </c>
      <c r="M99" s="19">
        <f t="shared" si="20"/>
        <v>1692.0133089316771</v>
      </c>
      <c r="N99" s="19">
        <f t="shared" si="21"/>
        <v>1715.7369870221892</v>
      </c>
      <c r="O99" s="19">
        <f t="shared" si="22"/>
        <v>1780.211204143335</v>
      </c>
      <c r="R99" s="35">
        <f t="shared" si="23"/>
        <v>45566</v>
      </c>
      <c r="S99">
        <f t="shared" si="24"/>
        <v>1.0484202926600643</v>
      </c>
      <c r="T99">
        <f>+d1d10index!I98/100</f>
        <v>1.0039473406169106</v>
      </c>
      <c r="U99" s="35">
        <f t="shared" si="25"/>
        <v>45566</v>
      </c>
      <c r="V99">
        <f ca="1">+W_nucleo!H113/W_nucleo!I113</f>
        <v>1.0431709080202518</v>
      </c>
      <c r="W99">
        <f ca="1">+W_nucleo!Z113/100</f>
        <v>0.999417909898071</v>
      </c>
      <c r="X99" s="34"/>
    </row>
    <row r="100" spans="1:24" x14ac:dyDescent="0.2">
      <c r="A100" s="35">
        <f>+NAC!A100</f>
        <v>45597</v>
      </c>
      <c r="B100" s="19">
        <f>+GBA_d!$O127</f>
        <v>7406.608148263108</v>
      </c>
      <c r="C100" s="19">
        <f>+PAM_d!$O127</f>
        <v>7559.1395200180868</v>
      </c>
      <c r="D100" s="19">
        <f>+NOA_d!$O127</f>
        <v>7730.1166361931646</v>
      </c>
      <c r="E100" s="19">
        <f>+NEA_d!$O127</f>
        <v>7638.068263871337</v>
      </c>
      <c r="F100" s="19">
        <f>+CUY_d!$O127</f>
        <v>7610.8762081194</v>
      </c>
      <c r="G100" s="19">
        <f>+PAT_d!$O127</f>
        <v>7342.632955236586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1771.5255619568823</v>
      </c>
      <c r="L100" s="19">
        <f t="shared" si="19"/>
        <v>1756.5589934507309</v>
      </c>
      <c r="M100" s="19">
        <f t="shared" si="20"/>
        <v>1722.1395154241563</v>
      </c>
      <c r="N100" s="19">
        <f t="shared" si="21"/>
        <v>1753.1823248888372</v>
      </c>
      <c r="O100" s="19">
        <f t="shared" si="22"/>
        <v>1839.9265202726801</v>
      </c>
      <c r="R100" s="35">
        <f t="shared" si="23"/>
        <v>45597</v>
      </c>
      <c r="S100">
        <f t="shared" si="24"/>
        <v>1.0365322976809714</v>
      </c>
      <c r="T100">
        <f>+d1d10index!I99/100</f>
        <v>0.99831507956692855</v>
      </c>
      <c r="U100" s="35">
        <f t="shared" si="25"/>
        <v>45597</v>
      </c>
      <c r="V100">
        <f ca="1">+W_nucleo!H114/W_nucleo!I114</f>
        <v>1.0347087198525766</v>
      </c>
      <c r="W100">
        <f ca="1">+W_nucleo!Z114/100</f>
        <v>0.99835215226461171</v>
      </c>
      <c r="X100" s="34"/>
    </row>
    <row r="101" spans="1:24" x14ac:dyDescent="0.2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0.99701772505460229</v>
      </c>
      <c r="X101" s="34"/>
    </row>
    <row r="102" spans="1:24" x14ac:dyDescent="0.2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0.99792707225229949</v>
      </c>
      <c r="X102" s="34"/>
    </row>
    <row r="103" spans="1:24" x14ac:dyDescent="0.2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0.99738848293339555</v>
      </c>
      <c r="X103" s="34"/>
    </row>
    <row r="104" spans="1:24" x14ac:dyDescent="0.2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0.99807402335292561</v>
      </c>
      <c r="X104" s="34"/>
    </row>
    <row r="105" spans="1:24" x14ac:dyDescent="0.2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0.99810346413510898</v>
      </c>
      <c r="X105" s="34"/>
    </row>
    <row r="106" spans="1:24" x14ac:dyDescent="0.2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0.99812394904744361</v>
      </c>
      <c r="X106" s="34"/>
    </row>
    <row r="107" spans="1:24" x14ac:dyDescent="0.2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0.99603980918816726</v>
      </c>
      <c r="X107" s="34"/>
    </row>
    <row r="108" spans="1:24" x14ac:dyDescent="0.2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0.99567508800693394</v>
      </c>
      <c r="X108" s="34"/>
    </row>
    <row r="109" spans="1:24" x14ac:dyDescent="0.2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0.99527780920932551</v>
      </c>
      <c r="X109" s="34"/>
    </row>
    <row r="110" spans="1:24" x14ac:dyDescent="0.2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0.99449905424580254</v>
      </c>
      <c r="X110" s="34"/>
    </row>
    <row r="111" spans="1:24" x14ac:dyDescent="0.2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0.99355248587822342</v>
      </c>
      <c r="X111" s="34"/>
    </row>
    <row r="112" spans="1:24" x14ac:dyDescent="0.2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0.99310399296341545</v>
      </c>
      <c r="X112" s="34"/>
    </row>
    <row r="113" spans="1:24" x14ac:dyDescent="0.2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0.99419457885596174</v>
      </c>
      <c r="X113" s="34"/>
    </row>
    <row r="114" spans="1:24" x14ac:dyDescent="0.2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10766.836881021249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459.98983227252756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2446.610451622983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1.0024673972444256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0.99435810757076937</v>
      </c>
      <c r="X114" s="34"/>
    </row>
    <row r="115" spans="1:24" x14ac:dyDescent="0.2">
      <c r="A115" s="35">
        <f>+NAC!A115</f>
        <v>46054</v>
      </c>
      <c r="B115" s="19">
        <f>+GBA_d!$O142</f>
        <v>10576.149148254108</v>
      </c>
      <c r="C115" s="19">
        <f>+PAM_d!$O142</f>
        <v>10798.256955421204</v>
      </c>
      <c r="D115" s="19">
        <f>+NOA_d!$O142</f>
        <v>11161.106865562355</v>
      </c>
      <c r="E115" s="19">
        <f>+NEA_d!$O142</f>
        <v>10923.721207540346</v>
      </c>
      <c r="F115" s="19">
        <f>+CUY_d!$O142</f>
        <v>10923.510765230569</v>
      </c>
      <c r="G115" s="19">
        <f>+PAT_d!$O142</f>
        <v>10668.489373362432</v>
      </c>
      <c r="H115" s="19">
        <f t="shared" ref="H115" si="91">+MAX(B115:G115)-MIN(B115:G115)</f>
        <v>584.95771730824708</v>
      </c>
      <c r="I115" s="35">
        <f t="shared" ref="I115" si="92">+A115</f>
        <v>46054</v>
      </c>
      <c r="J115" s="19">
        <f t="shared" ref="J115" si="93">+B115/B$55*100</f>
        <v>2639.635931842357</v>
      </c>
      <c r="K115" s="19">
        <f t="shared" ref="K115" si="94">+C115/C$55*100</f>
        <v>2530.6303939025047</v>
      </c>
      <c r="L115" s="19">
        <f t="shared" ref="L115" si="95">+D115/D$55*100</f>
        <v>2536.2026945072275</v>
      </c>
      <c r="M115" s="19">
        <f t="shared" ref="M115" si="96">+E115/E$55*100</f>
        <v>2462.9489154954485</v>
      </c>
      <c r="N115" s="19">
        <f t="shared" ref="N115" si="97">+F115/F$55*100</f>
        <v>2516.2550901701293</v>
      </c>
      <c r="O115" s="19">
        <f t="shared" ref="O115" si="98">+G115/G$55*100</f>
        <v>2673.3239491833397</v>
      </c>
      <c r="R115" s="35">
        <f t="shared" ref="R115" si="99">+A115</f>
        <v>46054</v>
      </c>
      <c r="S115">
        <f t="shared" ref="S115" si="100">+F115/G115</f>
        <v>1.0239041707727512</v>
      </c>
      <c r="T115">
        <f>+d1d10index!I114/100</f>
        <v>1.0047841647839895</v>
      </c>
      <c r="U115" s="35">
        <f t="shared" ref="U115" si="101">+R115</f>
        <v>46054</v>
      </c>
      <c r="V115">
        <f ca="1">+W_nucleo!H129/W_nucleo!I129</f>
        <v>1.0459946394551998</v>
      </c>
      <c r="W115">
        <f ca="1">+W_nucleo!Z129/100</f>
        <v>0.99579210598725099</v>
      </c>
      <c r="X115" s="34"/>
    </row>
    <row r="116" spans="1:24" x14ac:dyDescent="0.2">
      <c r="A116" s="35">
        <f>+NAC!A116</f>
        <v>46082</v>
      </c>
      <c r="B116" s="19">
        <f>+GBA_d!$O143</f>
        <v>10935.469181947297</v>
      </c>
      <c r="C116" s="19">
        <f>+PAM_d!$O143</f>
        <v>11151.883027069194</v>
      </c>
      <c r="D116" s="19">
        <f>+NOA_d!$O143</f>
        <v>11607.048613751422</v>
      </c>
      <c r="E116" s="19">
        <f>+NEA_d!$O143</f>
        <v>11384.784938793222</v>
      </c>
      <c r="F116" s="19">
        <f>+CUY_d!$O143</f>
        <v>11273.585245256021</v>
      </c>
      <c r="G116" s="19">
        <f>+PAT_d!$O143</f>
        <v>10926.196627461633</v>
      </c>
      <c r="H116" s="19">
        <f t="shared" ref="H116" si="102">+MAX(B116:G116)-MIN(B116:G116)</f>
        <v>680.85198628978833</v>
      </c>
      <c r="I116" s="35">
        <f t="shared" ref="I116" si="103">+A116</f>
        <v>46082</v>
      </c>
      <c r="J116" s="19">
        <f t="shared" ref="J116" si="104">+B116/B$55*100</f>
        <v>2729.3164061503353</v>
      </c>
      <c r="K116" s="19">
        <f t="shared" ref="K116" si="105">+C116/C$55*100</f>
        <v>2613.5045919034583</v>
      </c>
      <c r="L116" s="19">
        <f t="shared" ref="L116" si="106">+D116/D$55*100</f>
        <v>2637.5366103072884</v>
      </c>
      <c r="M116" s="19">
        <f t="shared" ref="M116" si="107">+E116/E$55*100</f>
        <v>2566.9040050925446</v>
      </c>
      <c r="N116" s="19">
        <f t="shared" ref="N116" si="108">+F116/F$55*100</f>
        <v>2596.8955281423723</v>
      </c>
      <c r="O116" s="19">
        <f t="shared" ref="O116" si="109">+G116/G$55*100</f>
        <v>2737.9005682482502</v>
      </c>
      <c r="R116" s="35">
        <f t="shared" ref="R116" si="110">+A116</f>
        <v>46082</v>
      </c>
      <c r="S116">
        <f t="shared" ref="S116" si="111">+F116/G116</f>
        <v>1.0317941027091961</v>
      </c>
      <c r="T116">
        <f>+d1d10index!I115/100</f>
        <v>1.0054866371371778</v>
      </c>
      <c r="U116" s="35">
        <f t="shared" ref="U116" si="112">+R116</f>
        <v>46082</v>
      </c>
      <c r="V116">
        <f ca="1">+W_nucleo!H130/W_nucleo!I130</f>
        <v>1.055039041234398</v>
      </c>
      <c r="W116">
        <f ca="1">+W_nucleo!Z130/100</f>
        <v>0.99763311994042814</v>
      </c>
      <c r="X116" s="34"/>
    </row>
    <row r="117" spans="1:24" x14ac:dyDescent="0.2">
      <c r="A117" s="35">
        <f>+NAC!A117</f>
        <v>46113</v>
      </c>
      <c r="B117" s="19">
        <f>+GBA_d!$O144</f>
        <v>11234.365004832716</v>
      </c>
      <c r="C117" s="19">
        <f>+PAM_d!$O144</f>
        <v>11421.801103673755</v>
      </c>
      <c r="D117" s="19">
        <f>+NOA_d!$O144</f>
        <v>11918.589638232437</v>
      </c>
      <c r="E117" s="19">
        <f>+NEA_d!$O144</f>
        <v>11703.405483437991</v>
      </c>
      <c r="F117" s="19">
        <f>+CUY_d!$O144</f>
        <v>11517.336465897783</v>
      </c>
      <c r="G117" s="19">
        <f>+PAT_d!$O144</f>
        <v>11213.144301787166</v>
      </c>
      <c r="H117" s="19">
        <f t="shared" ref="H117" si="113">+MAX(B117:G117)-MIN(B117:G117)</f>
        <v>705.4453364452711</v>
      </c>
      <c r="I117" s="35">
        <f t="shared" ref="I117" si="114">+A117</f>
        <v>46113</v>
      </c>
      <c r="J117" s="19">
        <f t="shared" ref="J117" si="115">+B117/B$55*100</f>
        <v>2803.9159738101944</v>
      </c>
      <c r="K117" s="19">
        <f t="shared" ref="K117" si="116">+C117/C$55*100</f>
        <v>2676.7613648566412</v>
      </c>
      <c r="L117" s="19">
        <f t="shared" ref="L117" si="117">+D117/D$55*100</f>
        <v>2708.3298743854461</v>
      </c>
      <c r="M117" s="19">
        <f t="shared" ref="M117" si="118">+E117/E$55*100</f>
        <v>2638.7427228681058</v>
      </c>
      <c r="N117" s="19">
        <f t="shared" ref="N117" si="119">+F117/F$55*100</f>
        <v>2653.0441659619337</v>
      </c>
      <c r="O117" s="19">
        <f t="shared" ref="O117" si="120">+G117/G$55*100</f>
        <v>2809.8042898615695</v>
      </c>
      <c r="R117" s="35">
        <f t="shared" ref="R117" si="121">+A117</f>
        <v>46113</v>
      </c>
      <c r="S117">
        <f t="shared" ref="S117" si="122">+F117/G117</f>
        <v>1.0271281770682408</v>
      </c>
      <c r="T117">
        <f>+d1d10index!I116/100</f>
        <v>1.0015673864446482</v>
      </c>
      <c r="U117" s="35">
        <f t="shared" ref="U117" si="123">+R117</f>
        <v>46113</v>
      </c>
      <c r="V117">
        <f ca="1">+W_nucleo!H131/W_nucleo!I131</f>
        <v>1.0460040182493535</v>
      </c>
      <c r="W117">
        <f ca="1">+W_nucleo!Z131/100</f>
        <v>0.99740015945910243</v>
      </c>
      <c r="X117" s="34"/>
    </row>
    <row r="118" spans="1:24" x14ac:dyDescent="0.2">
      <c r="A118" s="35">
        <f>+NAC!A118</f>
        <v>46143</v>
      </c>
      <c r="B118" s="19">
        <f>+GBA_d!$O145</f>
        <v>11491.188724223075</v>
      </c>
      <c r="C118" s="19">
        <f>+PAM_d!$O145</f>
        <v>11650.94175467244</v>
      </c>
      <c r="D118" s="19">
        <f>+NOA_d!$O145</f>
        <v>12168.342746359845</v>
      </c>
      <c r="E118" s="19">
        <f>+NEA_d!$O145</f>
        <v>12021.577376339534</v>
      </c>
      <c r="F118" s="19">
        <f>+CUY_d!$O145</f>
        <v>11757.98087425033</v>
      </c>
      <c r="G118" s="19">
        <f>+PAT_d!$O145</f>
        <v>11400.303340092209</v>
      </c>
      <c r="H118" s="19">
        <f t="shared" ref="H118" si="124">+MAX(B118:G118)-MIN(B118:G118)</f>
        <v>768.03940626763688</v>
      </c>
      <c r="I118" s="35">
        <f t="shared" ref="I118" si="125">+A118</f>
        <v>46143</v>
      </c>
      <c r="J118" s="19">
        <f t="shared" ref="J118" si="126">+B118/B$55*100</f>
        <v>2868.0150242631748</v>
      </c>
      <c r="K118" s="19">
        <f t="shared" ref="K118" si="127">+C118/C$55*100</f>
        <v>2730.4617257843142</v>
      </c>
      <c r="L118" s="19">
        <f t="shared" ref="L118" si="128">+D118/D$55*100</f>
        <v>2765.0827138147251</v>
      </c>
      <c r="M118" s="19">
        <f t="shared" ref="M118" si="129">+E118/E$55*100</f>
        <v>2710.4802840594389</v>
      </c>
      <c r="N118" s="19">
        <f t="shared" ref="N118" si="130">+F118/F$55*100</f>
        <v>2708.4771426350976</v>
      </c>
      <c r="O118" s="19">
        <f t="shared" ref="O118" si="131">+G118/G$55*100</f>
        <v>2856.7028452143313</v>
      </c>
      <c r="R118" s="35">
        <f t="shared" ref="R118" si="132">+A118</f>
        <v>46143</v>
      </c>
      <c r="S118">
        <f t="shared" ref="S118" si="133">+F118/G118</f>
        <v>1.031374387460398</v>
      </c>
      <c r="T118">
        <f>+d1d10index!I117/100</f>
        <v>1.0020996218083562</v>
      </c>
      <c r="U118" s="35">
        <f t="shared" ref="U118" si="134">+R118</f>
        <v>46143</v>
      </c>
      <c r="V118">
        <f ca="1">+W_nucleo!H132/W_nucleo!I132</f>
        <v>1.0416977582724516</v>
      </c>
      <c r="W118">
        <f ca="1">+W_nucleo!Z132/100</f>
        <v>0.99633264952889466</v>
      </c>
      <c r="X118" s="34"/>
    </row>
    <row r="119" spans="1:24" x14ac:dyDescent="0.2">
      <c r="A119" s="35">
        <f>+NAC!A119</f>
        <v>46174</v>
      </c>
      <c r="B119" s="19">
        <f>+GBA_d!$O146</f>
        <v>11702.847607838306</v>
      </c>
      <c r="C119" s="19">
        <f>+PAM_d!$O146</f>
        <v>11889.580736420252</v>
      </c>
      <c r="D119" s="19">
        <f>+NOA_d!$O146</f>
        <v>12373.43124622416</v>
      </c>
      <c r="E119" s="19">
        <f>+NEA_d!$O146</f>
        <v>12252.713447092279</v>
      </c>
      <c r="F119" s="19">
        <f>+CUY_d!$O146</f>
        <v>11945.846648499268</v>
      </c>
      <c r="G119" s="19">
        <f>+PAT_d!$O146</f>
        <v>11591.674463609555</v>
      </c>
      <c r="H119" s="19">
        <f t="shared" ref="H119" si="135">+MAX(B119:G119)-MIN(B119:G119)</f>
        <v>781.75678261460416</v>
      </c>
      <c r="I119" s="35">
        <f t="shared" ref="I119" si="136">+A119</f>
        <v>46174</v>
      </c>
      <c r="J119" s="19">
        <f t="shared" ref="J119" si="137">+B119/B$55*100</f>
        <v>2920.8416615063379</v>
      </c>
      <c r="K119" s="19">
        <f t="shared" ref="K119" si="138">+C119/C$55*100</f>
        <v>2786.3880723117295</v>
      </c>
      <c r="L119" s="19">
        <f t="shared" ref="L119" si="139">+D119/D$55*100</f>
        <v>2811.6861566661896</v>
      </c>
      <c r="M119" s="19">
        <f t="shared" ref="M119" si="140">+E119/E$55*100</f>
        <v>2762.5940577430251</v>
      </c>
      <c r="N119" s="19">
        <f t="shared" ref="N119" si="141">+F119/F$55*100</f>
        <v>2751.7524431206612</v>
      </c>
      <c r="O119" s="19">
        <f t="shared" ref="O119" si="142">+G119/G$55*100</f>
        <v>2904.6568703604244</v>
      </c>
      <c r="R119" s="35">
        <f t="shared" ref="R119" si="143">+A119</f>
        <v>46174</v>
      </c>
      <c r="S119">
        <f t="shared" ref="S119" si="144">+F119/G119</f>
        <v>1.0305540140901632</v>
      </c>
      <c r="T119">
        <f>+d1d10index!I118/100</f>
        <v>1.0003999556404362</v>
      </c>
      <c r="U119" s="35">
        <f t="shared" ref="U119" si="145">+R119</f>
        <v>46174</v>
      </c>
      <c r="V119">
        <f ca="1">+W_nucleo!H133/W_nucleo!I133</f>
        <v>1.041496059009273</v>
      </c>
      <c r="W119">
        <f ca="1">+W_nucleo!Z133/100</f>
        <v>0.99617498919153646</v>
      </c>
      <c r="X119" s="34"/>
    </row>
    <row r="120" spans="1:24" x14ac:dyDescent="0.2">
      <c r="A120" s="35">
        <f>+NAC!A120</f>
        <v>46204</v>
      </c>
      <c r="B120" s="19">
        <f>+GBA_d!$O147</f>
        <v>11965.605506244645</v>
      </c>
      <c r="C120" s="19">
        <f>+PAM_d!$O147</f>
        <v>12129.412152215406</v>
      </c>
      <c r="D120" s="19">
        <f>+NOA_d!$O147</f>
        <v>12622.714164014067</v>
      </c>
      <c r="E120" s="19">
        <f>+NEA_d!$O147</f>
        <v>12499.642747941065</v>
      </c>
      <c r="F120" s="19">
        <f>+CUY_d!$O147</f>
        <v>12175.984206723719</v>
      </c>
      <c r="G120" s="19">
        <f>+PAT_d!$O147</f>
        <v>11836.221678365699</v>
      </c>
      <c r="H120" s="19">
        <f t="shared" ref="H120" si="146">+MAX(B120:G120)-MIN(B120:G120)</f>
        <v>786.49248564836853</v>
      </c>
      <c r="I120" s="35">
        <f t="shared" ref="I120" si="147">+A120</f>
        <v>46204</v>
      </c>
      <c r="J120" s="19">
        <f t="shared" ref="J120" si="148">+B120/B$55*100</f>
        <v>2986.4217871537953</v>
      </c>
      <c r="K120" s="19">
        <f t="shared" ref="K120" si="149">+C120/C$55*100</f>
        <v>2842.5938722597648</v>
      </c>
      <c r="L120" s="19">
        <f t="shared" ref="L120" si="150">+D120/D$55*100</f>
        <v>2868.3321520328445</v>
      </c>
      <c r="M120" s="19">
        <f t="shared" ref="M120" si="151">+E120/E$55*100</f>
        <v>2818.2686984789825</v>
      </c>
      <c r="N120" s="19">
        <f t="shared" ref="N120" si="152">+F120/F$55*100</f>
        <v>2804.7651434115623</v>
      </c>
      <c r="O120" s="19">
        <f t="shared" ref="O120" si="153">+G120/G$55*100</f>
        <v>2965.9358296427013</v>
      </c>
      <c r="R120" s="35">
        <f t="shared" ref="R120" si="154">+A120</f>
        <v>46204</v>
      </c>
      <c r="S120">
        <f t="shared" ref="S120" si="155">+F120/G120</f>
        <v>1.028705319787905</v>
      </c>
      <c r="T120">
        <f>+d1d10index!I119/100</f>
        <v>0.998580512171521</v>
      </c>
      <c r="U120" s="35">
        <f t="shared" ref="U120" si="156">+R120</f>
        <v>46204</v>
      </c>
      <c r="V120">
        <f ca="1">+W_nucleo!H134/W_nucleo!I134</f>
        <v>1.0378937069500136</v>
      </c>
      <c r="W120">
        <f ca="1">+W_nucleo!Z134/100</f>
        <v>0.99508906364013183</v>
      </c>
      <c r="X120" s="34"/>
    </row>
    <row r="121" spans="1:24" x14ac:dyDescent="0.2">
      <c r="A121" s="35">
        <f>+NAC!A121</f>
        <v>46235</v>
      </c>
      <c r="B121" s="19">
        <f>+GBA_d!$O148</f>
        <v>12161.098188687263</v>
      </c>
      <c r="C121" s="19">
        <f>+PAM_d!$O148</f>
        <v>12325.20653419962</v>
      </c>
      <c r="D121" s="19">
        <f>+NOA_d!$O148</f>
        <v>12848.740943144792</v>
      </c>
      <c r="E121" s="19">
        <f>+NEA_d!$O148</f>
        <v>12725.069905198285</v>
      </c>
      <c r="F121" s="19">
        <f>+CUY_d!$O148</f>
        <v>12375.115455899009</v>
      </c>
      <c r="G121" s="19">
        <f>+PAT_d!$O148</f>
        <v>12047.626354186035</v>
      </c>
      <c r="H121" s="19">
        <f t="shared" ref="H121" si="157">+MAX(B121:G121)-MIN(B121:G121)</f>
        <v>801.11458895875694</v>
      </c>
      <c r="I121" s="35">
        <f t="shared" ref="I121" si="158">+A121</f>
        <v>46235</v>
      </c>
      <c r="J121" s="19">
        <f t="shared" ref="J121" si="159">+B121/B$55*100</f>
        <v>3035.2136018071437</v>
      </c>
      <c r="K121" s="19">
        <f t="shared" ref="K121" si="160">+C121/C$55*100</f>
        <v>2888.4793532267518</v>
      </c>
      <c r="L121" s="19">
        <f t="shared" ref="L121" si="161">+D121/D$55*100</f>
        <v>2919.6935208618538</v>
      </c>
      <c r="M121" s="19">
        <f t="shared" ref="M121" si="162">+E121/E$55*100</f>
        <v>2869.0952951982986</v>
      </c>
      <c r="N121" s="19">
        <f t="shared" ref="N121" si="163">+F121/F$55*100</f>
        <v>2850.6354711952035</v>
      </c>
      <c r="O121" s="19">
        <f t="shared" ref="O121" si="164">+G121/G$55*100</f>
        <v>3018.9098883928505</v>
      </c>
      <c r="R121" s="35">
        <f t="shared" ref="R121" si="165">+A121</f>
        <v>46235</v>
      </c>
      <c r="S121">
        <f t="shared" ref="S121" si="166">+F121/G121</f>
        <v>1.0271828733797994</v>
      </c>
      <c r="T121">
        <f>+d1d10index!I120/100</f>
        <v>0.99889088127799386</v>
      </c>
      <c r="U121" s="35">
        <f t="shared" ref="U121" si="167">+R121</f>
        <v>46235</v>
      </c>
      <c r="V121">
        <f ca="1">+W_nucleo!H135/W_nucleo!I135</f>
        <v>1.0357051414792964</v>
      </c>
      <c r="W121">
        <f ca="1">+W_nucleo!Z135/100</f>
        <v>0.99363558296135257</v>
      </c>
      <c r="X121" s="34"/>
    </row>
    <row r="122" spans="1:24" x14ac:dyDescent="0.2">
      <c r="A122" s="35">
        <f>+NAC!A122</f>
        <v>46266</v>
      </c>
      <c r="B122" s="19">
        <f>+GBA_d!$O149</f>
        <v>12406.783338200927</v>
      </c>
      <c r="C122" s="19">
        <f>+PAM_d!$O149</f>
        <v>12567.014854146717</v>
      </c>
      <c r="D122" s="19">
        <f>+NOA_d!$O149</f>
        <v>13086.248660809264</v>
      </c>
      <c r="E122" s="19">
        <f>+NEA_d!$O149</f>
        <v>12943.26035847051</v>
      </c>
      <c r="F122" s="19">
        <f>+CUY_d!$O149</f>
        <v>12605.892301469063</v>
      </c>
      <c r="G122" s="19">
        <f>+PAT_d!$O149</f>
        <v>12214.586124283285</v>
      </c>
      <c r="H122" s="19">
        <f t="shared" ref="H122" si="168">+MAX(B122:G122)-MIN(B122:G122)</f>
        <v>871.66253652597879</v>
      </c>
      <c r="I122" s="35">
        <f t="shared" ref="I122" si="169">+A122</f>
        <v>46266</v>
      </c>
      <c r="J122" s="19">
        <f t="shared" ref="J122" si="170">+B122/B$55*100</f>
        <v>3096.5326452023837</v>
      </c>
      <c r="K122" s="19">
        <f t="shared" ref="K122" si="171">+C122/C$55*100</f>
        <v>2945.1484514416638</v>
      </c>
      <c r="L122" s="19">
        <f t="shared" ref="L122" si="172">+D122/D$55*100</f>
        <v>2973.6637695802406</v>
      </c>
      <c r="M122" s="19">
        <f t="shared" ref="M122" si="173">+E122/E$55*100</f>
        <v>2918.2902471792536</v>
      </c>
      <c r="N122" s="19">
        <f t="shared" ref="N122" si="174">+F122/F$55*100</f>
        <v>2903.7954327532948</v>
      </c>
      <c r="O122" s="19">
        <f t="shared" ref="O122" si="175">+G122/G$55*100</f>
        <v>3060.7468848344988</v>
      </c>
      <c r="R122" s="35">
        <f t="shared" ref="R122" si="176">+A122</f>
        <v>46266</v>
      </c>
      <c r="S122">
        <f t="shared" ref="S122" si="177">+F122/G122</f>
        <v>1.0320359751205845</v>
      </c>
      <c r="T122">
        <f>+d1d10index!I121/100</f>
        <v>0.9993637094049076</v>
      </c>
      <c r="U122" s="35">
        <f t="shared" ref="U122" si="178">+R122</f>
        <v>46266</v>
      </c>
      <c r="V122">
        <f ca="1">+W_nucleo!H136/W_nucleo!I136</f>
        <v>1.0391693202250427</v>
      </c>
      <c r="W122">
        <f ca="1">+W_nucleo!Z136/100</f>
        <v>0.9933216790749958</v>
      </c>
      <c r="X122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5:G11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6:G1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7:G11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8:G11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9:G11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0:G12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1:G12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5:O11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6:O1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7:O11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8:O11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9:O11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0:O12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1:O1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2:G1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2:O1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5" defaultRowHeight="15" x14ac:dyDescent="0.2"/>
  <cols>
    <col min="2" max="2" width="15.1640625" bestFit="1" customWidth="1"/>
    <col min="3" max="8" width="12" customWidth="1"/>
    <col min="9" max="9" width="3.33203125" customWidth="1"/>
    <col min="11" max="11" width="3.5" customWidth="1"/>
    <col min="12" max="12" width="5.6640625" bestFit="1" customWidth="1"/>
    <col min="13" max="13" width="4.33203125" style="6" customWidth="1"/>
  </cols>
  <sheetData>
    <row r="2" spans="1:14" ht="16" thickBot="1" x14ac:dyDescent="0.25">
      <c r="J2" t="s">
        <v>169</v>
      </c>
    </row>
    <row r="3" spans="1:14" ht="16" thickBot="1" x14ac:dyDescent="0.25">
      <c r="A3" s="64" t="s">
        <v>73</v>
      </c>
      <c r="B3" s="65"/>
      <c r="C3" s="65"/>
      <c r="D3" s="65"/>
      <c r="E3" s="65"/>
      <c r="F3" s="65"/>
      <c r="G3" s="65"/>
      <c r="H3" s="66"/>
      <c r="J3" s="203" t="s">
        <v>170</v>
      </c>
      <c r="N3" s="54" t="s">
        <v>171</v>
      </c>
    </row>
    <row r="4" spans="1:14" ht="16" thickBot="1" x14ac:dyDescent="0.25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4">
        <f>+MAX(d1d10_m!A:A)</f>
        <v>121</v>
      </c>
      <c r="K4" s="170"/>
    </row>
    <row r="5" spans="1:14" ht="16" thickBot="1" x14ac:dyDescent="0.25">
      <c r="A5" s="67" t="s">
        <v>172</v>
      </c>
      <c r="B5" s="57"/>
      <c r="C5" s="192">
        <f>+AVERAGE(d1d10_m!AN5:AN100000)</f>
        <v>2.6002004684868158E-5</v>
      </c>
      <c r="D5" s="192">
        <f>+AVERAGE(d1d10_m!AO5:AO100000)</f>
        <v>-5.8288465667143856E-6</v>
      </c>
      <c r="E5" s="192">
        <f>+AVERAGE(d1d10_m!AP5:AP100000)</f>
        <v>-5.35324211649766E-5</v>
      </c>
      <c r="F5" s="192">
        <f>+AVERAGE(d1d10_m!AQ5:AQ100000)</f>
        <v>1.6151351517513439E-4</v>
      </c>
      <c r="G5" s="192">
        <f>+AVERAGE(d1d10_m!AR5:AR100000)</f>
        <v>-1.5222420198692286E-4</v>
      </c>
      <c r="H5" s="193">
        <f>+AVERAGE(d1d10_m!AS5:AS100000)</f>
        <v>-6.6359284050535391E-5</v>
      </c>
      <c r="I5" s="48"/>
      <c r="K5" s="48"/>
      <c r="N5" t="s">
        <v>173</v>
      </c>
    </row>
    <row r="6" spans="1:14" ht="16" thickBot="1" x14ac:dyDescent="0.25">
      <c r="C6" s="52"/>
      <c r="D6" s="52"/>
      <c r="E6" s="52"/>
      <c r="F6" s="52"/>
      <c r="G6" s="52"/>
      <c r="H6" s="52"/>
    </row>
    <row r="7" spans="1:14" x14ac:dyDescent="0.2">
      <c r="A7" s="64" t="s">
        <v>74</v>
      </c>
      <c r="B7" s="65"/>
      <c r="C7" s="194" t="s">
        <v>174</v>
      </c>
      <c r="D7" s="194"/>
      <c r="E7" s="194"/>
      <c r="F7" s="194"/>
      <c r="G7" s="194"/>
      <c r="H7" s="195"/>
    </row>
    <row r="8" spans="1:14" x14ac:dyDescent="0.2">
      <c r="A8" s="171" t="str">
        <f>+A4</f>
        <v>Fecha</v>
      </c>
      <c r="B8" s="37"/>
      <c r="C8" s="196" t="str">
        <f t="shared" ref="C8:H8" si="0">+C4</f>
        <v>GBA</v>
      </c>
      <c r="D8" s="196" t="str">
        <f t="shared" si="0"/>
        <v>PAM</v>
      </c>
      <c r="E8" s="196" t="str">
        <f t="shared" si="0"/>
        <v>NOA</v>
      </c>
      <c r="F8" s="196" t="str">
        <f t="shared" si="0"/>
        <v>NEA</v>
      </c>
      <c r="G8" s="196" t="str">
        <f t="shared" si="0"/>
        <v>CUY</v>
      </c>
      <c r="H8" s="197" t="str">
        <f t="shared" si="0"/>
        <v>PAT</v>
      </c>
      <c r="I8" s="37"/>
      <c r="J8" s="37"/>
      <c r="K8" s="37"/>
      <c r="L8" t="s">
        <v>175</v>
      </c>
    </row>
    <row r="9" spans="1:14" x14ac:dyDescent="0.2">
      <c r="A9" s="173" t="str">
        <f>+A5</f>
        <v>Promedio</v>
      </c>
      <c r="B9" s="172" t="s">
        <v>176</v>
      </c>
      <c r="C9" s="198">
        <f>+AVERAGE(d1d10_y!AN$16:AN$100000)</f>
        <v>1.5608078376762539E-3</v>
      </c>
      <c r="D9" s="198">
        <f>+AVERAGE(d1d10_y!AO$16:AO$100000)</f>
        <v>4.12593970294483E-4</v>
      </c>
      <c r="E9" s="198">
        <f>+AVERAGE(d1d10_y!AP$16:AP$100000)</f>
        <v>-1.3805906168009815E-3</v>
      </c>
      <c r="F9" s="198">
        <f>+AVERAGE(d1d10_y!AQ$16:AQ$100000)</f>
        <v>-4.2252739222407252E-4</v>
      </c>
      <c r="G9" s="198">
        <f>+AVERAGE(d1d10_y!AR$16:AR$100000)</f>
        <v>-2.2528639375342064E-3</v>
      </c>
      <c r="H9" s="199">
        <f>+AVERAGE(d1d10_y!AS$16:AS$100000)</f>
        <v>1.8948177793463845E-3</v>
      </c>
      <c r="I9" s="48"/>
      <c r="J9" t="s">
        <v>177</v>
      </c>
      <c r="K9" s="48"/>
      <c r="N9" t="s">
        <v>178</v>
      </c>
    </row>
    <row r="10" spans="1:14" x14ac:dyDescent="0.2">
      <c r="A10" s="68"/>
      <c r="C10" s="52"/>
      <c r="D10" s="52"/>
      <c r="E10" s="52"/>
      <c r="F10" s="52"/>
      <c r="G10" s="52"/>
      <c r="H10" s="200"/>
    </row>
    <row r="11" spans="1:14" x14ac:dyDescent="0.2">
      <c r="A11" s="68" t="s">
        <v>74</v>
      </c>
      <c r="C11" s="52" t="s">
        <v>179</v>
      </c>
      <c r="D11" s="52"/>
      <c r="E11" s="52"/>
      <c r="F11" s="52"/>
      <c r="G11" s="52"/>
      <c r="H11" s="200"/>
    </row>
    <row r="12" spans="1:14" x14ac:dyDescent="0.2">
      <c r="A12" s="171" t="str">
        <f t="shared" ref="A12:H12" si="1">+A8</f>
        <v>Fecha</v>
      </c>
      <c r="B12" s="37"/>
      <c r="C12" s="196" t="str">
        <f t="shared" si="1"/>
        <v>GBA</v>
      </c>
      <c r="D12" s="196" t="str">
        <f t="shared" si="1"/>
        <v>PAM</v>
      </c>
      <c r="E12" s="196" t="str">
        <f t="shared" si="1"/>
        <v>NOA</v>
      </c>
      <c r="F12" s="196" t="str">
        <f t="shared" si="1"/>
        <v>NEA</v>
      </c>
      <c r="G12" s="196" t="str">
        <f t="shared" si="1"/>
        <v>CUY</v>
      </c>
      <c r="H12" s="197" t="str">
        <f t="shared" si="1"/>
        <v>PAT</v>
      </c>
      <c r="I12" s="37"/>
      <c r="J12" s="37"/>
      <c r="K12" s="37"/>
    </row>
    <row r="13" spans="1:14" x14ac:dyDescent="0.2">
      <c r="A13" s="173" t="str">
        <f>+A9</f>
        <v>Promedio</v>
      </c>
      <c r="B13" s="172" t="s">
        <v>180</v>
      </c>
      <c r="C13" s="198">
        <f>+AVERAGE(d1d10_y!AN$54:AN$100000)</f>
        <v>-8.2121292847584448E-4</v>
      </c>
      <c r="D13" s="198">
        <f>+AVERAGE(d1d10_y!AO$54:AO$100000)</f>
        <v>2.8181051395152512E-4</v>
      </c>
      <c r="E13" s="198">
        <f>+AVERAGE(d1d10_y!AP$54:AP$100000)</f>
        <v>-5.993742477586707E-3</v>
      </c>
      <c r="F13" s="198">
        <f>+AVERAGE(d1d10_y!AQ$54:AQ$100000)</f>
        <v>-3.9936527692244692E-3</v>
      </c>
      <c r="G13" s="198">
        <f>+AVERAGE(d1d10_y!AR$54:AR$100000)</f>
        <v>-5.5768963569287847E-3</v>
      </c>
      <c r="H13" s="199">
        <f>+AVERAGE(d1d10_y!AS$54:AS$100000)</f>
        <v>4.7760046852625363E-3</v>
      </c>
      <c r="I13" s="48"/>
      <c r="J13" t="s">
        <v>181</v>
      </c>
      <c r="K13" s="48"/>
      <c r="N13" t="s">
        <v>182</v>
      </c>
    </row>
    <row r="14" spans="1:14" x14ac:dyDescent="0.2">
      <c r="A14" s="68"/>
      <c r="C14" s="52"/>
      <c r="D14" s="52"/>
      <c r="E14" s="52"/>
      <c r="F14" s="52"/>
      <c r="G14" s="52"/>
      <c r="H14" s="200"/>
    </row>
    <row r="15" spans="1:14" x14ac:dyDescent="0.2">
      <c r="A15" s="68" t="s">
        <v>74</v>
      </c>
      <c r="C15" s="52" t="s">
        <v>183</v>
      </c>
      <c r="D15" s="52"/>
      <c r="E15" s="52"/>
      <c r="F15" s="52"/>
      <c r="G15" s="52"/>
      <c r="H15" s="200"/>
    </row>
    <row r="16" spans="1:14" x14ac:dyDescent="0.2">
      <c r="A16" s="171" t="str">
        <f>+A12</f>
        <v>Fecha</v>
      </c>
      <c r="B16" s="37"/>
      <c r="C16" s="196" t="str">
        <f t="shared" ref="C16:H16" si="2">+C12</f>
        <v>GBA</v>
      </c>
      <c r="D16" s="196" t="str">
        <f t="shared" si="2"/>
        <v>PAM</v>
      </c>
      <c r="E16" s="196" t="str">
        <f t="shared" si="2"/>
        <v>NOA</v>
      </c>
      <c r="F16" s="196" t="str">
        <f t="shared" si="2"/>
        <v>NEA</v>
      </c>
      <c r="G16" s="196" t="str">
        <f t="shared" si="2"/>
        <v>CUY</v>
      </c>
      <c r="H16" s="197" t="str">
        <f t="shared" si="2"/>
        <v>PAT</v>
      </c>
    </row>
    <row r="17" spans="1:14" ht="16" thickBot="1" x14ac:dyDescent="0.25">
      <c r="A17" s="174" t="s">
        <v>184</v>
      </c>
      <c r="B17" s="175" t="s">
        <v>185</v>
      </c>
      <c r="C17" s="201">
        <f>+HLOOKUP(F19data!C$16,d1d10_y!$AL$3:$AS$100000,F19data!$J$4-3+1,FALSE)</f>
        <v>-1.4791621063572347E-3</v>
      </c>
      <c r="D17" s="201">
        <f>+HLOOKUP(F19data!D$16,d1d10_y!$AL$3:$AS$100000,F19data!$J$4-3+1,FALSE)</f>
        <v>2.755503844940943E-3</v>
      </c>
      <c r="E17" s="201">
        <f>+HLOOKUP(F19data!E$16,d1d10_y!$AL$3:$AS$100000,F19data!$J$4-3+1,FALSE)</f>
        <v>6.249065403269416E-3</v>
      </c>
      <c r="F17" s="201">
        <f>+HLOOKUP(F19data!F$16,d1d10_y!$AL$3:$AS$100000,F19data!$J$4-3+1,FALSE)</f>
        <v>3.3404269085469895E-2</v>
      </c>
      <c r="G17" s="201">
        <f>+HLOOKUP(F19data!G$16,d1d10_y!$AL$3:$AS$100000,F19data!$J$4-3+1,FALSE)</f>
        <v>-3.1668075466597667E-3</v>
      </c>
      <c r="H17" s="202">
        <f>+HLOOKUP(F19data!H$16,d1d10_y!$AL$3:$AS$100000,F19data!$J$4-3+1,FALSE)</f>
        <v>-7.4529266181322384E-4</v>
      </c>
      <c r="J17" t="s">
        <v>186</v>
      </c>
    </row>
    <row r="18" spans="1:14" ht="16" thickBot="1" x14ac:dyDescent="0.25">
      <c r="C18" s="52"/>
      <c r="D18" s="52"/>
      <c r="E18" s="52"/>
      <c r="F18" s="52"/>
      <c r="G18" s="52"/>
      <c r="H18" s="52"/>
    </row>
    <row r="19" spans="1:14" ht="16" thickBot="1" x14ac:dyDescent="0.25">
      <c r="A19" s="64" t="s">
        <v>187</v>
      </c>
      <c r="B19" s="65"/>
      <c r="C19" s="194"/>
      <c r="D19" s="194"/>
      <c r="E19" s="194"/>
      <c r="F19" s="194"/>
      <c r="G19" s="194"/>
      <c r="H19" s="195"/>
      <c r="J19" s="203" t="s">
        <v>170</v>
      </c>
    </row>
    <row r="20" spans="1:14" x14ac:dyDescent="0.2">
      <c r="A20" s="171" t="str">
        <f t="shared" ref="A20:H20" si="3">+A8</f>
        <v>Fecha</v>
      </c>
      <c r="B20" s="37"/>
      <c r="C20" s="196" t="str">
        <f t="shared" si="3"/>
        <v>GBA</v>
      </c>
      <c r="D20" s="196" t="str">
        <f t="shared" si="3"/>
        <v>PAM</v>
      </c>
      <c r="E20" s="196" t="str">
        <f t="shared" si="3"/>
        <v>NOA</v>
      </c>
      <c r="F20" s="196" t="str">
        <f t="shared" si="3"/>
        <v>NEA</v>
      </c>
      <c r="G20" s="196" t="str">
        <f t="shared" si="3"/>
        <v>CUY</v>
      </c>
      <c r="H20" s="197" t="str">
        <f t="shared" si="3"/>
        <v>PAT</v>
      </c>
      <c r="I20" s="37"/>
      <c r="J20" s="204">
        <f>+MAX(GBA_d!B32:B100000)</f>
        <v>149</v>
      </c>
      <c r="K20" s="37"/>
      <c r="L20" t="s">
        <v>175</v>
      </c>
    </row>
    <row r="21" spans="1:14" x14ac:dyDescent="0.2">
      <c r="A21" s="173" t="s">
        <v>188</v>
      </c>
      <c r="B21" s="172" t="s">
        <v>189</v>
      </c>
      <c r="C21" s="198" cm="1">
        <f t="array" aca="1" ref="C21" ca="1">INDIRECT(_xlfn.CONCAT(C$20,"_d!$E$",$J$20))/100-INDIRECT(_xlfn.CONCAT(C$20,"_d!$N$",$J$20))/100</f>
        <v>9.4667968750002274E-2</v>
      </c>
      <c r="D21" s="198" cm="1">
        <f t="array" aca="1" ref="D21" ca="1">INDIRECT(_xlfn.CONCAT(D$20,"_d!$E$",$J$20))/100-INDIRECT(_xlfn.CONCAT(D$20,"_d!$N$",$J$20))/100</f>
        <v>-0.23372070312500171</v>
      </c>
      <c r="E21" s="198" cm="1">
        <f t="array" aca="1" ref="E21" ca="1">INDIRECT(_xlfn.CONCAT(E$20,"_d!$E$",$J$20))/100-INDIRECT(_xlfn.CONCAT(E$20,"_d!$N$",$J$20))/100</f>
        <v>-0.99690429687500171</v>
      </c>
      <c r="F21" s="198" cm="1">
        <f t="array" aca="1" ref="F21" ca="1">INDIRECT(_xlfn.CONCAT(F$20,"_d!$E$",$J$20))/100-INDIRECT(_xlfn.CONCAT(F$20,"_d!$N$",$J$20))/100</f>
        <v>2.2274609374999983</v>
      </c>
      <c r="G21" s="198" cm="1">
        <f t="array" aca="1" ref="G21" ca="1">INDIRECT(_xlfn.CONCAT(G$20,"_d!$E$",$J$20))/100-INDIRECT(_xlfn.CONCAT(G$20,"_d!$N$",$J$20))/100</f>
        <v>-2.150898437500004</v>
      </c>
      <c r="H21" s="199" cm="1">
        <f t="array" aca="1" ref="H21" ca="1">INDIRECT(_xlfn.CONCAT(H$20,"_d!$E$",$J$20))/100-INDIRECT(_xlfn.CONCAT(H$20,"_d!$N$",$J$20))/100</f>
        <v>-1.2058300781249898</v>
      </c>
      <c r="I21" s="48"/>
      <c r="J21" t="s">
        <v>190</v>
      </c>
      <c r="K21" s="48"/>
      <c r="N21" t="s">
        <v>191</v>
      </c>
    </row>
    <row r="22" spans="1:14" x14ac:dyDescent="0.2">
      <c r="A22" s="68"/>
      <c r="C22" s="52"/>
      <c r="D22" s="52"/>
      <c r="E22" s="52"/>
      <c r="F22" s="52"/>
      <c r="G22" s="52"/>
      <c r="H22" s="200"/>
    </row>
    <row r="23" spans="1:14" x14ac:dyDescent="0.2">
      <c r="A23" s="68" t="s">
        <v>192</v>
      </c>
      <c r="C23" s="52"/>
      <c r="D23" s="52"/>
      <c r="E23" s="52"/>
      <c r="F23" s="52"/>
      <c r="G23" s="52"/>
      <c r="H23" s="200"/>
    </row>
    <row r="24" spans="1:14" x14ac:dyDescent="0.2">
      <c r="A24" s="171" t="str">
        <f t="shared" ref="A24:H24" si="4">+A12</f>
        <v>Fecha</v>
      </c>
      <c r="B24" s="37"/>
      <c r="C24" s="196" t="str">
        <f t="shared" si="4"/>
        <v>GBA</v>
      </c>
      <c r="D24" s="196" t="str">
        <f t="shared" si="4"/>
        <v>PAM</v>
      </c>
      <c r="E24" s="196" t="str">
        <f t="shared" si="4"/>
        <v>NOA</v>
      </c>
      <c r="F24" s="196" t="str">
        <f t="shared" si="4"/>
        <v>NEA</v>
      </c>
      <c r="G24" s="196" t="str">
        <f t="shared" si="4"/>
        <v>CUY</v>
      </c>
      <c r="H24" s="197" t="str">
        <f t="shared" si="4"/>
        <v>PAT</v>
      </c>
      <c r="I24" s="37"/>
      <c r="J24" s="37"/>
      <c r="K24" s="37"/>
    </row>
    <row r="25" spans="1:14" ht="16" thickBot="1" x14ac:dyDescent="0.25">
      <c r="A25" s="174" t="s">
        <v>188</v>
      </c>
      <c r="B25" s="175" t="s">
        <v>193</v>
      </c>
      <c r="C25" s="201" cm="1">
        <f t="array" aca="1" ref="C25" ca="1">INDIRECT(_xlfn.CONCAT(C$20,"_d!$E$",$J$20))/INDIRECT(_xlfn.CONCAT(C$20,"_d!$E$82"))-INDIRECT(_xlfn.CONCAT(C$20,"_d!$N$",$J$20))/INDIRECT(_xlfn.CONCAT(C$20,"_d!$N$82"))</f>
        <v>-0.32390477743651402</v>
      </c>
      <c r="D25" s="201" cm="1">
        <f t="array" aca="1" ref="D25" ca="1">INDIRECT(_xlfn.CONCAT(D$20,"_d!$E$",$J$20))/INDIRECT(_xlfn.CONCAT(D$20,"_d!$E$82"))-INDIRECT(_xlfn.CONCAT(D$20,"_d!$N$",$J$20))/INDIRECT(_xlfn.CONCAT(D$20,"_d!$N$82"))</f>
        <v>-0.14530020868969018</v>
      </c>
      <c r="E25" s="201" cm="1">
        <f t="array" aca="1" ref="E25" ca="1">INDIRECT(_xlfn.CONCAT(E$20,"_d!$E$",$J$20))/INDIRECT(_xlfn.CONCAT(E$20,"_d!$E$82"))-INDIRECT(_xlfn.CONCAT(E$20,"_d!$N$",$J$20))/INDIRECT(_xlfn.CONCAT(E$20,"_d!$N$82"))</f>
        <v>-0.7934654447516607</v>
      </c>
      <c r="F25" s="201" cm="1">
        <f t="array" aca="1" ref="F25" ca="1">INDIRECT(_xlfn.CONCAT(F$20,"_d!$E$",$J$20))/INDIRECT(_xlfn.CONCAT(F$20,"_d!$E$82"))-INDIRECT(_xlfn.CONCAT(F$20,"_d!$N$",$J$20))/INDIRECT(_xlfn.CONCAT(F$20,"_d!$N$82"))</f>
        <v>-0.18625194914305965</v>
      </c>
      <c r="G25" s="201" cm="1">
        <f t="array" aca="1" ref="G25" ca="1">INDIRECT(_xlfn.CONCAT(G$20,"_d!$E$",$J$20))/INDIRECT(_xlfn.CONCAT(G$20,"_d!$E$82"))-INDIRECT(_xlfn.CONCAT(G$20,"_d!$N$",$J$20))/INDIRECT(_xlfn.CONCAT(G$20,"_d!$N$82"))</f>
        <v>-0.7293047116164324</v>
      </c>
      <c r="H25" s="201" cm="1">
        <f t="array" aca="1" ref="H25" ca="1">INDIRECT(_xlfn.CONCAT(H$20,"_d!$E$",$J$20))/INDIRECT(_xlfn.CONCAT(H$20,"_d!$E$82"))-INDIRECT(_xlfn.CONCAT(H$20,"_d!$N$",$J$20))/INDIRECT(_xlfn.CONCAT(H$20,"_d!$N$82"))</f>
        <v>0.19610239464378054</v>
      </c>
      <c r="I25" s="48"/>
      <c r="J25" t="s">
        <v>194</v>
      </c>
      <c r="K25" s="48"/>
      <c r="N25" t="s">
        <v>195</v>
      </c>
    </row>
    <row r="26" spans="1:14" x14ac:dyDescent="0.2">
      <c r="C26" s="52"/>
      <c r="D26" s="52"/>
      <c r="E26" s="52"/>
      <c r="F26" s="52"/>
      <c r="G26" s="52"/>
      <c r="H26" s="52"/>
    </row>
    <row r="28" spans="1:14" x14ac:dyDescent="0.2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max"/>
        <color rgb="FF63BE7B"/>
        <color rgb="FFFFEF9C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22"/>
  <sheetViews>
    <sheetView zoomScale="85" zoomScaleNormal="85" workbookViewId="0">
      <pane xSplit="1" ySplit="4" topLeftCell="B104" activePane="bottomRight" state="frozen"/>
      <selection pane="topRight" activeCell="B1" sqref="B1"/>
      <selection pane="bottomLeft" activeCell="A5" sqref="A5"/>
      <selection pane="bottomRight" activeCell="A122" sqref="A122:XFD122"/>
    </sheetView>
  </sheetViews>
  <sheetFormatPr baseColWidth="10" defaultColWidth="11.5" defaultRowHeight="15" x14ac:dyDescent="0.2"/>
  <cols>
    <col min="12" max="12" width="2.5" customWidth="1"/>
    <col min="28" max="30" width="11.5" style="73"/>
    <col min="34" max="34" width="11.5" customWidth="1"/>
    <col min="62" max="63" width="22" style="36" customWidth="1"/>
    <col min="64" max="64" width="13.83203125" bestFit="1" customWidth="1"/>
  </cols>
  <sheetData>
    <row r="1" spans="1:64" hidden="1" x14ac:dyDescent="0.2"/>
    <row r="2" spans="1:64" s="112" customFormat="1" x14ac:dyDescent="0.2">
      <c r="BJ2" s="162"/>
      <c r="BK2" s="162"/>
    </row>
    <row r="3" spans="1:64" s="156" customFormat="1" ht="16" thickBot="1" x14ac:dyDescent="0.25">
      <c r="B3" s="252" t="s">
        <v>165</v>
      </c>
      <c r="C3" s="252"/>
      <c r="D3" s="252"/>
      <c r="E3" s="252"/>
      <c r="F3" s="252"/>
      <c r="G3" s="252"/>
      <c r="H3" s="252"/>
      <c r="I3" s="252"/>
      <c r="J3" s="252"/>
      <c r="K3" s="252"/>
      <c r="M3" s="252" t="s">
        <v>196</v>
      </c>
      <c r="N3" s="252"/>
      <c r="O3" s="252"/>
      <c r="P3" s="252"/>
      <c r="Q3" s="252"/>
      <c r="R3" s="252"/>
      <c r="S3" s="252"/>
      <c r="T3" s="252"/>
      <c r="U3" s="252"/>
      <c r="V3" s="252"/>
      <c r="AI3" s="252" t="s">
        <v>165</v>
      </c>
      <c r="AJ3" s="252"/>
      <c r="AK3" s="252"/>
      <c r="AL3" s="252"/>
      <c r="AM3" s="252"/>
      <c r="AN3" s="252"/>
      <c r="AO3" s="252"/>
      <c r="AP3" s="252"/>
      <c r="AQ3" s="252"/>
      <c r="AR3" s="252"/>
      <c r="AT3" s="252" t="s">
        <v>196</v>
      </c>
      <c r="AU3" s="252"/>
      <c r="AV3" s="252"/>
      <c r="AW3" s="252"/>
      <c r="AX3" s="252"/>
      <c r="AY3" s="252"/>
      <c r="AZ3" s="252"/>
      <c r="BA3" s="252"/>
      <c r="BB3" s="252"/>
      <c r="BC3" s="252"/>
      <c r="BJ3" s="163"/>
      <c r="BK3" s="163"/>
    </row>
    <row r="4" spans="1:64" s="159" customFormat="1" ht="33" thickBot="1" x14ac:dyDescent="0.25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">
      <c r="A93" s="35">
        <f>+NAC!A93</f>
        <v>45383</v>
      </c>
      <c r="B93" s="24">
        <f>+GBA_d!AA120</f>
        <v>9.0839259748096257E-2</v>
      </c>
      <c r="C93" s="24">
        <f>+PAM_d!$AA120</f>
        <v>8.8993310722927932E-2</v>
      </c>
      <c r="D93" s="24">
        <f>+NOA_d!$AA120</f>
        <v>9.2222073444366837E-2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8.7480521911724285E-2</v>
      </c>
      <c r="H93" s="24">
        <f t="shared" si="28"/>
        <v>9.2222073444366837E-2</v>
      </c>
      <c r="I93" s="24">
        <f t="shared" si="29"/>
        <v>6.2682455633487733E-2</v>
      </c>
      <c r="J93" s="24">
        <f t="shared" si="30"/>
        <v>2.9539617810879104E-2</v>
      </c>
      <c r="K93" s="24">
        <f t="shared" si="41"/>
        <v>2.3935663729883355E-2</v>
      </c>
      <c r="M93" s="24">
        <f ca="1">+NAC_d!CH93</f>
        <v>8.371294146853403E-2</v>
      </c>
      <c r="N93" s="24">
        <f ca="1">+NAC_d!CI93</f>
        <v>8.4787752507291758E-2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8.79809532314626E-2</v>
      </c>
      <c r="R93" s="24">
        <f ca="1">+NAC_d!CM93</f>
        <v>8.8393960052835618E-2</v>
      </c>
      <c r="S93" s="24">
        <f ca="1">+NAC_d!CN93</f>
        <v>8.7802969318893309E-2</v>
      </c>
      <c r="T93" s="24">
        <f ca="1">+NAC_d!CO93</f>
        <v>8.8291549500054467E-2</v>
      </c>
      <c r="U93" s="24">
        <f ca="1">+NAC_d!CP93</f>
        <v>9.0244394076707035E-2</v>
      </c>
      <c r="V93" s="24">
        <f ca="1">+NAC_d!CQ93</f>
        <v>9.0281600213603541E-2</v>
      </c>
      <c r="W93" s="24">
        <f t="shared" ca="1" si="31"/>
        <v>9.0281600213603541E-2</v>
      </c>
      <c r="X93" s="24">
        <f t="shared" ca="1" si="32"/>
        <v>8.371294146853403E-2</v>
      </c>
      <c r="Y93" s="24">
        <f t="shared" ca="1" si="33"/>
        <v>6.5686587450695111E-3</v>
      </c>
      <c r="Z93" s="24">
        <f t="shared" ca="1" si="42"/>
        <v>7.7492079046115698E-3</v>
      </c>
      <c r="AB93" s="74">
        <f t="shared" si="34"/>
        <v>45383</v>
      </c>
      <c r="AC93" s="75">
        <f t="shared" si="35"/>
        <v>2.3935663729883355E-2</v>
      </c>
      <c r="AD93" s="75">
        <f t="shared" ca="1" si="36"/>
        <v>7.7492079046115698E-3</v>
      </c>
      <c r="AH93" s="35">
        <f t="shared" si="27"/>
        <v>45383</v>
      </c>
      <c r="AI93" s="24">
        <f>+GBA_d!$AN120</f>
        <v>2.9199973862965987</v>
      </c>
      <c r="AJ93" s="24">
        <f>+PAM_d!$AN120</f>
        <v>2.8848939736776402</v>
      </c>
      <c r="AK93" s="24">
        <f>+NOA_d!$AN120</f>
        <v>2.8435557221887788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2.9548230959132127</v>
      </c>
      <c r="AO93" s="24">
        <f t="shared" si="43"/>
        <v>2.9548230959132127</v>
      </c>
      <c r="AP93" s="24">
        <f t="shared" si="44"/>
        <v>2.7993327495264073</v>
      </c>
      <c r="AQ93" s="24">
        <f t="shared" si="26"/>
        <v>0.15549034638680537</v>
      </c>
      <c r="AR93" s="24">
        <f t="shared" si="45"/>
        <v>8.4407736747348E-2</v>
      </c>
      <c r="AT93" s="24">
        <f ca="1">+NAC_d!CT93</f>
        <v>2.8490726241070368</v>
      </c>
      <c r="AU93" s="24">
        <f ca="1">+NAC_d!CU93</f>
        <v>2.8581205360504511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2.8914082687811908</v>
      </c>
      <c r="AY93" s="24">
        <f ca="1">+NAC_d!CY93</f>
        <v>2.8850894816009074</v>
      </c>
      <c r="AZ93" s="24">
        <f ca="1">+NAC_d!CZ93</f>
        <v>2.9032613014396915</v>
      </c>
      <c r="BA93" s="24">
        <f ca="1">+NAC_d!DA93</f>
        <v>2.9015368951722933</v>
      </c>
      <c r="BB93" s="24">
        <f ca="1">+NAC_d!DB93</f>
        <v>2.9115240309597579</v>
      </c>
      <c r="BC93" s="24">
        <f ca="1">+NAC_d!DC93</f>
        <v>2.9205833586102741</v>
      </c>
      <c r="BD93" s="24">
        <f t="shared" ca="1" si="37"/>
        <v>2.9205833586102741</v>
      </c>
      <c r="BE93" s="24">
        <f t="shared" ca="1" si="38"/>
        <v>2.8490726241070368</v>
      </c>
      <c r="BF93" s="24">
        <f t="shared" ca="1" si="39"/>
        <v>7.1510734503237305E-2</v>
      </c>
      <c r="BG93" s="24">
        <f t="shared" ca="1" si="49"/>
        <v>3.407084044833953E-2</v>
      </c>
      <c r="BI93" s="35">
        <f t="shared" si="40"/>
        <v>45383</v>
      </c>
      <c r="BJ93" s="164">
        <f t="shared" si="46"/>
        <v>8.4407736747348E-2</v>
      </c>
      <c r="BK93" s="164">
        <f t="shared" ca="1" si="47"/>
        <v>3.407084044833953E-2</v>
      </c>
      <c r="BL93" t="b">
        <f t="shared" ca="1" si="48"/>
        <v>1</v>
      </c>
    </row>
    <row r="94" spans="1:64" x14ac:dyDescent="0.2">
      <c r="A94" s="35">
        <f>+NAC!A94</f>
        <v>45413</v>
      </c>
      <c r="B94" s="24">
        <f>+GBA_d!AA121</f>
        <v>4.322028694611868E-2</v>
      </c>
      <c r="C94" s="24">
        <f>+PAM_d!$AA121</f>
        <v>4.0305028169865809E-2</v>
      </c>
      <c r="D94" s="24">
        <f>+NOA_d!$AA121</f>
        <v>4.2101757905080195E-2</v>
      </c>
      <c r="E94" s="24">
        <f>+NEA_d!$AA121</f>
        <v>3.7837652813609068E-2</v>
      </c>
      <c r="F94" s="24">
        <f>+CUY_d!$AA121</f>
        <v>4.2903633109167894E-2</v>
      </c>
      <c r="G94" s="24">
        <f>+PAT_d!$AA121</f>
        <v>4.5278328651306765E-2</v>
      </c>
      <c r="H94" s="24">
        <f t="shared" si="28"/>
        <v>4.5278328651306765E-2</v>
      </c>
      <c r="I94" s="24">
        <f t="shared" si="29"/>
        <v>3.7837652813609068E-2</v>
      </c>
      <c r="J94" s="24">
        <f t="shared" si="30"/>
        <v>7.4406758376976967E-3</v>
      </c>
      <c r="K94" s="24">
        <f t="shared" si="41"/>
        <v>2.3969590840534183E-2</v>
      </c>
      <c r="M94" s="24">
        <f ca="1">+NAC_d!CH94</f>
        <v>4.276729855921757E-2</v>
      </c>
      <c r="N94" s="24">
        <f ca="1">+NAC_d!CI94</f>
        <v>4.260422099235095E-2</v>
      </c>
      <c r="O94" s="24">
        <f ca="1">+NAC_d!CJ94</f>
        <v>4.365736415121857E-2</v>
      </c>
      <c r="P94" s="24">
        <f ca="1">+NAC_d!CK94</f>
        <v>4.3120085675588893E-2</v>
      </c>
      <c r="Q94" s="24">
        <f ca="1">+NAC_d!CL94</f>
        <v>4.2119112936835901E-2</v>
      </c>
      <c r="R94" s="24">
        <f ca="1">+NAC_d!CM94</f>
        <v>4.2617202872379467E-2</v>
      </c>
      <c r="S94" s="24">
        <f ca="1">+NAC_d!CN94</f>
        <v>4.1971899852977224E-2</v>
      </c>
      <c r="T94" s="24">
        <f ca="1">+NAC_d!CO94</f>
        <v>4.1621764617770562E-2</v>
      </c>
      <c r="U94" s="24">
        <f ca="1">+NAC_d!CP94</f>
        <v>4.149429443580388E-2</v>
      </c>
      <c r="V94" s="24">
        <f ca="1">+NAC_d!CQ94</f>
        <v>4.0822962724566869E-2</v>
      </c>
      <c r="W94" s="24">
        <f t="shared" ca="1" si="31"/>
        <v>4.365736415121857E-2</v>
      </c>
      <c r="X94" s="24">
        <f t="shared" ca="1" si="32"/>
        <v>4.0822962724566869E-2</v>
      </c>
      <c r="Y94" s="24">
        <f t="shared" ca="1" si="33"/>
        <v>2.8344014266517004E-3</v>
      </c>
      <c r="Z94" s="24">
        <f t="shared" ca="1" si="42"/>
        <v>7.4264911272053742E-3</v>
      </c>
      <c r="AB94" s="74">
        <f t="shared" si="34"/>
        <v>45413</v>
      </c>
      <c r="AC94" s="75">
        <f t="shared" si="35"/>
        <v>2.3969590840534183E-2</v>
      </c>
      <c r="AD94" s="75">
        <f t="shared" ca="1" si="36"/>
        <v>7.4264911272053742E-3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2.7108110749766783</v>
      </c>
      <c r="AL94" s="24">
        <f>+NEA_d!$AN121</f>
        <v>2.6770669373181697</v>
      </c>
      <c r="AM94" s="24">
        <f>+CUY_d!$AN121</f>
        <v>2.7417604554913337</v>
      </c>
      <c r="AN94" s="24">
        <f>+PAT_d!$AN121</f>
        <v>2.8498275101579065</v>
      </c>
      <c r="AO94" s="24">
        <f t="shared" si="43"/>
        <v>2.8498275101579065</v>
      </c>
      <c r="AP94" s="24">
        <f t="shared" si="44"/>
        <v>2.6770669373181697</v>
      </c>
      <c r="AQ94" s="24">
        <f t="shared" ref="AQ94:AQ108" si="50">+AO94-AP94</f>
        <v>0.17276057283973678</v>
      </c>
      <c r="AR94" s="24">
        <f t="shared" si="45"/>
        <v>9.2474938937313747E-2</v>
      </c>
      <c r="AT94" s="24">
        <f ca="1">+NAC_d!CT94</f>
        <v>2.7371379988401463</v>
      </c>
      <c r="AU94" s="24">
        <f ca="1">+NAC_d!CU94</f>
        <v>2.7431827491320107</v>
      </c>
      <c r="AV94" s="24">
        <f ca="1">+NAC_d!CV94</f>
        <v>2.7687182403937647</v>
      </c>
      <c r="AW94" s="24">
        <f ca="1">+NAC_d!CW94</f>
        <v>2.7582186476611081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2.7752164016593266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3.5720466444742187E-2</v>
      </c>
      <c r="BI94" s="35">
        <f t="shared" si="40"/>
        <v>45413</v>
      </c>
      <c r="BJ94" s="164">
        <f t="shared" si="46"/>
        <v>9.2474938937313747E-2</v>
      </c>
      <c r="BK94" s="164">
        <f t="shared" ca="1" si="47"/>
        <v>3.5720466444742187E-2</v>
      </c>
      <c r="BL94" t="b">
        <f t="shared" ca="1" si="48"/>
        <v>1</v>
      </c>
    </row>
    <row r="95" spans="1:64" x14ac:dyDescent="0.2">
      <c r="A95" s="35">
        <f>+NAC!A95</f>
        <v>45444</v>
      </c>
      <c r="B95" s="24">
        <f>+GBA_d!AA122</f>
        <v>4.2429707071623746E-2</v>
      </c>
      <c r="C95" s="24">
        <f>+PAM_d!$AA122</f>
        <v>4.7380661730068274E-2</v>
      </c>
      <c r="D95" s="24">
        <f>+NOA_d!$AA122</f>
        <v>4.9437703006294242E-2</v>
      </c>
      <c r="E95" s="24">
        <f>+NEA_d!$AA122</f>
        <v>4.4572620772156402E-2</v>
      </c>
      <c r="F95" s="24">
        <f>+CUY_d!$AA122</f>
        <v>5.027165243463938E-2</v>
      </c>
      <c r="G95" s="24">
        <f>+PAT_d!$AA122</f>
        <v>5.0579331221847212E-2</v>
      </c>
      <c r="H95" s="24">
        <f t="shared" si="28"/>
        <v>5.0579331221847212E-2</v>
      </c>
      <c r="I95" s="24">
        <f t="shared" si="29"/>
        <v>4.2429707071623746E-2</v>
      </c>
      <c r="J95" s="24">
        <f t="shared" si="30"/>
        <v>8.1496241502234668E-3</v>
      </c>
      <c r="K95" s="24">
        <f t="shared" si="41"/>
        <v>2.336341448196096E-2</v>
      </c>
      <c r="M95" s="24">
        <f ca="1">+NAC_d!CH95</f>
        <v>4.3918397368829742E-2</v>
      </c>
      <c r="N95" s="24">
        <f ca="1">+NAC_d!CI95</f>
        <v>4.4132521432779237E-2</v>
      </c>
      <c r="O95" s="24">
        <f ca="1">+NAC_d!CJ95</f>
        <v>4.2869124280995097E-2</v>
      </c>
      <c r="P95" s="24">
        <f ca="1">+NAC_d!CK95</f>
        <v>4.4747337336836113E-2</v>
      </c>
      <c r="Q95" s="24">
        <f ca="1">+NAC_d!CL95</f>
        <v>4.536482407184006E-2</v>
      </c>
      <c r="R95" s="24">
        <f ca="1">+NAC_d!CM95</f>
        <v>4.5630001489841865E-2</v>
      </c>
      <c r="S95" s="24">
        <f ca="1">+NAC_d!CN95</f>
        <v>4.5868567579084418E-2</v>
      </c>
      <c r="T95" s="24">
        <f ca="1">+NAC_d!CO95</f>
        <v>4.592721336317207E-2</v>
      </c>
      <c r="U95" s="24">
        <f ca="1">+NAC_d!CP95</f>
        <v>4.6892385398609848E-2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4.2869124280995097E-2</v>
      </c>
      <c r="Y95" s="24">
        <f t="shared" ca="1" si="33"/>
        <v>4.225999927669255E-3</v>
      </c>
      <c r="Z95" s="24">
        <f t="shared" ca="1" si="42"/>
        <v>7.2631314784341039E-3</v>
      </c>
      <c r="AB95" s="74">
        <f t="shared" si="34"/>
        <v>45444</v>
      </c>
      <c r="AC95" s="75">
        <f t="shared" si="35"/>
        <v>2.336341448196096E-2</v>
      </c>
      <c r="AD95" s="75">
        <f t="shared" ca="1" si="36"/>
        <v>7.2631314784341039E-3</v>
      </c>
      <c r="AH95" s="35">
        <f t="shared" si="27"/>
        <v>45444</v>
      </c>
      <c r="AI95" s="24">
        <f>+GBA_d!$AN122</f>
        <v>2.7369026408713752</v>
      </c>
      <c r="AJ95" s="24">
        <f>+PAM_d!$AN122</f>
        <v>2.7092739673472628</v>
      </c>
      <c r="AK95" s="24">
        <f>+NOA_d!$AN122</f>
        <v>2.6501531356789161</v>
      </c>
      <c r="AL95" s="24">
        <f>+NEA_d!$AN122</f>
        <v>2.6022450007350351</v>
      </c>
      <c r="AM95" s="24">
        <f>+CUY_d!$AN122</f>
        <v>2.7297794061880927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2.6022450007350351</v>
      </c>
      <c r="AQ95" s="24">
        <f t="shared" si="50"/>
        <v>0.18099879082108794</v>
      </c>
      <c r="AR95" s="24">
        <f t="shared" si="45"/>
        <v>0.10020168907550496</v>
      </c>
      <c r="AT95" s="24">
        <f ca="1">+NAC_d!CT95</f>
        <v>2.6913390817127931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2.7214346559592397</v>
      </c>
      <c r="AY95" s="24">
        <f ca="1">+NAC_d!CY95</f>
        <v>2.7162366494284198</v>
      </c>
      <c r="AZ95" s="24">
        <f ca="1">+NAC_d!CZ95</f>
        <v>2.7259454412320734</v>
      </c>
      <c r="BA95" s="24">
        <f ca="1">+NAC_d!DA95</f>
        <v>2.7195768698956724</v>
      </c>
      <c r="BB95" s="24">
        <f ca="1">+NAC_d!DB95</f>
        <v>2.7243823324127621</v>
      </c>
      <c r="BC95" s="24">
        <f ca="1">+NAC_d!DC95</f>
        <v>2.7198645746733314</v>
      </c>
      <c r="BD95" s="24">
        <f t="shared" ca="1" si="37"/>
        <v>2.7259454412320734</v>
      </c>
      <c r="BE95" s="24">
        <f t="shared" ca="1" si="38"/>
        <v>2.6913390817127931</v>
      </c>
      <c r="BF95" s="24">
        <f t="shared" ca="1" si="39"/>
        <v>3.4606359519280261E-2</v>
      </c>
      <c r="BG95" s="24">
        <f t="shared" ca="1" si="49"/>
        <v>3.7220163228219687E-2</v>
      </c>
      <c r="BI95" s="35">
        <f t="shared" si="40"/>
        <v>45444</v>
      </c>
      <c r="BJ95" s="164">
        <f t="shared" si="46"/>
        <v>0.10020168907550496</v>
      </c>
      <c r="BK95" s="164">
        <f t="shared" ca="1" si="47"/>
        <v>3.7220163228219687E-2</v>
      </c>
      <c r="BL95" t="b">
        <f t="shared" ref="BL95:BL108" ca="1" si="51">+BJ95&gt;BK95</f>
        <v>1</v>
      </c>
    </row>
    <row r="96" spans="1:64" x14ac:dyDescent="0.2">
      <c r="A96" s="35">
        <f>+NAC!A96</f>
        <v>45474</v>
      </c>
      <c r="B96" s="24">
        <f>+GBA_d!AA123</f>
        <v>4.0082473413940667E-2</v>
      </c>
      <c r="C96" s="24">
        <f>+PAM_d!$AA123</f>
        <v>3.9655693011708681E-2</v>
      </c>
      <c r="D96" s="24">
        <f>+NOA_d!$AA123</f>
        <v>3.602549249803122E-2</v>
      </c>
      <c r="E96" s="24">
        <f>+NEA_d!$AA123</f>
        <v>4.6695349912680317E-2</v>
      </c>
      <c r="F96" s="24">
        <f>+CUY_d!$AA123</f>
        <v>4.6493824954353835E-2</v>
      </c>
      <c r="G96" s="24">
        <f>+PAT_d!$AA123</f>
        <v>4.2819570019837272E-2</v>
      </c>
      <c r="H96" s="24">
        <f t="shared" ref="H96:H108" si="52">+MAX(B96:G96)</f>
        <v>4.6695349912680317E-2</v>
      </c>
      <c r="I96" s="24">
        <f t="shared" ref="I96:I108" si="53">+MIN(B96:G96)</f>
        <v>3.602549249803122E-2</v>
      </c>
      <c r="J96" s="24">
        <f t="shared" ref="J96:J108" si="54">+H96-I96</f>
        <v>1.0669857414649098E-2</v>
      </c>
      <c r="K96" s="24">
        <f t="shared" ref="K96:K108" si="55">+AVERAGE(J85:J96)</f>
        <v>2.2796172378322526E-2</v>
      </c>
      <c r="M96" s="24">
        <f ca="1">+NAC_d!CH96</f>
        <v>3.8219638385001309E-2</v>
      </c>
      <c r="N96" s="24">
        <f ca="1">+NAC_d!CI96</f>
        <v>3.8630603464870017E-2</v>
      </c>
      <c r="O96" s="24">
        <f ca="1">+NAC_d!CJ96</f>
        <v>3.9294988702351041E-2</v>
      </c>
      <c r="P96" s="24">
        <f ca="1">+NAC_d!CK96</f>
        <v>3.9570026110017142E-2</v>
      </c>
      <c r="Q96" s="24">
        <f ca="1">+NAC_d!CL96</f>
        <v>3.9915514841266209E-2</v>
      </c>
      <c r="R96" s="24">
        <f ca="1">+NAC_d!CM96</f>
        <v>3.9915402711316661E-2</v>
      </c>
      <c r="S96" s="24">
        <f ca="1">+NAC_d!CN96</f>
        <v>4.03368799170023E-2</v>
      </c>
      <c r="T96" s="24">
        <f ca="1">+NAC_d!CO96</f>
        <v>4.0852389671255596E-2</v>
      </c>
      <c r="U96" s="24">
        <f ca="1">+NAC_d!CP96</f>
        <v>4.1682713245441594E-2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3.8219638385001309E-2</v>
      </c>
      <c r="Y96" s="24">
        <f t="shared" ref="Y96:Y108" ca="1" si="58">+W96-X96</f>
        <v>4.0002403506929074E-3</v>
      </c>
      <c r="Z96" s="24">
        <f t="shared" ref="Z96:Z108" ca="1" si="59">+AVERAGE(Y85:Y96)</f>
        <v>7.1524480219927562E-3</v>
      </c>
      <c r="AB96" s="74">
        <f t="shared" ref="AB96:AB108" si="60">+A96</f>
        <v>45474</v>
      </c>
      <c r="AC96" s="75">
        <f t="shared" ref="AC96:AC108" si="61">+K96</f>
        <v>2.2796172378322526E-2</v>
      </c>
      <c r="AD96" s="75">
        <f t="shared" ref="AD96:AD108" ca="1" si="62">+Z96</f>
        <v>7.1524480219927562E-3</v>
      </c>
      <c r="AH96" s="35">
        <f t="shared" ref="AH96:AH108" si="63">+A96</f>
        <v>45474</v>
      </c>
      <c r="AI96" s="24">
        <f>+GBA_d!$AN123</f>
        <v>2.6604542417693176</v>
      </c>
      <c r="AJ96" s="24">
        <f>+PAM_d!$AN123</f>
        <v>2.6232775822919514</v>
      </c>
      <c r="AK96" s="24">
        <f>+NOA_d!$AN123</f>
        <v>2.5637172731128661</v>
      </c>
      <c r="AL96" s="24">
        <f>+NEA_d!$AN123</f>
        <v>2.5482881865427114</v>
      </c>
      <c r="AM96" s="24">
        <f>+CUY_d!$AN123</f>
        <v>2.6688107282369575</v>
      </c>
      <c r="AN96" s="24">
        <f>+PAT_d!$AN123</f>
        <v>2.6576388971492513</v>
      </c>
      <c r="AO96" s="24">
        <f t="shared" ref="AO96:AO108" si="64">+MAX(AI96:AN96)</f>
        <v>2.6688107282369575</v>
      </c>
      <c r="AP96" s="24">
        <f t="shared" ref="AP96:AP108" si="65">+MIN(AI96:AN96)</f>
        <v>2.5482881865427114</v>
      </c>
      <c r="AQ96" s="24">
        <f t="shared" si="50"/>
        <v>0.12052254169424614</v>
      </c>
      <c r="AR96" s="24">
        <f t="shared" si="45"/>
        <v>0.10414796875006455</v>
      </c>
      <c r="AT96" s="24">
        <f ca="1">+NAC_d!CT96</f>
        <v>2.6132615552835312</v>
      </c>
      <c r="AU96" s="24">
        <f ca="1">+NAC_d!CU96</f>
        <v>2.6175638733362274</v>
      </c>
      <c r="AV96" s="24">
        <f ca="1">+NAC_d!CV96</f>
        <v>2.643152615937014</v>
      </c>
      <c r="AW96" s="24">
        <f ca="1">+NAC_d!CW96</f>
        <v>2.6300904310787465</v>
      </c>
      <c r="AX96" s="24">
        <f ca="1">+NAC_d!CX96</f>
        <v>2.6403084134236661</v>
      </c>
      <c r="AY96" s="24">
        <f ca="1">+NAC_d!CY96</f>
        <v>2.6344031480322316</v>
      </c>
      <c r="AZ96" s="24">
        <f ca="1">+NAC_d!CZ96</f>
        <v>2.6438120023628606</v>
      </c>
      <c r="BA96" s="24">
        <f ca="1">+NAC_d!DA96</f>
        <v>2.6385252941647863</v>
      </c>
      <c r="BB96" s="24">
        <f ca="1">+NAC_d!DB96</f>
        <v>2.6419301492410603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3.8895430849785306E-2</v>
      </c>
      <c r="BI96" s="35">
        <f t="shared" ref="BI96:BI108" si="70">+AH96</f>
        <v>45474</v>
      </c>
      <c r="BJ96" s="164">
        <f t="shared" ref="BJ96:BJ108" si="71">+AR96</f>
        <v>0.10414796875006455</v>
      </c>
      <c r="BK96" s="164">
        <f t="shared" ref="BK96:BK108" ca="1" si="72">+BG96</f>
        <v>3.8895430849785306E-2</v>
      </c>
      <c r="BL96" t="b">
        <f t="shared" ca="1" si="51"/>
        <v>1</v>
      </c>
    </row>
    <row r="97" spans="1:64" x14ac:dyDescent="0.2">
      <c r="A97" s="35">
        <f>+NAC!A97</f>
        <v>45505</v>
      </c>
      <c r="B97" s="24">
        <f>+GBA_d!AA124</f>
        <v>4.0784099572708454E-2</v>
      </c>
      <c r="C97" s="24">
        <f>+PAM_d!$AA124</f>
        <v>3.9092003466633996E-2</v>
      </c>
      <c r="D97" s="24">
        <f>+NOA_d!$AA124</f>
        <v>5.1378831383726897E-2</v>
      </c>
      <c r="E97" s="24">
        <f>+NEA_d!$AA124</f>
        <v>4.4223976772831186E-2</v>
      </c>
      <c r="F97" s="24">
        <f>+CUY_d!$AA124</f>
        <v>4.511151124900592E-2</v>
      </c>
      <c r="G97" s="24">
        <f>+PAT_d!$AA124</f>
        <v>4.6421587853315849E-2</v>
      </c>
      <c r="H97" s="24">
        <f t="shared" si="52"/>
        <v>5.1378831383726897E-2</v>
      </c>
      <c r="I97" s="24">
        <f t="shared" si="53"/>
        <v>3.9092003466633996E-2</v>
      </c>
      <c r="J97" s="24">
        <f t="shared" si="54"/>
        <v>1.2286827917092902E-2</v>
      </c>
      <c r="K97" s="24">
        <f t="shared" si="55"/>
        <v>2.2202425278157929E-2</v>
      </c>
      <c r="M97" s="24">
        <f ca="1">+NAC_d!CH97</f>
        <v>4.197027713681023E-2</v>
      </c>
      <c r="N97" s="24">
        <f ca="1">+NAC_d!CI97</f>
        <v>4.1565919908981952E-2</v>
      </c>
      <c r="O97" s="24">
        <f ca="1">+NAC_d!CJ97</f>
        <v>4.1774039443344568E-2</v>
      </c>
      <c r="P97" s="24">
        <f ca="1">+NAC_d!CK97</f>
        <v>4.1579563651229945E-2</v>
      </c>
      <c r="Q97" s="24">
        <f ca="1">+NAC_d!CL97</f>
        <v>4.0956977324758448E-2</v>
      </c>
      <c r="R97" s="24">
        <f ca="1">+NAC_d!CM97</f>
        <v>4.1460885491276134E-2</v>
      </c>
      <c r="S97" s="24">
        <f ca="1">+NAC_d!CN97</f>
        <v>4.1898875386465972E-2</v>
      </c>
      <c r="T97" s="24">
        <f ca="1">+NAC_d!CO97</f>
        <v>4.1686498701833719E-2</v>
      </c>
      <c r="U97" s="24">
        <f ca="1">+NAC_d!CP97</f>
        <v>4.1820624873796231E-2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4.0956977324758448E-2</v>
      </c>
      <c r="Y97" s="24">
        <f t="shared" ca="1" si="58"/>
        <v>1.5027717589077838E-3</v>
      </c>
      <c r="Z97" s="24">
        <f t="shared" ca="1" si="59"/>
        <v>6.4231435923250424E-3</v>
      </c>
      <c r="AB97" s="74">
        <f t="shared" si="60"/>
        <v>45505</v>
      </c>
      <c r="AC97" s="75">
        <f t="shared" si="61"/>
        <v>2.2202425278157929E-2</v>
      </c>
      <c r="AD97" s="75">
        <f t="shared" ca="1" si="62"/>
        <v>6.4231435923250424E-3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2.2972039141787688</v>
      </c>
      <c r="AL97" s="24">
        <f>+NEA_d!$AN124</f>
        <v>2.2481674725467649</v>
      </c>
      <c r="AM97" s="24">
        <f>+CUY_d!$AN124</f>
        <v>2.4129626822312216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2.2481674725467649</v>
      </c>
      <c r="AQ97" s="24">
        <f t="shared" si="50"/>
        <v>0.16523520650955703</v>
      </c>
      <c r="AR97" s="24">
        <f t="shared" si="45"/>
        <v>0.11188435060545876</v>
      </c>
      <c r="AT97" s="24">
        <f ca="1">+NAC_d!CT97</f>
        <v>2.3264681905425988</v>
      </c>
      <c r="AU97" s="24">
        <f ca="1">+NAC_d!CU97</f>
        <v>2.3360859596847843</v>
      </c>
      <c r="AV97" s="24">
        <f ca="1">+NAC_d!CV97</f>
        <v>2.3668791318861753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2.3799559421365797</v>
      </c>
      <c r="BA97" s="24">
        <f ca="1">+NAC_d!DA97</f>
        <v>2.3748324540298</v>
      </c>
      <c r="BB97" s="24">
        <f ca="1">+NAC_d!DB97</f>
        <v>2.3807047874335692</v>
      </c>
      <c r="BC97" s="24">
        <f ca="1">+NAC_d!DC97</f>
        <v>2.3804698898914718</v>
      </c>
      <c r="BD97" s="24">
        <f t="shared" ca="1" si="66"/>
        <v>2.3807047874335692</v>
      </c>
      <c r="BE97" s="24">
        <f t="shared" ca="1" si="67"/>
        <v>2.3264681905425988</v>
      </c>
      <c r="BF97" s="24">
        <f t="shared" ca="1" si="68"/>
        <v>5.4236596890970379E-2</v>
      </c>
      <c r="BG97" s="24">
        <f t="shared" ca="1" si="69"/>
        <v>4.2298946620357381E-2</v>
      </c>
      <c r="BI97" s="35">
        <f t="shared" si="70"/>
        <v>45505</v>
      </c>
      <c r="BJ97" s="164">
        <f t="shared" si="71"/>
        <v>0.11188435060545876</v>
      </c>
      <c r="BK97" s="164">
        <f t="shared" ca="1" si="72"/>
        <v>4.2298946620357381E-2</v>
      </c>
      <c r="BL97" t="b">
        <f t="shared" ca="1" si="51"/>
        <v>1</v>
      </c>
    </row>
    <row r="98" spans="1:64" x14ac:dyDescent="0.2">
      <c r="A98" s="35">
        <f>+NAC!A98</f>
        <v>45536</v>
      </c>
      <c r="B98" s="24">
        <f>+GBA_d!AA125</f>
        <v>3.6737190331065372E-2</v>
      </c>
      <c r="C98" s="24">
        <f>+PAM_d!$AA125</f>
        <v>3.2749687197462851E-2</v>
      </c>
      <c r="D98" s="24">
        <f>+NOA_d!$AA125</f>
        <v>3.4678461007944472E-2</v>
      </c>
      <c r="E98" s="24">
        <f>+NEA_d!$AA125</f>
        <v>3.2730200830128231E-2</v>
      </c>
      <c r="F98" s="24">
        <f>+CUY_d!$AA125</f>
        <v>2.9799567136533645E-2</v>
      </c>
      <c r="G98" s="24">
        <f>+PAT_d!$AA125</f>
        <v>3.7259315664625925E-2</v>
      </c>
      <c r="H98" s="24">
        <f t="shared" si="52"/>
        <v>3.7259315664625925E-2</v>
      </c>
      <c r="I98" s="24">
        <f t="shared" si="53"/>
        <v>2.9799567136533645E-2</v>
      </c>
      <c r="J98" s="24">
        <f t="shared" si="54"/>
        <v>7.4597485280922804E-3</v>
      </c>
      <c r="K98" s="24">
        <f t="shared" si="55"/>
        <v>2.1369140098018363E-2</v>
      </c>
      <c r="M98" s="24">
        <f ca="1">+NAC_d!CH98</f>
        <v>3.2916553445529129E-2</v>
      </c>
      <c r="N98" s="24">
        <f ca="1">+NAC_d!CI98</f>
        <v>3.3217956569993268E-2</v>
      </c>
      <c r="O98" s="24">
        <f ca="1">+NAC_d!CJ98</f>
        <v>3.5257692407607566E-2</v>
      </c>
      <c r="P98" s="24">
        <f ca="1">+NAC_d!CK98</f>
        <v>3.385531564686528E-2</v>
      </c>
      <c r="Q98" s="24">
        <f ca="1">+NAC_d!CL98</f>
        <v>3.4041142947513148E-2</v>
      </c>
      <c r="R98" s="24">
        <f ca="1">+NAC_d!CM98</f>
        <v>3.438929271512281E-2</v>
      </c>
      <c r="S98" s="24">
        <f ca="1">+NAC_d!CN98</f>
        <v>3.4755123174352809E-2</v>
      </c>
      <c r="T98" s="24">
        <f ca="1">+NAC_d!CO98</f>
        <v>3.4883484484653282E-2</v>
      </c>
      <c r="U98" s="24">
        <f ca="1">+NAC_d!CP98</f>
        <v>3.5233442521882097E-2</v>
      </c>
      <c r="V98" s="24">
        <f ca="1">+NAC_d!CQ98</f>
        <v>3.5809926077421617E-2</v>
      </c>
      <c r="W98" s="24">
        <f t="shared" ca="1" si="56"/>
        <v>3.5809926077421617E-2</v>
      </c>
      <c r="X98" s="24">
        <f t="shared" ca="1" si="57"/>
        <v>3.2916553445529129E-2</v>
      </c>
      <c r="Y98" s="24">
        <f t="shared" ca="1" si="58"/>
        <v>2.8933726318924879E-3</v>
      </c>
      <c r="Z98" s="24">
        <f t="shared" ca="1" si="59"/>
        <v>5.9539228993192861E-3</v>
      </c>
      <c r="AB98" s="74">
        <f t="shared" si="60"/>
        <v>45536</v>
      </c>
      <c r="AC98" s="75">
        <f t="shared" si="61"/>
        <v>2.1369140098018363E-2</v>
      </c>
      <c r="AD98" s="75">
        <f t="shared" ca="1" si="62"/>
        <v>5.9539228993192861E-3</v>
      </c>
      <c r="AH98" s="35">
        <f t="shared" si="63"/>
        <v>45536</v>
      </c>
      <c r="AI98" s="24">
        <f>+GBA_d!$AN125</f>
        <v>2.1335520221865636</v>
      </c>
      <c r="AJ98" s="24">
        <f>+PAM_d!$AN125</f>
        <v>2.0684301609758671</v>
      </c>
      <c r="AK98" s="24">
        <f>+NOA_d!$AN125</f>
        <v>2.0155252739287652</v>
      </c>
      <c r="AL98" s="24">
        <f>+NEA_d!$AN125</f>
        <v>1.9696274135912386</v>
      </c>
      <c r="AM98" s="24">
        <f>+CUY_d!$AN125</f>
        <v>2.0943274936870702</v>
      </c>
      <c r="AN98" s="24">
        <f>+PAT_d!$AN125</f>
        <v>2.1068372827929003</v>
      </c>
      <c r="AO98" s="24">
        <f t="shared" si="64"/>
        <v>2.1335520221865636</v>
      </c>
      <c r="AP98" s="24">
        <f t="shared" si="65"/>
        <v>1.9696274135912386</v>
      </c>
      <c r="AQ98" s="24">
        <f t="shared" si="50"/>
        <v>0.16392460859532498</v>
      </c>
      <c r="AR98" s="24">
        <f t="shared" ref="AR98:AR108" si="73">+AVERAGE(AQ86:AQ98)</f>
        <v>0.11983039113432245</v>
      </c>
      <c r="AT98" s="24">
        <f ca="1">+NAC_d!CT98</f>
        <v>2.0327459692608549</v>
      </c>
      <c r="AU98" s="24">
        <f ca="1">+NAC_d!CU98</f>
        <v>2.0447500050577934</v>
      </c>
      <c r="AV98" s="24">
        <f ca="1">+NAC_d!CV98</f>
        <v>2.0916824125742317</v>
      </c>
      <c r="AW98" s="24">
        <f ca="1">+NAC_d!CW98</f>
        <v>2.0750642784543518</v>
      </c>
      <c r="AX98" s="24">
        <f ca="1">+NAC_d!CX98</f>
        <v>2.084584666168988</v>
      </c>
      <c r="AY98" s="24">
        <f ca="1">+NAC_d!CY98</f>
        <v>2.0844582720584088</v>
      </c>
      <c r="AZ98" s="24">
        <f ca="1">+NAC_d!CZ98</f>
        <v>2.1014597723470345</v>
      </c>
      <c r="BA98" s="24">
        <f ca="1">+NAC_d!DA98</f>
        <v>2.0999292876215905</v>
      </c>
      <c r="BB98" s="24">
        <f ca="1">+NAC_d!DB98</f>
        <v>2.1105790971396043</v>
      </c>
      <c r="BC98" s="24">
        <f ca="1">+NAC_d!DC98</f>
        <v>2.1140416802130559</v>
      </c>
      <c r="BD98" s="24">
        <f t="shared" ca="1" si="66"/>
        <v>2.1140416802130559</v>
      </c>
      <c r="BE98" s="24">
        <f t="shared" ca="1" si="67"/>
        <v>2.0327459692608549</v>
      </c>
      <c r="BF98" s="24">
        <f t="shared" ca="1" si="68"/>
        <v>8.1295710952201006E-2</v>
      </c>
      <c r="BG98" s="24">
        <f t="shared" ca="1" si="69"/>
        <v>4.7067311217763169E-2</v>
      </c>
      <c r="BI98" s="35">
        <f t="shared" si="70"/>
        <v>45536</v>
      </c>
      <c r="BJ98" s="164">
        <f t="shared" si="71"/>
        <v>0.11983039113432245</v>
      </c>
      <c r="BK98" s="164">
        <f t="shared" ca="1" si="72"/>
        <v>4.7067311217763169E-2</v>
      </c>
      <c r="BL98" t="b">
        <f t="shared" ca="1" si="51"/>
        <v>1</v>
      </c>
    </row>
    <row r="99" spans="1:64" x14ac:dyDescent="0.2">
      <c r="A99" s="35">
        <f>+NAC!A99</f>
        <v>45566</v>
      </c>
      <c r="B99" s="24">
        <f>+GBA_d!AA126</f>
        <v>2.7833359871155539E-2</v>
      </c>
      <c r="C99" s="24">
        <f>+PAM_d!$AA126</f>
        <v>2.6162084974149069E-2</v>
      </c>
      <c r="D99" s="24">
        <f>+NOA_d!$AA126</f>
        <v>2.5698273644646719E-2</v>
      </c>
      <c r="E99" s="24">
        <f>+NEA_d!$AA126</f>
        <v>2.5628500549107702E-2</v>
      </c>
      <c r="F99" s="24">
        <f>+CUY_d!$AA126</f>
        <v>2.242726967430575E-2</v>
      </c>
      <c r="G99" s="24">
        <f>+PAT_d!$AA126</f>
        <v>3.3553231303751208E-2</v>
      </c>
      <c r="H99" s="24">
        <f t="shared" si="52"/>
        <v>3.3553231303751208E-2</v>
      </c>
      <c r="I99" s="24">
        <f t="shared" si="53"/>
        <v>2.242726967430575E-2</v>
      </c>
      <c r="J99" s="24">
        <f t="shared" si="54"/>
        <v>1.1125961629445458E-2</v>
      </c>
      <c r="K99" s="24">
        <f t="shared" si="55"/>
        <v>2.1236835950461292E-2</v>
      </c>
      <c r="M99" s="24">
        <f ca="1">+NAC_d!CH99</f>
        <v>2.4175868442555037E-2</v>
      </c>
      <c r="N99" s="24">
        <f ca="1">+NAC_d!CI99</f>
        <v>2.4780071259257408E-2</v>
      </c>
      <c r="O99" s="24">
        <f ca="1">+NAC_d!CJ99</f>
        <v>2.5870440154749375E-2</v>
      </c>
      <c r="P99" s="24">
        <f ca="1">+NAC_d!CK99</f>
        <v>2.5700101715924406E-2</v>
      </c>
      <c r="Q99" s="24">
        <f ca="1">+NAC_d!CL99</f>
        <v>2.6024266657688866E-2</v>
      </c>
      <c r="R99" s="24">
        <f ca="1">+NAC_d!CM99</f>
        <v>2.6529370380948158E-2</v>
      </c>
      <c r="S99" s="24">
        <f ca="1">+NAC_d!CN99</f>
        <v>2.6876400603807138E-2</v>
      </c>
      <c r="T99" s="24">
        <f ca="1">+NAC_d!CO99</f>
        <v>2.7476367824102788E-2</v>
      </c>
      <c r="U99" s="24">
        <f ca="1">+NAC_d!CP99</f>
        <v>2.8268807905242221E-2</v>
      </c>
      <c r="V99" s="24">
        <f ca="1">+NAC_d!CQ99</f>
        <v>2.9332237267633898E-2</v>
      </c>
      <c r="W99" s="24">
        <f t="shared" ca="1" si="56"/>
        <v>2.9332237267633898E-2</v>
      </c>
      <c r="X99" s="24">
        <f t="shared" ca="1" si="57"/>
        <v>2.4175868442555037E-2</v>
      </c>
      <c r="Y99" s="24">
        <f t="shared" ca="1" si="58"/>
        <v>5.1563688250788609E-3</v>
      </c>
      <c r="Z99" s="24">
        <f t="shared" ca="1" si="59"/>
        <v>6.1224490035555563E-3</v>
      </c>
      <c r="AB99" s="74">
        <f t="shared" si="60"/>
        <v>45566</v>
      </c>
      <c r="AC99" s="75">
        <f t="shared" si="61"/>
        <v>2.1236835950461292E-2</v>
      </c>
      <c r="AD99" s="75">
        <f t="shared" ca="1" si="62"/>
        <v>6.1224490035555563E-3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1.9051566384592307</v>
      </c>
      <c r="AK99" s="24">
        <f>+NOA_d!$AN126</f>
        <v>1.8732225080744422</v>
      </c>
      <c r="AL99" s="24">
        <f>+NEA_d!$AN126</f>
        <v>1.8365247367612167</v>
      </c>
      <c r="AM99" s="24">
        <f>+CUY_d!$AN126</f>
        <v>1.9470836272104313</v>
      </c>
      <c r="AN99" s="24">
        <f>+PAT_d!$AN126</f>
        <v>1.9691372072212117</v>
      </c>
      <c r="AO99" s="24">
        <f t="shared" si="64"/>
        <v>1.9691372072212117</v>
      </c>
      <c r="AP99" s="24">
        <f t="shared" si="65"/>
        <v>1.8365247367612167</v>
      </c>
      <c r="AQ99" s="24">
        <f t="shared" si="50"/>
        <v>0.13261247045999491</v>
      </c>
      <c r="AR99" s="24">
        <f t="shared" si="73"/>
        <v>0.12613226914440837</v>
      </c>
      <c r="AT99" s="24">
        <f ca="1">+NAC_d!CT99</f>
        <v>1.8735465762347552</v>
      </c>
      <c r="AU99" s="24">
        <f ca="1">+NAC_d!CU99</f>
        <v>1.8846973854167133</v>
      </c>
      <c r="AV99" s="24">
        <f ca="1">+NAC_d!CV99</f>
        <v>1.9269654051239917</v>
      </c>
      <c r="AW99" s="24">
        <f ca="1">+NAC_d!CW99</f>
        <v>1.912915241715341</v>
      </c>
      <c r="AX99" s="24">
        <f ca="1">+NAC_d!CX99</f>
        <v>1.9229870955460475</v>
      </c>
      <c r="AY99" s="24">
        <f ca="1">+NAC_d!CY99</f>
        <v>1.9237814662127777</v>
      </c>
      <c r="AZ99" s="24">
        <f ca="1">+NAC_d!CZ99</f>
        <v>1.9419025016085918</v>
      </c>
      <c r="BA99" s="24">
        <f ca="1">+NAC_d!DA99</f>
        <v>1.9404373207647021</v>
      </c>
      <c r="BB99" s="24">
        <f ca="1">+NAC_d!DB99</f>
        <v>1.9521228677316151</v>
      </c>
      <c r="BC99" s="24">
        <f ca="1">+NAC_d!DC99</f>
        <v>1.9568566756975412</v>
      </c>
      <c r="BD99" s="24">
        <f t="shared" ca="1" si="66"/>
        <v>1.9568566756975412</v>
      </c>
      <c r="BE99" s="24">
        <f t="shared" ca="1" si="67"/>
        <v>1.8735465762347552</v>
      </c>
      <c r="BF99" s="24">
        <f t="shared" ca="1" si="68"/>
        <v>8.3310099462786003E-2</v>
      </c>
      <c r="BG99" s="24">
        <f t="shared" ca="1" si="69"/>
        <v>5.14975356888554E-2</v>
      </c>
      <c r="BI99" s="35">
        <f t="shared" si="70"/>
        <v>45566</v>
      </c>
      <c r="BJ99" s="164">
        <f t="shared" si="71"/>
        <v>0.12613226914440837</v>
      </c>
      <c r="BK99" s="164">
        <f t="shared" ca="1" si="72"/>
        <v>5.14975356888554E-2</v>
      </c>
      <c r="BL99" t="b">
        <f t="shared" ca="1" si="51"/>
        <v>1</v>
      </c>
    </row>
    <row r="100" spans="1:64" x14ac:dyDescent="0.2">
      <c r="A100" s="35">
        <f>+NAC!A100</f>
        <v>45597</v>
      </c>
      <c r="B100" s="24">
        <f>+GBA_d!AA127</f>
        <v>2.540434401111491E-2</v>
      </c>
      <c r="C100" s="24">
        <f>+PAM_d!$AA127</f>
        <v>2.365623421535834E-2</v>
      </c>
      <c r="D100" s="24">
        <f>+NOA_d!$AA127</f>
        <v>1.9732465077358929E-2</v>
      </c>
      <c r="E100" s="24">
        <f>+NEA_d!$AA127</f>
        <v>1.7804946529351273E-2</v>
      </c>
      <c r="F100" s="24">
        <f>+CUY_d!$AA127</f>
        <v>2.1824637546362879E-2</v>
      </c>
      <c r="G100" s="24">
        <f>+PAT_d!$AA127</f>
        <v>3.354395028542756E-2</v>
      </c>
      <c r="H100" s="24">
        <f t="shared" si="52"/>
        <v>3.354395028542756E-2</v>
      </c>
      <c r="I100" s="24">
        <f t="shared" si="53"/>
        <v>1.7804946529351273E-2</v>
      </c>
      <c r="J100" s="24">
        <f t="shared" si="54"/>
        <v>1.5739003756076286E-2</v>
      </c>
      <c r="K100" s="24">
        <f t="shared" si="55"/>
        <v>2.1504748224177694E-2</v>
      </c>
      <c r="M100" s="24">
        <f ca="1">+NAC_d!CH100</f>
        <v>1.9836584370602761E-2</v>
      </c>
      <c r="N100" s="24">
        <f ca="1">+NAC_d!CI100</f>
        <v>2.0720080576581479E-2</v>
      </c>
      <c r="O100" s="24">
        <f ca="1">+NAC_d!CJ100</f>
        <v>2.2559518442837545E-2</v>
      </c>
      <c r="P100" s="24">
        <f ca="1">+NAC_d!CK100</f>
        <v>2.2950870038921378E-2</v>
      </c>
      <c r="Q100" s="24">
        <f ca="1">+NAC_d!CL100</f>
        <v>2.2975310659130166E-2</v>
      </c>
      <c r="R100" s="24">
        <f ca="1">+NAC_d!CM100</f>
        <v>2.3714983641509813E-2</v>
      </c>
      <c r="S100" s="24">
        <f ca="1">+NAC_d!CN100</f>
        <v>2.4720895842762269E-2</v>
      </c>
      <c r="T100" s="24">
        <f ca="1">+NAC_d!CO100</f>
        <v>2.5140531829201951E-2</v>
      </c>
      <c r="U100" s="24">
        <f ca="1">+NAC_d!CP100</f>
        <v>2.6071778558622638E-2</v>
      </c>
      <c r="V100" s="24">
        <f ca="1">+NAC_d!CQ100</f>
        <v>2.7118469181419025E-2</v>
      </c>
      <c r="W100" s="24">
        <f t="shared" ca="1" si="56"/>
        <v>2.7118469181419025E-2</v>
      </c>
      <c r="X100" s="24">
        <f t="shared" ca="1" si="57"/>
        <v>1.9836584370602761E-2</v>
      </c>
      <c r="Y100" s="24">
        <f t="shared" ca="1" si="58"/>
        <v>7.2818848108162637E-3</v>
      </c>
      <c r="Z100" s="24">
        <f t="shared" ca="1" si="59"/>
        <v>6.3353972701486279E-3</v>
      </c>
      <c r="AB100" s="74">
        <f t="shared" si="60"/>
        <v>45597</v>
      </c>
      <c r="AC100" s="75">
        <f t="shared" si="61"/>
        <v>2.1504748224177694E-2</v>
      </c>
      <c r="AD100" s="75">
        <f t="shared" ca="1" si="62"/>
        <v>6.3353972701486279E-3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1.6329522980642381</v>
      </c>
      <c r="AK100" s="24">
        <f>+NOA_d!$AN127</f>
        <v>1.6214863729621825</v>
      </c>
      <c r="AL100" s="24">
        <f>+NEA_d!$AN127</f>
        <v>1.5602137343282032</v>
      </c>
      <c r="AM100" s="24">
        <f>+CUY_d!$AN127</f>
        <v>1.6713636595853547</v>
      </c>
      <c r="AN100" s="24">
        <f>+PAT_d!$AN127</f>
        <v>1.741106336142201</v>
      </c>
      <c r="AO100" s="24">
        <f t="shared" si="64"/>
        <v>1.741106336142201</v>
      </c>
      <c r="AP100" s="24">
        <f t="shared" si="65"/>
        <v>1.5602137343282032</v>
      </c>
      <c r="AQ100" s="24">
        <f t="shared" si="50"/>
        <v>0.1808926018139978</v>
      </c>
      <c r="AR100" s="24">
        <f t="shared" si="73"/>
        <v>0.1361133661408554</v>
      </c>
      <c r="AT100" s="24">
        <f ca="1">+NAC_d!CT100</f>
        <v>1.5919862955758792</v>
      </c>
      <c r="AU100" s="24">
        <f ca="1">+NAC_d!CU100</f>
        <v>1.6050531019125276</v>
      </c>
      <c r="AV100" s="24">
        <f ca="1">+NAC_d!CV100</f>
        <v>1.6509348317861554</v>
      </c>
      <c r="AW100" s="24">
        <f ca="1">+NAC_d!CW100</f>
        <v>1.640108609237013</v>
      </c>
      <c r="AX100" s="24">
        <f ca="1">+NAC_d!CX100</f>
        <v>1.6474312542367007</v>
      </c>
      <c r="AY100" s="24">
        <f ca="1">+NAC_d!CY100</f>
        <v>1.6522269786822941</v>
      </c>
      <c r="AZ100" s="24">
        <f ca="1">+NAC_d!CZ100</f>
        <v>1.6733489577815952</v>
      </c>
      <c r="BA100" s="24">
        <f ca="1">+NAC_d!DA100</f>
        <v>1.6730748554619042</v>
      </c>
      <c r="BB100" s="24">
        <f ca="1">+NAC_d!DB100</f>
        <v>1.687061547315071</v>
      </c>
      <c r="BC100" s="24">
        <f ca="1">+NAC_d!DC100</f>
        <v>1.6974539642868209</v>
      </c>
      <c r="BD100" s="24">
        <f t="shared" ca="1" si="66"/>
        <v>1.6974539642868209</v>
      </c>
      <c r="BE100" s="24">
        <f t="shared" ca="1" si="67"/>
        <v>1.5919862955758792</v>
      </c>
      <c r="BF100" s="24">
        <f t="shared" ca="1" si="68"/>
        <v>0.10546766871094171</v>
      </c>
      <c r="BG100" s="24">
        <f t="shared" ca="1" si="69"/>
        <v>5.7970083253920793E-2</v>
      </c>
      <c r="BI100" s="35">
        <f t="shared" si="70"/>
        <v>45597</v>
      </c>
      <c r="BJ100" s="164">
        <f t="shared" si="71"/>
        <v>0.1361133661408554</v>
      </c>
      <c r="BK100" s="164">
        <f t="shared" ca="1" si="72"/>
        <v>5.7970083253920793E-2</v>
      </c>
      <c r="BL100" t="b">
        <f t="shared" ca="1" si="51"/>
        <v>1</v>
      </c>
    </row>
    <row r="101" spans="1:64" x14ac:dyDescent="0.2">
      <c r="A101" s="35">
        <f>+NAC!A101</f>
        <v>45627</v>
      </c>
      <c r="B101" s="24">
        <f>+GBA_d!AA128</f>
        <v>2.8173270097667125E-2</v>
      </c>
      <c r="C101" s="24">
        <f>+PAM_d!$AA128</f>
        <v>2.55727075127401E-2</v>
      </c>
      <c r="D101" s="24">
        <f>+NOA_d!$AA128</f>
        <v>2.7619345621524349E-2</v>
      </c>
      <c r="E101" s="24">
        <f>+NEA_d!$AA128</f>
        <v>3.0559473354262234E-2</v>
      </c>
      <c r="F101" s="24">
        <f>+CUY_d!$AA128</f>
        <v>2.312407195530386E-2</v>
      </c>
      <c r="G101" s="24">
        <f>+PAT_d!$AA128</f>
        <v>2.7254603403655819E-2</v>
      </c>
      <c r="H101" s="24">
        <f t="shared" si="52"/>
        <v>3.0559473354262234E-2</v>
      </c>
      <c r="I101" s="24">
        <f t="shared" si="53"/>
        <v>2.312407195530386E-2</v>
      </c>
      <c r="J101" s="24">
        <f t="shared" si="54"/>
        <v>7.4354013989583745E-3</v>
      </c>
      <c r="K101" s="24">
        <f t="shared" si="55"/>
        <v>1.8616669325998481E-2</v>
      </c>
      <c r="M101" s="24">
        <f ca="1">+NAC_d!CH101</f>
        <v>2.6407517045550444E-2</v>
      </c>
      <c r="N101" s="24">
        <f ca="1">+NAC_d!CI101</f>
        <v>2.6258032505976248E-2</v>
      </c>
      <c r="O101" s="24">
        <f ca="1">+NAC_d!CJ101</f>
        <v>2.7846710513048878E-2</v>
      </c>
      <c r="P101" s="24">
        <f ca="1">+NAC_d!CK101</f>
        <v>2.6309659828809506E-2</v>
      </c>
      <c r="Q101" s="24">
        <f ca="1">+NAC_d!CL101</f>
        <v>2.6853426728978613E-2</v>
      </c>
      <c r="R101" s="24">
        <f ca="1">+NAC_d!CM101</f>
        <v>2.6668240948066302E-2</v>
      </c>
      <c r="S101" s="24">
        <f ca="1">+NAC_d!CN101</f>
        <v>2.6946245746922726E-2</v>
      </c>
      <c r="T101" s="24">
        <f ca="1">+NAC_d!CO101</f>
        <v>2.6914450776610366E-2</v>
      </c>
      <c r="U101" s="24">
        <f ca="1">+NAC_d!CP101</f>
        <v>2.7454555905147116E-2</v>
      </c>
      <c r="V101" s="24">
        <f ca="1">+NAC_d!CQ101</f>
        <v>2.752052421449469E-2</v>
      </c>
      <c r="W101" s="24">
        <f t="shared" ca="1" si="56"/>
        <v>2.7846710513048878E-2</v>
      </c>
      <c r="X101" s="24">
        <f t="shared" ca="1" si="57"/>
        <v>2.6258032505976248E-2</v>
      </c>
      <c r="Y101" s="24">
        <f t="shared" ca="1" si="58"/>
        <v>1.5886780070726303E-3</v>
      </c>
      <c r="Z101" s="24">
        <f t="shared" ca="1" si="59"/>
        <v>5.7671149012467433E-3</v>
      </c>
      <c r="AB101" s="74">
        <f t="shared" si="60"/>
        <v>45627</v>
      </c>
      <c r="AC101" s="75">
        <f t="shared" si="61"/>
        <v>1.8616669325998481E-2</v>
      </c>
      <c r="AD101" s="75">
        <f t="shared" ca="1" si="62"/>
        <v>5.7671149012467433E-3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0.14830898764092812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6.2489956380415955E-2</v>
      </c>
      <c r="BI101" s="35">
        <f t="shared" si="70"/>
        <v>45627</v>
      </c>
      <c r="BJ101" s="164">
        <f t="shared" si="71"/>
        <v>0.14830898764092812</v>
      </c>
      <c r="BK101" s="164">
        <f t="shared" ca="1" si="72"/>
        <v>6.2489956380415955E-2</v>
      </c>
      <c r="BL101" t="b">
        <f t="shared" ca="1" si="51"/>
        <v>1</v>
      </c>
    </row>
    <row r="102" spans="1:64" x14ac:dyDescent="0.2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1.5263860209662047E-2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5.1269282988746596E-3</v>
      </c>
      <c r="AB102" s="74">
        <f t="shared" si="60"/>
        <v>45658</v>
      </c>
      <c r="AC102" s="75">
        <f t="shared" si="61"/>
        <v>1.5263860209662047E-2</v>
      </c>
      <c r="AD102" s="75">
        <f t="shared" ca="1" si="62"/>
        <v>5.1269282988746596E-3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0.14879107703899735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6.1944377312938774E-2</v>
      </c>
      <c r="BI102" s="35">
        <f t="shared" si="70"/>
        <v>45658</v>
      </c>
      <c r="BJ102" s="164">
        <f t="shared" si="71"/>
        <v>0.14879107703899735</v>
      </c>
      <c r="BK102" s="164">
        <f t="shared" ca="1" si="72"/>
        <v>6.1944377312938774E-2</v>
      </c>
      <c r="BL102" t="b">
        <f t="shared" ca="1" si="51"/>
        <v>1</v>
      </c>
    </row>
    <row r="103" spans="1:64" x14ac:dyDescent="0.2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1.3147986678688495E-2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4.1722949329891139E-3</v>
      </c>
      <c r="AB103" s="74">
        <f t="shared" si="60"/>
        <v>45689</v>
      </c>
      <c r="AC103" s="75">
        <f t="shared" si="61"/>
        <v>1.3147986678688495E-2</v>
      </c>
      <c r="AD103" s="75">
        <f t="shared" ca="1" si="62"/>
        <v>4.1722949329891139E-3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0.14981748118292906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5.9979970476649422E-2</v>
      </c>
      <c r="BI103" s="35">
        <f t="shared" si="70"/>
        <v>45689</v>
      </c>
      <c r="BJ103" s="164">
        <f t="shared" si="71"/>
        <v>0.14981748118292906</v>
      </c>
      <c r="BK103" s="164">
        <f t="shared" ca="1" si="72"/>
        <v>5.9979970476649422E-2</v>
      </c>
      <c r="BL103" t="b">
        <f t="shared" ca="1" si="51"/>
        <v>1</v>
      </c>
    </row>
    <row r="104" spans="1:64" x14ac:dyDescent="0.2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1.1786682421905984E-2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4.0783802821711497E-3</v>
      </c>
      <c r="AB104" s="74">
        <f t="shared" si="60"/>
        <v>45717</v>
      </c>
      <c r="AC104" s="75">
        <f t="shared" si="61"/>
        <v>1.1786682421905984E-2</v>
      </c>
      <c r="AD104" s="75">
        <f t="shared" ca="1" si="62"/>
        <v>4.0783802821711497E-3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0.15204632812145985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6.1528279366802691E-2</v>
      </c>
      <c r="BI104" s="35">
        <f t="shared" si="70"/>
        <v>45717</v>
      </c>
      <c r="BJ104" s="164">
        <f t="shared" si="71"/>
        <v>0.15204632812145985</v>
      </c>
      <c r="BK104" s="164">
        <f t="shared" ca="1" si="72"/>
        <v>6.1528279366802691E-2</v>
      </c>
      <c r="BL104" t="b">
        <f t="shared" ca="1" si="51"/>
        <v>1</v>
      </c>
    </row>
    <row r="105" spans="1:64" x14ac:dyDescent="0.2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9.4523903755345251E-3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3.6349166570299927E-3</v>
      </c>
      <c r="AB105" s="74">
        <f t="shared" si="60"/>
        <v>45748</v>
      </c>
      <c r="AC105" s="75">
        <f t="shared" si="61"/>
        <v>9.4523903755345251E-3</v>
      </c>
      <c r="AD105" s="75">
        <f t="shared" ca="1" si="62"/>
        <v>3.6349166570299927E-3</v>
      </c>
      <c r="AH105" s="35">
        <f t="shared" si="63"/>
        <v>45748</v>
      </c>
      <c r="AI105" s="24">
        <f>+GBA_d!$AN132</f>
        <v>0.47346967658357375</v>
      </c>
      <c r="AJ105" s="24">
        <f>+PAM_d!$AN132</f>
        <v>0.46265412432394548</v>
      </c>
      <c r="AK105" s="24">
        <f>+NOA_d!$AN132</f>
        <v>0.49562243154595431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0.5323900273057276</v>
      </c>
      <c r="AO105" s="24">
        <f t="shared" si="64"/>
        <v>0.5323900273057276</v>
      </c>
      <c r="AP105" s="24">
        <f t="shared" si="65"/>
        <v>0.45711682944192211</v>
      </c>
      <c r="AQ105" s="24">
        <f t="shared" si="50"/>
        <v>7.5273197863805485E-2</v>
      </c>
      <c r="AR105" s="24">
        <f t="shared" si="73"/>
        <v>0.14708921301598743</v>
      </c>
      <c r="AT105" s="24">
        <f ca="1">+NAC_d!CT105</f>
        <v>0.463048259199214</v>
      </c>
      <c r="AU105" s="24">
        <f ca="1">+NAC_d!CU105</f>
        <v>0.46341856176107954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0.46921102919746938</v>
      </c>
      <c r="AY105" s="24">
        <f ca="1">+NAC_d!CY105</f>
        <v>0.4736060498832424</v>
      </c>
      <c r="AZ105" s="24">
        <f ca="1">+NAC_d!CZ105</f>
        <v>0.47423323086194946</v>
      </c>
      <c r="BA105" s="24">
        <f ca="1">+NAC_d!DA105</f>
        <v>0.4742728458589256</v>
      </c>
      <c r="BB105" s="24">
        <f ca="1">+NAC_d!DB105</f>
        <v>0.48162353544832337</v>
      </c>
      <c r="BC105" s="24">
        <f ca="1">+NAC_d!DC105</f>
        <v>0.4811226953725587</v>
      </c>
      <c r="BD105" s="24">
        <f t="shared" ca="1" si="66"/>
        <v>0.48162353544832337</v>
      </c>
      <c r="BE105" s="24">
        <f t="shared" ca="1" si="67"/>
        <v>0.463048259199214</v>
      </c>
      <c r="BF105" s="24">
        <f t="shared" ca="1" si="68"/>
        <v>1.8575276249109374E-2</v>
      </c>
      <c r="BG105" s="24">
        <f t="shared" ca="1" si="69"/>
        <v>6.048632150531414E-2</v>
      </c>
      <c r="BI105" s="35">
        <f t="shared" si="70"/>
        <v>45748</v>
      </c>
      <c r="BJ105" s="164">
        <f t="shared" si="71"/>
        <v>0.14708921301598743</v>
      </c>
      <c r="BK105" s="164">
        <f t="shared" ca="1" si="72"/>
        <v>6.048632150531414E-2</v>
      </c>
      <c r="BL105" t="b">
        <f t="shared" ca="1" si="51"/>
        <v>1</v>
      </c>
    </row>
    <row r="106" spans="1:64" x14ac:dyDescent="0.2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9.2329405290081934E-3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3.7372077689518668E-3</v>
      </c>
      <c r="AB106" s="74">
        <f t="shared" si="60"/>
        <v>45778</v>
      </c>
      <c r="AC106" s="75">
        <f t="shared" si="61"/>
        <v>9.2329405290081934E-3</v>
      </c>
      <c r="AD106" s="75">
        <f t="shared" ca="1" si="62"/>
        <v>3.7372077689518668E-3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0.45195305180759071</v>
      </c>
      <c r="AL106" s="24">
        <f>+NEA_d!$AN133</f>
        <v>0.42156126163801311</v>
      </c>
      <c r="AM106" s="24">
        <f>+CUY_d!$AN133</f>
        <v>0.43133849605010721</v>
      </c>
      <c r="AN106" s="24">
        <f>+PAT_d!$AN133</f>
        <v>0.48889730428932965</v>
      </c>
      <c r="AO106" s="24">
        <f t="shared" si="64"/>
        <v>0.48889730428932965</v>
      </c>
      <c r="AP106" s="24">
        <f t="shared" si="65"/>
        <v>0.42156126163801311</v>
      </c>
      <c r="AQ106" s="24">
        <f t="shared" si="50"/>
        <v>6.7336042651316541E-2</v>
      </c>
      <c r="AR106" s="24">
        <f t="shared" si="73"/>
        <v>0.14030811272864213</v>
      </c>
      <c r="AT106" s="24">
        <f ca="1">+NAC_d!CT106</f>
        <v>0.42072352118990342</v>
      </c>
      <c r="AU106" s="24">
        <f ca="1">+NAC_d!CU106</f>
        <v>0.42169208777271416</v>
      </c>
      <c r="AV106" s="24">
        <f ca="1">+NAC_d!CV106</f>
        <v>0.42848442884466587</v>
      </c>
      <c r="AW106" s="24">
        <f ca="1">+NAC_d!CW106</f>
        <v>0.42663507201147399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0.44555528297117375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5.6986923788829275E-2</v>
      </c>
      <c r="BI106" s="35">
        <f t="shared" si="70"/>
        <v>45778</v>
      </c>
      <c r="BJ106" s="164">
        <f t="shared" si="71"/>
        <v>0.14030811272864213</v>
      </c>
      <c r="BK106" s="164">
        <f t="shared" ca="1" si="72"/>
        <v>5.6986923788829275E-2</v>
      </c>
      <c r="BL106" t="b">
        <f t="shared" ca="1" si="51"/>
        <v>1</v>
      </c>
    </row>
    <row r="107" spans="1:64" x14ac:dyDescent="0.2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9.3530766025848866E-3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3.8952476205198852E-3</v>
      </c>
      <c r="AB107" s="74">
        <f t="shared" si="60"/>
        <v>45809</v>
      </c>
      <c r="AC107" s="75">
        <f t="shared" si="61"/>
        <v>9.3530766025848866E-3</v>
      </c>
      <c r="AD107" s="75">
        <f t="shared" ca="1" si="62"/>
        <v>3.8952476205198852E-3</v>
      </c>
      <c r="AH107" s="35">
        <f t="shared" si="63"/>
        <v>45809</v>
      </c>
      <c r="AI107" s="24">
        <f>+GBA_d!$AN134</f>
        <v>0.4020800231173598</v>
      </c>
      <c r="AJ107" s="24">
        <f>+PAM_d!$AN134</f>
        <v>0.38241969941757215</v>
      </c>
      <c r="AK107" s="24">
        <f>+NOA_d!$AN134</f>
        <v>0.40041100641579641</v>
      </c>
      <c r="AL107" s="24">
        <f>+NEA_d!$AN134</f>
        <v>0.37556813644341447</v>
      </c>
      <c r="AM107" s="24">
        <f>+CUY_d!$AN134</f>
        <v>0.3767046184038374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0.37556813644341447</v>
      </c>
      <c r="AQ107" s="24">
        <f t="shared" si="50"/>
        <v>6.836165792847626E-2</v>
      </c>
      <c r="AR107" s="24">
        <f t="shared" si="73"/>
        <v>0.13227742696623748</v>
      </c>
      <c r="AT107" s="24">
        <f ca="1">+NAC_d!CT107</f>
        <v>0.37808523888427481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0.38864372786849355</v>
      </c>
      <c r="AY107" s="24">
        <f ca="1">+NAC_d!CY107</f>
        <v>0.3927489136641622</v>
      </c>
      <c r="AZ107" s="24">
        <f ca="1">+NAC_d!CZ107</f>
        <v>0.39506846714696531</v>
      </c>
      <c r="BA107" s="24">
        <f ca="1">+NAC_d!DA107</f>
        <v>0.39671923941103016</v>
      </c>
      <c r="BB107" s="24">
        <f ca="1">+NAC_d!DB107</f>
        <v>0.40505232379562206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0.37808523888427481</v>
      </c>
      <c r="BF107" s="24">
        <f t="shared" ca="1" si="68"/>
        <v>2.9439493037970221E-2</v>
      </c>
      <c r="BG107" s="24">
        <f t="shared" ca="1" si="69"/>
        <v>5.6270465828769482E-2</v>
      </c>
      <c r="BI107" s="35">
        <f t="shared" si="70"/>
        <v>45809</v>
      </c>
      <c r="BJ107" s="164">
        <f t="shared" si="71"/>
        <v>0.13227742696623748</v>
      </c>
      <c r="BK107" s="164">
        <f t="shared" ca="1" si="72"/>
        <v>5.6270465828769482E-2</v>
      </c>
      <c r="BL107" t="b">
        <f t="shared" ca="1" si="51"/>
        <v>1</v>
      </c>
    </row>
    <row r="108" spans="1:64" x14ac:dyDescent="0.2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8.7900170015139945E-3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3.7737364276584731E-3</v>
      </c>
      <c r="AB108" s="74">
        <f t="shared" si="60"/>
        <v>45839</v>
      </c>
      <c r="AC108" s="75">
        <f t="shared" si="61"/>
        <v>8.7900170015139945E-3</v>
      </c>
      <c r="AD108" s="75">
        <f t="shared" ca="1" si="62"/>
        <v>3.7737364276584731E-3</v>
      </c>
      <c r="AH108" s="35">
        <f t="shared" si="63"/>
        <v>45839</v>
      </c>
      <c r="AI108" s="24">
        <f>+GBA_d!$AN135</f>
        <v>0.37295647893373451</v>
      </c>
      <c r="AJ108" s="24">
        <f>+PAM_d!$AN135</f>
        <v>0.35603690377139885</v>
      </c>
      <c r="AK108" s="24">
        <f>+NOA_d!$AN135</f>
        <v>0.37570945931182953</v>
      </c>
      <c r="AL108" s="24">
        <f>+NEA_d!$AN135</f>
        <v>0.33743102872012454</v>
      </c>
      <c r="AM108" s="24">
        <f>+CUY_d!$AN135</f>
        <v>0.34040477357123544</v>
      </c>
      <c r="AN108" s="24">
        <f>+PAT_d!$AN135</f>
        <v>0.41453345348226267</v>
      </c>
      <c r="AO108" s="24">
        <f t="shared" si="64"/>
        <v>0.41453345348226267</v>
      </c>
      <c r="AP108" s="24">
        <f t="shared" si="65"/>
        <v>0.33743102872012454</v>
      </c>
      <c r="AQ108" s="24">
        <f t="shared" si="50"/>
        <v>7.7102424762138133E-2</v>
      </c>
      <c r="AR108" s="24">
        <f t="shared" si="73"/>
        <v>0.12428539880785672</v>
      </c>
      <c r="AT108" s="24">
        <f ca="1">+NAC_d!CT108</f>
        <v>0.35112352542371461</v>
      </c>
      <c r="AU108" s="24">
        <f ca="1">+NAC_d!CU108</f>
        <v>0.35243049150292527</v>
      </c>
      <c r="AV108" s="24">
        <f ca="1">+NAC_d!CV108</f>
        <v>0.36270922632825786</v>
      </c>
      <c r="AW108" s="24">
        <f ca="1">+NAC_d!CW108</f>
        <v>0.35802171090177781</v>
      </c>
      <c r="AX108" s="24">
        <f ca="1">+NAC_d!CX108</f>
        <v>0.3602616640767109</v>
      </c>
      <c r="AY108" s="24">
        <f ca="1">+NAC_d!CY108</f>
        <v>0.36446014098178559</v>
      </c>
      <c r="AZ108" s="24">
        <f ca="1">+NAC_d!CZ108</f>
        <v>0.36680569102636307</v>
      </c>
      <c r="BA108" s="24">
        <f ca="1">+NAC_d!DA108</f>
        <v>0.36781468960374997</v>
      </c>
      <c r="BB108" s="24">
        <f ca="1">+NAC_d!DB108</f>
        <v>0.37517801323141087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5.564018239252496E-2</v>
      </c>
      <c r="BI108" s="35">
        <f t="shared" si="70"/>
        <v>45839</v>
      </c>
      <c r="BJ108" s="164">
        <f t="shared" si="71"/>
        <v>0.12428539880785672</v>
      </c>
      <c r="BK108" s="164">
        <f t="shared" ca="1" si="72"/>
        <v>5.564018239252496E-2</v>
      </c>
      <c r="BL108" t="b">
        <f t="shared" ca="1" si="51"/>
        <v>1</v>
      </c>
    </row>
    <row r="109" spans="1:64" x14ac:dyDescent="0.2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8.0886002116932199E-3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3.8429603713429996E-3</v>
      </c>
      <c r="AB109" s="74">
        <f t="shared" ref="AB109" si="82">+A109</f>
        <v>45870</v>
      </c>
      <c r="AC109" s="75">
        <f t="shared" ref="AC109" si="83">+K109</f>
        <v>8.0886002116932199E-3</v>
      </c>
      <c r="AD109" s="75">
        <f t="shared" ref="AD109" ca="1" si="84">+Z109</f>
        <v>3.8429603713429996E-3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0.33558728232650892</v>
      </c>
      <c r="AL109" s="24">
        <f>+NEA_d!$AN136</f>
        <v>0.30336691387428161</v>
      </c>
      <c r="AM109" s="24">
        <f>+CUY_d!$AN136</f>
        <v>0.31011884042538873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0.30336691387428161</v>
      </c>
      <c r="AQ109" s="24">
        <f t="shared" ref="AQ109" si="88">+AO109-AP109</f>
        <v>7.5042275059610919E-2</v>
      </c>
      <c r="AR109" s="24">
        <f t="shared" ref="AR109" si="89">+AVERAGE(AQ97:AQ109)</f>
        <v>0.12078691675903862</v>
      </c>
      <c r="AT109" s="24">
        <f ca="1">+NAC_d!CT109</f>
        <v>0.31901021959944709</v>
      </c>
      <c r="AU109" s="24">
        <f ca="1">+NAC_d!CU109</f>
        <v>0.32103237583758681</v>
      </c>
      <c r="AV109" s="24">
        <f ca="1">+NAC_d!CV109</f>
        <v>0.33180357614094369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0.33706582150989206</v>
      </c>
      <c r="BA109" s="24">
        <f ca="1">+NAC_d!DA109</f>
        <v>0.33841202306868112</v>
      </c>
      <c r="BB109" s="24">
        <f ca="1">+NAC_d!DB109</f>
        <v>0.34576593571582159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0.31901021959944709</v>
      </c>
      <c r="BF109" s="24">
        <f t="shared" ref="BF109" ca="1" si="92">+BD109-BE109</f>
        <v>2.8217282590443871E-2</v>
      </c>
      <c r="BG109" s="24">
        <f t="shared" ref="BG109" ca="1" si="93">+AVERAGE(BF97:BF109)</f>
        <v>5.5460708201072226E-2</v>
      </c>
      <c r="BI109" s="35">
        <f t="shared" ref="BI109" si="94">+AH109</f>
        <v>45870</v>
      </c>
      <c r="BJ109" s="164">
        <f t="shared" ref="BJ109" si="95">+AR109</f>
        <v>0.12078691675903862</v>
      </c>
      <c r="BK109" s="164">
        <f t="shared" ref="BK109" ca="1" si="96">+BG109</f>
        <v>5.5460708201072226E-2</v>
      </c>
      <c r="BL109" t="b">
        <f t="shared" ref="BL109" ca="1" si="97">+BJ109&gt;BK109</f>
        <v>1</v>
      </c>
    </row>
    <row r="110" spans="1:64" x14ac:dyDescent="0.2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7.9635357097056301E-3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3.6954665393131303E-3</v>
      </c>
      <c r="AB110" s="74">
        <f t="shared" ref="AB110" si="106">+A110</f>
        <v>45901</v>
      </c>
      <c r="AC110" s="75">
        <f t="shared" ref="AC110" si="107">+K110</f>
        <v>7.9635357097056301E-3</v>
      </c>
      <c r="AD110" s="75">
        <f t="shared" ref="AD110" ca="1" si="108">+Z110</f>
        <v>3.6954665393131303E-3</v>
      </c>
      <c r="AH110" s="35">
        <f t="shared" ref="AH110" si="109">+A110</f>
        <v>45901</v>
      </c>
      <c r="AI110" s="24">
        <f>+GBA_d!$AN137</f>
        <v>0.32307360578581745</v>
      </c>
      <c r="AJ110" s="24">
        <f>+PAM_d!$AN137</f>
        <v>0.31303519003479208</v>
      </c>
      <c r="AK110" s="24">
        <f>+NOA_d!$AN137</f>
        <v>0.31965532802775032</v>
      </c>
      <c r="AL110" s="24">
        <f>+NEA_d!$AN137</f>
        <v>0.28487466000305783</v>
      </c>
      <c r="AM110" s="24">
        <f>+CUY_d!$AN137</f>
        <v>0.29947741878331025</v>
      </c>
      <c r="AN110" s="24">
        <f>+PAT_d!$AN137</f>
        <v>0.36083775842608312</v>
      </c>
      <c r="AO110" s="24">
        <f t="shared" ref="AO110" si="110">+MAX(AI110:AN110)</f>
        <v>0.36083775842608312</v>
      </c>
      <c r="AP110" s="24">
        <f t="shared" ref="AP110" si="111">+MIN(AI110:AN110)</f>
        <v>0.28487466000305783</v>
      </c>
      <c r="AQ110" s="24">
        <f t="shared" ref="AQ110" si="112">+AO110-AP110</f>
        <v>7.5963098423025288E-2</v>
      </c>
      <c r="AR110" s="24">
        <f t="shared" ref="AR110" si="113">+AVERAGE(AQ98:AQ110)</f>
        <v>0.1139198315216131</v>
      </c>
      <c r="AT110" s="24">
        <f ca="1">+NAC_d!CT110</f>
        <v>0.30276355600112836</v>
      </c>
      <c r="AU110" s="24">
        <f ca="1">+NAC_d!CU110</f>
        <v>0.30480080247102559</v>
      </c>
      <c r="AV110" s="24">
        <f ca="1">+NAC_d!CV110</f>
        <v>0.31386993347107528</v>
      </c>
      <c r="AW110" s="24">
        <f ca="1">+NAC_d!CW110</f>
        <v>0.31126939525235531</v>
      </c>
      <c r="AX110" s="24">
        <f ca="1">+NAC_d!CX110</f>
        <v>0.31392048011127938</v>
      </c>
      <c r="AY110" s="24">
        <f ca="1">+NAC_d!CY110</f>
        <v>0.31711599227639309</v>
      </c>
      <c r="AZ110" s="24">
        <f ca="1">+NAC_d!CZ110</f>
        <v>0.3195202587767394</v>
      </c>
      <c r="BA110" s="24">
        <f ca="1">+NAC_d!DA110</f>
        <v>0.32039235587826953</v>
      </c>
      <c r="BB110" s="24">
        <f ca="1">+NAC_d!DB110</f>
        <v>0.32739917151297382</v>
      </c>
      <c r="BC110" s="24">
        <f ca="1">+NAC_d!DC110</f>
        <v>0.32797633142575622</v>
      </c>
      <c r="BD110" s="24">
        <f t="shared" ref="BD110" ca="1" si="114">+MAX(AT110:BC110)</f>
        <v>0.32797633142575622</v>
      </c>
      <c r="BE110" s="24">
        <f t="shared" ref="BE110" ca="1" si="115">+MIN(AT110:BC110)</f>
        <v>0.30276355600112836</v>
      </c>
      <c r="BF110" s="24">
        <f t="shared" ref="BF110" ca="1" si="116">+BD110-BE110</f>
        <v>2.5212775424627853E-2</v>
      </c>
      <c r="BG110" s="24">
        <f t="shared" ref="BG110" ca="1" si="117">+AVERAGE(BF98:BF110)</f>
        <v>5.3228106549815107E-2</v>
      </c>
      <c r="BI110" s="35">
        <f t="shared" ref="BI110" si="118">+AH110</f>
        <v>45901</v>
      </c>
      <c r="BJ110" s="164">
        <f t="shared" ref="BJ110" si="119">+AR110</f>
        <v>0.1139198315216131</v>
      </c>
      <c r="BK110" s="164">
        <f t="shared" ref="BK110" ca="1" si="120">+BG110</f>
        <v>5.3228106549815107E-2</v>
      </c>
      <c r="BL110" t="b">
        <f t="shared" ref="BL110" ca="1" si="121">+BJ110&gt;BK110</f>
        <v>1</v>
      </c>
    </row>
    <row r="111" spans="1:64" x14ac:dyDescent="0.2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7.2759724282574862E-3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3.3155787971471487E-3</v>
      </c>
      <c r="AB111" s="74">
        <f t="shared" ref="AB111" si="130">+A111</f>
        <v>45931</v>
      </c>
      <c r="AC111" s="75">
        <f t="shared" ref="AC111" si="131">+K111</f>
        <v>7.2759724282574862E-3</v>
      </c>
      <c r="AD111" s="75">
        <f t="shared" ref="AD111" ca="1" si="132">+Z111</f>
        <v>3.3155787971471487E-3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0.30938117869384696</v>
      </c>
      <c r="AK111" s="24">
        <f>+NOA_d!$AN138</f>
        <v>0.31415887190194525</v>
      </c>
      <c r="AL111" s="24">
        <f>+NEA_d!$AN138</f>
        <v>0.28065853829047294</v>
      </c>
      <c r="AM111" s="24">
        <f>+CUY_d!$AN138</f>
        <v>0.30050943575495093</v>
      </c>
      <c r="AN111" s="24">
        <f>+PAT_d!$AN138</f>
        <v>0.34865620839764011</v>
      </c>
      <c r="AO111" s="24">
        <f t="shared" ref="AO111" si="134">+MAX(AI111:AN111)</f>
        <v>0.34865620839764011</v>
      </c>
      <c r="AP111" s="24">
        <f t="shared" ref="AP111" si="135">+MIN(AI111:AN111)</f>
        <v>0.28065853829047294</v>
      </c>
      <c r="AQ111" s="24">
        <f t="shared" ref="AQ111" si="136">+AO111-AP111</f>
        <v>6.7997670107167174E-2</v>
      </c>
      <c r="AR111" s="24">
        <f t="shared" ref="AR111" si="137">+AVERAGE(AQ99:AQ111)</f>
        <v>0.10654083625329328</v>
      </c>
      <c r="AT111" s="24">
        <f ca="1">+NAC_d!CT111</f>
        <v>0.30134044561728501</v>
      </c>
      <c r="AU111" s="24">
        <f ca="1">+NAC_d!CU111</f>
        <v>0.30275974880197776</v>
      </c>
      <c r="AV111" s="24">
        <f ca="1">+NAC_d!CV111</f>
        <v>0.31095842831227571</v>
      </c>
      <c r="AW111" s="24">
        <f ca="1">+NAC_d!CW111</f>
        <v>0.30840874676747609</v>
      </c>
      <c r="AX111" s="24">
        <f ca="1">+NAC_d!CX111</f>
        <v>0.31063736693613864</v>
      </c>
      <c r="AY111" s="24">
        <f ca="1">+NAC_d!CY111</f>
        <v>0.31306970750463115</v>
      </c>
      <c r="AZ111" s="24">
        <f ca="1">+NAC_d!CZ111</f>
        <v>0.31538054816606054</v>
      </c>
      <c r="BA111" s="24">
        <f ca="1">+NAC_d!DA111</f>
        <v>0.31518610992115437</v>
      </c>
      <c r="BB111" s="24">
        <f ca="1">+NAC_d!DB111</f>
        <v>0.32113300604679784</v>
      </c>
      <c r="BC111" s="24">
        <f ca="1">+NAC_d!DC111</f>
        <v>0.3203376496796031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0.30134044561728501</v>
      </c>
      <c r="BF111" s="24">
        <f t="shared" ref="BF111" ca="1" si="140">+BD111-BE111</f>
        <v>1.9792560429512829E-2</v>
      </c>
      <c r="BG111" s="24">
        <f t="shared" ref="BG111" ca="1" si="141">+AVERAGE(BF99:BF111)</f>
        <v>4.8497094971146786E-2</v>
      </c>
      <c r="BI111" s="35">
        <f t="shared" ref="BI111" si="142">+AH111</f>
        <v>45931</v>
      </c>
      <c r="BJ111" s="164">
        <f t="shared" ref="BJ111" si="143">+AR111</f>
        <v>0.10654083625329328</v>
      </c>
      <c r="BK111" s="164">
        <f t="shared" ref="BK111" ca="1" si="144">+BG111</f>
        <v>4.8497094971146786E-2</v>
      </c>
      <c r="BL111" t="b">
        <f t="shared" ref="BL111" ca="1" si="145">+BJ111&gt;BK111</f>
        <v>1</v>
      </c>
    </row>
    <row r="112" spans="1:64" x14ac:dyDescent="0.2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6.4094307882244057E-3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2.766303184336627E-3</v>
      </c>
      <c r="AB112" s="74">
        <f t="shared" ref="AB112" si="154">+A112</f>
        <v>45962</v>
      </c>
      <c r="AC112" s="75">
        <f t="shared" ref="AC112" si="155">+K112</f>
        <v>6.4094307882244057E-3</v>
      </c>
      <c r="AD112" s="75">
        <f t="shared" ref="AD112" ca="1" si="156">+Z112</f>
        <v>2.766303184336627E-3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0.31072509246474045</v>
      </c>
      <c r="AK112" s="24">
        <f>+NOA_d!$AN139</f>
        <v>0.31844010109349874</v>
      </c>
      <c r="AL112" s="24">
        <f>+NEA_d!$AN139</f>
        <v>0.28898654738657492</v>
      </c>
      <c r="AM112" s="24">
        <f>+CUY_d!$AN139</f>
        <v>0.3088717807276975</v>
      </c>
      <c r="AN112" s="24">
        <f>+PAT_d!$AN139</f>
        <v>0.33594691755956263</v>
      </c>
      <c r="AO112" s="24">
        <f t="shared" ref="AO112" si="158">+MAX(AI112:AN112)</f>
        <v>0.33594691755956263</v>
      </c>
      <c r="AP112" s="24">
        <f t="shared" ref="AP112" si="159">+MIN(AI112:AN112)</f>
        <v>0.28898654738657492</v>
      </c>
      <c r="AQ112" s="24">
        <f t="shared" ref="AQ112" si="160">+AO112-AP112</f>
        <v>4.6960370172987709E-2</v>
      </c>
      <c r="AR112" s="24">
        <f t="shared" ref="AR112" si="161">+AVERAGE(AQ100:AQ112)</f>
        <v>9.9952213154292716E-2</v>
      </c>
      <c r="AT112" s="24">
        <f ca="1">+NAC_d!CT112</f>
        <v>0.3080968692762287</v>
      </c>
      <c r="AU112" s="24">
        <f ca="1">+NAC_d!CU112</f>
        <v>0.30802328516118416</v>
      </c>
      <c r="AV112" s="24">
        <f ca="1">+NAC_d!CV112</f>
        <v>0.31405864133093342</v>
      </c>
      <c r="AW112" s="24">
        <f ca="1">+NAC_d!CW112</f>
        <v>0.31075342829108532</v>
      </c>
      <c r="AX112" s="24">
        <f ca="1">+NAC_d!CX112</f>
        <v>0.31313981291351523</v>
      </c>
      <c r="AY112" s="24">
        <f ca="1">+NAC_d!CY112</f>
        <v>0.31444548512470671</v>
      </c>
      <c r="AZ112" s="24">
        <f ca="1">+NAC_d!CZ112</f>
        <v>0.3155415830693753</v>
      </c>
      <c r="BA112" s="24">
        <f ca="1">+NAC_d!DA112</f>
        <v>0.31457273370516292</v>
      </c>
      <c r="BB112" s="24">
        <f ca="1">+NAC_d!DB112</f>
        <v>0.3193953562873213</v>
      </c>
      <c r="BC112" s="24">
        <f ca="1">+NAC_d!DC112</f>
        <v>0.31689568445261185</v>
      </c>
      <c r="BD112" s="24">
        <f t="shared" ref="BD112" ca="1" si="162">+MAX(AT112:BC112)</f>
        <v>0.3193953562873213</v>
      </c>
      <c r="BE112" s="24">
        <f t="shared" ref="BE112" ca="1" si="163">+MIN(AT112:BC112)</f>
        <v>0.30802328516118416</v>
      </c>
      <c r="BF112" s="24">
        <f t="shared" ref="BF112" ca="1" si="164">+BD112-BE112</f>
        <v>1.137207112613714E-2</v>
      </c>
      <c r="BG112" s="24">
        <f t="shared" ref="BG112" ca="1" si="165">+AVERAGE(BF100:BF112)</f>
        <v>4.2963400483712264E-2</v>
      </c>
      <c r="BI112" s="35">
        <f t="shared" ref="BI112" si="166">+AH112</f>
        <v>45962</v>
      </c>
      <c r="BJ112" s="164">
        <f t="shared" ref="BJ112" si="167">+AR112</f>
        <v>9.9952213154292716E-2</v>
      </c>
      <c r="BK112" s="164">
        <f t="shared" ref="BK112" ca="1" si="168">+BG112</f>
        <v>4.2963400483712264E-2</v>
      </c>
      <c r="BL112" t="b">
        <f t="shared" ref="BL112" ca="1" si="169">+BJ112&gt;BK112</f>
        <v>1</v>
      </c>
    </row>
    <row r="113" spans="1:64" x14ac:dyDescent="0.2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8.9075718620722874E-2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3.5517781839769356E-2</v>
      </c>
      <c r="BI113" s="35">
        <f t="shared" ref="BI113" si="190">+AH113</f>
        <v>45992</v>
      </c>
      <c r="BJ113" s="164">
        <f t="shared" ref="BJ113" si="191">+AR113</f>
        <v>8.9075718620722874E-2</v>
      </c>
      <c r="BK113" s="164">
        <f t="shared" ref="BK113" ca="1" si="192">+BG113</f>
        <v>3.5517781839769356E-2</v>
      </c>
      <c r="BL113" t="b">
        <f t="shared" ref="BL113" ca="1" si="193">+BJ113&gt;BK113</f>
        <v>1</v>
      </c>
    </row>
    <row r="114" spans="1:64" x14ac:dyDescent="0.2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2.882498472811168E-2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6.9348639875173408E-3</v>
      </c>
      <c r="M114" s="24">
        <f ca="1">+NAC_d!CH114</f>
        <v>3.2694845975706155E-2</v>
      </c>
      <c r="N114" s="24">
        <f ca="1">+NAC_d!CI114</f>
        <v>3.1456519414785555E-2</v>
      </c>
      <c r="O114" s="24">
        <f ca="1">+NAC_d!CJ114</f>
        <v>3.0339010141969602E-2</v>
      </c>
      <c r="P114" s="24">
        <f ca="1">+NAC_d!CK114</f>
        <v>2.9907952832444851E-2</v>
      </c>
      <c r="Q114" s="24">
        <f ca="1">+NAC_d!CL114</f>
        <v>2.9949498823904408E-2</v>
      </c>
      <c r="R114" s="24">
        <f ca="1">+NAC_d!CM114</f>
        <v>2.9380670074854676E-2</v>
      </c>
      <c r="S114" s="24">
        <f ca="1">+NAC_d!CN114</f>
        <v>2.8757858274147674E-2</v>
      </c>
      <c r="T114" s="24">
        <f ca="1">+NAC_d!CO114</f>
        <v>2.8265313282851645E-2</v>
      </c>
      <c r="U114" s="24">
        <f ca="1">+NAC_d!CP114</f>
        <v>2.7983402203629382E-2</v>
      </c>
      <c r="V114" s="24">
        <f ca="1">+NAC_d!CQ114</f>
        <v>2.6530493485237283E-2</v>
      </c>
      <c r="W114" s="24">
        <f t="shared" ref="W114" ca="1" si="198">+MAX(M114:V114)</f>
        <v>3.2694845975706155E-2</v>
      </c>
      <c r="X114" s="24">
        <f t="shared" ref="X114" ca="1" si="199">+MIN(M114:V114)</f>
        <v>2.6530493485237283E-2</v>
      </c>
      <c r="Y114" s="24">
        <f t="shared" ref="Y114" ca="1" si="200">+W114-X114</f>
        <v>6.1643524904688718E-3</v>
      </c>
      <c r="Z114" s="24">
        <f t="shared" ref="Z114" ca="1" si="201">+AVERAGE(Y103:Y114)</f>
        <v>3.061858623068292E-3</v>
      </c>
      <c r="AB114" s="74">
        <f t="shared" ref="AB114" si="202">+A114</f>
        <v>46023</v>
      </c>
      <c r="AC114" s="75">
        <f t="shared" ref="AC114" si="203">+K114</f>
        <v>6.9348639875173408E-3</v>
      </c>
      <c r="AD114" s="75">
        <f t="shared" ref="AD114" ca="1" si="204">+Z114</f>
        <v>3.061858623068292E-3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0.32018642973430933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7.4759746367822316E-2</v>
      </c>
      <c r="AT114" s="24">
        <f ca="1">+NAC_d!CT114</f>
        <v>0.32615669786309542</v>
      </c>
      <c r="AU114" s="24">
        <f ca="1">+NAC_d!CU114</f>
        <v>0.3240932315377687</v>
      </c>
      <c r="AV114" s="24">
        <f ca="1">+NAC_d!CV114</f>
        <v>0.32749394707670754</v>
      </c>
      <c r="AW114" s="24">
        <f ca="1">+NAC_d!CW114</f>
        <v>0.32447551809973652</v>
      </c>
      <c r="AX114" s="24">
        <f ca="1">+NAC_d!CX114</f>
        <v>0.32535857187266704</v>
      </c>
      <c r="AY114" s="24">
        <f ca="1">+NAC_d!CY114</f>
        <v>0.3257642079507026</v>
      </c>
      <c r="AZ114" s="24">
        <f ca="1">+NAC_d!CZ114</f>
        <v>0.32583768259987522</v>
      </c>
      <c r="BA114" s="24">
        <f ca="1">+NAC_d!DA114</f>
        <v>0.3240014355126275</v>
      </c>
      <c r="BB114" s="24">
        <f ca="1">+NAC_d!DB114</f>
        <v>0.3263803275092354</v>
      </c>
      <c r="BC114" s="24">
        <f ca="1">+NAC_d!DC114</f>
        <v>0.32164942589387446</v>
      </c>
      <c r="BD114" s="24">
        <f t="shared" ref="BD114" ca="1" si="210">+MAX(AT114:BC114)</f>
        <v>0.32749394707670754</v>
      </c>
      <c r="BE114" s="24">
        <f t="shared" ref="BE114" ca="1" si="211">+MIN(AT114:BC114)</f>
        <v>0.32164942589387446</v>
      </c>
      <c r="BF114" s="24">
        <f t="shared" ref="BF114" ca="1" si="212">+BD114-BE114</f>
        <v>5.8445211828330734E-3</v>
      </c>
      <c r="BG114" s="24">
        <f t="shared" ref="BG114" ca="1" si="213">+AVERAGE(BF102:BF114)</f>
        <v>2.8039270515136626E-2</v>
      </c>
      <c r="BI114" s="35">
        <f t="shared" ref="BI114" si="214">+AH114</f>
        <v>46023</v>
      </c>
      <c r="BJ114" s="164">
        <f t="shared" ref="BJ114" si="215">+AR114</f>
        <v>7.4759746367822316E-2</v>
      </c>
      <c r="BK114" s="164">
        <f t="shared" ref="BK114" ca="1" si="216">+BG114</f>
        <v>2.8039270515136626E-2</v>
      </c>
      <c r="BL114" t="b">
        <f t="shared" ref="BL114" ca="1" si="217">+BJ114&gt;BK114</f>
        <v>1</v>
      </c>
    </row>
    <row r="115" spans="1:64" x14ac:dyDescent="0.2">
      <c r="A115" s="35">
        <f>+NAC!A115</f>
        <v>46054</v>
      </c>
      <c r="B115" s="24">
        <f>+GBA_d!AA142</f>
        <v>2.6128465691948044E-2</v>
      </c>
      <c r="C115" s="24">
        <f>+PAM_d!$AA142</f>
        <v>2.9892208199318926E-2</v>
      </c>
      <c r="D115" s="24">
        <f>+NOA_d!$AA142</f>
        <v>3.6618924285561238E-2</v>
      </c>
      <c r="E115" s="24">
        <f>+NEA_d!$AA142</f>
        <v>3.1747229415495459E-2</v>
      </c>
      <c r="F115" s="24">
        <f>+CUY_d!$AA142</f>
        <v>3.3622184034493463E-2</v>
      </c>
      <c r="G115" s="24">
        <f>+PAT_d!$AA142</f>
        <v>3.0672303196760176E-2</v>
      </c>
      <c r="H115" s="24">
        <f t="shared" ref="H115" si="218">+MAX(B115:G115)</f>
        <v>3.6618924285561238E-2</v>
      </c>
      <c r="I115" s="24">
        <f t="shared" ref="I115" si="219">+MIN(B115:G115)</f>
        <v>2.6128465691948044E-2</v>
      </c>
      <c r="J115" s="24">
        <f t="shared" ref="J115" si="220">+H115-I115</f>
        <v>1.0490458593613194E-2</v>
      </c>
      <c r="K115" s="24">
        <f t="shared" ref="K115" si="221">+AVERAGE(J104:J115)</f>
        <v>6.6824179567833526E-3</v>
      </c>
      <c r="M115" s="24">
        <f ca="1">+NAC_d!CH115</f>
        <v>3.1760534177841748E-2</v>
      </c>
      <c r="N115" s="24">
        <f ca="1">+NAC_d!CI115</f>
        <v>3.0899150371378914E-2</v>
      </c>
      <c r="O115" s="24">
        <f ca="1">+NAC_d!CJ115</f>
        <v>2.9461778536991945E-2</v>
      </c>
      <c r="P115" s="24">
        <f ca="1">+NAC_d!CK115</f>
        <v>2.9671363727616695E-2</v>
      </c>
      <c r="Q115" s="24">
        <f ca="1">+NAC_d!CL115</f>
        <v>2.9772962769349487E-2</v>
      </c>
      <c r="R115" s="24">
        <f ca="1">+NAC_d!CM115</f>
        <v>2.9476070184941694E-2</v>
      </c>
      <c r="S115" s="24">
        <f ca="1">+NAC_d!CN115</f>
        <v>2.8938809791885456E-2</v>
      </c>
      <c r="T115" s="24">
        <f ca="1">+NAC_d!CO115</f>
        <v>2.8461768176131885E-2</v>
      </c>
      <c r="U115" s="24">
        <f ca="1">+NAC_d!CP115</f>
        <v>2.8584300092491022E-2</v>
      </c>
      <c r="V115" s="24">
        <f ca="1">+NAC_d!CQ115</f>
        <v>2.7855792129381163E-2</v>
      </c>
      <c r="W115" s="24">
        <f t="shared" ref="W115" ca="1" si="222">+MAX(M115:V115)</f>
        <v>3.1760534177841748E-2</v>
      </c>
      <c r="X115" s="24">
        <f t="shared" ref="X115" ca="1" si="223">+MIN(M115:V115)</f>
        <v>2.7855792129381163E-2</v>
      </c>
      <c r="Y115" s="24">
        <f t="shared" ref="Y115" ca="1" si="224">+W115-X115</f>
        <v>3.9047420484605855E-3</v>
      </c>
      <c r="Z115" s="24">
        <f t="shared" ref="Z115" ca="1" si="225">+AVERAGE(Y104:Y115)</f>
        <v>3.1855969869791592E-3</v>
      </c>
      <c r="AB115" s="74">
        <f t="shared" ref="AB115" si="226">+A115</f>
        <v>46054</v>
      </c>
      <c r="AC115" s="75">
        <f t="shared" ref="AC115" si="227">+K115</f>
        <v>6.6824179567833526E-3</v>
      </c>
      <c r="AD115" s="75">
        <f t="shared" ref="AD115" ca="1" si="228">+Z115</f>
        <v>3.1855969869791592E-3</v>
      </c>
      <c r="AH115" s="35">
        <f t="shared" ref="AH115" si="229">+A115</f>
        <v>46054</v>
      </c>
      <c r="AI115" s="24">
        <f>+GBA_d!$AN142</f>
        <v>0.33165207923888085</v>
      </c>
      <c r="AJ115" s="24">
        <f>+PAM_d!$AN142</f>
        <v>0.32807515651182584</v>
      </c>
      <c r="AK115" s="24">
        <f>+NOA_d!$AN142</f>
        <v>0.33379969347910921</v>
      </c>
      <c r="AL115" s="24">
        <f>+NEA_d!$AN142</f>
        <v>0.32747455023000205</v>
      </c>
      <c r="AM115" s="24">
        <f>+CUY_d!$AN142</f>
        <v>0.33971850582009666</v>
      </c>
      <c r="AN115" s="24">
        <f>+PAT_d!$AN142</f>
        <v>0.33495054548476677</v>
      </c>
      <c r="AO115" s="24">
        <f t="shared" ref="AO115" si="230">+MAX(AI115:AN115)</f>
        <v>0.33971850582009666</v>
      </c>
      <c r="AP115" s="24">
        <f t="shared" ref="AP115" si="231">+MIN(AI115:AN115)</f>
        <v>0.32747455023000205</v>
      </c>
      <c r="AQ115" s="24">
        <f t="shared" ref="AQ115" si="232">+AO115-AP115</f>
        <v>1.2243955590094613E-2</v>
      </c>
      <c r="AR115" s="24">
        <f t="shared" ref="AR115" si="233">+AVERAGE(AQ103:AQ115)</f>
        <v>6.6286294599569473E-2</v>
      </c>
      <c r="AT115" s="24">
        <f ca="1">+NAC_d!CT115</f>
        <v>0.3341970100849101</v>
      </c>
      <c r="AU115" s="24">
        <f ca="1">+NAC_d!CU115</f>
        <v>0.33127298062895494</v>
      </c>
      <c r="AV115" s="24">
        <f ca="1">+NAC_d!CV115</f>
        <v>0.33394804086465024</v>
      </c>
      <c r="AW115" s="24">
        <f ca="1">+NAC_d!CW115</f>
        <v>0.33107630396832777</v>
      </c>
      <c r="AX115" s="24">
        <f ca="1">+NAC_d!CX115</f>
        <v>0.33194051760476673</v>
      </c>
      <c r="AY115" s="24">
        <f ca="1">+NAC_d!CY115</f>
        <v>0.33194648736398946</v>
      </c>
      <c r="AZ115" s="24">
        <f ca="1">+NAC_d!CZ115</f>
        <v>0.33174278036947835</v>
      </c>
      <c r="BA115" s="24">
        <f ca="1">+NAC_d!DA115</f>
        <v>0.32995494378382406</v>
      </c>
      <c r="BB115" s="24">
        <f ca="1">+NAC_d!DB115</f>
        <v>0.33244159669853435</v>
      </c>
      <c r="BC115" s="24">
        <f ca="1">+NAC_d!DC115</f>
        <v>0.32776325088301528</v>
      </c>
      <c r="BD115" s="24">
        <f t="shared" ref="BD115" ca="1" si="234">+MAX(AT115:BC115)</f>
        <v>0.3341970100849101</v>
      </c>
      <c r="BE115" s="24">
        <f t="shared" ref="BE115" ca="1" si="235">+MIN(AT115:BC115)</f>
        <v>0.32776325088301528</v>
      </c>
      <c r="BF115" s="24">
        <f t="shared" ref="BF115" ca="1" si="236">+BD115-BE115</f>
        <v>6.4337592018948175E-3</v>
      </c>
      <c r="BG115" s="24">
        <f t="shared" ref="BG115" ca="1" si="237">+AVERAGE(BF103:BF115)</f>
        <v>2.2262624291522839E-2</v>
      </c>
      <c r="BI115" s="35">
        <f t="shared" ref="BI115" si="238">+AH115</f>
        <v>46054</v>
      </c>
      <c r="BJ115" s="164">
        <f t="shared" ref="BJ115" si="239">+AR115</f>
        <v>6.6286294599569473E-2</v>
      </c>
      <c r="BK115" s="164">
        <f t="shared" ref="BK115" ca="1" si="240">+BG115</f>
        <v>2.2262624291522839E-2</v>
      </c>
      <c r="BL115" t="b">
        <f t="shared" ref="BL115" ca="1" si="241">+BJ115&gt;BK115</f>
        <v>1</v>
      </c>
    </row>
    <row r="116" spans="1:64" x14ac:dyDescent="0.2">
      <c r="A116" s="35">
        <f>+NAC!A116</f>
        <v>46082</v>
      </c>
      <c r="B116" s="24">
        <f>+GBA_d!AA143</f>
        <v>3.397456188035175E-2</v>
      </c>
      <c r="C116" s="24">
        <f>+PAM_d!$AA143</f>
        <v>3.2748440151764813E-2</v>
      </c>
      <c r="D116" s="24">
        <f>+NOA_d!$AA143</f>
        <v>3.9954975215318767E-2</v>
      </c>
      <c r="E116" s="24">
        <f>+NEA_d!$AA143</f>
        <v>4.220757034101319E-2</v>
      </c>
      <c r="F116" s="24">
        <f>+CUY_d!$AA143</f>
        <v>3.2047799242322039E-2</v>
      </c>
      <c r="G116" s="24">
        <f>+PAT_d!$AA143</f>
        <v>2.415592733706573E-2</v>
      </c>
      <c r="H116" s="24">
        <f t="shared" ref="H116" si="242">+MAX(B116:G116)</f>
        <v>4.220757034101319E-2</v>
      </c>
      <c r="I116" s="24">
        <f t="shared" ref="I116" si="243">+MIN(B116:G116)</f>
        <v>2.415592733706573E-2</v>
      </c>
      <c r="J116" s="24">
        <f t="shared" ref="J116" si="244">+H116-I116</f>
        <v>1.805164300394746E-2</v>
      </c>
      <c r="K116" s="24">
        <f t="shared" ref="K116" si="245">+AVERAGE(J105:J116)</f>
        <v>7.2452866829849083E-3</v>
      </c>
      <c r="M116" s="24">
        <f ca="1">+NAC_d!CH116</f>
        <v>3.5026832850413969E-2</v>
      </c>
      <c r="N116" s="24">
        <f ca="1">+NAC_d!CI116</f>
        <v>3.4404133503048495E-2</v>
      </c>
      <c r="O116" s="24">
        <f ca="1">+NAC_d!CJ116</f>
        <v>3.4656067454630568E-2</v>
      </c>
      <c r="P116" s="24">
        <f ca="1">+NAC_d!CK116</f>
        <v>3.4039260106797142E-2</v>
      </c>
      <c r="Q116" s="24">
        <f ca="1">+NAC_d!CL116</f>
        <v>3.3670331906999085E-2</v>
      </c>
      <c r="R116" s="24">
        <f ca="1">+NAC_d!CM116</f>
        <v>3.3910255123162258E-2</v>
      </c>
      <c r="S116" s="24">
        <f ca="1">+NAC_d!CN116</f>
        <v>3.3690153990751703E-2</v>
      </c>
      <c r="T116" s="24">
        <f ca="1">+NAC_d!CO116</f>
        <v>3.3514047785124346E-2</v>
      </c>
      <c r="U116" s="24">
        <f ca="1">+NAC_d!CP116</f>
        <v>3.3507814373568534E-2</v>
      </c>
      <c r="V116" s="24">
        <f ca="1">+NAC_d!CQ116</f>
        <v>3.2669202434892686E-2</v>
      </c>
      <c r="W116" s="24">
        <f t="shared" ref="W116" ca="1" si="246">+MAX(M116:V116)</f>
        <v>3.5026832850413969E-2</v>
      </c>
      <c r="X116" s="24">
        <f t="shared" ref="X116" ca="1" si="247">+MIN(M116:V116)</f>
        <v>3.2669202434892686E-2</v>
      </c>
      <c r="Y116" s="24">
        <f t="shared" ref="Y116" ca="1" si="248">+W116-X116</f>
        <v>2.3576304155212835E-3</v>
      </c>
      <c r="Z116" s="24">
        <f t="shared" ref="Z116" ca="1" si="249">+AVERAGE(Y105:Y116)</f>
        <v>2.7491479017863383E-3</v>
      </c>
      <c r="AB116" s="74">
        <f t="shared" ref="AB116" si="250">+A116</f>
        <v>46082</v>
      </c>
      <c r="AC116" s="75">
        <f t="shared" ref="AC116" si="251">+K116</f>
        <v>7.2452866829849083E-3</v>
      </c>
      <c r="AD116" s="75">
        <f t="shared" ref="AD116" ca="1" si="252">+Z116</f>
        <v>2.7491479017863383E-3</v>
      </c>
      <c r="AH116" s="35">
        <f t="shared" ref="AH116" si="253">+A116</f>
        <v>46082</v>
      </c>
      <c r="AI116" s="24">
        <f>+GBA_d!$AN143</f>
        <v>0.32443111443449313</v>
      </c>
      <c r="AJ116" s="24">
        <f>+PAM_d!$AN143</f>
        <v>0.32427376891855086</v>
      </c>
      <c r="AK116" s="24">
        <f>+NOA_d!$AN143</f>
        <v>0.33067145387317076</v>
      </c>
      <c r="AL116" s="24">
        <f>+NEA_d!$AN143</f>
        <v>0.34177149847739385</v>
      </c>
      <c r="AM116" s="24">
        <f>+CUY_d!$AN143</f>
        <v>0.33685127469466702</v>
      </c>
      <c r="AN116" s="24">
        <f>+PAT_d!$AN143</f>
        <v>0.32392663102151631</v>
      </c>
      <c r="AO116" s="24">
        <f t="shared" ref="AO116" si="254">+MAX(AI116:AN116)</f>
        <v>0.34177149847739385</v>
      </c>
      <c r="AP116" s="24">
        <f t="shared" ref="AP116" si="255">+MIN(AI116:AN116)</f>
        <v>0.32392663102151631</v>
      </c>
      <c r="AQ116" s="24">
        <f t="shared" ref="AQ116" si="256">+AO116-AP116</f>
        <v>1.7844867455877544E-2</v>
      </c>
      <c r="AR116" s="24">
        <f t="shared" ref="AR116" si="257">+AVERAGE(AQ104:AQ116)</f>
        <v>5.8835936380604463E-2</v>
      </c>
      <c r="AT116" s="24">
        <f ca="1">+NAC_d!CT116</f>
        <v>0.32673860520585229</v>
      </c>
      <c r="AU116" s="24">
        <f ca="1">+NAC_d!CU116</f>
        <v>0.32403072588801973</v>
      </c>
      <c r="AV116" s="24">
        <f ca="1">+NAC_d!CV116</f>
        <v>0.32545322830502599</v>
      </c>
      <c r="AW116" s="24">
        <f ca="1">+NAC_d!CW116</f>
        <v>0.32566956436666272</v>
      </c>
      <c r="AX116" s="24">
        <f ca="1">+NAC_d!CX116</f>
        <v>0.32605221227122727</v>
      </c>
      <c r="AY116" s="24">
        <f ca="1">+NAC_d!CY116</f>
        <v>0.32546530173546873</v>
      </c>
      <c r="AZ116" s="24">
        <f ca="1">+NAC_d!CZ116</f>
        <v>0.32725984398240793</v>
      </c>
      <c r="BA116" s="24">
        <f ca="1">+NAC_d!DA116</f>
        <v>0.3259881053030369</v>
      </c>
      <c r="BB116" s="24">
        <f ca="1">+NAC_d!DB116</f>
        <v>0.32853401099273216</v>
      </c>
      <c r="BC116" s="24">
        <f ca="1">+NAC_d!DC116</f>
        <v>0.32644929488002483</v>
      </c>
      <c r="BD116" s="24">
        <f t="shared" ref="BD116" ca="1" si="258">+MAX(AT116:BC116)</f>
        <v>0.32853401099273216</v>
      </c>
      <c r="BE116" s="24">
        <f t="shared" ref="BE116" ca="1" si="259">+MIN(AT116:BC116)</f>
        <v>0.32403072588801973</v>
      </c>
      <c r="BF116" s="24">
        <f t="shared" ref="BF116" ca="1" si="260">+BD116-BE116</f>
        <v>4.5032851047124289E-3</v>
      </c>
      <c r="BG116" s="24">
        <f t="shared" ref="BG116" ca="1" si="261">+AVERAGE(BF104:BF116)</f>
        <v>1.855406428051716E-2</v>
      </c>
      <c r="BI116" s="35">
        <f t="shared" ref="BI116" si="262">+AH116</f>
        <v>46082</v>
      </c>
      <c r="BJ116" s="164">
        <f t="shared" ref="BJ116" si="263">+AR116</f>
        <v>5.8835936380604463E-2</v>
      </c>
      <c r="BK116" s="164">
        <f t="shared" ref="BK116" ca="1" si="264">+BG116</f>
        <v>1.855406428051716E-2</v>
      </c>
      <c r="BL116" t="b">
        <f t="shared" ref="BL116" ca="1" si="265">+BJ116&gt;BK116</f>
        <v>1</v>
      </c>
    </row>
    <row r="117" spans="1:64" x14ac:dyDescent="0.2">
      <c r="A117" s="35">
        <f>+NAC!A117</f>
        <v>46113</v>
      </c>
      <c r="B117" s="24">
        <f>+GBA_d!AA144</f>
        <v>2.7332693084522353E-2</v>
      </c>
      <c r="C117" s="24">
        <f>+PAM_d!$AA144</f>
        <v>2.4203811674618825E-2</v>
      </c>
      <c r="D117" s="24">
        <f>+NOA_d!$AA144</f>
        <v>2.6840675424751659E-2</v>
      </c>
      <c r="E117" s="24">
        <f>+NEA_d!$AA144</f>
        <v>2.7986522921402024E-2</v>
      </c>
      <c r="F117" s="24">
        <f>+CUY_d!$AA144</f>
        <v>2.1621446535327715E-2</v>
      </c>
      <c r="G117" s="24">
        <f>+PAT_d!$AA144</f>
        <v>2.6262356802579045E-2</v>
      </c>
      <c r="H117" s="24">
        <f t="shared" ref="H117" si="266">+MAX(B117:G117)</f>
        <v>2.7986522921402024E-2</v>
      </c>
      <c r="I117" s="24">
        <f t="shared" ref="I117" si="267">+MIN(B117:G117)</f>
        <v>2.1621446535327715E-2</v>
      </c>
      <c r="J117" s="24">
        <f t="shared" ref="J117" si="268">+H117-I117</f>
        <v>6.3650763860743087E-3</v>
      </c>
      <c r="K117" s="24">
        <f t="shared" ref="K117" si="269">+AVERAGE(J106:J117)</f>
        <v>7.6483669439559683E-3</v>
      </c>
      <c r="M117" s="24">
        <f ca="1">+NAC_d!CH117</f>
        <v>2.3547591443225491E-2</v>
      </c>
      <c r="N117" s="24">
        <f ca="1">+NAC_d!CI117</f>
        <v>2.3838447981226141E-2</v>
      </c>
      <c r="O117" s="24">
        <f ca="1">+NAC_d!CJ117</f>
        <v>2.5986350650363255E-2</v>
      </c>
      <c r="P117" s="24">
        <f ca="1">+NAC_d!CK117</f>
        <v>2.4999086476211962E-2</v>
      </c>
      <c r="Q117" s="24">
        <f ca="1">+NAC_d!CL117</f>
        <v>2.5022212521314868E-2</v>
      </c>
      <c r="R117" s="24">
        <f ca="1">+NAC_d!CM117</f>
        <v>2.5458896571818546E-2</v>
      </c>
      <c r="S117" s="24">
        <f ca="1">+NAC_d!CN117</f>
        <v>2.5994921940089455E-2</v>
      </c>
      <c r="T117" s="24">
        <f ca="1">+NAC_d!CO117</f>
        <v>2.6380260749002238E-2</v>
      </c>
      <c r="U117" s="24">
        <f ca="1">+NAC_d!CP117</f>
        <v>2.6680937138848337E-2</v>
      </c>
      <c r="V117" s="24">
        <f ca="1">+NAC_d!CQ117</f>
        <v>2.7358215889700777E-2</v>
      </c>
      <c r="W117" s="24">
        <f t="shared" ref="W117" ca="1" si="270">+MAX(M117:V117)</f>
        <v>2.7358215889700777E-2</v>
      </c>
      <c r="X117" s="24">
        <f t="shared" ref="X117" ca="1" si="271">+MIN(M117:V117)</f>
        <v>2.3547591443225491E-2</v>
      </c>
      <c r="Y117" s="24">
        <f t="shared" ref="Y117" ca="1" si="272">+W117-X117</f>
        <v>3.8106244464752859E-3</v>
      </c>
      <c r="Z117" s="24">
        <f t="shared" ref="Z117" ca="1" si="273">+AVERAGE(Y106:Y117)</f>
        <v>2.9627753353779762E-3</v>
      </c>
      <c r="AB117" s="74">
        <f t="shared" ref="AB117" si="274">+A117</f>
        <v>46113</v>
      </c>
      <c r="AC117" s="75">
        <f t="shared" ref="AC117" si="275">+K117</f>
        <v>7.6483669439559683E-3</v>
      </c>
      <c r="AD117" s="75">
        <f t="shared" ref="AD117" ca="1" si="276">+Z117</f>
        <v>2.9627753353779762E-3</v>
      </c>
      <c r="AH117" s="35">
        <f t="shared" ref="AH117" si="277">+A117</f>
        <v>46113</v>
      </c>
      <c r="AI117" s="24">
        <f>+GBA_d!$AN144</f>
        <v>0.32411507222237845</v>
      </c>
      <c r="AJ117" s="24">
        <f>+PAM_d!$AN144</f>
        <v>0.31915112184860428</v>
      </c>
      <c r="AK117" s="24">
        <f>+NOA_d!$AN144</f>
        <v>0.32899880711271257</v>
      </c>
      <c r="AL117" s="24">
        <f>+NEA_d!$AN144</f>
        <v>0.34325317216854923</v>
      </c>
      <c r="AM117" s="24">
        <f>+CUY_d!$AN144</f>
        <v>0.32811907798904372</v>
      </c>
      <c r="AN117" s="24">
        <f>+PAT_d!$AN144</f>
        <v>0.32322007000892894</v>
      </c>
      <c r="AO117" s="24">
        <f t="shared" ref="AO117" si="278">+MAX(AI117:AN117)</f>
        <v>0.34325317216854923</v>
      </c>
      <c r="AP117" s="24">
        <f t="shared" ref="AP117" si="279">+MIN(AI117:AN117)</f>
        <v>0.31915112184860428</v>
      </c>
      <c r="AQ117" s="24">
        <f t="shared" ref="AQ117" si="280">+AO117-AP117</f>
        <v>2.4102050319944945E-2</v>
      </c>
      <c r="AR117" s="24">
        <f t="shared" ref="AR117" si="281">+AVERAGE(AQ105:AQ117)</f>
        <v>5.1845858455491653E-2</v>
      </c>
      <c r="AT117" s="24">
        <f ca="1">+NAC_d!CT117</f>
        <v>0.32015833544632866</v>
      </c>
      <c r="AU117" s="24">
        <f ca="1">+NAC_d!CU117</f>
        <v>0.31817897705856524</v>
      </c>
      <c r="AV117" s="24">
        <f ca="1">+NAC_d!CV117</f>
        <v>0.32303738977900887</v>
      </c>
      <c r="AW117" s="24">
        <f ca="1">+NAC_d!CW117</f>
        <v>0.32184883743170678</v>
      </c>
      <c r="AX117" s="24">
        <f ca="1">+NAC_d!CX117</f>
        <v>0.32221488728965197</v>
      </c>
      <c r="AY117" s="24">
        <f ca="1">+NAC_d!CY117</f>
        <v>0.32237652672782313</v>
      </c>
      <c r="AZ117" s="24">
        <f ca="1">+NAC_d!CZ117</f>
        <v>0.3250577735826794</v>
      </c>
      <c r="BA117" s="24">
        <f ca="1">+NAC_d!DA117</f>
        <v>0.32434302111985636</v>
      </c>
      <c r="BB117" s="24">
        <f ca="1">+NAC_d!DB117</f>
        <v>0.32745136708030897</v>
      </c>
      <c r="BC117" s="24">
        <f ca="1">+NAC_d!DC117</f>
        <v>0.32639234938589556</v>
      </c>
      <c r="BD117" s="24">
        <f t="shared" ref="BD117" ca="1" si="282">+MAX(AT117:BC117)</f>
        <v>0.32745136708030897</v>
      </c>
      <c r="BE117" s="24">
        <f t="shared" ref="BE117" ca="1" si="283">+MIN(AT117:BC117)</f>
        <v>0.31817897705856524</v>
      </c>
      <c r="BF117" s="24">
        <f t="shared" ref="BF117" ca="1" si="284">+BD117-BE117</f>
        <v>9.2723900217437372E-3</v>
      </c>
      <c r="BG117" s="24">
        <f t="shared" ref="BG117" ca="1" si="285">+AVERAGE(BF105:BF117)</f>
        <v>1.6905329211208072E-2</v>
      </c>
      <c r="BI117" s="35">
        <f t="shared" ref="BI117" si="286">+AH117</f>
        <v>46113</v>
      </c>
      <c r="BJ117" s="164">
        <f t="shared" ref="BJ117" si="287">+AR117</f>
        <v>5.1845858455491653E-2</v>
      </c>
      <c r="BK117" s="164">
        <f t="shared" ref="BK117" ca="1" si="288">+BG117</f>
        <v>1.6905329211208072E-2</v>
      </c>
      <c r="BL117" t="b">
        <f t="shared" ref="BL117" ca="1" si="289">+BJ117&gt;BK117</f>
        <v>1</v>
      </c>
    </row>
    <row r="118" spans="1:64" x14ac:dyDescent="0.2">
      <c r="A118" s="35">
        <f>+NAC!A118</f>
        <v>46143</v>
      </c>
      <c r="B118" s="24">
        <f>+GBA_d!AA145</f>
        <v>2.286054612609445E-2</v>
      </c>
      <c r="C118" s="24">
        <f>+PAM_d!$AA145</f>
        <v>2.006169157725779E-2</v>
      </c>
      <c r="D118" s="24">
        <f>+NOA_d!$AA145</f>
        <v>2.0954921321080677E-2</v>
      </c>
      <c r="E118" s="24">
        <f>+NEA_d!$AA145</f>
        <v>2.7186265856703029E-2</v>
      </c>
      <c r="F118" s="24">
        <f>+CUY_d!$AA145</f>
        <v>2.0894102474568133E-2</v>
      </c>
      <c r="G118" s="24">
        <f>+PAT_d!$AA145</f>
        <v>1.6691039842875455E-2</v>
      </c>
      <c r="H118" s="24">
        <f t="shared" ref="H118" si="290">+MAX(B118:G118)</f>
        <v>2.7186265856703029E-2</v>
      </c>
      <c r="I118" s="24">
        <f t="shared" ref="I118" si="291">+MIN(B118:G118)</f>
        <v>1.6691039842875455E-2</v>
      </c>
      <c r="J118" s="24">
        <f t="shared" ref="J118" si="292">+H118-I118</f>
        <v>1.0495226013827574E-2</v>
      </c>
      <c r="K118" s="24">
        <f t="shared" ref="K118" si="293">+AVERAGE(J107:J118)</f>
        <v>8.1223626384931222E-3</v>
      </c>
      <c r="M118" s="24">
        <f ca="1">+NAC_d!CH118</f>
        <v>2.2068177985210102E-2</v>
      </c>
      <c r="N118" s="24">
        <f ca="1">+NAC_d!CI118</f>
        <v>2.1870112962976362E-2</v>
      </c>
      <c r="O118" s="24">
        <f ca="1">+NAC_d!CJ118</f>
        <v>2.2539304605548649E-2</v>
      </c>
      <c r="P118" s="24">
        <f ca="1">+NAC_d!CK118</f>
        <v>2.1526479115977715E-2</v>
      </c>
      <c r="Q118" s="24">
        <f ca="1">+NAC_d!CL118</f>
        <v>2.1509687192981852E-2</v>
      </c>
      <c r="R118" s="24">
        <f ca="1">+NAC_d!CM118</f>
        <v>2.1532466952598028E-2</v>
      </c>
      <c r="S118" s="24">
        <f ca="1">+NAC_d!CN118</f>
        <v>2.1464748703682313E-2</v>
      </c>
      <c r="T118" s="24">
        <f ca="1">+NAC_d!CO118</f>
        <v>2.1306680806987943E-2</v>
      </c>
      <c r="U118" s="24">
        <f ca="1">+NAC_d!CP118</f>
        <v>2.131372329325365E-2</v>
      </c>
      <c r="V118" s="24">
        <f ca="1">+NAC_d!CQ118</f>
        <v>2.1083128503335713E-2</v>
      </c>
      <c r="W118" s="24">
        <f t="shared" ref="W118" ca="1" si="294">+MAX(M118:V118)</f>
        <v>2.2539304605548649E-2</v>
      </c>
      <c r="X118" s="24">
        <f t="shared" ref="X118" ca="1" si="295">+MIN(M118:V118)</f>
        <v>2.1083128503335713E-2</v>
      </c>
      <c r="Y118" s="24">
        <f t="shared" ref="Y118" ca="1" si="296">+W118-X118</f>
        <v>1.456176102212936E-3</v>
      </c>
      <c r="Z118" s="24">
        <f t="shared" ref="Z118" ca="1" si="297">+AVERAGE(Y107:Y118)</f>
        <v>2.7456321130862049E-3</v>
      </c>
      <c r="AB118" s="74">
        <f t="shared" ref="AB118" si="298">+A118</f>
        <v>46143</v>
      </c>
      <c r="AC118" s="75">
        <f t="shared" ref="AC118" si="299">+K118</f>
        <v>8.1223626384931222E-3</v>
      </c>
      <c r="AD118" s="75">
        <f t="shared" ref="AD118" ca="1" si="300">+Z118</f>
        <v>2.7456321130862049E-3</v>
      </c>
      <c r="AH118" s="35">
        <f t="shared" ref="AH118" si="301">+A118</f>
        <v>46143</v>
      </c>
      <c r="AI118" s="24">
        <f>+GBA_d!$AN145</f>
        <v>0.33472502824870864</v>
      </c>
      <c r="AJ118" s="24">
        <f>+PAM_d!$AN145</f>
        <v>0.32460349262043087</v>
      </c>
      <c r="AK118" s="24">
        <f>+NOA_d!$AN145</f>
        <v>0.3411903679386008</v>
      </c>
      <c r="AL118" s="24">
        <f>+NEA_d!$AN145</f>
        <v>0.36271943552821551</v>
      </c>
      <c r="AM118" s="24">
        <f>+CUY_d!$AN145</f>
        <v>0.3338843695996021</v>
      </c>
      <c r="AN118" s="24">
        <f>+PAT_d!$AN145</f>
        <v>0.32462730319613975</v>
      </c>
      <c r="AO118" s="24">
        <f t="shared" ref="AO118" si="302">+MAX(AI118:AN118)</f>
        <v>0.36271943552821551</v>
      </c>
      <c r="AP118" s="24">
        <f t="shared" ref="AP118" si="303">+MIN(AI118:AN118)</f>
        <v>0.32460349262043087</v>
      </c>
      <c r="AQ118" s="24">
        <f t="shared" ref="AQ118" si="304">+AO118-AP118</f>
        <v>3.8115942907784639E-2</v>
      </c>
      <c r="AR118" s="24">
        <f t="shared" ref="AR118" si="305">+AVERAGE(AQ106:AQ118)</f>
        <v>4.8987608074259281E-2</v>
      </c>
      <c r="AT118" s="24">
        <f ca="1">+NAC_d!CT118</f>
        <v>0.33250107156906217</v>
      </c>
      <c r="AU118" s="24">
        <f ca="1">+NAC_d!CU118</f>
        <v>0.32988354488228611</v>
      </c>
      <c r="AV118" s="24">
        <f ca="1">+NAC_d!CV118</f>
        <v>0.33533489368725777</v>
      </c>
      <c r="AW118" s="24">
        <f ca="1">+NAC_d!CW118</f>
        <v>0.33180592121370212</v>
      </c>
      <c r="AX118" s="24">
        <f ca="1">+NAC_d!CX118</f>
        <v>0.33132395965838657</v>
      </c>
      <c r="AY118" s="24">
        <f ca="1">+NAC_d!CY118</f>
        <v>0.33132419528425938</v>
      </c>
      <c r="AZ118" s="24">
        <f ca="1">+NAC_d!CZ118</f>
        <v>0.33361768939776781</v>
      </c>
      <c r="BA118" s="24">
        <f ca="1">+NAC_d!DA118</f>
        <v>0.33206019273603515</v>
      </c>
      <c r="BB118" s="24">
        <f ca="1">+NAC_d!DB118</f>
        <v>0.33420957909750415</v>
      </c>
      <c r="BC118" s="24">
        <f ca="1">+NAC_d!DC118</f>
        <v>0.33215931228320139</v>
      </c>
      <c r="BD118" s="24">
        <f t="shared" ref="BD118" ca="1" si="306">+MAX(AT118:BC118)</f>
        <v>0.33533489368725777</v>
      </c>
      <c r="BE118" s="24">
        <f t="shared" ref="BE118" ca="1" si="307">+MIN(AT118:BC118)</f>
        <v>0.32988354488228611</v>
      </c>
      <c r="BF118" s="24">
        <f t="shared" ref="BF118" ca="1" si="308">+BD118-BE118</f>
        <v>5.4513488049716674E-3</v>
      </c>
      <c r="BG118" s="24">
        <f t="shared" ref="BG118" ca="1" si="309">+AVERAGE(BF106:BF118)</f>
        <v>1.5895796330889785E-2</v>
      </c>
      <c r="BI118" s="35">
        <f t="shared" ref="BI118" si="310">+AH118</f>
        <v>46143</v>
      </c>
      <c r="BJ118" s="164">
        <f t="shared" ref="BJ118" si="311">+AR118</f>
        <v>4.8987608074259281E-2</v>
      </c>
      <c r="BK118" s="164">
        <f t="shared" ref="BK118" ca="1" si="312">+BG118</f>
        <v>1.5895796330889785E-2</v>
      </c>
      <c r="BL118" t="b">
        <f t="shared" ref="BL118" ca="1" si="313">+BJ118&gt;BK118</f>
        <v>1</v>
      </c>
    </row>
    <row r="119" spans="1:64" x14ac:dyDescent="0.2">
      <c r="A119" s="35">
        <f>+NAC!A119</f>
        <v>46174</v>
      </c>
      <c r="B119" s="24">
        <f>+GBA_d!AA146</f>
        <v>1.841923309196547E-2</v>
      </c>
      <c r="C119" s="24">
        <f>+PAM_d!$AA146</f>
        <v>2.0482377027772003E-2</v>
      </c>
      <c r="D119" s="24">
        <f>+NOA_d!$AA146</f>
        <v>1.6854267186521055E-2</v>
      </c>
      <c r="E119" s="24">
        <f>+NEA_d!$AA146</f>
        <v>1.9226767296582903E-2</v>
      </c>
      <c r="F119" s="24">
        <f>+CUY_d!$AA146</f>
        <v>1.5977724088696021E-2</v>
      </c>
      <c r="G119" s="24">
        <f>+PAT_d!$AA146</f>
        <v>1.6786493991290508E-2</v>
      </c>
      <c r="H119" s="24">
        <f t="shared" ref="H119" si="314">+MAX(B119:G119)</f>
        <v>2.0482377027772003E-2</v>
      </c>
      <c r="I119" s="24">
        <f t="shared" ref="I119" si="315">+MIN(B119:G119)</f>
        <v>1.5977724088696021E-2</v>
      </c>
      <c r="J119" s="24">
        <f t="shared" ref="J119" si="316">+H119-I119</f>
        <v>4.5046529390759815E-3</v>
      </c>
      <c r="K119" s="24">
        <f t="shared" ref="K119" si="317">+AVERAGE(J108:J119)</f>
        <v>7.6984789639874722E-3</v>
      </c>
      <c r="M119" s="24">
        <f ca="1">+NAC_d!CH119</f>
        <v>1.7655518726853892E-2</v>
      </c>
      <c r="N119" s="24">
        <f ca="1">+NAC_d!CI119</f>
        <v>1.7813582084452939E-2</v>
      </c>
      <c r="O119" s="24">
        <f ca="1">+NAC_d!CJ119</f>
        <v>1.7552963830964607E-2</v>
      </c>
      <c r="P119" s="24">
        <f ca="1">+NAC_d!CK119</f>
        <v>1.8160706973977314E-2</v>
      </c>
      <c r="Q119" s="24">
        <f ca="1">+NAC_d!CL119</f>
        <v>1.850524532036113E-2</v>
      </c>
      <c r="R119" s="24">
        <f ca="1">+NAC_d!CM119</f>
        <v>1.8469725550924965E-2</v>
      </c>
      <c r="S119" s="24">
        <f ca="1">+NAC_d!CN119</f>
        <v>1.8625999478276922E-2</v>
      </c>
      <c r="T119" s="24">
        <f ca="1">+NAC_d!CO119</f>
        <v>1.8988800170748776E-2</v>
      </c>
      <c r="U119" s="24">
        <f ca="1">+NAC_d!CP119</f>
        <v>1.94915901160988E-2</v>
      </c>
      <c r="V119" s="24">
        <f ca="1">+NAC_d!CQ119</f>
        <v>1.9808902813993612E-2</v>
      </c>
      <c r="W119" s="24">
        <f t="shared" ref="W119" ca="1" si="318">+MAX(M119:V119)</f>
        <v>1.9808902813993612E-2</v>
      </c>
      <c r="X119" s="24">
        <f t="shared" ref="X119" ca="1" si="319">+MIN(M119:V119)</f>
        <v>1.7552963830964607E-2</v>
      </c>
      <c r="Y119" s="24">
        <f t="shared" ref="Y119" ca="1" si="320">+W119-X119</f>
        <v>2.2559389830290044E-3</v>
      </c>
      <c r="Z119" s="24">
        <f t="shared" ref="Z119" ca="1" si="321">+AVERAGE(Y108:Y119)</f>
        <v>2.423420516131499E-3</v>
      </c>
      <c r="AB119" s="74">
        <f t="shared" ref="AB119" si="322">+A119</f>
        <v>46174</v>
      </c>
      <c r="AC119" s="75">
        <f t="shared" ref="AC119" si="323">+K119</f>
        <v>7.6984789639874722E-3</v>
      </c>
      <c r="AD119" s="75">
        <f t="shared" ref="AD119" ca="1" si="324">+Z119</f>
        <v>2.423420516131499E-3</v>
      </c>
      <c r="AH119" s="35">
        <f t="shared" ref="AH119" si="325">+A119</f>
        <v>46174</v>
      </c>
      <c r="AI119" s="24">
        <f>+GBA_d!$AN146</f>
        <v>0.33295149688920023</v>
      </c>
      <c r="AJ119" s="24">
        <f>+PAM_d!$AN146</f>
        <v>0.33340775259901245</v>
      </c>
      <c r="AK119" s="24">
        <f>+NOA_d!$AN146</f>
        <v>0.34737826322009235</v>
      </c>
      <c r="AL119" s="24">
        <f>+NEA_d!$AN146</f>
        <v>0.37411191442822966</v>
      </c>
      <c r="AM119" s="24">
        <f>+CUY_d!$AN146</f>
        <v>0.34153592829799595</v>
      </c>
      <c r="AN119" s="24">
        <f>+PAT_d!$AN146</f>
        <v>0.3219446900711449</v>
      </c>
      <c r="AO119" s="24">
        <f t="shared" ref="AO119" si="326">+MAX(AI119:AN119)</f>
        <v>0.37411191442822966</v>
      </c>
      <c r="AP119" s="24">
        <f t="shared" ref="AP119" si="327">+MIN(AI119:AN119)</f>
        <v>0.3219446900711449</v>
      </c>
      <c r="AQ119" s="24">
        <f t="shared" ref="AQ119" si="328">+AO119-AP119</f>
        <v>5.2167224357084763E-2</v>
      </c>
      <c r="AR119" s="24">
        <f t="shared" ref="AR119" si="329">+AVERAGE(AQ107:AQ119)</f>
        <v>4.7820775897779916E-2</v>
      </c>
      <c r="AT119" s="24">
        <f ca="1">+NAC_d!CT119</f>
        <v>0.33916872242918084</v>
      </c>
      <c r="AU119" s="24">
        <f ca="1">+NAC_d!CU119</f>
        <v>0.33587194248584984</v>
      </c>
      <c r="AV119" s="24">
        <f ca="1">+NAC_d!CV119</f>
        <v>0.3371296535797077</v>
      </c>
      <c r="AW119" s="24">
        <f ca="1">+NAC_d!CW119</f>
        <v>0.33631601912483777</v>
      </c>
      <c r="AX119" s="24">
        <f ca="1">+NAC_d!CX119</f>
        <v>0.33602905139372941</v>
      </c>
      <c r="AY119" s="24">
        <f ca="1">+NAC_d!CY119</f>
        <v>0.33524535280647361</v>
      </c>
      <c r="AZ119" s="24">
        <f ca="1">+NAC_d!CZ119</f>
        <v>0.33693567066374563</v>
      </c>
      <c r="BA119" s="24">
        <f ca="1">+NAC_d!DA119</f>
        <v>0.33531372557377659</v>
      </c>
      <c r="BB119" s="24">
        <f ca="1">+NAC_d!DB119</f>
        <v>0.33674284653429742</v>
      </c>
      <c r="BC119" s="24">
        <f ca="1">+NAC_d!DC119</f>
        <v>0.33359484230324665</v>
      </c>
      <c r="BD119" s="24">
        <f t="shared" ref="BD119" ca="1" si="330">+MAX(AT119:BC119)</f>
        <v>0.33916872242918084</v>
      </c>
      <c r="BE119" s="24">
        <f t="shared" ref="BE119" ca="1" si="331">+MIN(AT119:BC119)</f>
        <v>0.33359484230324665</v>
      </c>
      <c r="BF119" s="24">
        <f t="shared" ref="BF119" ca="1" si="332">+BD119-BE119</f>
        <v>5.573880125934183E-3</v>
      </c>
      <c r="BG119" s="24">
        <f t="shared" ref="BG119" ca="1" si="333">+AVERAGE(BF107:BF119)</f>
        <v>1.4323128326043637E-2</v>
      </c>
      <c r="BI119" s="35">
        <f t="shared" ref="BI119" si="334">+AH119</f>
        <v>46174</v>
      </c>
      <c r="BJ119" s="164">
        <f t="shared" ref="BJ119" si="335">+AR119</f>
        <v>4.7820775897779916E-2</v>
      </c>
      <c r="BK119" s="164">
        <f t="shared" ref="BK119" ca="1" si="336">+BG119</f>
        <v>1.4323128326043637E-2</v>
      </c>
      <c r="BL119" t="b">
        <f t="shared" ref="BL119" ca="1" si="337">+BJ119&gt;BK119</f>
        <v>1</v>
      </c>
    </row>
    <row r="120" spans="1:64" x14ac:dyDescent="0.2">
      <c r="A120" s="35">
        <f>+NAC!A120</f>
        <v>46204</v>
      </c>
      <c r="B120" s="24">
        <f>+GBA_d!AA147</f>
        <v>2.2452475432590324E-2</v>
      </c>
      <c r="C120" s="24">
        <f>+PAM_d!$AA147</f>
        <v>2.0171562068669102E-2</v>
      </c>
      <c r="D120" s="24">
        <f>+NOA_d!$AA147</f>
        <v>2.0146628112228671E-2</v>
      </c>
      <c r="E120" s="24">
        <f>+NEA_d!$AA147</f>
        <v>2.0153029932107325E-2</v>
      </c>
      <c r="F120" s="24">
        <f>+CUY_d!$AA147</f>
        <v>1.9265068855823797E-2</v>
      </c>
      <c r="G120" s="24">
        <f>+PAT_d!$AA147</f>
        <v>2.1096798009973883E-2</v>
      </c>
      <c r="H120" s="24">
        <f t="shared" ref="H120" si="338">+MAX(B120:G120)</f>
        <v>2.2452475432590324E-2</v>
      </c>
      <c r="I120" s="24">
        <f t="shared" ref="I120" si="339">+MIN(B120:G120)</f>
        <v>1.9265068855823797E-2</v>
      </c>
      <c r="J120" s="24">
        <f t="shared" ref="J120" si="340">+H120-I120</f>
        <v>3.1874065767665272E-3</v>
      </c>
      <c r="K120" s="24">
        <f t="shared" ref="K120" si="341">+AVERAGE(J109:J120)</f>
        <v>7.6380009952348171E-3</v>
      </c>
      <c r="M120" s="24">
        <f ca="1">+NAC_d!CH120</f>
        <v>1.9775936901017754E-2</v>
      </c>
      <c r="N120" s="24">
        <f ca="1">+NAC_d!CI120</f>
        <v>2.0044693059352525E-2</v>
      </c>
      <c r="O120" s="24">
        <f ca="1">+NAC_d!CJ120</f>
        <v>2.0530580380979657E-2</v>
      </c>
      <c r="P120" s="24">
        <f ca="1">+NAC_d!CK120</f>
        <v>2.0473943986301979E-2</v>
      </c>
      <c r="Q120" s="24">
        <f ca="1">+NAC_d!CL120</f>
        <v>2.0604301185067397E-2</v>
      </c>
      <c r="R120" s="24">
        <f ca="1">+NAC_d!CM120</f>
        <v>2.0704161147715672E-2</v>
      </c>
      <c r="S120" s="24">
        <f ca="1">+NAC_d!CN120</f>
        <v>2.1157442096495505E-2</v>
      </c>
      <c r="T120" s="24">
        <f ca="1">+NAC_d!CO120</f>
        <v>2.1198396428284916E-2</v>
      </c>
      <c r="U120" s="24">
        <f ca="1">+NAC_d!CP120</f>
        <v>2.1754450310375928E-2</v>
      </c>
      <c r="V120" s="24">
        <f ca="1">+NAC_d!CQ120</f>
        <v>2.2529630051344229E-2</v>
      </c>
      <c r="W120" s="24">
        <f t="shared" ref="W120" ca="1" si="342">+MAX(M120:V120)</f>
        <v>2.2529630051344229E-2</v>
      </c>
      <c r="X120" s="24">
        <f t="shared" ref="X120" ca="1" si="343">+MIN(M120:V120)</f>
        <v>1.9775936901017754E-2</v>
      </c>
      <c r="Y120" s="24">
        <f t="shared" ref="Y120" ca="1" si="344">+W120-X120</f>
        <v>2.753693150326475E-3</v>
      </c>
      <c r="Z120" s="24">
        <f t="shared" ref="Z120" ca="1" si="345">+AVERAGE(Y109:Y120)</f>
        <v>2.4410527756290414E-3</v>
      </c>
      <c r="AB120" s="74">
        <f t="shared" ref="AB120" si="346">+A120</f>
        <v>46204</v>
      </c>
      <c r="AC120" s="75">
        <f t="shared" ref="AC120" si="347">+K120</f>
        <v>7.6380009952348171E-3</v>
      </c>
      <c r="AD120" s="75">
        <f t="shared" ref="AD120" ca="1" si="348">+Z120</f>
        <v>2.4410527756290414E-3</v>
      </c>
      <c r="AH120" s="35">
        <f t="shared" ref="AH120" si="349">+A120</f>
        <v>46204</v>
      </c>
      <c r="AI120" s="24">
        <f>+GBA_d!$AN147</f>
        <v>0.33815287042963749</v>
      </c>
      <c r="AJ120" s="24">
        <f>+PAM_d!$AN147</f>
        <v>0.33387476994036036</v>
      </c>
      <c r="AK120" s="24">
        <f>+NOA_d!$AN147</f>
        <v>0.35054943418248574</v>
      </c>
      <c r="AL120" s="24">
        <f>+NEA_d!$AN147</f>
        <v>0.37745635446189052</v>
      </c>
      <c r="AM120" s="24">
        <f>+CUY_d!$AN147</f>
        <v>0.34201565639680775</v>
      </c>
      <c r="AN120" s="24">
        <f>+PAT_d!$AN147</f>
        <v>0.32130744244575582</v>
      </c>
      <c r="AO120" s="24">
        <f t="shared" ref="AO120" si="350">+MAX(AI120:AN120)</f>
        <v>0.37745635446189052</v>
      </c>
      <c r="AP120" s="24">
        <f t="shared" ref="AP120" si="351">+MIN(AI120:AN120)</f>
        <v>0.32130744244575582</v>
      </c>
      <c r="AQ120" s="24">
        <f t="shared" ref="AQ120" si="352">+AO120-AP120</f>
        <v>5.61489120161347E-2</v>
      </c>
      <c r="AR120" s="24">
        <f t="shared" ref="AR120" si="353">+AVERAGE(AQ108:AQ120)</f>
        <v>4.6881333904522871E-2</v>
      </c>
      <c r="AT120" s="24">
        <f ca="1">+NAC_d!CT120</f>
        <v>0.34162716393904757</v>
      </c>
      <c r="AU120" s="24">
        <f ca="1">+NAC_d!CU120</f>
        <v>0.33836604516566493</v>
      </c>
      <c r="AV120" s="24">
        <f ca="1">+NAC_d!CV120</f>
        <v>0.34114864682418089</v>
      </c>
      <c r="AW120" s="24">
        <f ca="1">+NAC_d!CW120</f>
        <v>0.33844446364897762</v>
      </c>
      <c r="AX120" s="24">
        <f ca="1">+NAC_d!CX120</f>
        <v>0.33857779587760906</v>
      </c>
      <c r="AY120" s="24">
        <f ca="1">+NAC_d!CY120</f>
        <v>0.33774989183196591</v>
      </c>
      <c r="AZ120" s="24">
        <f ca="1">+NAC_d!CZ120</f>
        <v>0.33942366291325277</v>
      </c>
      <c r="BA120" s="24">
        <f ca="1">+NAC_d!DA120</f>
        <v>0.33778445631564602</v>
      </c>
      <c r="BB120" s="24">
        <f ca="1">+NAC_d!DB120</f>
        <v>0.33965363563172613</v>
      </c>
      <c r="BC120" s="24">
        <f ca="1">+NAC_d!DC120</f>
        <v>0.33688321450211345</v>
      </c>
      <c r="BD120" s="24">
        <f t="shared" ref="BD120" ca="1" si="354">+MAX(AT120:BC120)</f>
        <v>0.34162716393904757</v>
      </c>
      <c r="BE120" s="24">
        <f t="shared" ref="BE120" ca="1" si="355">+MIN(AT120:BC120)</f>
        <v>0.33688321450211345</v>
      </c>
      <c r="BF120" s="24">
        <f t="shared" ref="BF120" ca="1" si="356">+BD120-BE120</f>
        <v>4.7439494369341251E-3</v>
      </c>
      <c r="BG120" s="24">
        <f t="shared" ref="BG120" ca="1" si="357">+AVERAGE(BF108:BF120)</f>
        <v>1.2423471125963937E-2</v>
      </c>
      <c r="BI120" s="35">
        <f t="shared" ref="BI120" si="358">+AH120</f>
        <v>46204</v>
      </c>
      <c r="BJ120" s="164">
        <f t="shared" ref="BJ120" si="359">+AR120</f>
        <v>4.6881333904522871E-2</v>
      </c>
      <c r="BK120" s="164">
        <f t="shared" ref="BK120" ca="1" si="360">+BG120</f>
        <v>1.2423471125963937E-2</v>
      </c>
      <c r="BL120" t="b">
        <f t="shared" ref="BL120" ca="1" si="361">+BJ120&gt;BK120</f>
        <v>1</v>
      </c>
    </row>
    <row r="121" spans="1:64" x14ac:dyDescent="0.2">
      <c r="A121" s="35">
        <f>+NAC!A121</f>
        <v>46235</v>
      </c>
      <c r="B121" s="24">
        <f>+GBA_d!AA148</f>
        <v>1.6337884642828593E-2</v>
      </c>
      <c r="C121" s="24">
        <f>+PAM_d!$AA148</f>
        <v>1.6142116330712053E-2</v>
      </c>
      <c r="D121" s="24">
        <f>+NOA_d!$AA148</f>
        <v>1.7906353276627485E-2</v>
      </c>
      <c r="E121" s="24">
        <f>+NEA_d!$AA148</f>
        <v>1.8034688014931577E-2</v>
      </c>
      <c r="F121" s="24">
        <f>+CUY_d!$AA148</f>
        <v>1.6354427354244416E-2</v>
      </c>
      <c r="G121" s="24">
        <f>+PAT_d!$AA148</f>
        <v>1.7860824303987499E-2</v>
      </c>
      <c r="H121" s="24">
        <f t="shared" ref="H121" si="362">+MAX(B121:G121)</f>
        <v>1.8034688014931577E-2</v>
      </c>
      <c r="I121" s="24">
        <f t="shared" ref="I121" si="363">+MIN(B121:G121)</f>
        <v>1.6142116330712053E-2</v>
      </c>
      <c r="J121" s="24">
        <f t="shared" ref="J121" si="364">+H121-I121</f>
        <v>1.8925716842195239E-3</v>
      </c>
      <c r="K121" s="24">
        <f t="shared" ref="K121" si="365">+AVERAGE(J110:J121)</f>
        <v>7.4732297656494766E-3</v>
      </c>
      <c r="M121" s="24">
        <f ca="1">+NAC_d!CH121</f>
        <v>1.6669331349903782E-2</v>
      </c>
      <c r="N121" s="24">
        <f ca="1">+NAC_d!CI121</f>
        <v>1.6459496414247488E-2</v>
      </c>
      <c r="O121" s="24">
        <f ca="1">+NAC_d!CJ121</f>
        <v>1.6359553312868202E-2</v>
      </c>
      <c r="P121" s="24">
        <f ca="1">+NAC_d!CK121</f>
        <v>1.6416926907138141E-2</v>
      </c>
      <c r="Q121" s="24">
        <f ca="1">+NAC_d!CL121</f>
        <v>1.6539289380474997E-2</v>
      </c>
      <c r="R121" s="24">
        <f ca="1">+NAC_d!CM121</f>
        <v>1.6578499158026894E-2</v>
      </c>
      <c r="S121" s="24">
        <f ca="1">+NAC_d!CN121</f>
        <v>1.657405588229155E-2</v>
      </c>
      <c r="T121" s="24">
        <f ca="1">+NAC_d!CO121</f>
        <v>1.6449284691650412E-2</v>
      </c>
      <c r="U121" s="24">
        <f ca="1">+NAC_d!CP121</f>
        <v>1.6810946501160773E-2</v>
      </c>
      <c r="V121" s="24">
        <f ca="1">+NAC_d!CQ121</f>
        <v>1.660308296891988E-2</v>
      </c>
      <c r="W121" s="24">
        <f t="shared" ref="W121" ca="1" si="366">+MAX(M121:V121)</f>
        <v>1.6810946501160773E-2</v>
      </c>
      <c r="X121" s="24">
        <f t="shared" ref="X121" ca="1" si="367">+MIN(M121:V121)</f>
        <v>1.6359553312868202E-2</v>
      </c>
      <c r="Y121" s="24">
        <f t="shared" ref="Y121" ca="1" si="368">+W121-X121</f>
        <v>4.5139318829257036E-4</v>
      </c>
      <c r="Z121" s="24">
        <f t="shared" ref="Z121" ca="1" si="369">+AVERAGE(Y110:Y121)</f>
        <v>2.2842139510599138E-3</v>
      </c>
      <c r="AB121" s="74">
        <f t="shared" ref="AB121" si="370">+A121</f>
        <v>46235</v>
      </c>
      <c r="AC121" s="75">
        <f t="shared" ref="AC121" si="371">+K121</f>
        <v>7.4732297656494766E-3</v>
      </c>
      <c r="AD121" s="75">
        <f t="shared" ref="AD121" ca="1" si="372">+Z121</f>
        <v>2.2842139510599138E-3</v>
      </c>
      <c r="AH121" s="35">
        <f t="shared" ref="AH121" si="373">+A121</f>
        <v>46235</v>
      </c>
      <c r="AI121" s="24">
        <f>+GBA_d!$AN148</f>
        <v>0.33542740430690077</v>
      </c>
      <c r="AJ121" s="24">
        <f>+PAM_d!$AN148</f>
        <v>0.33077686833468967</v>
      </c>
      <c r="AK121" s="24">
        <f>+NOA_d!$AN148</f>
        <v>0.34683232179428947</v>
      </c>
      <c r="AL121" s="24">
        <f>+NEA_d!$AN148</f>
        <v>0.37800712980114093</v>
      </c>
      <c r="AM121" s="24">
        <f>+CUY_d!$AN148</f>
        <v>0.33525867514604291</v>
      </c>
      <c r="AN121" s="24">
        <f>+PAT_d!$AN148</f>
        <v>0.31892667948065423</v>
      </c>
      <c r="AO121" s="24">
        <f t="shared" ref="AO121" si="374">+MAX(AI121:AN121)</f>
        <v>0.37800712980114093</v>
      </c>
      <c r="AP121" s="24">
        <f t="shared" ref="AP121" si="375">+MIN(AI121:AN121)</f>
        <v>0.31892667948065423</v>
      </c>
      <c r="AQ121" s="24">
        <f t="shared" ref="AQ121" si="376">+AO121-AP121</f>
        <v>5.9080450320486699E-2</v>
      </c>
      <c r="AR121" s="24">
        <f t="shared" ref="AR121" si="377">+AVERAGE(AQ109:AQ121)</f>
        <v>4.549502817824199E-2</v>
      </c>
      <c r="AT121" s="24">
        <f ca="1">+NAC_d!CT121</f>
        <v>0.34092080955036352</v>
      </c>
      <c r="AU121" s="24">
        <f ca="1">+NAC_d!CU121</f>
        <v>0.33714873713071736</v>
      </c>
      <c r="AV121" s="24">
        <f ca="1">+NAC_d!CV121</f>
        <v>0.33879406453482264</v>
      </c>
      <c r="AW121" s="24">
        <f ca="1">+NAC_d!CW121</f>
        <v>0.33547504105186055</v>
      </c>
      <c r="AX121" s="24">
        <f ca="1">+NAC_d!CX121</f>
        <v>0.33595141414034746</v>
      </c>
      <c r="AY121" s="24">
        <f ca="1">+NAC_d!CY121</f>
        <v>0.33517897657206586</v>
      </c>
      <c r="AZ121" s="24">
        <f ca="1">+NAC_d!CZ121</f>
        <v>0.33593525440931726</v>
      </c>
      <c r="BA121" s="24">
        <f ca="1">+NAC_d!DA121</f>
        <v>0.33405046664703963</v>
      </c>
      <c r="BB121" s="24">
        <f ca="1">+NAC_d!DB121</f>
        <v>0.33606989408823207</v>
      </c>
      <c r="BC121" s="24">
        <f ca="1">+NAC_d!DC121</f>
        <v>0.33305380316750033</v>
      </c>
      <c r="BD121" s="24">
        <f t="shared" ref="BD121" ca="1" si="378">+MAX(AT121:BC121)</f>
        <v>0.34092080955036352</v>
      </c>
      <c r="BE121" s="24">
        <f t="shared" ref="BE121" ca="1" si="379">+MIN(AT121:BC121)</f>
        <v>0.33305380316750033</v>
      </c>
      <c r="BF121" s="24">
        <f t="shared" ref="BF121" ca="1" si="380">+BD121-BE121</f>
        <v>7.8670063828631953E-3</v>
      </c>
      <c r="BG121" s="24">
        <f t="shared" ref="BG121" ca="1" si="381">+AVERAGE(BF109:BF121)</f>
        <v>1.099688124402253E-2</v>
      </c>
      <c r="BI121" s="35">
        <f t="shared" ref="BI121" si="382">+AH121</f>
        <v>46235</v>
      </c>
      <c r="BJ121" s="164">
        <f t="shared" ref="BJ121" si="383">+AR121</f>
        <v>4.549502817824199E-2</v>
      </c>
      <c r="BK121" s="164">
        <f t="shared" ref="BK121" ca="1" si="384">+BG121</f>
        <v>1.099688124402253E-2</v>
      </c>
      <c r="BL121" t="b">
        <f t="shared" ref="BL121" ca="1" si="385">+BJ121&gt;BK121</f>
        <v>1</v>
      </c>
    </row>
    <row r="122" spans="1:64" x14ac:dyDescent="0.2">
      <c r="A122" s="35">
        <f>+NAC!A122</f>
        <v>46266</v>
      </c>
      <c r="B122" s="24">
        <f>+GBA_d!AA149</f>
        <v>2.0202546324493031E-2</v>
      </c>
      <c r="C122" s="24">
        <f>+PAM_d!$AA149</f>
        <v>1.9619007541669564E-2</v>
      </c>
      <c r="D122" s="24">
        <f>+NOA_d!$AA149</f>
        <v>1.8484902039463291E-2</v>
      </c>
      <c r="E122" s="24">
        <f>+NEA_d!$AA149</f>
        <v>1.7146503311788797E-2</v>
      </c>
      <c r="F122" s="24">
        <f>+CUY_d!$AA149</f>
        <v>1.8648459999623279E-2</v>
      </c>
      <c r="G122" s="24">
        <f>+PAT_d!$AA149</f>
        <v>1.3858312433406406E-2</v>
      </c>
      <c r="H122" s="24">
        <f t="shared" ref="H122" si="386">+MAX(B122:G122)</f>
        <v>2.0202546324493031E-2</v>
      </c>
      <c r="I122" s="24">
        <f t="shared" ref="I122" si="387">+MIN(B122:G122)</f>
        <v>1.3858312433406406E-2</v>
      </c>
      <c r="J122" s="24">
        <f t="shared" ref="J122" si="388">+H122-I122</f>
        <v>6.3442338910866258E-3</v>
      </c>
      <c r="K122" s="24">
        <f t="shared" ref="K122" si="389">+AVERAGE(J111:J122)</f>
        <v>7.5053347145532618E-3</v>
      </c>
      <c r="M122" s="24">
        <f ca="1">+NAC_d!CH122</f>
        <v>1.9130240888480587E-2</v>
      </c>
      <c r="N122" s="24">
        <f ca="1">+NAC_d!CI122</f>
        <v>1.9252869555615337E-2</v>
      </c>
      <c r="O122" s="24">
        <f ca="1">+NAC_d!CJ122</f>
        <v>1.9820860847450161E-2</v>
      </c>
      <c r="P122" s="24">
        <f ca="1">+NAC_d!CK122</f>
        <v>1.9143203101414041E-2</v>
      </c>
      <c r="Q122" s="24">
        <f ca="1">+NAC_d!CL122</f>
        <v>1.9525517738194109E-2</v>
      </c>
      <c r="R122" s="24">
        <f ca="1">+NAC_d!CM122</f>
        <v>1.9517424903342517E-2</v>
      </c>
      <c r="S122" s="24">
        <f ca="1">+NAC_d!CN122</f>
        <v>1.9354509248101559E-2</v>
      </c>
      <c r="T122" s="24">
        <f ca="1">+NAC_d!CO122</f>
        <v>1.9202752274726675E-2</v>
      </c>
      <c r="U122" s="24">
        <f ca="1">+NAC_d!CP122</f>
        <v>1.9283760219892532E-2</v>
      </c>
      <c r="V122" s="24">
        <f ca="1">+NAC_d!CQ122</f>
        <v>1.8893663042901743E-2</v>
      </c>
      <c r="W122" s="24">
        <f t="shared" ref="W122" ca="1" si="390">+MAX(M122:V122)</f>
        <v>1.9820860847450161E-2</v>
      </c>
      <c r="X122" s="24">
        <f t="shared" ref="X122" ca="1" si="391">+MIN(M122:V122)</f>
        <v>1.8893663042901743E-2</v>
      </c>
      <c r="Y122" s="24">
        <f t="shared" ref="Y122" ca="1" si="392">+W122-X122</f>
        <v>9.271978045484186E-4</v>
      </c>
      <c r="Z122" s="24">
        <f t="shared" ref="Z122" ca="1" si="393">+AVERAGE(Y111:Y122)</f>
        <v>2.2678598808111108E-3</v>
      </c>
      <c r="AB122" s="74">
        <f t="shared" ref="AB122" si="394">+A122</f>
        <v>46266</v>
      </c>
      <c r="AC122" s="75">
        <f t="shared" ref="AC122" si="395">+K122</f>
        <v>7.5053347145532618E-3</v>
      </c>
      <c r="AD122" s="75">
        <f t="shared" ref="AD122" ca="1" si="396">+Z122</f>
        <v>2.2678598808111108E-3</v>
      </c>
      <c r="AH122" s="35">
        <f t="shared" ref="AH122" si="397">+A122</f>
        <v>46266</v>
      </c>
      <c r="AI122" s="24">
        <f>+GBA_d!$AN149</f>
        <v>0.33436206267485535</v>
      </c>
      <c r="AJ122" s="24">
        <f>+PAM_d!$AN149</f>
        <v>0.33000569758299148</v>
      </c>
      <c r="AK122" s="24">
        <f>+NOA_d!$AN149</f>
        <v>0.34175887516436898</v>
      </c>
      <c r="AL122" s="24">
        <f>+NEA_d!$AN149</f>
        <v>0.3767466408692357</v>
      </c>
      <c r="AM122" s="24">
        <f>+CUY_d!$AN149</f>
        <v>0.33161595871849991</v>
      </c>
      <c r="AN122" s="24">
        <f>+PAT_d!$AN149</f>
        <v>0.3058171986402467</v>
      </c>
      <c r="AO122" s="24">
        <f t="shared" ref="AO122" si="398">+MAX(AI122:AN122)</f>
        <v>0.3767466408692357</v>
      </c>
      <c r="AP122" s="24">
        <f t="shared" ref="AP122" si="399">+MIN(AI122:AN122)</f>
        <v>0.3058171986402467</v>
      </c>
      <c r="AQ122" s="24">
        <f t="shared" ref="AQ122" si="400">+AO122-AP122</f>
        <v>7.0929442228989004E-2</v>
      </c>
      <c r="AR122" s="24">
        <f t="shared" ref="AR122" si="401">+AVERAGE(AQ110:AQ122)</f>
        <v>4.5178656422040303E-2</v>
      </c>
      <c r="AT122" s="24">
        <f ca="1">+NAC_d!CT122</f>
        <v>0.33952289623293352</v>
      </c>
      <c r="AU122" s="24">
        <f ca="1">+NAC_d!CU122</f>
        <v>0.33548483973469256</v>
      </c>
      <c r="AV122" s="24">
        <f ca="1">+NAC_d!CV122</f>
        <v>0.33683253260076351</v>
      </c>
      <c r="AW122" s="24">
        <f ca="1">+NAC_d!CW122</f>
        <v>0.33342941069665955</v>
      </c>
      <c r="AX122" s="24">
        <f ca="1">+NAC_d!CX122</f>
        <v>0.33428518148339292</v>
      </c>
      <c r="AY122" s="24">
        <f ca="1">+NAC_d!CY122</f>
        <v>0.33327687915036486</v>
      </c>
      <c r="AZ122" s="24">
        <f ca="1">+NAC_d!CZ122</f>
        <v>0.33355152025407553</v>
      </c>
      <c r="BA122" s="24">
        <f ca="1">+NAC_d!DA122</f>
        <v>0.33176690583540447</v>
      </c>
      <c r="BB122" s="24">
        <f ca="1">+NAC_d!DB122</f>
        <v>0.33368718655455987</v>
      </c>
      <c r="BC122" s="24">
        <f ca="1">+NAC_d!DC122</f>
        <v>0.33029229651916858</v>
      </c>
      <c r="BD122" s="24">
        <f t="shared" ref="BD122" ca="1" si="402">+MAX(AT122:BC122)</f>
        <v>0.33952289623293352</v>
      </c>
      <c r="BE122" s="24">
        <f t="shared" ref="BE122" ca="1" si="403">+MIN(AT122:BC122)</f>
        <v>0.33029229651916858</v>
      </c>
      <c r="BF122" s="24">
        <f t="shared" ref="BF122" ca="1" si="404">+BD122-BE122</f>
        <v>9.230599713764942E-3</v>
      </c>
      <c r="BG122" s="24">
        <f t="shared" ref="BG122" ca="1" si="405">+AVERAGE(BF110:BF122)</f>
        <v>9.5363671765856892E-3</v>
      </c>
      <c r="BI122" s="35">
        <f t="shared" ref="BI122" si="406">+AH122</f>
        <v>46266</v>
      </c>
      <c r="BJ122" s="164">
        <f t="shared" ref="BJ122" si="407">+AR122</f>
        <v>4.5178656422040303E-2</v>
      </c>
      <c r="BK122" s="164">
        <f t="shared" ref="BK122" ca="1" si="408">+BG122</f>
        <v>9.5363671765856892E-3</v>
      </c>
      <c r="BL122" t="b">
        <f t="shared" ref="BL122" ca="1" si="409">+BJ122&gt;BK122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5" defaultRowHeight="15" x14ac:dyDescent="0.2"/>
  <cols>
    <col min="1" max="1" width="47.6640625" style="59" bestFit="1" customWidth="1"/>
  </cols>
  <sheetData>
    <row r="2" spans="1:13" ht="16" thickBot="1" x14ac:dyDescent="0.25">
      <c r="A2" s="58" t="s">
        <v>201</v>
      </c>
    </row>
    <row r="3" spans="1:13" x14ac:dyDescent="0.2">
      <c r="A3" s="60"/>
    </row>
    <row r="4" spans="1:13" x14ac:dyDescent="0.2">
      <c r="A4" s="60"/>
    </row>
    <row r="5" spans="1:13" s="62" customFormat="1" ht="36" x14ac:dyDescent="0.2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">
      <c r="A6" s="60" t="s">
        <v>38</v>
      </c>
      <c r="B6" s="56">
        <f>+GBA!CI$6</f>
        <v>3.9211159800849247</v>
      </c>
      <c r="C6" s="56">
        <f>+GBA!CJ$6</f>
        <v>0.36441126518631412</v>
      </c>
      <c r="D6" s="56">
        <f>+GBA!CK$6</f>
        <v>1.1631957518570573</v>
      </c>
      <c r="E6" s="56">
        <f>+GBA!CL$6</f>
        <v>1.2650895073202169</v>
      </c>
      <c r="F6" s="56">
        <f>+GBA!CM$6</f>
        <v>0.87582005021197851</v>
      </c>
      <c r="G6" s="56">
        <f>+GBA!CN$6</f>
        <v>1.3657770983794337</v>
      </c>
      <c r="H6" s="56">
        <f>+GBA!CO$6</f>
        <v>1.6914002013845668</v>
      </c>
      <c r="I6" s="56">
        <f>+GBA!CP$6</f>
        <v>0.35941939757105074</v>
      </c>
      <c r="J6" s="56">
        <f>+GBA!CQ$6</f>
        <v>1.0260341591806676</v>
      </c>
      <c r="K6" s="56">
        <f>+GBA!CR$6</f>
        <v>0.35837334064462351</v>
      </c>
      <c r="L6" s="56">
        <f>+GBA!CS$6</f>
        <v>1.672034721726317</v>
      </c>
      <c r="M6" s="56">
        <f>+GBA!CT$6</f>
        <v>0.51357162700728665</v>
      </c>
    </row>
    <row r="7" spans="1:13" x14ac:dyDescent="0.2">
      <c r="A7" s="60" t="s">
        <v>128</v>
      </c>
      <c r="B7" s="56">
        <f>+PAT!CI$6</f>
        <v>4.3391431318799407</v>
      </c>
      <c r="C7" s="56">
        <f>+PAT!CJ$6</f>
        <v>0.38747733853683081</v>
      </c>
      <c r="D7" s="56">
        <f>+PAT!CK$6</f>
        <v>1.5748031690250113</v>
      </c>
      <c r="E7" s="56">
        <f>+PAT!CL$6</f>
        <v>1.2473028199762748</v>
      </c>
      <c r="F7" s="56">
        <f>+PAT!CM$6</f>
        <v>0.96289206967790453</v>
      </c>
      <c r="G7" s="56">
        <f>+PAT!CN$6</f>
        <v>0.79876763392222383</v>
      </c>
      <c r="H7" s="56">
        <f>+PAT!CO$6</f>
        <v>2.235281935450053</v>
      </c>
      <c r="I7" s="56">
        <f>+PAT!CP$6</f>
        <v>0.32770914091924658</v>
      </c>
      <c r="J7" s="56">
        <f>+PAT!CQ$6</f>
        <v>0.9573774520710524</v>
      </c>
      <c r="K7" s="56">
        <f>+PAT!CR$6</f>
        <v>0.14445213940684951</v>
      </c>
      <c r="L7" s="56">
        <f>+PAT!CS$6</f>
        <v>0.74872909140045862</v>
      </c>
      <c r="M7" s="56">
        <f>+PAT!CT$6</f>
        <v>0.50776968412907841</v>
      </c>
    </row>
    <row r="8" spans="1:13" x14ac:dyDescent="0.2">
      <c r="A8" s="60" t="s">
        <v>40</v>
      </c>
      <c r="B8" s="56">
        <f>+NOA!CI$6</f>
        <v>5.2231539858703435</v>
      </c>
      <c r="C8" s="56">
        <f>+NOA!CJ$6</f>
        <v>0.32432009886806556</v>
      </c>
      <c r="D8" s="56">
        <f>+NOA!CK$6</f>
        <v>1.3643286340734737</v>
      </c>
      <c r="E8" s="56">
        <f>+NOA!CL$6</f>
        <v>0.9585704870349715</v>
      </c>
      <c r="F8" s="56">
        <f>+NOA!CM$6</f>
        <v>0.79809601534954</v>
      </c>
      <c r="G8" s="56">
        <f>+NOA!CN$6</f>
        <v>1.0291908939760692</v>
      </c>
      <c r="H8" s="56">
        <f>+NOA!CO$6</f>
        <v>1.2345116838424552</v>
      </c>
      <c r="I8" s="56">
        <f>+NOA!CP$6</f>
        <v>0.31795855840761028</v>
      </c>
      <c r="J8" s="56">
        <f>+NOA!CQ$6</f>
        <v>0.69293298551670424</v>
      </c>
      <c r="K8" s="56">
        <f>+NOA!CR$6</f>
        <v>0.18992412594702915</v>
      </c>
      <c r="L8" s="56">
        <f>+NOA!CS$6</f>
        <v>1.1883113117714961</v>
      </c>
      <c r="M8" s="56">
        <f>+NOA!CT$6</f>
        <v>0.48787603775584298</v>
      </c>
    </row>
    <row r="9" spans="1:13" x14ac:dyDescent="0.2">
      <c r="A9" s="60" t="s">
        <v>41</v>
      </c>
      <c r="B9" s="56">
        <f>+NEA!CI$6</f>
        <v>5.1467896013553247</v>
      </c>
      <c r="C9" s="56">
        <f>+NEA!CJ$6</f>
        <v>0.4047748178953462</v>
      </c>
      <c r="D9" s="56">
        <f>+NEA!CK$6</f>
        <v>1.2495541343213989</v>
      </c>
      <c r="E9" s="56">
        <f>+NEA!CL$6</f>
        <v>1.0613253957604198</v>
      </c>
      <c r="F9" s="56">
        <f>+NEA!CM$6</f>
        <v>1.0360155800624831</v>
      </c>
      <c r="G9" s="56">
        <f>+NEA!CN$6</f>
        <v>0.85704837421508984</v>
      </c>
      <c r="H9" s="56">
        <f>+NEA!CO$6</f>
        <v>1.5959554147972816</v>
      </c>
      <c r="I9" s="56">
        <f>+NEA!CP$6</f>
        <v>0.3428202740188197</v>
      </c>
      <c r="J9" s="56">
        <f>+NEA!CQ$6</f>
        <v>0.7358025129162975</v>
      </c>
      <c r="K9" s="56">
        <f>+NEA!CR$6</f>
        <v>9.8663248784063559E-2</v>
      </c>
      <c r="L9" s="56">
        <f>+NEA!CS$6</f>
        <v>0.67483160304389955</v>
      </c>
      <c r="M9" s="56">
        <f>+NEA!CT$6</f>
        <v>0.48374330671521154</v>
      </c>
    </row>
    <row r="10" spans="1:13" x14ac:dyDescent="0.2">
      <c r="A10" s="60" t="s">
        <v>129</v>
      </c>
      <c r="B10" s="56">
        <f>+CUY!CI$6</f>
        <v>4.3809256115326702</v>
      </c>
      <c r="C10" s="56">
        <f>+CUY!CJ$6</f>
        <v>0.36215296940803876</v>
      </c>
      <c r="D10" s="56">
        <f>+CUY!CK$6</f>
        <v>1.2482061545149001</v>
      </c>
      <c r="E10" s="56">
        <f>+CUY!CL$6</f>
        <v>1.1225213153561635</v>
      </c>
      <c r="F10" s="56">
        <f>+CUY!CM$6</f>
        <v>0.81273997952112431</v>
      </c>
      <c r="G10" s="56">
        <f>+CUY!CN$6</f>
        <v>1.2706338325701758</v>
      </c>
      <c r="H10" s="56">
        <f>+CUY!CO$6</f>
        <v>1.8821147196565469</v>
      </c>
      <c r="I10" s="56">
        <f>+CUY!CP$6</f>
        <v>0.27615165384744472</v>
      </c>
      <c r="J10" s="56">
        <f>+CUY!CQ$6</f>
        <v>0.79384848082233905</v>
      </c>
      <c r="K10" s="56">
        <f>+CUY!CR$6</f>
        <v>0.16057080470899782</v>
      </c>
      <c r="L10" s="56">
        <f>+CUY!CS$6</f>
        <v>1.0142830376345755</v>
      </c>
      <c r="M10" s="56">
        <f>+CUY!CT$6</f>
        <v>0.50563641388236569</v>
      </c>
    </row>
    <row r="11" spans="1:13" x14ac:dyDescent="0.2">
      <c r="A11" s="60" t="s">
        <v>130</v>
      </c>
      <c r="B11" s="56">
        <f>+PAT!CI$6</f>
        <v>4.3391431318799407</v>
      </c>
      <c r="C11" s="56">
        <f>+PAT!CJ$6</f>
        <v>0.38747733853683081</v>
      </c>
      <c r="D11" s="56">
        <f>+PAT!CK$6</f>
        <v>1.5748031690250113</v>
      </c>
      <c r="E11" s="56">
        <f>+PAT!CL$6</f>
        <v>1.2473028199762748</v>
      </c>
      <c r="F11" s="56">
        <f>+PAT!CM$6</f>
        <v>0.96289206967790453</v>
      </c>
      <c r="G11" s="56">
        <f>+PAT!CN$6</f>
        <v>0.79876763392222383</v>
      </c>
      <c r="H11" s="56">
        <f>+PAT!CO$6</f>
        <v>2.235281935450053</v>
      </c>
      <c r="I11" s="56">
        <f>+PAT!CP$6</f>
        <v>0.32770914091924658</v>
      </c>
      <c r="J11" s="56">
        <f>+PAT!CQ$6</f>
        <v>0.9573774520710524</v>
      </c>
      <c r="K11" s="56">
        <f>+PAT!CR$6</f>
        <v>0.14445213940684951</v>
      </c>
      <c r="L11" s="56">
        <f>+PAT!CS$6</f>
        <v>0.74872909140045862</v>
      </c>
      <c r="M11" s="56">
        <f>+PAT!CT$6</f>
        <v>0.50776968412907841</v>
      </c>
    </row>
    <row r="12" spans="1:13" x14ac:dyDescent="0.2">
      <c r="A12" s="60"/>
    </row>
    <row r="13" spans="1:13" x14ac:dyDescent="0.2">
      <c r="A13" s="60"/>
    </row>
    <row r="14" spans="1:13" x14ac:dyDescent="0.2">
      <c r="A14" s="60"/>
    </row>
    <row r="15" spans="1:13" x14ac:dyDescent="0.2">
      <c r="A15" s="60"/>
    </row>
    <row r="16" spans="1:13" x14ac:dyDescent="0.2">
      <c r="A16" s="60"/>
    </row>
    <row r="17" spans="1:1" x14ac:dyDescent="0.2">
      <c r="A17" s="60"/>
    </row>
    <row r="18" spans="1:1" x14ac:dyDescent="0.2">
      <c r="A18" s="60"/>
    </row>
    <row r="19" spans="1:1" x14ac:dyDescent="0.2">
      <c r="A19" s="60"/>
    </row>
    <row r="20" spans="1:1" x14ac:dyDescent="0.2">
      <c r="A20" s="60"/>
    </row>
    <row r="21" spans="1:1" x14ac:dyDescent="0.2">
      <c r="A21" s="60"/>
    </row>
    <row r="22" spans="1:1" x14ac:dyDescent="0.2">
      <c r="A22" s="60"/>
    </row>
    <row r="23" spans="1:1" x14ac:dyDescent="0.2">
      <c r="A23" s="60"/>
    </row>
    <row r="24" spans="1:1" x14ac:dyDescent="0.2">
      <c r="A24" s="60"/>
    </row>
    <row r="25" spans="1:1" x14ac:dyDescent="0.2">
      <c r="A25" s="60"/>
    </row>
    <row r="26" spans="1:1" x14ac:dyDescent="0.2">
      <c r="A26" s="60"/>
    </row>
    <row r="27" spans="1:1" x14ac:dyDescent="0.2">
      <c r="A27" s="60"/>
    </row>
    <row r="28" spans="1:1" x14ac:dyDescent="0.2">
      <c r="A28" s="60"/>
    </row>
    <row r="29" spans="1:1" x14ac:dyDescent="0.2">
      <c r="A29" s="60"/>
    </row>
    <row r="30" spans="1:1" x14ac:dyDescent="0.2">
      <c r="A30" s="60"/>
    </row>
    <row r="31" spans="1:1" x14ac:dyDescent="0.2">
      <c r="A31" s="60"/>
    </row>
    <row r="32" spans="1:1" x14ac:dyDescent="0.2">
      <c r="A32" s="60"/>
    </row>
    <row r="33" spans="1:1" x14ac:dyDescent="0.2">
      <c r="A33" s="60"/>
    </row>
    <row r="34" spans="1:1" x14ac:dyDescent="0.2">
      <c r="A34" s="60"/>
    </row>
    <row r="35" spans="1:1" x14ac:dyDescent="0.2">
      <c r="A35" s="60"/>
    </row>
    <row r="36" spans="1:1" x14ac:dyDescent="0.2">
      <c r="A36" s="60"/>
    </row>
    <row r="37" spans="1:1" x14ac:dyDescent="0.2">
      <c r="A37" s="60"/>
    </row>
    <row r="38" spans="1:1" x14ac:dyDescent="0.2">
      <c r="A38" s="60"/>
    </row>
    <row r="39" spans="1:1" x14ac:dyDescent="0.2">
      <c r="A39" s="60"/>
    </row>
    <row r="40" spans="1:1" x14ac:dyDescent="0.2">
      <c r="A40" s="60"/>
    </row>
    <row r="41" spans="1:1" x14ac:dyDescent="0.2">
      <c r="A41" s="60"/>
    </row>
    <row r="42" spans="1:1" x14ac:dyDescent="0.2">
      <c r="A42" s="60"/>
    </row>
    <row r="43" spans="1:1" x14ac:dyDescent="0.2">
      <c r="A43" s="60"/>
    </row>
    <row r="44" spans="1:1" x14ac:dyDescent="0.2">
      <c r="A44" s="60"/>
    </row>
    <row r="45" spans="1:1" x14ac:dyDescent="0.2">
      <c r="A45" s="60"/>
    </row>
    <row r="46" spans="1:1" x14ac:dyDescent="0.2">
      <c r="A46" s="60"/>
    </row>
    <row r="47" spans="1:1" x14ac:dyDescent="0.2">
      <c r="A47" s="60"/>
    </row>
    <row r="48" spans="1:1" x14ac:dyDescent="0.2">
      <c r="A48" s="60"/>
    </row>
    <row r="49" spans="1:1" x14ac:dyDescent="0.2">
      <c r="A49" s="60"/>
    </row>
    <row r="50" spans="1:1" x14ac:dyDescent="0.2">
      <c r="A50" s="60"/>
    </row>
    <row r="51" spans="1:1" x14ac:dyDescent="0.2">
      <c r="A51" s="60"/>
    </row>
    <row r="52" spans="1:1" x14ac:dyDescent="0.2">
      <c r="A52" s="60"/>
    </row>
    <row r="53" spans="1:1" x14ac:dyDescent="0.2">
      <c r="A53" s="60"/>
    </row>
    <row r="54" spans="1:1" x14ac:dyDescent="0.2">
      <c r="A54" s="60"/>
    </row>
    <row r="55" spans="1:1" x14ac:dyDescent="0.2">
      <c r="A55" s="60"/>
    </row>
    <row r="56" spans="1:1" x14ac:dyDescent="0.2">
      <c r="A56" s="60"/>
    </row>
    <row r="57" spans="1:1" x14ac:dyDescent="0.2">
      <c r="A57" s="60"/>
    </row>
    <row r="58" spans="1:1" x14ac:dyDescent="0.2">
      <c r="A58" s="60"/>
    </row>
    <row r="59" spans="1:1" x14ac:dyDescent="0.2">
      <c r="A59" s="60"/>
    </row>
    <row r="60" spans="1:1" x14ac:dyDescent="0.2">
      <c r="A60" s="60"/>
    </row>
    <row r="61" spans="1:1" x14ac:dyDescent="0.2">
      <c r="A61" s="60"/>
    </row>
    <row r="62" spans="1:1" x14ac:dyDescent="0.2">
      <c r="A62" s="60"/>
    </row>
    <row r="63" spans="1:1" x14ac:dyDescent="0.2">
      <c r="A63" s="60"/>
    </row>
    <row r="64" spans="1:1" x14ac:dyDescent="0.2">
      <c r="A64" s="60"/>
    </row>
    <row r="65" spans="1:1" x14ac:dyDescent="0.2">
      <c r="A65" s="60"/>
    </row>
    <row r="66" spans="1:1" x14ac:dyDescent="0.2">
      <c r="A66" s="60"/>
    </row>
    <row r="67" spans="1:1" x14ac:dyDescent="0.2">
      <c r="A67" s="60"/>
    </row>
    <row r="68" spans="1:1" x14ac:dyDescent="0.2">
      <c r="A68" s="60"/>
    </row>
    <row r="69" spans="1:1" x14ac:dyDescent="0.2">
      <c r="A69" s="60"/>
    </row>
    <row r="70" spans="1:1" x14ac:dyDescent="0.2">
      <c r="A70" s="60"/>
    </row>
    <row r="71" spans="1:1" x14ac:dyDescent="0.2">
      <c r="A71" s="60"/>
    </row>
    <row r="72" spans="1:1" x14ac:dyDescent="0.2">
      <c r="A72" s="60"/>
    </row>
    <row r="73" spans="1:1" x14ac:dyDescent="0.2">
      <c r="A73" s="60"/>
    </row>
    <row r="74" spans="1:1" x14ac:dyDescent="0.2">
      <c r="A74" s="60"/>
    </row>
    <row r="75" spans="1:1" x14ac:dyDescent="0.2">
      <c r="A75" s="60"/>
    </row>
    <row r="76" spans="1:1" x14ac:dyDescent="0.2">
      <c r="A76" s="60"/>
    </row>
    <row r="77" spans="1:1" x14ac:dyDescent="0.2">
      <c r="A77" s="60"/>
    </row>
    <row r="78" spans="1:1" x14ac:dyDescent="0.2">
      <c r="A78" s="60"/>
    </row>
    <row r="79" spans="1:1" x14ac:dyDescent="0.2">
      <c r="A79" s="60"/>
    </row>
    <row r="80" spans="1:1" x14ac:dyDescent="0.2">
      <c r="A80" s="60"/>
    </row>
    <row r="81" spans="1:1" x14ac:dyDescent="0.2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23"/>
  <sheetViews>
    <sheetView zoomScale="117" zoomScaleNormal="100" workbookViewId="0">
      <pane ySplit="5" topLeftCell="A105" activePane="bottomLeft" state="frozen"/>
      <selection pane="bottomLeft" activeCell="E126" sqref="E126"/>
    </sheetView>
  </sheetViews>
  <sheetFormatPr baseColWidth="10" defaultColWidth="11.5" defaultRowHeight="15" x14ac:dyDescent="0.2"/>
  <cols>
    <col min="2" max="2" width="7.5" bestFit="1" customWidth="1"/>
    <col min="3" max="3" width="12" bestFit="1" customWidth="1"/>
    <col min="4" max="4" width="10" bestFit="1" customWidth="1"/>
    <col min="5" max="5" width="3.6640625" customWidth="1"/>
    <col min="6" max="6" width="7.5" bestFit="1" customWidth="1"/>
    <col min="7" max="7" width="12.6640625" bestFit="1" customWidth="1"/>
    <col min="8" max="8" width="9.83203125" bestFit="1" customWidth="1"/>
    <col min="9" max="9" width="3.6640625" customWidth="1"/>
    <col min="10" max="10" width="7.5" bestFit="1" customWidth="1"/>
    <col min="11" max="11" width="12.6640625" bestFit="1" customWidth="1"/>
    <col min="12" max="12" width="10.6640625" bestFit="1" customWidth="1"/>
    <col min="13" max="13" width="3.6640625" customWidth="1"/>
    <col min="14" max="15" width="7.6640625" style="36" customWidth="1"/>
    <col min="16" max="16" width="3.6640625" customWidth="1"/>
    <col min="18" max="18" width="12" bestFit="1" customWidth="1"/>
    <col min="19" max="19" width="11.83203125" bestFit="1" customWidth="1"/>
    <col min="20" max="20" width="3.6640625" customWidth="1"/>
    <col min="21" max="21" width="7.5" bestFit="1" customWidth="1"/>
    <col min="22" max="22" width="13.6640625" bestFit="1" customWidth="1"/>
    <col min="23" max="23" width="12.6640625" bestFit="1" customWidth="1"/>
    <col min="24" max="24" width="14.83203125" bestFit="1" customWidth="1"/>
    <col min="25" max="25" width="13.83203125" bestFit="1" customWidth="1"/>
    <col min="28" max="28" width="11.83203125" bestFit="1" customWidth="1"/>
  </cols>
  <sheetData>
    <row r="1" spans="2:44" ht="16" thickBot="1" x14ac:dyDescent="0.25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6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6" thickBot="1" x14ac:dyDescent="0.25">
      <c r="B2" s="253" t="s">
        <v>205</v>
      </c>
      <c r="C2" s="253"/>
      <c r="D2" s="253"/>
      <c r="F2" s="253" t="s">
        <v>206</v>
      </c>
      <c r="G2" s="253"/>
      <c r="H2" s="253"/>
      <c r="J2" s="253" t="s">
        <v>207</v>
      </c>
      <c r="K2" s="253"/>
      <c r="L2" s="253"/>
      <c r="M2" s="36"/>
      <c r="N2" s="77" t="s">
        <v>208</v>
      </c>
      <c r="O2" s="78">
        <f>+MAX('F10.12.17data'!$A$5:$A$4000)</f>
        <v>46266</v>
      </c>
      <c r="P2" s="35"/>
      <c r="R2" t="s">
        <v>209</v>
      </c>
      <c r="S2" t="s">
        <v>210</v>
      </c>
      <c r="U2" s="254" t="s">
        <v>211</v>
      </c>
      <c r="V2" s="254"/>
      <c r="W2" s="254"/>
      <c r="X2" s="254"/>
      <c r="Y2" s="254"/>
      <c r="AA2" s="33"/>
      <c r="AB2" s="33"/>
    </row>
    <row r="3" spans="2:44" ht="16" thickBot="1" x14ac:dyDescent="0.25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6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6" thickBot="1" x14ac:dyDescent="0.25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1"/>
      <c r="O5" s="211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12406.783338200927</v>
      </c>
      <c r="S6" cm="1">
        <f t="array" ref="S6">+INDEX('F10.12.17data'!$I$4:$O$4000,MATCH('Para R'!$O$2,'F10.12.17data'!$A$4:$A$4000,0),1+MATCH('Para R'!$Q6,'F10.12.17data'!$B$4:$G$4,0))</f>
        <v>3096.5326452023837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0.99999999999999989</v>
      </c>
      <c r="AA6" t="s">
        <v>38</v>
      </c>
      <c r="AB6" s="52">
        <f>+HLOOKUP('Para R'!$AA6,F19data!$C$8:$H$9,2,FALSE)</f>
        <v>1.5608078376762539E-3</v>
      </c>
      <c r="AC6" s="52">
        <f>+HLOOKUP('Para R'!$AA6,F19data!$C$12:$H$13,2,FALSE)</f>
        <v>-8.2121292847584448E-4</v>
      </c>
      <c r="AD6" s="52">
        <f ca="1">+HLOOKUP('Para R'!$AA6,F19data!$C$20:$H$21,2,FALSE)</f>
        <v>9.4667968750002274E-2</v>
      </c>
      <c r="AE6" s="52">
        <f ca="1">+HLOOKUP('Para R'!$AA6,F19data!$C$24:$H$25,2,FALSE)</f>
        <v>-0.32390477743651402</v>
      </c>
      <c r="AF6" s="52">
        <f>+HLOOKUP('Para R'!$AA6,F19data!$C$16:$H$17,2,FALSE)</f>
        <v>-1.4791621063572347E-3</v>
      </c>
      <c r="AH6" s="191">
        <f>+O2</f>
        <v>46266</v>
      </c>
      <c r="AI6" t="s">
        <v>231</v>
      </c>
      <c r="AJ6">
        <v>1</v>
      </c>
      <c r="AK6">
        <f ca="1">+VLOOKUP($AH$6,NAC_d!$CG:$CQ,1+$AJ6,FALSE)*100</f>
        <v>1.9130240888480587</v>
      </c>
      <c r="AL6">
        <f ca="1">+VLOOKUP($AH$6,NAC_d!$CS:$DC,1+$AJ6,FALSE)*100</f>
        <v>33.952289623293353</v>
      </c>
      <c r="AN6" s="35">
        <f>AH6</f>
        <v>46266</v>
      </c>
      <c r="AO6" t="s">
        <v>244</v>
      </c>
      <c r="AP6">
        <v>1</v>
      </c>
      <c r="AQ6">
        <f ca="1">+VLOOKUP($AN$6,quint_new!$H:$N,1+$AP6,FALSE)*100</f>
        <v>1.9191474045660684</v>
      </c>
      <c r="AR6">
        <f ca="1">+VLOOKUP($AN$6,quint_new!$O:$U,1+$AP6,FALSE)*100</f>
        <v>33.750337176435941</v>
      </c>
    </row>
    <row r="7" spans="2:44" x14ac:dyDescent="0.2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7.2768323853233952E-4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12567.014854146717</v>
      </c>
      <c r="S7" cm="1">
        <f t="array" ref="S7">+INDEX('F10.12.17data'!$I$4:$O$4000,MATCH('Para R'!$O$2,'F10.12.17data'!$A$4:$A$4000,0),1+MATCH('Para R'!$Q7,'F10.12.17data'!$B$4:$G$4,0))</f>
        <v>2945.1484514416638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1.0007170866999227</v>
      </c>
      <c r="AA7" t="s">
        <v>128</v>
      </c>
      <c r="AB7" s="52">
        <f>+HLOOKUP('Para R'!$AA7,F19data!$C$8:$H$9,2,FALSE)</f>
        <v>4.12593970294483E-4</v>
      </c>
      <c r="AC7" s="52">
        <f>+HLOOKUP('Para R'!$AA7,F19data!$C$12:$H$13,2,FALSE)</f>
        <v>2.8181051395152512E-4</v>
      </c>
      <c r="AD7" s="52">
        <f ca="1">+HLOOKUP('Para R'!$AA7,F19data!$C$20:$H$21,2,FALSE)</f>
        <v>-0.23372070312500171</v>
      </c>
      <c r="AE7" s="52">
        <f ca="1">+HLOOKUP('Para R'!$AA7,F19data!$C$24:$H$25,2,FALSE)</f>
        <v>-0.14530020868969018</v>
      </c>
      <c r="AF7" s="52">
        <f>+HLOOKUP('Para R'!$AA7,F19data!$C$16:$H$17,2,FALSE)</f>
        <v>2.755503844940943E-3</v>
      </c>
      <c r="AH7" s="191">
        <f>+AH6</f>
        <v>46266</v>
      </c>
      <c r="AJ7">
        <f>+AJ6+1</f>
        <v>2</v>
      </c>
      <c r="AK7">
        <f ca="1">+VLOOKUP($AH$6,NAC_d!$CG:$CQ,1+$AJ7,FALSE)*100</f>
        <v>1.9252869555615337</v>
      </c>
      <c r="AL7">
        <f ca="1">+VLOOKUP($AH$6,NAC_d!$CS:$DC,1+$AJ7,FALSE)*100</f>
        <v>33.54848397346926</v>
      </c>
      <c r="AN7" s="35">
        <f>AH7</f>
        <v>46266</v>
      </c>
      <c r="AP7">
        <v>2</v>
      </c>
      <c r="AQ7">
        <f ca="1">+VLOOKUP($AN$6,quint_new!$H:$N,1+$AP7,FALSE)*100</f>
        <v>1.9482900379665713</v>
      </c>
      <c r="AR7">
        <f ca="1">+VLOOKUP($AN$6,quint_new!$O:$U,1+$AP7,FALSE)*100</f>
        <v>33.513372965123352</v>
      </c>
    </row>
    <row r="8" spans="2:44" x14ac:dyDescent="0.2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-1.8907964210512773E-4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13086.248660809264</v>
      </c>
      <c r="S8" cm="1">
        <f t="array" ref="S8">+INDEX('F10.12.17data'!$I$4:$O$4000,MATCH('Para R'!$O$2,'F10.12.17data'!$A$4:$A$4000,0),1+MATCH('Para R'!$Q8,'F10.12.17data'!$B$4:$G$4,0))</f>
        <v>2973.6637695802406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0.99981682917774251</v>
      </c>
      <c r="AA8" t="s">
        <v>40</v>
      </c>
      <c r="AB8" s="52">
        <f>+HLOOKUP('Para R'!$AA8,F19data!$C$8:$H$9,2,FALSE)</f>
        <v>-1.3805906168009815E-3</v>
      </c>
      <c r="AC8" s="52">
        <f>+HLOOKUP('Para R'!$AA8,F19data!$C$12:$H$13,2,FALSE)</f>
        <v>-5.993742477586707E-3</v>
      </c>
      <c r="AD8" s="52">
        <f ca="1">+HLOOKUP('Para R'!$AA8,F19data!$C$20:$H$21,2,FALSE)</f>
        <v>-0.99690429687500171</v>
      </c>
      <c r="AE8" s="52">
        <f ca="1">+HLOOKUP('Para R'!$AA8,F19data!$C$24:$H$25,2,FALSE)</f>
        <v>-0.7934654447516607</v>
      </c>
      <c r="AF8" s="52">
        <f>+HLOOKUP('Para R'!$AA8,F19data!$C$16:$H$17,2,FALSE)</f>
        <v>6.249065403269416E-3</v>
      </c>
      <c r="AH8" s="191">
        <f t="shared" ref="AH8:AH15" si="2">+AH7</f>
        <v>46266</v>
      </c>
      <c r="AJ8">
        <f t="shared" ref="AJ8:AJ15" si="3">+AJ7+1</f>
        <v>3</v>
      </c>
      <c r="AK8">
        <f ca="1">+VLOOKUP($AH$6,NAC_d!$CG:$CQ,1+$AJ8,FALSE)*100</f>
        <v>1.9820860847450161</v>
      </c>
      <c r="AL8">
        <f ca="1">+VLOOKUP($AH$6,NAC_d!$CS:$DC,1+$AJ8,FALSE)*100</f>
        <v>33.683253260076349</v>
      </c>
      <c r="AN8" s="35">
        <f t="shared" ref="AN8:AN10" si="4">AH8</f>
        <v>46266</v>
      </c>
      <c r="AP8">
        <v>3</v>
      </c>
      <c r="AQ8">
        <f ca="1">+VLOOKUP($AN$6,quint_new!$H:$N,1+$AP8,FALSE)*100</f>
        <v>1.9521477164662127</v>
      </c>
      <c r="AR8">
        <f ca="1">+VLOOKUP($AN$6,quint_new!$O:$U,1+$AP8,FALSE)*100</f>
        <v>33.378156985808772</v>
      </c>
    </row>
    <row r="9" spans="2:44" x14ac:dyDescent="0.2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6.3144033296502755E-4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12943.26035847051</v>
      </c>
      <c r="S9" cm="1">
        <f t="array" ref="S9">+INDEX('F10.12.17data'!$I$4:$O$4000,MATCH('Para R'!$O$2,'F10.12.17data'!$A$4:$A$4000,0),1+MATCH('Para R'!$Q9,'F10.12.17data'!$B$4:$G$4,0))</f>
        <v>2918.2902471792536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1.0006003550682132</v>
      </c>
      <c r="AA9" t="s">
        <v>41</v>
      </c>
      <c r="AB9" s="52">
        <f>+HLOOKUP('Para R'!$AA9,F19data!$C$8:$H$9,2,FALSE)</f>
        <v>-4.2252739222407252E-4</v>
      </c>
      <c r="AC9" s="52">
        <f>+HLOOKUP('Para R'!$AA9,F19data!$C$12:$H$13,2,FALSE)</f>
        <v>-3.9936527692244692E-3</v>
      </c>
      <c r="AD9" s="52">
        <f ca="1">+HLOOKUP('Para R'!$AA9,F19data!$C$20:$H$21,2,FALSE)</f>
        <v>2.2274609374999983</v>
      </c>
      <c r="AE9" s="52">
        <f ca="1">+HLOOKUP('Para R'!$AA9,F19data!$C$24:$H$25,2,FALSE)</f>
        <v>-0.18625194914305965</v>
      </c>
      <c r="AF9" s="52">
        <f>+HLOOKUP('Para R'!$AA9,F19data!$C$16:$H$17,2,FALSE)</f>
        <v>3.3404269085469895E-2</v>
      </c>
      <c r="AH9" s="191">
        <f t="shared" si="2"/>
        <v>46266</v>
      </c>
      <c r="AJ9">
        <f t="shared" si="3"/>
        <v>4</v>
      </c>
      <c r="AK9">
        <f ca="1">+VLOOKUP($AH$6,NAC_d!$CG:$CQ,1+$AJ9,FALSE)*100</f>
        <v>1.9143203101414041</v>
      </c>
      <c r="AL9">
        <f ca="1">+VLOOKUP($AH$6,NAC_d!$CS:$DC,1+$AJ9,FALSE)*100</f>
        <v>33.342941069665955</v>
      </c>
      <c r="AN9" s="35">
        <f t="shared" si="4"/>
        <v>46266</v>
      </c>
      <c r="AP9">
        <v>4</v>
      </c>
      <c r="AQ9">
        <f ca="1">+VLOOKUP($AN$6,quint_new!$H:$N,1+$AP9,FALSE)*100</f>
        <v>1.9278717409477286</v>
      </c>
      <c r="AR9">
        <f ca="1">+VLOOKUP($AN$6,quint_new!$O:$U,1+$AP9,FALSE)*100</f>
        <v>33.265970096422222</v>
      </c>
    </row>
    <row r="10" spans="2:44" x14ac:dyDescent="0.2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3.3832778268783059E-4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12605.892301469063</v>
      </c>
      <c r="S10" cm="1">
        <f t="array" ref="S10">+INDEX('F10.12.17data'!$I$4:$O$4000,MATCH('Para R'!$O$2,'F10.12.17data'!$A$4:$A$4000,0),1+MATCH('Para R'!$Q10,'F10.12.17data'!$B$4:$G$4,0))</f>
        <v>2903.7954327532948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1.0003149723697546</v>
      </c>
      <c r="AA10" t="s">
        <v>129</v>
      </c>
      <c r="AB10" s="52">
        <f>+HLOOKUP('Para R'!$AA10,F19data!$C$8:$H$9,2,FALSE)</f>
        <v>-2.2528639375342064E-3</v>
      </c>
      <c r="AC10" s="52">
        <f>+HLOOKUP('Para R'!$AA10,F19data!$C$12:$H$13,2,FALSE)</f>
        <v>-5.5768963569287847E-3</v>
      </c>
      <c r="AD10" s="52">
        <f ca="1">+HLOOKUP('Para R'!$AA10,F19data!$C$20:$H$21,2,FALSE)</f>
        <v>-2.150898437500004</v>
      </c>
      <c r="AE10" s="52">
        <f ca="1">+HLOOKUP('Para R'!$AA10,F19data!$C$24:$H$25,2,FALSE)</f>
        <v>-0.7293047116164324</v>
      </c>
      <c r="AF10" s="52">
        <f>+HLOOKUP('Para R'!$AA10,F19data!$C$16:$H$17,2,FALSE)</f>
        <v>-3.1668075466597667E-3</v>
      </c>
      <c r="AH10" s="191">
        <f t="shared" si="2"/>
        <v>46266</v>
      </c>
      <c r="AJ10">
        <f t="shared" si="3"/>
        <v>5</v>
      </c>
      <c r="AK10">
        <f ca="1">+VLOOKUP($AH$6,NAC_d!$CG:$CQ,1+$AJ10,FALSE)*100</f>
        <v>1.9525517738194109</v>
      </c>
      <c r="AL10">
        <f ca="1">+VLOOKUP($AH$6,NAC_d!$CS:$DC,1+$AJ10,FALSE)*100</f>
        <v>33.428518148339293</v>
      </c>
      <c r="AN10" s="35">
        <f t="shared" si="4"/>
        <v>46266</v>
      </c>
      <c r="AO10" t="s">
        <v>243</v>
      </c>
      <c r="AP10">
        <v>5</v>
      </c>
      <c r="AQ10">
        <f ca="1">+VLOOKUP($AN$6,quint_new!$H:$N,1+$AP10,FALSE)*100</f>
        <v>1.9089331235584206</v>
      </c>
      <c r="AR10">
        <f ca="1">+VLOOKUP($AN$6,quint_new!$O:$U,1+$AP10,FALSE)*100</f>
        <v>33.199329547739524</v>
      </c>
    </row>
    <row r="11" spans="2:44" x14ac:dyDescent="0.2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7.5146234448597582E-4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12214.586124283285</v>
      </c>
      <c r="S11" cm="1">
        <f t="array" ref="S11">+INDEX('F10.12.17data'!$I$4:$O$4000,MATCH('Para R'!$O$2,'F10.12.17data'!$A$4:$A$4000,0),1+MATCH('Para R'!$Q11,'F10.12.17data'!$B$4:$G$4,0))</f>
        <v>3060.7468848344988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1.0006881980082907</v>
      </c>
      <c r="AA11" t="s">
        <v>130</v>
      </c>
      <c r="AB11" s="52">
        <f>+HLOOKUP('Para R'!$AA11,F19data!$C$8:$H$9,2,FALSE)</f>
        <v>1.8948177793463845E-3</v>
      </c>
      <c r="AC11" s="52">
        <f>+HLOOKUP('Para R'!$AA11,F19data!$C$12:$H$13,2,FALSE)</f>
        <v>4.7760046852625363E-3</v>
      </c>
      <c r="AD11" s="52">
        <f ca="1">+HLOOKUP('Para R'!$AA11,F19data!$C$20:$H$21,2,FALSE)</f>
        <v>-1.2058300781249898</v>
      </c>
      <c r="AE11" s="52">
        <f ca="1">+HLOOKUP('Para R'!$AA11,F19data!$C$24:$H$25,2,FALSE)</f>
        <v>0.19610239464378054</v>
      </c>
      <c r="AF11" s="52">
        <f>+HLOOKUP('Para R'!$AA11,F19data!$C$16:$H$17,2,FALSE)</f>
        <v>-7.4529266181322384E-4</v>
      </c>
      <c r="AH11" s="191">
        <f t="shared" si="2"/>
        <v>46266</v>
      </c>
      <c r="AJ11">
        <f t="shared" si="3"/>
        <v>6</v>
      </c>
      <c r="AK11">
        <f ca="1">+VLOOKUP($AH$6,NAC_d!$CG:$CQ,1+$AJ11,FALSE)*100</f>
        <v>1.9517424903342517</v>
      </c>
      <c r="AL11">
        <f ca="1">+VLOOKUP($AH$6,NAC_d!$CS:$DC,1+$AJ11,FALSE)*100</f>
        <v>33.327687915036485</v>
      </c>
    </row>
    <row r="12" spans="2:44" x14ac:dyDescent="0.2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3.4845818554174457E-5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1.0000314792251597</v>
      </c>
      <c r="AB12" s="52"/>
      <c r="AC12" s="52"/>
      <c r="AD12" s="52"/>
      <c r="AE12" s="52"/>
      <c r="AF12" s="52"/>
      <c r="AH12" s="191">
        <f t="shared" si="2"/>
        <v>46266</v>
      </c>
      <c r="AJ12">
        <f t="shared" si="3"/>
        <v>7</v>
      </c>
      <c r="AK12">
        <f ca="1">+VLOOKUP($AH$6,NAC_d!$CG:$CQ,1+$AJ12,FALSE)*100</f>
        <v>1.9354509248101559</v>
      </c>
      <c r="AL12">
        <f ca="1">+VLOOKUP($AH$6,NAC_d!$CS:$DC,1+$AJ12,FALSE)*100</f>
        <v>33.355152025407556</v>
      </c>
      <c r="AO12" t="s">
        <v>245</v>
      </c>
      <c r="AQ12">
        <f ca="1">AQ6-AQ10</f>
        <v>1.0214281007647763E-2</v>
      </c>
      <c r="AR12">
        <f ca="1">AR6-AR10</f>
        <v>0.55100762869641784</v>
      </c>
    </row>
    <row r="13" spans="2:44" x14ac:dyDescent="0.2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-4.4832250175175226E-4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0.99960197524952277</v>
      </c>
      <c r="AB13" s="52"/>
      <c r="AC13" s="52"/>
      <c r="AD13" s="52"/>
      <c r="AE13" s="52"/>
      <c r="AF13" s="52"/>
      <c r="AH13" s="191">
        <f t="shared" si="2"/>
        <v>46266</v>
      </c>
      <c r="AJ13">
        <f t="shared" si="3"/>
        <v>8</v>
      </c>
      <c r="AK13">
        <f ca="1">+VLOOKUP($AH$6,NAC_d!$CG:$CQ,1+$AJ13,FALSE)*100</f>
        <v>1.9202752274726675</v>
      </c>
      <c r="AL13">
        <f ca="1">+VLOOKUP($AH$6,NAC_d!$CS:$DC,1+$AJ13,FALSE)*100</f>
        <v>33.176690583540449</v>
      </c>
    </row>
    <row r="14" spans="2:44" x14ac:dyDescent="0.2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-1.5836914123754653E-3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0.99861438378143474</v>
      </c>
      <c r="AB14" s="52"/>
      <c r="AC14" s="52"/>
      <c r="AD14" s="52"/>
      <c r="AE14" s="52"/>
      <c r="AF14" s="52"/>
      <c r="AH14" s="191">
        <f t="shared" si="2"/>
        <v>46266</v>
      </c>
      <c r="AJ14">
        <f t="shared" si="3"/>
        <v>9</v>
      </c>
      <c r="AK14">
        <f ca="1">+VLOOKUP($AH$6,NAC_d!$CG:$CQ,1+$AJ14,FALSE)*100</f>
        <v>1.9283760219892532</v>
      </c>
      <c r="AL14">
        <f ca="1">+VLOOKUP($AH$6,NAC_d!$CS:$DC,1+$AJ14,FALSE)*100</f>
        <v>33.368718655455986</v>
      </c>
    </row>
    <row r="15" spans="2:44" x14ac:dyDescent="0.2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-2.2214000125253541E-3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0.99808807620196116</v>
      </c>
      <c r="AB15" s="52"/>
      <c r="AC15" s="52"/>
      <c r="AD15" s="52"/>
      <c r="AE15" s="52"/>
      <c r="AF15" s="52"/>
      <c r="AH15" s="191">
        <f t="shared" si="2"/>
        <v>46266</v>
      </c>
      <c r="AI15" t="s">
        <v>232</v>
      </c>
      <c r="AJ15">
        <f t="shared" si="3"/>
        <v>10</v>
      </c>
      <c r="AK15">
        <f ca="1">+VLOOKUP($AH$6,NAC_d!$CG:$CQ,1+$AJ15,FALSE)*100</f>
        <v>1.8893663042901743</v>
      </c>
      <c r="AL15">
        <f ca="1">+VLOOKUP($AH$6,NAC_d!$CS:$DC,1+$AJ15,FALSE)*100</f>
        <v>33.029229651916857</v>
      </c>
    </row>
    <row r="16" spans="2:44" x14ac:dyDescent="0.2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-1.2640620253809853E-3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0.99892567034851931</v>
      </c>
    </row>
    <row r="17" spans="2:38" x14ac:dyDescent="0.2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-1.7110127876467374E-3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0.99856438472845366</v>
      </c>
      <c r="AI17" t="s">
        <v>233</v>
      </c>
      <c r="AK17">
        <f ca="1">+AK6-AK15</f>
        <v>2.3657784557884476E-2</v>
      </c>
      <c r="AL17">
        <f ca="1">+AL6-AL15</f>
        <v>0.92305997137649598</v>
      </c>
    </row>
    <row r="18" spans="2:38" x14ac:dyDescent="0.2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-3.5346187843079413E-3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-3.5346187843079413E-3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0.9970847440906252</v>
      </c>
    </row>
    <row r="19" spans="2:38" x14ac:dyDescent="0.2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-4.7408522719225576E-3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-3.9317835235306298E-3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0.99680545084973371</v>
      </c>
    </row>
    <row r="20" spans="2:38" x14ac:dyDescent="0.2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-4.7974083893014274E-3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-5.1814702125276835E-3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0.99587729681801596</v>
      </c>
    </row>
    <row r="21" spans="2:38" x14ac:dyDescent="0.2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-5.2390933239621074E-3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-4.7396859696062776E-3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0.99632358403469856</v>
      </c>
    </row>
    <row r="22" spans="2:38" x14ac:dyDescent="0.2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-5.0105456431455142E-3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-4.9690494868519508E-3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0.99622615730257602</v>
      </c>
    </row>
    <row r="23" spans="2:38" x14ac:dyDescent="0.2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-4.8908499802975403E-3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-4.4142435437215521E-3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0.99673306678629237</v>
      </c>
    </row>
    <row r="24" spans="2:38" x14ac:dyDescent="0.2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-5.7090312188690095E-3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-6.2755079697520699E-3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0.9955389797409282</v>
      </c>
    </row>
    <row r="25" spans="2:38" x14ac:dyDescent="0.2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-3.4579763641824357E-3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-4.4708537405633297E-3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0.99691832299689309</v>
      </c>
    </row>
    <row r="26" spans="2:38" x14ac:dyDescent="0.2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-1.8302466445132559E-3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-4.1660457717760391E-3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0.99722081466938983</v>
      </c>
    </row>
    <row r="27" spans="2:38" x14ac:dyDescent="0.2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-4.6832022174569943E-4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-3.6274882322340218E-3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0.99775143487750739</v>
      </c>
    </row>
    <row r="28" spans="2:38" x14ac:dyDescent="0.2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1.1052728957317015E-3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-5.1169847009524538E-4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0.99969640957741801</v>
      </c>
      <c r="AG28" s="189"/>
    </row>
    <row r="29" spans="2:38" x14ac:dyDescent="0.2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2.5254278632842464E-3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5.0601407422168343E-4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1.0002906287372257</v>
      </c>
    </row>
    <row r="30" spans="2:38" x14ac:dyDescent="0.2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2.6709967742499785E-3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-1.9893755025108817E-3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0.99888863660175697</v>
      </c>
    </row>
    <row r="31" spans="2:38" x14ac:dyDescent="0.2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4.9088359309097385E-3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1.3432410408498185E-4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1.0000728770517737</v>
      </c>
    </row>
    <row r="32" spans="2:38" x14ac:dyDescent="0.2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8.6557546250849438E-3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2.9484904106749088E-3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1.001541564902471</v>
      </c>
    </row>
    <row r="33" spans="2:25" x14ac:dyDescent="0.2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1.1284309278957627E-2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7.1467510565801362E-3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1.0035758949658866</v>
      </c>
    </row>
    <row r="34" spans="2:25" x14ac:dyDescent="0.2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1.1951985527420161E-2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7.852081093772334E-3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1.0037865134418087</v>
      </c>
    </row>
    <row r="35" spans="2:25" x14ac:dyDescent="0.2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9.4244433385843873E-3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5.7002828695580376E-3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1.0026632719818869</v>
      </c>
    </row>
    <row r="36" spans="2:25" x14ac:dyDescent="0.2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1.2614372986829103E-2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7.8606292208900364E-3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1.0035762408800724</v>
      </c>
    </row>
    <row r="37" spans="2:25" x14ac:dyDescent="0.2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1.0311927763830386E-2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7.9948456289664627E-3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1.0035606193065756</v>
      </c>
    </row>
    <row r="38" spans="2:25" x14ac:dyDescent="0.2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9.5964217964426002E-3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7.8130642192695277E-3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1.0033241638037449</v>
      </c>
    </row>
    <row r="39" spans="2:25" x14ac:dyDescent="0.2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1.0848532196346294E-2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1.1841100776840641E-2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1.0047368764159699</v>
      </c>
    </row>
    <row r="40" spans="2:25" x14ac:dyDescent="0.2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6.7952654178062843E-3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1.0662010666662614E-2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1.0041084473454931</v>
      </c>
    </row>
    <row r="41" spans="2:25" x14ac:dyDescent="0.2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8.4234387587291959E-3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1.5453955219364879E-2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1.0057314657904926</v>
      </c>
    </row>
    <row r="42" spans="2:25" x14ac:dyDescent="0.2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8.7071997405840929E-3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1.2459834879239295E-2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1.0044539664076815</v>
      </c>
    </row>
    <row r="43" spans="2:25" x14ac:dyDescent="0.2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1.0573194011335829E-2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1.9698187012560098E-2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1.0068794007750925</v>
      </c>
    </row>
    <row r="44" spans="2:25" x14ac:dyDescent="0.2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1.0195962171916317E-2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2.4047560327688622E-2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1.0082086349704587</v>
      </c>
    </row>
    <row r="45" spans="2:25" x14ac:dyDescent="0.2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6.5637382780432407E-3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2.3969866863083666E-2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1.0079329817695175</v>
      </c>
    </row>
    <row r="46" spans="2:25" x14ac:dyDescent="0.2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1.0046147226285163E-2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3.2536683855835857E-2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1.0105977757719835</v>
      </c>
    </row>
    <row r="47" spans="2:25" x14ac:dyDescent="0.2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1.3351138902000903E-2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3.6955416857250789E-2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1.0118531722642594</v>
      </c>
    </row>
    <row r="48" spans="2:25" x14ac:dyDescent="0.2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1.1930192653247129E-2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3.7721134869273421E-2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1.0118285278842436</v>
      </c>
    </row>
    <row r="49" spans="2:25" x14ac:dyDescent="0.2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1.281026706350552E-2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4.0505461436551204E-2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1.012390977396703</v>
      </c>
    </row>
    <row r="50" spans="2:25" x14ac:dyDescent="0.2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1.0369511058068603E-2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3.5658014435984153E-2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1.0105789137805796</v>
      </c>
    </row>
    <row r="51" spans="2:25" x14ac:dyDescent="0.2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9.7199374833221164E-3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4.0739415783668242E-2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1.0118197435107357</v>
      </c>
    </row>
    <row r="52" spans="2:25" x14ac:dyDescent="0.2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1.0359507992727002E-2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4.1644072071831406E-2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1.0116792984421088</v>
      </c>
    </row>
    <row r="53" spans="2:25" x14ac:dyDescent="0.2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8.5200714324638049E-3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4.4340551416547136E-2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1.0119672924154759</v>
      </c>
    </row>
    <row r="54" spans="2:25" x14ac:dyDescent="0.2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1.6965141066012324E-2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6.4942699865176312E-2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1.0167470505896181</v>
      </c>
    </row>
    <row r="55" spans="2:25" x14ac:dyDescent="0.2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1.9489155002518466E-2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8.3858452479899981E-2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1.0208490535945864</v>
      </c>
    </row>
    <row r="56" spans="2:25" x14ac:dyDescent="0.2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1.7106447270749836E-2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8.4898542525281506E-2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1.0202746214769167</v>
      </c>
    </row>
    <row r="57" spans="2:25" x14ac:dyDescent="0.2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1.5984497379924578E-2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8.3399853210996966E-2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1.0190562224500914</v>
      </c>
    </row>
    <row r="58" spans="2:25" x14ac:dyDescent="0.2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1.085915937814419E-2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8.222605476754552E-2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1.0179548585129556</v>
      </c>
    </row>
    <row r="59" spans="2:25" x14ac:dyDescent="0.2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8.4404387206500342E-3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8.2806595905339897E-2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1.01747119910062</v>
      </c>
    </row>
    <row r="60" spans="2:25" x14ac:dyDescent="0.2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8.9859433393422172E-3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8.7069545890903655E-2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1.017734213037315</v>
      </c>
    </row>
    <row r="61" spans="2:25" x14ac:dyDescent="0.2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6.2297050379453989E-3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8.3412337254883617E-2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1.0164591688068267</v>
      </c>
    </row>
    <row r="62" spans="2:25" x14ac:dyDescent="0.2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7.783655897466657E-3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8.1825315074597782E-2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1.0156499240027126</v>
      </c>
    </row>
    <row r="63" spans="2:25" x14ac:dyDescent="0.2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3.9704377161104976E-3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7.7701762377249572E-2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1.0143828192146591</v>
      </c>
    </row>
    <row r="64" spans="2:25" x14ac:dyDescent="0.2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3.6760604836583166E-3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7.8389931969246263E-2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1.014057243560019</v>
      </c>
    </row>
    <row r="65" spans="2:25" x14ac:dyDescent="0.2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3.300241973363649E-3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8.1266430469486117E-2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1.0141168206791495</v>
      </c>
    </row>
    <row r="66" spans="2:25" x14ac:dyDescent="0.2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-1.7848938536655368E-3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9.3600063484944762E-2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1.0155759461774916</v>
      </c>
    </row>
    <row r="67" spans="2:25" x14ac:dyDescent="0.2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-8.5430177180469968E-3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9.4387647979541356E-2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1.0152001321525903</v>
      </c>
    </row>
    <row r="68" spans="2:25" x14ac:dyDescent="0.2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-6.7521981098133121E-3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0.10265583435934289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1.0158270248910921</v>
      </c>
    </row>
    <row r="69" spans="2:25" x14ac:dyDescent="0.2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-3.6728398443663934E-3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0.11509255350337266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1.0166819612702103</v>
      </c>
    </row>
    <row r="70" spans="2:25" x14ac:dyDescent="0.2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-3.9388559997677319E-3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0.11388376359625507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1.0154618402498796</v>
      </c>
    </row>
    <row r="71" spans="2:25" x14ac:dyDescent="0.2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-1.4596493393970178E-4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0.13455788492534726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1.0173802788828268</v>
      </c>
    </row>
    <row r="72" spans="2:25" x14ac:dyDescent="0.2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-2.0030351192084073E-3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0.13433215173061797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1.0165045107523631</v>
      </c>
    </row>
    <row r="73" spans="2:25" x14ac:dyDescent="0.2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-1.967284213036713E-3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0.13373150577332105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1.0152997755733957</v>
      </c>
    </row>
    <row r="74" spans="2:25" x14ac:dyDescent="0.2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-3.5857794510540941E-4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0.14420104901861741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1.0154459618412808</v>
      </c>
    </row>
    <row r="75" spans="2:25" x14ac:dyDescent="0.2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1.6018484032107594E-3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0.15046159684846927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1.0152739377884925</v>
      </c>
    </row>
    <row r="76" spans="2:25" x14ac:dyDescent="0.2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-2.8900156157845025E-3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0.12999740299995111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1.0124873879577043</v>
      </c>
    </row>
    <row r="77" spans="2:25" x14ac:dyDescent="0.2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-4.9315304748334121E-3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0.12519698838307214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1.0114774740465606</v>
      </c>
    </row>
    <row r="78" spans="2:25" x14ac:dyDescent="0.2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-1.0953641149463955E-2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0.11206388227014585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1.0097561697186819</v>
      </c>
    </row>
    <row r="79" spans="2:25" x14ac:dyDescent="0.2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-1.2340702544094029E-2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0.10623732923346729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1.008774596302775</v>
      </c>
    </row>
    <row r="80" spans="2:25" x14ac:dyDescent="0.2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-5.1815171137601368E-3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0.17191381964079788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1.0132047387745797</v>
      </c>
    </row>
    <row r="81" spans="2:25" x14ac:dyDescent="0.2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-3.3319042269530641E-3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0.20922521483003997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1.0150057754395954</v>
      </c>
    </row>
    <row r="82" spans="2:25" x14ac:dyDescent="0.2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-9.8048159966301895E-4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0.22635633620725848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1.0149766352343674</v>
      </c>
    </row>
    <row r="83" spans="2:25" x14ac:dyDescent="0.2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-6.6545269874618285E-3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0.23087685408915348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1.0141645748861168</v>
      </c>
    </row>
    <row r="84" spans="2:25" x14ac:dyDescent="0.2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-6.1641483276706488E-3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0.23552654823665264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1.0135668654459182</v>
      </c>
    </row>
    <row r="85" spans="2:25" x14ac:dyDescent="0.2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-5.5481078851800092E-3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0.23377640524893195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1.0126380298623339</v>
      </c>
    </row>
    <row r="86" spans="2:25" x14ac:dyDescent="0.2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4.269759904275805E-3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0.36515184636701647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1.0173716267787749</v>
      </c>
    </row>
    <row r="87" spans="2:25" x14ac:dyDescent="0.2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1.2285410576887923E-2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0.48665195788726834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1.0204328483569485</v>
      </c>
    </row>
    <row r="88" spans="2:25" x14ac:dyDescent="0.2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1.1874184147931288E-2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0.44913490652621491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1.017311453469278</v>
      </c>
    </row>
    <row r="89" spans="2:25" x14ac:dyDescent="0.2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1.0271320714795529E-2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0.45118291383233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1.0153273235007774</v>
      </c>
    </row>
    <row r="90" spans="2:25" x14ac:dyDescent="0.2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2.2600595077899133E-2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0.63027478610047893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1.0167030154892693</v>
      </c>
    </row>
    <row r="91" spans="2:25" x14ac:dyDescent="0.2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4.0154258883960292E-2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0.88819706284339617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1.0195932321378713</v>
      </c>
    </row>
    <row r="92" spans="2:25" x14ac:dyDescent="0.2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4.8448488636365639E-3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0.73708143959301964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1.0144583462312438</v>
      </c>
    </row>
    <row r="93" spans="2:25" x14ac:dyDescent="0.2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-1.8305109479682891E-2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0.57883891452365077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1.0615243819528819</v>
      </c>
      <c r="Y93" s="63">
        <f ca="1">+'F10.12.17data'!W92</f>
        <v>1.0103663472587108</v>
      </c>
    </row>
    <row r="94" spans="2:25" x14ac:dyDescent="0.2">
      <c r="B94" s="35">
        <f>+F9data!AB93</f>
        <v>45383</v>
      </c>
      <c r="C94" s="76">
        <f>+F9data!AC93</f>
        <v>2.3935663729883355E-2</v>
      </c>
      <c r="D94" s="76">
        <f ca="1">+F9data!AD93</f>
        <v>7.7492079046115698E-3</v>
      </c>
      <c r="F94" s="35">
        <f t="shared" si="7"/>
        <v>45383</v>
      </c>
      <c r="G94" s="76">
        <f ca="1">+W_nucleo!AH107</f>
        <v>-7.1510734503237305E-2</v>
      </c>
      <c r="H94" s="76">
        <f ca="1">+W_nucleo!AG107</f>
        <v>-2.3741107383743909E-2</v>
      </c>
      <c r="J94" s="35">
        <f t="shared" si="6"/>
        <v>45383</v>
      </c>
      <c r="K94" s="76">
        <f ca="1">+W_nucleo!AR107</f>
        <v>1.3754142947330905</v>
      </c>
      <c r="L94" s="76">
        <f ca="1">+W_nucleo!AS107</f>
        <v>0.5249964052674585</v>
      </c>
      <c r="M94" s="76"/>
      <c r="U94" s="35">
        <f>+'F10.12.17data'!R93</f>
        <v>45383</v>
      </c>
      <c r="V94" s="63">
        <f>+'F10.12.17data'!S93</f>
        <v>1.0678297566175217</v>
      </c>
      <c r="W94" s="63">
        <f>+'F10.12.17data'!T93</f>
        <v>1.017169809191854</v>
      </c>
      <c r="X94" s="63">
        <f ca="1">+'F10.12.17data'!V93</f>
        <v>1.0617258311213609</v>
      </c>
      <c r="Y94" s="63">
        <f ca="1">+'F10.12.17data'!W93</f>
        <v>1.0088424932184437</v>
      </c>
    </row>
    <row r="95" spans="2:25" x14ac:dyDescent="0.2">
      <c r="B95" s="35">
        <f>+F9data!AB94</f>
        <v>45413</v>
      </c>
      <c r="C95" s="76">
        <f>+F9data!AC94</f>
        <v>2.3969590840534183E-2</v>
      </c>
      <c r="D95" s="76">
        <f ca="1">+F9data!AD94</f>
        <v>7.4264911272053742E-3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-2.7926305789693906E-2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0.41138245584325972</v>
      </c>
      <c r="M95" s="76"/>
      <c r="U95" s="35">
        <f>+'F10.12.17data'!R94</f>
        <v>45413</v>
      </c>
      <c r="V95" s="63">
        <f>+'F10.12.17data'!S94</f>
        <v>1.0654038280458706</v>
      </c>
      <c r="W95" s="63">
        <f>+'F10.12.17data'!T94</f>
        <v>1.0195897751296852</v>
      </c>
      <c r="X95" s="63">
        <f ca="1">+'F10.12.17data'!V94</f>
        <v>1.0539570951170576</v>
      </c>
      <c r="Y95" s="63">
        <f ca="1">+'F10.12.17data'!W94</f>
        <v>1.00667461712258</v>
      </c>
    </row>
    <row r="96" spans="2:25" x14ac:dyDescent="0.2">
      <c r="B96" s="35">
        <f>+F9data!AB95</f>
        <v>45444</v>
      </c>
      <c r="C96" s="76">
        <f>+F9data!AC95</f>
        <v>2.336341448196096E-2</v>
      </c>
      <c r="D96" s="76">
        <f ca="1">+F9data!AD95</f>
        <v>7.2631314784341039E-3</v>
      </c>
      <c r="F96" s="35">
        <f t="shared" si="7"/>
        <v>45444</v>
      </c>
      <c r="G96" s="76">
        <f ca="1">+W_nucleo!AH109</f>
        <v>-2.8525492960538301E-2</v>
      </c>
      <c r="H96" s="76">
        <f ca="1">+W_nucleo!AG109</f>
        <v>-3.2421121968430722E-2</v>
      </c>
      <c r="J96" s="35">
        <f t="shared" si="6"/>
        <v>45444</v>
      </c>
      <c r="K96" s="76">
        <f ca="1">+W_nucleo!AR109</f>
        <v>1.4235893283683936</v>
      </c>
      <c r="L96" s="76">
        <f ca="1">+W_nucleo!AS109</f>
        <v>0.29673878955339461</v>
      </c>
      <c r="M96" s="76"/>
      <c r="U96" s="35">
        <f>+'F10.12.17data'!R95</f>
        <v>45444</v>
      </c>
      <c r="V96" s="63">
        <f>+'F10.12.17data'!S95</f>
        <v>1.0650918076701048</v>
      </c>
      <c r="W96" s="63">
        <f>+'F10.12.17data'!T95</f>
        <v>1.0160139508462285</v>
      </c>
      <c r="X96" s="63">
        <f ca="1">+'F10.12.17data'!V95</f>
        <v>1.051422712248401</v>
      </c>
      <c r="Y96" s="63">
        <f ca="1">+'F10.12.17data'!W95</f>
        <v>1.0046422114216931</v>
      </c>
    </row>
    <row r="97" spans="2:26" x14ac:dyDescent="0.2">
      <c r="B97" s="35">
        <f>+F9data!AB96</f>
        <v>45474</v>
      </c>
      <c r="C97" s="76">
        <f>+F9data!AC96</f>
        <v>2.2796172378322526E-2</v>
      </c>
      <c r="D97" s="76">
        <f ca="1">+F9data!AD96</f>
        <v>7.1524480219927562E-3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-3.2073762118546956E-2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0.2379173308828797</v>
      </c>
      <c r="M97" s="76"/>
      <c r="U97" s="35">
        <f>+'F10.12.17data'!R96</f>
        <v>45474</v>
      </c>
      <c r="V97" s="63">
        <f>+'F10.12.17data'!S96</f>
        <v>1.0688445362748917</v>
      </c>
      <c r="W97" s="63">
        <f>+'F10.12.17data'!T96</f>
        <v>1.0115220058017114</v>
      </c>
      <c r="X97" s="63">
        <f ca="1">+'F10.12.17data'!V96</f>
        <v>1.0570948851342303</v>
      </c>
      <c r="Y97" s="63">
        <f ca="1">+'F10.12.17data'!W96</f>
        <v>1.0035850321419864</v>
      </c>
    </row>
    <row r="98" spans="2:26" x14ac:dyDescent="0.2">
      <c r="B98" s="35">
        <f>+F9data!AB97</f>
        <v>45505</v>
      </c>
      <c r="C98" s="76">
        <f>+F9data!AC97</f>
        <v>2.2202425278157929E-2</v>
      </c>
      <c r="D98" s="76">
        <f ca="1">+F9data!AD97</f>
        <v>6.4231435923250424E-3</v>
      </c>
      <c r="F98" s="35">
        <f t="shared" si="8"/>
        <v>45505</v>
      </c>
      <c r="G98" s="76">
        <f ca="1">+W_nucleo!AH111</f>
        <v>-5.4001699348873E-2</v>
      </c>
      <c r="H98" s="76">
        <f ca="1">+W_nucleo!AG111</f>
        <v>-4.9267968293065234E-2</v>
      </c>
      <c r="J98" s="35">
        <f t="shared" si="9"/>
        <v>45505</v>
      </c>
      <c r="K98" s="76">
        <f ca="1">+W_nucleo!AR111</f>
        <v>1.2459526926792392</v>
      </c>
      <c r="L98" s="76">
        <f ca="1">+W_nucleo!AS111</f>
        <v>0.14745757292895689</v>
      </c>
      <c r="M98" s="76"/>
      <c r="U98" s="35">
        <f>+'F10.12.17data'!R97</f>
        <v>45505</v>
      </c>
      <c r="V98" s="63">
        <f>+'F10.12.17data'!S97</f>
        <v>1.0675063870653643</v>
      </c>
      <c r="W98" s="63">
        <f>+'F10.12.17data'!T97</f>
        <v>1.0101361304598091</v>
      </c>
      <c r="X98" s="63">
        <f ca="1">+'F10.12.17data'!V97</f>
        <v>1.0531635462506086</v>
      </c>
      <c r="Y98" s="63">
        <f ca="1">+'F10.12.17data'!W97</f>
        <v>1.002132762073171</v>
      </c>
    </row>
    <row r="99" spans="2:26" x14ac:dyDescent="0.2">
      <c r="B99" s="35">
        <f>+F9data!AB98</f>
        <v>45536</v>
      </c>
      <c r="C99" s="76">
        <f>+F9data!AC98</f>
        <v>2.1369140098018363E-2</v>
      </c>
      <c r="D99" s="76">
        <f ca="1">+F9data!AD98</f>
        <v>5.9539228993192861E-3</v>
      </c>
      <c r="F99" s="35">
        <f t="shared" si="8"/>
        <v>45536</v>
      </c>
      <c r="G99" s="76">
        <f ca="1">+W_nucleo!AH112</f>
        <v>-8.1295710952201006E-2</v>
      </c>
      <c r="H99" s="76">
        <f ca="1">+W_nucleo!AG112</f>
        <v>-5.6809388244282388E-2</v>
      </c>
      <c r="J99" s="35">
        <f t="shared" si="9"/>
        <v>45536</v>
      </c>
      <c r="K99" s="76">
        <f ca="1">+W_nucleo!AR112</f>
        <v>1.0893592479050653</v>
      </c>
      <c r="L99" s="76">
        <f ca="1">+W_nucleo!AS112</f>
        <v>7.8729134851911908E-2</v>
      </c>
      <c r="U99" s="35">
        <f>+'F10.12.17data'!R98</f>
        <v>45536</v>
      </c>
      <c r="V99" s="63">
        <f>+'F10.12.17data'!S98</f>
        <v>1.0598291080287932</v>
      </c>
      <c r="W99" s="63">
        <f>+'F10.12.17data'!T98</f>
        <v>1.0082607078617318</v>
      </c>
      <c r="X99" s="63">
        <f ca="1">+'F10.12.17data'!V98</f>
        <v>1.0505411158547211</v>
      </c>
      <c r="Y99" s="63">
        <f ca="1">+'F10.12.17data'!W98</f>
        <v>1.0011022657582627</v>
      </c>
    </row>
    <row r="100" spans="2:26" x14ac:dyDescent="0.2">
      <c r="B100" s="35">
        <f>+F9data!AB99</f>
        <v>45566</v>
      </c>
      <c r="C100" s="76">
        <f>+F9data!AC99</f>
        <v>2.1236835950461292E-2</v>
      </c>
      <c r="D100" s="76">
        <f ca="1">+F9data!AD99</f>
        <v>6.1224490035555563E-3</v>
      </c>
      <c r="F100" s="35">
        <f t="shared" si="8"/>
        <v>45566</v>
      </c>
      <c r="G100" s="76">
        <f ca="1">+W_nucleo!AH113</f>
        <v>-8.3310099462786003E-2</v>
      </c>
      <c r="H100" s="76">
        <f ca="1">+W_nucleo!AG113</f>
        <v>-4.9873602088083668E-2</v>
      </c>
      <c r="J100" s="35">
        <f t="shared" si="9"/>
        <v>45566</v>
      </c>
      <c r="K100" s="76">
        <f ca="1">+W_nucleo!AR113</f>
        <v>0.75092503677865352</v>
      </c>
      <c r="L100" s="76">
        <f ca="1">+W_nucleo!AS113</f>
        <v>-4.2821493087814133E-2</v>
      </c>
      <c r="U100" s="35">
        <f>+'F10.12.17data'!R99</f>
        <v>45566</v>
      </c>
      <c r="V100" s="63">
        <f>+'F10.12.17data'!S99</f>
        <v>1.0484202926600643</v>
      </c>
      <c r="W100" s="63">
        <f>+'F10.12.17data'!T99</f>
        <v>1.0039473406169106</v>
      </c>
      <c r="X100" s="63">
        <f ca="1">+'F10.12.17data'!V99</f>
        <v>1.0431709080202518</v>
      </c>
      <c r="Y100" s="63">
        <f ca="1">+'F10.12.17data'!W99</f>
        <v>0.999417909898071</v>
      </c>
    </row>
    <row r="101" spans="2:26" x14ac:dyDescent="0.2">
      <c r="B101" s="35">
        <f>+F9data!AB100</f>
        <v>45597</v>
      </c>
      <c r="C101" s="76">
        <f>+F9data!AC100</f>
        <v>2.1504748224177694E-2</v>
      </c>
      <c r="D101" s="76">
        <f ca="1">+F9data!AD100</f>
        <v>6.3353972701486279E-3</v>
      </c>
      <c r="F101" s="35">
        <f t="shared" si="8"/>
        <v>45597</v>
      </c>
      <c r="G101" s="76">
        <f ca="1">+W_nucleo!AH114</f>
        <v>-0.10546766871094171</v>
      </c>
      <c r="H101" s="76">
        <f ca="1">+W_nucleo!AG114</f>
        <v>-4.293940218207748E-2</v>
      </c>
      <c r="J101" s="35">
        <f t="shared" si="9"/>
        <v>45597</v>
      </c>
      <c r="K101" s="76">
        <f ca="1">+W_nucleo!AR114</f>
        <v>0.23557773801360327</v>
      </c>
      <c r="L101" s="76">
        <f ca="1">+W_nucleo!AS114</f>
        <v>-0.12458085406996133</v>
      </c>
      <c r="U101" s="35">
        <f>+'F10.12.17data'!R100</f>
        <v>45597</v>
      </c>
      <c r="V101" s="63">
        <f>+'F10.12.17data'!S100</f>
        <v>1.0365322976809714</v>
      </c>
      <c r="W101" s="63">
        <f>+'F10.12.17data'!T100</f>
        <v>0.99831507956692855</v>
      </c>
      <c r="X101" s="63">
        <f ca="1">+'F10.12.17data'!V100</f>
        <v>1.0347087198525766</v>
      </c>
      <c r="Y101" s="63">
        <f ca="1">+'F10.12.17data'!W100</f>
        <v>0.99835215226461171</v>
      </c>
    </row>
    <row r="102" spans="2:26" x14ac:dyDescent="0.2">
      <c r="B102" s="35">
        <f>+F9data!AB101</f>
        <v>45627</v>
      </c>
      <c r="C102" s="76">
        <f>+F9data!AC101</f>
        <v>1.8616669325998481E-2</v>
      </c>
      <c r="D102" s="76">
        <f ca="1">+F9data!AD101</f>
        <v>5.7671149012467433E-3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-4.0055771066635604E-2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-0.23280918526043592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0.99701772505460229</v>
      </c>
    </row>
    <row r="103" spans="2:26" x14ac:dyDescent="0.2">
      <c r="B103" s="35">
        <f>+F9data!AB102</f>
        <v>45658</v>
      </c>
      <c r="C103" s="76">
        <f>+F9data!AC102</f>
        <v>1.5263860209662047E-2</v>
      </c>
      <c r="D103" s="76">
        <f ca="1">+F9data!AD102</f>
        <v>5.1269282988746596E-3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-3.7466289864671598E-2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-0.16568115092923108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0.99792707225229949</v>
      </c>
    </row>
    <row r="104" spans="2:26" x14ac:dyDescent="0.2">
      <c r="B104" s="35">
        <f>+F9data!AB103</f>
        <v>45689</v>
      </c>
      <c r="C104" s="76">
        <f>+F9data!AC103</f>
        <v>1.3147986678688495E-2</v>
      </c>
      <c r="D104" s="76">
        <f ca="1">+F9data!AD103</f>
        <v>4.1722949329891139E-3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-2.7154037923331487E-2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-0.21484651818437328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0.99738848293339555</v>
      </c>
    </row>
    <row r="105" spans="2:26" x14ac:dyDescent="0.2">
      <c r="B105" s="35">
        <f>+F9data!AB104</f>
        <v>45717</v>
      </c>
      <c r="C105" s="76">
        <f>+F9data!AC104</f>
        <v>1.1786682421905984E-2</v>
      </c>
      <c r="D105" s="76">
        <f ca="1">+F9data!AD104</f>
        <v>4.0783802821711497E-3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-1.8492898216945441E-2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-0.16346803445965463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0.99807402335292561</v>
      </c>
    </row>
    <row r="106" spans="2:26" x14ac:dyDescent="0.2">
      <c r="B106" s="35">
        <f>+F9data!AB105</f>
        <v>45748</v>
      </c>
      <c r="C106" s="76">
        <f>+F9data!AC105</f>
        <v>9.4523903755345251E-3</v>
      </c>
      <c r="D106" s="76">
        <f ca="1">+F9data!AD105</f>
        <v>3.6349166570299927E-3</v>
      </c>
      <c r="F106" s="35">
        <f t="shared" si="8"/>
        <v>45748</v>
      </c>
      <c r="G106" s="76">
        <f ca="1">+W_nucleo!AH119</f>
        <v>-1.8074436173344699E-2</v>
      </c>
      <c r="H106" s="76">
        <f ca="1">+W_nucleo!AG119</f>
        <v>-1.570425388517438E-2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-0.16611861831843555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0.99810346413510898</v>
      </c>
    </row>
    <row r="107" spans="2:26" x14ac:dyDescent="0.2">
      <c r="B107" s="35">
        <f>+F9data!AB106</f>
        <v>45778</v>
      </c>
      <c r="C107" s="76">
        <f>+F9data!AC106</f>
        <v>9.2329405290081934E-3</v>
      </c>
      <c r="D107" s="76">
        <f ca="1">+F9data!AD106</f>
        <v>3.7372077689518668E-3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-1.2332041881103484E-2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-0.16787580134619873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0.99812394904744361</v>
      </c>
    </row>
    <row r="108" spans="2:26" x14ac:dyDescent="0.2">
      <c r="B108" s="35">
        <f>+F9data!AB107</f>
        <v>45809</v>
      </c>
      <c r="C108" s="76">
        <f>+F9data!AC107</f>
        <v>9.3530766025848866E-3</v>
      </c>
      <c r="D108" s="76">
        <f ca="1">+F9data!AD107</f>
        <v>3.8952476205198852E-3</v>
      </c>
      <c r="F108" s="35">
        <f t="shared" si="8"/>
        <v>45809</v>
      </c>
      <c r="G108" s="76">
        <f ca="1">+W_nucleo!AH121</f>
        <v>-2.9439493037970221E-2</v>
      </c>
      <c r="H108" s="76">
        <f ca="1">+W_nucleo!AG121</f>
        <v>-1.2205259007407987E-2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-0.36083129165695027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0.99603980918816726</v>
      </c>
    </row>
    <row r="109" spans="2:26" x14ac:dyDescent="0.2">
      <c r="B109" s="35">
        <f>+F9data!AB108</f>
        <v>45839</v>
      </c>
      <c r="C109" s="76">
        <f>+F9data!AC108</f>
        <v>8.7900170015139945E-3</v>
      </c>
      <c r="D109" s="76">
        <f ca="1">+F9data!AD108</f>
        <v>3.7737364276584731E-3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-1.0984326573316716E-2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-0.4000041483614325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0.99567508800693394</v>
      </c>
    </row>
    <row r="110" spans="2:26" x14ac:dyDescent="0.2">
      <c r="B110" s="35">
        <f>+F9data!AB109</f>
        <v>45870</v>
      </c>
      <c r="C110" s="76">
        <f>+F9data!AC109</f>
        <v>8.0886002116932199E-3</v>
      </c>
      <c r="D110" s="76">
        <f ca="1">+F9data!AD109</f>
        <v>3.8429603713429996E-3</v>
      </c>
      <c r="F110" s="35">
        <f t="shared" ref="F110" si="10">+B110</f>
        <v>45870</v>
      </c>
      <c r="G110" s="76">
        <f ca="1">+W_nucleo!AH123</f>
        <v>-2.8217282590443871E-2</v>
      </c>
      <c r="H110" s="76">
        <f ca="1">+W_nucleo!AG123</f>
        <v>-9.3372474386370641E-3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-0.445664311689697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0.99527780920932551</v>
      </c>
    </row>
    <row r="111" spans="2:26" x14ac:dyDescent="0.2">
      <c r="B111" s="35">
        <f>+F9data!AB110</f>
        <v>45901</v>
      </c>
      <c r="C111" s="76">
        <f>+F9data!AC110</f>
        <v>7.9635357097056301E-3</v>
      </c>
      <c r="D111" s="76">
        <f ca="1">+F9data!AD110</f>
        <v>3.6954665393131303E-3</v>
      </c>
      <c r="F111" s="35">
        <f t="shared" ref="F111" si="12">+B111</f>
        <v>45901</v>
      </c>
      <c r="G111" s="76">
        <f ca="1">+W_nucleo!AH124</f>
        <v>-2.5212775424627853E-2</v>
      </c>
      <c r="H111" s="76">
        <f ca="1">+W_nucleo!AG124</f>
        <v>-8.8833128365810587E-3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-0.52915720908296748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0.99449905424580254</v>
      </c>
    </row>
    <row r="112" spans="2:26" x14ac:dyDescent="0.2">
      <c r="B112" s="35">
        <f>+F9data!AB111</f>
        <v>45931</v>
      </c>
      <c r="C112" s="76">
        <f>+F9data!AC111</f>
        <v>7.2759724282574862E-3</v>
      </c>
      <c r="D112" s="76">
        <f ca="1">+F9data!AD111</f>
        <v>3.3155787971471487E-3</v>
      </c>
      <c r="F112" s="35">
        <f t="shared" ref="F112" si="14">+B112</f>
        <v>45931</v>
      </c>
      <c r="G112" s="76">
        <f ca="1">+W_nucleo!AH125</f>
        <v>-1.8997204062318085E-2</v>
      </c>
      <c r="H112" s="76">
        <f ca="1">+W_nucleo!AG125</f>
        <v>-7.8471322007762634E-3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-0.63419465494136773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0.99355248587822342</v>
      </c>
      <c r="Z112" s="63"/>
    </row>
    <row r="113" spans="2:26" x14ac:dyDescent="0.2">
      <c r="B113" s="35">
        <f>+F9data!AB112</f>
        <v>45962</v>
      </c>
      <c r="C113" s="76">
        <f>+F9data!AC112</f>
        <v>6.4094307882244057E-3</v>
      </c>
      <c r="D113" s="76">
        <f ca="1">+F9data!AD112</f>
        <v>2.766303184336627E-3</v>
      </c>
      <c r="F113" s="35">
        <f t="shared" ref="F113" si="16">+B113</f>
        <v>45962</v>
      </c>
      <c r="G113" s="76">
        <f ca="1">+W_nucleo!AH126</f>
        <v>-8.7988151763831457E-3</v>
      </c>
      <c r="H113" s="76">
        <f ca="1">+W_nucleo!AG126</f>
        <v>-7.0197937629219442E-3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-0.69619840324540405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0.99310399296341545</v>
      </c>
      <c r="Z113" s="63"/>
    </row>
    <row r="114" spans="2:26" x14ac:dyDescent="0.2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-3.771281539866056E-3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-0.60359360102987125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0.99419457885596174</v>
      </c>
      <c r="Z114" s="63"/>
    </row>
    <row r="115" spans="2:26" x14ac:dyDescent="0.2">
      <c r="B115" s="35">
        <f>+F9data!AB114</f>
        <v>46023</v>
      </c>
      <c r="C115" s="76">
        <f>+F9data!AC114</f>
        <v>6.9348639875173408E-3</v>
      </c>
      <c r="D115" s="76">
        <f ca="1">+F9data!AD114</f>
        <v>3.061858623068292E-3</v>
      </c>
      <c r="F115" s="35">
        <f t="shared" ref="F115" si="20">+B115</f>
        <v>46023</v>
      </c>
      <c r="G115" s="76">
        <f ca="1">+W_nucleo!AH128</f>
        <v>4.5072719692209606E-3</v>
      </c>
      <c r="H115" s="76">
        <f ca="1">+W_nucleo!AG128</f>
        <v>-4.7749912649268644E-3</v>
      </c>
      <c r="J115" s="35">
        <f t="shared" ref="J115" si="21">+F115</f>
        <v>46023</v>
      </c>
      <c r="K115" s="76">
        <f ca="1">+W_nucleo!AR128</f>
        <v>0.4395245408774997</v>
      </c>
      <c r="L115" s="76">
        <f ca="1">+W_nucleo!AS128</f>
        <v>-0.6020642986692053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1.0024673972444256</v>
      </c>
      <c r="X115" s="63">
        <f ca="1">+'F10.12.17data'!V114</f>
        <v>1.0379178954109205</v>
      </c>
      <c r="Y115" s="63">
        <f ca="1">+'F10.12.17data'!W114</f>
        <v>0.99435810757076937</v>
      </c>
      <c r="Z115" s="63"/>
    </row>
    <row r="116" spans="2:26" x14ac:dyDescent="0.2">
      <c r="B116" s="35">
        <f>+F9data!AB115</f>
        <v>46054</v>
      </c>
      <c r="C116" s="76">
        <f>+F9data!AC115</f>
        <v>6.6824179567833526E-3</v>
      </c>
      <c r="D116" s="76">
        <f ca="1">+F9data!AD115</f>
        <v>3.1855969869791592E-3</v>
      </c>
      <c r="F116" s="35">
        <f t="shared" ref="F116" si="22">+B116</f>
        <v>46054</v>
      </c>
      <c r="G116" s="76">
        <f ca="1">+W_nucleo!AH129</f>
        <v>6.4337592018948175E-3</v>
      </c>
      <c r="H116" s="76">
        <f ca="1">+W_nucleo!AG129</f>
        <v>-2.1381376392555218E-3</v>
      </c>
      <c r="J116" s="35">
        <f t="shared" ref="J116" si="23">+F116</f>
        <v>46054</v>
      </c>
      <c r="K116" s="76">
        <f ca="1">+W_nucleo!AR129</f>
        <v>0.85922984437610239</v>
      </c>
      <c r="L116" s="76">
        <f ca="1">+W_nucleo!AS129</f>
        <v>-0.46245002193110452</v>
      </c>
      <c r="U116" s="35">
        <f>+'F10.12.17data'!R115</f>
        <v>46054</v>
      </c>
      <c r="V116" s="63">
        <f>+'F10.12.17data'!S115</f>
        <v>1.0239041707727512</v>
      </c>
      <c r="W116" s="63">
        <f>+'F10.12.17data'!T115</f>
        <v>1.0047841647839895</v>
      </c>
      <c r="X116" s="63">
        <f ca="1">+'F10.12.17data'!V115</f>
        <v>1.0459946394551998</v>
      </c>
      <c r="Y116" s="63">
        <f ca="1">+'F10.12.17data'!W115</f>
        <v>0.99579210598725099</v>
      </c>
      <c r="Z116" s="63"/>
    </row>
    <row r="117" spans="2:26" x14ac:dyDescent="0.2">
      <c r="B117" s="35">
        <f>+F9data!AB116</f>
        <v>46082</v>
      </c>
      <c r="C117" s="76">
        <f>+F9data!AC116</f>
        <v>7.2452866829849083E-3</v>
      </c>
      <c r="D117" s="76">
        <f ca="1">+F9data!AD116</f>
        <v>2.7491479017863383E-3</v>
      </c>
      <c r="F117" s="35">
        <f t="shared" ref="F117" si="24">+B117</f>
        <v>46082</v>
      </c>
      <c r="G117" s="76">
        <f ca="1">+W_nucleo!AH130</f>
        <v>2.8931032582746319E-4</v>
      </c>
      <c r="H117" s="76">
        <f ca="1">+W_nucleo!AG130</f>
        <v>-5.8970936732882784E-4</v>
      </c>
      <c r="J117" s="35">
        <f t="shared" ref="J117" si="25">+F117</f>
        <v>46082</v>
      </c>
      <c r="K117" s="76">
        <f ca="1">+W_nucleo!AR130</f>
        <v>1.141133968011431</v>
      </c>
      <c r="L117" s="76">
        <f ca="1">+W_nucleo!AS130</f>
        <v>-0.26817321177475151</v>
      </c>
      <c r="U117" s="35">
        <f>+'F10.12.17data'!R116</f>
        <v>46082</v>
      </c>
      <c r="V117" s="63">
        <f>+'F10.12.17data'!S116</f>
        <v>1.0317941027091961</v>
      </c>
      <c r="W117" s="63">
        <f>+'F10.12.17data'!T116</f>
        <v>1.0054866371371778</v>
      </c>
      <c r="X117" s="63">
        <f ca="1">+'F10.12.17data'!V116</f>
        <v>1.055039041234398</v>
      </c>
      <c r="Y117" s="63">
        <f ca="1">+'F10.12.17data'!W116</f>
        <v>0.99763311994042814</v>
      </c>
      <c r="Z117" s="63"/>
    </row>
    <row r="118" spans="2:26" x14ac:dyDescent="0.2">
      <c r="B118" s="35">
        <f>+F9data!AB117</f>
        <v>46113</v>
      </c>
      <c r="C118" s="76">
        <f>+F9data!AC117</f>
        <v>7.6483669439559683E-3</v>
      </c>
      <c r="D118" s="76">
        <f ca="1">+F9data!AD117</f>
        <v>2.9627753353779762E-3</v>
      </c>
      <c r="F118" s="35">
        <f t="shared" ref="F118" si="26">+B118</f>
        <v>46113</v>
      </c>
      <c r="G118" s="76">
        <f ca="1">+W_nucleo!AH131</f>
        <v>-6.234013939566907E-3</v>
      </c>
      <c r="H118" s="76">
        <f ca="1">+W_nucleo!AG131</f>
        <v>-9.3248051014582778E-4</v>
      </c>
      <c r="J118" s="35">
        <f t="shared" ref="J118" si="27">+F118</f>
        <v>46113</v>
      </c>
      <c r="K118" s="76">
        <f ca="1">+W_nucleo!AR131</f>
        <v>0.74771283799944399</v>
      </c>
      <c r="L118" s="76">
        <f ca="1">+W_nucleo!AS131</f>
        <v>-0.30135318324215632</v>
      </c>
      <c r="U118" s="35">
        <f>+'F10.12.17data'!R117</f>
        <v>46113</v>
      </c>
      <c r="V118" s="63">
        <f>+'F10.12.17data'!S117</f>
        <v>1.0271281770682408</v>
      </c>
      <c r="W118" s="63">
        <f>+'F10.12.17data'!T117</f>
        <v>1.0015673864446482</v>
      </c>
      <c r="X118" s="63">
        <f ca="1">+'F10.12.17data'!V117</f>
        <v>1.0460040182493535</v>
      </c>
      <c r="Y118" s="63">
        <f ca="1">+'F10.12.17data'!W117</f>
        <v>0.99740015945910243</v>
      </c>
      <c r="Z118" s="63"/>
    </row>
    <row r="119" spans="2:26" x14ac:dyDescent="0.2">
      <c r="B119" s="35">
        <f>+F9data!AB118</f>
        <v>46143</v>
      </c>
      <c r="C119" s="76">
        <f>+F9data!AC118</f>
        <v>8.1223626384931222E-3</v>
      </c>
      <c r="D119" s="76">
        <f ca="1">+F9data!AD118</f>
        <v>2.7456321130862049E-3</v>
      </c>
      <c r="F119" s="35">
        <f t="shared" ref="F119" si="28">+B119</f>
        <v>46143</v>
      </c>
      <c r="G119" s="76">
        <f ca="1">+W_nucleo!AH132</f>
        <v>3.4175928586077653E-4</v>
      </c>
      <c r="H119" s="76">
        <f ca="1">+W_nucleo!AG132</f>
        <v>-2.3702253414292773E-3</v>
      </c>
      <c r="J119" s="35">
        <f t="shared" ref="J119" si="29">+F119</f>
        <v>46143</v>
      </c>
      <c r="K119" s="76">
        <f ca="1">+W_nucleo!AR132</f>
        <v>0.8758316965213595</v>
      </c>
      <c r="L119" s="76">
        <f ca="1">+W_nucleo!AS132</f>
        <v>-0.43341285553978537</v>
      </c>
      <c r="U119" s="35">
        <f>+'F10.12.17data'!R118</f>
        <v>46143</v>
      </c>
      <c r="V119" s="63">
        <f>+'F10.12.17data'!S118</f>
        <v>1.031374387460398</v>
      </c>
      <c r="W119" s="63">
        <f>+'F10.12.17data'!T118</f>
        <v>1.0020996218083562</v>
      </c>
      <c r="X119" s="63">
        <f ca="1">+'F10.12.17data'!V118</f>
        <v>1.0416977582724516</v>
      </c>
      <c r="Y119" s="63">
        <f ca="1">+'F10.12.17data'!W118</f>
        <v>0.99633264952889466</v>
      </c>
      <c r="Z119" s="63"/>
    </row>
    <row r="120" spans="2:26" x14ac:dyDescent="0.2">
      <c r="B120" s="35">
        <f>+F9data!AB119</f>
        <v>46174</v>
      </c>
      <c r="C120" s="76">
        <f>+F9data!AC119</f>
        <v>7.6984789639874722E-3</v>
      </c>
      <c r="D120" s="76">
        <f ca="1">+F9data!AD119</f>
        <v>2.423420516131499E-3</v>
      </c>
      <c r="F120" s="35">
        <f t="shared" ref="F120" si="30">+B120</f>
        <v>46174</v>
      </c>
      <c r="G120" s="76">
        <f ca="1">+W_nucleo!AH133</f>
        <v>5.573880125934183E-3</v>
      </c>
      <c r="H120" s="76">
        <f ca="1">+W_nucleo!AG133</f>
        <v>1.7878429563089604E-4</v>
      </c>
      <c r="J120" s="35">
        <f t="shared" ref="J120" si="31">+F120</f>
        <v>46174</v>
      </c>
      <c r="K120" s="76">
        <f ca="1">+W_nucleo!AR133</f>
        <v>0.6421457222937903</v>
      </c>
      <c r="L120" s="76">
        <f ca="1">+W_nucleo!AS133</f>
        <v>-0.45910747004406005</v>
      </c>
      <c r="U120" s="35">
        <f>+'F10.12.17data'!R119</f>
        <v>46174</v>
      </c>
      <c r="V120" s="63">
        <f>+'F10.12.17data'!S119</f>
        <v>1.0305540140901632</v>
      </c>
      <c r="W120" s="63">
        <f>+'F10.12.17data'!T119</f>
        <v>1.0003999556404362</v>
      </c>
      <c r="X120" s="63">
        <f ca="1">+'F10.12.17data'!V119</f>
        <v>1.041496059009273</v>
      </c>
      <c r="Y120" s="63">
        <f ca="1">+'F10.12.17data'!W119</f>
        <v>0.99617498919153646</v>
      </c>
      <c r="Z120" s="63"/>
    </row>
    <row r="121" spans="2:26" x14ac:dyDescent="0.2">
      <c r="B121" s="35">
        <f>+F9data!AB120</f>
        <v>46204</v>
      </c>
      <c r="C121" s="76">
        <f>+F9data!AC120</f>
        <v>7.6380009952348171E-3</v>
      </c>
      <c r="D121" s="76">
        <f ca="1">+F9data!AD120</f>
        <v>2.4410527756290414E-3</v>
      </c>
      <c r="F121" s="35">
        <f t="shared" ref="F121" si="32">+B121</f>
        <v>46204</v>
      </c>
      <c r="G121" s="76">
        <f ca="1">+W_nucleo!AH134</f>
        <v>4.7439494369341251E-3</v>
      </c>
      <c r="H121" s="76">
        <f ca="1">+W_nucleo!AG134</f>
        <v>-7.7776735129075902E-4</v>
      </c>
      <c r="J121" s="35">
        <f t="shared" ref="J121" si="33">+F121</f>
        <v>46204</v>
      </c>
      <c r="K121" s="76">
        <f ca="1">+W_nucleo!AR134</f>
        <v>0.32992777731584511</v>
      </c>
      <c r="L121" s="76">
        <f ca="1">+W_nucleo!AS134</f>
        <v>-0.60020996631041612</v>
      </c>
      <c r="U121" s="35">
        <f>+'F10.12.17data'!R120</f>
        <v>46204</v>
      </c>
      <c r="V121" s="63">
        <f>+'F10.12.17data'!S120</f>
        <v>1.028705319787905</v>
      </c>
      <c r="W121" s="63">
        <f>+'F10.12.17data'!T120</f>
        <v>0.998580512171521</v>
      </c>
      <c r="X121" s="63">
        <f ca="1">+'F10.12.17data'!V120</f>
        <v>1.0378937069500136</v>
      </c>
      <c r="Y121" s="63">
        <f ca="1">+'F10.12.17data'!W120</f>
        <v>0.99508906364013183</v>
      </c>
      <c r="Z121" s="63"/>
    </row>
    <row r="122" spans="2:26" x14ac:dyDescent="0.2">
      <c r="B122" s="35">
        <f>+F9data!AB121</f>
        <v>46235</v>
      </c>
      <c r="C122" s="76">
        <f>+F9data!AC121</f>
        <v>7.4732297656494766E-3</v>
      </c>
      <c r="D122" s="76">
        <f ca="1">+F9data!AD121</f>
        <v>2.2842139510599138E-3</v>
      </c>
      <c r="F122" s="35">
        <f t="shared" ref="F122" si="34">+B122</f>
        <v>46235</v>
      </c>
      <c r="G122" s="76">
        <f ca="1">+W_nucleo!AH135</f>
        <v>7.8670063828631953E-3</v>
      </c>
      <c r="H122" s="76">
        <f ca="1">+W_nucleo!AG135</f>
        <v>-2.1765495960146541E-3</v>
      </c>
      <c r="J122" s="35">
        <f t="shared" ref="J122" si="35">+F122</f>
        <v>46235</v>
      </c>
      <c r="K122" s="76">
        <f ca="1">+W_nucleo!AR135</f>
        <v>0.34342041998030481</v>
      </c>
      <c r="L122" s="76">
        <f ca="1">+W_nucleo!AS135</f>
        <v>-0.79232408366176799</v>
      </c>
      <c r="U122" s="35">
        <f>+'F10.12.17data'!R121</f>
        <v>46235</v>
      </c>
      <c r="V122" s="63">
        <f>+'F10.12.17data'!S121</f>
        <v>1.0271828733797994</v>
      </c>
      <c r="W122" s="63">
        <f>+'F10.12.17data'!T121</f>
        <v>0.99889088127799386</v>
      </c>
      <c r="X122" s="63">
        <f ca="1">+'F10.12.17data'!V121</f>
        <v>1.0357051414792964</v>
      </c>
      <c r="Y122" s="63">
        <f ca="1">+'F10.12.17data'!W121</f>
        <v>0.99363558296135257</v>
      </c>
      <c r="Z122" s="63"/>
    </row>
    <row r="123" spans="2:26" x14ac:dyDescent="0.2">
      <c r="B123" s="35">
        <f>+F9data!AB122</f>
        <v>46266</v>
      </c>
      <c r="C123" s="76">
        <f>+F9data!AC122</f>
        <v>7.5053347145532618E-3</v>
      </c>
      <c r="D123" s="76">
        <f ca="1">+F9data!AD122</f>
        <v>2.2678598808111108E-3</v>
      </c>
      <c r="F123" s="35">
        <f t="shared" ref="F123" si="36">+B123</f>
        <v>46266</v>
      </c>
      <c r="G123" s="76">
        <f ca="1">+W_nucleo!AH136</f>
        <v>9.230599713764942E-3</v>
      </c>
      <c r="H123" s="76">
        <f ca="1">+W_nucleo!AG136</f>
        <v>-1.5578245713556704E-3</v>
      </c>
      <c r="J123" s="35">
        <f t="shared" ref="J123" si="37">+F123</f>
        <v>46266</v>
      </c>
      <c r="K123" s="76">
        <f ca="1">+W_nucleo!AR136</f>
        <v>0.37900751939436361</v>
      </c>
      <c r="L123" s="76">
        <f ca="1">+W_nucleo!AS136</f>
        <v>-0.84532301077001648</v>
      </c>
      <c r="U123" s="35">
        <f>+'F10.12.17data'!R122</f>
        <v>46266</v>
      </c>
      <c r="V123" s="63">
        <f>+'F10.12.17data'!S122</f>
        <v>1.0320359751205845</v>
      </c>
      <c r="W123" s="63">
        <f>+'F10.12.17data'!T122</f>
        <v>0.9993637094049076</v>
      </c>
      <c r="X123" s="63">
        <f ca="1">+'F10.12.17data'!V122</f>
        <v>1.0391693202250427</v>
      </c>
      <c r="Y123" s="63">
        <f ca="1">+'F10.12.17data'!W122</f>
        <v>0.9933216790749958</v>
      </c>
      <c r="Z123" s="63"/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Tomas Ejberowicz</cp:lastModifiedBy>
  <cp:revision/>
  <dcterms:created xsi:type="dcterms:W3CDTF">2015-06-05T18:19:34Z</dcterms:created>
  <dcterms:modified xsi:type="dcterms:W3CDTF">2026-10-14T21:08:56Z</dcterms:modified>
  <cp:category/>
  <cp:contentStatus/>
</cp:coreProperties>
</file>